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7075" windowHeight="11730" activeTab="1"/>
  </bookViews>
  <sheets>
    <sheet name="2018-2019" sheetId="1" r:id="rId1"/>
    <sheet name="2019-2020" sheetId="5" r:id="rId2"/>
    <sheet name="BASE" sheetId="3" r:id="rId3"/>
    <sheet name="MODELE" sheetId="7" r:id="rId4"/>
  </sheets>
  <definedNames>
    <definedName name="Années">BASE!$A$1:$A$32</definedName>
    <definedName name="T_HS_Sup_48h" localSheetId="3">MODELE!$O$3:$P$25</definedName>
    <definedName name="T_HS_Sup_48h">'2019-2020'!$O$3:$P$25</definedName>
    <definedName name="T_Récap_HS" localSheetId="3">MODELE!$L$3:$N$14</definedName>
    <definedName name="T_Récap_HS">'2019-2020'!$L$3:$N$14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3" i="7" l="1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10" i="7"/>
  <c r="F9" i="7"/>
  <c r="F8" i="7"/>
  <c r="F7" i="7"/>
  <c r="F6" i="7"/>
  <c r="F5" i="7"/>
  <c r="F4" i="7"/>
  <c r="F3" i="7"/>
  <c r="E1" i="7"/>
  <c r="A3" i="7" s="1"/>
  <c r="K371" i="5"/>
  <c r="K372" i="5"/>
  <c r="K373" i="5"/>
  <c r="I64" i="5"/>
  <c r="I10" i="5"/>
  <c r="I11" i="5"/>
  <c r="I12" i="5"/>
  <c r="I13" i="5"/>
  <c r="I14" i="5"/>
  <c r="I15" i="5"/>
  <c r="I17" i="5"/>
  <c r="I18" i="5"/>
  <c r="I19" i="5"/>
  <c r="I20" i="5"/>
  <c r="I21" i="5"/>
  <c r="I22" i="5"/>
  <c r="I24" i="5"/>
  <c r="I25" i="5"/>
  <c r="I26" i="5"/>
  <c r="I27" i="5"/>
  <c r="I28" i="5"/>
  <c r="I29" i="5"/>
  <c r="I31" i="5"/>
  <c r="I32" i="5"/>
  <c r="I33" i="5"/>
  <c r="I34" i="5"/>
  <c r="I36" i="5"/>
  <c r="I38" i="5"/>
  <c r="I39" i="5"/>
  <c r="I40" i="5"/>
  <c r="I41" i="5"/>
  <c r="I42" i="5"/>
  <c r="I43" i="5"/>
  <c r="I45" i="5"/>
  <c r="I46" i="5"/>
  <c r="I47" i="5"/>
  <c r="I48" i="5"/>
  <c r="I49" i="5"/>
  <c r="I50" i="5"/>
  <c r="I52" i="5"/>
  <c r="I53" i="5"/>
  <c r="I54" i="5"/>
  <c r="I55" i="5"/>
  <c r="I56" i="5"/>
  <c r="I57" i="5"/>
  <c r="I59" i="5"/>
  <c r="I60" i="5"/>
  <c r="I61" i="5"/>
  <c r="I62" i="5"/>
  <c r="I63" i="5"/>
  <c r="I66" i="5"/>
  <c r="I67" i="5"/>
  <c r="I68" i="5"/>
  <c r="I69" i="5"/>
  <c r="I70" i="5"/>
  <c r="I71" i="5"/>
  <c r="I73" i="5"/>
  <c r="I74" i="5"/>
  <c r="I75" i="5"/>
  <c r="I76" i="5"/>
  <c r="I77" i="5"/>
  <c r="I78" i="5"/>
  <c r="I80" i="5"/>
  <c r="I81" i="5"/>
  <c r="I82" i="5"/>
  <c r="I83" i="5"/>
  <c r="I84" i="5"/>
  <c r="I85" i="5"/>
  <c r="I87" i="5"/>
  <c r="I88" i="5"/>
  <c r="I89" i="5"/>
  <c r="I90" i="5"/>
  <c r="I91" i="5"/>
  <c r="I92" i="5"/>
  <c r="I94" i="5"/>
  <c r="I95" i="5"/>
  <c r="I97" i="5"/>
  <c r="I98" i="5"/>
  <c r="I99" i="5"/>
  <c r="I101" i="5"/>
  <c r="I102" i="5"/>
  <c r="I103" i="5"/>
  <c r="I104" i="5"/>
  <c r="I105" i="5"/>
  <c r="I106" i="5"/>
  <c r="I108" i="5"/>
  <c r="I109" i="5"/>
  <c r="I110" i="5"/>
  <c r="I111" i="5"/>
  <c r="I112" i="5"/>
  <c r="I113" i="5"/>
  <c r="I115" i="5"/>
  <c r="I116" i="5"/>
  <c r="I117" i="5"/>
  <c r="I118" i="5"/>
  <c r="I119" i="5"/>
  <c r="I120" i="5"/>
  <c r="I122" i="5"/>
  <c r="I123" i="5"/>
  <c r="I124" i="5"/>
  <c r="I125" i="5"/>
  <c r="I126" i="5"/>
  <c r="I129" i="5"/>
  <c r="I130" i="5"/>
  <c r="I131" i="5"/>
  <c r="I132" i="5"/>
  <c r="I133" i="5"/>
  <c r="I134" i="5"/>
  <c r="I136" i="5"/>
  <c r="I137" i="5"/>
  <c r="I138" i="5"/>
  <c r="I139" i="5"/>
  <c r="I140" i="5"/>
  <c r="I141" i="5"/>
  <c r="I143" i="5"/>
  <c r="I144" i="5"/>
  <c r="I145" i="5"/>
  <c r="I146" i="5"/>
  <c r="I147" i="5"/>
  <c r="I148" i="5"/>
  <c r="I150" i="5"/>
  <c r="I151" i="5"/>
  <c r="I152" i="5"/>
  <c r="I153" i="5"/>
  <c r="I154" i="5"/>
  <c r="I155" i="5"/>
  <c r="I158" i="5"/>
  <c r="I159" i="5"/>
  <c r="I160" i="5"/>
  <c r="I161" i="5"/>
  <c r="I162" i="5"/>
  <c r="I164" i="5"/>
  <c r="I165" i="5"/>
  <c r="I166" i="5"/>
  <c r="I167" i="5"/>
  <c r="I168" i="5"/>
  <c r="I169" i="5"/>
  <c r="I171" i="5"/>
  <c r="I172" i="5"/>
  <c r="I173" i="5"/>
  <c r="I174" i="5"/>
  <c r="I175" i="5"/>
  <c r="I176" i="5"/>
  <c r="I178" i="5"/>
  <c r="I179" i="5"/>
  <c r="I180" i="5"/>
  <c r="I181" i="5"/>
  <c r="I182" i="5"/>
  <c r="I183" i="5"/>
  <c r="I185" i="5"/>
  <c r="I186" i="5"/>
  <c r="I187" i="5"/>
  <c r="I189" i="5"/>
  <c r="I190" i="5"/>
  <c r="I192" i="5"/>
  <c r="I193" i="5"/>
  <c r="I194" i="5"/>
  <c r="I195" i="5"/>
  <c r="I196" i="5"/>
  <c r="I197" i="5"/>
  <c r="I199" i="5"/>
  <c r="I200" i="5"/>
  <c r="I201" i="5"/>
  <c r="I202" i="5"/>
  <c r="I203" i="5"/>
  <c r="I204" i="5"/>
  <c r="I206" i="5"/>
  <c r="I207" i="5"/>
  <c r="I208" i="5"/>
  <c r="I209" i="5"/>
  <c r="I210" i="5"/>
  <c r="I211" i="5"/>
  <c r="I213" i="5"/>
  <c r="I214" i="5"/>
  <c r="I215" i="5"/>
  <c r="I216" i="5"/>
  <c r="I217" i="5"/>
  <c r="I220" i="5"/>
  <c r="I221" i="5"/>
  <c r="I222" i="5"/>
  <c r="I223" i="5"/>
  <c r="I224" i="5"/>
  <c r="I225" i="5"/>
  <c r="I227" i="5"/>
  <c r="I228" i="5"/>
  <c r="I229" i="5"/>
  <c r="I230" i="5"/>
  <c r="I231" i="5"/>
  <c r="I232" i="5"/>
  <c r="I234" i="5"/>
  <c r="I235" i="5"/>
  <c r="I236" i="5"/>
  <c r="I237" i="5"/>
  <c r="I238" i="5"/>
  <c r="I239" i="5"/>
  <c r="I241" i="5"/>
  <c r="I242" i="5"/>
  <c r="I243" i="5"/>
  <c r="I244" i="5"/>
  <c r="I245" i="5"/>
  <c r="I246" i="5"/>
  <c r="I248" i="5"/>
  <c r="I250" i="5"/>
  <c r="I251" i="5"/>
  <c r="I252" i="5"/>
  <c r="I253" i="5"/>
  <c r="I255" i="5"/>
  <c r="I256" i="5"/>
  <c r="I257" i="5"/>
  <c r="I258" i="5"/>
  <c r="I259" i="5"/>
  <c r="I260" i="5"/>
  <c r="I262" i="5"/>
  <c r="I263" i="5"/>
  <c r="I264" i="5"/>
  <c r="I265" i="5"/>
  <c r="I266" i="5"/>
  <c r="I267" i="5"/>
  <c r="I269" i="5"/>
  <c r="I270" i="5"/>
  <c r="I271" i="5"/>
  <c r="I272" i="5"/>
  <c r="I273" i="5"/>
  <c r="I274" i="5"/>
  <c r="I276" i="5"/>
  <c r="I277" i="5"/>
  <c r="I278" i="5"/>
  <c r="I279" i="5"/>
  <c r="I281" i="5"/>
  <c r="I283" i="5"/>
  <c r="I284" i="5"/>
  <c r="I285" i="5"/>
  <c r="I286" i="5"/>
  <c r="I287" i="5"/>
  <c r="I288" i="5"/>
  <c r="I290" i="5"/>
  <c r="I291" i="5"/>
  <c r="I292" i="5"/>
  <c r="I293" i="5"/>
  <c r="I294" i="5"/>
  <c r="I295" i="5"/>
  <c r="I297" i="5"/>
  <c r="I298" i="5"/>
  <c r="I299" i="5"/>
  <c r="I300" i="5"/>
  <c r="I301" i="5"/>
  <c r="I302" i="5"/>
  <c r="I304" i="5"/>
  <c r="I305" i="5"/>
  <c r="I306" i="5"/>
  <c r="I307" i="5"/>
  <c r="I308" i="5"/>
  <c r="I311" i="5"/>
  <c r="I312" i="5"/>
  <c r="I313" i="5"/>
  <c r="I314" i="5"/>
  <c r="I315" i="5"/>
  <c r="I316" i="5"/>
  <c r="I318" i="5"/>
  <c r="I319" i="5"/>
  <c r="I320" i="5"/>
  <c r="I321" i="5"/>
  <c r="I322" i="5"/>
  <c r="I323" i="5"/>
  <c r="I325" i="5"/>
  <c r="I326" i="5"/>
  <c r="I327" i="5"/>
  <c r="I328" i="5"/>
  <c r="I329" i="5"/>
  <c r="I330" i="5"/>
  <c r="I332" i="5"/>
  <c r="I333" i="5"/>
  <c r="I334" i="5"/>
  <c r="I335" i="5"/>
  <c r="I336" i="5"/>
  <c r="I337" i="5"/>
  <c r="I339" i="5"/>
  <c r="I341" i="5"/>
  <c r="I342" i="5"/>
  <c r="I343" i="5"/>
  <c r="I344" i="5"/>
  <c r="I346" i="5"/>
  <c r="I347" i="5"/>
  <c r="I348" i="5"/>
  <c r="I349" i="5"/>
  <c r="I350" i="5"/>
  <c r="I351" i="5"/>
  <c r="I353" i="5"/>
  <c r="I354" i="5"/>
  <c r="I355" i="5"/>
  <c r="I356" i="5"/>
  <c r="I357" i="5"/>
  <c r="I358" i="5"/>
  <c r="I360" i="5"/>
  <c r="I361" i="5"/>
  <c r="I362" i="5"/>
  <c r="I363" i="5"/>
  <c r="I364" i="5"/>
  <c r="I365" i="5"/>
  <c r="I367" i="5"/>
  <c r="I368" i="5"/>
  <c r="I369" i="5"/>
  <c r="I371" i="5"/>
  <c r="I372" i="5"/>
  <c r="A4" i="7" l="1"/>
  <c r="A5" i="7" s="1"/>
  <c r="A6" i="7" s="1"/>
  <c r="A7" i="7" s="1"/>
  <c r="A8" i="7" s="1"/>
  <c r="A9" i="7" s="1"/>
  <c r="H9" i="5"/>
  <c r="I9" i="5" s="1"/>
  <c r="H16" i="5"/>
  <c r="H23" i="5"/>
  <c r="I23" i="5" s="1"/>
  <c r="H37" i="5"/>
  <c r="H58" i="5"/>
  <c r="I58" i="5" s="1"/>
  <c r="H65" i="5"/>
  <c r="H72" i="5"/>
  <c r="I72" i="5" s="1"/>
  <c r="H79" i="5"/>
  <c r="I79" i="5" s="1"/>
  <c r="H86" i="5"/>
  <c r="I86" i="5" s="1"/>
  <c r="H93" i="5"/>
  <c r="I93" i="5" s="1"/>
  <c r="H100" i="5"/>
  <c r="I100" i="5" s="1"/>
  <c r="H107" i="5"/>
  <c r="I107" i="5" s="1"/>
  <c r="H114" i="5"/>
  <c r="I114" i="5" s="1"/>
  <c r="H121" i="5"/>
  <c r="I121" i="5" s="1"/>
  <c r="H128" i="5"/>
  <c r="I128" i="5" s="1"/>
  <c r="H135" i="5"/>
  <c r="I135" i="5" s="1"/>
  <c r="H142" i="5"/>
  <c r="I142" i="5" s="1"/>
  <c r="H149" i="5"/>
  <c r="I149" i="5" s="1"/>
  <c r="H156" i="5"/>
  <c r="I156" i="5" s="1"/>
  <c r="H163" i="5"/>
  <c r="I163" i="5" s="1"/>
  <c r="H170" i="5"/>
  <c r="I170" i="5" s="1"/>
  <c r="H177" i="5"/>
  <c r="I177" i="5" s="1"/>
  <c r="H184" i="5"/>
  <c r="I184" i="5" s="1"/>
  <c r="H191" i="5"/>
  <c r="I191" i="5" s="1"/>
  <c r="H198" i="5"/>
  <c r="I198" i="5" s="1"/>
  <c r="H205" i="5"/>
  <c r="I205" i="5" s="1"/>
  <c r="H212" i="5"/>
  <c r="I212" i="5" s="1"/>
  <c r="H219" i="5"/>
  <c r="I219" i="5" s="1"/>
  <c r="H226" i="5"/>
  <c r="I226" i="5" s="1"/>
  <c r="H233" i="5"/>
  <c r="I233" i="5" s="1"/>
  <c r="H240" i="5"/>
  <c r="I240" i="5" s="1"/>
  <c r="H247" i="5"/>
  <c r="I247" i="5" s="1"/>
  <c r="H254" i="5"/>
  <c r="I254" i="5" s="1"/>
  <c r="H261" i="5"/>
  <c r="I261" i="5" s="1"/>
  <c r="H268" i="5"/>
  <c r="I268" i="5" s="1"/>
  <c r="H275" i="5"/>
  <c r="I275" i="5" s="1"/>
  <c r="H282" i="5"/>
  <c r="I282" i="5" s="1"/>
  <c r="H289" i="5"/>
  <c r="I289" i="5" s="1"/>
  <c r="H296" i="5"/>
  <c r="I296" i="5" s="1"/>
  <c r="H303" i="5"/>
  <c r="I303" i="5" s="1"/>
  <c r="H310" i="5"/>
  <c r="I310" i="5" s="1"/>
  <c r="H317" i="5"/>
  <c r="I317" i="5" s="1"/>
  <c r="H324" i="5"/>
  <c r="I324" i="5" s="1"/>
  <c r="H331" i="5"/>
  <c r="I331" i="5" s="1"/>
  <c r="H338" i="5"/>
  <c r="I338" i="5" s="1"/>
  <c r="H345" i="5"/>
  <c r="I345" i="5" s="1"/>
  <c r="H352" i="5"/>
  <c r="I352" i="5" s="1"/>
  <c r="H359" i="5"/>
  <c r="I359" i="5" s="1"/>
  <c r="H366" i="5"/>
  <c r="I366" i="5" s="1"/>
  <c r="H373" i="5"/>
  <c r="I373" i="5" s="1"/>
  <c r="I16" i="5" l="1"/>
  <c r="A10" i="7"/>
  <c r="G9" i="7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E1" i="5"/>
  <c r="A3" i="5" s="1"/>
  <c r="I10" i="7" l="1"/>
  <c r="A11" i="7"/>
  <c r="J9" i="7"/>
  <c r="H9" i="7"/>
  <c r="A4" i="5"/>
  <c r="A12" i="7" l="1"/>
  <c r="I11" i="7"/>
  <c r="I9" i="7"/>
  <c r="A5" i="5"/>
  <c r="A13" i="7" l="1"/>
  <c r="I12" i="7"/>
  <c r="A6" i="5"/>
  <c r="A14" i="7" l="1"/>
  <c r="I13" i="7"/>
  <c r="A7" i="5"/>
  <c r="A15" i="7" l="1"/>
  <c r="I14" i="7"/>
  <c r="A8" i="5"/>
  <c r="A16" i="7" l="1"/>
  <c r="I15" i="7"/>
  <c r="A9" i="5"/>
  <c r="G9" i="5" s="1"/>
  <c r="A17" i="7" l="1"/>
  <c r="G16" i="7"/>
  <c r="A10" i="5"/>
  <c r="J48" i="1"/>
  <c r="H16" i="7" l="1"/>
  <c r="J16" i="7"/>
  <c r="A18" i="7"/>
  <c r="I17" i="7"/>
  <c r="J9" i="5"/>
  <c r="A11" i="5"/>
  <c r="H18" i="1"/>
  <c r="J18" i="1"/>
  <c r="H48" i="1"/>
  <c r="A19" i="7" l="1"/>
  <c r="I18" i="7"/>
  <c r="I16" i="7"/>
  <c r="A12" i="5"/>
  <c r="A20" i="7" l="1"/>
  <c r="I19" i="7"/>
  <c r="A13" i="5"/>
  <c r="F3" i="1"/>
  <c r="F4" i="1"/>
  <c r="F5" i="1"/>
  <c r="F6" i="1"/>
  <c r="F7" i="1"/>
  <c r="F8" i="1"/>
  <c r="F9" i="1"/>
  <c r="G11" i="1" s="1"/>
  <c r="F10" i="1"/>
  <c r="F11" i="1"/>
  <c r="F12" i="1"/>
  <c r="F13" i="1"/>
  <c r="F14" i="1"/>
  <c r="F15" i="1"/>
  <c r="F16" i="1"/>
  <c r="F17" i="1"/>
  <c r="G18" i="1" s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  <c r="G4" i="1" s="1"/>
  <c r="A21" i="7" l="1"/>
  <c r="I20" i="7"/>
  <c r="A14" i="5"/>
  <c r="G39" i="1"/>
  <c r="G32" i="1"/>
  <c r="G46" i="1"/>
  <c r="G25" i="1"/>
  <c r="A22" i="7" l="1"/>
  <c r="I21" i="7"/>
  <c r="A15" i="5"/>
  <c r="A23" i="7" l="1"/>
  <c r="I22" i="7"/>
  <c r="A16" i="5"/>
  <c r="G16" i="5" s="1"/>
  <c r="A24" i="7" l="1"/>
  <c r="G23" i="7"/>
  <c r="A17" i="5"/>
  <c r="H23" i="7" l="1"/>
  <c r="I23" i="7" s="1"/>
  <c r="I24" i="7"/>
  <c r="A25" i="7"/>
  <c r="A18" i="5"/>
  <c r="I25" i="7" l="1"/>
  <c r="A26" i="7"/>
  <c r="J23" i="7"/>
  <c r="J16" i="5"/>
  <c r="K16" i="5" s="1"/>
  <c r="A19" i="5"/>
  <c r="I26" i="7" l="1"/>
  <c r="A27" i="7"/>
  <c r="A20" i="5"/>
  <c r="I27" i="7" l="1"/>
  <c r="A28" i="7"/>
  <c r="A21" i="5"/>
  <c r="I28" i="7" l="1"/>
  <c r="A29" i="7"/>
  <c r="A22" i="5"/>
  <c r="I29" i="7" l="1"/>
  <c r="A30" i="7"/>
  <c r="A23" i="5"/>
  <c r="G23" i="5" s="1"/>
  <c r="G30" i="7" l="1"/>
  <c r="A31" i="7"/>
  <c r="A24" i="5"/>
  <c r="J30" i="7" l="1"/>
  <c r="H30" i="7"/>
  <c r="I30" i="7" s="1"/>
  <c r="I31" i="7"/>
  <c r="A32" i="7"/>
  <c r="A25" i="5"/>
  <c r="I32" i="7" l="1"/>
  <c r="A33" i="7"/>
  <c r="J23" i="5"/>
  <c r="K23" i="5" s="1"/>
  <c r="A26" i="5"/>
  <c r="I33" i="7" l="1"/>
  <c r="A34" i="7"/>
  <c r="A27" i="5"/>
  <c r="I34" i="7" l="1"/>
  <c r="A35" i="7"/>
  <c r="A28" i="5"/>
  <c r="A36" i="7" l="1"/>
  <c r="A29" i="5"/>
  <c r="I36" i="7" l="1"/>
  <c r="A37" i="7"/>
  <c r="A30" i="5"/>
  <c r="G30" i="5" s="1"/>
  <c r="H30" i="5" s="1"/>
  <c r="I30" i="5" s="1"/>
  <c r="A38" i="7" l="1"/>
  <c r="G37" i="7"/>
  <c r="A31" i="5"/>
  <c r="H37" i="7" l="1"/>
  <c r="J37" i="7"/>
  <c r="A39" i="7"/>
  <c r="I38" i="7"/>
  <c r="A32" i="5"/>
  <c r="A40" i="7" l="1"/>
  <c r="I39" i="7"/>
  <c r="J30" i="5"/>
  <c r="K30" i="5" s="1"/>
  <c r="A33" i="5"/>
  <c r="A41" i="7" l="1"/>
  <c r="I40" i="7"/>
  <c r="A34" i="5"/>
  <c r="A42" i="7" l="1"/>
  <c r="I41" i="7"/>
  <c r="A35" i="5"/>
  <c r="A43" i="7" l="1"/>
  <c r="I42" i="7"/>
  <c r="A36" i="5"/>
  <c r="A44" i="7" l="1"/>
  <c r="I43" i="7"/>
  <c r="A37" i="5"/>
  <c r="G37" i="5" s="1"/>
  <c r="A45" i="7" l="1"/>
  <c r="G44" i="7"/>
  <c r="A38" i="5"/>
  <c r="H44" i="7" l="1"/>
  <c r="J44" i="7"/>
  <c r="A46" i="7"/>
  <c r="I45" i="7"/>
  <c r="A39" i="5"/>
  <c r="A47" i="7" l="1"/>
  <c r="I46" i="7"/>
  <c r="J37" i="5"/>
  <c r="K37" i="5" s="1"/>
  <c r="A40" i="5"/>
  <c r="A48" i="7" l="1"/>
  <c r="I47" i="7"/>
  <c r="A41" i="5"/>
  <c r="A49" i="7" l="1"/>
  <c r="I48" i="7"/>
  <c r="A42" i="5"/>
  <c r="A50" i="7" l="1"/>
  <c r="I49" i="7"/>
  <c r="A43" i="5"/>
  <c r="A51" i="7" l="1"/>
  <c r="I50" i="7"/>
  <c r="A44" i="5"/>
  <c r="G44" i="5" s="1"/>
  <c r="H44" i="5" s="1"/>
  <c r="A52" i="7" l="1"/>
  <c r="G51" i="7"/>
  <c r="A45" i="5"/>
  <c r="I52" i="7" l="1"/>
  <c r="A53" i="7"/>
  <c r="J51" i="7"/>
  <c r="H51" i="7"/>
  <c r="I51" i="7" s="1"/>
  <c r="J44" i="5"/>
  <c r="K44" i="5" s="1"/>
  <c r="A46" i="5"/>
  <c r="I53" i="7" l="1"/>
  <c r="A54" i="7"/>
  <c r="A47" i="5"/>
  <c r="I54" i="7" l="1"/>
  <c r="A55" i="7"/>
  <c r="A48" i="5"/>
  <c r="I55" i="7" l="1"/>
  <c r="A56" i="7"/>
  <c r="A49" i="5"/>
  <c r="I56" i="7" l="1"/>
  <c r="A57" i="7"/>
  <c r="A50" i="5"/>
  <c r="I57" i="7" l="1"/>
  <c r="A58" i="7"/>
  <c r="A51" i="5"/>
  <c r="G51" i="5" s="1"/>
  <c r="H51" i="5" s="1"/>
  <c r="I51" i="5" s="1"/>
  <c r="G58" i="7" l="1"/>
  <c r="A59" i="7"/>
  <c r="A52" i="5"/>
  <c r="A60" i="7" l="1"/>
  <c r="I59" i="7"/>
  <c r="H58" i="7"/>
  <c r="I58" i="7" s="1"/>
  <c r="J58" i="7"/>
  <c r="A53" i="5"/>
  <c r="I60" i="7" l="1"/>
  <c r="A61" i="7"/>
  <c r="J51" i="5"/>
  <c r="K51" i="5" s="1"/>
  <c r="A54" i="5"/>
  <c r="A62" i="7" l="1"/>
  <c r="I61" i="7"/>
  <c r="A55" i="5"/>
  <c r="A63" i="7" l="1"/>
  <c r="I62" i="7"/>
  <c r="A56" i="5"/>
  <c r="A64" i="7" l="1"/>
  <c r="I63" i="7"/>
  <c r="A57" i="5"/>
  <c r="I64" i="7" l="1"/>
  <c r="A65" i="7"/>
  <c r="A58" i="5"/>
  <c r="G58" i="5" s="1"/>
  <c r="A66" i="7" l="1"/>
  <c r="G65" i="7"/>
  <c r="A59" i="5"/>
  <c r="H65" i="7" l="1"/>
  <c r="J65" i="7"/>
  <c r="A67" i="7"/>
  <c r="I66" i="7"/>
  <c r="A60" i="5"/>
  <c r="J58" i="5"/>
  <c r="I67" i="7" l="1"/>
  <c r="A68" i="7"/>
  <c r="M65" i="7"/>
  <c r="A61" i="5"/>
  <c r="A69" i="7" l="1"/>
  <c r="I68" i="7"/>
  <c r="A62" i="5"/>
  <c r="A70" i="7" l="1"/>
  <c r="I69" i="7"/>
  <c r="A63" i="5"/>
  <c r="A71" i="7" l="1"/>
  <c r="I70" i="7"/>
  <c r="A64" i="5"/>
  <c r="I71" i="7" l="1"/>
  <c r="A72" i="7"/>
  <c r="A65" i="5"/>
  <c r="G65" i="5" s="1"/>
  <c r="A73" i="7" l="1"/>
  <c r="G72" i="7"/>
  <c r="A66" i="5"/>
  <c r="H72" i="7" l="1"/>
  <c r="I72" i="7" s="1"/>
  <c r="J72" i="7"/>
  <c r="A74" i="7"/>
  <c r="I73" i="7"/>
  <c r="J65" i="5"/>
  <c r="A67" i="5"/>
  <c r="A75" i="7" l="1"/>
  <c r="I74" i="7"/>
  <c r="M65" i="5"/>
  <c r="A68" i="5"/>
  <c r="A76" i="7" l="1"/>
  <c r="I75" i="7"/>
  <c r="A69" i="5"/>
  <c r="A77" i="7" l="1"/>
  <c r="I76" i="7"/>
  <c r="A70" i="5"/>
  <c r="A78" i="7" l="1"/>
  <c r="I77" i="7"/>
  <c r="A71" i="5"/>
  <c r="A79" i="7" l="1"/>
  <c r="I78" i="7"/>
  <c r="A72" i="5"/>
  <c r="G72" i="5" s="1"/>
  <c r="A80" i="7" l="1"/>
  <c r="G79" i="7"/>
  <c r="A73" i="5"/>
  <c r="J79" i="7" l="1"/>
  <c r="H79" i="7"/>
  <c r="I79" i="7" s="1"/>
  <c r="A81" i="7"/>
  <c r="I80" i="7"/>
  <c r="J72" i="5"/>
  <c r="A74" i="5"/>
  <c r="A82" i="7" l="1"/>
  <c r="I81" i="7"/>
  <c r="A75" i="5"/>
  <c r="A83" i="7" l="1"/>
  <c r="I82" i="7"/>
  <c r="A76" i="5"/>
  <c r="A84" i="7" l="1"/>
  <c r="I83" i="7"/>
  <c r="A77" i="5"/>
  <c r="I84" i="7" l="1"/>
  <c r="A85" i="7"/>
  <c r="A78" i="5"/>
  <c r="I85" i="7" l="1"/>
  <c r="A86" i="7"/>
  <c r="A79" i="5"/>
  <c r="G79" i="5" s="1"/>
  <c r="G86" i="7" l="1"/>
  <c r="A87" i="7"/>
  <c r="A80" i="5"/>
  <c r="I87" i="7" l="1"/>
  <c r="A88" i="7"/>
  <c r="J86" i="7"/>
  <c r="H86" i="7"/>
  <c r="I86" i="7" s="1"/>
  <c r="J79" i="5"/>
  <c r="A81" i="5"/>
  <c r="I88" i="7" l="1"/>
  <c r="A89" i="7"/>
  <c r="A82" i="5"/>
  <c r="I89" i="7" l="1"/>
  <c r="A90" i="7"/>
  <c r="A83" i="5"/>
  <c r="I90" i="7" l="1"/>
  <c r="A91" i="7"/>
  <c r="A84" i="5"/>
  <c r="I91" i="7" l="1"/>
  <c r="A92" i="7"/>
  <c r="A85" i="5"/>
  <c r="I92" i="7" l="1"/>
  <c r="A93" i="7"/>
  <c r="A86" i="5"/>
  <c r="G86" i="5" s="1"/>
  <c r="A94" i="7" l="1"/>
  <c r="G93" i="7"/>
  <c r="A87" i="5"/>
  <c r="H93" i="7" l="1"/>
  <c r="I93" i="7" s="1"/>
  <c r="J93" i="7"/>
  <c r="A95" i="7"/>
  <c r="I94" i="7"/>
  <c r="J86" i="5"/>
  <c r="A88" i="5"/>
  <c r="A96" i="7" l="1"/>
  <c r="I95" i="7"/>
  <c r="A89" i="5"/>
  <c r="A97" i="7" l="1"/>
  <c r="A90" i="5"/>
  <c r="A98" i="7" l="1"/>
  <c r="I97" i="7"/>
  <c r="A91" i="5"/>
  <c r="A99" i="7" l="1"/>
  <c r="I98" i="7"/>
  <c r="A92" i="5"/>
  <c r="A100" i="7" l="1"/>
  <c r="I99" i="7"/>
  <c r="A93" i="5"/>
  <c r="G93" i="5" s="1"/>
  <c r="A101" i="7" l="1"/>
  <c r="G100" i="7"/>
  <c r="J93" i="5"/>
  <c r="A94" i="5"/>
  <c r="H100" i="7" l="1"/>
  <c r="I100" i="7" s="1"/>
  <c r="J100" i="7"/>
  <c r="A102" i="7"/>
  <c r="I101" i="7"/>
  <c r="A95" i="5"/>
  <c r="A103" i="7" l="1"/>
  <c r="I102" i="7"/>
  <c r="A96" i="5"/>
  <c r="A104" i="7" l="1"/>
  <c r="I103" i="7"/>
  <c r="A97" i="5"/>
  <c r="A105" i="7" l="1"/>
  <c r="I104" i="7"/>
  <c r="A98" i="5"/>
  <c r="A106" i="7" l="1"/>
  <c r="I105" i="7"/>
  <c r="A99" i="5"/>
  <c r="A107" i="7" l="1"/>
  <c r="I106" i="7"/>
  <c r="A100" i="5"/>
  <c r="G100" i="5" s="1"/>
  <c r="A108" i="7" l="1"/>
  <c r="G107" i="7"/>
  <c r="A101" i="5"/>
  <c r="J107" i="7" l="1"/>
  <c r="H107" i="7"/>
  <c r="I107" i="7" s="1"/>
  <c r="I108" i="7"/>
  <c r="A109" i="7"/>
  <c r="A102" i="5"/>
  <c r="J100" i="5"/>
  <c r="I109" i="7" l="1"/>
  <c r="A110" i="7"/>
  <c r="A103" i="5"/>
  <c r="I110" i="7" l="1"/>
  <c r="A111" i="7"/>
  <c r="A104" i="5"/>
  <c r="I111" i="7" l="1"/>
  <c r="A112" i="7"/>
  <c r="A105" i="5"/>
  <c r="I112" i="7" l="1"/>
  <c r="A113" i="7"/>
  <c r="A106" i="5"/>
  <c r="I113" i="7" l="1"/>
  <c r="A114" i="7"/>
  <c r="A107" i="5"/>
  <c r="G107" i="5" s="1"/>
  <c r="G114" i="7" l="1"/>
  <c r="A115" i="7"/>
  <c r="A108" i="5"/>
  <c r="I115" i="7" l="1"/>
  <c r="A116" i="7"/>
  <c r="J114" i="7"/>
  <c r="H114" i="7"/>
  <c r="I114" i="7" s="1"/>
  <c r="J107" i="5"/>
  <c r="A109" i="5"/>
  <c r="I116" i="7" l="1"/>
  <c r="A117" i="7"/>
  <c r="A110" i="5"/>
  <c r="I117" i="7" l="1"/>
  <c r="A118" i="7"/>
  <c r="A111" i="5"/>
  <c r="I118" i="7" l="1"/>
  <c r="A119" i="7"/>
  <c r="A112" i="5"/>
  <c r="I119" i="7" l="1"/>
  <c r="A120" i="7"/>
  <c r="A113" i="5"/>
  <c r="I120" i="7" l="1"/>
  <c r="A121" i="7"/>
  <c r="A114" i="5"/>
  <c r="G114" i="5" s="1"/>
  <c r="A122" i="7" l="1"/>
  <c r="G121" i="7"/>
  <c r="A115" i="5"/>
  <c r="H121" i="7" l="1"/>
  <c r="I121" i="7" s="1"/>
  <c r="J121" i="7"/>
  <c r="A123" i="7"/>
  <c r="I122" i="7"/>
  <c r="A116" i="5"/>
  <c r="A124" i="7" l="1"/>
  <c r="I123" i="7"/>
  <c r="J114" i="5"/>
  <c r="A117" i="5"/>
  <c r="A125" i="7" l="1"/>
  <c r="I124" i="7"/>
  <c r="A118" i="5"/>
  <c r="A126" i="7" l="1"/>
  <c r="I125" i="7"/>
  <c r="A119" i="5"/>
  <c r="A127" i="7" l="1"/>
  <c r="I126" i="7"/>
  <c r="A120" i="5"/>
  <c r="A128" i="7" l="1"/>
  <c r="A121" i="5"/>
  <c r="G121" i="5" s="1"/>
  <c r="A129" i="7" l="1"/>
  <c r="G128" i="7"/>
  <c r="A122" i="5"/>
  <c r="H128" i="7" l="1"/>
  <c r="I128" i="7" s="1"/>
  <c r="J128" i="7"/>
  <c r="A130" i="7"/>
  <c r="I129" i="7"/>
  <c r="A123" i="5"/>
  <c r="A131" i="7" l="1"/>
  <c r="I130" i="7"/>
  <c r="A124" i="5"/>
  <c r="J121" i="5"/>
  <c r="A132" i="7" l="1"/>
  <c r="I131" i="7"/>
  <c r="A125" i="5"/>
  <c r="A133" i="7" l="1"/>
  <c r="I132" i="7"/>
  <c r="A126" i="5"/>
  <c r="A134" i="7" l="1"/>
  <c r="I133" i="7"/>
  <c r="A127" i="5"/>
  <c r="A135" i="7" l="1"/>
  <c r="I134" i="7"/>
  <c r="A128" i="5"/>
  <c r="G128" i="5" s="1"/>
  <c r="A136" i="7" l="1"/>
  <c r="G135" i="7"/>
  <c r="A129" i="5"/>
  <c r="J135" i="7" l="1"/>
  <c r="H135" i="7"/>
  <c r="I135" i="7" s="1"/>
  <c r="I136" i="7"/>
  <c r="A137" i="7"/>
  <c r="A130" i="5"/>
  <c r="J128" i="5"/>
  <c r="I137" i="7" l="1"/>
  <c r="A138" i="7"/>
  <c r="A131" i="5"/>
  <c r="I138" i="7" l="1"/>
  <c r="A139" i="7"/>
  <c r="A132" i="5"/>
  <c r="I139" i="7" l="1"/>
  <c r="A140" i="7"/>
  <c r="A133" i="5"/>
  <c r="I140" i="7" l="1"/>
  <c r="A141" i="7"/>
  <c r="A134" i="5"/>
  <c r="I141" i="7" l="1"/>
  <c r="A142" i="7"/>
  <c r="A135" i="5"/>
  <c r="G135" i="5" s="1"/>
  <c r="G142" i="7" l="1"/>
  <c r="A143" i="7"/>
  <c r="A136" i="5"/>
  <c r="J142" i="7" l="1"/>
  <c r="H142" i="7"/>
  <c r="I142" i="7" s="1"/>
  <c r="I143" i="7"/>
  <c r="A144" i="7"/>
  <c r="A137" i="5"/>
  <c r="J135" i="5"/>
  <c r="I144" i="7" l="1"/>
  <c r="A145" i="7"/>
  <c r="A138" i="5"/>
  <c r="I145" i="7" l="1"/>
  <c r="A146" i="7"/>
  <c r="A139" i="5"/>
  <c r="I146" i="7" l="1"/>
  <c r="A147" i="7"/>
  <c r="A140" i="5"/>
  <c r="I147" i="7" l="1"/>
  <c r="A148" i="7"/>
  <c r="A141" i="5"/>
  <c r="I148" i="7" l="1"/>
  <c r="A149" i="7"/>
  <c r="A142" i="5"/>
  <c r="G142" i="5" s="1"/>
  <c r="A150" i="7" l="1"/>
  <c r="G149" i="7"/>
  <c r="A143" i="5"/>
  <c r="H149" i="7" l="1"/>
  <c r="I149" i="7" s="1"/>
  <c r="J149" i="7"/>
  <c r="A151" i="7"/>
  <c r="I150" i="7"/>
  <c r="A144" i="5"/>
  <c r="A152" i="7" l="1"/>
  <c r="I151" i="7"/>
  <c r="J142" i="5"/>
  <c r="A145" i="5"/>
  <c r="A153" i="7" l="1"/>
  <c r="I152" i="7"/>
  <c r="A146" i="5"/>
  <c r="A154" i="7" l="1"/>
  <c r="I153" i="7"/>
  <c r="A147" i="5"/>
  <c r="A155" i="7" l="1"/>
  <c r="I154" i="7"/>
  <c r="A148" i="5"/>
  <c r="A156" i="7" l="1"/>
  <c r="I155" i="7"/>
  <c r="A149" i="5"/>
  <c r="G149" i="5" s="1"/>
  <c r="A157" i="7" l="1"/>
  <c r="G156" i="7"/>
  <c r="J149" i="5"/>
  <c r="A150" i="5"/>
  <c r="H156" i="7" l="1"/>
  <c r="I156" i="7" s="1"/>
  <c r="J156" i="7"/>
  <c r="A158" i="7"/>
  <c r="A151" i="5"/>
  <c r="A159" i="7" l="1"/>
  <c r="I158" i="7"/>
  <c r="A152" i="5"/>
  <c r="I159" i="7" l="1"/>
  <c r="A160" i="7"/>
  <c r="A153" i="5"/>
  <c r="I160" i="7" l="1"/>
  <c r="A161" i="7"/>
  <c r="A154" i="5"/>
  <c r="I161" i="7" l="1"/>
  <c r="A162" i="7"/>
  <c r="A155" i="5"/>
  <c r="I162" i="7" l="1"/>
  <c r="A163" i="7"/>
  <c r="A156" i="5"/>
  <c r="G156" i="5" s="1"/>
  <c r="G163" i="7" l="1"/>
  <c r="A164" i="7"/>
  <c r="A157" i="5"/>
  <c r="I164" i="7" l="1"/>
  <c r="A165" i="7"/>
  <c r="J163" i="7"/>
  <c r="H163" i="7"/>
  <c r="I163" i="7" s="1"/>
  <c r="A158" i="5"/>
  <c r="I165" i="7" l="1"/>
  <c r="A166" i="7"/>
  <c r="J156" i="5"/>
  <c r="A159" i="5"/>
  <c r="I166" i="7" l="1"/>
  <c r="A167" i="7"/>
  <c r="A160" i="5"/>
  <c r="I167" i="7" l="1"/>
  <c r="A168" i="7"/>
  <c r="A161" i="5"/>
  <c r="I168" i="7" l="1"/>
  <c r="A169" i="7"/>
  <c r="A162" i="5"/>
  <c r="I169" i="7" l="1"/>
  <c r="A170" i="7"/>
  <c r="A163" i="5"/>
  <c r="G163" i="5" s="1"/>
  <c r="A171" i="7" l="1"/>
  <c r="G170" i="7"/>
  <c r="A164" i="5"/>
  <c r="H170" i="7" l="1"/>
  <c r="I170" i="7" s="1"/>
  <c r="J170" i="7"/>
  <c r="A172" i="7"/>
  <c r="I171" i="7"/>
  <c r="A165" i="5"/>
  <c r="J163" i="5"/>
  <c r="A173" i="7" l="1"/>
  <c r="I172" i="7"/>
  <c r="A166" i="5"/>
  <c r="A174" i="7" l="1"/>
  <c r="I173" i="7"/>
  <c r="A167" i="5"/>
  <c r="A175" i="7" l="1"/>
  <c r="I174" i="7"/>
  <c r="A168" i="5"/>
  <c r="A176" i="7" l="1"/>
  <c r="I175" i="7"/>
  <c r="A169" i="5"/>
  <c r="A177" i="7" l="1"/>
  <c r="I176" i="7"/>
  <c r="A170" i="5"/>
  <c r="G170" i="5" s="1"/>
  <c r="A178" i="7" l="1"/>
  <c r="G177" i="7"/>
  <c r="A171" i="5"/>
  <c r="H177" i="7" l="1"/>
  <c r="I177" i="7" s="1"/>
  <c r="J177" i="7"/>
  <c r="A179" i="7"/>
  <c r="I178" i="7"/>
  <c r="A172" i="5"/>
  <c r="A180" i="7" l="1"/>
  <c r="I179" i="7"/>
  <c r="J170" i="5"/>
  <c r="A173" i="5"/>
  <c r="A181" i="7" l="1"/>
  <c r="I180" i="7"/>
  <c r="A174" i="5"/>
  <c r="A182" i="7" l="1"/>
  <c r="I181" i="7"/>
  <c r="A175" i="5"/>
  <c r="A183" i="7" l="1"/>
  <c r="I182" i="7"/>
  <c r="A176" i="5"/>
  <c r="A184" i="7" l="1"/>
  <c r="I183" i="7"/>
  <c r="A177" i="5"/>
  <c r="G177" i="5" s="1"/>
  <c r="A185" i="7" l="1"/>
  <c r="G184" i="7"/>
  <c r="A178" i="5"/>
  <c r="J184" i="7" l="1"/>
  <c r="H184" i="7"/>
  <c r="I184" i="7" s="1"/>
  <c r="I185" i="7"/>
  <c r="A186" i="7"/>
  <c r="J177" i="5"/>
  <c r="A179" i="5"/>
  <c r="I186" i="7" l="1"/>
  <c r="A187" i="7"/>
  <c r="A180" i="5"/>
  <c r="I187" i="7" l="1"/>
  <c r="A188" i="7"/>
  <c r="A181" i="5"/>
  <c r="A189" i="7" l="1"/>
  <c r="A182" i="5"/>
  <c r="I189" i="7" l="1"/>
  <c r="A190" i="7"/>
  <c r="A183" i="5"/>
  <c r="I190" i="7" l="1"/>
  <c r="A191" i="7"/>
  <c r="A184" i="5"/>
  <c r="G184" i="5" s="1"/>
  <c r="G191" i="7" l="1"/>
  <c r="A192" i="7"/>
  <c r="A185" i="5"/>
  <c r="I192" i="7" l="1"/>
  <c r="A193" i="7"/>
  <c r="J191" i="7"/>
  <c r="H191" i="7"/>
  <c r="I191" i="7" s="1"/>
  <c r="A186" i="5"/>
  <c r="J184" i="5"/>
  <c r="I193" i="7" l="1"/>
  <c r="A194" i="7"/>
  <c r="A187" i="5"/>
  <c r="I194" i="7" l="1"/>
  <c r="A195" i="7"/>
  <c r="A188" i="5"/>
  <c r="I195" i="7" l="1"/>
  <c r="A196" i="7"/>
  <c r="A189" i="5"/>
  <c r="I196" i="7" l="1"/>
  <c r="A197" i="7"/>
  <c r="A190" i="5"/>
  <c r="I197" i="7" l="1"/>
  <c r="A198" i="7"/>
  <c r="A191" i="5"/>
  <c r="G191" i="5" s="1"/>
  <c r="A199" i="7" l="1"/>
  <c r="G198" i="7"/>
  <c r="A192" i="5"/>
  <c r="H198" i="7" l="1"/>
  <c r="I198" i="7" s="1"/>
  <c r="J198" i="7"/>
  <c r="A200" i="7"/>
  <c r="I199" i="7"/>
  <c r="J191" i="5"/>
  <c r="A193" i="5"/>
  <c r="A201" i="7" l="1"/>
  <c r="I200" i="7"/>
  <c r="A194" i="5"/>
  <c r="A202" i="7" l="1"/>
  <c r="I201" i="7"/>
  <c r="A195" i="5"/>
  <c r="A203" i="7" l="1"/>
  <c r="I202" i="7"/>
  <c r="A196" i="5"/>
  <c r="I203" i="7" l="1"/>
  <c r="A204" i="7"/>
  <c r="A197" i="5"/>
  <c r="I204" i="7" l="1"/>
  <c r="A205" i="7"/>
  <c r="A198" i="5"/>
  <c r="G198" i="5" s="1"/>
  <c r="G205" i="7" l="1"/>
  <c r="A206" i="7"/>
  <c r="A199" i="5"/>
  <c r="A207" i="7" l="1"/>
  <c r="I206" i="7"/>
  <c r="H205" i="7"/>
  <c r="I205" i="7" s="1"/>
  <c r="J205" i="7"/>
  <c r="A200" i="5"/>
  <c r="J198" i="5"/>
  <c r="I207" i="7" l="1"/>
  <c r="A208" i="7"/>
  <c r="A201" i="5"/>
  <c r="A209" i="7" l="1"/>
  <c r="I208" i="7"/>
  <c r="A202" i="5"/>
  <c r="A210" i="7" l="1"/>
  <c r="I209" i="7"/>
  <c r="A203" i="5"/>
  <c r="A211" i="7" l="1"/>
  <c r="I210" i="7"/>
  <c r="A204" i="5"/>
  <c r="I211" i="7" l="1"/>
  <c r="A212" i="7"/>
  <c r="A205" i="5"/>
  <c r="G205" i="5" s="1"/>
  <c r="A213" i="7" l="1"/>
  <c r="G212" i="7"/>
  <c r="A206" i="5"/>
  <c r="A214" i="7" l="1"/>
  <c r="I213" i="7"/>
  <c r="H212" i="7"/>
  <c r="I212" i="7" s="1"/>
  <c r="J212" i="7"/>
  <c r="J205" i="5"/>
  <c r="A207" i="5"/>
  <c r="A215" i="7" l="1"/>
  <c r="I214" i="7"/>
  <c r="A208" i="5"/>
  <c r="A216" i="7" l="1"/>
  <c r="I215" i="7"/>
  <c r="A209" i="5"/>
  <c r="A217" i="7" l="1"/>
  <c r="I216" i="7"/>
  <c r="A210" i="5"/>
  <c r="A218" i="7" l="1"/>
  <c r="I217" i="7"/>
  <c r="A211" i="5"/>
  <c r="A219" i="7" l="1"/>
  <c r="A212" i="5"/>
  <c r="G212" i="5" s="1"/>
  <c r="G219" i="7" l="1"/>
  <c r="A220" i="7"/>
  <c r="J212" i="5"/>
  <c r="A213" i="5"/>
  <c r="I220" i="7" l="1"/>
  <c r="A221" i="7"/>
  <c r="J219" i="7"/>
  <c r="H219" i="7"/>
  <c r="I219" i="7" s="1"/>
  <c r="A214" i="5"/>
  <c r="I221" i="7" l="1"/>
  <c r="A222" i="7"/>
  <c r="A215" i="5"/>
  <c r="I222" i="7" l="1"/>
  <c r="A223" i="7"/>
  <c r="A216" i="5"/>
  <c r="I223" i="7" l="1"/>
  <c r="A224" i="7"/>
  <c r="A217" i="5"/>
  <c r="I224" i="7" l="1"/>
  <c r="A225" i="7"/>
  <c r="A218" i="5"/>
  <c r="I225" i="7" l="1"/>
  <c r="A226" i="7"/>
  <c r="A219" i="5"/>
  <c r="G219" i="5" s="1"/>
  <c r="G226" i="7" l="1"/>
  <c r="A227" i="7"/>
  <c r="A220" i="5"/>
  <c r="J226" i="7" l="1"/>
  <c r="H226" i="7"/>
  <c r="I226" i="7" s="1"/>
  <c r="I227" i="7"/>
  <c r="A228" i="7"/>
  <c r="A221" i="5"/>
  <c r="J219" i="5"/>
  <c r="I228" i="7" l="1"/>
  <c r="A229" i="7"/>
  <c r="A222" i="5"/>
  <c r="I229" i="7" l="1"/>
  <c r="A230" i="7"/>
  <c r="A223" i="5"/>
  <c r="I230" i="7" l="1"/>
  <c r="A231" i="7"/>
  <c r="A224" i="5"/>
  <c r="I231" i="7" l="1"/>
  <c r="A232" i="7"/>
  <c r="A225" i="5"/>
  <c r="I232" i="7" l="1"/>
  <c r="A233" i="7"/>
  <c r="A226" i="5"/>
  <c r="G226" i="5" s="1"/>
  <c r="A234" i="7" l="1"/>
  <c r="G233" i="7"/>
  <c r="A227" i="5"/>
  <c r="H233" i="7" l="1"/>
  <c r="I233" i="7" s="1"/>
  <c r="J233" i="7"/>
  <c r="A235" i="7"/>
  <c r="I234" i="7"/>
  <c r="A228" i="5"/>
  <c r="A236" i="7" l="1"/>
  <c r="I235" i="7"/>
  <c r="J226" i="5"/>
  <c r="A229" i="5"/>
  <c r="A237" i="7" l="1"/>
  <c r="I236" i="7"/>
  <c r="A230" i="5"/>
  <c r="A238" i="7" l="1"/>
  <c r="I237" i="7"/>
  <c r="A231" i="5"/>
  <c r="A239" i="7" l="1"/>
  <c r="I238" i="7"/>
  <c r="A232" i="5"/>
  <c r="A240" i="7" l="1"/>
  <c r="I239" i="7"/>
  <c r="A233" i="5"/>
  <c r="G233" i="5" s="1"/>
  <c r="A241" i="7" l="1"/>
  <c r="G240" i="7"/>
  <c r="A234" i="5"/>
  <c r="H240" i="7" l="1"/>
  <c r="I240" i="7" s="1"/>
  <c r="J240" i="7"/>
  <c r="A242" i="7"/>
  <c r="I241" i="7"/>
  <c r="A235" i="5"/>
  <c r="A243" i="7" l="1"/>
  <c r="I242" i="7"/>
  <c r="A236" i="5"/>
  <c r="J233" i="5"/>
  <c r="A244" i="7" l="1"/>
  <c r="I243" i="7"/>
  <c r="A237" i="5"/>
  <c r="A245" i="7" l="1"/>
  <c r="I244" i="7"/>
  <c r="A238" i="5"/>
  <c r="A246" i="7" l="1"/>
  <c r="I245" i="7"/>
  <c r="A239" i="5"/>
  <c r="A247" i="7" l="1"/>
  <c r="I246" i="7"/>
  <c r="A240" i="5"/>
  <c r="G240" i="5" s="1"/>
  <c r="G247" i="7" l="1"/>
  <c r="A248" i="7"/>
  <c r="J240" i="5"/>
  <c r="A241" i="5"/>
  <c r="I248" i="7" l="1"/>
  <c r="A249" i="7"/>
  <c r="J247" i="7"/>
  <c r="H247" i="7"/>
  <c r="I247" i="7" s="1"/>
  <c r="A242" i="5"/>
  <c r="A250" i="7" l="1"/>
  <c r="A243" i="5"/>
  <c r="I250" i="7" l="1"/>
  <c r="A251" i="7"/>
  <c r="A244" i="5"/>
  <c r="I251" i="7" l="1"/>
  <c r="A252" i="7"/>
  <c r="A245" i="5"/>
  <c r="I252" i="7" l="1"/>
  <c r="A253" i="7"/>
  <c r="A246" i="5"/>
  <c r="I253" i="7" l="1"/>
  <c r="A254" i="7"/>
  <c r="A247" i="5"/>
  <c r="G247" i="5" s="1"/>
  <c r="G254" i="7" l="1"/>
  <c r="A255" i="7"/>
  <c r="A248" i="5"/>
  <c r="I255" i="7" l="1"/>
  <c r="A256" i="7"/>
  <c r="J254" i="7"/>
  <c r="H254" i="7"/>
  <c r="I254" i="7" s="1"/>
  <c r="J247" i="5"/>
  <c r="A249" i="5"/>
  <c r="I256" i="7" l="1"/>
  <c r="A257" i="7"/>
  <c r="A250" i="5"/>
  <c r="I257" i="7" l="1"/>
  <c r="A258" i="7"/>
  <c r="A251" i="5"/>
  <c r="I258" i="7" l="1"/>
  <c r="A259" i="7"/>
  <c r="A252" i="5"/>
  <c r="I259" i="7" l="1"/>
  <c r="A260" i="7"/>
  <c r="A253" i="5"/>
  <c r="I260" i="7" l="1"/>
  <c r="A261" i="7"/>
  <c r="A254" i="5"/>
  <c r="G254" i="5" s="1"/>
  <c r="A262" i="7" l="1"/>
  <c r="G261" i="7"/>
  <c r="A255" i="5"/>
  <c r="A263" i="7" l="1"/>
  <c r="I262" i="7"/>
  <c r="H261" i="7"/>
  <c r="I261" i="7" s="1"/>
  <c r="J261" i="7"/>
  <c r="A256" i="5"/>
  <c r="A264" i="7" l="1"/>
  <c r="I263" i="7"/>
  <c r="A257" i="5"/>
  <c r="J254" i="5"/>
  <c r="A265" i="7" l="1"/>
  <c r="I264" i="7"/>
  <c r="A258" i="5"/>
  <c r="A266" i="7" l="1"/>
  <c r="I265" i="7"/>
  <c r="A259" i="5"/>
  <c r="A267" i="7" l="1"/>
  <c r="I266" i="7"/>
  <c r="A260" i="5"/>
  <c r="A268" i="7" l="1"/>
  <c r="I267" i="7"/>
  <c r="A261" i="5"/>
  <c r="G261" i="5" s="1"/>
  <c r="A269" i="7" l="1"/>
  <c r="G268" i="7"/>
  <c r="A262" i="5"/>
  <c r="H268" i="7" l="1"/>
  <c r="I268" i="7" s="1"/>
  <c r="J268" i="7"/>
  <c r="A270" i="7"/>
  <c r="I269" i="7"/>
  <c r="J261" i="5"/>
  <c r="A263" i="5"/>
  <c r="A271" i="7" l="1"/>
  <c r="I270" i="7"/>
  <c r="A264" i="5"/>
  <c r="A272" i="7" l="1"/>
  <c r="I271" i="7"/>
  <c r="A265" i="5"/>
  <c r="A273" i="7" l="1"/>
  <c r="I272" i="7"/>
  <c r="A266" i="5"/>
  <c r="A274" i="7" l="1"/>
  <c r="I273" i="7"/>
  <c r="A267" i="5"/>
  <c r="A275" i="7" l="1"/>
  <c r="I274" i="7"/>
  <c r="A268" i="5"/>
  <c r="G268" i="5" s="1"/>
  <c r="G275" i="7" l="1"/>
  <c r="A276" i="7"/>
  <c r="A269" i="5"/>
  <c r="J275" i="7" l="1"/>
  <c r="H275" i="7"/>
  <c r="I275" i="7" s="1"/>
  <c r="I276" i="7"/>
  <c r="A277" i="7"/>
  <c r="A270" i="5"/>
  <c r="I277" i="7" l="1"/>
  <c r="A278" i="7"/>
  <c r="A271" i="5"/>
  <c r="J268" i="5"/>
  <c r="I278" i="7" l="1"/>
  <c r="A279" i="7"/>
  <c r="A272" i="5"/>
  <c r="I279" i="7" l="1"/>
  <c r="A280" i="7"/>
  <c r="A273" i="5"/>
  <c r="A281" i="7" l="1"/>
  <c r="A274" i="5"/>
  <c r="I281" i="7" l="1"/>
  <c r="A282" i="7"/>
  <c r="A275" i="5"/>
  <c r="G275" i="5" s="1"/>
  <c r="G282" i="7" l="1"/>
  <c r="A283" i="7"/>
  <c r="A276" i="5"/>
  <c r="H282" i="7" l="1"/>
  <c r="I282" i="7" s="1"/>
  <c r="J282" i="7"/>
  <c r="I283" i="7"/>
  <c r="A284" i="7"/>
  <c r="J275" i="5"/>
  <c r="A277" i="5"/>
  <c r="I284" i="7" l="1"/>
  <c r="A285" i="7"/>
  <c r="A278" i="5"/>
  <c r="A286" i="7" l="1"/>
  <c r="I285" i="7"/>
  <c r="A279" i="5"/>
  <c r="A287" i="7" l="1"/>
  <c r="I286" i="7"/>
  <c r="A280" i="5"/>
  <c r="I287" i="7" l="1"/>
  <c r="A288" i="7"/>
  <c r="A281" i="5"/>
  <c r="I288" i="7" l="1"/>
  <c r="A289" i="7"/>
  <c r="A282" i="5"/>
  <c r="G282" i="5" s="1"/>
  <c r="A290" i="7" l="1"/>
  <c r="G289" i="7"/>
  <c r="A283" i="5"/>
  <c r="J289" i="7" l="1"/>
  <c r="H289" i="7"/>
  <c r="I289" i="7" s="1"/>
  <c r="I290" i="7"/>
  <c r="A291" i="7"/>
  <c r="A284" i="5"/>
  <c r="I291" i="7" l="1"/>
  <c r="A292" i="7"/>
  <c r="J282" i="5"/>
  <c r="A285" i="5"/>
  <c r="I292" i="7" l="1"/>
  <c r="A293" i="7"/>
  <c r="A286" i="5"/>
  <c r="I293" i="7" l="1"/>
  <c r="A294" i="7"/>
  <c r="A287" i="5"/>
  <c r="I294" i="7" l="1"/>
  <c r="A295" i="7"/>
  <c r="A288" i="5"/>
  <c r="I295" i="7" l="1"/>
  <c r="A296" i="7"/>
  <c r="A289" i="5"/>
  <c r="G289" i="5" s="1"/>
  <c r="G296" i="7" l="1"/>
  <c r="A297" i="7"/>
  <c r="A290" i="5"/>
  <c r="I297" i="7" l="1"/>
  <c r="A298" i="7"/>
  <c r="J296" i="7"/>
  <c r="H296" i="7"/>
  <c r="I296" i="7" s="1"/>
  <c r="A291" i="5"/>
  <c r="J289" i="5"/>
  <c r="I298" i="7" l="1"/>
  <c r="A299" i="7"/>
  <c r="A292" i="5"/>
  <c r="I299" i="7" l="1"/>
  <c r="A300" i="7"/>
  <c r="A293" i="5"/>
  <c r="I300" i="7" l="1"/>
  <c r="A301" i="7"/>
  <c r="A294" i="5"/>
  <c r="I301" i="7" l="1"/>
  <c r="A302" i="7"/>
  <c r="A295" i="5"/>
  <c r="I302" i="7" l="1"/>
  <c r="A303" i="7"/>
  <c r="A296" i="5"/>
  <c r="G296" i="5" s="1"/>
  <c r="A304" i="7" l="1"/>
  <c r="G303" i="7"/>
  <c r="A297" i="5"/>
  <c r="A305" i="7" l="1"/>
  <c r="I304" i="7"/>
  <c r="H303" i="7"/>
  <c r="I303" i="7" s="1"/>
  <c r="J303" i="7"/>
  <c r="A298" i="5"/>
  <c r="A306" i="7" l="1"/>
  <c r="I305" i="7"/>
  <c r="J296" i="5"/>
  <c r="A299" i="5"/>
  <c r="A307" i="7" l="1"/>
  <c r="I306" i="7"/>
  <c r="A300" i="5"/>
  <c r="A308" i="7" l="1"/>
  <c r="I307" i="7"/>
  <c r="A301" i="5"/>
  <c r="A309" i="7" l="1"/>
  <c r="I308" i="7"/>
  <c r="A302" i="5"/>
  <c r="A310" i="7" l="1"/>
  <c r="A303" i="5"/>
  <c r="G303" i="5" s="1"/>
  <c r="A311" i="7" l="1"/>
  <c r="G310" i="7"/>
  <c r="A304" i="5"/>
  <c r="H310" i="7" l="1"/>
  <c r="I310" i="7" s="1"/>
  <c r="J310" i="7"/>
  <c r="A312" i="7"/>
  <c r="I311" i="7"/>
  <c r="A305" i="5"/>
  <c r="A313" i="7" l="1"/>
  <c r="I312" i="7"/>
  <c r="A306" i="5"/>
  <c r="J303" i="5"/>
  <c r="A314" i="7" l="1"/>
  <c r="I313" i="7"/>
  <c r="A307" i="5"/>
  <c r="A315" i="7" l="1"/>
  <c r="I314" i="7"/>
  <c r="A308" i="5"/>
  <c r="A316" i="7" l="1"/>
  <c r="I315" i="7"/>
  <c r="A309" i="5"/>
  <c r="A317" i="7" l="1"/>
  <c r="I316" i="7"/>
  <c r="A310" i="5"/>
  <c r="G310" i="5" s="1"/>
  <c r="A318" i="7" l="1"/>
  <c r="G317" i="7"/>
  <c r="A311" i="5"/>
  <c r="I318" i="7" l="1"/>
  <c r="A319" i="7"/>
  <c r="J317" i="7"/>
  <c r="H317" i="7"/>
  <c r="I317" i="7" s="1"/>
  <c r="A312" i="5"/>
  <c r="J310" i="5"/>
  <c r="I319" i="7" l="1"/>
  <c r="A320" i="7"/>
  <c r="A313" i="5"/>
  <c r="I320" i="7" l="1"/>
  <c r="A321" i="7"/>
  <c r="A314" i="5"/>
  <c r="I321" i="7" l="1"/>
  <c r="A322" i="7"/>
  <c r="A315" i="5"/>
  <c r="I322" i="7" l="1"/>
  <c r="A323" i="7"/>
  <c r="A316" i="5"/>
  <c r="I323" i="7" l="1"/>
  <c r="A324" i="7"/>
  <c r="A317" i="5"/>
  <c r="G317" i="5" s="1"/>
  <c r="G324" i="7" l="1"/>
  <c r="A325" i="7"/>
  <c r="A318" i="5"/>
  <c r="I325" i="7" l="1"/>
  <c r="A326" i="7"/>
  <c r="J324" i="7"/>
  <c r="H324" i="7"/>
  <c r="I324" i="7" s="1"/>
  <c r="J317" i="5"/>
  <c r="A319" i="5"/>
  <c r="I326" i="7" l="1"/>
  <c r="A327" i="7"/>
  <c r="A320" i="5"/>
  <c r="I327" i="7" l="1"/>
  <c r="A328" i="7"/>
  <c r="A321" i="5"/>
  <c r="I328" i="7" l="1"/>
  <c r="A329" i="7"/>
  <c r="A322" i="5"/>
  <c r="I329" i="7" l="1"/>
  <c r="A330" i="7"/>
  <c r="A323" i="5"/>
  <c r="I330" i="7" l="1"/>
  <c r="A331" i="7"/>
  <c r="A324" i="5"/>
  <c r="G324" i="5" s="1"/>
  <c r="A332" i="7" l="1"/>
  <c r="G331" i="7"/>
  <c r="A325" i="5"/>
  <c r="H331" i="7" l="1"/>
  <c r="I331" i="7" s="1"/>
  <c r="J331" i="7"/>
  <c r="A333" i="7"/>
  <c r="I332" i="7"/>
  <c r="A326" i="5"/>
  <c r="J324" i="5"/>
  <c r="A334" i="7" l="1"/>
  <c r="I333" i="7"/>
  <c r="A327" i="5"/>
  <c r="A335" i="7" l="1"/>
  <c r="I334" i="7"/>
  <c r="A328" i="5"/>
  <c r="A336" i="7" l="1"/>
  <c r="I335" i="7"/>
  <c r="A329" i="5"/>
  <c r="A337" i="7" l="1"/>
  <c r="I336" i="7"/>
  <c r="A330" i="5"/>
  <c r="A338" i="7" l="1"/>
  <c r="I337" i="7"/>
  <c r="A331" i="5"/>
  <c r="G331" i="5" s="1"/>
  <c r="A339" i="7" l="1"/>
  <c r="G338" i="7"/>
  <c r="A332" i="5"/>
  <c r="H338" i="7" l="1"/>
  <c r="I338" i="7" s="1"/>
  <c r="J338" i="7"/>
  <c r="A340" i="7"/>
  <c r="I339" i="7"/>
  <c r="J331" i="5"/>
  <c r="A333" i="5"/>
  <c r="A341" i="7" l="1"/>
  <c r="A334" i="5"/>
  <c r="A342" i="7" l="1"/>
  <c r="I341" i="7"/>
  <c r="A335" i="5"/>
  <c r="A343" i="7" l="1"/>
  <c r="I342" i="7"/>
  <c r="A336" i="5"/>
  <c r="A344" i="7" l="1"/>
  <c r="I343" i="7"/>
  <c r="A337" i="5"/>
  <c r="A345" i="7" l="1"/>
  <c r="I344" i="7"/>
  <c r="A338" i="5"/>
  <c r="G338" i="5" s="1"/>
  <c r="A346" i="7" l="1"/>
  <c r="G345" i="7"/>
  <c r="A339" i="5"/>
  <c r="J345" i="7" l="1"/>
  <c r="H345" i="7"/>
  <c r="I345" i="7" s="1"/>
  <c r="I346" i="7"/>
  <c r="A347" i="7"/>
  <c r="A340" i="5"/>
  <c r="I347" i="7" l="1"/>
  <c r="A348" i="7"/>
  <c r="A341" i="5"/>
  <c r="J338" i="5"/>
  <c r="I348" i="7" l="1"/>
  <c r="A349" i="7"/>
  <c r="A342" i="5"/>
  <c r="I349" i="7" l="1"/>
  <c r="A350" i="7"/>
  <c r="A343" i="5"/>
  <c r="I350" i="7" l="1"/>
  <c r="A351" i="7"/>
  <c r="A344" i="5"/>
  <c r="I351" i="7" l="1"/>
  <c r="A352" i="7"/>
  <c r="A345" i="5"/>
  <c r="G345" i="5" s="1"/>
  <c r="G352" i="7" l="1"/>
  <c r="A353" i="7"/>
  <c r="A346" i="5"/>
  <c r="I353" i="7" l="1"/>
  <c r="A354" i="7"/>
  <c r="J352" i="7"/>
  <c r="H352" i="7"/>
  <c r="I352" i="7" s="1"/>
  <c r="A347" i="5"/>
  <c r="I354" i="7" l="1"/>
  <c r="A355" i="7"/>
  <c r="A348" i="5"/>
  <c r="J345" i="5"/>
  <c r="I355" i="7" l="1"/>
  <c r="A356" i="7"/>
  <c r="A349" i="5"/>
  <c r="I356" i="7" l="1"/>
  <c r="A357" i="7"/>
  <c r="A350" i="5"/>
  <c r="I357" i="7" l="1"/>
  <c r="A358" i="7"/>
  <c r="A351" i="5"/>
  <c r="I358" i="7" l="1"/>
  <c r="A359" i="7"/>
  <c r="A352" i="5"/>
  <c r="G352" i="5" s="1"/>
  <c r="A360" i="7" l="1"/>
  <c r="G359" i="7"/>
  <c r="A353" i="5"/>
  <c r="H359" i="7" l="1"/>
  <c r="I359" i="7" s="1"/>
  <c r="J359" i="7"/>
  <c r="A361" i="7"/>
  <c r="I360" i="7"/>
  <c r="J352" i="5"/>
  <c r="A354" i="5"/>
  <c r="A362" i="7" l="1"/>
  <c r="I361" i="7"/>
  <c r="A355" i="5"/>
  <c r="A363" i="7" l="1"/>
  <c r="I362" i="7"/>
  <c r="A356" i="5"/>
  <c r="A364" i="7" l="1"/>
  <c r="I363" i="7"/>
  <c r="A357" i="5"/>
  <c r="A365" i="7" l="1"/>
  <c r="I364" i="7"/>
  <c r="A358" i="5"/>
  <c r="A366" i="7" l="1"/>
  <c r="I365" i="7"/>
  <c r="A359" i="5"/>
  <c r="G359" i="5" s="1"/>
  <c r="A367" i="7" l="1"/>
  <c r="G366" i="7"/>
  <c r="J359" i="5"/>
  <c r="A360" i="5"/>
  <c r="H366" i="7" l="1"/>
  <c r="I366" i="7" s="1"/>
  <c r="J366" i="7"/>
  <c r="A368" i="7"/>
  <c r="I367" i="7"/>
  <c r="A361" i="5"/>
  <c r="A369" i="7" l="1"/>
  <c r="I368" i="7"/>
  <c r="A362" i="5"/>
  <c r="A370" i="7" l="1"/>
  <c r="I369" i="7"/>
  <c r="A363" i="5"/>
  <c r="A371" i="7" l="1"/>
  <c r="A364" i="5"/>
  <c r="A372" i="7" l="1"/>
  <c r="K371" i="7"/>
  <c r="I371" i="7"/>
  <c r="A365" i="5"/>
  <c r="A373" i="7" l="1"/>
  <c r="K372" i="7"/>
  <c r="I372" i="7"/>
  <c r="A366" i="5"/>
  <c r="G366" i="5" s="1"/>
  <c r="K373" i="7" l="1"/>
  <c r="G373" i="7"/>
  <c r="A367" i="5"/>
  <c r="J373" i="7" l="1"/>
  <c r="H373" i="7"/>
  <c r="A368" i="5"/>
  <c r="J366" i="5"/>
  <c r="I373" i="7" l="1"/>
  <c r="M14" i="7"/>
  <c r="I370" i="7" s="1"/>
  <c r="M12" i="7"/>
  <c r="I309" i="7" s="1"/>
  <c r="M10" i="7"/>
  <c r="I249" i="7" s="1"/>
  <c r="M9" i="7"/>
  <c r="I218" i="7" s="1"/>
  <c r="M7" i="7"/>
  <c r="I157" i="7" s="1"/>
  <c r="M5" i="7"/>
  <c r="I96" i="7" s="1"/>
  <c r="M3" i="7"/>
  <c r="M6" i="7"/>
  <c r="I127" i="7" s="1"/>
  <c r="M4" i="7"/>
  <c r="I65" i="7" s="1"/>
  <c r="M8" i="7"/>
  <c r="I188" i="7" s="1"/>
  <c r="M13" i="7"/>
  <c r="I340" i="7" s="1"/>
  <c r="M11" i="7"/>
  <c r="I280" i="7" s="1"/>
  <c r="N8" i="7"/>
  <c r="N13" i="7"/>
  <c r="N11" i="7"/>
  <c r="N7" i="7"/>
  <c r="N4" i="7"/>
  <c r="N14" i="7"/>
  <c r="N6" i="7"/>
  <c r="N5" i="7"/>
  <c r="N3" i="7"/>
  <c r="N10" i="7"/>
  <c r="N9" i="7"/>
  <c r="N12" i="7"/>
  <c r="A369" i="5"/>
  <c r="K16" i="7" l="1"/>
  <c r="K23" i="7"/>
  <c r="K30" i="7"/>
  <c r="K37" i="7"/>
  <c r="K44" i="7"/>
  <c r="K51" i="7"/>
  <c r="K220" i="7"/>
  <c r="K219" i="7"/>
  <c r="K221" i="7"/>
  <c r="K222" i="7"/>
  <c r="K223" i="7"/>
  <c r="K224" i="7"/>
  <c r="K225" i="7"/>
  <c r="K227" i="7"/>
  <c r="K226" i="7"/>
  <c r="K228" i="7"/>
  <c r="K229" i="7"/>
  <c r="K230" i="7"/>
  <c r="K231" i="7"/>
  <c r="K232" i="7"/>
  <c r="K234" i="7"/>
  <c r="K235" i="7"/>
  <c r="K233" i="7"/>
  <c r="K236" i="7"/>
  <c r="K237" i="7"/>
  <c r="K238" i="7"/>
  <c r="K239" i="7"/>
  <c r="K241" i="7"/>
  <c r="K242" i="7"/>
  <c r="K240" i="7"/>
  <c r="K243" i="7"/>
  <c r="K244" i="7"/>
  <c r="K245" i="7"/>
  <c r="K246" i="7"/>
  <c r="K248" i="7"/>
  <c r="K249" i="7"/>
  <c r="K247" i="7"/>
  <c r="K311" i="7"/>
  <c r="K310" i="7"/>
  <c r="K312" i="7"/>
  <c r="K313" i="7"/>
  <c r="K314" i="7"/>
  <c r="K315" i="7"/>
  <c r="K316" i="7"/>
  <c r="K318" i="7"/>
  <c r="K317" i="7"/>
  <c r="K319" i="7"/>
  <c r="K320" i="7"/>
  <c r="K321" i="7"/>
  <c r="K322" i="7"/>
  <c r="K323" i="7"/>
  <c r="K325" i="7"/>
  <c r="K326" i="7"/>
  <c r="K324" i="7"/>
  <c r="K327" i="7"/>
  <c r="K328" i="7"/>
  <c r="K329" i="7"/>
  <c r="K330" i="7"/>
  <c r="K332" i="7"/>
  <c r="K331" i="7"/>
  <c r="K333" i="7"/>
  <c r="K334" i="7"/>
  <c r="K335" i="7"/>
  <c r="K336" i="7"/>
  <c r="K337" i="7"/>
  <c r="K339" i="7"/>
  <c r="K340" i="7"/>
  <c r="K338" i="7"/>
  <c r="K341" i="7"/>
  <c r="K342" i="7"/>
  <c r="K343" i="7"/>
  <c r="K344" i="7"/>
  <c r="K346" i="7"/>
  <c r="K347" i="7"/>
  <c r="K345" i="7"/>
  <c r="K348" i="7"/>
  <c r="K349" i="7"/>
  <c r="K350" i="7"/>
  <c r="K351" i="7"/>
  <c r="K353" i="7"/>
  <c r="K352" i="7"/>
  <c r="K354" i="7"/>
  <c r="K355" i="7"/>
  <c r="K356" i="7"/>
  <c r="K357" i="7"/>
  <c r="K358" i="7"/>
  <c r="K360" i="7"/>
  <c r="K361" i="7"/>
  <c r="K359" i="7"/>
  <c r="K362" i="7"/>
  <c r="K363" i="7"/>
  <c r="K364" i="7"/>
  <c r="K365" i="7"/>
  <c r="K367" i="7"/>
  <c r="K368" i="7"/>
  <c r="K366" i="7"/>
  <c r="K369" i="7"/>
  <c r="K370" i="7"/>
  <c r="K36" i="7"/>
  <c r="K38" i="7"/>
  <c r="K39" i="7"/>
  <c r="K40" i="7"/>
  <c r="K41" i="7"/>
  <c r="K42" i="7"/>
  <c r="K43" i="7"/>
  <c r="K45" i="7"/>
  <c r="K46" i="7"/>
  <c r="K47" i="7"/>
  <c r="K48" i="7"/>
  <c r="K49" i="7"/>
  <c r="K50" i="7"/>
  <c r="K52" i="7"/>
  <c r="K53" i="7"/>
  <c r="K54" i="7"/>
  <c r="K55" i="7"/>
  <c r="K56" i="7"/>
  <c r="K57" i="7"/>
  <c r="K59" i="7"/>
  <c r="K58" i="7"/>
  <c r="K60" i="7"/>
  <c r="K61" i="7"/>
  <c r="K62" i="7"/>
  <c r="K63" i="7"/>
  <c r="K64" i="7"/>
  <c r="K65" i="7"/>
  <c r="K158" i="7"/>
  <c r="K159" i="7"/>
  <c r="K160" i="7"/>
  <c r="K161" i="7"/>
  <c r="K162" i="7"/>
  <c r="K164" i="7"/>
  <c r="K163" i="7"/>
  <c r="K165" i="7"/>
  <c r="K166" i="7"/>
  <c r="K167" i="7"/>
  <c r="K168" i="7"/>
  <c r="K169" i="7"/>
  <c r="K171" i="7"/>
  <c r="K170" i="7"/>
  <c r="K172" i="7"/>
  <c r="K173" i="7"/>
  <c r="K174" i="7"/>
  <c r="K175" i="7"/>
  <c r="K176" i="7"/>
  <c r="K178" i="7"/>
  <c r="K177" i="7"/>
  <c r="K179" i="7"/>
  <c r="K180" i="7"/>
  <c r="K181" i="7"/>
  <c r="K182" i="7"/>
  <c r="K183" i="7"/>
  <c r="K185" i="7"/>
  <c r="K184" i="7"/>
  <c r="K186" i="7"/>
  <c r="K187" i="7"/>
  <c r="K188" i="7"/>
  <c r="N15" i="7"/>
  <c r="K10" i="7"/>
  <c r="K9" i="7"/>
  <c r="K11" i="7"/>
  <c r="K12" i="7"/>
  <c r="K13" i="7"/>
  <c r="K14" i="7"/>
  <c r="K15" i="7"/>
  <c r="K17" i="7"/>
  <c r="K18" i="7"/>
  <c r="K19" i="7"/>
  <c r="K20" i="7"/>
  <c r="K21" i="7"/>
  <c r="K22" i="7"/>
  <c r="K24" i="7"/>
  <c r="K25" i="7"/>
  <c r="K26" i="7"/>
  <c r="K27" i="7"/>
  <c r="K28" i="7"/>
  <c r="K29" i="7"/>
  <c r="K31" i="7"/>
  <c r="K32" i="7"/>
  <c r="K33" i="7"/>
  <c r="K34" i="7"/>
  <c r="K35" i="7"/>
  <c r="K281" i="7"/>
  <c r="K283" i="7"/>
  <c r="K284" i="7"/>
  <c r="K282" i="7"/>
  <c r="K285" i="7"/>
  <c r="K286" i="7"/>
  <c r="K287" i="7"/>
  <c r="K288" i="7"/>
  <c r="K290" i="7"/>
  <c r="K289" i="7"/>
  <c r="K291" i="7"/>
  <c r="K292" i="7"/>
  <c r="K293" i="7"/>
  <c r="K294" i="7"/>
  <c r="K295" i="7"/>
  <c r="K297" i="7"/>
  <c r="K298" i="7"/>
  <c r="K296" i="7"/>
  <c r="K299" i="7"/>
  <c r="K300" i="7"/>
  <c r="K301" i="7"/>
  <c r="K302" i="7"/>
  <c r="K304" i="7"/>
  <c r="K303" i="7"/>
  <c r="K305" i="7"/>
  <c r="K306" i="7"/>
  <c r="K307" i="7"/>
  <c r="K308" i="7"/>
  <c r="K309" i="7"/>
  <c r="K66" i="7"/>
  <c r="K67" i="7"/>
  <c r="K68" i="7"/>
  <c r="K69" i="7"/>
  <c r="K70" i="7"/>
  <c r="K71" i="7"/>
  <c r="K73" i="7"/>
  <c r="K74" i="7"/>
  <c r="K72" i="7"/>
  <c r="K75" i="7"/>
  <c r="K76" i="7"/>
  <c r="K77" i="7"/>
  <c r="K78" i="7"/>
  <c r="K80" i="7"/>
  <c r="K79" i="7"/>
  <c r="K81" i="7"/>
  <c r="K82" i="7"/>
  <c r="K83" i="7"/>
  <c r="K84" i="7"/>
  <c r="K85" i="7"/>
  <c r="K87" i="7"/>
  <c r="K88" i="7"/>
  <c r="K86" i="7"/>
  <c r="K89" i="7"/>
  <c r="K90" i="7"/>
  <c r="K91" i="7"/>
  <c r="K92" i="7"/>
  <c r="K94" i="7"/>
  <c r="K95" i="7"/>
  <c r="K93" i="7"/>
  <c r="K96" i="7"/>
  <c r="K129" i="7"/>
  <c r="K130" i="7"/>
  <c r="K128" i="7"/>
  <c r="K131" i="7"/>
  <c r="K132" i="7"/>
  <c r="K133" i="7"/>
  <c r="K134" i="7"/>
  <c r="K136" i="7"/>
  <c r="K135" i="7"/>
  <c r="K137" i="7"/>
  <c r="K138" i="7"/>
  <c r="K139" i="7"/>
  <c r="K140" i="7"/>
  <c r="K141" i="7"/>
  <c r="K143" i="7"/>
  <c r="K144" i="7"/>
  <c r="K142" i="7"/>
  <c r="K145" i="7"/>
  <c r="K146" i="7"/>
  <c r="K147" i="7"/>
  <c r="K148" i="7"/>
  <c r="K150" i="7"/>
  <c r="K151" i="7"/>
  <c r="K149" i="7"/>
  <c r="K152" i="7"/>
  <c r="K153" i="7"/>
  <c r="K154" i="7"/>
  <c r="K155" i="7"/>
  <c r="K157" i="7"/>
  <c r="K156" i="7"/>
  <c r="K189" i="7"/>
  <c r="K190" i="7"/>
  <c r="K192" i="7"/>
  <c r="K191" i="7"/>
  <c r="K193" i="7"/>
  <c r="K194" i="7"/>
  <c r="K195" i="7"/>
  <c r="K196" i="7"/>
  <c r="K197" i="7"/>
  <c r="K199" i="7"/>
  <c r="K198" i="7"/>
  <c r="K200" i="7"/>
  <c r="K201" i="7"/>
  <c r="K202" i="7"/>
  <c r="K203" i="7"/>
  <c r="K204" i="7"/>
  <c r="K206" i="7"/>
  <c r="K205" i="7"/>
  <c r="K207" i="7"/>
  <c r="K208" i="7"/>
  <c r="K209" i="7"/>
  <c r="K210" i="7"/>
  <c r="K211" i="7"/>
  <c r="K213" i="7"/>
  <c r="K212" i="7"/>
  <c r="K214" i="7"/>
  <c r="K215" i="7"/>
  <c r="K216" i="7"/>
  <c r="K217" i="7"/>
  <c r="K218" i="7"/>
  <c r="K97" i="7"/>
  <c r="K98" i="7"/>
  <c r="K99" i="7"/>
  <c r="K101" i="7"/>
  <c r="K102" i="7"/>
  <c r="K100" i="7"/>
  <c r="K103" i="7"/>
  <c r="K104" i="7"/>
  <c r="K105" i="7"/>
  <c r="K106" i="7"/>
  <c r="K108" i="7"/>
  <c r="K107" i="7"/>
  <c r="K109" i="7"/>
  <c r="K110" i="7"/>
  <c r="K111" i="7"/>
  <c r="K112" i="7"/>
  <c r="K113" i="7"/>
  <c r="K115" i="7"/>
  <c r="K114" i="7"/>
  <c r="K116" i="7"/>
  <c r="K117" i="7"/>
  <c r="K118" i="7"/>
  <c r="K119" i="7"/>
  <c r="K120" i="7"/>
  <c r="K122" i="7"/>
  <c r="K123" i="7"/>
  <c r="K121" i="7"/>
  <c r="K124" i="7"/>
  <c r="K125" i="7"/>
  <c r="K126" i="7"/>
  <c r="K127" i="7"/>
  <c r="K250" i="7"/>
  <c r="K251" i="7"/>
  <c r="K252" i="7"/>
  <c r="K253" i="7"/>
  <c r="K255" i="7"/>
  <c r="K254" i="7"/>
  <c r="K256" i="7"/>
  <c r="K257" i="7"/>
  <c r="K258" i="7"/>
  <c r="K259" i="7"/>
  <c r="K260" i="7"/>
  <c r="K262" i="7"/>
  <c r="K261" i="7"/>
  <c r="K263" i="7"/>
  <c r="K264" i="7"/>
  <c r="K265" i="7"/>
  <c r="K266" i="7"/>
  <c r="K267" i="7"/>
  <c r="K269" i="7"/>
  <c r="K270" i="7"/>
  <c r="K268" i="7"/>
  <c r="K271" i="7"/>
  <c r="K272" i="7"/>
  <c r="K273" i="7"/>
  <c r="K274" i="7"/>
  <c r="K276" i="7"/>
  <c r="K277" i="7"/>
  <c r="K275" i="7"/>
  <c r="K278" i="7"/>
  <c r="K279" i="7"/>
  <c r="K280" i="7"/>
  <c r="M15" i="7"/>
  <c r="I35" i="7"/>
  <c r="I37" i="7"/>
  <c r="I44" i="7"/>
  <c r="A370" i="5"/>
  <c r="A371" i="5" l="1"/>
  <c r="A372" i="5" l="1"/>
  <c r="A373" i="5" l="1"/>
  <c r="G373" i="5" s="1"/>
  <c r="J373" i="5" l="1"/>
  <c r="M3" i="5" l="1"/>
  <c r="M9" i="5"/>
  <c r="I218" i="5" s="1"/>
  <c r="M8" i="5"/>
  <c r="I188" i="5" s="1"/>
  <c r="M10" i="5"/>
  <c r="I249" i="5" s="1"/>
  <c r="M13" i="5"/>
  <c r="I340" i="5" s="1"/>
  <c r="M4" i="5"/>
  <c r="I65" i="5" s="1"/>
  <c r="M12" i="5"/>
  <c r="I309" i="5" s="1"/>
  <c r="M11" i="5"/>
  <c r="I280" i="5" s="1"/>
  <c r="M5" i="5"/>
  <c r="I96" i="5" s="1"/>
  <c r="M6" i="5"/>
  <c r="I127" i="5" s="1"/>
  <c r="M7" i="5"/>
  <c r="I157" i="5" s="1"/>
  <c r="M14" i="5"/>
  <c r="I370" i="5" s="1"/>
  <c r="N4" i="5"/>
  <c r="N11" i="5"/>
  <c r="N5" i="5"/>
  <c r="N14" i="5"/>
  <c r="N7" i="5"/>
  <c r="N6" i="5"/>
  <c r="N9" i="5"/>
  <c r="N13" i="5"/>
  <c r="N8" i="5"/>
  <c r="N3" i="5"/>
  <c r="N10" i="5"/>
  <c r="N12" i="5"/>
  <c r="K130" i="5" l="1"/>
  <c r="K134" i="5"/>
  <c r="K138" i="5"/>
  <c r="K146" i="5"/>
  <c r="K150" i="5"/>
  <c r="K154" i="5"/>
  <c r="K131" i="5"/>
  <c r="K139" i="5"/>
  <c r="K143" i="5"/>
  <c r="K147" i="5"/>
  <c r="K151" i="5"/>
  <c r="K155" i="5"/>
  <c r="K129" i="5"/>
  <c r="K133" i="5"/>
  <c r="K137" i="5"/>
  <c r="K141" i="5"/>
  <c r="K145" i="5"/>
  <c r="K132" i="5"/>
  <c r="K148" i="5"/>
  <c r="K136" i="5"/>
  <c r="K157" i="5"/>
  <c r="K153" i="5"/>
  <c r="K140" i="5"/>
  <c r="K152" i="5"/>
  <c r="K144" i="5"/>
  <c r="K128" i="5"/>
  <c r="K135" i="5"/>
  <c r="K142" i="5"/>
  <c r="K149" i="5"/>
  <c r="K156" i="5"/>
  <c r="K286" i="5"/>
  <c r="K290" i="5"/>
  <c r="K294" i="5"/>
  <c r="K298" i="5"/>
  <c r="K302" i="5"/>
  <c r="K306" i="5"/>
  <c r="K283" i="5"/>
  <c r="K287" i="5"/>
  <c r="K291" i="5"/>
  <c r="K295" i="5"/>
  <c r="K299" i="5"/>
  <c r="K307" i="5"/>
  <c r="K284" i="5"/>
  <c r="K292" i="5"/>
  <c r="K300" i="5"/>
  <c r="K308" i="5"/>
  <c r="K285" i="5"/>
  <c r="K293" i="5"/>
  <c r="K301" i="5"/>
  <c r="K309" i="5"/>
  <c r="K297" i="5"/>
  <c r="K288" i="5"/>
  <c r="K304" i="5"/>
  <c r="K281" i="5"/>
  <c r="K305" i="5"/>
  <c r="K282" i="5"/>
  <c r="K289" i="5"/>
  <c r="K296" i="5"/>
  <c r="K303" i="5"/>
  <c r="K314" i="5"/>
  <c r="K318" i="5"/>
  <c r="K311" i="5"/>
  <c r="K315" i="5"/>
  <c r="K319" i="5"/>
  <c r="K323" i="5"/>
  <c r="K327" i="5"/>
  <c r="K335" i="5"/>
  <c r="K339" i="5"/>
  <c r="K316" i="5"/>
  <c r="K322" i="5"/>
  <c r="K328" i="5"/>
  <c r="K333" i="5"/>
  <c r="K313" i="5"/>
  <c r="K332" i="5"/>
  <c r="K329" i="5"/>
  <c r="K334" i="5"/>
  <c r="K340" i="5"/>
  <c r="K321" i="5"/>
  <c r="K337" i="5"/>
  <c r="K312" i="5"/>
  <c r="K320" i="5"/>
  <c r="K325" i="5"/>
  <c r="K330" i="5"/>
  <c r="K336" i="5"/>
  <c r="K326" i="5"/>
  <c r="K310" i="5"/>
  <c r="K317" i="5"/>
  <c r="K324" i="5"/>
  <c r="K331" i="5"/>
  <c r="K338" i="5"/>
  <c r="K343" i="5"/>
  <c r="K347" i="5"/>
  <c r="K351" i="5"/>
  <c r="K355" i="5"/>
  <c r="K363" i="5"/>
  <c r="K370" i="5"/>
  <c r="K344" i="5"/>
  <c r="K349" i="5"/>
  <c r="K354" i="5"/>
  <c r="K360" i="5"/>
  <c r="K365" i="5"/>
  <c r="K369" i="5"/>
  <c r="K348" i="5"/>
  <c r="K364" i="5"/>
  <c r="K350" i="5"/>
  <c r="K356" i="5"/>
  <c r="K361" i="5"/>
  <c r="K353" i="5"/>
  <c r="K368" i="5"/>
  <c r="K341" i="5"/>
  <c r="K346" i="5"/>
  <c r="K357" i="5"/>
  <c r="K362" i="5"/>
  <c r="K367" i="5"/>
  <c r="K342" i="5"/>
  <c r="K358" i="5"/>
  <c r="K345" i="5"/>
  <c r="K352" i="5"/>
  <c r="K359" i="5"/>
  <c r="K366" i="5"/>
  <c r="K158" i="5"/>
  <c r="K162" i="5"/>
  <c r="K166" i="5"/>
  <c r="K174" i="5"/>
  <c r="K178" i="5"/>
  <c r="K182" i="5"/>
  <c r="K186" i="5"/>
  <c r="K159" i="5"/>
  <c r="K167" i="5"/>
  <c r="K171" i="5"/>
  <c r="K175" i="5"/>
  <c r="K179" i="5"/>
  <c r="K183" i="5"/>
  <c r="K187" i="5"/>
  <c r="K164" i="5"/>
  <c r="K172" i="5"/>
  <c r="K180" i="5"/>
  <c r="K188" i="5"/>
  <c r="K165" i="5"/>
  <c r="K173" i="5"/>
  <c r="K181" i="5"/>
  <c r="K169" i="5"/>
  <c r="K185" i="5"/>
  <c r="K160" i="5"/>
  <c r="K168" i="5"/>
  <c r="K176" i="5"/>
  <c r="K161" i="5"/>
  <c r="K163" i="5"/>
  <c r="K170" i="5"/>
  <c r="K177" i="5"/>
  <c r="K184" i="5"/>
  <c r="K222" i="5"/>
  <c r="K230" i="5"/>
  <c r="K234" i="5"/>
  <c r="K238" i="5"/>
  <c r="K242" i="5"/>
  <c r="K246" i="5"/>
  <c r="K223" i="5"/>
  <c r="K227" i="5"/>
  <c r="K231" i="5"/>
  <c r="K235" i="5"/>
  <c r="K239" i="5"/>
  <c r="K243" i="5"/>
  <c r="K220" i="5"/>
  <c r="K228" i="5"/>
  <c r="K236" i="5"/>
  <c r="K244" i="5"/>
  <c r="K221" i="5"/>
  <c r="K229" i="5"/>
  <c r="K237" i="5"/>
  <c r="K245" i="5"/>
  <c r="K249" i="5"/>
  <c r="K224" i="5"/>
  <c r="K232" i="5"/>
  <c r="K248" i="5"/>
  <c r="K225" i="5"/>
  <c r="K241" i="5"/>
  <c r="K219" i="5"/>
  <c r="K226" i="5"/>
  <c r="K233" i="5"/>
  <c r="K240" i="5"/>
  <c r="K247" i="5"/>
  <c r="K190" i="5"/>
  <c r="K194" i="5"/>
  <c r="K202" i="5"/>
  <c r="K206" i="5"/>
  <c r="K210" i="5"/>
  <c r="K214" i="5"/>
  <c r="K218" i="5"/>
  <c r="K195" i="5"/>
  <c r="K199" i="5"/>
  <c r="K203" i="5"/>
  <c r="K207" i="5"/>
  <c r="K211" i="5"/>
  <c r="K215" i="5"/>
  <c r="K196" i="5"/>
  <c r="K204" i="5"/>
  <c r="K189" i="5"/>
  <c r="K197" i="5"/>
  <c r="K213" i="5"/>
  <c r="K201" i="5"/>
  <c r="K217" i="5"/>
  <c r="K192" i="5"/>
  <c r="K200" i="5"/>
  <c r="K208" i="5"/>
  <c r="K216" i="5"/>
  <c r="K193" i="5"/>
  <c r="K209" i="5"/>
  <c r="K191" i="5"/>
  <c r="K198" i="5"/>
  <c r="K205" i="5"/>
  <c r="K212" i="5"/>
  <c r="K66" i="5"/>
  <c r="K70" i="5"/>
  <c r="K74" i="5"/>
  <c r="K78" i="5"/>
  <c r="K82" i="5"/>
  <c r="K90" i="5"/>
  <c r="K94" i="5"/>
  <c r="K67" i="5"/>
  <c r="K71" i="5"/>
  <c r="K75" i="5"/>
  <c r="K83" i="5"/>
  <c r="K87" i="5"/>
  <c r="K91" i="5"/>
  <c r="K95" i="5"/>
  <c r="K69" i="5"/>
  <c r="K73" i="5"/>
  <c r="K77" i="5"/>
  <c r="K81" i="5"/>
  <c r="K85" i="5"/>
  <c r="K89" i="5"/>
  <c r="K68" i="5"/>
  <c r="K84" i="5"/>
  <c r="K88" i="5"/>
  <c r="K80" i="5"/>
  <c r="K76" i="5"/>
  <c r="K92" i="5"/>
  <c r="K96" i="5"/>
  <c r="K72" i="5"/>
  <c r="K79" i="5"/>
  <c r="K86" i="5"/>
  <c r="K93" i="5"/>
  <c r="K98" i="5"/>
  <c r="K102" i="5"/>
  <c r="K106" i="5"/>
  <c r="K110" i="5"/>
  <c r="K118" i="5"/>
  <c r="K122" i="5"/>
  <c r="K126" i="5"/>
  <c r="K99" i="5"/>
  <c r="K103" i="5"/>
  <c r="K111" i="5"/>
  <c r="K115" i="5"/>
  <c r="K119" i="5"/>
  <c r="K123" i="5"/>
  <c r="K127" i="5"/>
  <c r="K97" i="5"/>
  <c r="K101" i="5"/>
  <c r="K105" i="5"/>
  <c r="K109" i="5"/>
  <c r="K113" i="5"/>
  <c r="K117" i="5"/>
  <c r="K125" i="5"/>
  <c r="K116" i="5"/>
  <c r="K104" i="5"/>
  <c r="K120" i="5"/>
  <c r="K112" i="5"/>
  <c r="K108" i="5"/>
  <c r="K124" i="5"/>
  <c r="K100" i="5"/>
  <c r="K107" i="5"/>
  <c r="K114" i="5"/>
  <c r="K121" i="5"/>
  <c r="K250" i="5"/>
  <c r="K258" i="5"/>
  <c r="K262" i="5"/>
  <c r="K266" i="5"/>
  <c r="K270" i="5"/>
  <c r="K274" i="5"/>
  <c r="K278" i="5"/>
  <c r="K251" i="5"/>
  <c r="K255" i="5"/>
  <c r="K259" i="5"/>
  <c r="K263" i="5"/>
  <c r="K267" i="5"/>
  <c r="K271" i="5"/>
  <c r="K279" i="5"/>
  <c r="K252" i="5"/>
  <c r="K260" i="5"/>
  <c r="K276" i="5"/>
  <c r="K273" i="5"/>
  <c r="K253" i="5"/>
  <c r="K269" i="5"/>
  <c r="K277" i="5"/>
  <c r="K265" i="5"/>
  <c r="K256" i="5"/>
  <c r="K264" i="5"/>
  <c r="K272" i="5"/>
  <c r="K280" i="5"/>
  <c r="K257" i="5"/>
  <c r="K254" i="5"/>
  <c r="K261" i="5"/>
  <c r="K268" i="5"/>
  <c r="K275" i="5"/>
  <c r="K12" i="5"/>
  <c r="K20" i="5"/>
  <c r="K24" i="5"/>
  <c r="K28" i="5"/>
  <c r="K32" i="5"/>
  <c r="K15" i="5"/>
  <c r="K27" i="5"/>
  <c r="K13" i="5"/>
  <c r="K17" i="5"/>
  <c r="K21" i="5"/>
  <c r="K25" i="5"/>
  <c r="K29" i="5"/>
  <c r="K33" i="5"/>
  <c r="K19" i="5"/>
  <c r="K35" i="5"/>
  <c r="K10" i="5"/>
  <c r="K14" i="5"/>
  <c r="K18" i="5"/>
  <c r="K22" i="5"/>
  <c r="K26" i="5"/>
  <c r="K34" i="5"/>
  <c r="K11" i="5"/>
  <c r="K31" i="5"/>
  <c r="K9" i="5"/>
  <c r="K36" i="5"/>
  <c r="K40" i="5"/>
  <c r="K48" i="5"/>
  <c r="K52" i="5"/>
  <c r="K56" i="5"/>
  <c r="K60" i="5"/>
  <c r="K64" i="5"/>
  <c r="K39" i="5"/>
  <c r="K59" i="5"/>
  <c r="K41" i="5"/>
  <c r="K45" i="5"/>
  <c r="K49" i="5"/>
  <c r="K53" i="5"/>
  <c r="K57" i="5"/>
  <c r="K61" i="5"/>
  <c r="K47" i="5"/>
  <c r="K63" i="5"/>
  <c r="K38" i="5"/>
  <c r="K42" i="5"/>
  <c r="K46" i="5"/>
  <c r="K50" i="5"/>
  <c r="K54" i="5"/>
  <c r="K62" i="5"/>
  <c r="K43" i="5"/>
  <c r="K55" i="5"/>
  <c r="K58" i="5"/>
  <c r="K65" i="5"/>
  <c r="I35" i="5"/>
  <c r="I37" i="5"/>
  <c r="I44" i="5"/>
  <c r="N15" i="5"/>
  <c r="M15" i="5"/>
</calcChain>
</file>

<file path=xl/sharedStrings.xml><?xml version="1.0" encoding="utf-8"?>
<sst xmlns="http://schemas.openxmlformats.org/spreadsheetml/2006/main" count="84" uniqueCount="37">
  <si>
    <t>date</t>
  </si>
  <si>
    <t>Heure début</t>
  </si>
  <si>
    <t>heure fin</t>
  </si>
  <si>
    <t>heure début</t>
  </si>
  <si>
    <t>Total jour</t>
  </si>
  <si>
    <t>total semaine</t>
  </si>
  <si>
    <t>heures sup annuelle</t>
  </si>
  <si>
    <t>heures sup mensuelle</t>
  </si>
  <si>
    <t>Date début période &gt;</t>
  </si>
  <si>
    <t>Année de référnce &gt;</t>
  </si>
  <si>
    <t>C.C.M.</t>
  </si>
  <si>
    <t>Totaux</t>
  </si>
  <si>
    <t>RECAPITULATIF HEURES SUPPLEMENTAIRES</t>
  </si>
  <si>
    <t>TABLEAU CONCORDANCE TEMPS &gt; 48 HEURES</t>
  </si>
  <si>
    <t>&gt; 48 h &lt;= 49 h</t>
  </si>
  <si>
    <t>&gt; 49 h &lt;= 50 h</t>
  </si>
  <si>
    <t>&gt; 50 h &lt;= 51 h</t>
  </si>
  <si>
    <t>&gt; 51 h &lt;= 52 h</t>
  </si>
  <si>
    <t>&gt; 52 h &lt;= 53 h</t>
  </si>
  <si>
    <t>&gt; 53 h &lt;= 54 h</t>
  </si>
  <si>
    <t>&gt; 54 h &lt;= 55 h</t>
  </si>
  <si>
    <t>&gt; 55 h &lt;= 56 h</t>
  </si>
  <si>
    <t>&gt; 56 h &lt;= 57 h</t>
  </si>
  <si>
    <t>&gt; 57 h &lt;= 58 h</t>
  </si>
  <si>
    <t>&gt; 58 h &lt;= 59 h</t>
  </si>
  <si>
    <t>&gt; 59 h &lt;= 60 h</t>
  </si>
  <si>
    <t>&gt; 60 h &lt;= 61 h</t>
  </si>
  <si>
    <t>&gt; 61 h &lt;= 62 h</t>
  </si>
  <si>
    <t>&gt; 62 h &lt;= 63 h</t>
  </si>
  <si>
    <t>&gt; 63 h &lt;= 64 h</t>
  </si>
  <si>
    <t>&gt; 64 h &lt;= 65 h</t>
  </si>
  <si>
    <t>&gt; 65 h &lt;= 66 h</t>
  </si>
  <si>
    <t>&gt; 66 h &lt;= 67 h</t>
  </si>
  <si>
    <t>&gt; 67 h &lt;= 68 h</t>
  </si>
  <si>
    <t>&gt; 68 h &lt;= 69 h</t>
  </si>
  <si>
    <t>&gt; 69 h &lt;= 70 h</t>
  </si>
  <si>
    <t>&gt; 70 h &lt;= 71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</si>
</sst>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[$-F800]dddd\,\ mmmm\ dd\,\ yyyy"/>
    <numFmt numFmtId="165" formatCode="h:mm;@"/>
    <numFmt numFmtId="166" formatCode="[h]:mm:ss;@"/>
    <numFmt numFmtId="167" formatCode="[h]:mm"/>
    <numFmt numFmtId="168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2" borderId="0" xfId="0" applyNumberFormat="1" applyFill="1"/>
    <xf numFmtId="165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14" fontId="1" fillId="3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164" fontId="0" fillId="0" borderId="0" xfId="0" applyNumberFormat="1" applyAlignment="1" applyProtection="1">
      <alignment horizontal="right"/>
    </xf>
    <xf numFmtId="165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7" fontId="2" fillId="0" borderId="0" xfId="0" applyNumberFormat="1" applyFont="1" applyAlignment="1" applyProtection="1">
      <alignment horizontal="center"/>
    </xf>
    <xf numFmtId="165" fontId="0" fillId="2" borderId="0" xfId="0" applyNumberFormat="1" applyFill="1" applyAlignment="1" applyProtection="1">
      <alignment horizontal="center"/>
    </xf>
    <xf numFmtId="167" fontId="0" fillId="2" borderId="0" xfId="0" applyNumberFormat="1" applyFill="1" applyAlignment="1" applyProtection="1">
      <alignment horizontal="center"/>
    </xf>
    <xf numFmtId="167" fontId="2" fillId="2" borderId="0" xfId="0" applyNumberFormat="1" applyFont="1" applyFill="1" applyAlignment="1" applyProtection="1">
      <alignment horizontal="center"/>
    </xf>
    <xf numFmtId="167" fontId="0" fillId="0" borderId="0" xfId="0" applyNumberFormat="1" applyAlignment="1" applyProtection="1">
      <alignment horizontal="center" vertical="center"/>
    </xf>
    <xf numFmtId="167" fontId="0" fillId="2" borderId="0" xfId="0" applyNumberFormat="1" applyFill="1" applyAlignment="1" applyProtection="1">
      <alignment horizontal="center" vertical="center"/>
    </xf>
    <xf numFmtId="167" fontId="2" fillId="0" borderId="0" xfId="0" applyNumberFormat="1" applyFont="1" applyAlignment="1" applyProtection="1">
      <alignment horizontal="center" vertical="center"/>
    </xf>
    <xf numFmtId="167" fontId="2" fillId="2" borderId="0" xfId="0" applyNumberFormat="1" applyFont="1" applyFill="1" applyAlignment="1" applyProtection="1">
      <alignment horizontal="center" vertical="center"/>
    </xf>
    <xf numFmtId="14" fontId="0" fillId="0" borderId="0" xfId="0" applyNumberFormat="1" applyProtection="1"/>
    <xf numFmtId="0" fontId="5" fillId="0" borderId="0" xfId="1" applyFont="1"/>
    <xf numFmtId="0" fontId="0" fillId="0" borderId="1" xfId="0" applyBorder="1" applyAlignment="1" applyProtection="1"/>
    <xf numFmtId="167" fontId="0" fillId="0" borderId="1" xfId="0" applyNumberForma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right"/>
    </xf>
    <xf numFmtId="167" fontId="6" fillId="3" borderId="1" xfId="0" applyNumberFormat="1" applyFont="1" applyFill="1" applyBorder="1" applyAlignment="1" applyProtection="1">
      <alignment horizontal="center"/>
    </xf>
    <xf numFmtId="167" fontId="0" fillId="0" borderId="1" xfId="0" applyNumberForma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67" fontId="0" fillId="0" borderId="0" xfId="0" applyNumberFormat="1" applyProtection="1"/>
    <xf numFmtId="168" fontId="0" fillId="0" borderId="0" xfId="2" applyNumberFormat="1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 applyProtection="1">
      <alignment horizontal="right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0070C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25</xdr:row>
      <xdr:rowOff>76200</xdr:rowOff>
    </xdr:from>
    <xdr:to>
      <xdr:col>16</xdr:col>
      <xdr:colOff>942975</xdr:colOff>
      <xdr:row>33</xdr:row>
      <xdr:rowOff>114300</xdr:rowOff>
    </xdr:to>
    <xdr:sp macro="" textlink="">
      <xdr:nvSpPr>
        <xdr:cNvPr id="3" name="ZoneTexte 2"/>
        <xdr:cNvSpPr txBox="1"/>
      </xdr:nvSpPr>
      <xdr:spPr>
        <a:xfrm>
          <a:off x="9115425" y="4886325"/>
          <a:ext cx="4448175" cy="1562100"/>
        </a:xfrm>
        <a:prstGeom prst="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/>
            <a:t>Lorsque les premières dates du tableau ne font pas</a:t>
          </a:r>
          <a:r>
            <a:rPr lang="fr-FR" sz="1200" b="1" baseline="0"/>
            <a:t> partie de la période en cours, </a:t>
          </a:r>
          <a:r>
            <a:rPr lang="fr-FR" sz="1200" b="1"/>
            <a:t>faire le report</a:t>
          </a:r>
          <a:r>
            <a:rPr lang="fr-FR" sz="1200" b="1" baseline="0"/>
            <a:t> des heures de la prériode précédente pour comptabiliser les HS sur le premier dimanche</a:t>
          </a:r>
        </a:p>
        <a:p>
          <a:pPr algn="ctr"/>
          <a:endParaRPr lang="fr-FR" sz="1200" b="1" baseline="0"/>
        </a:p>
        <a:p>
          <a:pPr algn="ctr"/>
          <a:r>
            <a:rPr lang="fr-FR" sz="1200" b="1" baseline="0"/>
            <a:t>Cette feuille est protégée sans MdP avec accès autorisé uniquement aux cellules des colonnes B, C, D et E. Pour visualiser les formules des colonnes F à K retirer la protection</a:t>
          </a:r>
          <a:endParaRPr lang="fr-F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25</xdr:row>
      <xdr:rowOff>76200</xdr:rowOff>
    </xdr:from>
    <xdr:to>
      <xdr:col>16</xdr:col>
      <xdr:colOff>942975</xdr:colOff>
      <xdr:row>33</xdr:row>
      <xdr:rowOff>114300</xdr:rowOff>
    </xdr:to>
    <xdr:sp macro="" textlink="">
      <xdr:nvSpPr>
        <xdr:cNvPr id="2" name="ZoneTexte 1"/>
        <xdr:cNvSpPr txBox="1"/>
      </xdr:nvSpPr>
      <xdr:spPr>
        <a:xfrm>
          <a:off x="9115425" y="4886325"/>
          <a:ext cx="4448175" cy="1562100"/>
        </a:xfrm>
        <a:prstGeom prst="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200" b="1"/>
            <a:t>Lorsque les premières dates du tableau ne font pas</a:t>
          </a:r>
          <a:r>
            <a:rPr lang="fr-FR" sz="1200" b="1" baseline="0"/>
            <a:t> partie de la période en cours, </a:t>
          </a:r>
          <a:r>
            <a:rPr lang="fr-FR" sz="1200" b="1"/>
            <a:t>faire le report</a:t>
          </a:r>
          <a:r>
            <a:rPr lang="fr-FR" sz="1200" b="1" baseline="0"/>
            <a:t> des heures de la prériode précédente pour comptabiliser les HS sur le premier dimanche</a:t>
          </a:r>
        </a:p>
        <a:p>
          <a:pPr algn="ctr"/>
          <a:endParaRPr lang="fr-FR" sz="1200" b="1" baseline="0"/>
        </a:p>
        <a:p>
          <a:pPr algn="ctr"/>
          <a:r>
            <a:rPr lang="fr-FR" sz="1200" b="1" baseline="0"/>
            <a:t>Cette feuille est protégée sans MdP avec accès autorisé uniquement aux cellules des colonnes B, C, D et E. Pour visualiser les formules des colonnes F à K retirer la protection</a:t>
          </a:r>
          <a:endParaRPr lang="fr-FR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ommentcamarche.net/forum/affich-35946553-calcul-heures-supplementair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pane ySplit="1" topLeftCell="A29" activePane="bottomLeft" state="frozen"/>
      <selection pane="bottomLeft" activeCell="H51" sqref="H51"/>
    </sheetView>
  </sheetViews>
  <sheetFormatPr baseColWidth="10" defaultRowHeight="15" x14ac:dyDescent="0.25"/>
  <cols>
    <col min="1" max="1" width="21.5703125" bestFit="1" customWidth="1"/>
    <col min="7" max="7" width="12.5703125" customWidth="1"/>
    <col min="8" max="8" width="10.140625" customWidth="1"/>
    <col min="9" max="9" width="7.42578125" customWidth="1"/>
    <col min="10" max="10" width="9.42578125" customWidth="1"/>
    <col min="11" max="11" width="7.5703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</v>
      </c>
      <c r="F1" s="1" t="s">
        <v>4</v>
      </c>
      <c r="G1" s="1" t="s">
        <v>5</v>
      </c>
      <c r="H1" s="39" t="s">
        <v>7</v>
      </c>
      <c r="I1" s="39"/>
      <c r="J1" s="39" t="s">
        <v>6</v>
      </c>
      <c r="K1" s="39"/>
      <c r="L1" s="1"/>
      <c r="M1" s="1"/>
      <c r="N1" s="1"/>
      <c r="O1" s="1"/>
    </row>
    <row r="2" spans="1:15" x14ac:dyDescent="0.25">
      <c r="A2" s="2">
        <v>43539</v>
      </c>
      <c r="B2" s="3">
        <v>0.35416666666666669</v>
      </c>
      <c r="C2" s="3">
        <v>0.52083333333333337</v>
      </c>
      <c r="D2" s="3">
        <v>0.60416666666666663</v>
      </c>
      <c r="E2" s="3">
        <v>0.88541666666666663</v>
      </c>
      <c r="F2" s="3">
        <f>(C2-B2)+(E2-D2)</f>
        <v>0.44791666666666669</v>
      </c>
      <c r="G2" s="4"/>
      <c r="H2" s="4"/>
      <c r="I2" s="4"/>
      <c r="J2" s="4"/>
      <c r="K2" s="4"/>
    </row>
    <row r="3" spans="1:15" x14ac:dyDescent="0.25">
      <c r="A3" s="2">
        <v>43540</v>
      </c>
      <c r="B3" s="3">
        <v>0.39583333333333331</v>
      </c>
      <c r="C3" s="3">
        <v>0.52083333333333337</v>
      </c>
      <c r="D3" s="3">
        <v>0.54166666666666663</v>
      </c>
      <c r="E3" s="3">
        <v>0.88541666666666663</v>
      </c>
      <c r="F3" s="3">
        <f t="shared" ref="F3:F48" si="0">(C3-B3)+(E3-D3)</f>
        <v>0.46875000000000006</v>
      </c>
      <c r="G3" s="4"/>
      <c r="H3" s="4"/>
      <c r="I3" s="4"/>
      <c r="J3" s="4"/>
      <c r="K3" s="4"/>
    </row>
    <row r="4" spans="1:15" x14ac:dyDescent="0.25">
      <c r="A4" s="2">
        <v>43541</v>
      </c>
      <c r="B4" s="3"/>
      <c r="C4" s="3"/>
      <c r="D4" s="3"/>
      <c r="E4" s="3"/>
      <c r="F4" s="3">
        <f t="shared" si="0"/>
        <v>0</v>
      </c>
      <c r="G4" s="4">
        <f>F2+F3+F4</f>
        <v>0.91666666666666674</v>
      </c>
      <c r="H4" s="4"/>
      <c r="I4" s="4"/>
      <c r="J4" s="4"/>
      <c r="K4" s="4"/>
    </row>
    <row r="5" spans="1:15" x14ac:dyDescent="0.25">
      <c r="A5" s="5">
        <v>43542</v>
      </c>
      <c r="B5" s="6"/>
      <c r="C5" s="6"/>
      <c r="D5" s="6"/>
      <c r="E5" s="6"/>
      <c r="F5" s="6">
        <f t="shared" si="0"/>
        <v>0</v>
      </c>
      <c r="G5" s="7"/>
      <c r="H5" s="7"/>
      <c r="I5" s="7"/>
      <c r="J5" s="7"/>
      <c r="K5" s="7"/>
    </row>
    <row r="6" spans="1:15" x14ac:dyDescent="0.25">
      <c r="A6" s="5">
        <v>43543</v>
      </c>
      <c r="B6" s="6">
        <v>0.39583333333333331</v>
      </c>
      <c r="C6" s="6">
        <v>0.52083333333333337</v>
      </c>
      <c r="D6" s="6">
        <v>0.54166666666666663</v>
      </c>
      <c r="E6" s="6">
        <v>0.88541666666666663</v>
      </c>
      <c r="F6" s="6">
        <f t="shared" si="0"/>
        <v>0.46875000000000006</v>
      </c>
      <c r="G6" s="7"/>
      <c r="H6" s="7"/>
      <c r="I6" s="7"/>
      <c r="J6" s="7"/>
      <c r="K6" s="7"/>
    </row>
    <row r="7" spans="1:15" x14ac:dyDescent="0.25">
      <c r="A7" s="5">
        <v>43544</v>
      </c>
      <c r="B7" s="6">
        <v>0.39583333333333331</v>
      </c>
      <c r="C7" s="6">
        <v>0.52083333333333337</v>
      </c>
      <c r="D7" s="6">
        <v>0.54166666666666663</v>
      </c>
      <c r="E7" s="6">
        <v>0.88541666666666663</v>
      </c>
      <c r="F7" s="6">
        <f t="shared" si="0"/>
        <v>0.46875000000000006</v>
      </c>
      <c r="G7" s="7"/>
      <c r="H7" s="7"/>
      <c r="I7" s="7"/>
      <c r="J7" s="7"/>
      <c r="K7" s="7"/>
    </row>
    <row r="8" spans="1:15" x14ac:dyDescent="0.25">
      <c r="A8" s="5">
        <v>43545</v>
      </c>
      <c r="B8" s="6"/>
      <c r="C8" s="6"/>
      <c r="D8" s="6"/>
      <c r="E8" s="6"/>
      <c r="F8" s="6">
        <f t="shared" si="0"/>
        <v>0</v>
      </c>
      <c r="G8" s="7"/>
      <c r="H8" s="7"/>
      <c r="I8" s="7"/>
      <c r="J8" s="7"/>
      <c r="K8" s="7"/>
    </row>
    <row r="9" spans="1:15" x14ac:dyDescent="0.25">
      <c r="A9" s="5">
        <v>43546</v>
      </c>
      <c r="B9" s="6">
        <v>0.35416666666666669</v>
      </c>
      <c r="C9" s="6">
        <v>0.5</v>
      </c>
      <c r="D9" s="6">
        <v>0.52083333333333337</v>
      </c>
      <c r="E9" s="6">
        <v>0.85416666666666663</v>
      </c>
      <c r="F9" s="6">
        <f t="shared" si="0"/>
        <v>0.47916666666666657</v>
      </c>
      <c r="G9" s="7"/>
      <c r="H9" s="7"/>
      <c r="I9" s="7"/>
      <c r="J9" s="7"/>
      <c r="K9" s="7"/>
    </row>
    <row r="10" spans="1:15" x14ac:dyDescent="0.25">
      <c r="A10" s="5">
        <v>43547</v>
      </c>
      <c r="B10" s="6">
        <v>0.35416666666666669</v>
      </c>
      <c r="C10" s="6">
        <v>0.5</v>
      </c>
      <c r="D10" s="6">
        <v>0.52083333333333337</v>
      </c>
      <c r="E10" s="6">
        <v>0.85416666666666663</v>
      </c>
      <c r="F10" s="6">
        <f t="shared" si="0"/>
        <v>0.47916666666666657</v>
      </c>
      <c r="G10" s="7"/>
      <c r="H10" s="7"/>
      <c r="I10" s="7"/>
      <c r="J10" s="7"/>
      <c r="K10" s="7"/>
    </row>
    <row r="11" spans="1:15" x14ac:dyDescent="0.25">
      <c r="A11" s="5">
        <v>43548</v>
      </c>
      <c r="B11" s="6"/>
      <c r="C11" s="6"/>
      <c r="D11" s="6"/>
      <c r="E11" s="6"/>
      <c r="F11" s="6">
        <f t="shared" si="0"/>
        <v>0</v>
      </c>
      <c r="G11" s="7">
        <f>F11+F10+F9+F8+F7+F6+F5</f>
        <v>1.8958333333333333</v>
      </c>
      <c r="H11" s="7">
        <v>6.25E-2</v>
      </c>
      <c r="I11" s="7"/>
      <c r="J11" s="7">
        <v>0.375</v>
      </c>
      <c r="K11" s="7"/>
    </row>
    <row r="12" spans="1:15" x14ac:dyDescent="0.25">
      <c r="A12" s="2">
        <v>43549</v>
      </c>
      <c r="B12" s="3"/>
      <c r="C12" s="3"/>
      <c r="D12" s="3"/>
      <c r="E12" s="3"/>
      <c r="F12" s="3">
        <f t="shared" si="0"/>
        <v>0</v>
      </c>
      <c r="G12" s="4"/>
      <c r="H12" s="4"/>
      <c r="I12" s="4"/>
      <c r="J12" s="4"/>
      <c r="K12" s="4"/>
    </row>
    <row r="13" spans="1:15" x14ac:dyDescent="0.25">
      <c r="A13" s="2">
        <v>43550</v>
      </c>
      <c r="B13" s="3">
        <v>0.39583333333333331</v>
      </c>
      <c r="C13" s="3">
        <v>0.52083333333333337</v>
      </c>
      <c r="D13" s="3">
        <v>0.54166666666666663</v>
      </c>
      <c r="E13" s="3">
        <v>0.88541666666666663</v>
      </c>
      <c r="F13" s="3">
        <f t="shared" si="0"/>
        <v>0.46875000000000006</v>
      </c>
      <c r="G13" s="4"/>
      <c r="H13" s="4"/>
      <c r="I13" s="4"/>
      <c r="J13" s="4"/>
      <c r="K13" s="4"/>
    </row>
    <row r="14" spans="1:15" x14ac:dyDescent="0.25">
      <c r="A14" s="2">
        <v>43551</v>
      </c>
      <c r="B14" s="3"/>
      <c r="C14" s="3"/>
      <c r="D14" s="3"/>
      <c r="E14" s="3"/>
      <c r="F14" s="3">
        <f t="shared" si="0"/>
        <v>0</v>
      </c>
      <c r="G14" s="4"/>
      <c r="H14" s="4"/>
      <c r="I14" s="4"/>
      <c r="J14" s="4"/>
      <c r="K14" s="4"/>
    </row>
    <row r="15" spans="1:15" x14ac:dyDescent="0.25">
      <c r="A15" s="2">
        <v>43552</v>
      </c>
      <c r="B15" s="3">
        <v>0.35416666666666669</v>
      </c>
      <c r="C15" s="3">
        <v>0.5</v>
      </c>
      <c r="D15" s="3">
        <v>0.52083333333333337</v>
      </c>
      <c r="E15" s="3">
        <v>0.85416666666666663</v>
      </c>
      <c r="F15" s="3">
        <f t="shared" si="0"/>
        <v>0.47916666666666657</v>
      </c>
      <c r="G15" s="4"/>
      <c r="H15" s="4"/>
      <c r="I15" s="4"/>
      <c r="J15" s="4"/>
      <c r="K15" s="4"/>
    </row>
    <row r="16" spans="1:15" x14ac:dyDescent="0.25">
      <c r="A16" s="2">
        <v>43553</v>
      </c>
      <c r="B16" s="3">
        <v>0.35416666666666669</v>
      </c>
      <c r="C16" s="3">
        <v>0.5</v>
      </c>
      <c r="D16" s="3">
        <v>0.52083333333333337</v>
      </c>
      <c r="E16" s="3">
        <v>0.85416666666666663</v>
      </c>
      <c r="F16" s="3">
        <f t="shared" si="0"/>
        <v>0.47916666666666657</v>
      </c>
      <c r="G16" s="4"/>
      <c r="H16" s="4"/>
      <c r="I16" s="4"/>
      <c r="J16" s="4"/>
      <c r="K16" s="4"/>
    </row>
    <row r="17" spans="1:11" x14ac:dyDescent="0.25">
      <c r="A17" s="2">
        <v>43554</v>
      </c>
      <c r="B17" s="3"/>
      <c r="C17" s="3"/>
      <c r="D17" s="3"/>
      <c r="E17" s="3"/>
      <c r="F17" s="3">
        <f t="shared" si="0"/>
        <v>0</v>
      </c>
      <c r="G17" s="4"/>
      <c r="H17" s="4"/>
      <c r="I17" s="4"/>
      <c r="J17" s="4"/>
      <c r="K17" s="4"/>
    </row>
    <row r="18" spans="1:11" x14ac:dyDescent="0.25">
      <c r="A18" s="2">
        <v>43555</v>
      </c>
      <c r="B18" s="3"/>
      <c r="C18" s="3"/>
      <c r="D18" s="3"/>
      <c r="E18" s="3"/>
      <c r="F18" s="3">
        <f t="shared" si="0"/>
        <v>0</v>
      </c>
      <c r="G18" s="4">
        <f>F18+F17+F16+F15+F14+F13+F12</f>
        <v>1.4270833333333333</v>
      </c>
      <c r="H18" s="4">
        <f>H11</f>
        <v>6.25E-2</v>
      </c>
      <c r="I18" s="4"/>
      <c r="J18" s="4">
        <f>J11</f>
        <v>0.375</v>
      </c>
      <c r="K18" s="4"/>
    </row>
    <row r="19" spans="1:11" x14ac:dyDescent="0.25">
      <c r="A19" s="5">
        <v>43556</v>
      </c>
      <c r="B19" s="6">
        <v>0.39583333333333331</v>
      </c>
      <c r="C19" s="6">
        <v>0.52083333333333337</v>
      </c>
      <c r="D19" s="6">
        <v>0.54166666666666663</v>
      </c>
      <c r="E19" s="6">
        <v>0.88541666666666663</v>
      </c>
      <c r="F19" s="6">
        <f t="shared" si="0"/>
        <v>0.46875000000000006</v>
      </c>
      <c r="G19" s="7"/>
      <c r="H19" s="7"/>
      <c r="I19" s="7"/>
      <c r="J19" s="7"/>
      <c r="K19" s="7"/>
    </row>
    <row r="20" spans="1:11" x14ac:dyDescent="0.25">
      <c r="A20" s="5">
        <v>43557</v>
      </c>
      <c r="B20" s="6"/>
      <c r="C20" s="6"/>
      <c r="D20" s="6"/>
      <c r="E20" s="6"/>
      <c r="F20" s="6">
        <f t="shared" si="0"/>
        <v>0</v>
      </c>
      <c r="G20" s="7"/>
      <c r="H20" s="7"/>
      <c r="I20" s="7"/>
      <c r="J20" s="7"/>
      <c r="K20" s="7"/>
    </row>
    <row r="21" spans="1:11" x14ac:dyDescent="0.25">
      <c r="A21" s="5">
        <v>43558</v>
      </c>
      <c r="B21" s="6">
        <v>0.39583333333333331</v>
      </c>
      <c r="C21" s="6">
        <v>0.52083333333333337</v>
      </c>
      <c r="D21" s="6">
        <v>0.54166666666666663</v>
      </c>
      <c r="E21" s="6">
        <v>0.88541666666666663</v>
      </c>
      <c r="F21" s="6">
        <f t="shared" si="0"/>
        <v>0.46875000000000006</v>
      </c>
      <c r="G21" s="7"/>
      <c r="H21" s="7"/>
      <c r="I21" s="7"/>
      <c r="J21" s="7"/>
      <c r="K21" s="7"/>
    </row>
    <row r="22" spans="1:11" x14ac:dyDescent="0.25">
      <c r="A22" s="5">
        <v>43559</v>
      </c>
      <c r="B22" s="6"/>
      <c r="C22" s="6"/>
      <c r="D22" s="6"/>
      <c r="E22" s="6"/>
      <c r="F22" s="6">
        <f t="shared" si="0"/>
        <v>0</v>
      </c>
      <c r="G22" s="7"/>
      <c r="H22" s="7"/>
      <c r="I22" s="7"/>
      <c r="J22" s="7"/>
      <c r="K22" s="7"/>
    </row>
    <row r="23" spans="1:11" x14ac:dyDescent="0.25">
      <c r="A23" s="5">
        <v>43560</v>
      </c>
      <c r="B23" s="6"/>
      <c r="C23" s="6"/>
      <c r="D23" s="6">
        <v>0.5</v>
      </c>
      <c r="E23" s="6">
        <v>0.88541666666666663</v>
      </c>
      <c r="F23" s="6">
        <f t="shared" si="0"/>
        <v>0.38541666666666663</v>
      </c>
      <c r="G23" s="7"/>
      <c r="H23" s="7"/>
      <c r="I23" s="7"/>
      <c r="J23" s="7"/>
      <c r="K23" s="7"/>
    </row>
    <row r="24" spans="1:11" x14ac:dyDescent="0.25">
      <c r="A24" s="5">
        <v>43561</v>
      </c>
      <c r="B24" s="6">
        <v>0.39583333333333331</v>
      </c>
      <c r="C24" s="6">
        <v>0.52083333333333337</v>
      </c>
      <c r="D24" s="6">
        <v>0.54166666666666663</v>
      </c>
      <c r="E24" s="6">
        <v>0.88541666666666663</v>
      </c>
      <c r="F24" s="6">
        <f t="shared" si="0"/>
        <v>0.46875000000000006</v>
      </c>
      <c r="G24" s="7"/>
      <c r="H24" s="7"/>
      <c r="I24" s="7"/>
      <c r="J24" s="7"/>
      <c r="K24" s="7"/>
    </row>
    <row r="25" spans="1:11" x14ac:dyDescent="0.25">
      <c r="A25" s="5">
        <v>43562</v>
      </c>
      <c r="B25" s="6"/>
      <c r="C25" s="6"/>
      <c r="D25" s="6"/>
      <c r="E25" s="6"/>
      <c r="F25" s="6">
        <f t="shared" si="0"/>
        <v>0</v>
      </c>
      <c r="G25" s="7">
        <f>F25+F24+F23+F22+F21+F20+F19</f>
        <v>1.7916666666666667</v>
      </c>
      <c r="H25" s="7">
        <v>0</v>
      </c>
      <c r="I25" s="7"/>
      <c r="J25" s="7">
        <v>0.29166666666666669</v>
      </c>
      <c r="K25" s="7"/>
    </row>
    <row r="26" spans="1:11" x14ac:dyDescent="0.25">
      <c r="A26" s="2">
        <v>43563</v>
      </c>
      <c r="B26" s="3">
        <v>0.35416666666666669</v>
      </c>
      <c r="C26" s="3">
        <v>0.5</v>
      </c>
      <c r="D26" s="3">
        <v>0.52083333333333337</v>
      </c>
      <c r="E26" s="3">
        <v>0.85416666666666663</v>
      </c>
      <c r="F26" s="3">
        <f t="shared" si="0"/>
        <v>0.47916666666666657</v>
      </c>
      <c r="G26" s="4"/>
      <c r="H26" s="4"/>
      <c r="I26" s="4"/>
      <c r="J26" s="4"/>
      <c r="K26" s="4"/>
    </row>
    <row r="27" spans="1:11" x14ac:dyDescent="0.25">
      <c r="A27" s="2">
        <v>43564</v>
      </c>
      <c r="B27" s="3"/>
      <c r="C27" s="3"/>
      <c r="D27" s="3"/>
      <c r="E27" s="3"/>
      <c r="F27" s="3">
        <f t="shared" si="0"/>
        <v>0</v>
      </c>
      <c r="G27" s="4"/>
      <c r="H27" s="4"/>
      <c r="I27" s="4"/>
      <c r="J27" s="4"/>
      <c r="K27" s="4"/>
    </row>
    <row r="28" spans="1:11" x14ac:dyDescent="0.25">
      <c r="A28" s="2">
        <v>43565</v>
      </c>
      <c r="B28" s="3">
        <v>0.35416666666666669</v>
      </c>
      <c r="C28" s="3">
        <v>0.5</v>
      </c>
      <c r="D28" s="3">
        <v>0.52083333333333337</v>
      </c>
      <c r="E28" s="3">
        <v>0.85416666666666663</v>
      </c>
      <c r="F28" s="3">
        <f t="shared" si="0"/>
        <v>0.47916666666666657</v>
      </c>
      <c r="G28" s="4"/>
      <c r="H28" s="4"/>
      <c r="I28" s="4"/>
      <c r="J28" s="4"/>
      <c r="K28" s="4"/>
    </row>
    <row r="29" spans="1:11" x14ac:dyDescent="0.25">
      <c r="A29" s="2">
        <v>43566</v>
      </c>
      <c r="B29" s="3"/>
      <c r="C29" s="3"/>
      <c r="D29" s="3"/>
      <c r="E29" s="3"/>
      <c r="F29" s="3">
        <f t="shared" si="0"/>
        <v>0</v>
      </c>
      <c r="G29" s="4"/>
      <c r="H29" s="4"/>
      <c r="I29" s="4"/>
      <c r="J29" s="4"/>
      <c r="K29" s="4"/>
    </row>
    <row r="30" spans="1:11" x14ac:dyDescent="0.25">
      <c r="A30" s="2">
        <v>43567</v>
      </c>
      <c r="B30" s="3">
        <v>0.35416666666666669</v>
      </c>
      <c r="C30" s="3">
        <v>0.5</v>
      </c>
      <c r="D30" s="3">
        <v>0.52083333333333337</v>
      </c>
      <c r="E30" s="3">
        <v>0.85416666666666663</v>
      </c>
      <c r="F30" s="3">
        <f t="shared" si="0"/>
        <v>0.47916666666666657</v>
      </c>
      <c r="G30" s="4"/>
      <c r="H30" s="4"/>
      <c r="I30" s="4"/>
      <c r="J30" s="4"/>
      <c r="K30" s="4"/>
    </row>
    <row r="31" spans="1:11" x14ac:dyDescent="0.25">
      <c r="A31" s="2">
        <v>43568</v>
      </c>
      <c r="B31" s="3"/>
      <c r="C31" s="3"/>
      <c r="D31" s="3"/>
      <c r="E31" s="3"/>
      <c r="F31" s="3">
        <f t="shared" si="0"/>
        <v>0</v>
      </c>
      <c r="G31" s="4"/>
      <c r="H31" s="4"/>
      <c r="I31" s="4"/>
      <c r="J31" s="4"/>
      <c r="K31" s="4"/>
    </row>
    <row r="32" spans="1:11" x14ac:dyDescent="0.25">
      <c r="A32" s="2">
        <v>43569</v>
      </c>
      <c r="B32" s="3"/>
      <c r="C32" s="3"/>
      <c r="D32" s="3"/>
      <c r="E32" s="3"/>
      <c r="F32" s="3">
        <f t="shared" si="0"/>
        <v>0</v>
      </c>
      <c r="G32" s="4">
        <f>F32+F31+F30+F29+F28+F27+F26</f>
        <v>1.4374999999999998</v>
      </c>
      <c r="H32" s="4"/>
      <c r="I32" s="4"/>
      <c r="J32" s="4"/>
      <c r="K32" s="4"/>
    </row>
    <row r="33" spans="1:11" x14ac:dyDescent="0.25">
      <c r="A33" s="5">
        <v>43570</v>
      </c>
      <c r="B33" s="6"/>
      <c r="C33" s="6"/>
      <c r="D33" s="6"/>
      <c r="E33" s="6"/>
      <c r="F33" s="6">
        <f t="shared" si="0"/>
        <v>0</v>
      </c>
      <c r="G33" s="7"/>
      <c r="H33" s="7"/>
      <c r="I33" s="7"/>
      <c r="J33" s="7"/>
      <c r="K33" s="7"/>
    </row>
    <row r="34" spans="1:11" x14ac:dyDescent="0.25">
      <c r="A34" s="5">
        <v>43571</v>
      </c>
      <c r="B34" s="6">
        <v>0.35416666666666669</v>
      </c>
      <c r="C34" s="6">
        <v>0.5</v>
      </c>
      <c r="D34" s="6">
        <v>0.52083333333333337</v>
      </c>
      <c r="E34" s="6">
        <v>0.85416666666666663</v>
      </c>
      <c r="F34" s="6">
        <f t="shared" si="0"/>
        <v>0.47916666666666657</v>
      </c>
      <c r="G34" s="7"/>
      <c r="H34" s="7"/>
      <c r="I34" s="7"/>
      <c r="J34" s="7"/>
      <c r="K34" s="7"/>
    </row>
    <row r="35" spans="1:11" x14ac:dyDescent="0.25">
      <c r="A35" s="5">
        <v>43572</v>
      </c>
      <c r="B35" s="6"/>
      <c r="C35" s="6"/>
      <c r="D35" s="6"/>
      <c r="E35" s="6"/>
      <c r="F35" s="6">
        <f t="shared" si="0"/>
        <v>0</v>
      </c>
      <c r="G35" s="7"/>
      <c r="H35" s="7"/>
      <c r="I35" s="7"/>
      <c r="J35" s="7"/>
      <c r="K35" s="7"/>
    </row>
    <row r="36" spans="1:11" x14ac:dyDescent="0.25">
      <c r="A36" s="5">
        <v>43573</v>
      </c>
      <c r="B36" s="6">
        <v>0.35416666666666669</v>
      </c>
      <c r="C36" s="6">
        <v>0.5</v>
      </c>
      <c r="D36" s="6">
        <v>0.52083333333333337</v>
      </c>
      <c r="E36" s="6">
        <v>0.85416666666666663</v>
      </c>
      <c r="F36" s="6">
        <f t="shared" si="0"/>
        <v>0.47916666666666657</v>
      </c>
      <c r="G36" s="7"/>
      <c r="H36" s="7"/>
      <c r="I36" s="7"/>
      <c r="J36" s="7"/>
      <c r="K36" s="7"/>
    </row>
    <row r="37" spans="1:11" x14ac:dyDescent="0.25">
      <c r="A37" s="5">
        <v>43574</v>
      </c>
      <c r="B37" s="6"/>
      <c r="C37" s="6"/>
      <c r="D37" s="6"/>
      <c r="E37" s="6"/>
      <c r="F37" s="6">
        <f t="shared" si="0"/>
        <v>0</v>
      </c>
      <c r="G37" s="7"/>
      <c r="H37" s="7"/>
      <c r="I37" s="7"/>
      <c r="J37" s="7"/>
      <c r="K37" s="7"/>
    </row>
    <row r="38" spans="1:11" x14ac:dyDescent="0.25">
      <c r="A38" s="5">
        <v>43575</v>
      </c>
      <c r="B38" s="6">
        <v>0.35416666666666669</v>
      </c>
      <c r="C38" s="6">
        <v>0.5</v>
      </c>
      <c r="D38" s="6">
        <v>0.52083333333333337</v>
      </c>
      <c r="E38" s="6">
        <v>0.85416666666666663</v>
      </c>
      <c r="F38" s="6">
        <f t="shared" si="0"/>
        <v>0.47916666666666657</v>
      </c>
      <c r="G38" s="7"/>
      <c r="H38" s="7"/>
      <c r="I38" s="7"/>
      <c r="J38" s="7"/>
      <c r="K38" s="7"/>
    </row>
    <row r="39" spans="1:11" x14ac:dyDescent="0.25">
      <c r="A39" s="5">
        <v>43576</v>
      </c>
      <c r="B39" s="6"/>
      <c r="C39" s="6"/>
      <c r="D39" s="6"/>
      <c r="E39" s="6"/>
      <c r="F39" s="6">
        <f t="shared" si="0"/>
        <v>0</v>
      </c>
      <c r="G39" s="7">
        <f>F39+F38+F37+F36+F35+F34+F33</f>
        <v>1.4374999999999998</v>
      </c>
      <c r="H39" s="7"/>
      <c r="I39" s="7"/>
      <c r="J39" s="7"/>
      <c r="K39" s="7"/>
    </row>
    <row r="40" spans="1:11" x14ac:dyDescent="0.25">
      <c r="A40" s="2">
        <v>43577</v>
      </c>
      <c r="B40" s="3">
        <v>0.35416666666666669</v>
      </c>
      <c r="C40" s="3">
        <v>0.5</v>
      </c>
      <c r="D40" s="3">
        <v>0.52083333333333337</v>
      </c>
      <c r="E40" s="3">
        <v>0.85416666666666663</v>
      </c>
      <c r="F40" s="3">
        <f t="shared" si="0"/>
        <v>0.47916666666666657</v>
      </c>
      <c r="G40" s="4"/>
      <c r="H40" s="4"/>
      <c r="I40" s="4"/>
      <c r="J40" s="4"/>
      <c r="K40" s="4"/>
    </row>
    <row r="41" spans="1:11" x14ac:dyDescent="0.25">
      <c r="A41" s="2">
        <v>43578</v>
      </c>
      <c r="B41" s="3"/>
      <c r="C41" s="3"/>
      <c r="D41" s="3"/>
      <c r="E41" s="3"/>
      <c r="F41" s="3">
        <f t="shared" si="0"/>
        <v>0</v>
      </c>
      <c r="G41" s="4"/>
      <c r="H41" s="4"/>
      <c r="I41" s="4"/>
      <c r="J41" s="4"/>
      <c r="K41" s="4"/>
    </row>
    <row r="42" spans="1:11" x14ac:dyDescent="0.25">
      <c r="A42" s="2">
        <v>43579</v>
      </c>
      <c r="B42" s="3">
        <v>0.35416666666666669</v>
      </c>
      <c r="C42" s="3">
        <v>0.5</v>
      </c>
      <c r="D42" s="3">
        <v>0.52083333333333337</v>
      </c>
      <c r="E42" s="3">
        <v>0.85416666666666663</v>
      </c>
      <c r="F42" s="3">
        <f t="shared" si="0"/>
        <v>0.47916666666666657</v>
      </c>
      <c r="G42" s="4"/>
      <c r="H42" s="4"/>
      <c r="I42" s="4"/>
      <c r="J42" s="4"/>
      <c r="K42" s="4"/>
    </row>
    <row r="43" spans="1:11" x14ac:dyDescent="0.25">
      <c r="A43" s="2">
        <v>43580</v>
      </c>
      <c r="B43" s="3"/>
      <c r="C43" s="3"/>
      <c r="D43" s="3"/>
      <c r="E43" s="3"/>
      <c r="F43" s="3">
        <f t="shared" si="0"/>
        <v>0</v>
      </c>
      <c r="G43" s="4"/>
      <c r="H43" s="4"/>
      <c r="I43" s="4"/>
      <c r="J43" s="4"/>
      <c r="K43" s="4"/>
    </row>
    <row r="44" spans="1:11" x14ac:dyDescent="0.25">
      <c r="A44" s="2">
        <v>43581</v>
      </c>
      <c r="B44" s="3"/>
      <c r="C44" s="3"/>
      <c r="D44" s="3"/>
      <c r="E44" s="3"/>
      <c r="F44" s="3">
        <f t="shared" si="0"/>
        <v>0</v>
      </c>
      <c r="G44" s="4"/>
      <c r="H44" s="4"/>
      <c r="I44" s="4"/>
      <c r="J44" s="4"/>
      <c r="K44" s="4"/>
    </row>
    <row r="45" spans="1:11" x14ac:dyDescent="0.25">
      <c r="A45" s="2">
        <v>43582</v>
      </c>
      <c r="B45" s="3">
        <v>0.39583333333333331</v>
      </c>
      <c r="C45" s="3">
        <v>0.52083333333333337</v>
      </c>
      <c r="D45" s="3">
        <v>0.54166666666666663</v>
      </c>
      <c r="E45" s="3">
        <v>0.88541666666666663</v>
      </c>
      <c r="F45" s="3">
        <f t="shared" si="0"/>
        <v>0.46875000000000006</v>
      </c>
      <c r="G45" s="4"/>
      <c r="H45" s="4"/>
      <c r="I45" s="4"/>
      <c r="J45" s="4"/>
      <c r="K45" s="4"/>
    </row>
    <row r="46" spans="1:11" x14ac:dyDescent="0.25">
      <c r="A46" s="2">
        <v>43583</v>
      </c>
      <c r="B46" s="3">
        <v>0.375</v>
      </c>
      <c r="C46" s="3">
        <v>0.54166666666666663</v>
      </c>
      <c r="D46" s="3"/>
      <c r="E46" s="3"/>
      <c r="F46" s="3">
        <f t="shared" si="0"/>
        <v>0.16666666666666663</v>
      </c>
      <c r="G46" s="4">
        <f>F46+F45+F44+F43+F42+F41+F40</f>
        <v>1.5937499999999998</v>
      </c>
      <c r="H46" s="4"/>
      <c r="I46" s="4"/>
      <c r="J46" s="4">
        <v>0.13541666666666666</v>
      </c>
      <c r="K46" s="4"/>
    </row>
    <row r="47" spans="1:11" x14ac:dyDescent="0.25">
      <c r="A47" s="5">
        <v>43584</v>
      </c>
      <c r="B47" s="6"/>
      <c r="C47" s="6"/>
      <c r="D47" s="6"/>
      <c r="E47" s="6"/>
      <c r="F47" s="6">
        <f t="shared" si="0"/>
        <v>0</v>
      </c>
      <c r="G47" s="7"/>
      <c r="H47" s="7"/>
      <c r="I47" s="7"/>
      <c r="J47" s="7"/>
      <c r="K47" s="7"/>
    </row>
    <row r="48" spans="1:11" x14ac:dyDescent="0.25">
      <c r="A48" s="5">
        <v>43585</v>
      </c>
      <c r="B48" s="6">
        <v>0.35416666666666669</v>
      </c>
      <c r="C48" s="6">
        <v>0.5</v>
      </c>
      <c r="D48" s="6">
        <v>0.52083333333333337</v>
      </c>
      <c r="E48" s="6">
        <v>0.85416666666666663</v>
      </c>
      <c r="F48" s="6">
        <f t="shared" si="0"/>
        <v>0.47916666666666657</v>
      </c>
      <c r="G48" s="7"/>
      <c r="H48" s="7">
        <f>H25</f>
        <v>0</v>
      </c>
      <c r="I48" s="7"/>
      <c r="J48" s="7">
        <f>J11+J25+J46</f>
        <v>0.80208333333333337</v>
      </c>
      <c r="K48" s="7"/>
    </row>
  </sheetData>
  <mergeCells count="2">
    <mergeCell ref="H1:I1"/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3"/>
  <sheetViews>
    <sheetView tabSelected="1" zoomScaleNormal="100" workbookViewId="0">
      <pane ySplit="2" topLeftCell="A3" activePane="bottomLeft" state="frozen"/>
      <selection pane="bottomLeft" activeCell="B1" sqref="B1"/>
    </sheetView>
  </sheetViews>
  <sheetFormatPr baseColWidth="10" defaultRowHeight="15" x14ac:dyDescent="0.25"/>
  <cols>
    <col min="1" max="1" width="27.140625" style="16" bestFit="1" customWidth="1"/>
    <col min="2" max="5" width="11.42578125" style="16"/>
    <col min="6" max="6" width="11.42578125" style="15"/>
    <col min="7" max="7" width="12.5703125" style="15" customWidth="1"/>
    <col min="8" max="8" width="10.140625" style="15" customWidth="1"/>
    <col min="9" max="9" width="7.42578125" style="15" customWidth="1"/>
    <col min="10" max="10" width="9.42578125" style="15" customWidth="1"/>
    <col min="11" max="11" width="7.5703125" style="15" customWidth="1"/>
    <col min="12" max="12" width="9.28515625" style="16" customWidth="1"/>
    <col min="13" max="13" width="12.42578125" style="16" customWidth="1"/>
    <col min="14" max="14" width="9.28515625" style="16" customWidth="1"/>
    <col min="15" max="16" width="13.42578125" style="16" customWidth="1"/>
    <col min="17" max="17" width="14.5703125" style="16" customWidth="1"/>
    <col min="18" max="16384" width="11.42578125" style="16"/>
  </cols>
  <sheetData>
    <row r="1" spans="1:17" ht="15" customHeight="1" x14ac:dyDescent="0.25">
      <c r="A1" s="13" t="s">
        <v>9</v>
      </c>
      <c r="B1" s="8">
        <v>2019</v>
      </c>
      <c r="C1" s="40" t="s">
        <v>8</v>
      </c>
      <c r="D1" s="40"/>
      <c r="E1" s="14">
        <f>DATE(B1,5,1)</f>
        <v>43586</v>
      </c>
      <c r="L1" s="41" t="s">
        <v>12</v>
      </c>
      <c r="M1" s="42"/>
      <c r="N1" s="43"/>
      <c r="O1" s="47" t="s">
        <v>13</v>
      </c>
      <c r="P1" s="48"/>
    </row>
    <row r="2" spans="1:17" ht="18.75" customHeight="1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2</v>
      </c>
      <c r="F2" s="35" t="s">
        <v>4</v>
      </c>
      <c r="G2" s="35" t="s">
        <v>5</v>
      </c>
      <c r="H2" s="51" t="s">
        <v>7</v>
      </c>
      <c r="I2" s="51"/>
      <c r="J2" s="51" t="s">
        <v>6</v>
      </c>
      <c r="K2" s="52"/>
      <c r="L2" s="44"/>
      <c r="M2" s="45"/>
      <c r="N2" s="46"/>
      <c r="O2" s="49"/>
      <c r="P2" s="50"/>
    </row>
    <row r="3" spans="1:17" x14ac:dyDescent="0.25">
      <c r="A3" s="17">
        <f>$E$1+CHOOSE(WEEKDAY($E$1,2),0,-1,-2,-3,-4,-5,-6)</f>
        <v>43584</v>
      </c>
      <c r="B3" s="9"/>
      <c r="C3" s="9"/>
      <c r="D3" s="9"/>
      <c r="E3" s="9"/>
      <c r="F3" s="18" t="str">
        <f t="shared" ref="F3:F66" si="0">IF(AND(B3=0,C3=0,D3=0,E3=0),"",IF((C3-B3)+(E3-D3)&lt;0,"",(C3-B3)+(E3-D3)))</f>
        <v/>
      </c>
      <c r="G3" s="19"/>
      <c r="H3" s="19"/>
      <c r="I3" s="19"/>
      <c r="J3" s="19"/>
      <c r="K3" s="19"/>
      <c r="L3" s="30">
        <v>5</v>
      </c>
      <c r="M3" s="31">
        <f t="shared" ref="M3:M14" si="1">IF(SUMPRODUCT((MONTH($A$3:$A$373)=L3)*(_xlfn.NUMBERVALUE($H$3:$H$373)))&gt;0,SUMPRODUCT((MONTH($A$3:$A$373)=L3)*(_xlfn.NUMBERVALUE($H$3:$H$373))),"")</f>
        <v>0.6354166666666663</v>
      </c>
      <c r="N3" s="31">
        <f t="shared" ref="N3:N14" si="2">IF(SUMPRODUCT((MONTH($A$3:$A$373)=L3)*(_xlfn.NUMBERVALUE($J$3:$J$373)))&gt;0,SUMPRODUCT((MONTH($A$3:$A$373)=L3)*(_xlfn.NUMBERVALUE($J$3:$J$373))),"")</f>
        <v>1.125</v>
      </c>
      <c r="O3" s="34">
        <v>0.1673611111111111</v>
      </c>
      <c r="P3" s="34">
        <v>0.20833333333333334</v>
      </c>
      <c r="Q3" s="15" t="s">
        <v>14</v>
      </c>
    </row>
    <row r="4" spans="1:17" x14ac:dyDescent="0.25">
      <c r="A4" s="17">
        <f>A3+1</f>
        <v>43585</v>
      </c>
      <c r="B4" s="9"/>
      <c r="C4" s="9"/>
      <c r="D4" s="9"/>
      <c r="E4" s="9"/>
      <c r="F4" s="18" t="str">
        <f t="shared" si="0"/>
        <v/>
      </c>
      <c r="G4" s="19"/>
      <c r="H4" s="19"/>
      <c r="I4" s="19"/>
      <c r="J4" s="19"/>
      <c r="K4" s="19"/>
      <c r="L4" s="30">
        <v>6</v>
      </c>
      <c r="M4" s="31">
        <f t="shared" si="1"/>
        <v>1.1666666666666661</v>
      </c>
      <c r="N4" s="31">
        <f t="shared" si="2"/>
        <v>0.82291666666666674</v>
      </c>
      <c r="O4" s="34">
        <v>0.20902777777777778</v>
      </c>
      <c r="P4" s="34">
        <v>0.25</v>
      </c>
      <c r="Q4" s="15" t="s">
        <v>15</v>
      </c>
    </row>
    <row r="5" spans="1:17" x14ac:dyDescent="0.25">
      <c r="A5" s="17">
        <f t="shared" ref="A5:A68" si="3">A4+1</f>
        <v>43586</v>
      </c>
      <c r="B5" s="9"/>
      <c r="C5" s="9"/>
      <c r="D5" s="9"/>
      <c r="E5" s="9"/>
      <c r="F5" s="18" t="str">
        <f t="shared" si="0"/>
        <v/>
      </c>
      <c r="G5" s="19"/>
      <c r="H5" s="19"/>
      <c r="I5" s="19"/>
      <c r="J5" s="19"/>
      <c r="K5" s="19"/>
      <c r="L5" s="30">
        <v>7</v>
      </c>
      <c r="M5" s="31" t="str">
        <f t="shared" si="1"/>
        <v/>
      </c>
      <c r="N5" s="31" t="str">
        <f t="shared" si="2"/>
        <v/>
      </c>
      <c r="O5" s="34">
        <v>0.25069444444444444</v>
      </c>
      <c r="P5" s="34">
        <v>0.29166666666666669</v>
      </c>
      <c r="Q5" s="15" t="s">
        <v>16</v>
      </c>
    </row>
    <row r="6" spans="1:17" x14ac:dyDescent="0.25">
      <c r="A6" s="17">
        <f t="shared" si="3"/>
        <v>43587</v>
      </c>
      <c r="B6" s="9"/>
      <c r="C6" s="9"/>
      <c r="D6" s="9"/>
      <c r="E6" s="9"/>
      <c r="F6" s="18" t="str">
        <f t="shared" si="0"/>
        <v/>
      </c>
      <c r="G6" s="19"/>
      <c r="H6" s="19"/>
      <c r="I6" s="19"/>
      <c r="J6" s="19"/>
      <c r="K6" s="19"/>
      <c r="L6" s="30">
        <v>8</v>
      </c>
      <c r="M6" s="31" t="str">
        <f t="shared" si="1"/>
        <v/>
      </c>
      <c r="N6" s="31" t="str">
        <f t="shared" si="2"/>
        <v/>
      </c>
      <c r="O6" s="34">
        <v>0.29236111111111113</v>
      </c>
      <c r="P6" s="34">
        <v>0.33333333333333331</v>
      </c>
      <c r="Q6" s="15" t="s">
        <v>17</v>
      </c>
    </row>
    <row r="7" spans="1:17" x14ac:dyDescent="0.25">
      <c r="A7" s="17">
        <f t="shared" si="3"/>
        <v>43588</v>
      </c>
      <c r="B7" s="9"/>
      <c r="C7" s="9"/>
      <c r="D7" s="9"/>
      <c r="E7" s="9"/>
      <c r="F7" s="18" t="str">
        <f t="shared" si="0"/>
        <v/>
      </c>
      <c r="G7" s="19"/>
      <c r="H7" s="19"/>
      <c r="I7" s="19"/>
      <c r="J7" s="19"/>
      <c r="K7" s="19"/>
      <c r="L7" s="30">
        <v>9</v>
      </c>
      <c r="M7" s="31" t="str">
        <f t="shared" si="1"/>
        <v/>
      </c>
      <c r="N7" s="31" t="str">
        <f t="shared" si="2"/>
        <v/>
      </c>
      <c r="O7" s="34">
        <v>0.33402777777777781</v>
      </c>
      <c r="P7" s="34">
        <v>0.375</v>
      </c>
      <c r="Q7" s="15" t="s">
        <v>18</v>
      </c>
    </row>
    <row r="8" spans="1:17" x14ac:dyDescent="0.25">
      <c r="A8" s="17">
        <f t="shared" si="3"/>
        <v>43589</v>
      </c>
      <c r="B8" s="9"/>
      <c r="C8" s="9"/>
      <c r="D8" s="9"/>
      <c r="E8" s="9"/>
      <c r="F8" s="18" t="str">
        <f t="shared" si="0"/>
        <v/>
      </c>
      <c r="G8" s="19"/>
      <c r="H8" s="19"/>
      <c r="I8" s="19"/>
      <c r="J8" s="19"/>
      <c r="K8" s="19"/>
      <c r="L8" s="30">
        <v>10</v>
      </c>
      <c r="M8" s="31" t="str">
        <f t="shared" si="1"/>
        <v/>
      </c>
      <c r="N8" s="31" t="str">
        <f t="shared" si="2"/>
        <v/>
      </c>
      <c r="O8" s="34">
        <v>0.3756944444444445</v>
      </c>
      <c r="P8" s="34">
        <v>0.41666666666666669</v>
      </c>
      <c r="Q8" s="15" t="s">
        <v>19</v>
      </c>
    </row>
    <row r="9" spans="1:17" x14ac:dyDescent="0.25">
      <c r="A9" s="17">
        <f t="shared" si="3"/>
        <v>43590</v>
      </c>
      <c r="B9" s="9"/>
      <c r="C9" s="9"/>
      <c r="D9" s="9"/>
      <c r="E9" s="9"/>
      <c r="F9" s="18" t="str">
        <f t="shared" si="0"/>
        <v/>
      </c>
      <c r="G9" s="20" t="str">
        <f t="shared" ref="G9:G65" si="4">IF(A9&gt;EOMONTH($E$1,11),"",IF(WEEKDAY(A9,2)&lt;7,"",IF(SUM(F3:F9)&gt;0,SUM(F3:F9),"")))</f>
        <v/>
      </c>
      <c r="H9" s="19" t="str">
        <f>IF(G9&lt;&gt;"",IF(MAX(SUM(F3:F9)-44/24,0)&gt;0,IF(MAX(SUM(F3:F9)-44/24,0)&gt;4/24,VLOOKUP(MAX(SUM(F3:F9)-44/24,0),T_HS_Sup_48h,2,1),MAX(SUM(F3:F9)-44/24,0)),""),"")</f>
        <v/>
      </c>
      <c r="I9" s="19" t="str">
        <f>IF($H9&lt;&gt;"",CHOOSE(MONTH($A9),SUM($H$3:$H9,-SUM($M$3:$M$10)),SUM($H$3:$H9,-SUM($M$3:$M$11)),SUM($H$3:$H9,-SUM($M$3:$M$12)),SUM($H$3:$H9,-SUM($M$3:$M$13)),SUM($H$3:$H9),SUM($H$3:$H9,-$M$3),SUM($H$3:$H9,-SUM($M$3:$M$4)),SUM($H$3:$H9,-SUM($M$3:$M$5)),SUM($H$3:$H9,-SUM($M$3:$M$6)),SUM($H$3:$H9,-SUM($M$3:$M$7)),SUM($H$3:$H9,-SUM($M$3:$M$8)),SUM($H$3:$H9,-SUM($M$3:$M$9))),IF($A9=EOMONTH($A9,0),IF(VLOOKUP(MONTH($A9),T_Récap_HS,2,0)&lt;&gt;"",VLOOKUP(MONTH($A9),T_Récap_HS,2,0),""),""))</f>
        <v/>
      </c>
      <c r="J9" s="19" t="str">
        <f t="shared" ref="J9:J65" si="5">IF(G9&lt;&gt;"",IF(MAX(G9-35/24,0)&gt;0,IF(MAX(G9,0)&gt;48/24,9/24,MAX(G9-35/24,0)-_xlfn.NUMBERVALUE(H9)),""),"")</f>
        <v/>
      </c>
      <c r="K9" s="19" t="str">
        <f>IF(OR(A9&lt;$E$1,A9&gt;EOMONTH($E$1,11)),"",IF(AND(WEEKDAY(A9,2)=7,J9&lt;&gt;""),SUM($J$3:$J9),IF(AND($A9=EOMONTH($A9,0),VLOOKUP(MONTH(A9),T_Récap_HS,3,0)&lt;&gt;""),SUM($J$3:$J9),"")))</f>
        <v/>
      </c>
      <c r="L9" s="30">
        <v>11</v>
      </c>
      <c r="M9" s="31" t="str">
        <f t="shared" si="1"/>
        <v/>
      </c>
      <c r="N9" s="31" t="str">
        <f t="shared" si="2"/>
        <v/>
      </c>
      <c r="O9" s="34">
        <v>0.41736111111111113</v>
      </c>
      <c r="P9" s="34">
        <v>0.45833333333333331</v>
      </c>
      <c r="Q9" s="15" t="s">
        <v>20</v>
      </c>
    </row>
    <row r="10" spans="1:17" x14ac:dyDescent="0.25">
      <c r="A10" s="17">
        <f t="shared" si="3"/>
        <v>43591</v>
      </c>
      <c r="B10" s="10"/>
      <c r="C10" s="10"/>
      <c r="D10" s="10"/>
      <c r="E10" s="10"/>
      <c r="F10" s="21" t="str">
        <f t="shared" si="0"/>
        <v/>
      </c>
      <c r="G10" s="22"/>
      <c r="H10" s="22"/>
      <c r="I10" s="22" t="str">
        <f>IF($A10=EOMONTH($A10,0),IF(VLOOKUP(MONTH($A10),T_Récap_HS,2,0)&lt;&gt;"",VLOOKUP(MONTH($A10),T_Récap_HS,2,0),""),"")</f>
        <v/>
      </c>
      <c r="J10" s="22"/>
      <c r="K10" s="22" t="str">
        <f>IF(OR(A10&lt;$E$1,A10&gt;EOMONTH($E$1,11)),"",IF(AND(WEEKDAY(A10,2)=7,J10&lt;&gt;""),SUM($J$3:$J10),IF(AND($A10=EOMONTH($A10,0),VLOOKUP(MONTH(A10),T_Récap_HS,3,0)&lt;&gt;""),SUM($J$3:$J10),"")))</f>
        <v/>
      </c>
      <c r="L10" s="30">
        <v>12</v>
      </c>
      <c r="M10" s="31" t="str">
        <f t="shared" si="1"/>
        <v/>
      </c>
      <c r="N10" s="31" t="str">
        <f t="shared" si="2"/>
        <v/>
      </c>
      <c r="O10" s="34">
        <v>0.45902777777777781</v>
      </c>
      <c r="P10" s="34">
        <v>0.5</v>
      </c>
      <c r="Q10" s="15" t="s">
        <v>21</v>
      </c>
    </row>
    <row r="11" spans="1:17" x14ac:dyDescent="0.25">
      <c r="A11" s="17">
        <f t="shared" si="3"/>
        <v>43592</v>
      </c>
      <c r="B11" s="10">
        <v>0.39583333333333331</v>
      </c>
      <c r="C11" s="10">
        <v>0.52083333333333337</v>
      </c>
      <c r="D11" s="10">
        <v>0.54166666666666663</v>
      </c>
      <c r="E11" s="10">
        <v>0.88541666666666663</v>
      </c>
      <c r="F11" s="21">
        <f t="shared" si="0"/>
        <v>0.46875000000000006</v>
      </c>
      <c r="G11" s="22"/>
      <c r="H11" s="22"/>
      <c r="I11" s="22" t="str">
        <f>IF($A11=EOMONTH($A11,0),IF(VLOOKUP(MONTH($A11),T_Récap_HS,2,0)&lt;&gt;"",VLOOKUP(MONTH($A11),T_Récap_HS,2,0),""),"")</f>
        <v/>
      </c>
      <c r="J11" s="22"/>
      <c r="K11" s="22" t="str">
        <f>IF(OR(A11&lt;$E$1,A11&gt;EOMONTH($E$1,11)),"",IF(AND(WEEKDAY(A11,2)=7,J11&lt;&gt;""),SUM($J$3:$J11),IF(AND($A11=EOMONTH($A11,0),VLOOKUP(MONTH(A11),T_Récap_HS,3,0)&lt;&gt;""),SUM($J$3:$J11),"")))</f>
        <v/>
      </c>
      <c r="L11" s="30">
        <v>1</v>
      </c>
      <c r="M11" s="31" t="str">
        <f t="shared" si="1"/>
        <v/>
      </c>
      <c r="N11" s="31" t="str">
        <f t="shared" si="2"/>
        <v/>
      </c>
      <c r="O11" s="34">
        <v>0.50069444444444444</v>
      </c>
      <c r="P11" s="34">
        <v>0.54166666666666663</v>
      </c>
      <c r="Q11" s="15" t="s">
        <v>22</v>
      </c>
    </row>
    <row r="12" spans="1:17" x14ac:dyDescent="0.25">
      <c r="A12" s="17">
        <f t="shared" si="3"/>
        <v>43593</v>
      </c>
      <c r="B12" s="10">
        <v>0.39583333333333331</v>
      </c>
      <c r="C12" s="10">
        <v>0.52083333333333337</v>
      </c>
      <c r="D12" s="10">
        <v>0.54166666666666663</v>
      </c>
      <c r="E12" s="10">
        <v>0.88541666666666663</v>
      </c>
      <c r="F12" s="21">
        <f t="shared" si="0"/>
        <v>0.46875000000000006</v>
      </c>
      <c r="G12" s="22"/>
      <c r="H12" s="22"/>
      <c r="I12" s="22" t="str">
        <f>IF($A12=EOMONTH($A12,0),IF(VLOOKUP(MONTH($A12),T_Récap_HS,2,0)&lt;&gt;"",VLOOKUP(MONTH($A12),T_Récap_HS,2,0),""),"")</f>
        <v/>
      </c>
      <c r="J12" s="22"/>
      <c r="K12" s="22" t="str">
        <f>IF(OR(A12&lt;$E$1,A12&gt;EOMONTH($E$1,11)),"",IF(AND(WEEKDAY(A12,2)=7,J12&lt;&gt;""),SUM($J$3:$J12),IF(AND($A12=EOMONTH($A12,0),VLOOKUP(MONTH(A12),T_Récap_HS,3,0)&lt;&gt;""),SUM($J$3:$J12),"")))</f>
        <v/>
      </c>
      <c r="L12" s="30">
        <v>2</v>
      </c>
      <c r="M12" s="31" t="str">
        <f t="shared" si="1"/>
        <v/>
      </c>
      <c r="N12" s="31" t="str">
        <f t="shared" si="2"/>
        <v/>
      </c>
      <c r="O12" s="34">
        <v>0.54236111111111118</v>
      </c>
      <c r="P12" s="34">
        <v>0.58333333333333337</v>
      </c>
      <c r="Q12" s="15" t="s">
        <v>23</v>
      </c>
    </row>
    <row r="13" spans="1:17" x14ac:dyDescent="0.25">
      <c r="A13" s="17">
        <f t="shared" si="3"/>
        <v>43594</v>
      </c>
      <c r="B13" s="10">
        <v>0.39583333333333331</v>
      </c>
      <c r="C13" s="10">
        <v>0.52083333333333337</v>
      </c>
      <c r="D13" s="10"/>
      <c r="E13" s="10"/>
      <c r="F13" s="21">
        <f t="shared" si="0"/>
        <v>0.12500000000000006</v>
      </c>
      <c r="G13" s="22"/>
      <c r="H13" s="22"/>
      <c r="I13" s="22" t="str">
        <f>IF($A13=EOMONTH($A13,0),IF(VLOOKUP(MONTH($A13),T_Récap_HS,2,0)&lt;&gt;"",VLOOKUP(MONTH($A13),T_Récap_HS,2,0),""),"")</f>
        <v/>
      </c>
      <c r="J13" s="22"/>
      <c r="K13" s="22" t="str">
        <f>IF(OR(A13&lt;$E$1,A13&gt;EOMONTH($E$1,11)),"",IF(AND(WEEKDAY(A13,2)=7,J13&lt;&gt;""),SUM($J$3:$J13),IF(AND($A13=EOMONTH($A13,0),VLOOKUP(MONTH(A13),T_Récap_HS,3,0)&lt;&gt;""),SUM($J$3:$J13),"")))</f>
        <v/>
      </c>
      <c r="L13" s="30">
        <v>3</v>
      </c>
      <c r="M13" s="31" t="str">
        <f t="shared" si="1"/>
        <v/>
      </c>
      <c r="N13" s="31" t="str">
        <f t="shared" si="2"/>
        <v/>
      </c>
      <c r="O13" s="34">
        <v>0.58402777777777781</v>
      </c>
      <c r="P13" s="34">
        <v>0.625</v>
      </c>
      <c r="Q13" s="15" t="s">
        <v>24</v>
      </c>
    </row>
    <row r="14" spans="1:17" x14ac:dyDescent="0.25">
      <c r="A14" s="17">
        <f t="shared" si="3"/>
        <v>43595</v>
      </c>
      <c r="B14" s="10">
        <v>0.35416666666666669</v>
      </c>
      <c r="C14" s="10">
        <v>0.5</v>
      </c>
      <c r="D14" s="10">
        <v>0.52083333333333337</v>
      </c>
      <c r="E14" s="10">
        <v>0.85416666666666663</v>
      </c>
      <c r="F14" s="21">
        <f t="shared" si="0"/>
        <v>0.47916666666666657</v>
      </c>
      <c r="G14" s="22"/>
      <c r="H14" s="22"/>
      <c r="I14" s="22" t="str">
        <f>IF($A14=EOMONTH($A14,0),IF(VLOOKUP(MONTH($A14),T_Récap_HS,2,0)&lt;&gt;"",VLOOKUP(MONTH($A14),T_Récap_HS,2,0),""),"")</f>
        <v/>
      </c>
      <c r="J14" s="22"/>
      <c r="K14" s="22" t="str">
        <f>IF(OR(A14&lt;$E$1,A14&gt;EOMONTH($E$1,11)),"",IF(AND(WEEKDAY(A14,2)=7,J14&lt;&gt;""),SUM($J$3:$J14),IF(AND($A14=EOMONTH($A14,0),VLOOKUP(MONTH(A14),T_Récap_HS,3,0)&lt;&gt;""),SUM($J$3:$J14),"")))</f>
        <v/>
      </c>
      <c r="L14" s="30">
        <v>4</v>
      </c>
      <c r="M14" s="31" t="str">
        <f t="shared" si="1"/>
        <v/>
      </c>
      <c r="N14" s="31" t="str">
        <f t="shared" si="2"/>
        <v/>
      </c>
      <c r="O14" s="34">
        <v>0.62569444444444444</v>
      </c>
      <c r="P14" s="34">
        <v>0.66666666666666663</v>
      </c>
      <c r="Q14" s="15" t="s">
        <v>25</v>
      </c>
    </row>
    <row r="15" spans="1:17" x14ac:dyDescent="0.25">
      <c r="A15" s="17">
        <f t="shared" si="3"/>
        <v>43596</v>
      </c>
      <c r="B15" s="10">
        <v>0.35416666666666669</v>
      </c>
      <c r="C15" s="10">
        <v>0.5</v>
      </c>
      <c r="D15" s="10">
        <v>0.52083333333333337</v>
      </c>
      <c r="E15" s="10">
        <v>0.85416666666666663</v>
      </c>
      <c r="F15" s="21">
        <f t="shared" si="0"/>
        <v>0.47916666666666657</v>
      </c>
      <c r="G15" s="22"/>
      <c r="H15" s="22"/>
      <c r="I15" s="22" t="str">
        <f>IF($A15=EOMONTH($A15,0),IF(VLOOKUP(MONTH($A15),T_Récap_HS,2,0)&lt;&gt;"",VLOOKUP(MONTH($A15),T_Récap_HS,2,0),""),"")</f>
        <v/>
      </c>
      <c r="J15" s="22"/>
      <c r="K15" s="22" t="str">
        <f>IF(OR(A15&lt;$E$1,A15&gt;EOMONTH($E$1,11)),"",IF(AND(WEEKDAY(A15,2)=7,J15&lt;&gt;""),SUM($J$3:$J15),IF(AND($A15=EOMONTH($A15,0),VLOOKUP(MONTH(A15),T_Récap_HS,3,0)&lt;&gt;""),SUM($J$3:$J15),"")))</f>
        <v/>
      </c>
      <c r="L15" s="32" t="s">
        <v>11</v>
      </c>
      <c r="M15" s="33">
        <f>SUM(M3:M14)</f>
        <v>1.8020833333333324</v>
      </c>
      <c r="N15" s="33">
        <f>SUM(N3:N14)</f>
        <v>1.9479166666666667</v>
      </c>
      <c r="O15" s="34">
        <v>0.66736111111111107</v>
      </c>
      <c r="P15" s="34">
        <v>0.70833333333333337</v>
      </c>
      <c r="Q15" s="15" t="s">
        <v>26</v>
      </c>
    </row>
    <row r="16" spans="1:17" x14ac:dyDescent="0.25">
      <c r="A16" s="17">
        <f t="shared" si="3"/>
        <v>43597</v>
      </c>
      <c r="B16" s="10"/>
      <c r="C16" s="10"/>
      <c r="D16" s="10"/>
      <c r="E16" s="10"/>
      <c r="F16" s="21" t="str">
        <f t="shared" si="0"/>
        <v/>
      </c>
      <c r="G16" s="23">
        <f t="shared" si="4"/>
        <v>2.0208333333333335</v>
      </c>
      <c r="H16" s="22">
        <f>IF(G16&lt;&gt;"",IF(MAX(SUM(F10:F16)-44/24,0)&gt;0,IF(MAX(SUM(F10:F16)-44/24,0)&gt;4/24,VLOOKUP(MAX(SUM(F10:F16)-44/24,0),T_HS_Sup_48h,2,1),MAX(SUM(F10:F16)-44/24,0)),""),"")</f>
        <v>0.20833333333333334</v>
      </c>
      <c r="I16" s="22">
        <f>IF($H16&lt;&gt;"",CHOOSE(MONTH($A16),SUM($H$3:$H16,-SUM($M$3:$M$10)),SUM($H$3:$H16,-SUM($M$3:$M$11)),SUM($H$3:$H16,-SUM($M$3:$M$12)),SUM($H$3:$H16,-SUM($M$3:$M$13)),SUM($H$3:$H16),SUM($H$3:$H16,-$M$3),SUM($H$3:$H16,-SUM($M$3:$M$4)),SUM($H$3:$H16,-SUM($M$3:$M$5)),SUM($H$3:$H16,-SUM($M$3:$M$6)),SUM($H$3:$H16,-SUM($M$3:$M$7)),SUM($H$3:$H16,-SUM($M$3:$M$8)),SUM($H$3:$H16,-SUM($M$3:$M$9))),IF($A16=EOMONTH($A16,0),IF(VLOOKUP(MONTH($A16),T_Récap_HS,2,0)&lt;&gt;"",VLOOKUP(MONTH($A16),T_Récap_HS,2,0),""),""))</f>
        <v>0.20833333333333334</v>
      </c>
      <c r="J16" s="22">
        <f t="shared" si="5"/>
        <v>0.375</v>
      </c>
      <c r="K16" s="22">
        <f>IF(OR(A16&lt;$E$1,A16&gt;EOMONTH($E$1,11)),"",IF(AND(WEEKDAY(A16,2)=7,J16&lt;&gt;""),SUM($J$3:$J16),IF(AND($A16=EOMONTH($A16,0),VLOOKUP(MONTH(A16),T_Récap_HS,3,0)&lt;&gt;""),SUM($J$3:$J16),"")))</f>
        <v>0.375</v>
      </c>
      <c r="L16" s="15"/>
      <c r="M16" s="19"/>
      <c r="O16" s="34">
        <v>0.7090277777777777</v>
      </c>
      <c r="P16" s="34">
        <v>0.75</v>
      </c>
      <c r="Q16" s="15" t="s">
        <v>27</v>
      </c>
    </row>
    <row r="17" spans="1:17" x14ac:dyDescent="0.25">
      <c r="A17" s="17">
        <f t="shared" si="3"/>
        <v>43598</v>
      </c>
      <c r="B17" s="9"/>
      <c r="C17" s="9"/>
      <c r="D17" s="9"/>
      <c r="E17" s="9"/>
      <c r="F17" s="18" t="str">
        <f t="shared" si="0"/>
        <v/>
      </c>
      <c r="G17" s="19"/>
      <c r="H17" s="19"/>
      <c r="I17" s="19" t="str">
        <f>IF($A17=EOMONTH($A17,0),IF(VLOOKUP(MONTH($A17),T_Récap_HS,2,0)&lt;&gt;"",VLOOKUP(MONTH($A17),T_Récap_HS,2,0),""),"")</f>
        <v/>
      </c>
      <c r="J17" s="19"/>
      <c r="K17" s="19" t="str">
        <f>IF(OR(A17&lt;$E$1,A17&gt;EOMONTH($E$1,11)),"",IF(AND(WEEKDAY(A17,2)=7,J17&lt;&gt;""),SUM($J$3:$J17),IF(AND($A17=EOMONTH($A17,0),VLOOKUP(MONTH(A17),T_Récap_HS,3,0)&lt;&gt;""),SUM($J$3:$J17),"")))</f>
        <v/>
      </c>
      <c r="L17" s="15"/>
      <c r="M17" s="37"/>
      <c r="O17" s="34">
        <v>0.750694444444444</v>
      </c>
      <c r="P17" s="34">
        <v>0.79166666666666696</v>
      </c>
      <c r="Q17" s="15" t="s">
        <v>28</v>
      </c>
    </row>
    <row r="18" spans="1:17" x14ac:dyDescent="0.25">
      <c r="A18" s="17">
        <f t="shared" si="3"/>
        <v>43599</v>
      </c>
      <c r="B18" s="9">
        <v>0.39583333333333331</v>
      </c>
      <c r="C18" s="9">
        <v>0.52083333333333337</v>
      </c>
      <c r="D18" s="9">
        <v>0.54166666666666663</v>
      </c>
      <c r="E18" s="9">
        <v>0.88541666666666663</v>
      </c>
      <c r="F18" s="18">
        <f t="shared" si="0"/>
        <v>0.46875000000000006</v>
      </c>
      <c r="G18" s="19"/>
      <c r="H18" s="19"/>
      <c r="I18" s="19" t="str">
        <f>IF($A18=EOMONTH($A18,0),IF(VLOOKUP(MONTH($A18),T_Récap_HS,2,0)&lt;&gt;"",VLOOKUP(MONTH($A18),T_Récap_HS,2,0),""),"")</f>
        <v/>
      </c>
      <c r="J18" s="19"/>
      <c r="K18" s="19" t="str">
        <f>IF(OR(A18&lt;$E$1,A18&gt;EOMONTH($E$1,11)),"",IF(AND(WEEKDAY(A18,2)=7,J18&lt;&gt;""),SUM($J$3:$J18),IF(AND($A18=EOMONTH($A18,0),VLOOKUP(MONTH(A18),T_Récap_HS,3,0)&lt;&gt;""),SUM($J$3:$J18),"")))</f>
        <v/>
      </c>
      <c r="O18" s="34">
        <v>0.79236111111111096</v>
      </c>
      <c r="P18" s="34">
        <v>0.83333333333333304</v>
      </c>
      <c r="Q18" s="15" t="s">
        <v>29</v>
      </c>
    </row>
    <row r="19" spans="1:17" x14ac:dyDescent="0.25">
      <c r="A19" s="17">
        <f t="shared" si="3"/>
        <v>43600</v>
      </c>
      <c r="B19" s="9">
        <v>0.39583333333333331</v>
      </c>
      <c r="C19" s="9">
        <v>0.52083333333333337</v>
      </c>
      <c r="D19" s="9">
        <v>0.52083333333333337</v>
      </c>
      <c r="E19" s="9">
        <v>0.85416666666666663</v>
      </c>
      <c r="F19" s="18">
        <f t="shared" si="0"/>
        <v>0.45833333333333331</v>
      </c>
      <c r="G19" s="19"/>
      <c r="H19" s="19"/>
      <c r="I19" s="19" t="str">
        <f>IF($A19=EOMONTH($A19,0),IF(VLOOKUP(MONTH($A19),T_Récap_HS,2,0)&lt;&gt;"",VLOOKUP(MONTH($A19),T_Récap_HS,2,0),""),"")</f>
        <v/>
      </c>
      <c r="J19" s="19"/>
      <c r="K19" s="19" t="str">
        <f>IF(OR(A19&lt;$E$1,A19&gt;EOMONTH($E$1,11)),"",IF(AND(WEEKDAY(A19,2)=7,J19&lt;&gt;""),SUM($J$3:$J19),IF(AND($A19=EOMONTH($A19,0),VLOOKUP(MONTH(A19),T_Récap_HS,3,0)&lt;&gt;""),SUM($J$3:$J19),"")))</f>
        <v/>
      </c>
      <c r="O19" s="34">
        <v>0.83402777777777803</v>
      </c>
      <c r="P19" s="34">
        <v>0.874999999999999</v>
      </c>
      <c r="Q19" s="15" t="s">
        <v>30</v>
      </c>
    </row>
    <row r="20" spans="1:17" x14ac:dyDescent="0.25">
      <c r="A20" s="17">
        <f t="shared" si="3"/>
        <v>43601</v>
      </c>
      <c r="B20" s="9">
        <v>0.35416666666666669</v>
      </c>
      <c r="C20" s="9">
        <v>0.5</v>
      </c>
      <c r="D20" s="9">
        <v>0.52083333333333337</v>
      </c>
      <c r="E20" s="9">
        <v>0.85416666666666663</v>
      </c>
      <c r="F20" s="18">
        <f t="shared" si="0"/>
        <v>0.47916666666666657</v>
      </c>
      <c r="G20" s="19"/>
      <c r="H20" s="19"/>
      <c r="I20" s="19" t="str">
        <f>IF($A20=EOMONTH($A20,0),IF(VLOOKUP(MONTH($A20),T_Récap_HS,2,0)&lt;&gt;"",VLOOKUP(MONTH($A20),T_Récap_HS,2,0),""),"")</f>
        <v/>
      </c>
      <c r="J20" s="19"/>
      <c r="K20" s="19" t="str">
        <f>IF(OR(A20&lt;$E$1,A20&gt;EOMONTH($E$1,11)),"",IF(AND(WEEKDAY(A20,2)=7,J20&lt;&gt;""),SUM($J$3:$J20),IF(AND($A20=EOMONTH($A20,0),VLOOKUP(MONTH(A20),T_Récap_HS,3,0)&lt;&gt;""),SUM($J$3:$J20),"")))</f>
        <v/>
      </c>
      <c r="O20" s="34">
        <v>0.875694444444445</v>
      </c>
      <c r="P20" s="34">
        <v>0.91666666666666496</v>
      </c>
      <c r="Q20" s="15" t="s">
        <v>31</v>
      </c>
    </row>
    <row r="21" spans="1:17" x14ac:dyDescent="0.25">
      <c r="A21" s="17">
        <f t="shared" si="3"/>
        <v>43602</v>
      </c>
      <c r="B21" s="9">
        <v>0.35416666666666669</v>
      </c>
      <c r="C21" s="9">
        <v>0.5</v>
      </c>
      <c r="D21" s="9">
        <v>0.52083333333333337</v>
      </c>
      <c r="E21" s="9">
        <v>0.85416666666666663</v>
      </c>
      <c r="F21" s="18">
        <f t="shared" si="0"/>
        <v>0.47916666666666657</v>
      </c>
      <c r="G21" s="19"/>
      <c r="H21" s="19"/>
      <c r="I21" s="19" t="str">
        <f>IF($A21=EOMONTH($A21,0),IF(VLOOKUP(MONTH($A21),T_Récap_HS,2,0)&lt;&gt;"",VLOOKUP(MONTH($A21),T_Récap_HS,2,0),""),"")</f>
        <v/>
      </c>
      <c r="J21" s="19"/>
      <c r="K21" s="19" t="str">
        <f>IF(OR(A21&lt;$E$1,A21&gt;EOMONTH($E$1,11)),"",IF(AND(WEEKDAY(A21,2)=7,J21&lt;&gt;""),SUM($J$3:$J21),IF(AND($A21=EOMONTH($A21,0),VLOOKUP(MONTH(A21),T_Récap_HS,3,0)&lt;&gt;""),SUM($J$3:$J21),"")))</f>
        <v/>
      </c>
      <c r="O21" s="34">
        <v>0.91736111111111196</v>
      </c>
      <c r="P21" s="34">
        <v>0.95833333333333104</v>
      </c>
      <c r="Q21" s="15" t="s">
        <v>32</v>
      </c>
    </row>
    <row r="22" spans="1:17" x14ac:dyDescent="0.25">
      <c r="A22" s="17">
        <f t="shared" si="3"/>
        <v>43603</v>
      </c>
      <c r="B22" s="9"/>
      <c r="C22" s="9"/>
      <c r="D22" s="9"/>
      <c r="E22" s="9"/>
      <c r="F22" s="18" t="str">
        <f t="shared" si="0"/>
        <v/>
      </c>
      <c r="G22" s="19"/>
      <c r="H22" s="19"/>
      <c r="I22" s="19" t="str">
        <f>IF($A22=EOMONTH($A22,0),IF(VLOOKUP(MONTH($A22),T_Récap_HS,2,0)&lt;&gt;"",VLOOKUP(MONTH($A22),T_Récap_HS,2,0),""),"")</f>
        <v/>
      </c>
      <c r="J22" s="19"/>
      <c r="K22" s="19" t="str">
        <f>IF(OR(A22&lt;$E$1,A22&gt;EOMONTH($E$1,11)),"",IF(AND(WEEKDAY(A22,2)=7,J22&lt;&gt;""),SUM($J$3:$J22),IF(AND($A22=EOMONTH($A22,0),VLOOKUP(MONTH(A22),T_Récap_HS,3,0)&lt;&gt;""),SUM($J$3:$J22),"")))</f>
        <v/>
      </c>
      <c r="O22" s="34">
        <v>0.95902777777777903</v>
      </c>
      <c r="P22" s="34">
        <v>0.999999999999997</v>
      </c>
      <c r="Q22" s="15" t="s">
        <v>33</v>
      </c>
    </row>
    <row r="23" spans="1:17" x14ac:dyDescent="0.25">
      <c r="A23" s="17">
        <f t="shared" si="3"/>
        <v>43604</v>
      </c>
      <c r="B23" s="9"/>
      <c r="C23" s="9"/>
      <c r="D23" s="9"/>
      <c r="E23" s="9"/>
      <c r="F23" s="18" t="str">
        <f t="shared" si="0"/>
        <v/>
      </c>
      <c r="G23" s="20">
        <f t="shared" si="4"/>
        <v>1.8854166666666665</v>
      </c>
      <c r="H23" s="19">
        <f>IF(G23&lt;&gt;"",IF(MAX(SUM(F17:F23)-44/24,0)&gt;0,IF(MAX(SUM(F17:F23)-44/24,0)&gt;4/24,VLOOKUP(MAX(SUM(F17:F23)-44/24,0),T_HS_Sup_48h,2,1),MAX(SUM(F17:F23)-44/24,0)),""),"")</f>
        <v>5.2083333333333259E-2</v>
      </c>
      <c r="I23" s="24">
        <f>IF($H23&lt;&gt;"",CHOOSE(MONTH($A23),SUM($H$3:$H23,-SUM($M$3:$M$10)),SUM($H$3:$H23,-SUM($M$3:$M$11)),SUM($H$3:$H23,-SUM($M$3:$M$12)),SUM($H$3:$H23,-SUM($M$3:$M$13)),SUM($H$3:$H23),SUM($H$3:$H23,-$M$3),SUM($H$3:$H23,-SUM($M$3:$M$4)),SUM($H$3:$H23,-SUM($M$3:$M$5)),SUM($H$3:$H23,-SUM($M$3:$M$6)),SUM($H$3:$H23,-SUM($M$3:$M$7)),SUM($H$3:$H23,-SUM($M$3:$M$8)),SUM($H$3:$H23,-SUM($M$3:$M$9))),IF($A23=EOMONTH($A23,0),IF(VLOOKUP(MONTH($A23),T_Récap_HS,2,0)&lt;&gt;"",VLOOKUP(MONTH($A23),T_Récap_HS,2,0),""),""))</f>
        <v>0.26041666666666663</v>
      </c>
      <c r="J23" s="19">
        <f t="shared" si="5"/>
        <v>0.37499999999999994</v>
      </c>
      <c r="K23" s="19">
        <f>IF(OR(A23&lt;$E$1,A23&gt;EOMONTH($E$1,11)),"",IF(AND(WEEKDAY(A23,2)=7,J23&lt;&gt;""),SUM($J$3:$J23),IF(AND($A23=EOMONTH($A23,0),VLOOKUP(MONTH(A23),T_Récap_HS,3,0)&lt;&gt;""),SUM($J$3:$J23),"")))</f>
        <v>0.75</v>
      </c>
      <c r="M23" s="36"/>
      <c r="O23" s="34">
        <v>1.0006944444444501</v>
      </c>
      <c r="P23" s="34">
        <v>1.0416666666666601</v>
      </c>
      <c r="Q23" s="15" t="s">
        <v>34</v>
      </c>
    </row>
    <row r="24" spans="1:17" x14ac:dyDescent="0.25">
      <c r="A24" s="17">
        <f t="shared" si="3"/>
        <v>43605</v>
      </c>
      <c r="B24" s="10">
        <v>0.39583333333333331</v>
      </c>
      <c r="C24" s="10">
        <v>0.52083333333333337</v>
      </c>
      <c r="D24" s="10">
        <v>0.54166666666666663</v>
      </c>
      <c r="E24" s="10">
        <v>0.88541666666666663</v>
      </c>
      <c r="F24" s="21">
        <f t="shared" si="0"/>
        <v>0.46875000000000006</v>
      </c>
      <c r="G24" s="22"/>
      <c r="H24" s="22"/>
      <c r="I24" s="25" t="str">
        <f>IF($A24=EOMONTH($A24,0),IF(VLOOKUP(MONTH($A24),T_Récap_HS,2,0)&lt;&gt;"",VLOOKUP(MONTH($A24),T_Récap_HS,2,0),""),"")</f>
        <v/>
      </c>
      <c r="J24" s="22"/>
      <c r="K24" s="22" t="str">
        <f>IF(OR(A24&lt;$E$1,A24&gt;EOMONTH($E$1,11)),"",IF(AND(WEEKDAY(A24,2)=7,J24&lt;&gt;""),SUM($J$3:$J24),IF(AND($A24=EOMONTH($A24,0),VLOOKUP(MONTH(A24),T_Récap_HS,3,0)&lt;&gt;""),SUM($J$3:$J24),"")))</f>
        <v/>
      </c>
      <c r="O24" s="34">
        <v>1.04236111111111</v>
      </c>
      <c r="P24" s="34">
        <v>1.0833333333333299</v>
      </c>
      <c r="Q24" s="15" t="s">
        <v>35</v>
      </c>
    </row>
    <row r="25" spans="1:17" x14ac:dyDescent="0.25">
      <c r="A25" s="17">
        <f t="shared" si="3"/>
        <v>43606</v>
      </c>
      <c r="B25" s="10">
        <v>0.39583333333333331</v>
      </c>
      <c r="C25" s="10">
        <v>0.52083333333333337</v>
      </c>
      <c r="D25" s="10">
        <v>0.54166666666666663</v>
      </c>
      <c r="E25" s="10">
        <v>0.80208333333333337</v>
      </c>
      <c r="F25" s="21">
        <f t="shared" si="0"/>
        <v>0.3854166666666668</v>
      </c>
      <c r="G25" s="22"/>
      <c r="H25" s="22"/>
      <c r="I25" s="25" t="str">
        <f>IF($A25=EOMONTH($A25,0),IF(VLOOKUP(MONTH($A25),T_Récap_HS,2,0)&lt;&gt;"",VLOOKUP(MONTH($A25),T_Récap_HS,2,0),""),"")</f>
        <v/>
      </c>
      <c r="J25" s="22"/>
      <c r="K25" s="22" t="str">
        <f>IF(OR(A25&lt;$E$1,A25&gt;EOMONTH($E$1,11)),"",IF(AND(WEEKDAY(A25,2)=7,J25&lt;&gt;""),SUM($J$3:$J25),IF(AND($A25=EOMONTH($A25,0),VLOOKUP(MONTH(A25),T_Récap_HS,3,0)&lt;&gt;""),SUM($J$3:$J25),"")))</f>
        <v/>
      </c>
      <c r="O25" s="34">
        <v>1.08402777777778</v>
      </c>
      <c r="P25" s="34">
        <v>1.12499999999999</v>
      </c>
      <c r="Q25" s="15" t="s">
        <v>36</v>
      </c>
    </row>
    <row r="26" spans="1:17" x14ac:dyDescent="0.25">
      <c r="A26" s="17">
        <f t="shared" si="3"/>
        <v>43607</v>
      </c>
      <c r="B26" s="10">
        <v>0.39583333333333331</v>
      </c>
      <c r="C26" s="10">
        <v>0.52083333333333337</v>
      </c>
      <c r="D26" s="10">
        <v>0.54166666666666663</v>
      </c>
      <c r="E26" s="10">
        <v>0.88541666666666663</v>
      </c>
      <c r="F26" s="21">
        <f t="shared" si="0"/>
        <v>0.46875000000000006</v>
      </c>
      <c r="G26" s="22"/>
      <c r="H26" s="22"/>
      <c r="I26" s="25" t="str">
        <f>IF($A26=EOMONTH($A26,0),IF(VLOOKUP(MONTH($A26),T_Récap_HS,2,0)&lt;&gt;"",VLOOKUP(MONTH($A26),T_Récap_HS,2,0),""),"")</f>
        <v/>
      </c>
      <c r="J26" s="22"/>
      <c r="K26" s="22" t="str">
        <f>IF(OR(A26&lt;$E$1,A26&gt;EOMONTH($E$1,11)),"",IF(AND(WEEKDAY(A26,2)=7,J26&lt;&gt;""),SUM($J$3:$J26),IF(AND($A26=EOMONTH($A26,0),VLOOKUP(MONTH(A26),T_Récap_HS,3,0)&lt;&gt;""),SUM($J$3:$J26),"")))</f>
        <v/>
      </c>
    </row>
    <row r="27" spans="1:17" x14ac:dyDescent="0.25">
      <c r="A27" s="17">
        <f t="shared" si="3"/>
        <v>43608</v>
      </c>
      <c r="B27" s="10"/>
      <c r="C27" s="10"/>
      <c r="D27" s="10"/>
      <c r="E27" s="10"/>
      <c r="F27" s="21" t="str">
        <f t="shared" si="0"/>
        <v/>
      </c>
      <c r="G27" s="22"/>
      <c r="H27" s="22"/>
      <c r="I27" s="25" t="str">
        <f>IF($A27=EOMONTH($A27,0),IF(VLOOKUP(MONTH($A27),T_Récap_HS,2,0)&lt;&gt;"",VLOOKUP(MONTH($A27),T_Récap_HS,2,0),""),"")</f>
        <v/>
      </c>
      <c r="J27" s="22"/>
      <c r="K27" s="22" t="str">
        <f>IF(OR(A27&lt;$E$1,A27&gt;EOMONTH($E$1,11)),"",IF(AND(WEEKDAY(A27,2)=7,J27&lt;&gt;""),SUM($J$3:$J27),IF(AND($A27=EOMONTH($A27,0),VLOOKUP(MONTH(A27),T_Récap_HS,3,0)&lt;&gt;""),SUM($J$3:$J27),"")))</f>
        <v/>
      </c>
    </row>
    <row r="28" spans="1:17" x14ac:dyDescent="0.25">
      <c r="A28" s="17">
        <f t="shared" si="3"/>
        <v>43609</v>
      </c>
      <c r="B28" s="10"/>
      <c r="C28" s="10"/>
      <c r="D28" s="10">
        <v>0.5</v>
      </c>
      <c r="E28" s="10">
        <v>0.88541666666666663</v>
      </c>
      <c r="F28" s="21">
        <f t="shared" si="0"/>
        <v>0.38541666666666663</v>
      </c>
      <c r="G28" s="22"/>
      <c r="H28" s="22"/>
      <c r="I28" s="25" t="str">
        <f>IF($A28=EOMONTH($A28,0),IF(VLOOKUP(MONTH($A28),T_Récap_HS,2,0)&lt;&gt;"",VLOOKUP(MONTH($A28),T_Récap_HS,2,0),""),"")</f>
        <v/>
      </c>
      <c r="J28" s="22"/>
      <c r="K28" s="22" t="str">
        <f>IF(OR(A28&lt;$E$1,A28&gt;EOMONTH($E$1,11)),"",IF(AND(WEEKDAY(A28,2)=7,J28&lt;&gt;""),SUM($J$3:$J28),IF(AND($A28=EOMONTH($A28,0),VLOOKUP(MONTH(A28),T_Récap_HS,3,0)&lt;&gt;""),SUM($J$3:$J28),"")))</f>
        <v/>
      </c>
    </row>
    <row r="29" spans="1:17" x14ac:dyDescent="0.25">
      <c r="A29" s="17">
        <f t="shared" si="3"/>
        <v>43610</v>
      </c>
      <c r="B29" s="10">
        <v>0.39583333333333331</v>
      </c>
      <c r="C29" s="10">
        <v>0.52083333333333337</v>
      </c>
      <c r="D29" s="10">
        <v>0.54166666666666663</v>
      </c>
      <c r="E29" s="10">
        <v>0.88541666666666663</v>
      </c>
      <c r="F29" s="21">
        <f t="shared" si="0"/>
        <v>0.46875000000000006</v>
      </c>
      <c r="G29" s="22"/>
      <c r="H29" s="22"/>
      <c r="I29" s="25" t="str">
        <f>IF($A29=EOMONTH($A29,0),IF(VLOOKUP(MONTH($A29),T_Récap_HS,2,0)&lt;&gt;"",VLOOKUP(MONTH($A29),T_Récap_HS,2,0),""),"")</f>
        <v/>
      </c>
      <c r="J29" s="22"/>
      <c r="K29" s="22" t="str">
        <f>IF(OR(A29&lt;$E$1,A29&gt;EOMONTH($E$1,11)),"",IF(AND(WEEKDAY(A29,2)=7,J29&lt;&gt;""),SUM($J$3:$J29),IF(AND($A29=EOMONTH($A29,0),VLOOKUP(MONTH(A29),T_Récap_HS,3,0)&lt;&gt;""),SUM($J$3:$J29),"")))</f>
        <v/>
      </c>
    </row>
    <row r="30" spans="1:17" x14ac:dyDescent="0.25">
      <c r="A30" s="17">
        <f t="shared" si="3"/>
        <v>43611</v>
      </c>
      <c r="B30" s="10"/>
      <c r="C30" s="10"/>
      <c r="D30" s="10"/>
      <c r="E30" s="10"/>
      <c r="F30" s="21" t="str">
        <f t="shared" si="0"/>
        <v/>
      </c>
      <c r="G30" s="23">
        <f t="shared" si="4"/>
        <v>2.1770833333333335</v>
      </c>
      <c r="H30" s="22">
        <f>IF(G30&lt;&gt;"",IF(MAX(SUM(F24:F30)-44/24,0)&gt;0,IF(MAX(SUM(F24:F30)-44/24,0)&gt;4/24,VLOOKUP(MAX(SUM(F24:F30)-44/24,0),T_HS_Sup_48h,2,1),MAX(SUM(F24:F30)-44/24,0)),""),"")</f>
        <v>0.375</v>
      </c>
      <c r="I30" s="25">
        <f>IF($H30&lt;&gt;"",CHOOSE(MONTH($A30),SUM($H$3:$H30,-SUM($M$3:$M$10)),SUM($H$3:$H30,-SUM($M$3:$M$11)),SUM($H$3:$H30,-SUM($M$3:$M$12)),SUM($H$3:$H30,-SUM($M$3:$M$13)),SUM($H$3:$H30),SUM($H$3:$H30,-$M$3),SUM($H$3:$H30,-SUM($M$3:$M$4)),SUM($H$3:$H30,-SUM($M$3:$M$5)),SUM($H$3:$H30,-SUM($M$3:$M$6)),SUM($H$3:$H30,-SUM($M$3:$M$7)),SUM($H$3:$H30,-SUM($M$3:$M$8)),SUM($H$3:$H30,-SUM($M$3:$M$9))),IF($A30=EOMONTH($A30,0),IF(VLOOKUP(MONTH($A30),T_Récap_HS,2,0)&lt;&gt;"",VLOOKUP(MONTH($A30),T_Récap_HS,2,0),""),""))</f>
        <v>0.63541666666666663</v>
      </c>
      <c r="J30" s="22">
        <f t="shared" si="5"/>
        <v>0.375</v>
      </c>
      <c r="K30" s="22">
        <f>IF(OR(A30&lt;$E$1,A30&gt;EOMONTH($E$1,11)),"",IF(AND(WEEKDAY(A30,2)=7,J30&lt;&gt;""),SUM($J$3:$J30),IF(AND($A30=EOMONTH($A30,0),VLOOKUP(MONTH(A30),T_Récap_HS,3,0)&lt;&gt;""),SUM($J$3:$J30),"")))</f>
        <v>1.125</v>
      </c>
      <c r="M30" s="36"/>
    </row>
    <row r="31" spans="1:17" x14ac:dyDescent="0.25">
      <c r="A31" s="17">
        <f t="shared" si="3"/>
        <v>43612</v>
      </c>
      <c r="B31" s="9">
        <v>0.35416666666666669</v>
      </c>
      <c r="C31" s="9">
        <v>0.5</v>
      </c>
      <c r="D31" s="9">
        <v>0.52083333333333337</v>
      </c>
      <c r="E31" s="9">
        <v>0.85416666666666663</v>
      </c>
      <c r="F31" s="18">
        <f t="shared" si="0"/>
        <v>0.47916666666666657</v>
      </c>
      <c r="G31" s="19"/>
      <c r="H31" s="19"/>
      <c r="I31" s="24" t="str">
        <f>IF($A31=EOMONTH($A31,0),IF(VLOOKUP(MONTH($A31),T_Récap_HS,2,0)&lt;&gt;"",VLOOKUP(MONTH($A31),T_Récap_HS,2,0),""),"")</f>
        <v/>
      </c>
      <c r="J31" s="19"/>
      <c r="K31" s="19" t="str">
        <f>IF(OR(A31&lt;$E$1,A31&gt;EOMONTH($E$1,11)),"",IF(AND(WEEKDAY(A31,2)=7,J31&lt;&gt;""),SUM($J$3:$J31),IF(AND($A31=EOMONTH($A31,0),VLOOKUP(MONTH(A31),T_Récap_HS,3,0)&lt;&gt;""),SUM($J$3:$J31),"")))</f>
        <v/>
      </c>
    </row>
    <row r="32" spans="1:17" x14ac:dyDescent="0.25">
      <c r="A32" s="17">
        <f t="shared" si="3"/>
        <v>43613</v>
      </c>
      <c r="B32" s="9">
        <v>0.35416666666666669</v>
      </c>
      <c r="C32" s="9">
        <v>0.5</v>
      </c>
      <c r="D32" s="9">
        <v>0.52083333333333337</v>
      </c>
      <c r="E32" s="9">
        <v>0.85416666666666663</v>
      </c>
      <c r="F32" s="18">
        <f t="shared" si="0"/>
        <v>0.47916666666666657</v>
      </c>
      <c r="G32" s="19"/>
      <c r="H32" s="19"/>
      <c r="I32" s="24" t="str">
        <f>IF($A32=EOMONTH($A32,0),IF(VLOOKUP(MONTH($A32),T_Récap_HS,2,0)&lt;&gt;"",VLOOKUP(MONTH($A32),T_Récap_HS,2,0),""),"")</f>
        <v/>
      </c>
      <c r="J32" s="19"/>
      <c r="K32" s="19" t="str">
        <f>IF(OR(A32&lt;$E$1,A32&gt;EOMONTH($E$1,11)),"",IF(AND(WEEKDAY(A32,2)=7,J32&lt;&gt;""),SUM($J$3:$J32),IF(AND($A32=EOMONTH($A32,0),VLOOKUP(MONTH(A32),T_Récap_HS,3,0)&lt;&gt;""),SUM($J$3:$J32),"")))</f>
        <v/>
      </c>
    </row>
    <row r="33" spans="1:13" x14ac:dyDescent="0.25">
      <c r="A33" s="17">
        <f t="shared" si="3"/>
        <v>43614</v>
      </c>
      <c r="B33" s="9">
        <v>0.35416666666666669</v>
      </c>
      <c r="C33" s="9">
        <v>0.5</v>
      </c>
      <c r="D33" s="9">
        <v>0.52083333333333337</v>
      </c>
      <c r="E33" s="9">
        <v>0.85416666666666663</v>
      </c>
      <c r="F33" s="18">
        <f t="shared" si="0"/>
        <v>0.47916666666666657</v>
      </c>
      <c r="G33" s="19"/>
      <c r="H33" s="19"/>
      <c r="I33" s="24" t="str">
        <f>IF($A33=EOMONTH($A33,0),IF(VLOOKUP(MONTH($A33),T_Récap_HS,2,0)&lt;&gt;"",VLOOKUP(MONTH($A33),T_Récap_HS,2,0),""),"")</f>
        <v/>
      </c>
      <c r="J33" s="19"/>
      <c r="K33" s="19" t="str">
        <f>IF(OR(A33&lt;$E$1,A33&gt;EOMONTH($E$1,11)),"",IF(AND(WEEKDAY(A33,2)=7,J33&lt;&gt;""),SUM($J$3:$J33),IF(AND($A33=EOMONTH($A33,0),VLOOKUP(MONTH(A33),T_Récap_HS,3,0)&lt;&gt;""),SUM($J$3:$J33),"")))</f>
        <v/>
      </c>
    </row>
    <row r="34" spans="1:13" x14ac:dyDescent="0.25">
      <c r="A34" s="17">
        <f t="shared" si="3"/>
        <v>43615</v>
      </c>
      <c r="B34" s="9">
        <v>0.35416666666666669</v>
      </c>
      <c r="C34" s="9">
        <v>0.5</v>
      </c>
      <c r="D34" s="9">
        <v>0.52083333333333337</v>
      </c>
      <c r="E34" s="9">
        <v>0.85416666666666663</v>
      </c>
      <c r="F34" s="18">
        <f t="shared" si="0"/>
        <v>0.47916666666666657</v>
      </c>
      <c r="G34" s="19"/>
      <c r="H34" s="19"/>
      <c r="I34" s="24" t="str">
        <f>IF($A34=EOMONTH($A34,0),IF(VLOOKUP(MONTH($A34),T_Récap_HS,2,0)&lt;&gt;"",VLOOKUP(MONTH($A34),T_Récap_HS,2,0),""),"")</f>
        <v/>
      </c>
      <c r="J34" s="19"/>
      <c r="K34" s="19" t="str">
        <f>IF(OR(A34&lt;$E$1,A34&gt;EOMONTH($E$1,11)),"",IF(AND(WEEKDAY(A34,2)=7,J34&lt;&gt;""),SUM($J$3:$J34),IF(AND($A34=EOMONTH($A34,0),VLOOKUP(MONTH(A34),T_Récap_HS,3,0)&lt;&gt;""),SUM($J$3:$J34),"")))</f>
        <v/>
      </c>
    </row>
    <row r="35" spans="1:13" x14ac:dyDescent="0.25">
      <c r="A35" s="17">
        <f t="shared" si="3"/>
        <v>43616</v>
      </c>
      <c r="B35" s="9">
        <v>0.35416666666666669</v>
      </c>
      <c r="C35" s="9">
        <v>0.5</v>
      </c>
      <c r="D35" s="9">
        <v>0.52083333333333337</v>
      </c>
      <c r="E35" s="9">
        <v>0.85416666666666663</v>
      </c>
      <c r="F35" s="18">
        <f t="shared" si="0"/>
        <v>0.47916666666666657</v>
      </c>
      <c r="G35" s="19"/>
      <c r="H35" s="19"/>
      <c r="I35" s="24">
        <f>IF($A35=EOMONTH($A35,0),IF(VLOOKUP(MONTH($A35),T_Récap_HS,2,0)&lt;&gt;"",VLOOKUP(MONTH($A35),T_Récap_HS,2,0),""),"")</f>
        <v>0.6354166666666663</v>
      </c>
      <c r="J35" s="19"/>
      <c r="K35" s="19">
        <f>IF(OR(A35&lt;$E$1,A35&gt;EOMONTH($E$1,11)),"",IF(AND(WEEKDAY(A35,2)=7,J35&lt;&gt;""),SUM($J$3:$J35),IF(AND($A35=EOMONTH($A35,0),VLOOKUP(MONTH(A35),T_Récap_HS,3,0)&lt;&gt;""),SUM($J$3:$J35),"")))</f>
        <v>1.125</v>
      </c>
    </row>
    <row r="36" spans="1:13" x14ac:dyDescent="0.25">
      <c r="A36" s="17">
        <f t="shared" si="3"/>
        <v>43617</v>
      </c>
      <c r="B36" s="9"/>
      <c r="C36" s="9"/>
      <c r="D36" s="9"/>
      <c r="E36" s="9"/>
      <c r="F36" s="18" t="str">
        <f t="shared" si="0"/>
        <v/>
      </c>
      <c r="G36" s="19"/>
      <c r="H36" s="19"/>
      <c r="I36" s="24" t="str">
        <f>IF($A36=EOMONTH($A36,0),IF(VLOOKUP(MONTH($A36),T_Récap_HS,2,0)&lt;&gt;"",VLOOKUP(MONTH($A36),T_Récap_HS,2,0),""),"")</f>
        <v/>
      </c>
      <c r="J36" s="19"/>
      <c r="K36" s="19" t="str">
        <f>IF(OR(A36&lt;$E$1,A36&gt;EOMONTH($E$1,11)),"",IF(AND(WEEKDAY(A36,2)=7,J36&lt;&gt;""),SUM($J$3:$J36),IF(AND($A36=EOMONTH($A36,0),VLOOKUP(MONTH(A36),T_Récap_HS,3,0)&lt;&gt;""),SUM($J$3:$J36),"")))</f>
        <v/>
      </c>
    </row>
    <row r="37" spans="1:13" x14ac:dyDescent="0.25">
      <c r="A37" s="17">
        <f t="shared" si="3"/>
        <v>43618</v>
      </c>
      <c r="B37" s="9"/>
      <c r="C37" s="9"/>
      <c r="D37" s="9"/>
      <c r="E37" s="9"/>
      <c r="F37" s="18" t="str">
        <f t="shared" si="0"/>
        <v/>
      </c>
      <c r="G37" s="20">
        <f t="shared" si="4"/>
        <v>2.395833333333333</v>
      </c>
      <c r="H37" s="19">
        <f>IF(G37&lt;&gt;"",IF(MAX(SUM(F31:F37)-44/24,0)&gt;0,IF(MAX(SUM(F31:F37)-44/24,0)&gt;4/24,VLOOKUP(MAX(SUM(F31:F37)-44/24,0),T_HS_Sup_48h,2,1),MAX(SUM(F31:F37)-44/24,0)),""),"")</f>
        <v>0.58333333333333337</v>
      </c>
      <c r="I37" s="24">
        <f>IF($H37&lt;&gt;"",CHOOSE(MONTH($A37),SUM($H$3:$H37,-SUM($M$3:$M$10)),SUM($H$3:$H37,-SUM($M$3:$M$11)),SUM($H$3:$H37,-SUM($M$3:$M$12)),SUM($H$3:$H37,-SUM($M$3:$M$13)),SUM($H$3:$H37),SUM($H$3:$H37,-$M$3),SUM($H$3:$H37,-SUM($M$3:$M$4)),SUM($H$3:$H37,-SUM($M$3:$M$5)),SUM($H$3:$H37,-SUM($M$3:$M$6)),SUM($H$3:$H37,-SUM($M$3:$M$7)),SUM($H$3:$H37,-SUM($M$3:$M$8)),SUM($H$3:$H37,-SUM($M$3:$M$9))),IF($A37=EOMONTH($A37,0),IF(VLOOKUP(MONTH($A37),T_Récap_HS,2,0)&lt;&gt;"",VLOOKUP(MONTH($A37),T_Récap_HS,2,0),""),""))</f>
        <v>0.5833333333333337</v>
      </c>
      <c r="J37" s="19">
        <f t="shared" si="5"/>
        <v>0.375</v>
      </c>
      <c r="K37" s="19">
        <f>IF(OR(A37&lt;$E$1,A37&gt;EOMONTH($E$1,11)),"",IF(AND(WEEKDAY(A37,2)=7,J37&lt;&gt;""),SUM($J$3:$J37),IF(AND($A37=EOMONTH($A37,0),VLOOKUP(MONTH(A37),T_Récap_HS,3,0)&lt;&gt;""),SUM($J$3:$J37),"")))</f>
        <v>1.5</v>
      </c>
      <c r="M37" s="36"/>
    </row>
    <row r="38" spans="1:13" x14ac:dyDescent="0.25">
      <c r="A38" s="17">
        <f t="shared" si="3"/>
        <v>43619</v>
      </c>
      <c r="B38" s="10"/>
      <c r="C38" s="10"/>
      <c r="D38" s="10"/>
      <c r="E38" s="10"/>
      <c r="F38" s="21" t="str">
        <f t="shared" si="0"/>
        <v/>
      </c>
      <c r="G38" s="22"/>
      <c r="H38" s="22"/>
      <c r="I38" s="25" t="str">
        <f>IF($A38=EOMONTH($A38,0),IF(VLOOKUP(MONTH($A38),T_Récap_HS,2,0)&lt;&gt;"",VLOOKUP(MONTH($A38),T_Récap_HS,2,0),""),"")</f>
        <v/>
      </c>
      <c r="J38" s="22"/>
      <c r="K38" s="22" t="str">
        <f>IF(OR(A38&lt;$E$1,A38&gt;EOMONTH($E$1,11)),"",IF(AND(WEEKDAY(A38,2)=7,J38&lt;&gt;""),SUM($J$3:$J38),IF(AND($A38=EOMONTH($A38,0),VLOOKUP(MONTH(A38),T_Récap_HS,3,0)&lt;&gt;""),SUM($J$3:$J38),"")))</f>
        <v/>
      </c>
    </row>
    <row r="39" spans="1:13" x14ac:dyDescent="0.25">
      <c r="A39" s="17">
        <f t="shared" si="3"/>
        <v>43620</v>
      </c>
      <c r="B39" s="10">
        <v>0.35416666666666669</v>
      </c>
      <c r="C39" s="10">
        <v>0.5</v>
      </c>
      <c r="D39" s="10">
        <v>0.52083333333333337</v>
      </c>
      <c r="E39" s="10">
        <v>0.85416666666666663</v>
      </c>
      <c r="F39" s="21">
        <f t="shared" si="0"/>
        <v>0.47916666666666657</v>
      </c>
      <c r="G39" s="22"/>
      <c r="H39" s="22"/>
      <c r="I39" s="25" t="str">
        <f>IF($A39=EOMONTH($A39,0),IF(VLOOKUP(MONTH($A39),T_Récap_HS,2,0)&lt;&gt;"",VLOOKUP(MONTH($A39),T_Récap_HS,2,0),""),"")</f>
        <v/>
      </c>
      <c r="J39" s="22"/>
      <c r="K39" s="22" t="str">
        <f>IF(OR(A39&lt;$E$1,A39&gt;EOMONTH($E$1,11)),"",IF(AND(WEEKDAY(A39,2)=7,J39&lt;&gt;""),SUM($J$3:$J39),IF(AND($A39=EOMONTH($A39,0),VLOOKUP(MONTH(A39),T_Récap_HS,3,0)&lt;&gt;""),SUM($J$3:$J39),"")))</f>
        <v/>
      </c>
    </row>
    <row r="40" spans="1:13" x14ac:dyDescent="0.25">
      <c r="A40" s="17">
        <f t="shared" si="3"/>
        <v>43621</v>
      </c>
      <c r="B40" s="10">
        <v>0.35416666666666669</v>
      </c>
      <c r="C40" s="10">
        <v>0.5</v>
      </c>
      <c r="D40" s="10">
        <v>0.52083333333333337</v>
      </c>
      <c r="E40" s="10">
        <v>0.85416666666666663</v>
      </c>
      <c r="F40" s="21">
        <f t="shared" si="0"/>
        <v>0.47916666666666657</v>
      </c>
      <c r="G40" s="22"/>
      <c r="H40" s="22"/>
      <c r="I40" s="25" t="str">
        <f>IF($A40=EOMONTH($A40,0),IF(VLOOKUP(MONTH($A40),T_Récap_HS,2,0)&lt;&gt;"",VLOOKUP(MONTH($A40),T_Récap_HS,2,0),""),"")</f>
        <v/>
      </c>
      <c r="J40" s="22"/>
      <c r="K40" s="22" t="str">
        <f>IF(OR(A40&lt;$E$1,A40&gt;EOMONTH($E$1,11)),"",IF(AND(WEEKDAY(A40,2)=7,J40&lt;&gt;""),SUM($J$3:$J40),IF(AND($A40=EOMONTH($A40,0),VLOOKUP(MONTH(A40),T_Récap_HS,3,0)&lt;&gt;""),SUM($J$3:$J40),"")))</f>
        <v/>
      </c>
    </row>
    <row r="41" spans="1:13" x14ac:dyDescent="0.25">
      <c r="A41" s="17">
        <f t="shared" si="3"/>
        <v>43622</v>
      </c>
      <c r="B41" s="10">
        <v>0.35416666666666669</v>
      </c>
      <c r="C41" s="10">
        <v>0.5</v>
      </c>
      <c r="D41" s="10">
        <v>0.52083333333333337</v>
      </c>
      <c r="E41" s="10">
        <v>0.85416666666666663</v>
      </c>
      <c r="F41" s="21">
        <f t="shared" si="0"/>
        <v>0.47916666666666657</v>
      </c>
      <c r="G41" s="22"/>
      <c r="H41" s="22"/>
      <c r="I41" s="25" t="str">
        <f>IF($A41=EOMONTH($A41,0),IF(VLOOKUP(MONTH($A41),T_Récap_HS,2,0)&lt;&gt;"",VLOOKUP(MONTH($A41),T_Récap_HS,2,0),""),"")</f>
        <v/>
      </c>
      <c r="J41" s="22"/>
      <c r="K41" s="22" t="str">
        <f>IF(OR(A41&lt;$E$1,A41&gt;EOMONTH($E$1,11)),"",IF(AND(WEEKDAY(A41,2)=7,J41&lt;&gt;""),SUM($J$3:$J41),IF(AND($A41=EOMONTH($A41,0),VLOOKUP(MONTH(A41),T_Récap_HS,3,0)&lt;&gt;""),SUM($J$3:$J41),"")))</f>
        <v/>
      </c>
    </row>
    <row r="42" spans="1:13" x14ac:dyDescent="0.25">
      <c r="A42" s="17">
        <f t="shared" si="3"/>
        <v>43623</v>
      </c>
      <c r="B42" s="10">
        <v>0.35416666666666669</v>
      </c>
      <c r="C42" s="10">
        <v>0.5</v>
      </c>
      <c r="D42" s="10">
        <v>0.52083333333333337</v>
      </c>
      <c r="E42" s="10">
        <v>0.85416666666666663</v>
      </c>
      <c r="F42" s="21">
        <f t="shared" si="0"/>
        <v>0.47916666666666657</v>
      </c>
      <c r="G42" s="22"/>
      <c r="H42" s="22"/>
      <c r="I42" s="25" t="str">
        <f>IF($A42=EOMONTH($A42,0),IF(VLOOKUP(MONTH($A42),T_Récap_HS,2,0)&lt;&gt;"",VLOOKUP(MONTH($A42),T_Récap_HS,2,0),""),"")</f>
        <v/>
      </c>
      <c r="J42" s="22"/>
      <c r="K42" s="22" t="str">
        <f>IF(OR(A42&lt;$E$1,A42&gt;EOMONTH($E$1,11)),"",IF(AND(WEEKDAY(A42,2)=7,J42&lt;&gt;""),SUM($J$3:$J42),IF(AND($A42=EOMONTH($A42,0),VLOOKUP(MONTH(A42),T_Récap_HS,3,0)&lt;&gt;""),SUM($J$3:$J42),"")))</f>
        <v/>
      </c>
    </row>
    <row r="43" spans="1:13" x14ac:dyDescent="0.25">
      <c r="A43" s="17">
        <f t="shared" si="3"/>
        <v>43624</v>
      </c>
      <c r="B43" s="10">
        <v>0.35416666666666669</v>
      </c>
      <c r="C43" s="10">
        <v>0.5</v>
      </c>
      <c r="D43" s="10">
        <v>0.52083333333333337</v>
      </c>
      <c r="E43" s="10">
        <v>0.85416666666666663</v>
      </c>
      <c r="F43" s="21">
        <f t="shared" si="0"/>
        <v>0.47916666666666657</v>
      </c>
      <c r="G43" s="22"/>
      <c r="H43" s="22"/>
      <c r="I43" s="25" t="str">
        <f>IF($A43=EOMONTH($A43,0),IF(VLOOKUP(MONTH($A43),T_Récap_HS,2,0)&lt;&gt;"",VLOOKUP(MONTH($A43),T_Récap_HS,2,0),""),"")</f>
        <v/>
      </c>
      <c r="J43" s="22"/>
      <c r="K43" s="22" t="str">
        <f>IF(OR(A43&lt;$E$1,A43&gt;EOMONTH($E$1,11)),"",IF(AND(WEEKDAY(A43,2)=7,J43&lt;&gt;""),SUM($J$3:$J43),IF(AND($A43=EOMONTH($A43,0),VLOOKUP(MONTH(A43),T_Récap_HS,3,0)&lt;&gt;""),SUM($J$3:$J43),"")))</f>
        <v/>
      </c>
    </row>
    <row r="44" spans="1:13" x14ac:dyDescent="0.25">
      <c r="A44" s="17">
        <f t="shared" si="3"/>
        <v>43625</v>
      </c>
      <c r="B44" s="10"/>
      <c r="C44" s="10"/>
      <c r="D44" s="10"/>
      <c r="E44" s="10"/>
      <c r="F44" s="21" t="str">
        <f t="shared" si="0"/>
        <v/>
      </c>
      <c r="G44" s="23">
        <f t="shared" si="4"/>
        <v>2.395833333333333</v>
      </c>
      <c r="H44" s="22">
        <f>IF(G44&lt;&gt;"",IF(MAX(SUM(F38:F44)-44/24,0)&gt;0,IF(MAX(SUM(F38:F44)-44/24,0)&gt;4/24,VLOOKUP(MAX(SUM(F38:F44)-44/24,0),T_HS_Sup_48h,2,1),MAX(SUM(F38:F44)-44/24,0)),""),"")</f>
        <v>0.58333333333333337</v>
      </c>
      <c r="I44" s="25">
        <f>IF($H44&lt;&gt;"",CHOOSE(MONTH($A44),SUM($H$3:$H44,-SUM($M$3:$M$10)),SUM($H$3:$H44,-SUM($M$3:$M$11)),SUM($H$3:$H44,-SUM($M$3:$M$12)),SUM($H$3:$H44,-SUM($M$3:$M$13)),SUM($H$3:$H44),SUM($H$3:$H44,-$M$3),SUM($H$3:$H44,-SUM($M$3:$M$4)),SUM($H$3:$H44,-SUM($M$3:$M$5)),SUM($H$3:$H44,-SUM($M$3:$M$6)),SUM($H$3:$H44,-SUM($M$3:$M$7)),SUM($H$3:$H44,-SUM($M$3:$M$8)),SUM($H$3:$H44,-SUM($M$3:$M$9))),IF($A44=EOMONTH($A44,0),IF(VLOOKUP(MONTH($A44),T_Récap_HS,2,0)&lt;&gt;"",VLOOKUP(MONTH($A44),T_Récap_HS,2,0),""),""))</f>
        <v>1.1666666666666672</v>
      </c>
      <c r="J44" s="22">
        <f t="shared" si="5"/>
        <v>0.375</v>
      </c>
      <c r="K44" s="22">
        <f>IF(OR(A44&lt;$E$1,A44&gt;EOMONTH($E$1,11)),"",IF(AND(WEEKDAY(A44,2)=7,J44&lt;&gt;""),SUM($J$3:$J44),IF(AND($A44=EOMONTH($A44,0),VLOOKUP(MONTH(A44),T_Récap_HS,3,0)&lt;&gt;""),SUM($J$3:$J44),"")))</f>
        <v>1.875</v>
      </c>
    </row>
    <row r="45" spans="1:13" x14ac:dyDescent="0.25">
      <c r="A45" s="17">
        <f t="shared" si="3"/>
        <v>43626</v>
      </c>
      <c r="B45" s="9">
        <v>0.35416666666666669</v>
      </c>
      <c r="C45" s="9">
        <v>0.5</v>
      </c>
      <c r="D45" s="9">
        <v>0.52083333333333337</v>
      </c>
      <c r="E45" s="9">
        <v>0.85416666666666663</v>
      </c>
      <c r="F45" s="18">
        <f t="shared" si="0"/>
        <v>0.47916666666666657</v>
      </c>
      <c r="G45" s="19"/>
      <c r="H45" s="19"/>
      <c r="I45" s="24" t="str">
        <f>IF($A45=EOMONTH($A45,0),IF(VLOOKUP(MONTH($A45),T_Récap_HS,2,0)&lt;&gt;"",VLOOKUP(MONTH($A45),T_Récap_HS,2,0),""),"")</f>
        <v/>
      </c>
      <c r="J45" s="19"/>
      <c r="K45" s="19" t="str">
        <f>IF(OR(A45&lt;$E$1,A45&gt;EOMONTH($E$1,11)),"",IF(AND(WEEKDAY(A45,2)=7,J45&lt;&gt;""),SUM($J$3:$J45),IF(AND($A45=EOMONTH($A45,0),VLOOKUP(MONTH(A45),T_Récap_HS,3,0)&lt;&gt;""),SUM($J$3:$J45),"")))</f>
        <v/>
      </c>
    </row>
    <row r="46" spans="1:13" x14ac:dyDescent="0.25">
      <c r="A46" s="17">
        <f t="shared" si="3"/>
        <v>43627</v>
      </c>
      <c r="B46" s="9"/>
      <c r="C46" s="9"/>
      <c r="D46" s="9"/>
      <c r="E46" s="9"/>
      <c r="F46" s="18" t="str">
        <f t="shared" si="0"/>
        <v/>
      </c>
      <c r="G46" s="19"/>
      <c r="H46" s="19"/>
      <c r="I46" s="24" t="str">
        <f>IF($A46=EOMONTH($A46,0),IF(VLOOKUP(MONTH($A46),T_Récap_HS,2,0)&lt;&gt;"",VLOOKUP(MONTH($A46),T_Récap_HS,2,0),""),"")</f>
        <v/>
      </c>
      <c r="J46" s="19"/>
      <c r="K46" s="19" t="str">
        <f>IF(OR(A46&lt;$E$1,A46&gt;EOMONTH($E$1,11)),"",IF(AND(WEEKDAY(A46,2)=7,J46&lt;&gt;""),SUM($J$3:$J46),IF(AND($A46=EOMONTH($A46,0),VLOOKUP(MONTH(A46),T_Récap_HS,3,0)&lt;&gt;""),SUM($J$3:$J46),"")))</f>
        <v/>
      </c>
    </row>
    <row r="47" spans="1:13" x14ac:dyDescent="0.25">
      <c r="A47" s="17">
        <f t="shared" si="3"/>
        <v>43628</v>
      </c>
      <c r="B47" s="9"/>
      <c r="C47" s="9"/>
      <c r="D47" s="9"/>
      <c r="E47" s="9"/>
      <c r="F47" s="18" t="str">
        <f t="shared" si="0"/>
        <v/>
      </c>
      <c r="G47" s="19"/>
      <c r="H47" s="19"/>
      <c r="I47" s="24" t="str">
        <f>IF($A47=EOMONTH($A47,0),IF(VLOOKUP(MONTH($A47),T_Récap_HS,2,0)&lt;&gt;"",VLOOKUP(MONTH($A47),T_Récap_HS,2,0),""),"")</f>
        <v/>
      </c>
      <c r="J47" s="19"/>
      <c r="K47" s="19" t="str">
        <f>IF(OR(A47&lt;$E$1,A47&gt;EOMONTH($E$1,11)),"",IF(AND(WEEKDAY(A47,2)=7,J47&lt;&gt;""),SUM($J$3:$J47),IF(AND($A47=EOMONTH($A47,0),VLOOKUP(MONTH(A47),T_Récap_HS,3,0)&lt;&gt;""),SUM($J$3:$J47),"")))</f>
        <v/>
      </c>
    </row>
    <row r="48" spans="1:13" x14ac:dyDescent="0.25">
      <c r="A48" s="17">
        <f t="shared" si="3"/>
        <v>43629</v>
      </c>
      <c r="B48" s="9">
        <v>0.35416666666666669</v>
      </c>
      <c r="C48" s="9">
        <v>0.5</v>
      </c>
      <c r="D48" s="9"/>
      <c r="E48" s="9"/>
      <c r="F48" s="18">
        <f t="shared" si="0"/>
        <v>0.14583333333333331</v>
      </c>
      <c r="G48" s="19"/>
      <c r="H48" s="19"/>
      <c r="I48" s="24" t="str">
        <f>IF($A48=EOMONTH($A48,0),IF(VLOOKUP(MONTH($A48),T_Récap_HS,2,0)&lt;&gt;"",VLOOKUP(MONTH($A48),T_Récap_HS,2,0),""),"")</f>
        <v/>
      </c>
      <c r="J48" s="19"/>
      <c r="K48" s="19" t="str">
        <f>IF(OR(A48&lt;$E$1,A48&gt;EOMONTH($E$1,11)),"",IF(AND(WEEKDAY(A48,2)=7,J48&lt;&gt;""),SUM($J$3:$J48),IF(AND($A48=EOMONTH($A48,0),VLOOKUP(MONTH(A48),T_Récap_HS,3,0)&lt;&gt;""),SUM($J$3:$J48),"")))</f>
        <v/>
      </c>
    </row>
    <row r="49" spans="1:11" x14ac:dyDescent="0.25">
      <c r="A49" s="17">
        <f t="shared" si="3"/>
        <v>43630</v>
      </c>
      <c r="B49" s="9"/>
      <c r="C49" s="9"/>
      <c r="D49" s="9">
        <v>0.52083333333333337</v>
      </c>
      <c r="E49" s="9">
        <v>0.79166666666666663</v>
      </c>
      <c r="F49" s="18">
        <f t="shared" si="0"/>
        <v>0.27083333333333326</v>
      </c>
      <c r="G49" s="19"/>
      <c r="H49" s="19"/>
      <c r="I49" s="24" t="str">
        <f>IF($A49=EOMONTH($A49,0),IF(VLOOKUP(MONTH($A49),T_Récap_HS,2,0)&lt;&gt;"",VLOOKUP(MONTH($A49),T_Récap_HS,2,0),""),"")</f>
        <v/>
      </c>
      <c r="J49" s="19"/>
      <c r="K49" s="19" t="str">
        <f>IF(OR(A49&lt;$E$1,A49&gt;EOMONTH($E$1,11)),"",IF(AND(WEEKDAY(A49,2)=7,J49&lt;&gt;""),SUM($J$3:$J49),IF(AND($A49=EOMONTH($A49,0),VLOOKUP(MONTH(A49),T_Récap_HS,3,0)&lt;&gt;""),SUM($J$3:$J49),"")))</f>
        <v/>
      </c>
    </row>
    <row r="50" spans="1:11" x14ac:dyDescent="0.25">
      <c r="A50" s="17">
        <f t="shared" si="3"/>
        <v>43631</v>
      </c>
      <c r="B50" s="9">
        <v>0.39583333333333331</v>
      </c>
      <c r="C50" s="9">
        <v>0.52083333333333337</v>
      </c>
      <c r="D50" s="9">
        <v>0.54166666666666663</v>
      </c>
      <c r="E50" s="9">
        <v>0.88541666666666663</v>
      </c>
      <c r="F50" s="18">
        <f t="shared" si="0"/>
        <v>0.46875000000000006</v>
      </c>
      <c r="G50" s="19"/>
      <c r="H50" s="19"/>
      <c r="I50" s="24" t="str">
        <f>IF($A50=EOMONTH($A50,0),IF(VLOOKUP(MONTH($A50),T_Récap_HS,2,0)&lt;&gt;"",VLOOKUP(MONTH($A50),T_Récap_HS,2,0),""),"")</f>
        <v/>
      </c>
      <c r="J50" s="19"/>
      <c r="K50" s="19" t="str">
        <f>IF(OR(A50&lt;$E$1,A50&gt;EOMONTH($E$1,11)),"",IF(AND(WEEKDAY(A50,2)=7,J50&lt;&gt;""),SUM($J$3:$J50),IF(AND($A50=EOMONTH($A50,0),VLOOKUP(MONTH(A50),T_Récap_HS,3,0)&lt;&gt;""),SUM($J$3:$J50),"")))</f>
        <v/>
      </c>
    </row>
    <row r="51" spans="1:11" x14ac:dyDescent="0.25">
      <c r="A51" s="17">
        <f t="shared" si="3"/>
        <v>43632</v>
      </c>
      <c r="B51" s="9">
        <v>0.375</v>
      </c>
      <c r="C51" s="9">
        <v>0.54166666666666663</v>
      </c>
      <c r="D51" s="9"/>
      <c r="E51" s="9"/>
      <c r="F51" s="18">
        <f t="shared" si="0"/>
        <v>0.16666666666666663</v>
      </c>
      <c r="G51" s="20">
        <f t="shared" si="4"/>
        <v>1.53125</v>
      </c>
      <c r="H51" s="19" t="str">
        <f>IF(G51&lt;&gt;"",IF(MAX(SUM(F45:F51)-44/24,0)&gt;0,IF(MAX(SUM(F45:F51)-44/24,0)&gt;4/24,VLOOKUP(MAX(SUM(F45:F51)-44/24,0),T_HS_Sup_48h,2,1),MAX(SUM(F45:F51)-44/24,0)),""),"")</f>
        <v/>
      </c>
      <c r="I51" s="24" t="str">
        <f>IF($H51&lt;&gt;"",CHOOSE(MONTH($A51),SUM($H$3:$H51,-SUM($M$3:$M$10)),SUM($H$3:$H51,-SUM($M$3:$M$11)),SUM($H$3:$H51,-SUM($M$3:$M$12)),SUM($H$3:$H51,-SUM($M$3:$M$13)),SUM($H$3:$H51),SUM($H$3:$H51,-$M$3),SUM($H$3:$H51,-SUM($M$3:$M$4)),SUM($H$3:$H51,-SUM($M$3:$M$5)),SUM($H$3:$H51,-SUM($M$3:$M$6)),SUM($H$3:$H51,-SUM($M$3:$M$7)),SUM($H$3:$H51,-SUM($M$3:$M$8)),SUM($H$3:$H51,-SUM($M$3:$M$9))),IF($A51=EOMONTH($A51,0),IF(VLOOKUP(MONTH($A51),T_Récap_HS,2,0)&lt;&gt;"",VLOOKUP(MONTH($A51),T_Récap_HS,2,0),""),""))</f>
        <v/>
      </c>
      <c r="J51" s="19">
        <f t="shared" si="5"/>
        <v>7.2916666666666741E-2</v>
      </c>
      <c r="K51" s="19">
        <f>IF(OR(A51&lt;$E$1,A51&gt;EOMONTH($E$1,11)),"",IF(AND(WEEKDAY(A51,2)=7,J51&lt;&gt;""),SUM($J$3:$J51),IF(AND($A51=EOMONTH($A51,0),VLOOKUP(MONTH(A51),T_Récap_HS,3,0)&lt;&gt;""),SUM($J$3:$J51),"")))</f>
        <v>1.9479166666666667</v>
      </c>
    </row>
    <row r="52" spans="1:11" x14ac:dyDescent="0.25">
      <c r="A52" s="17">
        <f t="shared" si="3"/>
        <v>43633</v>
      </c>
      <c r="B52" s="11"/>
      <c r="C52" s="11"/>
      <c r="D52" s="11"/>
      <c r="E52" s="11"/>
      <c r="F52" s="21" t="str">
        <f t="shared" si="0"/>
        <v/>
      </c>
      <c r="G52" s="22"/>
      <c r="H52" s="22"/>
      <c r="I52" s="25" t="str">
        <f>IF($A52=EOMONTH($A52,0),IF(VLOOKUP(MONTH($A52),T_Récap_HS,2,0)&lt;&gt;"",VLOOKUP(MONTH($A52),T_Récap_HS,2,0),""),"")</f>
        <v/>
      </c>
      <c r="J52" s="22"/>
      <c r="K52" s="22" t="str">
        <f>IF(OR(A52&lt;$E$1,A52&gt;EOMONTH($E$1,11)),"",IF(AND(WEEKDAY(A52,2)=7,J52&lt;&gt;""),SUM($J$3:$J52),IF(AND($A52=EOMONTH($A52,0),VLOOKUP(MONTH(A52),T_Récap_HS,3,0)&lt;&gt;""),SUM($J$3:$J52),"")))</f>
        <v/>
      </c>
    </row>
    <row r="53" spans="1:11" x14ac:dyDescent="0.25">
      <c r="A53" s="17">
        <f t="shared" si="3"/>
        <v>43634</v>
      </c>
      <c r="B53" s="11">
        <v>0.35416666666666669</v>
      </c>
      <c r="C53" s="11">
        <v>0.5</v>
      </c>
      <c r="D53" s="11">
        <v>0.52083333333333337</v>
      </c>
      <c r="E53" s="11">
        <v>0.85416666666666663</v>
      </c>
      <c r="F53" s="21">
        <f t="shared" si="0"/>
        <v>0.47916666666666657</v>
      </c>
      <c r="G53" s="22"/>
      <c r="H53" s="22"/>
      <c r="I53" s="25" t="str">
        <f>IF($A53=EOMONTH($A53,0),IF(VLOOKUP(MONTH($A53),T_Récap_HS,2,0)&lt;&gt;"",VLOOKUP(MONTH($A53),T_Récap_HS,2,0),""),"")</f>
        <v/>
      </c>
      <c r="J53" s="22"/>
      <c r="K53" s="22" t="str">
        <f>IF(OR(A53&lt;$E$1,A53&gt;EOMONTH($E$1,11)),"",IF(AND(WEEKDAY(A53,2)=7,J53&lt;&gt;""),SUM($J$3:$J53),IF(AND($A53=EOMONTH($A53,0),VLOOKUP(MONTH(A53),T_Récap_HS,3,0)&lt;&gt;""),SUM($J$3:$J53),"")))</f>
        <v/>
      </c>
    </row>
    <row r="54" spans="1:11" x14ac:dyDescent="0.25">
      <c r="A54" s="17">
        <f t="shared" si="3"/>
        <v>43635</v>
      </c>
      <c r="B54" s="11"/>
      <c r="C54" s="11"/>
      <c r="D54" s="11"/>
      <c r="E54" s="11"/>
      <c r="F54" s="21" t="str">
        <f t="shared" si="0"/>
        <v/>
      </c>
      <c r="G54" s="22"/>
      <c r="H54" s="22"/>
      <c r="I54" s="25" t="str">
        <f>IF($A54=EOMONTH($A54,0),IF(VLOOKUP(MONTH($A54),T_Récap_HS,2,0)&lt;&gt;"",VLOOKUP(MONTH($A54),T_Récap_HS,2,0),""),"")</f>
        <v/>
      </c>
      <c r="J54" s="22"/>
      <c r="K54" s="22" t="str">
        <f>IF(OR(A54&lt;$E$1,A54&gt;EOMONTH($E$1,11)),"",IF(AND(WEEKDAY(A54,2)=7,J54&lt;&gt;""),SUM($J$3:$J54),IF(AND($A54=EOMONTH($A54,0),VLOOKUP(MONTH(A54),T_Récap_HS,3,0)&lt;&gt;""),SUM($J$3:$J54),"")))</f>
        <v/>
      </c>
    </row>
    <row r="55" spans="1:11" x14ac:dyDescent="0.25">
      <c r="A55" s="17">
        <f t="shared" si="3"/>
        <v>43636</v>
      </c>
      <c r="B55" s="11"/>
      <c r="C55" s="11"/>
      <c r="D55" s="11"/>
      <c r="E55" s="11"/>
      <c r="F55" s="21" t="str">
        <f t="shared" si="0"/>
        <v/>
      </c>
      <c r="G55" s="22"/>
      <c r="H55" s="22"/>
      <c r="I55" s="25" t="str">
        <f>IF($A55=EOMONTH($A55,0),IF(VLOOKUP(MONTH($A55),T_Récap_HS,2,0)&lt;&gt;"",VLOOKUP(MONTH($A55),T_Récap_HS,2,0),""),"")</f>
        <v/>
      </c>
      <c r="J55" s="22"/>
      <c r="K55" s="22" t="str">
        <f>IF(OR(A55&lt;$E$1,A55&gt;EOMONTH($E$1,11)),"",IF(AND(WEEKDAY(A55,2)=7,J55&lt;&gt;""),SUM($J$3:$J55),IF(AND($A55=EOMONTH($A55,0),VLOOKUP(MONTH(A55),T_Récap_HS,3,0)&lt;&gt;""),SUM($J$3:$J55),"")))</f>
        <v/>
      </c>
    </row>
    <row r="56" spans="1:11" x14ac:dyDescent="0.25">
      <c r="A56" s="17">
        <f t="shared" si="3"/>
        <v>43637</v>
      </c>
      <c r="B56" s="11"/>
      <c r="C56" s="11"/>
      <c r="D56" s="11"/>
      <c r="E56" s="11"/>
      <c r="F56" s="21" t="str">
        <f t="shared" si="0"/>
        <v/>
      </c>
      <c r="G56" s="22"/>
      <c r="H56" s="22"/>
      <c r="I56" s="25" t="str">
        <f>IF($A56=EOMONTH($A56,0),IF(VLOOKUP(MONTH($A56),T_Récap_HS,2,0)&lt;&gt;"",VLOOKUP(MONTH($A56),T_Récap_HS,2,0),""),"")</f>
        <v/>
      </c>
      <c r="J56" s="22"/>
      <c r="K56" s="22" t="str">
        <f>IF(OR(A56&lt;$E$1,A56&gt;EOMONTH($E$1,11)),"",IF(AND(WEEKDAY(A56,2)=7,J56&lt;&gt;""),SUM($J$3:$J56),IF(AND($A56=EOMONTH($A56,0),VLOOKUP(MONTH(A56),T_Récap_HS,3,0)&lt;&gt;""),SUM($J$3:$J56),"")))</f>
        <v/>
      </c>
    </row>
    <row r="57" spans="1:11" x14ac:dyDescent="0.25">
      <c r="A57" s="17">
        <f t="shared" si="3"/>
        <v>43638</v>
      </c>
      <c r="B57" s="11"/>
      <c r="C57" s="11"/>
      <c r="D57" s="11"/>
      <c r="E57" s="11"/>
      <c r="F57" s="21" t="str">
        <f t="shared" si="0"/>
        <v/>
      </c>
      <c r="G57" s="22"/>
      <c r="H57" s="22"/>
      <c r="I57" s="25" t="str">
        <f>IF($A57=EOMONTH($A57,0),IF(VLOOKUP(MONTH($A57),T_Récap_HS,2,0)&lt;&gt;"",VLOOKUP(MONTH($A57),T_Récap_HS,2,0),""),"")</f>
        <v/>
      </c>
      <c r="J57" s="22"/>
      <c r="K57" s="22" t="str">
        <f>IF(OR(A57&lt;$E$1,A57&gt;EOMONTH($E$1,11)),"",IF(AND(WEEKDAY(A57,2)=7,J57&lt;&gt;""),SUM($J$3:$J57),IF(AND($A57=EOMONTH($A57,0),VLOOKUP(MONTH(A57),T_Récap_HS,3,0)&lt;&gt;""),SUM($J$3:$J57),"")))</f>
        <v/>
      </c>
    </row>
    <row r="58" spans="1:11" x14ac:dyDescent="0.25">
      <c r="A58" s="17">
        <f t="shared" si="3"/>
        <v>43639</v>
      </c>
      <c r="B58" s="11"/>
      <c r="C58" s="11"/>
      <c r="D58" s="11"/>
      <c r="E58" s="11"/>
      <c r="F58" s="21" t="str">
        <f t="shared" si="0"/>
        <v/>
      </c>
      <c r="G58" s="23">
        <f t="shared" si="4"/>
        <v>0.47916666666666657</v>
      </c>
      <c r="H58" s="22" t="str">
        <f>IF(G58&lt;&gt;"",IF(MAX(SUM(F52:F58)-44/24,0)&gt;0,IF(MAX(SUM(F52:F58)-44/24,0)&gt;4/24,VLOOKUP(MAX(SUM(F52:F58)-44/24,0),T_HS_Sup_48h,2,1),MAX(SUM(F52:F58)-44/24,0)),""),"")</f>
        <v/>
      </c>
      <c r="I58" s="25" t="str">
        <f>IF($H58&lt;&gt;"",CHOOSE(MONTH($A58),SUM($H$3:$H58,-SUM($M$3:$M$10)),SUM($H$3:$H58,-SUM($M$3:$M$11)),SUM($H$3:$H58,-SUM($M$3:$M$12)),SUM($H$3:$H58,-SUM($M$3:$M$13)),SUM($H$3:$H58),SUM($H$3:$H58,-$M$3),SUM($H$3:$H58,-SUM($M$3:$M$4)),SUM($H$3:$H58,-SUM($M$3:$M$5)),SUM($H$3:$H58,-SUM($M$3:$M$6)),SUM($H$3:$H58,-SUM($M$3:$M$7)),SUM($H$3:$H58,-SUM($M$3:$M$8)),SUM($H$3:$H58,-SUM($M$3:$M$9))),IF($A58=EOMONTH($A58,0),IF(VLOOKUP(MONTH($A58),T_Récap_HS,2,0)&lt;&gt;"",VLOOKUP(MONTH($A58),T_Récap_HS,2,0),""),""))</f>
        <v/>
      </c>
      <c r="J58" s="22" t="str">
        <f t="shared" si="5"/>
        <v/>
      </c>
      <c r="K58" s="22" t="str">
        <f>IF(OR(A58&lt;$E$1,A58&gt;EOMONTH($E$1,11)),"",IF(AND(WEEKDAY(A58,2)=7,J58&lt;&gt;""),SUM($J$3:$J58),IF(AND($A58=EOMONTH($A58,0),VLOOKUP(MONTH(A58),T_Récap_HS,3,0)&lt;&gt;""),SUM($J$3:$J58),"")))</f>
        <v/>
      </c>
    </row>
    <row r="59" spans="1:11" x14ac:dyDescent="0.25">
      <c r="A59" s="17">
        <f t="shared" si="3"/>
        <v>43640</v>
      </c>
      <c r="B59" s="12"/>
      <c r="C59" s="12"/>
      <c r="D59" s="12"/>
      <c r="E59" s="12"/>
      <c r="F59" s="18" t="str">
        <f t="shared" si="0"/>
        <v/>
      </c>
      <c r="G59" s="24"/>
      <c r="H59" s="24"/>
      <c r="I59" s="24" t="str">
        <f>IF($A59=EOMONTH($A59,0),IF(VLOOKUP(MONTH($A59),T_Récap_HS,2,0)&lt;&gt;"",VLOOKUP(MONTH($A59),T_Récap_HS,2,0),""),"")</f>
        <v/>
      </c>
      <c r="J59" s="24"/>
      <c r="K59" s="24" t="str">
        <f>IF(OR(A59&lt;$E$1,A59&gt;EOMONTH($E$1,11)),"",IF(AND(WEEKDAY(A59,2)=7,J59&lt;&gt;""),SUM($J$3:$J59),IF(AND($A59=EOMONTH($A59,0),VLOOKUP(MONTH(A59),T_Récap_HS,3,0)&lt;&gt;""),SUM($J$3:$J59),"")))</f>
        <v/>
      </c>
    </row>
    <row r="60" spans="1:11" x14ac:dyDescent="0.25">
      <c r="A60" s="17">
        <f t="shared" si="3"/>
        <v>43641</v>
      </c>
      <c r="B60" s="12"/>
      <c r="C60" s="12"/>
      <c r="D60" s="12"/>
      <c r="E60" s="12"/>
      <c r="F60" s="18" t="str">
        <f t="shared" si="0"/>
        <v/>
      </c>
      <c r="G60" s="24"/>
      <c r="H60" s="24"/>
      <c r="I60" s="24" t="str">
        <f>IF($A60=EOMONTH($A60,0),IF(VLOOKUP(MONTH($A60),T_Récap_HS,2,0)&lt;&gt;"",VLOOKUP(MONTH($A60),T_Récap_HS,2,0),""),"")</f>
        <v/>
      </c>
      <c r="J60" s="24"/>
      <c r="K60" s="24" t="str">
        <f>IF(OR(A60&lt;$E$1,A60&gt;EOMONTH($E$1,11)),"",IF(AND(WEEKDAY(A60,2)=7,J60&lt;&gt;""),SUM($J$3:$J60),IF(AND($A60=EOMONTH($A60,0),VLOOKUP(MONTH(A60),T_Récap_HS,3,0)&lt;&gt;""),SUM($J$3:$J60),"")))</f>
        <v/>
      </c>
    </row>
    <row r="61" spans="1:11" x14ac:dyDescent="0.25">
      <c r="A61" s="17">
        <f t="shared" si="3"/>
        <v>43642</v>
      </c>
      <c r="B61" s="12"/>
      <c r="C61" s="12"/>
      <c r="D61" s="12"/>
      <c r="E61" s="12"/>
      <c r="F61" s="18" t="str">
        <f t="shared" si="0"/>
        <v/>
      </c>
      <c r="G61" s="24"/>
      <c r="H61" s="24"/>
      <c r="I61" s="24" t="str">
        <f>IF($A61=EOMONTH($A61,0),IF(VLOOKUP(MONTH($A61),T_Récap_HS,2,0)&lt;&gt;"",VLOOKUP(MONTH($A61),T_Récap_HS,2,0),""),"")</f>
        <v/>
      </c>
      <c r="J61" s="24"/>
      <c r="K61" s="24" t="str">
        <f>IF(OR(A61&lt;$E$1,A61&gt;EOMONTH($E$1,11)),"",IF(AND(WEEKDAY(A61,2)=7,J61&lt;&gt;""),SUM($J$3:$J61),IF(AND($A61=EOMONTH($A61,0),VLOOKUP(MONTH(A61),T_Récap_HS,3,0)&lt;&gt;""),SUM($J$3:$J61),"")))</f>
        <v/>
      </c>
    </row>
    <row r="62" spans="1:11" x14ac:dyDescent="0.25">
      <c r="A62" s="17">
        <f t="shared" si="3"/>
        <v>43643</v>
      </c>
      <c r="B62" s="12"/>
      <c r="C62" s="12"/>
      <c r="D62" s="12"/>
      <c r="E62" s="12"/>
      <c r="F62" s="18" t="str">
        <f t="shared" si="0"/>
        <v/>
      </c>
      <c r="G62" s="24"/>
      <c r="H62" s="24"/>
      <c r="I62" s="24" t="str">
        <f>IF($A62=EOMONTH($A62,0),IF(VLOOKUP(MONTH($A62),T_Récap_HS,2,0)&lt;&gt;"",VLOOKUP(MONTH($A62),T_Récap_HS,2,0),""),"")</f>
        <v/>
      </c>
      <c r="J62" s="24"/>
      <c r="K62" s="24" t="str">
        <f>IF(OR(A62&lt;$E$1,A62&gt;EOMONTH($E$1,11)),"",IF(AND(WEEKDAY(A62,2)=7,J62&lt;&gt;""),SUM($J$3:$J62),IF(AND($A62=EOMONTH($A62,0),VLOOKUP(MONTH(A62),T_Récap_HS,3,0)&lt;&gt;""),SUM($J$3:$J62),"")))</f>
        <v/>
      </c>
    </row>
    <row r="63" spans="1:11" x14ac:dyDescent="0.25">
      <c r="A63" s="17">
        <f t="shared" si="3"/>
        <v>43644</v>
      </c>
      <c r="B63" s="12"/>
      <c r="C63" s="12"/>
      <c r="D63" s="12"/>
      <c r="E63" s="12"/>
      <c r="F63" s="18" t="str">
        <f t="shared" si="0"/>
        <v/>
      </c>
      <c r="G63" s="24"/>
      <c r="H63" s="24"/>
      <c r="I63" s="24" t="str">
        <f>IF($A63=EOMONTH($A63,0),IF(VLOOKUP(MONTH($A63),T_Récap_HS,2,0)&lt;&gt;"",VLOOKUP(MONTH($A63),T_Récap_HS,2,0),""),"")</f>
        <v/>
      </c>
      <c r="J63" s="24"/>
      <c r="K63" s="24" t="str">
        <f>IF(OR(A63&lt;$E$1,A63&gt;EOMONTH($E$1,11)),"",IF(AND(WEEKDAY(A63,2)=7,J63&lt;&gt;""),SUM($J$3:$J63),IF(AND($A63=EOMONTH($A63,0),VLOOKUP(MONTH(A63),T_Récap_HS,3,0)&lt;&gt;""),SUM($J$3:$J63),"")))</f>
        <v/>
      </c>
    </row>
    <row r="64" spans="1:11" x14ac:dyDescent="0.25">
      <c r="A64" s="17">
        <f t="shared" si="3"/>
        <v>43645</v>
      </c>
      <c r="B64" s="12"/>
      <c r="C64" s="12"/>
      <c r="D64" s="12"/>
      <c r="E64" s="12"/>
      <c r="F64" s="18" t="str">
        <f t="shared" si="0"/>
        <v/>
      </c>
      <c r="G64" s="24"/>
      <c r="H64" s="24"/>
      <c r="I64" s="24" t="str">
        <f>IF($A64=EOMONTH($A64,0),IF(VLOOKUP(MONTH($A64),T_Récap_HS,2,0)&lt;&gt;"",VLOOKUP(MONTH($A64),T_Récap_HS,2,0),""),"")</f>
        <v/>
      </c>
      <c r="J64" s="24"/>
      <c r="K64" s="24" t="str">
        <f>IF(OR(A64&lt;$E$1,A64&gt;EOMONTH($E$1,11)),"",IF(AND(WEEKDAY(A64,2)=7,J64&lt;&gt;""),SUM($J$3:$J64),IF(AND($A64=EOMONTH($A64,0),VLOOKUP(MONTH(A64),T_Récap_HS,3,0)&lt;&gt;""),SUM($J$3:$J64),"")))</f>
        <v/>
      </c>
    </row>
    <row r="65" spans="1:13" x14ac:dyDescent="0.25">
      <c r="A65" s="17">
        <f t="shared" si="3"/>
        <v>43646</v>
      </c>
      <c r="B65" s="12"/>
      <c r="C65" s="12"/>
      <c r="D65" s="12"/>
      <c r="E65" s="12"/>
      <c r="F65" s="18" t="str">
        <f t="shared" si="0"/>
        <v/>
      </c>
      <c r="G65" s="26" t="str">
        <f t="shared" si="4"/>
        <v/>
      </c>
      <c r="H65" s="24" t="str">
        <f>IF(G65&lt;&gt;"",IF(MAX(SUM(F59:F65)-44/24,0)&gt;0,IF(MAX(SUM(F59:F65)-44/24,0)&gt;4/24,VLOOKUP(MAX(SUM(F59:F65)-44/24,0),T_HS_Sup_48h,2,1),MAX(SUM(F59:F65)-44/24,0)),""),"")</f>
        <v/>
      </c>
      <c r="I65" s="24">
        <f>IF($H65&lt;&gt;"",CHOOSE(MONTH($A65),SUM($H$3:$H65,-SUM($M$3:$M$10)),SUM($H$3:$H65,-SUM($M$3:$M$11)),SUM($H$3:$H65,-SUM($M$3:$M$12)),SUM($H$3:$H65,-SUM($M$3:$M$13)),SUM($H$3:$H65),SUM($H$3:$H65,-$M$3),SUM($H$3:$H65,-SUM($M$3:$M$4)),SUM($H$3:$H65,-SUM($M$3:$M$5)),SUM($H$3:$H65,-SUM($M$3:$M$6)),SUM($H$3:$H65,-SUM($M$3:$M$7)),SUM($H$3:$H65,-SUM($M$3:$M$8)),SUM($H$3:$H65,-SUM($M$3:$M$9))),IF($A65=EOMONTH($A65,0),IF(VLOOKUP(MONTH($A65),T_Récap_HS,2,0)&lt;&gt;"",VLOOKUP(MONTH($A65),T_Récap_HS,2,0),""),""))</f>
        <v>1.1666666666666661</v>
      </c>
      <c r="J65" s="24" t="str">
        <f t="shared" si="5"/>
        <v/>
      </c>
      <c r="K65" s="24">
        <f>IF(OR(A65&lt;$E$1,A65&gt;EOMONTH($E$1,11)),"",IF(AND(WEEKDAY(A65,2)=7,J65&lt;&gt;""),SUM($J$3:$J65),IF(AND($A65=EOMONTH($A65,0),VLOOKUP(MONTH(A65),T_Récap_HS,3,0)&lt;&gt;""),SUM($J$3:$J65),"")))</f>
        <v>1.9479166666666667</v>
      </c>
      <c r="M65" s="16" t="str">
        <f>IF(OR(A65&lt;$E$1,A65&gt;EOMONTH($E$1,11)),"",IF(J65&lt;&gt;"",SUM($J$3:$J65),""))</f>
        <v/>
      </c>
    </row>
    <row r="66" spans="1:13" x14ac:dyDescent="0.25">
      <c r="A66" s="17">
        <f t="shared" si="3"/>
        <v>43647</v>
      </c>
      <c r="B66" s="11"/>
      <c r="C66" s="11"/>
      <c r="D66" s="11"/>
      <c r="E66" s="11"/>
      <c r="F66" s="21" t="str">
        <f t="shared" si="0"/>
        <v/>
      </c>
      <c r="G66" s="25"/>
      <c r="H66" s="25"/>
      <c r="I66" s="25" t="str">
        <f>IF($A66=EOMONTH($A66,0),IF(VLOOKUP(MONTH($A66),T_Récap_HS,2,0)&lt;&gt;"",VLOOKUP(MONTH($A66),T_Récap_HS,2,0),""),"")</f>
        <v/>
      </c>
      <c r="J66" s="25"/>
      <c r="K66" s="25" t="str">
        <f>IF(OR(A66&lt;$E$1,A66&gt;EOMONTH($E$1,11)),"",IF(AND(WEEKDAY(A66,2)=7,J66&lt;&gt;""),SUM($J$3:$J66),IF(AND($A66=EOMONTH($A66,0),VLOOKUP(MONTH(A66),T_Récap_HS,3,0)&lt;&gt;""),SUM($J$3:$J66),"")))</f>
        <v/>
      </c>
    </row>
    <row r="67" spans="1:13" x14ac:dyDescent="0.25">
      <c r="A67" s="17">
        <f t="shared" si="3"/>
        <v>43648</v>
      </c>
      <c r="B67" s="11"/>
      <c r="C67" s="11"/>
      <c r="D67" s="11"/>
      <c r="E67" s="11"/>
      <c r="F67" s="21" t="str">
        <f t="shared" ref="F67:F130" si="6">IF(AND(B67=0,C67=0,D67=0,E67=0),"",IF((C67-B67)+(E67-D67)&lt;0,"",(C67-B67)+(E67-D67)))</f>
        <v/>
      </c>
      <c r="G67" s="25"/>
      <c r="H67" s="25"/>
      <c r="I67" s="25" t="str">
        <f>IF($A67=EOMONTH($A67,0),IF(VLOOKUP(MONTH($A67),T_Récap_HS,2,0)&lt;&gt;"",VLOOKUP(MONTH($A67),T_Récap_HS,2,0),""),"")</f>
        <v/>
      </c>
      <c r="J67" s="25"/>
      <c r="K67" s="25" t="str">
        <f>IF(OR(A67&lt;$E$1,A67&gt;EOMONTH($E$1,11)),"",IF(AND(WEEKDAY(A67,2)=7,J67&lt;&gt;""),SUM($J$3:$J67),IF(AND($A67=EOMONTH($A67,0),VLOOKUP(MONTH(A67),T_Récap_HS,3,0)&lt;&gt;""),SUM($J$3:$J67),"")))</f>
        <v/>
      </c>
    </row>
    <row r="68" spans="1:13" x14ac:dyDescent="0.25">
      <c r="A68" s="17">
        <f t="shared" si="3"/>
        <v>43649</v>
      </c>
      <c r="B68" s="11"/>
      <c r="C68" s="11"/>
      <c r="D68" s="11"/>
      <c r="E68" s="11"/>
      <c r="F68" s="21" t="str">
        <f t="shared" si="6"/>
        <v/>
      </c>
      <c r="G68" s="25"/>
      <c r="H68" s="25"/>
      <c r="I68" s="25" t="str">
        <f>IF($A68=EOMONTH($A68,0),IF(VLOOKUP(MONTH($A68),T_Récap_HS,2,0)&lt;&gt;"",VLOOKUP(MONTH($A68),T_Récap_HS,2,0),""),"")</f>
        <v/>
      </c>
      <c r="J68" s="25"/>
      <c r="K68" s="25" t="str">
        <f>IF(OR(A68&lt;$E$1,A68&gt;EOMONTH($E$1,11)),"",IF(AND(WEEKDAY(A68,2)=7,J68&lt;&gt;""),SUM($J$3:$J68),IF(AND($A68=EOMONTH($A68,0),VLOOKUP(MONTH(A68),T_Récap_HS,3,0)&lt;&gt;""),SUM($J$3:$J68),"")))</f>
        <v/>
      </c>
    </row>
    <row r="69" spans="1:13" x14ac:dyDescent="0.25">
      <c r="A69" s="17">
        <f t="shared" ref="A69:A132" si="7">A68+1</f>
        <v>43650</v>
      </c>
      <c r="B69" s="11"/>
      <c r="C69" s="11"/>
      <c r="D69" s="11"/>
      <c r="E69" s="11"/>
      <c r="F69" s="21" t="str">
        <f t="shared" si="6"/>
        <v/>
      </c>
      <c r="G69" s="25"/>
      <c r="H69" s="25"/>
      <c r="I69" s="25" t="str">
        <f>IF($A69=EOMONTH($A69,0),IF(VLOOKUP(MONTH($A69),T_Récap_HS,2,0)&lt;&gt;"",VLOOKUP(MONTH($A69),T_Récap_HS,2,0),""),"")</f>
        <v/>
      </c>
      <c r="J69" s="25"/>
      <c r="K69" s="25" t="str">
        <f>IF(OR(A69&lt;$E$1,A69&gt;EOMONTH($E$1,11)),"",IF(AND(WEEKDAY(A69,2)=7,J69&lt;&gt;""),SUM($J$3:$J69),IF(AND($A69=EOMONTH($A69,0),VLOOKUP(MONTH(A69),T_Récap_HS,3,0)&lt;&gt;""),SUM($J$3:$J69),"")))</f>
        <v/>
      </c>
    </row>
    <row r="70" spans="1:13" x14ac:dyDescent="0.25">
      <c r="A70" s="17">
        <f t="shared" si="7"/>
        <v>43651</v>
      </c>
      <c r="B70" s="11"/>
      <c r="C70" s="11"/>
      <c r="D70" s="11"/>
      <c r="E70" s="11"/>
      <c r="F70" s="21" t="str">
        <f t="shared" si="6"/>
        <v/>
      </c>
      <c r="G70" s="25"/>
      <c r="H70" s="25"/>
      <c r="I70" s="25" t="str">
        <f>IF($A70=EOMONTH($A70,0),IF(VLOOKUP(MONTH($A70),T_Récap_HS,2,0)&lt;&gt;"",VLOOKUP(MONTH($A70),T_Récap_HS,2,0),""),"")</f>
        <v/>
      </c>
      <c r="J70" s="25"/>
      <c r="K70" s="25" t="str">
        <f>IF(OR(A70&lt;$E$1,A70&gt;EOMONTH($E$1,11)),"",IF(AND(WEEKDAY(A70,2)=7,J70&lt;&gt;""),SUM($J$3:$J70),IF(AND($A70=EOMONTH($A70,0),VLOOKUP(MONTH(A70),T_Récap_HS,3,0)&lt;&gt;""),SUM($J$3:$J70),"")))</f>
        <v/>
      </c>
    </row>
    <row r="71" spans="1:13" x14ac:dyDescent="0.25">
      <c r="A71" s="17">
        <f t="shared" si="7"/>
        <v>43652</v>
      </c>
      <c r="B71" s="11"/>
      <c r="C71" s="11"/>
      <c r="D71" s="11"/>
      <c r="E71" s="11"/>
      <c r="F71" s="21" t="str">
        <f t="shared" si="6"/>
        <v/>
      </c>
      <c r="G71" s="25"/>
      <c r="H71" s="25"/>
      <c r="I71" s="25" t="str">
        <f>IF($A71=EOMONTH($A71,0),IF(VLOOKUP(MONTH($A71),T_Récap_HS,2,0)&lt;&gt;"",VLOOKUP(MONTH($A71),T_Récap_HS,2,0),""),"")</f>
        <v/>
      </c>
      <c r="J71" s="25"/>
      <c r="K71" s="25" t="str">
        <f>IF(OR(A71&lt;$E$1,A71&gt;EOMONTH($E$1,11)),"",IF(AND(WEEKDAY(A71,2)=7,J71&lt;&gt;""),SUM($J$3:$J71),IF(AND($A71=EOMONTH($A71,0),VLOOKUP(MONTH(A71),T_Récap_HS,3,0)&lt;&gt;""),SUM($J$3:$J71),"")))</f>
        <v/>
      </c>
    </row>
    <row r="72" spans="1:13" x14ac:dyDescent="0.25">
      <c r="A72" s="17">
        <f t="shared" si="7"/>
        <v>43653</v>
      </c>
      <c r="B72" s="11"/>
      <c r="C72" s="11"/>
      <c r="D72" s="11"/>
      <c r="E72" s="11"/>
      <c r="F72" s="21" t="str">
        <f t="shared" si="6"/>
        <v/>
      </c>
      <c r="G72" s="27" t="str">
        <f t="shared" ref="G72:G128" si="8">IF(A72&gt;EOMONTH($E$1,11),"",IF(WEEKDAY(A72,2)&lt;7,"",IF(SUM(F66:F72)&gt;0,SUM(F66:F72),"")))</f>
        <v/>
      </c>
      <c r="H72" s="25" t="str">
        <f>IF(G72&lt;&gt;"",IF(MAX(SUM(F66:F72)-44/24,0)&gt;0,IF(MAX(SUM(F66:F72)-44/24,0)&gt;4/24,VLOOKUP(MAX(SUM(F66:F72)-44/24,0),T_HS_Sup_48h,2,1),MAX(SUM(F66:F72)-44/24,0)),""),"")</f>
        <v/>
      </c>
      <c r="I72" s="25" t="str">
        <f>IF($H72&lt;&gt;"",CHOOSE(MONTH($A72),SUM($H$3:$H72,-SUM($M$3:$M$10)),SUM($H$3:$H72,-SUM($M$3:$M$11)),SUM($H$3:$H72,-SUM($M$3:$M$12)),SUM($H$3:$H72,-SUM($M$3:$M$13)),SUM($H$3:$H72),SUM($H$3:$H72,-$M$3),SUM($H$3:$H72,-SUM($M$3:$M$4)),SUM($H$3:$H72,-SUM($M$3:$M$5)),SUM($H$3:$H72,-SUM($M$3:$M$6)),SUM($H$3:$H72,-SUM($M$3:$M$7)),SUM($H$3:$H72,-SUM($M$3:$M$8)),SUM($H$3:$H72,-SUM($M$3:$M$9))),IF($A72=EOMONTH($A72,0),IF(VLOOKUP(MONTH($A72),T_Récap_HS,2,0)&lt;&gt;"",VLOOKUP(MONTH($A72),T_Récap_HS,2,0),""),""))</f>
        <v/>
      </c>
      <c r="J72" s="25" t="str">
        <f t="shared" ref="J72:J128" si="9">IF(G72&lt;&gt;"",IF(MAX(G72-35/24,0)&gt;0,IF(MAX(G72,0)&gt;48/24,9/24,MAX(G72-35/24,0)-_xlfn.NUMBERVALUE(H72)),""),"")</f>
        <v/>
      </c>
      <c r="K72" s="25" t="str">
        <f>IF(OR(A72&lt;$E$1,A72&gt;EOMONTH($E$1,11)),"",IF(AND(WEEKDAY(A72,2)=7,J72&lt;&gt;""),SUM($J$3:$J72),IF(AND($A72=EOMONTH($A72,0),VLOOKUP(MONTH(A72),T_Récap_HS,3,0)&lt;&gt;""),SUM($J$3:$J72),"")))</f>
        <v/>
      </c>
    </row>
    <row r="73" spans="1:13" x14ac:dyDescent="0.25">
      <c r="A73" s="17">
        <f t="shared" si="7"/>
        <v>43654</v>
      </c>
      <c r="B73" s="12"/>
      <c r="C73" s="12"/>
      <c r="D73" s="12"/>
      <c r="E73" s="12"/>
      <c r="F73" s="18" t="str">
        <f t="shared" si="6"/>
        <v/>
      </c>
      <c r="G73" s="24"/>
      <c r="H73" s="24"/>
      <c r="I73" s="24" t="str">
        <f>IF($A73=EOMONTH($A73,0),IF(VLOOKUP(MONTH($A73),T_Récap_HS,2,0)&lt;&gt;"",VLOOKUP(MONTH($A73),T_Récap_HS,2,0),""),"")</f>
        <v/>
      </c>
      <c r="J73" s="24"/>
      <c r="K73" s="24" t="str">
        <f>IF(OR(A73&lt;$E$1,A73&gt;EOMONTH($E$1,11)),"",IF(AND(WEEKDAY(A73,2)=7,J73&lt;&gt;""),SUM($J$3:$J73),IF(AND($A73=EOMONTH($A73,0),VLOOKUP(MONTH(A73),T_Récap_HS,3,0)&lt;&gt;""),SUM($J$3:$J73),"")))</f>
        <v/>
      </c>
    </row>
    <row r="74" spans="1:13" x14ac:dyDescent="0.25">
      <c r="A74" s="17">
        <f t="shared" si="7"/>
        <v>43655</v>
      </c>
      <c r="B74" s="12"/>
      <c r="C74" s="12"/>
      <c r="D74" s="12"/>
      <c r="E74" s="12"/>
      <c r="F74" s="18" t="str">
        <f t="shared" si="6"/>
        <v/>
      </c>
      <c r="G74" s="24"/>
      <c r="H74" s="24"/>
      <c r="I74" s="24" t="str">
        <f>IF($A74=EOMONTH($A74,0),IF(VLOOKUP(MONTH($A74),T_Récap_HS,2,0)&lt;&gt;"",VLOOKUP(MONTH($A74),T_Récap_HS,2,0),""),"")</f>
        <v/>
      </c>
      <c r="J74" s="24"/>
      <c r="K74" s="24" t="str">
        <f>IF(OR(A74&lt;$E$1,A74&gt;EOMONTH($E$1,11)),"",IF(AND(WEEKDAY(A74,2)=7,J74&lt;&gt;""),SUM($J$3:$J74),IF(AND($A74=EOMONTH($A74,0),VLOOKUP(MONTH(A74),T_Récap_HS,3,0)&lt;&gt;""),SUM($J$3:$J74),"")))</f>
        <v/>
      </c>
    </row>
    <row r="75" spans="1:13" x14ac:dyDescent="0.25">
      <c r="A75" s="17">
        <f t="shared" si="7"/>
        <v>43656</v>
      </c>
      <c r="B75" s="12"/>
      <c r="C75" s="12"/>
      <c r="D75" s="12"/>
      <c r="E75" s="12"/>
      <c r="F75" s="18" t="str">
        <f t="shared" si="6"/>
        <v/>
      </c>
      <c r="G75" s="24"/>
      <c r="H75" s="24"/>
      <c r="I75" s="24" t="str">
        <f>IF($A75=EOMONTH($A75,0),IF(VLOOKUP(MONTH($A75),T_Récap_HS,2,0)&lt;&gt;"",VLOOKUP(MONTH($A75),T_Récap_HS,2,0),""),"")</f>
        <v/>
      </c>
      <c r="J75" s="24"/>
      <c r="K75" s="24" t="str">
        <f>IF(OR(A75&lt;$E$1,A75&gt;EOMONTH($E$1,11)),"",IF(AND(WEEKDAY(A75,2)=7,J75&lt;&gt;""),SUM($J$3:$J75),IF(AND($A75=EOMONTH($A75,0),VLOOKUP(MONTH(A75),T_Récap_HS,3,0)&lt;&gt;""),SUM($J$3:$J75),"")))</f>
        <v/>
      </c>
    </row>
    <row r="76" spans="1:13" x14ac:dyDescent="0.25">
      <c r="A76" s="17">
        <f t="shared" si="7"/>
        <v>43657</v>
      </c>
      <c r="B76" s="12"/>
      <c r="C76" s="12"/>
      <c r="D76" s="12"/>
      <c r="E76" s="12"/>
      <c r="F76" s="18" t="str">
        <f t="shared" si="6"/>
        <v/>
      </c>
      <c r="G76" s="24"/>
      <c r="H76" s="24"/>
      <c r="I76" s="24" t="str">
        <f>IF($A76=EOMONTH($A76,0),IF(VLOOKUP(MONTH($A76),T_Récap_HS,2,0)&lt;&gt;"",VLOOKUP(MONTH($A76),T_Récap_HS,2,0),""),"")</f>
        <v/>
      </c>
      <c r="J76" s="24"/>
      <c r="K76" s="24" t="str">
        <f>IF(OR(A76&lt;$E$1,A76&gt;EOMONTH($E$1,11)),"",IF(AND(WEEKDAY(A76,2)=7,J76&lt;&gt;""),SUM($J$3:$J76),IF(AND($A76=EOMONTH($A76,0),VLOOKUP(MONTH(A76),T_Récap_HS,3,0)&lt;&gt;""),SUM($J$3:$J76),"")))</f>
        <v/>
      </c>
    </row>
    <row r="77" spans="1:13" x14ac:dyDescent="0.25">
      <c r="A77" s="17">
        <f t="shared" si="7"/>
        <v>43658</v>
      </c>
      <c r="B77" s="12"/>
      <c r="C77" s="12"/>
      <c r="D77" s="12"/>
      <c r="E77" s="12"/>
      <c r="F77" s="18" t="str">
        <f t="shared" si="6"/>
        <v/>
      </c>
      <c r="G77" s="24"/>
      <c r="H77" s="24"/>
      <c r="I77" s="24" t="str">
        <f>IF($A77=EOMONTH($A77,0),IF(VLOOKUP(MONTH($A77),T_Récap_HS,2,0)&lt;&gt;"",VLOOKUP(MONTH($A77),T_Récap_HS,2,0),""),"")</f>
        <v/>
      </c>
      <c r="J77" s="24"/>
      <c r="K77" s="24" t="str">
        <f>IF(OR(A77&lt;$E$1,A77&gt;EOMONTH($E$1,11)),"",IF(AND(WEEKDAY(A77,2)=7,J77&lt;&gt;""),SUM($J$3:$J77),IF(AND($A77=EOMONTH($A77,0),VLOOKUP(MONTH(A77),T_Récap_HS,3,0)&lt;&gt;""),SUM($J$3:$J77),"")))</f>
        <v/>
      </c>
    </row>
    <row r="78" spans="1:13" x14ac:dyDescent="0.25">
      <c r="A78" s="17">
        <f t="shared" si="7"/>
        <v>43659</v>
      </c>
      <c r="B78" s="12"/>
      <c r="C78" s="12"/>
      <c r="D78" s="12"/>
      <c r="E78" s="12"/>
      <c r="F78" s="18" t="str">
        <f t="shared" si="6"/>
        <v/>
      </c>
      <c r="G78" s="24"/>
      <c r="H78" s="24"/>
      <c r="I78" s="24" t="str">
        <f>IF($A78=EOMONTH($A78,0),IF(VLOOKUP(MONTH($A78),T_Récap_HS,2,0)&lt;&gt;"",VLOOKUP(MONTH($A78),T_Récap_HS,2,0),""),"")</f>
        <v/>
      </c>
      <c r="J78" s="24"/>
      <c r="K78" s="24" t="str">
        <f>IF(OR(A78&lt;$E$1,A78&gt;EOMONTH($E$1,11)),"",IF(AND(WEEKDAY(A78,2)=7,J78&lt;&gt;""),SUM($J$3:$J78),IF(AND($A78=EOMONTH($A78,0),VLOOKUP(MONTH(A78),T_Récap_HS,3,0)&lt;&gt;""),SUM($J$3:$J78),"")))</f>
        <v/>
      </c>
    </row>
    <row r="79" spans="1:13" x14ac:dyDescent="0.25">
      <c r="A79" s="17">
        <f t="shared" si="7"/>
        <v>43660</v>
      </c>
      <c r="B79" s="12"/>
      <c r="C79" s="12"/>
      <c r="D79" s="12"/>
      <c r="E79" s="12"/>
      <c r="F79" s="18" t="str">
        <f t="shared" si="6"/>
        <v/>
      </c>
      <c r="G79" s="26" t="str">
        <f t="shared" si="8"/>
        <v/>
      </c>
      <c r="H79" s="24" t="str">
        <f>IF(G79&lt;&gt;"",IF(MAX(SUM(F73:F79)-44/24,0)&gt;0,IF(MAX(SUM(F73:F79)-44/24,0)&gt;4/24,VLOOKUP(MAX(SUM(F73:F79)-44/24,0),T_HS_Sup_48h,2,1),MAX(SUM(F73:F79)-44/24,0)),""),"")</f>
        <v/>
      </c>
      <c r="I79" s="24" t="str">
        <f>IF($H79&lt;&gt;"",CHOOSE(MONTH($A79),SUM($H$3:$H79,-SUM($M$3:$M$10)),SUM($H$3:$H79,-SUM($M$3:$M$11)),SUM($H$3:$H79,-SUM($M$3:$M$12)),SUM($H$3:$H79,-SUM($M$3:$M$13)),SUM($H$3:$H79),SUM($H$3:$H79,-$M$3),SUM($H$3:$H79,-SUM($M$3:$M$4)),SUM($H$3:$H79,-SUM($M$3:$M$5)),SUM($H$3:$H79,-SUM($M$3:$M$6)),SUM($H$3:$H79,-SUM($M$3:$M$7)),SUM($H$3:$H79,-SUM($M$3:$M$8)),SUM($H$3:$H79,-SUM($M$3:$M$9))),IF($A79=EOMONTH($A79,0),IF(VLOOKUP(MONTH($A79),T_Récap_HS,2,0)&lt;&gt;"",VLOOKUP(MONTH($A79),T_Récap_HS,2,0),""),""))</f>
        <v/>
      </c>
      <c r="J79" s="24" t="str">
        <f t="shared" si="9"/>
        <v/>
      </c>
      <c r="K79" s="24" t="str">
        <f>IF(OR(A79&lt;$E$1,A79&gt;EOMONTH($E$1,11)),"",IF(AND(WEEKDAY(A79,2)=7,J79&lt;&gt;""),SUM($J$3:$J79),IF(AND($A79=EOMONTH($A79,0),VLOOKUP(MONTH(A79),T_Récap_HS,3,0)&lt;&gt;""),SUM($J$3:$J79),"")))</f>
        <v/>
      </c>
    </row>
    <row r="80" spans="1:13" x14ac:dyDescent="0.25">
      <c r="A80" s="17">
        <f t="shared" si="7"/>
        <v>43661</v>
      </c>
      <c r="B80" s="11"/>
      <c r="C80" s="11"/>
      <c r="D80" s="11"/>
      <c r="E80" s="11"/>
      <c r="F80" s="21" t="str">
        <f t="shared" si="6"/>
        <v/>
      </c>
      <c r="G80" s="25"/>
      <c r="H80" s="25"/>
      <c r="I80" s="25" t="str">
        <f>IF($A80=EOMONTH($A80,0),IF(VLOOKUP(MONTH($A80),T_Récap_HS,2,0)&lt;&gt;"",VLOOKUP(MONTH($A80),T_Récap_HS,2,0),""),"")</f>
        <v/>
      </c>
      <c r="J80" s="25"/>
      <c r="K80" s="25" t="str">
        <f>IF(OR(A80&lt;$E$1,A80&gt;EOMONTH($E$1,11)),"",IF(AND(WEEKDAY(A80,2)=7,J80&lt;&gt;""),SUM($J$3:$J80),IF(AND($A80=EOMONTH($A80,0),VLOOKUP(MONTH(A80),T_Récap_HS,3,0)&lt;&gt;""),SUM($J$3:$J80),"")))</f>
        <v/>
      </c>
    </row>
    <row r="81" spans="1:11" x14ac:dyDescent="0.25">
      <c r="A81" s="17">
        <f t="shared" si="7"/>
        <v>43662</v>
      </c>
      <c r="B81" s="11"/>
      <c r="C81" s="11"/>
      <c r="D81" s="11"/>
      <c r="E81" s="11"/>
      <c r="F81" s="21" t="str">
        <f t="shared" si="6"/>
        <v/>
      </c>
      <c r="G81" s="25"/>
      <c r="H81" s="25"/>
      <c r="I81" s="25" t="str">
        <f>IF($A81=EOMONTH($A81,0),IF(VLOOKUP(MONTH($A81),T_Récap_HS,2,0)&lt;&gt;"",VLOOKUP(MONTH($A81),T_Récap_HS,2,0),""),"")</f>
        <v/>
      </c>
      <c r="J81" s="25"/>
      <c r="K81" s="25" t="str">
        <f>IF(OR(A81&lt;$E$1,A81&gt;EOMONTH($E$1,11)),"",IF(AND(WEEKDAY(A81,2)=7,J81&lt;&gt;""),SUM($J$3:$J81),IF(AND($A81=EOMONTH($A81,0),VLOOKUP(MONTH(A81),T_Récap_HS,3,0)&lt;&gt;""),SUM($J$3:$J81),"")))</f>
        <v/>
      </c>
    </row>
    <row r="82" spans="1:11" x14ac:dyDescent="0.25">
      <c r="A82" s="17">
        <f t="shared" si="7"/>
        <v>43663</v>
      </c>
      <c r="B82" s="11"/>
      <c r="C82" s="11"/>
      <c r="D82" s="11"/>
      <c r="E82" s="11"/>
      <c r="F82" s="21" t="str">
        <f t="shared" si="6"/>
        <v/>
      </c>
      <c r="G82" s="25"/>
      <c r="H82" s="25"/>
      <c r="I82" s="25" t="str">
        <f>IF($A82=EOMONTH($A82,0),IF(VLOOKUP(MONTH($A82),T_Récap_HS,2,0)&lt;&gt;"",VLOOKUP(MONTH($A82),T_Récap_HS,2,0),""),"")</f>
        <v/>
      </c>
      <c r="J82" s="25"/>
      <c r="K82" s="25" t="str">
        <f>IF(OR(A82&lt;$E$1,A82&gt;EOMONTH($E$1,11)),"",IF(AND(WEEKDAY(A82,2)=7,J82&lt;&gt;""),SUM($J$3:$J82),IF(AND($A82=EOMONTH($A82,0),VLOOKUP(MONTH(A82),T_Récap_HS,3,0)&lt;&gt;""),SUM($J$3:$J82),"")))</f>
        <v/>
      </c>
    </row>
    <row r="83" spans="1:11" x14ac:dyDescent="0.25">
      <c r="A83" s="17">
        <f t="shared" si="7"/>
        <v>43664</v>
      </c>
      <c r="B83" s="11"/>
      <c r="C83" s="11"/>
      <c r="D83" s="11"/>
      <c r="E83" s="11"/>
      <c r="F83" s="21" t="str">
        <f t="shared" si="6"/>
        <v/>
      </c>
      <c r="G83" s="25"/>
      <c r="H83" s="25"/>
      <c r="I83" s="25" t="str">
        <f>IF($A83=EOMONTH($A83,0),IF(VLOOKUP(MONTH($A83),T_Récap_HS,2,0)&lt;&gt;"",VLOOKUP(MONTH($A83),T_Récap_HS,2,0),""),"")</f>
        <v/>
      </c>
      <c r="J83" s="25"/>
      <c r="K83" s="25" t="str">
        <f>IF(OR(A83&lt;$E$1,A83&gt;EOMONTH($E$1,11)),"",IF(AND(WEEKDAY(A83,2)=7,J83&lt;&gt;""),SUM($J$3:$J83),IF(AND($A83=EOMONTH($A83,0),VLOOKUP(MONTH(A83),T_Récap_HS,3,0)&lt;&gt;""),SUM($J$3:$J83),"")))</f>
        <v/>
      </c>
    </row>
    <row r="84" spans="1:11" x14ac:dyDescent="0.25">
      <c r="A84" s="17">
        <f t="shared" si="7"/>
        <v>43665</v>
      </c>
      <c r="B84" s="11"/>
      <c r="C84" s="11"/>
      <c r="D84" s="11"/>
      <c r="E84" s="11"/>
      <c r="F84" s="21" t="str">
        <f t="shared" si="6"/>
        <v/>
      </c>
      <c r="G84" s="25"/>
      <c r="H84" s="25"/>
      <c r="I84" s="25" t="str">
        <f>IF($A84=EOMONTH($A84,0),IF(VLOOKUP(MONTH($A84),T_Récap_HS,2,0)&lt;&gt;"",VLOOKUP(MONTH($A84),T_Récap_HS,2,0),""),"")</f>
        <v/>
      </c>
      <c r="J84" s="25"/>
      <c r="K84" s="25" t="str">
        <f>IF(OR(A84&lt;$E$1,A84&gt;EOMONTH($E$1,11)),"",IF(AND(WEEKDAY(A84,2)=7,J84&lt;&gt;""),SUM($J$3:$J84),IF(AND($A84=EOMONTH($A84,0),VLOOKUP(MONTH(A84),T_Récap_HS,3,0)&lt;&gt;""),SUM($J$3:$J84),"")))</f>
        <v/>
      </c>
    </row>
    <row r="85" spans="1:11" x14ac:dyDescent="0.25">
      <c r="A85" s="17">
        <f t="shared" si="7"/>
        <v>43666</v>
      </c>
      <c r="B85" s="11"/>
      <c r="C85" s="11"/>
      <c r="D85" s="11"/>
      <c r="E85" s="11"/>
      <c r="F85" s="21" t="str">
        <f t="shared" si="6"/>
        <v/>
      </c>
      <c r="G85" s="25"/>
      <c r="H85" s="25"/>
      <c r="I85" s="25" t="str">
        <f>IF($A85=EOMONTH($A85,0),IF(VLOOKUP(MONTH($A85),T_Récap_HS,2,0)&lt;&gt;"",VLOOKUP(MONTH($A85),T_Récap_HS,2,0),""),"")</f>
        <v/>
      </c>
      <c r="J85" s="25"/>
      <c r="K85" s="25" t="str">
        <f>IF(OR(A85&lt;$E$1,A85&gt;EOMONTH($E$1,11)),"",IF(AND(WEEKDAY(A85,2)=7,J85&lt;&gt;""),SUM($J$3:$J85),IF(AND($A85=EOMONTH($A85,0),VLOOKUP(MONTH(A85),T_Récap_HS,3,0)&lt;&gt;""),SUM($J$3:$J85),"")))</f>
        <v/>
      </c>
    </row>
    <row r="86" spans="1:11" x14ac:dyDescent="0.25">
      <c r="A86" s="17">
        <f t="shared" si="7"/>
        <v>43667</v>
      </c>
      <c r="B86" s="11"/>
      <c r="C86" s="11"/>
      <c r="D86" s="11"/>
      <c r="E86" s="11"/>
      <c r="F86" s="21" t="str">
        <f t="shared" si="6"/>
        <v/>
      </c>
      <c r="G86" s="27" t="str">
        <f t="shared" si="8"/>
        <v/>
      </c>
      <c r="H86" s="25" t="str">
        <f>IF(G86&lt;&gt;"",IF(MAX(SUM(F80:F86)-44/24,0)&gt;0,IF(MAX(SUM(F80:F86)-44/24,0)&gt;4/24,VLOOKUP(MAX(SUM(F80:F86)-44/24,0),T_HS_Sup_48h,2,1),MAX(SUM(F80:F86)-44/24,0)),""),"")</f>
        <v/>
      </c>
      <c r="I86" s="25" t="str">
        <f>IF($H86&lt;&gt;"",CHOOSE(MONTH($A86),SUM($H$3:$H86,-SUM($M$3:$M$10)),SUM($H$3:$H86,-SUM($M$3:$M$11)),SUM($H$3:$H86,-SUM($M$3:$M$12)),SUM($H$3:$H86,-SUM($M$3:$M$13)),SUM($H$3:$H86),SUM($H$3:$H86,-$M$3),SUM($H$3:$H86,-SUM($M$3:$M$4)),SUM($H$3:$H86,-SUM($M$3:$M$5)),SUM($H$3:$H86,-SUM($M$3:$M$6)),SUM($H$3:$H86,-SUM($M$3:$M$7)),SUM($H$3:$H86,-SUM($M$3:$M$8)),SUM($H$3:$H86,-SUM($M$3:$M$9))),IF($A86=EOMONTH($A86,0),IF(VLOOKUP(MONTH($A86),T_Récap_HS,2,0)&lt;&gt;"",VLOOKUP(MONTH($A86),T_Récap_HS,2,0),""),""))</f>
        <v/>
      </c>
      <c r="J86" s="25" t="str">
        <f t="shared" si="9"/>
        <v/>
      </c>
      <c r="K86" s="25" t="str">
        <f>IF(OR(A86&lt;$E$1,A86&gt;EOMONTH($E$1,11)),"",IF(AND(WEEKDAY(A86,2)=7,J86&lt;&gt;""),SUM($J$3:$J86),IF(AND($A86=EOMONTH($A86,0),VLOOKUP(MONTH(A86),T_Récap_HS,3,0)&lt;&gt;""),SUM($J$3:$J86),"")))</f>
        <v/>
      </c>
    </row>
    <row r="87" spans="1:11" x14ac:dyDescent="0.25">
      <c r="A87" s="17">
        <f t="shared" si="7"/>
        <v>43668</v>
      </c>
      <c r="B87" s="12"/>
      <c r="C87" s="12"/>
      <c r="D87" s="12"/>
      <c r="E87" s="12"/>
      <c r="F87" s="18" t="str">
        <f t="shared" si="6"/>
        <v/>
      </c>
      <c r="G87" s="24"/>
      <c r="H87" s="24"/>
      <c r="I87" s="24" t="str">
        <f>IF($A87=EOMONTH($A87,0),IF(VLOOKUP(MONTH($A87),T_Récap_HS,2,0)&lt;&gt;"",VLOOKUP(MONTH($A87),T_Récap_HS,2,0),""),"")</f>
        <v/>
      </c>
      <c r="J87" s="24"/>
      <c r="K87" s="24" t="str">
        <f>IF(OR(A87&lt;$E$1,A87&gt;EOMONTH($E$1,11)),"",IF(AND(WEEKDAY(A87,2)=7,J87&lt;&gt;""),SUM($J$3:$J87),IF(AND($A87=EOMONTH($A87,0),VLOOKUP(MONTH(A87),T_Récap_HS,3,0)&lt;&gt;""),SUM($J$3:$J87),"")))</f>
        <v/>
      </c>
    </row>
    <row r="88" spans="1:11" x14ac:dyDescent="0.25">
      <c r="A88" s="17">
        <f t="shared" si="7"/>
        <v>43669</v>
      </c>
      <c r="B88" s="12"/>
      <c r="C88" s="12"/>
      <c r="D88" s="12"/>
      <c r="E88" s="12"/>
      <c r="F88" s="18" t="str">
        <f t="shared" si="6"/>
        <v/>
      </c>
      <c r="G88" s="24"/>
      <c r="H88" s="24"/>
      <c r="I88" s="24" t="str">
        <f>IF($A88=EOMONTH($A88,0),IF(VLOOKUP(MONTH($A88),T_Récap_HS,2,0)&lt;&gt;"",VLOOKUP(MONTH($A88),T_Récap_HS,2,0),""),"")</f>
        <v/>
      </c>
      <c r="J88" s="24"/>
      <c r="K88" s="24" t="str">
        <f>IF(OR(A88&lt;$E$1,A88&gt;EOMONTH($E$1,11)),"",IF(AND(WEEKDAY(A88,2)=7,J88&lt;&gt;""),SUM($J$3:$J88),IF(AND($A88=EOMONTH($A88,0),VLOOKUP(MONTH(A88),T_Récap_HS,3,0)&lt;&gt;""),SUM($J$3:$J88),"")))</f>
        <v/>
      </c>
    </row>
    <row r="89" spans="1:11" x14ac:dyDescent="0.25">
      <c r="A89" s="17">
        <f t="shared" si="7"/>
        <v>43670</v>
      </c>
      <c r="B89" s="12"/>
      <c r="C89" s="12"/>
      <c r="D89" s="12"/>
      <c r="E89" s="12"/>
      <c r="F89" s="18" t="str">
        <f t="shared" si="6"/>
        <v/>
      </c>
      <c r="G89" s="24"/>
      <c r="H89" s="24"/>
      <c r="I89" s="24" t="str">
        <f>IF($A89=EOMONTH($A89,0),IF(VLOOKUP(MONTH($A89),T_Récap_HS,2,0)&lt;&gt;"",VLOOKUP(MONTH($A89),T_Récap_HS,2,0),""),"")</f>
        <v/>
      </c>
      <c r="J89" s="24"/>
      <c r="K89" s="24" t="str">
        <f>IF(OR(A89&lt;$E$1,A89&gt;EOMONTH($E$1,11)),"",IF(AND(WEEKDAY(A89,2)=7,J89&lt;&gt;""),SUM($J$3:$J89),IF(AND($A89=EOMONTH($A89,0),VLOOKUP(MONTH(A89),T_Récap_HS,3,0)&lt;&gt;""),SUM($J$3:$J89),"")))</f>
        <v/>
      </c>
    </row>
    <row r="90" spans="1:11" x14ac:dyDescent="0.25">
      <c r="A90" s="17">
        <f t="shared" si="7"/>
        <v>43671</v>
      </c>
      <c r="B90" s="12"/>
      <c r="C90" s="12"/>
      <c r="D90" s="12"/>
      <c r="E90" s="12"/>
      <c r="F90" s="18" t="str">
        <f t="shared" si="6"/>
        <v/>
      </c>
      <c r="G90" s="24"/>
      <c r="H90" s="24"/>
      <c r="I90" s="24" t="str">
        <f>IF($A90=EOMONTH($A90,0),IF(VLOOKUP(MONTH($A90),T_Récap_HS,2,0)&lt;&gt;"",VLOOKUP(MONTH($A90),T_Récap_HS,2,0),""),"")</f>
        <v/>
      </c>
      <c r="J90" s="24"/>
      <c r="K90" s="24" t="str">
        <f>IF(OR(A90&lt;$E$1,A90&gt;EOMONTH($E$1,11)),"",IF(AND(WEEKDAY(A90,2)=7,J90&lt;&gt;""),SUM($J$3:$J90),IF(AND($A90=EOMONTH($A90,0),VLOOKUP(MONTH(A90),T_Récap_HS,3,0)&lt;&gt;""),SUM($J$3:$J90),"")))</f>
        <v/>
      </c>
    </row>
    <row r="91" spans="1:11" x14ac:dyDescent="0.25">
      <c r="A91" s="17">
        <f t="shared" si="7"/>
        <v>43672</v>
      </c>
      <c r="B91" s="12"/>
      <c r="C91" s="12"/>
      <c r="D91" s="12"/>
      <c r="E91" s="12"/>
      <c r="F91" s="18" t="str">
        <f t="shared" si="6"/>
        <v/>
      </c>
      <c r="G91" s="24"/>
      <c r="H91" s="24"/>
      <c r="I91" s="24" t="str">
        <f>IF($A91=EOMONTH($A91,0),IF(VLOOKUP(MONTH($A91),T_Récap_HS,2,0)&lt;&gt;"",VLOOKUP(MONTH($A91),T_Récap_HS,2,0),""),"")</f>
        <v/>
      </c>
      <c r="J91" s="24"/>
      <c r="K91" s="24" t="str">
        <f>IF(OR(A91&lt;$E$1,A91&gt;EOMONTH($E$1,11)),"",IF(AND(WEEKDAY(A91,2)=7,J91&lt;&gt;""),SUM($J$3:$J91),IF(AND($A91=EOMONTH($A91,0),VLOOKUP(MONTH(A91),T_Récap_HS,3,0)&lt;&gt;""),SUM($J$3:$J91),"")))</f>
        <v/>
      </c>
    </row>
    <row r="92" spans="1:11" x14ac:dyDescent="0.25">
      <c r="A92" s="17">
        <f t="shared" si="7"/>
        <v>43673</v>
      </c>
      <c r="B92" s="12"/>
      <c r="C92" s="12"/>
      <c r="D92" s="12"/>
      <c r="E92" s="12"/>
      <c r="F92" s="18" t="str">
        <f t="shared" si="6"/>
        <v/>
      </c>
      <c r="G92" s="24"/>
      <c r="H92" s="24"/>
      <c r="I92" s="24" t="str">
        <f>IF($A92=EOMONTH($A92,0),IF(VLOOKUP(MONTH($A92),T_Récap_HS,2,0)&lt;&gt;"",VLOOKUP(MONTH($A92),T_Récap_HS,2,0),""),"")</f>
        <v/>
      </c>
      <c r="J92" s="24"/>
      <c r="K92" s="24" t="str">
        <f>IF(OR(A92&lt;$E$1,A92&gt;EOMONTH($E$1,11)),"",IF(AND(WEEKDAY(A92,2)=7,J92&lt;&gt;""),SUM($J$3:$J92),IF(AND($A92=EOMONTH($A92,0),VLOOKUP(MONTH(A92),T_Récap_HS,3,0)&lt;&gt;""),SUM($J$3:$J92),"")))</f>
        <v/>
      </c>
    </row>
    <row r="93" spans="1:11" x14ac:dyDescent="0.25">
      <c r="A93" s="17">
        <f t="shared" si="7"/>
        <v>43674</v>
      </c>
      <c r="B93" s="12"/>
      <c r="C93" s="12"/>
      <c r="D93" s="12"/>
      <c r="E93" s="12"/>
      <c r="F93" s="18" t="str">
        <f t="shared" si="6"/>
        <v/>
      </c>
      <c r="G93" s="26" t="str">
        <f t="shared" si="8"/>
        <v/>
      </c>
      <c r="H93" s="24" t="str">
        <f>IF(G93&lt;&gt;"",IF(MAX(SUM(F87:F93)-44/24,0)&gt;0,IF(MAX(SUM(F87:F93)-44/24,0)&gt;4/24,VLOOKUP(MAX(SUM(F87:F93)-44/24,0),T_HS_Sup_48h,2,1),MAX(SUM(F87:F93)-44/24,0)),""),"")</f>
        <v/>
      </c>
      <c r="I93" s="24" t="str">
        <f>IF($H93&lt;&gt;"",CHOOSE(MONTH($A93),SUM($H$3:$H93,-SUM($M$3:$M$10)),SUM($H$3:$H93,-SUM($M$3:$M$11)),SUM($H$3:$H93,-SUM($M$3:$M$12)),SUM($H$3:$H93,-SUM($M$3:$M$13)),SUM($H$3:$H93),SUM($H$3:$H93,-$M$3),SUM($H$3:$H93,-SUM($M$3:$M$4)),SUM($H$3:$H93,-SUM($M$3:$M$5)),SUM($H$3:$H93,-SUM($M$3:$M$6)),SUM($H$3:$H93,-SUM($M$3:$M$7)),SUM($H$3:$H93,-SUM($M$3:$M$8)),SUM($H$3:$H93,-SUM($M$3:$M$9))),IF($A93=EOMONTH($A93,0),IF(VLOOKUP(MONTH($A93),T_Récap_HS,2,0)&lt;&gt;"",VLOOKUP(MONTH($A93),T_Récap_HS,2,0),""),""))</f>
        <v/>
      </c>
      <c r="J93" s="24" t="str">
        <f t="shared" si="9"/>
        <v/>
      </c>
      <c r="K93" s="24" t="str">
        <f>IF(OR(A93&lt;$E$1,A93&gt;EOMONTH($E$1,11)),"",IF(AND(WEEKDAY(A93,2)=7,J93&lt;&gt;""),SUM($J$3:$J93),IF(AND($A93=EOMONTH($A93,0),VLOOKUP(MONTH(A93),T_Récap_HS,3,0)&lt;&gt;""),SUM($J$3:$J93),"")))</f>
        <v/>
      </c>
    </row>
    <row r="94" spans="1:11" x14ac:dyDescent="0.25">
      <c r="A94" s="17">
        <f t="shared" si="7"/>
        <v>43675</v>
      </c>
      <c r="B94" s="11"/>
      <c r="C94" s="11"/>
      <c r="D94" s="11"/>
      <c r="E94" s="11"/>
      <c r="F94" s="21" t="str">
        <f t="shared" si="6"/>
        <v/>
      </c>
      <c r="G94" s="25"/>
      <c r="H94" s="25"/>
      <c r="I94" s="25" t="str">
        <f>IF($A94=EOMONTH($A94,0),IF(VLOOKUP(MONTH($A94),T_Récap_HS,2,0)&lt;&gt;"",VLOOKUP(MONTH($A94),T_Récap_HS,2,0),""),"")</f>
        <v/>
      </c>
      <c r="J94" s="25"/>
      <c r="K94" s="25" t="str">
        <f>IF(OR(A94&lt;$E$1,A94&gt;EOMONTH($E$1,11)),"",IF(AND(WEEKDAY(A94,2)=7,J94&lt;&gt;""),SUM($J$3:$J94),IF(AND($A94=EOMONTH($A94,0),VLOOKUP(MONTH(A94),T_Récap_HS,3,0)&lt;&gt;""),SUM($J$3:$J94),"")))</f>
        <v/>
      </c>
    </row>
    <row r="95" spans="1:11" x14ac:dyDescent="0.25">
      <c r="A95" s="17">
        <f t="shared" si="7"/>
        <v>43676</v>
      </c>
      <c r="B95" s="11"/>
      <c r="C95" s="11"/>
      <c r="D95" s="11"/>
      <c r="E95" s="11"/>
      <c r="F95" s="21" t="str">
        <f t="shared" si="6"/>
        <v/>
      </c>
      <c r="G95" s="25"/>
      <c r="H95" s="25"/>
      <c r="I95" s="25" t="str">
        <f>IF($A95=EOMONTH($A95,0),IF(VLOOKUP(MONTH($A95),T_Récap_HS,2,0)&lt;&gt;"",VLOOKUP(MONTH($A95),T_Récap_HS,2,0),""),"")</f>
        <v/>
      </c>
      <c r="J95" s="25"/>
      <c r="K95" s="25" t="str">
        <f>IF(OR(A95&lt;$E$1,A95&gt;EOMONTH($E$1,11)),"",IF(AND(WEEKDAY(A95,2)=7,J95&lt;&gt;""),SUM($J$3:$J95),IF(AND($A95=EOMONTH($A95,0),VLOOKUP(MONTH(A95),T_Récap_HS,3,0)&lt;&gt;""),SUM($J$3:$J95),"")))</f>
        <v/>
      </c>
    </row>
    <row r="96" spans="1:11" x14ac:dyDescent="0.25">
      <c r="A96" s="17">
        <f t="shared" si="7"/>
        <v>43677</v>
      </c>
      <c r="B96" s="11"/>
      <c r="C96" s="11"/>
      <c r="D96" s="11"/>
      <c r="E96" s="11"/>
      <c r="F96" s="21" t="str">
        <f t="shared" si="6"/>
        <v/>
      </c>
      <c r="G96" s="25"/>
      <c r="H96" s="25"/>
      <c r="I96" s="25" t="str">
        <f>IF($A96=EOMONTH($A96,0),IF(VLOOKUP(MONTH($A96),T_Récap_HS,2,0)&lt;&gt;"",VLOOKUP(MONTH($A96),T_Récap_HS,2,0),""),"")</f>
        <v/>
      </c>
      <c r="J96" s="25"/>
      <c r="K96" s="25" t="str">
        <f>IF(OR(A96&lt;$E$1,A96&gt;EOMONTH($E$1,11)),"",IF(AND(WEEKDAY(A96,2)=7,J96&lt;&gt;""),SUM($J$3:$J96),IF(AND($A96=EOMONTH($A96,0),VLOOKUP(MONTH(A96),T_Récap_HS,3,0)&lt;&gt;""),SUM($J$3:$J96),"")))</f>
        <v/>
      </c>
    </row>
    <row r="97" spans="1:11" x14ac:dyDescent="0.25">
      <c r="A97" s="17">
        <f t="shared" si="7"/>
        <v>43678</v>
      </c>
      <c r="B97" s="11"/>
      <c r="C97" s="11"/>
      <c r="D97" s="11"/>
      <c r="E97" s="11"/>
      <c r="F97" s="21" t="str">
        <f t="shared" si="6"/>
        <v/>
      </c>
      <c r="G97" s="25"/>
      <c r="H97" s="25"/>
      <c r="I97" s="25" t="str">
        <f>IF($A97=EOMONTH($A97,0),IF(VLOOKUP(MONTH($A97),T_Récap_HS,2,0)&lt;&gt;"",VLOOKUP(MONTH($A97),T_Récap_HS,2,0),""),"")</f>
        <v/>
      </c>
      <c r="J97" s="25"/>
      <c r="K97" s="25" t="str">
        <f>IF(OR(A97&lt;$E$1,A97&gt;EOMONTH($E$1,11)),"",IF(AND(WEEKDAY(A97,2)=7,J97&lt;&gt;""),SUM($J$3:$J97),IF(AND($A97=EOMONTH($A97,0),VLOOKUP(MONTH(A97),T_Récap_HS,3,0)&lt;&gt;""),SUM($J$3:$J97),"")))</f>
        <v/>
      </c>
    </row>
    <row r="98" spans="1:11" x14ac:dyDescent="0.25">
      <c r="A98" s="17">
        <f t="shared" si="7"/>
        <v>43679</v>
      </c>
      <c r="B98" s="11"/>
      <c r="C98" s="11"/>
      <c r="D98" s="11"/>
      <c r="E98" s="11"/>
      <c r="F98" s="21" t="str">
        <f t="shared" si="6"/>
        <v/>
      </c>
      <c r="G98" s="25"/>
      <c r="H98" s="25"/>
      <c r="I98" s="25" t="str">
        <f>IF($A98=EOMONTH($A98,0),IF(VLOOKUP(MONTH($A98),T_Récap_HS,2,0)&lt;&gt;"",VLOOKUP(MONTH($A98),T_Récap_HS,2,0),""),"")</f>
        <v/>
      </c>
      <c r="J98" s="25"/>
      <c r="K98" s="25" t="str">
        <f>IF(OR(A98&lt;$E$1,A98&gt;EOMONTH($E$1,11)),"",IF(AND(WEEKDAY(A98,2)=7,J98&lt;&gt;""),SUM($J$3:$J98),IF(AND($A98=EOMONTH($A98,0),VLOOKUP(MONTH(A98),T_Récap_HS,3,0)&lt;&gt;""),SUM($J$3:$J98),"")))</f>
        <v/>
      </c>
    </row>
    <row r="99" spans="1:11" x14ac:dyDescent="0.25">
      <c r="A99" s="17">
        <f t="shared" si="7"/>
        <v>43680</v>
      </c>
      <c r="B99" s="11"/>
      <c r="C99" s="11"/>
      <c r="D99" s="11"/>
      <c r="E99" s="11"/>
      <c r="F99" s="21" t="str">
        <f t="shared" si="6"/>
        <v/>
      </c>
      <c r="G99" s="25"/>
      <c r="H99" s="25"/>
      <c r="I99" s="25" t="str">
        <f>IF($A99=EOMONTH($A99,0),IF(VLOOKUP(MONTH($A99),T_Récap_HS,2,0)&lt;&gt;"",VLOOKUP(MONTH($A99),T_Récap_HS,2,0),""),"")</f>
        <v/>
      </c>
      <c r="J99" s="25"/>
      <c r="K99" s="25" t="str">
        <f>IF(OR(A99&lt;$E$1,A99&gt;EOMONTH($E$1,11)),"",IF(AND(WEEKDAY(A99,2)=7,J99&lt;&gt;""),SUM($J$3:$J99),IF(AND($A99=EOMONTH($A99,0),VLOOKUP(MONTH(A99),T_Récap_HS,3,0)&lt;&gt;""),SUM($J$3:$J99),"")))</f>
        <v/>
      </c>
    </row>
    <row r="100" spans="1:11" x14ac:dyDescent="0.25">
      <c r="A100" s="17">
        <f t="shared" si="7"/>
        <v>43681</v>
      </c>
      <c r="B100" s="11"/>
      <c r="C100" s="11"/>
      <c r="D100" s="11"/>
      <c r="E100" s="11"/>
      <c r="F100" s="21" t="str">
        <f t="shared" si="6"/>
        <v/>
      </c>
      <c r="G100" s="27" t="str">
        <f t="shared" si="8"/>
        <v/>
      </c>
      <c r="H100" s="25" t="str">
        <f>IF(G100&lt;&gt;"",IF(MAX(SUM(F94:F100)-44/24,0)&gt;0,IF(MAX(SUM(F94:F100)-44/24,0)&gt;4/24,VLOOKUP(MAX(SUM(F94:F100)-44/24,0),T_HS_Sup_48h,2,1),MAX(SUM(F94:F100)-44/24,0)),""),"")</f>
        <v/>
      </c>
      <c r="I100" s="25" t="str">
        <f>IF($H100&lt;&gt;"",CHOOSE(MONTH($A100),SUM($H$3:$H100,-SUM($M$3:$M$10)),SUM($H$3:$H100,-SUM($M$3:$M$11)),SUM($H$3:$H100,-SUM($M$3:$M$12)),SUM($H$3:$H100,-SUM($M$3:$M$13)),SUM($H$3:$H100),SUM($H$3:$H100,-$M$3),SUM($H$3:$H100,-SUM($M$3:$M$4)),SUM($H$3:$H100,-SUM($M$3:$M$5)),SUM($H$3:$H100,-SUM($M$3:$M$6)),SUM($H$3:$H100,-SUM($M$3:$M$7)),SUM($H$3:$H100,-SUM($M$3:$M$8)),SUM($H$3:$H100,-SUM($M$3:$M$9))),IF($A100=EOMONTH($A100,0),IF(VLOOKUP(MONTH($A100),T_Récap_HS,2,0)&lt;&gt;"",VLOOKUP(MONTH($A100),T_Récap_HS,2,0),""),""))</f>
        <v/>
      </c>
      <c r="J100" s="25" t="str">
        <f t="shared" si="9"/>
        <v/>
      </c>
      <c r="K100" s="25" t="str">
        <f>IF(OR(A100&lt;$E$1,A100&gt;EOMONTH($E$1,11)),"",IF(AND(WEEKDAY(A100,2)=7,J100&lt;&gt;""),SUM($J$3:$J100),IF(AND($A100=EOMONTH($A100,0),VLOOKUP(MONTH(A100),T_Récap_HS,3,0)&lt;&gt;""),SUM($J$3:$J100),"")))</f>
        <v/>
      </c>
    </row>
    <row r="101" spans="1:11" x14ac:dyDescent="0.25">
      <c r="A101" s="17">
        <f t="shared" si="7"/>
        <v>43682</v>
      </c>
      <c r="B101" s="12"/>
      <c r="C101" s="12"/>
      <c r="D101" s="12"/>
      <c r="E101" s="12"/>
      <c r="F101" s="18" t="str">
        <f t="shared" si="6"/>
        <v/>
      </c>
      <c r="G101" s="24"/>
      <c r="H101" s="24"/>
      <c r="I101" s="24" t="str">
        <f>IF($A101=EOMONTH($A101,0),IF(VLOOKUP(MONTH($A101),T_Récap_HS,2,0)&lt;&gt;"",VLOOKUP(MONTH($A101),T_Récap_HS,2,0),""),"")</f>
        <v/>
      </c>
      <c r="J101" s="24"/>
      <c r="K101" s="24" t="str">
        <f>IF(OR(A101&lt;$E$1,A101&gt;EOMONTH($E$1,11)),"",IF(AND(WEEKDAY(A101,2)=7,J101&lt;&gt;""),SUM($J$3:$J101),IF(AND($A101=EOMONTH($A101,0),VLOOKUP(MONTH(A101),T_Récap_HS,3,0)&lt;&gt;""),SUM($J$3:$J101),"")))</f>
        <v/>
      </c>
    </row>
    <row r="102" spans="1:11" x14ac:dyDescent="0.25">
      <c r="A102" s="17">
        <f t="shared" si="7"/>
        <v>43683</v>
      </c>
      <c r="B102" s="12"/>
      <c r="C102" s="12"/>
      <c r="D102" s="12"/>
      <c r="E102" s="12"/>
      <c r="F102" s="18" t="str">
        <f t="shared" si="6"/>
        <v/>
      </c>
      <c r="G102" s="24"/>
      <c r="H102" s="24"/>
      <c r="I102" s="24" t="str">
        <f>IF($A102=EOMONTH($A102,0),IF(VLOOKUP(MONTH($A102),T_Récap_HS,2,0)&lt;&gt;"",VLOOKUP(MONTH($A102),T_Récap_HS,2,0),""),"")</f>
        <v/>
      </c>
      <c r="J102" s="24"/>
      <c r="K102" s="24" t="str">
        <f>IF(OR(A102&lt;$E$1,A102&gt;EOMONTH($E$1,11)),"",IF(AND(WEEKDAY(A102,2)=7,J102&lt;&gt;""),SUM($J$3:$J102),IF(AND($A102=EOMONTH($A102,0),VLOOKUP(MONTH(A102),T_Récap_HS,3,0)&lt;&gt;""),SUM($J$3:$J102),"")))</f>
        <v/>
      </c>
    </row>
    <row r="103" spans="1:11" x14ac:dyDescent="0.25">
      <c r="A103" s="17">
        <f t="shared" si="7"/>
        <v>43684</v>
      </c>
      <c r="B103" s="12"/>
      <c r="C103" s="12"/>
      <c r="D103" s="12"/>
      <c r="E103" s="12"/>
      <c r="F103" s="18" t="str">
        <f t="shared" si="6"/>
        <v/>
      </c>
      <c r="G103" s="24"/>
      <c r="H103" s="24"/>
      <c r="I103" s="24" t="str">
        <f>IF($A103=EOMONTH($A103,0),IF(VLOOKUP(MONTH($A103),T_Récap_HS,2,0)&lt;&gt;"",VLOOKUP(MONTH($A103),T_Récap_HS,2,0),""),"")</f>
        <v/>
      </c>
      <c r="J103" s="24"/>
      <c r="K103" s="24" t="str">
        <f>IF(OR(A103&lt;$E$1,A103&gt;EOMONTH($E$1,11)),"",IF(AND(WEEKDAY(A103,2)=7,J103&lt;&gt;""),SUM($J$3:$J103),IF(AND($A103=EOMONTH($A103,0),VLOOKUP(MONTH(A103),T_Récap_HS,3,0)&lt;&gt;""),SUM($J$3:$J103),"")))</f>
        <v/>
      </c>
    </row>
    <row r="104" spans="1:11" x14ac:dyDescent="0.25">
      <c r="A104" s="17">
        <f t="shared" si="7"/>
        <v>43685</v>
      </c>
      <c r="B104" s="12"/>
      <c r="C104" s="12"/>
      <c r="D104" s="12"/>
      <c r="E104" s="12"/>
      <c r="F104" s="18" t="str">
        <f t="shared" si="6"/>
        <v/>
      </c>
      <c r="G104" s="24"/>
      <c r="H104" s="24"/>
      <c r="I104" s="24" t="str">
        <f>IF($A104=EOMONTH($A104,0),IF(VLOOKUP(MONTH($A104),T_Récap_HS,2,0)&lt;&gt;"",VLOOKUP(MONTH($A104),T_Récap_HS,2,0),""),"")</f>
        <v/>
      </c>
      <c r="J104" s="24"/>
      <c r="K104" s="24" t="str">
        <f>IF(OR(A104&lt;$E$1,A104&gt;EOMONTH($E$1,11)),"",IF(AND(WEEKDAY(A104,2)=7,J104&lt;&gt;""),SUM($J$3:$J104),IF(AND($A104=EOMONTH($A104,0),VLOOKUP(MONTH(A104),T_Récap_HS,3,0)&lt;&gt;""),SUM($J$3:$J104),"")))</f>
        <v/>
      </c>
    </row>
    <row r="105" spans="1:11" x14ac:dyDescent="0.25">
      <c r="A105" s="17">
        <f t="shared" si="7"/>
        <v>43686</v>
      </c>
      <c r="B105" s="12"/>
      <c r="C105" s="12"/>
      <c r="D105" s="12"/>
      <c r="E105" s="12"/>
      <c r="F105" s="18" t="str">
        <f t="shared" si="6"/>
        <v/>
      </c>
      <c r="G105" s="24"/>
      <c r="H105" s="24"/>
      <c r="I105" s="24" t="str">
        <f>IF($A105=EOMONTH($A105,0),IF(VLOOKUP(MONTH($A105),T_Récap_HS,2,0)&lt;&gt;"",VLOOKUP(MONTH($A105),T_Récap_HS,2,0),""),"")</f>
        <v/>
      </c>
      <c r="J105" s="24"/>
      <c r="K105" s="24" t="str">
        <f>IF(OR(A105&lt;$E$1,A105&gt;EOMONTH($E$1,11)),"",IF(AND(WEEKDAY(A105,2)=7,J105&lt;&gt;""),SUM($J$3:$J105),IF(AND($A105=EOMONTH($A105,0),VLOOKUP(MONTH(A105),T_Récap_HS,3,0)&lt;&gt;""),SUM($J$3:$J105),"")))</f>
        <v/>
      </c>
    </row>
    <row r="106" spans="1:11" x14ac:dyDescent="0.25">
      <c r="A106" s="17">
        <f t="shared" si="7"/>
        <v>43687</v>
      </c>
      <c r="B106" s="12"/>
      <c r="C106" s="12"/>
      <c r="D106" s="12"/>
      <c r="E106" s="12"/>
      <c r="F106" s="18" t="str">
        <f t="shared" si="6"/>
        <v/>
      </c>
      <c r="G106" s="24"/>
      <c r="H106" s="24"/>
      <c r="I106" s="24" t="str">
        <f>IF($A106=EOMONTH($A106,0),IF(VLOOKUP(MONTH($A106),T_Récap_HS,2,0)&lt;&gt;"",VLOOKUP(MONTH($A106),T_Récap_HS,2,0),""),"")</f>
        <v/>
      </c>
      <c r="J106" s="24"/>
      <c r="K106" s="24" t="str">
        <f>IF(OR(A106&lt;$E$1,A106&gt;EOMONTH($E$1,11)),"",IF(AND(WEEKDAY(A106,2)=7,J106&lt;&gt;""),SUM($J$3:$J106),IF(AND($A106=EOMONTH($A106,0),VLOOKUP(MONTH(A106),T_Récap_HS,3,0)&lt;&gt;""),SUM($J$3:$J106),"")))</f>
        <v/>
      </c>
    </row>
    <row r="107" spans="1:11" x14ac:dyDescent="0.25">
      <c r="A107" s="17">
        <f t="shared" si="7"/>
        <v>43688</v>
      </c>
      <c r="B107" s="12"/>
      <c r="C107" s="12"/>
      <c r="D107" s="12"/>
      <c r="E107" s="12"/>
      <c r="F107" s="18" t="str">
        <f t="shared" si="6"/>
        <v/>
      </c>
      <c r="G107" s="26" t="str">
        <f t="shared" si="8"/>
        <v/>
      </c>
      <c r="H107" s="24" t="str">
        <f>IF(G107&lt;&gt;"",IF(MAX(SUM(F101:F107)-44/24,0)&gt;0,IF(MAX(SUM(F101:F107)-44/24,0)&gt;4/24,VLOOKUP(MAX(SUM(F101:F107)-44/24,0),T_HS_Sup_48h,2,1),MAX(SUM(F101:F107)-44/24,0)),""),"")</f>
        <v/>
      </c>
      <c r="I107" s="24" t="str">
        <f>IF($H107&lt;&gt;"",CHOOSE(MONTH($A107),SUM($H$3:$H107,-SUM($M$3:$M$10)),SUM($H$3:$H107,-SUM($M$3:$M$11)),SUM($H$3:$H107,-SUM($M$3:$M$12)),SUM($H$3:$H107,-SUM($M$3:$M$13)),SUM($H$3:$H107),SUM($H$3:$H107,-$M$3),SUM($H$3:$H107,-SUM($M$3:$M$4)),SUM($H$3:$H107,-SUM($M$3:$M$5)),SUM($H$3:$H107,-SUM($M$3:$M$6)),SUM($H$3:$H107,-SUM($M$3:$M$7)),SUM($H$3:$H107,-SUM($M$3:$M$8)),SUM($H$3:$H107,-SUM($M$3:$M$9))),IF($A107=EOMONTH($A107,0),IF(VLOOKUP(MONTH($A107),T_Récap_HS,2,0)&lt;&gt;"",VLOOKUP(MONTH($A107),T_Récap_HS,2,0),""),""))</f>
        <v/>
      </c>
      <c r="J107" s="24" t="str">
        <f t="shared" si="9"/>
        <v/>
      </c>
      <c r="K107" s="24" t="str">
        <f>IF(OR(A107&lt;$E$1,A107&gt;EOMONTH($E$1,11)),"",IF(AND(WEEKDAY(A107,2)=7,J107&lt;&gt;""),SUM($J$3:$J107),IF(AND($A107=EOMONTH($A107,0),VLOOKUP(MONTH(A107),T_Récap_HS,3,0)&lt;&gt;""),SUM($J$3:$J107),"")))</f>
        <v/>
      </c>
    </row>
    <row r="108" spans="1:11" x14ac:dyDescent="0.25">
      <c r="A108" s="17">
        <f t="shared" si="7"/>
        <v>43689</v>
      </c>
      <c r="B108" s="11"/>
      <c r="C108" s="11"/>
      <c r="D108" s="11"/>
      <c r="E108" s="11"/>
      <c r="F108" s="21" t="str">
        <f t="shared" si="6"/>
        <v/>
      </c>
      <c r="G108" s="25"/>
      <c r="H108" s="25"/>
      <c r="I108" s="25" t="str">
        <f>IF($A108=EOMONTH($A108,0),IF(VLOOKUP(MONTH($A108),T_Récap_HS,2,0)&lt;&gt;"",VLOOKUP(MONTH($A108),T_Récap_HS,2,0),""),"")</f>
        <v/>
      </c>
      <c r="J108" s="25"/>
      <c r="K108" s="25" t="str">
        <f>IF(OR(A108&lt;$E$1,A108&gt;EOMONTH($E$1,11)),"",IF(AND(WEEKDAY(A108,2)=7,J108&lt;&gt;""),SUM($J$3:$J108),IF(AND($A108=EOMONTH($A108,0),VLOOKUP(MONTH(A108),T_Récap_HS,3,0)&lt;&gt;""),SUM($J$3:$J108),"")))</f>
        <v/>
      </c>
    </row>
    <row r="109" spans="1:11" x14ac:dyDescent="0.25">
      <c r="A109" s="17">
        <f t="shared" si="7"/>
        <v>43690</v>
      </c>
      <c r="B109" s="11"/>
      <c r="C109" s="11"/>
      <c r="D109" s="11"/>
      <c r="E109" s="11"/>
      <c r="F109" s="21" t="str">
        <f t="shared" si="6"/>
        <v/>
      </c>
      <c r="G109" s="25"/>
      <c r="H109" s="25"/>
      <c r="I109" s="25" t="str">
        <f>IF($A109=EOMONTH($A109,0),IF(VLOOKUP(MONTH($A109),T_Récap_HS,2,0)&lt;&gt;"",VLOOKUP(MONTH($A109),T_Récap_HS,2,0),""),"")</f>
        <v/>
      </c>
      <c r="J109" s="25"/>
      <c r="K109" s="25" t="str">
        <f>IF(OR(A109&lt;$E$1,A109&gt;EOMONTH($E$1,11)),"",IF(AND(WEEKDAY(A109,2)=7,J109&lt;&gt;""),SUM($J$3:$J109),IF(AND($A109=EOMONTH($A109,0),VLOOKUP(MONTH(A109),T_Récap_HS,3,0)&lt;&gt;""),SUM($J$3:$J109),"")))</f>
        <v/>
      </c>
    </row>
    <row r="110" spans="1:11" x14ac:dyDescent="0.25">
      <c r="A110" s="17">
        <f t="shared" si="7"/>
        <v>43691</v>
      </c>
      <c r="B110" s="11"/>
      <c r="C110" s="11"/>
      <c r="D110" s="11"/>
      <c r="E110" s="11"/>
      <c r="F110" s="21" t="str">
        <f t="shared" si="6"/>
        <v/>
      </c>
      <c r="G110" s="25"/>
      <c r="H110" s="25"/>
      <c r="I110" s="25" t="str">
        <f>IF($A110=EOMONTH($A110,0),IF(VLOOKUP(MONTH($A110),T_Récap_HS,2,0)&lt;&gt;"",VLOOKUP(MONTH($A110),T_Récap_HS,2,0),""),"")</f>
        <v/>
      </c>
      <c r="J110" s="25"/>
      <c r="K110" s="25" t="str">
        <f>IF(OR(A110&lt;$E$1,A110&gt;EOMONTH($E$1,11)),"",IF(AND(WEEKDAY(A110,2)=7,J110&lt;&gt;""),SUM($J$3:$J110),IF(AND($A110=EOMONTH($A110,0),VLOOKUP(MONTH(A110),T_Récap_HS,3,0)&lt;&gt;""),SUM($J$3:$J110),"")))</f>
        <v/>
      </c>
    </row>
    <row r="111" spans="1:11" x14ac:dyDescent="0.25">
      <c r="A111" s="17">
        <f t="shared" si="7"/>
        <v>43692</v>
      </c>
      <c r="B111" s="11"/>
      <c r="C111" s="11"/>
      <c r="D111" s="11"/>
      <c r="E111" s="11"/>
      <c r="F111" s="21" t="str">
        <f t="shared" si="6"/>
        <v/>
      </c>
      <c r="G111" s="25"/>
      <c r="H111" s="25"/>
      <c r="I111" s="25" t="str">
        <f>IF($A111=EOMONTH($A111,0),IF(VLOOKUP(MONTH($A111),T_Récap_HS,2,0)&lt;&gt;"",VLOOKUP(MONTH($A111),T_Récap_HS,2,0),""),"")</f>
        <v/>
      </c>
      <c r="J111" s="25"/>
      <c r="K111" s="25" t="str">
        <f>IF(OR(A111&lt;$E$1,A111&gt;EOMONTH($E$1,11)),"",IF(AND(WEEKDAY(A111,2)=7,J111&lt;&gt;""),SUM($J$3:$J111),IF(AND($A111=EOMONTH($A111,0),VLOOKUP(MONTH(A111),T_Récap_HS,3,0)&lt;&gt;""),SUM($J$3:$J111),"")))</f>
        <v/>
      </c>
    </row>
    <row r="112" spans="1:11" x14ac:dyDescent="0.25">
      <c r="A112" s="17">
        <f t="shared" si="7"/>
        <v>43693</v>
      </c>
      <c r="B112" s="11"/>
      <c r="C112" s="11"/>
      <c r="D112" s="11"/>
      <c r="E112" s="11"/>
      <c r="F112" s="21" t="str">
        <f t="shared" si="6"/>
        <v/>
      </c>
      <c r="G112" s="25"/>
      <c r="H112" s="25"/>
      <c r="I112" s="25" t="str">
        <f>IF($A112=EOMONTH($A112,0),IF(VLOOKUP(MONTH($A112),T_Récap_HS,2,0)&lt;&gt;"",VLOOKUP(MONTH($A112),T_Récap_HS,2,0),""),"")</f>
        <v/>
      </c>
      <c r="J112" s="25"/>
      <c r="K112" s="25" t="str">
        <f>IF(OR(A112&lt;$E$1,A112&gt;EOMONTH($E$1,11)),"",IF(AND(WEEKDAY(A112,2)=7,J112&lt;&gt;""),SUM($J$3:$J112),IF(AND($A112=EOMONTH($A112,0),VLOOKUP(MONTH(A112),T_Récap_HS,3,0)&lt;&gt;""),SUM($J$3:$J112),"")))</f>
        <v/>
      </c>
    </row>
    <row r="113" spans="1:11" x14ac:dyDescent="0.25">
      <c r="A113" s="17">
        <f t="shared" si="7"/>
        <v>43694</v>
      </c>
      <c r="B113" s="11"/>
      <c r="C113" s="11"/>
      <c r="D113" s="11"/>
      <c r="E113" s="11"/>
      <c r="F113" s="21" t="str">
        <f t="shared" si="6"/>
        <v/>
      </c>
      <c r="G113" s="25"/>
      <c r="H113" s="25"/>
      <c r="I113" s="25" t="str">
        <f>IF($A113=EOMONTH($A113,0),IF(VLOOKUP(MONTH($A113),T_Récap_HS,2,0)&lt;&gt;"",VLOOKUP(MONTH($A113),T_Récap_HS,2,0),""),"")</f>
        <v/>
      </c>
      <c r="J113" s="25"/>
      <c r="K113" s="25" t="str">
        <f>IF(OR(A113&lt;$E$1,A113&gt;EOMONTH($E$1,11)),"",IF(AND(WEEKDAY(A113,2)=7,J113&lt;&gt;""),SUM($J$3:$J113),IF(AND($A113=EOMONTH($A113,0),VLOOKUP(MONTH(A113),T_Récap_HS,3,0)&lt;&gt;""),SUM($J$3:$J113),"")))</f>
        <v/>
      </c>
    </row>
    <row r="114" spans="1:11" x14ac:dyDescent="0.25">
      <c r="A114" s="17">
        <f t="shared" si="7"/>
        <v>43695</v>
      </c>
      <c r="B114" s="11"/>
      <c r="C114" s="11"/>
      <c r="D114" s="11"/>
      <c r="E114" s="11"/>
      <c r="F114" s="21" t="str">
        <f t="shared" si="6"/>
        <v/>
      </c>
      <c r="G114" s="27" t="str">
        <f t="shared" si="8"/>
        <v/>
      </c>
      <c r="H114" s="25" t="str">
        <f>IF(G114&lt;&gt;"",IF(MAX(SUM(F108:F114)-44/24,0)&gt;0,IF(MAX(SUM(F108:F114)-44/24,0)&gt;4/24,VLOOKUP(MAX(SUM(F108:F114)-44/24,0),T_HS_Sup_48h,2,1),MAX(SUM(F108:F114)-44/24,0)),""),"")</f>
        <v/>
      </c>
      <c r="I114" s="25" t="str">
        <f>IF($H114&lt;&gt;"",CHOOSE(MONTH($A114),SUM($H$3:$H114,-SUM($M$3:$M$10)),SUM($H$3:$H114,-SUM($M$3:$M$11)),SUM($H$3:$H114,-SUM($M$3:$M$12)),SUM($H$3:$H114,-SUM($M$3:$M$13)),SUM($H$3:$H114),SUM($H$3:$H114,-$M$3),SUM($H$3:$H114,-SUM($M$3:$M$4)),SUM($H$3:$H114,-SUM($M$3:$M$5)),SUM($H$3:$H114,-SUM($M$3:$M$6)),SUM($H$3:$H114,-SUM($M$3:$M$7)),SUM($H$3:$H114,-SUM($M$3:$M$8)),SUM($H$3:$H114,-SUM($M$3:$M$9))),IF($A114=EOMONTH($A114,0),IF(VLOOKUP(MONTH($A114),T_Récap_HS,2,0)&lt;&gt;"",VLOOKUP(MONTH($A114),T_Récap_HS,2,0),""),""))</f>
        <v/>
      </c>
      <c r="J114" s="25" t="str">
        <f t="shared" si="9"/>
        <v/>
      </c>
      <c r="K114" s="25" t="str">
        <f>IF(OR(A114&lt;$E$1,A114&gt;EOMONTH($E$1,11)),"",IF(AND(WEEKDAY(A114,2)=7,J114&lt;&gt;""),SUM($J$3:$J114),IF(AND($A114=EOMONTH($A114,0),VLOOKUP(MONTH(A114),T_Récap_HS,3,0)&lt;&gt;""),SUM($J$3:$J114),"")))</f>
        <v/>
      </c>
    </row>
    <row r="115" spans="1:11" x14ac:dyDescent="0.25">
      <c r="A115" s="17">
        <f t="shared" si="7"/>
        <v>43696</v>
      </c>
      <c r="B115" s="12"/>
      <c r="C115" s="12"/>
      <c r="D115" s="12"/>
      <c r="E115" s="12"/>
      <c r="F115" s="18" t="str">
        <f t="shared" si="6"/>
        <v/>
      </c>
      <c r="G115" s="24"/>
      <c r="H115" s="24"/>
      <c r="I115" s="24" t="str">
        <f>IF($A115=EOMONTH($A115,0),IF(VLOOKUP(MONTH($A115),T_Récap_HS,2,0)&lt;&gt;"",VLOOKUP(MONTH($A115),T_Récap_HS,2,0),""),"")</f>
        <v/>
      </c>
      <c r="J115" s="24"/>
      <c r="K115" s="24" t="str">
        <f>IF(OR(A115&lt;$E$1,A115&gt;EOMONTH($E$1,11)),"",IF(AND(WEEKDAY(A115,2)=7,J115&lt;&gt;""),SUM($J$3:$J115),IF(AND($A115=EOMONTH($A115,0),VLOOKUP(MONTH(A115),T_Récap_HS,3,0)&lt;&gt;""),SUM($J$3:$J115),"")))</f>
        <v/>
      </c>
    </row>
    <row r="116" spans="1:11" x14ac:dyDescent="0.25">
      <c r="A116" s="17">
        <f t="shared" si="7"/>
        <v>43697</v>
      </c>
      <c r="B116" s="12"/>
      <c r="C116" s="12"/>
      <c r="D116" s="12"/>
      <c r="E116" s="12"/>
      <c r="F116" s="18" t="str">
        <f t="shared" si="6"/>
        <v/>
      </c>
      <c r="G116" s="24"/>
      <c r="H116" s="24"/>
      <c r="I116" s="24" t="str">
        <f>IF($A116=EOMONTH($A116,0),IF(VLOOKUP(MONTH($A116),T_Récap_HS,2,0)&lt;&gt;"",VLOOKUP(MONTH($A116),T_Récap_HS,2,0),""),"")</f>
        <v/>
      </c>
      <c r="J116" s="24"/>
      <c r="K116" s="24" t="str">
        <f>IF(OR(A116&lt;$E$1,A116&gt;EOMONTH($E$1,11)),"",IF(AND(WEEKDAY(A116,2)=7,J116&lt;&gt;""),SUM($J$3:$J116),IF(AND($A116=EOMONTH($A116,0),VLOOKUP(MONTH(A116),T_Récap_HS,3,0)&lt;&gt;""),SUM($J$3:$J116),"")))</f>
        <v/>
      </c>
    </row>
    <row r="117" spans="1:11" x14ac:dyDescent="0.25">
      <c r="A117" s="17">
        <f t="shared" si="7"/>
        <v>43698</v>
      </c>
      <c r="B117" s="12"/>
      <c r="C117" s="12"/>
      <c r="D117" s="12"/>
      <c r="E117" s="12"/>
      <c r="F117" s="18" t="str">
        <f t="shared" si="6"/>
        <v/>
      </c>
      <c r="G117" s="24"/>
      <c r="H117" s="24"/>
      <c r="I117" s="24" t="str">
        <f>IF($A117=EOMONTH($A117,0),IF(VLOOKUP(MONTH($A117),T_Récap_HS,2,0)&lt;&gt;"",VLOOKUP(MONTH($A117),T_Récap_HS,2,0),""),"")</f>
        <v/>
      </c>
      <c r="J117" s="24"/>
      <c r="K117" s="24" t="str">
        <f>IF(OR(A117&lt;$E$1,A117&gt;EOMONTH($E$1,11)),"",IF(AND(WEEKDAY(A117,2)=7,J117&lt;&gt;""),SUM($J$3:$J117),IF(AND($A117=EOMONTH($A117,0),VLOOKUP(MONTH(A117),T_Récap_HS,3,0)&lt;&gt;""),SUM($J$3:$J117),"")))</f>
        <v/>
      </c>
    </row>
    <row r="118" spans="1:11" x14ac:dyDescent="0.25">
      <c r="A118" s="17">
        <f t="shared" si="7"/>
        <v>43699</v>
      </c>
      <c r="B118" s="12"/>
      <c r="C118" s="12"/>
      <c r="D118" s="12"/>
      <c r="E118" s="12"/>
      <c r="F118" s="18" t="str">
        <f t="shared" si="6"/>
        <v/>
      </c>
      <c r="G118" s="24"/>
      <c r="H118" s="24"/>
      <c r="I118" s="24" t="str">
        <f>IF($A118=EOMONTH($A118,0),IF(VLOOKUP(MONTH($A118),T_Récap_HS,2,0)&lt;&gt;"",VLOOKUP(MONTH($A118),T_Récap_HS,2,0),""),"")</f>
        <v/>
      </c>
      <c r="J118" s="24"/>
      <c r="K118" s="24" t="str">
        <f>IF(OR(A118&lt;$E$1,A118&gt;EOMONTH($E$1,11)),"",IF(AND(WEEKDAY(A118,2)=7,J118&lt;&gt;""),SUM($J$3:$J118),IF(AND($A118=EOMONTH($A118,0),VLOOKUP(MONTH(A118),T_Récap_HS,3,0)&lt;&gt;""),SUM($J$3:$J118),"")))</f>
        <v/>
      </c>
    </row>
    <row r="119" spans="1:11" x14ac:dyDescent="0.25">
      <c r="A119" s="17">
        <f t="shared" si="7"/>
        <v>43700</v>
      </c>
      <c r="B119" s="12"/>
      <c r="C119" s="12"/>
      <c r="D119" s="12"/>
      <c r="E119" s="12"/>
      <c r="F119" s="18" t="str">
        <f t="shared" si="6"/>
        <v/>
      </c>
      <c r="G119" s="24"/>
      <c r="H119" s="24"/>
      <c r="I119" s="24" t="str">
        <f>IF($A119=EOMONTH($A119,0),IF(VLOOKUP(MONTH($A119),T_Récap_HS,2,0)&lt;&gt;"",VLOOKUP(MONTH($A119),T_Récap_HS,2,0),""),"")</f>
        <v/>
      </c>
      <c r="J119" s="24"/>
      <c r="K119" s="24" t="str">
        <f>IF(OR(A119&lt;$E$1,A119&gt;EOMONTH($E$1,11)),"",IF(AND(WEEKDAY(A119,2)=7,J119&lt;&gt;""),SUM($J$3:$J119),IF(AND($A119=EOMONTH($A119,0),VLOOKUP(MONTH(A119),T_Récap_HS,3,0)&lt;&gt;""),SUM($J$3:$J119),"")))</f>
        <v/>
      </c>
    </row>
    <row r="120" spans="1:11" x14ac:dyDescent="0.25">
      <c r="A120" s="17">
        <f t="shared" si="7"/>
        <v>43701</v>
      </c>
      <c r="B120" s="12"/>
      <c r="C120" s="12"/>
      <c r="D120" s="12"/>
      <c r="E120" s="12"/>
      <c r="F120" s="18" t="str">
        <f t="shared" si="6"/>
        <v/>
      </c>
      <c r="G120" s="24"/>
      <c r="H120" s="24"/>
      <c r="I120" s="24" t="str">
        <f>IF($A120=EOMONTH($A120,0),IF(VLOOKUP(MONTH($A120),T_Récap_HS,2,0)&lt;&gt;"",VLOOKUP(MONTH($A120),T_Récap_HS,2,0),""),"")</f>
        <v/>
      </c>
      <c r="J120" s="24"/>
      <c r="K120" s="24" t="str">
        <f>IF(OR(A120&lt;$E$1,A120&gt;EOMONTH($E$1,11)),"",IF(AND(WEEKDAY(A120,2)=7,J120&lt;&gt;""),SUM($J$3:$J120),IF(AND($A120=EOMONTH($A120,0),VLOOKUP(MONTH(A120),T_Récap_HS,3,0)&lt;&gt;""),SUM($J$3:$J120),"")))</f>
        <v/>
      </c>
    </row>
    <row r="121" spans="1:11" x14ac:dyDescent="0.25">
      <c r="A121" s="17">
        <f t="shared" si="7"/>
        <v>43702</v>
      </c>
      <c r="B121" s="12"/>
      <c r="C121" s="12"/>
      <c r="D121" s="12"/>
      <c r="E121" s="12"/>
      <c r="F121" s="18" t="str">
        <f t="shared" si="6"/>
        <v/>
      </c>
      <c r="G121" s="26" t="str">
        <f t="shared" si="8"/>
        <v/>
      </c>
      <c r="H121" s="24" t="str">
        <f>IF(G121&lt;&gt;"",IF(MAX(SUM(F115:F121)-44/24,0)&gt;0,IF(MAX(SUM(F115:F121)-44/24,0)&gt;4/24,VLOOKUP(MAX(SUM(F115:F121)-44/24,0),T_HS_Sup_48h,2,1),MAX(SUM(F115:F121)-44/24,0)),""),"")</f>
        <v/>
      </c>
      <c r="I121" s="24" t="str">
        <f>IF($H121&lt;&gt;"",CHOOSE(MONTH($A121),SUM($H$3:$H121,-SUM($M$3:$M$10)),SUM($H$3:$H121,-SUM($M$3:$M$11)),SUM($H$3:$H121,-SUM($M$3:$M$12)),SUM($H$3:$H121,-SUM($M$3:$M$13)),SUM($H$3:$H121),SUM($H$3:$H121,-$M$3),SUM($H$3:$H121,-SUM($M$3:$M$4)),SUM($H$3:$H121,-SUM($M$3:$M$5)),SUM($H$3:$H121,-SUM($M$3:$M$6)),SUM($H$3:$H121,-SUM($M$3:$M$7)),SUM($H$3:$H121,-SUM($M$3:$M$8)),SUM($H$3:$H121,-SUM($M$3:$M$9))),IF($A121=EOMONTH($A121,0),IF(VLOOKUP(MONTH($A121),T_Récap_HS,2,0)&lt;&gt;"",VLOOKUP(MONTH($A121),T_Récap_HS,2,0),""),""))</f>
        <v/>
      </c>
      <c r="J121" s="24" t="str">
        <f t="shared" si="9"/>
        <v/>
      </c>
      <c r="K121" s="24" t="str">
        <f>IF(OR(A121&lt;$E$1,A121&gt;EOMONTH($E$1,11)),"",IF(AND(WEEKDAY(A121,2)=7,J121&lt;&gt;""),SUM($J$3:$J121),IF(AND($A121=EOMONTH($A121,0),VLOOKUP(MONTH(A121),T_Récap_HS,3,0)&lt;&gt;""),SUM($J$3:$J121),"")))</f>
        <v/>
      </c>
    </row>
    <row r="122" spans="1:11" x14ac:dyDescent="0.25">
      <c r="A122" s="17">
        <f t="shared" si="7"/>
        <v>43703</v>
      </c>
      <c r="B122" s="11"/>
      <c r="C122" s="11"/>
      <c r="D122" s="11"/>
      <c r="E122" s="11"/>
      <c r="F122" s="21" t="str">
        <f t="shared" si="6"/>
        <v/>
      </c>
      <c r="G122" s="25"/>
      <c r="H122" s="25"/>
      <c r="I122" s="25" t="str">
        <f>IF($A122=EOMONTH($A122,0),IF(VLOOKUP(MONTH($A122),T_Récap_HS,2,0)&lt;&gt;"",VLOOKUP(MONTH($A122),T_Récap_HS,2,0),""),"")</f>
        <v/>
      </c>
      <c r="J122" s="25"/>
      <c r="K122" s="25" t="str">
        <f>IF(OR(A122&lt;$E$1,A122&gt;EOMONTH($E$1,11)),"",IF(AND(WEEKDAY(A122,2)=7,J122&lt;&gt;""),SUM($J$3:$J122),IF(AND($A122=EOMONTH($A122,0),VLOOKUP(MONTH(A122),T_Récap_HS,3,0)&lt;&gt;""),SUM($J$3:$J122),"")))</f>
        <v/>
      </c>
    </row>
    <row r="123" spans="1:11" x14ac:dyDescent="0.25">
      <c r="A123" s="17">
        <f t="shared" si="7"/>
        <v>43704</v>
      </c>
      <c r="B123" s="11"/>
      <c r="C123" s="11"/>
      <c r="D123" s="11"/>
      <c r="E123" s="11"/>
      <c r="F123" s="21" t="str">
        <f t="shared" si="6"/>
        <v/>
      </c>
      <c r="G123" s="25"/>
      <c r="H123" s="25"/>
      <c r="I123" s="25" t="str">
        <f>IF($A123=EOMONTH($A123,0),IF(VLOOKUP(MONTH($A123),T_Récap_HS,2,0)&lt;&gt;"",VLOOKUP(MONTH($A123),T_Récap_HS,2,0),""),"")</f>
        <v/>
      </c>
      <c r="J123" s="25"/>
      <c r="K123" s="25" t="str">
        <f>IF(OR(A123&lt;$E$1,A123&gt;EOMONTH($E$1,11)),"",IF(AND(WEEKDAY(A123,2)=7,J123&lt;&gt;""),SUM($J$3:$J123),IF(AND($A123=EOMONTH($A123,0),VLOOKUP(MONTH(A123),T_Récap_HS,3,0)&lt;&gt;""),SUM($J$3:$J123),"")))</f>
        <v/>
      </c>
    </row>
    <row r="124" spans="1:11" x14ac:dyDescent="0.25">
      <c r="A124" s="17">
        <f t="shared" si="7"/>
        <v>43705</v>
      </c>
      <c r="B124" s="11"/>
      <c r="C124" s="11"/>
      <c r="D124" s="11"/>
      <c r="E124" s="11"/>
      <c r="F124" s="21" t="str">
        <f t="shared" si="6"/>
        <v/>
      </c>
      <c r="G124" s="25"/>
      <c r="H124" s="25"/>
      <c r="I124" s="25" t="str">
        <f>IF($A124=EOMONTH($A124,0),IF(VLOOKUP(MONTH($A124),T_Récap_HS,2,0)&lt;&gt;"",VLOOKUP(MONTH($A124),T_Récap_HS,2,0),""),"")</f>
        <v/>
      </c>
      <c r="J124" s="25"/>
      <c r="K124" s="25" t="str">
        <f>IF(OR(A124&lt;$E$1,A124&gt;EOMONTH($E$1,11)),"",IF(AND(WEEKDAY(A124,2)=7,J124&lt;&gt;""),SUM($J$3:$J124),IF(AND($A124=EOMONTH($A124,0),VLOOKUP(MONTH(A124),T_Récap_HS,3,0)&lt;&gt;""),SUM($J$3:$J124),"")))</f>
        <v/>
      </c>
    </row>
    <row r="125" spans="1:11" x14ac:dyDescent="0.25">
      <c r="A125" s="17">
        <f t="shared" si="7"/>
        <v>43706</v>
      </c>
      <c r="B125" s="11"/>
      <c r="C125" s="11"/>
      <c r="D125" s="11"/>
      <c r="E125" s="11"/>
      <c r="F125" s="21" t="str">
        <f t="shared" si="6"/>
        <v/>
      </c>
      <c r="G125" s="25"/>
      <c r="H125" s="25"/>
      <c r="I125" s="25" t="str">
        <f>IF($A125=EOMONTH($A125,0),IF(VLOOKUP(MONTH($A125),T_Récap_HS,2,0)&lt;&gt;"",VLOOKUP(MONTH($A125),T_Récap_HS,2,0),""),"")</f>
        <v/>
      </c>
      <c r="J125" s="25"/>
      <c r="K125" s="25" t="str">
        <f>IF(OR(A125&lt;$E$1,A125&gt;EOMONTH($E$1,11)),"",IF(AND(WEEKDAY(A125,2)=7,J125&lt;&gt;""),SUM($J$3:$J125),IF(AND($A125=EOMONTH($A125,0),VLOOKUP(MONTH(A125),T_Récap_HS,3,0)&lt;&gt;""),SUM($J$3:$J125),"")))</f>
        <v/>
      </c>
    </row>
    <row r="126" spans="1:11" x14ac:dyDescent="0.25">
      <c r="A126" s="17">
        <f t="shared" si="7"/>
        <v>43707</v>
      </c>
      <c r="B126" s="11"/>
      <c r="C126" s="11"/>
      <c r="D126" s="11"/>
      <c r="E126" s="11"/>
      <c r="F126" s="21" t="str">
        <f t="shared" si="6"/>
        <v/>
      </c>
      <c r="G126" s="25"/>
      <c r="H126" s="25"/>
      <c r="I126" s="25" t="str">
        <f>IF($A126=EOMONTH($A126,0),IF(VLOOKUP(MONTH($A126),T_Récap_HS,2,0)&lt;&gt;"",VLOOKUP(MONTH($A126),T_Récap_HS,2,0),""),"")</f>
        <v/>
      </c>
      <c r="J126" s="25"/>
      <c r="K126" s="25" t="str">
        <f>IF(OR(A126&lt;$E$1,A126&gt;EOMONTH($E$1,11)),"",IF(AND(WEEKDAY(A126,2)=7,J126&lt;&gt;""),SUM($J$3:$J126),IF(AND($A126=EOMONTH($A126,0),VLOOKUP(MONTH(A126),T_Récap_HS,3,0)&lt;&gt;""),SUM($J$3:$J126),"")))</f>
        <v/>
      </c>
    </row>
    <row r="127" spans="1:11" x14ac:dyDescent="0.25">
      <c r="A127" s="17">
        <f t="shared" si="7"/>
        <v>43708</v>
      </c>
      <c r="B127" s="11"/>
      <c r="C127" s="11"/>
      <c r="D127" s="11"/>
      <c r="E127" s="11"/>
      <c r="F127" s="21" t="str">
        <f t="shared" si="6"/>
        <v/>
      </c>
      <c r="G127" s="25"/>
      <c r="H127" s="25"/>
      <c r="I127" s="25" t="str">
        <f>IF($A127=EOMONTH($A127,0),IF(VLOOKUP(MONTH($A127),T_Récap_HS,2,0)&lt;&gt;"",VLOOKUP(MONTH($A127),T_Récap_HS,2,0),""),"")</f>
        <v/>
      </c>
      <c r="J127" s="25"/>
      <c r="K127" s="25" t="str">
        <f>IF(OR(A127&lt;$E$1,A127&gt;EOMONTH($E$1,11)),"",IF(AND(WEEKDAY(A127,2)=7,J127&lt;&gt;""),SUM($J$3:$J127),IF(AND($A127=EOMONTH($A127,0),VLOOKUP(MONTH(A127),T_Récap_HS,3,0)&lt;&gt;""),SUM($J$3:$J127),"")))</f>
        <v/>
      </c>
    </row>
    <row r="128" spans="1:11" x14ac:dyDescent="0.25">
      <c r="A128" s="17">
        <f t="shared" si="7"/>
        <v>43709</v>
      </c>
      <c r="B128" s="11"/>
      <c r="C128" s="11"/>
      <c r="D128" s="11"/>
      <c r="E128" s="11"/>
      <c r="F128" s="21" t="str">
        <f t="shared" si="6"/>
        <v/>
      </c>
      <c r="G128" s="27" t="str">
        <f t="shared" si="8"/>
        <v/>
      </c>
      <c r="H128" s="25" t="str">
        <f>IF(G128&lt;&gt;"",IF(MAX(SUM(F122:F128)-44/24,0)&gt;0,IF(MAX(SUM(F122:F128)-44/24,0)&gt;4/24,VLOOKUP(MAX(SUM(F122:F128)-44/24,0),T_HS_Sup_48h,2,1),MAX(SUM(F122:F128)-44/24,0)),""),"")</f>
        <v/>
      </c>
      <c r="I128" s="25" t="str">
        <f>IF($H128&lt;&gt;"",CHOOSE(MONTH($A128),SUM($H$3:$H128,-SUM($M$3:$M$10)),SUM($H$3:$H128,-SUM($M$3:$M$11)),SUM($H$3:$H128,-SUM($M$3:$M$12)),SUM($H$3:$H128,-SUM($M$3:$M$13)),SUM($H$3:$H128),SUM($H$3:$H128,-$M$3),SUM($H$3:$H128,-SUM($M$3:$M$4)),SUM($H$3:$H128,-SUM($M$3:$M$5)),SUM($H$3:$H128,-SUM($M$3:$M$6)),SUM($H$3:$H128,-SUM($M$3:$M$7)),SUM($H$3:$H128,-SUM($M$3:$M$8)),SUM($H$3:$H128,-SUM($M$3:$M$9))),IF($A128=EOMONTH($A128,0),IF(VLOOKUP(MONTH($A128),T_Récap_HS,2,0)&lt;&gt;"",VLOOKUP(MONTH($A128),T_Récap_HS,2,0),""),""))</f>
        <v/>
      </c>
      <c r="J128" s="25" t="str">
        <f t="shared" si="9"/>
        <v/>
      </c>
      <c r="K128" s="25" t="str">
        <f>IF(OR(A128&lt;$E$1,A128&gt;EOMONTH($E$1,11)),"",IF(AND(WEEKDAY(A128,2)=7,J128&lt;&gt;""),SUM($J$3:$J128),IF(AND($A128=EOMONTH($A128,0),VLOOKUP(MONTH(A128),T_Récap_HS,3,0)&lt;&gt;""),SUM($J$3:$J128),"")))</f>
        <v/>
      </c>
    </row>
    <row r="129" spans="1:11" x14ac:dyDescent="0.25">
      <c r="A129" s="17">
        <f t="shared" si="7"/>
        <v>43710</v>
      </c>
      <c r="B129" s="12"/>
      <c r="C129" s="12"/>
      <c r="D129" s="12"/>
      <c r="E129" s="12"/>
      <c r="F129" s="18" t="str">
        <f t="shared" si="6"/>
        <v/>
      </c>
      <c r="G129" s="24"/>
      <c r="H129" s="24"/>
      <c r="I129" s="24" t="str">
        <f>IF($A129=EOMONTH($A129,0),IF(VLOOKUP(MONTH($A129),T_Récap_HS,2,0)&lt;&gt;"",VLOOKUP(MONTH($A129),T_Récap_HS,2,0),""),"")</f>
        <v/>
      </c>
      <c r="J129" s="24"/>
      <c r="K129" s="24" t="str">
        <f>IF(OR(A129&lt;$E$1,A129&gt;EOMONTH($E$1,11)),"",IF(AND(WEEKDAY(A129,2)=7,J129&lt;&gt;""),SUM($J$3:$J129),IF(AND($A129=EOMONTH($A129,0),VLOOKUP(MONTH(A129),T_Récap_HS,3,0)&lt;&gt;""),SUM($J$3:$J129),"")))</f>
        <v/>
      </c>
    </row>
    <row r="130" spans="1:11" x14ac:dyDescent="0.25">
      <c r="A130" s="17">
        <f t="shared" si="7"/>
        <v>43711</v>
      </c>
      <c r="B130" s="12"/>
      <c r="C130" s="12"/>
      <c r="D130" s="12"/>
      <c r="E130" s="12"/>
      <c r="F130" s="18" t="str">
        <f t="shared" si="6"/>
        <v/>
      </c>
      <c r="G130" s="24"/>
      <c r="H130" s="24"/>
      <c r="I130" s="24" t="str">
        <f>IF($A130=EOMONTH($A130,0),IF(VLOOKUP(MONTH($A130),T_Récap_HS,2,0)&lt;&gt;"",VLOOKUP(MONTH($A130),T_Récap_HS,2,0),""),"")</f>
        <v/>
      </c>
      <c r="J130" s="24"/>
      <c r="K130" s="24" t="str">
        <f>IF(OR(A130&lt;$E$1,A130&gt;EOMONTH($E$1,11)),"",IF(AND(WEEKDAY(A130,2)=7,J130&lt;&gt;""),SUM($J$3:$J130),IF(AND($A130=EOMONTH($A130,0),VLOOKUP(MONTH(A130),T_Récap_HS,3,0)&lt;&gt;""),SUM($J$3:$J130),"")))</f>
        <v/>
      </c>
    </row>
    <row r="131" spans="1:11" x14ac:dyDescent="0.25">
      <c r="A131" s="17">
        <f t="shared" si="7"/>
        <v>43712</v>
      </c>
      <c r="B131" s="12"/>
      <c r="C131" s="12"/>
      <c r="D131" s="12"/>
      <c r="E131" s="12"/>
      <c r="F131" s="18" t="str">
        <f t="shared" ref="F131:F194" si="10">IF(AND(B131=0,C131=0,D131=0,E131=0),"",IF((C131-B131)+(E131-D131)&lt;0,"",(C131-B131)+(E131-D131)))</f>
        <v/>
      </c>
      <c r="G131" s="24"/>
      <c r="H131" s="24"/>
      <c r="I131" s="24" t="str">
        <f>IF($A131=EOMONTH($A131,0),IF(VLOOKUP(MONTH($A131),T_Récap_HS,2,0)&lt;&gt;"",VLOOKUP(MONTH($A131),T_Récap_HS,2,0),""),"")</f>
        <v/>
      </c>
      <c r="J131" s="24"/>
      <c r="K131" s="24" t="str">
        <f>IF(OR(A131&lt;$E$1,A131&gt;EOMONTH($E$1,11)),"",IF(AND(WEEKDAY(A131,2)=7,J131&lt;&gt;""),SUM($J$3:$J131),IF(AND($A131=EOMONTH($A131,0),VLOOKUP(MONTH(A131),T_Récap_HS,3,0)&lt;&gt;""),SUM($J$3:$J131),"")))</f>
        <v/>
      </c>
    </row>
    <row r="132" spans="1:11" x14ac:dyDescent="0.25">
      <c r="A132" s="17">
        <f t="shared" si="7"/>
        <v>43713</v>
      </c>
      <c r="B132" s="12"/>
      <c r="C132" s="12"/>
      <c r="D132" s="12"/>
      <c r="E132" s="12"/>
      <c r="F132" s="18" t="str">
        <f t="shared" si="10"/>
        <v/>
      </c>
      <c r="G132" s="24"/>
      <c r="H132" s="24"/>
      <c r="I132" s="24" t="str">
        <f>IF($A132=EOMONTH($A132,0),IF(VLOOKUP(MONTH($A132),T_Récap_HS,2,0)&lt;&gt;"",VLOOKUP(MONTH($A132),T_Récap_HS,2,0),""),"")</f>
        <v/>
      </c>
      <c r="J132" s="24"/>
      <c r="K132" s="24" t="str">
        <f>IF(OR(A132&lt;$E$1,A132&gt;EOMONTH($E$1,11)),"",IF(AND(WEEKDAY(A132,2)=7,J132&lt;&gt;""),SUM($J$3:$J132),IF(AND($A132=EOMONTH($A132,0),VLOOKUP(MONTH(A132),T_Récap_HS,3,0)&lt;&gt;""),SUM($J$3:$J132),"")))</f>
        <v/>
      </c>
    </row>
    <row r="133" spans="1:11" x14ac:dyDescent="0.25">
      <c r="A133" s="17">
        <f t="shared" ref="A133:A196" si="11">A132+1</f>
        <v>43714</v>
      </c>
      <c r="B133" s="12"/>
      <c r="C133" s="12"/>
      <c r="D133" s="12"/>
      <c r="E133" s="12"/>
      <c r="F133" s="18" t="str">
        <f t="shared" si="10"/>
        <v/>
      </c>
      <c r="G133" s="24"/>
      <c r="H133" s="24"/>
      <c r="I133" s="24" t="str">
        <f>IF($A133=EOMONTH($A133,0),IF(VLOOKUP(MONTH($A133),T_Récap_HS,2,0)&lt;&gt;"",VLOOKUP(MONTH($A133),T_Récap_HS,2,0),""),"")</f>
        <v/>
      </c>
      <c r="J133" s="24"/>
      <c r="K133" s="24" t="str">
        <f>IF(OR(A133&lt;$E$1,A133&gt;EOMONTH($E$1,11)),"",IF(AND(WEEKDAY(A133,2)=7,J133&lt;&gt;""),SUM($J$3:$J133),IF(AND($A133=EOMONTH($A133,0),VLOOKUP(MONTH(A133),T_Récap_HS,3,0)&lt;&gt;""),SUM($J$3:$J133),"")))</f>
        <v/>
      </c>
    </row>
    <row r="134" spans="1:11" x14ac:dyDescent="0.25">
      <c r="A134" s="17">
        <f t="shared" si="11"/>
        <v>43715</v>
      </c>
      <c r="B134" s="12"/>
      <c r="C134" s="12"/>
      <c r="D134" s="12"/>
      <c r="E134" s="12"/>
      <c r="F134" s="18" t="str">
        <f t="shared" si="10"/>
        <v/>
      </c>
      <c r="G134" s="24"/>
      <c r="H134" s="24"/>
      <c r="I134" s="24" t="str">
        <f>IF($A134=EOMONTH($A134,0),IF(VLOOKUP(MONTH($A134),T_Récap_HS,2,0)&lt;&gt;"",VLOOKUP(MONTH($A134),T_Récap_HS,2,0),""),"")</f>
        <v/>
      </c>
      <c r="J134" s="24"/>
      <c r="K134" s="24" t="str">
        <f>IF(OR(A134&lt;$E$1,A134&gt;EOMONTH($E$1,11)),"",IF(AND(WEEKDAY(A134,2)=7,J134&lt;&gt;""),SUM($J$3:$J134),IF(AND($A134=EOMONTH($A134,0),VLOOKUP(MONTH(A134),T_Récap_HS,3,0)&lt;&gt;""),SUM($J$3:$J134),"")))</f>
        <v/>
      </c>
    </row>
    <row r="135" spans="1:11" x14ac:dyDescent="0.25">
      <c r="A135" s="17">
        <f t="shared" si="11"/>
        <v>43716</v>
      </c>
      <c r="B135" s="12"/>
      <c r="C135" s="12"/>
      <c r="D135" s="12"/>
      <c r="E135" s="12"/>
      <c r="F135" s="18" t="str">
        <f t="shared" si="10"/>
        <v/>
      </c>
      <c r="G135" s="26" t="str">
        <f t="shared" ref="G135:G198" si="12">IF(A135&gt;EOMONTH($E$1,11),"",IF(WEEKDAY(A135,2)&lt;7,"",IF(SUM(F129:F135)&gt;0,SUM(F129:F135),"")))</f>
        <v/>
      </c>
      <c r="H135" s="24" t="str">
        <f>IF(G135&lt;&gt;"",IF(MAX(SUM(F129:F135)-44/24,0)&gt;0,IF(MAX(SUM(F129:F135)-44/24,0)&gt;4/24,VLOOKUP(MAX(SUM(F129:F135)-44/24,0),T_HS_Sup_48h,2,1),MAX(SUM(F129:F135)-44/24,0)),""),"")</f>
        <v/>
      </c>
      <c r="I135" s="24" t="str">
        <f>IF($H135&lt;&gt;"",CHOOSE(MONTH($A135),SUM($H$3:$H135,-SUM($M$3:$M$10)),SUM($H$3:$H135,-SUM($M$3:$M$11)),SUM($H$3:$H135,-SUM($M$3:$M$12)),SUM($H$3:$H135,-SUM($M$3:$M$13)),SUM($H$3:$H135),SUM($H$3:$H135,-$M$3),SUM($H$3:$H135,-SUM($M$3:$M$4)),SUM($H$3:$H135,-SUM($M$3:$M$5)),SUM($H$3:$H135,-SUM($M$3:$M$6)),SUM($H$3:$H135,-SUM($M$3:$M$7)),SUM($H$3:$H135,-SUM($M$3:$M$8)),SUM($H$3:$H135,-SUM($M$3:$M$9))),IF($A135=EOMONTH($A135,0),IF(VLOOKUP(MONTH($A135),T_Récap_HS,2,0)&lt;&gt;"",VLOOKUP(MONTH($A135),T_Récap_HS,2,0),""),""))</f>
        <v/>
      </c>
      <c r="J135" s="24" t="str">
        <f t="shared" ref="J135:J191" si="13">IF(G135&lt;&gt;"",IF(MAX(G135-35/24,0)&gt;0,IF(MAX(G135,0)&gt;48/24,9/24,MAX(G135-35/24,0)-_xlfn.NUMBERVALUE(H135)),""),"")</f>
        <v/>
      </c>
      <c r="K135" s="24" t="str">
        <f>IF(OR(A135&lt;$E$1,A135&gt;EOMONTH($E$1,11)),"",IF(AND(WEEKDAY(A135,2)=7,J135&lt;&gt;""),SUM($J$3:$J135),IF(AND($A135=EOMONTH($A135,0),VLOOKUP(MONTH(A135),T_Récap_HS,3,0)&lt;&gt;""),SUM($J$3:$J135),"")))</f>
        <v/>
      </c>
    </row>
    <row r="136" spans="1:11" x14ac:dyDescent="0.25">
      <c r="A136" s="17">
        <f t="shared" si="11"/>
        <v>43717</v>
      </c>
      <c r="B136" s="11"/>
      <c r="C136" s="11"/>
      <c r="D136" s="11"/>
      <c r="E136" s="11"/>
      <c r="F136" s="21" t="str">
        <f t="shared" si="10"/>
        <v/>
      </c>
      <c r="G136" s="25"/>
      <c r="H136" s="25"/>
      <c r="I136" s="25" t="str">
        <f>IF($A136=EOMONTH($A136,0),IF(VLOOKUP(MONTH($A136),T_Récap_HS,2,0)&lt;&gt;"",VLOOKUP(MONTH($A136),T_Récap_HS,2,0),""),"")</f>
        <v/>
      </c>
      <c r="J136" s="25"/>
      <c r="K136" s="25" t="str">
        <f>IF(OR(A136&lt;$E$1,A136&gt;EOMONTH($E$1,11)),"",IF(AND(WEEKDAY(A136,2)=7,J136&lt;&gt;""),SUM($J$3:$J136),IF(AND($A136=EOMONTH($A136,0),VLOOKUP(MONTH(A136),T_Récap_HS,3,0)&lt;&gt;""),SUM($J$3:$J136),"")))</f>
        <v/>
      </c>
    </row>
    <row r="137" spans="1:11" x14ac:dyDescent="0.25">
      <c r="A137" s="17">
        <f t="shared" si="11"/>
        <v>43718</v>
      </c>
      <c r="B137" s="11"/>
      <c r="C137" s="11"/>
      <c r="D137" s="11"/>
      <c r="E137" s="11"/>
      <c r="F137" s="21" t="str">
        <f t="shared" si="10"/>
        <v/>
      </c>
      <c r="G137" s="25"/>
      <c r="H137" s="25"/>
      <c r="I137" s="25" t="str">
        <f>IF($A137=EOMONTH($A137,0),IF(VLOOKUP(MONTH($A137),T_Récap_HS,2,0)&lt;&gt;"",VLOOKUP(MONTH($A137),T_Récap_HS,2,0),""),"")</f>
        <v/>
      </c>
      <c r="J137" s="25"/>
      <c r="K137" s="25" t="str">
        <f>IF(OR(A137&lt;$E$1,A137&gt;EOMONTH($E$1,11)),"",IF(AND(WEEKDAY(A137,2)=7,J137&lt;&gt;""),SUM($J$3:$J137),IF(AND($A137=EOMONTH($A137,0),VLOOKUP(MONTH(A137),T_Récap_HS,3,0)&lt;&gt;""),SUM($J$3:$J137),"")))</f>
        <v/>
      </c>
    </row>
    <row r="138" spans="1:11" x14ac:dyDescent="0.25">
      <c r="A138" s="17">
        <f t="shared" si="11"/>
        <v>43719</v>
      </c>
      <c r="B138" s="11"/>
      <c r="C138" s="11"/>
      <c r="D138" s="11"/>
      <c r="E138" s="11"/>
      <c r="F138" s="21" t="str">
        <f t="shared" si="10"/>
        <v/>
      </c>
      <c r="G138" s="25"/>
      <c r="H138" s="25"/>
      <c r="I138" s="25" t="str">
        <f>IF($A138=EOMONTH($A138,0),IF(VLOOKUP(MONTH($A138),T_Récap_HS,2,0)&lt;&gt;"",VLOOKUP(MONTH($A138),T_Récap_HS,2,0),""),"")</f>
        <v/>
      </c>
      <c r="J138" s="25"/>
      <c r="K138" s="25" t="str">
        <f>IF(OR(A138&lt;$E$1,A138&gt;EOMONTH($E$1,11)),"",IF(AND(WEEKDAY(A138,2)=7,J138&lt;&gt;""),SUM($J$3:$J138),IF(AND($A138=EOMONTH($A138,0),VLOOKUP(MONTH(A138),T_Récap_HS,3,0)&lt;&gt;""),SUM($J$3:$J138),"")))</f>
        <v/>
      </c>
    </row>
    <row r="139" spans="1:11" x14ac:dyDescent="0.25">
      <c r="A139" s="17">
        <f t="shared" si="11"/>
        <v>43720</v>
      </c>
      <c r="B139" s="11"/>
      <c r="C139" s="11"/>
      <c r="D139" s="11"/>
      <c r="E139" s="11"/>
      <c r="F139" s="21" t="str">
        <f t="shared" si="10"/>
        <v/>
      </c>
      <c r="G139" s="25"/>
      <c r="H139" s="25"/>
      <c r="I139" s="25" t="str">
        <f>IF($A139=EOMONTH($A139,0),IF(VLOOKUP(MONTH($A139),T_Récap_HS,2,0)&lt;&gt;"",VLOOKUP(MONTH($A139),T_Récap_HS,2,0),""),"")</f>
        <v/>
      </c>
      <c r="J139" s="25"/>
      <c r="K139" s="25" t="str">
        <f>IF(OR(A139&lt;$E$1,A139&gt;EOMONTH($E$1,11)),"",IF(AND(WEEKDAY(A139,2)=7,J139&lt;&gt;""),SUM($J$3:$J139),IF(AND($A139=EOMONTH($A139,0),VLOOKUP(MONTH(A139),T_Récap_HS,3,0)&lt;&gt;""),SUM($J$3:$J139),"")))</f>
        <v/>
      </c>
    </row>
    <row r="140" spans="1:11" x14ac:dyDescent="0.25">
      <c r="A140" s="17">
        <f t="shared" si="11"/>
        <v>43721</v>
      </c>
      <c r="B140" s="11"/>
      <c r="C140" s="11"/>
      <c r="D140" s="11"/>
      <c r="E140" s="11"/>
      <c r="F140" s="21" t="str">
        <f t="shared" si="10"/>
        <v/>
      </c>
      <c r="G140" s="25"/>
      <c r="H140" s="25"/>
      <c r="I140" s="25" t="str">
        <f>IF($A140=EOMONTH($A140,0),IF(VLOOKUP(MONTH($A140),T_Récap_HS,2,0)&lt;&gt;"",VLOOKUP(MONTH($A140),T_Récap_HS,2,0),""),"")</f>
        <v/>
      </c>
      <c r="J140" s="25"/>
      <c r="K140" s="25" t="str">
        <f>IF(OR(A140&lt;$E$1,A140&gt;EOMONTH($E$1,11)),"",IF(AND(WEEKDAY(A140,2)=7,J140&lt;&gt;""),SUM($J$3:$J140),IF(AND($A140=EOMONTH($A140,0),VLOOKUP(MONTH(A140),T_Récap_HS,3,0)&lt;&gt;""),SUM($J$3:$J140),"")))</f>
        <v/>
      </c>
    </row>
    <row r="141" spans="1:11" x14ac:dyDescent="0.25">
      <c r="A141" s="17">
        <f t="shared" si="11"/>
        <v>43722</v>
      </c>
      <c r="B141" s="11"/>
      <c r="C141" s="11"/>
      <c r="D141" s="11"/>
      <c r="E141" s="11"/>
      <c r="F141" s="21" t="str">
        <f t="shared" si="10"/>
        <v/>
      </c>
      <c r="G141" s="25"/>
      <c r="H141" s="25"/>
      <c r="I141" s="25" t="str">
        <f>IF($A141=EOMONTH($A141,0),IF(VLOOKUP(MONTH($A141),T_Récap_HS,2,0)&lt;&gt;"",VLOOKUP(MONTH($A141),T_Récap_HS,2,0),""),"")</f>
        <v/>
      </c>
      <c r="J141" s="25"/>
      <c r="K141" s="25" t="str">
        <f>IF(OR(A141&lt;$E$1,A141&gt;EOMONTH($E$1,11)),"",IF(AND(WEEKDAY(A141,2)=7,J141&lt;&gt;""),SUM($J$3:$J141),IF(AND($A141=EOMONTH($A141,0),VLOOKUP(MONTH(A141),T_Récap_HS,3,0)&lt;&gt;""),SUM($J$3:$J141),"")))</f>
        <v/>
      </c>
    </row>
    <row r="142" spans="1:11" x14ac:dyDescent="0.25">
      <c r="A142" s="17">
        <f t="shared" si="11"/>
        <v>43723</v>
      </c>
      <c r="B142" s="11"/>
      <c r="C142" s="11"/>
      <c r="D142" s="11"/>
      <c r="E142" s="11"/>
      <c r="F142" s="21" t="str">
        <f t="shared" si="10"/>
        <v/>
      </c>
      <c r="G142" s="27" t="str">
        <f t="shared" si="12"/>
        <v/>
      </c>
      <c r="H142" s="25" t="str">
        <f>IF(G142&lt;&gt;"",IF(MAX(SUM(F136:F142)-44/24,0)&gt;0,IF(MAX(SUM(F136:F142)-44/24,0)&gt;4/24,VLOOKUP(MAX(SUM(F136:F142)-44/24,0),T_HS_Sup_48h,2,1),MAX(SUM(F136:F142)-44/24,0)),""),"")</f>
        <v/>
      </c>
      <c r="I142" s="25" t="str">
        <f>IF($H142&lt;&gt;"",CHOOSE(MONTH($A142),SUM($H$3:$H142,-SUM($M$3:$M$10)),SUM($H$3:$H142,-SUM($M$3:$M$11)),SUM($H$3:$H142,-SUM($M$3:$M$12)),SUM($H$3:$H142,-SUM($M$3:$M$13)),SUM($H$3:$H142),SUM($H$3:$H142,-$M$3),SUM($H$3:$H142,-SUM($M$3:$M$4)),SUM($H$3:$H142,-SUM($M$3:$M$5)),SUM($H$3:$H142,-SUM($M$3:$M$6)),SUM($H$3:$H142,-SUM($M$3:$M$7)),SUM($H$3:$H142,-SUM($M$3:$M$8)),SUM($H$3:$H142,-SUM($M$3:$M$9))),IF($A142=EOMONTH($A142,0),IF(VLOOKUP(MONTH($A142),T_Récap_HS,2,0)&lt;&gt;"",VLOOKUP(MONTH($A142),T_Récap_HS,2,0),""),""))</f>
        <v/>
      </c>
      <c r="J142" s="25" t="str">
        <f t="shared" si="13"/>
        <v/>
      </c>
      <c r="K142" s="25" t="str">
        <f>IF(OR(A142&lt;$E$1,A142&gt;EOMONTH($E$1,11)),"",IF(AND(WEEKDAY(A142,2)=7,J142&lt;&gt;""),SUM($J$3:$J142),IF(AND($A142=EOMONTH($A142,0),VLOOKUP(MONTH(A142),T_Récap_HS,3,0)&lt;&gt;""),SUM($J$3:$J142),"")))</f>
        <v/>
      </c>
    </row>
    <row r="143" spans="1:11" x14ac:dyDescent="0.25">
      <c r="A143" s="17">
        <f t="shared" si="11"/>
        <v>43724</v>
      </c>
      <c r="B143" s="12"/>
      <c r="C143" s="12"/>
      <c r="D143" s="12"/>
      <c r="E143" s="12"/>
      <c r="F143" s="18" t="str">
        <f t="shared" si="10"/>
        <v/>
      </c>
      <c r="G143" s="24"/>
      <c r="H143" s="24"/>
      <c r="I143" s="24" t="str">
        <f>IF($A143=EOMONTH($A143,0),IF(VLOOKUP(MONTH($A143),T_Récap_HS,2,0)&lt;&gt;"",VLOOKUP(MONTH($A143),T_Récap_HS,2,0),""),"")</f>
        <v/>
      </c>
      <c r="J143" s="24"/>
      <c r="K143" s="24" t="str">
        <f>IF(OR(A143&lt;$E$1,A143&gt;EOMONTH($E$1,11)),"",IF(AND(WEEKDAY(A143,2)=7,J143&lt;&gt;""),SUM($J$3:$J143),IF(AND($A143=EOMONTH($A143,0),VLOOKUP(MONTH(A143),T_Récap_HS,3,0)&lt;&gt;""),SUM($J$3:$J143),"")))</f>
        <v/>
      </c>
    </row>
    <row r="144" spans="1:11" x14ac:dyDescent="0.25">
      <c r="A144" s="17">
        <f t="shared" si="11"/>
        <v>43725</v>
      </c>
      <c r="B144" s="12"/>
      <c r="C144" s="12"/>
      <c r="D144" s="12"/>
      <c r="E144" s="12"/>
      <c r="F144" s="18" t="str">
        <f t="shared" si="10"/>
        <v/>
      </c>
      <c r="G144" s="24"/>
      <c r="H144" s="24"/>
      <c r="I144" s="24" t="str">
        <f>IF($A144=EOMONTH($A144,0),IF(VLOOKUP(MONTH($A144),T_Récap_HS,2,0)&lt;&gt;"",VLOOKUP(MONTH($A144),T_Récap_HS,2,0),""),"")</f>
        <v/>
      </c>
      <c r="J144" s="24"/>
      <c r="K144" s="24" t="str">
        <f>IF(OR(A144&lt;$E$1,A144&gt;EOMONTH($E$1,11)),"",IF(AND(WEEKDAY(A144,2)=7,J144&lt;&gt;""),SUM($J$3:$J144),IF(AND($A144=EOMONTH($A144,0),VLOOKUP(MONTH(A144),T_Récap_HS,3,0)&lt;&gt;""),SUM($J$3:$J144),"")))</f>
        <v/>
      </c>
    </row>
    <row r="145" spans="1:11" x14ac:dyDescent="0.25">
      <c r="A145" s="17">
        <f t="shared" si="11"/>
        <v>43726</v>
      </c>
      <c r="B145" s="12"/>
      <c r="C145" s="12"/>
      <c r="D145" s="12"/>
      <c r="E145" s="12"/>
      <c r="F145" s="18" t="str">
        <f t="shared" si="10"/>
        <v/>
      </c>
      <c r="G145" s="24"/>
      <c r="H145" s="24"/>
      <c r="I145" s="24" t="str">
        <f>IF($A145=EOMONTH($A145,0),IF(VLOOKUP(MONTH($A145),T_Récap_HS,2,0)&lt;&gt;"",VLOOKUP(MONTH($A145),T_Récap_HS,2,0),""),"")</f>
        <v/>
      </c>
      <c r="J145" s="24"/>
      <c r="K145" s="24" t="str">
        <f>IF(OR(A145&lt;$E$1,A145&gt;EOMONTH($E$1,11)),"",IF(AND(WEEKDAY(A145,2)=7,J145&lt;&gt;""),SUM($J$3:$J145),IF(AND($A145=EOMONTH($A145,0),VLOOKUP(MONTH(A145),T_Récap_HS,3,0)&lt;&gt;""),SUM($J$3:$J145),"")))</f>
        <v/>
      </c>
    </row>
    <row r="146" spans="1:11" x14ac:dyDescent="0.25">
      <c r="A146" s="17">
        <f t="shared" si="11"/>
        <v>43727</v>
      </c>
      <c r="B146" s="12"/>
      <c r="C146" s="12"/>
      <c r="D146" s="12"/>
      <c r="E146" s="12"/>
      <c r="F146" s="18" t="str">
        <f t="shared" si="10"/>
        <v/>
      </c>
      <c r="G146" s="24"/>
      <c r="H146" s="24"/>
      <c r="I146" s="24" t="str">
        <f>IF($A146=EOMONTH($A146,0),IF(VLOOKUP(MONTH($A146),T_Récap_HS,2,0)&lt;&gt;"",VLOOKUP(MONTH($A146),T_Récap_HS,2,0),""),"")</f>
        <v/>
      </c>
      <c r="J146" s="24"/>
      <c r="K146" s="24" t="str">
        <f>IF(OR(A146&lt;$E$1,A146&gt;EOMONTH($E$1,11)),"",IF(AND(WEEKDAY(A146,2)=7,J146&lt;&gt;""),SUM($J$3:$J146),IF(AND($A146=EOMONTH($A146,0),VLOOKUP(MONTH(A146),T_Récap_HS,3,0)&lt;&gt;""),SUM($J$3:$J146),"")))</f>
        <v/>
      </c>
    </row>
    <row r="147" spans="1:11" x14ac:dyDescent="0.25">
      <c r="A147" s="17">
        <f t="shared" si="11"/>
        <v>43728</v>
      </c>
      <c r="B147" s="12"/>
      <c r="C147" s="12"/>
      <c r="D147" s="12"/>
      <c r="E147" s="12"/>
      <c r="F147" s="18" t="str">
        <f t="shared" si="10"/>
        <v/>
      </c>
      <c r="G147" s="24"/>
      <c r="H147" s="24"/>
      <c r="I147" s="24" t="str">
        <f>IF($A147=EOMONTH($A147,0),IF(VLOOKUP(MONTH($A147),T_Récap_HS,2,0)&lt;&gt;"",VLOOKUP(MONTH($A147),T_Récap_HS,2,0),""),"")</f>
        <v/>
      </c>
      <c r="J147" s="24"/>
      <c r="K147" s="24" t="str">
        <f>IF(OR(A147&lt;$E$1,A147&gt;EOMONTH($E$1,11)),"",IF(AND(WEEKDAY(A147,2)=7,J147&lt;&gt;""),SUM($J$3:$J147),IF(AND($A147=EOMONTH($A147,0),VLOOKUP(MONTH(A147),T_Récap_HS,3,0)&lt;&gt;""),SUM($J$3:$J147),"")))</f>
        <v/>
      </c>
    </row>
    <row r="148" spans="1:11" x14ac:dyDescent="0.25">
      <c r="A148" s="17">
        <f t="shared" si="11"/>
        <v>43729</v>
      </c>
      <c r="B148" s="12"/>
      <c r="C148" s="12"/>
      <c r="D148" s="12"/>
      <c r="E148" s="12"/>
      <c r="F148" s="18" t="str">
        <f t="shared" si="10"/>
        <v/>
      </c>
      <c r="G148" s="24"/>
      <c r="H148" s="24"/>
      <c r="I148" s="24" t="str">
        <f>IF($A148=EOMONTH($A148,0),IF(VLOOKUP(MONTH($A148),T_Récap_HS,2,0)&lt;&gt;"",VLOOKUP(MONTH($A148),T_Récap_HS,2,0),""),"")</f>
        <v/>
      </c>
      <c r="J148" s="24"/>
      <c r="K148" s="24" t="str">
        <f>IF(OR(A148&lt;$E$1,A148&gt;EOMONTH($E$1,11)),"",IF(AND(WEEKDAY(A148,2)=7,J148&lt;&gt;""),SUM($J$3:$J148),IF(AND($A148=EOMONTH($A148,0),VLOOKUP(MONTH(A148),T_Récap_HS,3,0)&lt;&gt;""),SUM($J$3:$J148),"")))</f>
        <v/>
      </c>
    </row>
    <row r="149" spans="1:11" x14ac:dyDescent="0.25">
      <c r="A149" s="17">
        <f t="shared" si="11"/>
        <v>43730</v>
      </c>
      <c r="B149" s="12"/>
      <c r="C149" s="12"/>
      <c r="D149" s="12"/>
      <c r="E149" s="12"/>
      <c r="F149" s="18" t="str">
        <f t="shared" si="10"/>
        <v/>
      </c>
      <c r="G149" s="26" t="str">
        <f t="shared" si="12"/>
        <v/>
      </c>
      <c r="H149" s="24" t="str">
        <f>IF(G149&lt;&gt;"",IF(MAX(SUM(F143:F149)-44/24,0)&gt;0,IF(MAX(SUM(F143:F149)-44/24,0)&gt;4/24,VLOOKUP(MAX(SUM(F143:F149)-44/24,0),T_HS_Sup_48h,2,1),MAX(SUM(F143:F149)-44/24,0)),""),"")</f>
        <v/>
      </c>
      <c r="I149" s="24" t="str">
        <f>IF($H149&lt;&gt;"",CHOOSE(MONTH($A149),SUM($H$3:$H149,-SUM($M$3:$M$10)),SUM($H$3:$H149,-SUM($M$3:$M$11)),SUM($H$3:$H149,-SUM($M$3:$M$12)),SUM($H$3:$H149,-SUM($M$3:$M$13)),SUM($H$3:$H149),SUM($H$3:$H149,-$M$3),SUM($H$3:$H149,-SUM($M$3:$M$4)),SUM($H$3:$H149,-SUM($M$3:$M$5)),SUM($H$3:$H149,-SUM($M$3:$M$6)),SUM($H$3:$H149,-SUM($M$3:$M$7)),SUM($H$3:$H149,-SUM($M$3:$M$8)),SUM($H$3:$H149,-SUM($M$3:$M$9))),IF($A149=EOMONTH($A149,0),IF(VLOOKUP(MONTH($A149),T_Récap_HS,2,0)&lt;&gt;"",VLOOKUP(MONTH($A149),T_Récap_HS,2,0),""),""))</f>
        <v/>
      </c>
      <c r="J149" s="24" t="str">
        <f t="shared" si="13"/>
        <v/>
      </c>
      <c r="K149" s="24" t="str">
        <f>IF(OR(A149&lt;$E$1,A149&gt;EOMONTH($E$1,11)),"",IF(AND(WEEKDAY(A149,2)=7,J149&lt;&gt;""),SUM($J$3:$J149),IF(AND($A149=EOMONTH($A149,0),VLOOKUP(MONTH(A149),T_Récap_HS,3,0)&lt;&gt;""),SUM($J$3:$J149),"")))</f>
        <v/>
      </c>
    </row>
    <row r="150" spans="1:11" x14ac:dyDescent="0.25">
      <c r="A150" s="17">
        <f t="shared" si="11"/>
        <v>43731</v>
      </c>
      <c r="B150" s="11"/>
      <c r="C150" s="11"/>
      <c r="D150" s="11"/>
      <c r="E150" s="11"/>
      <c r="F150" s="21" t="str">
        <f t="shared" si="10"/>
        <v/>
      </c>
      <c r="G150" s="25"/>
      <c r="H150" s="25"/>
      <c r="I150" s="25" t="str">
        <f>IF($A150=EOMONTH($A150,0),IF(VLOOKUP(MONTH($A150),T_Récap_HS,2,0)&lt;&gt;"",VLOOKUP(MONTH($A150),T_Récap_HS,2,0),""),"")</f>
        <v/>
      </c>
      <c r="J150" s="25"/>
      <c r="K150" s="25" t="str">
        <f>IF(OR(A150&lt;$E$1,A150&gt;EOMONTH($E$1,11)),"",IF(AND(WEEKDAY(A150,2)=7,J150&lt;&gt;""),SUM($J$3:$J150),IF(AND($A150=EOMONTH($A150,0),VLOOKUP(MONTH(A150),T_Récap_HS,3,0)&lt;&gt;""),SUM($J$3:$J150),"")))</f>
        <v/>
      </c>
    </row>
    <row r="151" spans="1:11" x14ac:dyDescent="0.25">
      <c r="A151" s="17">
        <f t="shared" si="11"/>
        <v>43732</v>
      </c>
      <c r="B151" s="11"/>
      <c r="C151" s="11"/>
      <c r="D151" s="11"/>
      <c r="E151" s="11"/>
      <c r="F151" s="21" t="str">
        <f t="shared" si="10"/>
        <v/>
      </c>
      <c r="G151" s="25"/>
      <c r="H151" s="25"/>
      <c r="I151" s="25" t="str">
        <f>IF($A151=EOMONTH($A151,0),IF(VLOOKUP(MONTH($A151),T_Récap_HS,2,0)&lt;&gt;"",VLOOKUP(MONTH($A151),T_Récap_HS,2,0),""),"")</f>
        <v/>
      </c>
      <c r="J151" s="25"/>
      <c r="K151" s="25" t="str">
        <f>IF(OR(A151&lt;$E$1,A151&gt;EOMONTH($E$1,11)),"",IF(AND(WEEKDAY(A151,2)=7,J151&lt;&gt;""),SUM($J$3:$J151),IF(AND($A151=EOMONTH($A151,0),VLOOKUP(MONTH(A151),T_Récap_HS,3,0)&lt;&gt;""),SUM($J$3:$J151),"")))</f>
        <v/>
      </c>
    </row>
    <row r="152" spans="1:11" x14ac:dyDescent="0.25">
      <c r="A152" s="17">
        <f t="shared" si="11"/>
        <v>43733</v>
      </c>
      <c r="B152" s="11"/>
      <c r="C152" s="11"/>
      <c r="D152" s="11"/>
      <c r="E152" s="11"/>
      <c r="F152" s="21" t="str">
        <f t="shared" si="10"/>
        <v/>
      </c>
      <c r="G152" s="25"/>
      <c r="H152" s="25"/>
      <c r="I152" s="25" t="str">
        <f>IF($A152=EOMONTH($A152,0),IF(VLOOKUP(MONTH($A152),T_Récap_HS,2,0)&lt;&gt;"",VLOOKUP(MONTH($A152),T_Récap_HS,2,0),""),"")</f>
        <v/>
      </c>
      <c r="J152" s="25"/>
      <c r="K152" s="25" t="str">
        <f>IF(OR(A152&lt;$E$1,A152&gt;EOMONTH($E$1,11)),"",IF(AND(WEEKDAY(A152,2)=7,J152&lt;&gt;""),SUM($J$3:$J152),IF(AND($A152=EOMONTH($A152,0),VLOOKUP(MONTH(A152),T_Récap_HS,3,0)&lt;&gt;""),SUM($J$3:$J152),"")))</f>
        <v/>
      </c>
    </row>
    <row r="153" spans="1:11" x14ac:dyDescent="0.25">
      <c r="A153" s="17">
        <f t="shared" si="11"/>
        <v>43734</v>
      </c>
      <c r="B153" s="11"/>
      <c r="C153" s="11"/>
      <c r="D153" s="11"/>
      <c r="E153" s="11"/>
      <c r="F153" s="21" t="str">
        <f t="shared" si="10"/>
        <v/>
      </c>
      <c r="G153" s="25"/>
      <c r="H153" s="25"/>
      <c r="I153" s="25" t="str">
        <f>IF($A153=EOMONTH($A153,0),IF(VLOOKUP(MONTH($A153),T_Récap_HS,2,0)&lt;&gt;"",VLOOKUP(MONTH($A153),T_Récap_HS,2,0),""),"")</f>
        <v/>
      </c>
      <c r="J153" s="25"/>
      <c r="K153" s="25" t="str">
        <f>IF(OR(A153&lt;$E$1,A153&gt;EOMONTH($E$1,11)),"",IF(AND(WEEKDAY(A153,2)=7,J153&lt;&gt;""),SUM($J$3:$J153),IF(AND($A153=EOMONTH($A153,0),VLOOKUP(MONTH(A153),T_Récap_HS,3,0)&lt;&gt;""),SUM($J$3:$J153),"")))</f>
        <v/>
      </c>
    </row>
    <row r="154" spans="1:11" x14ac:dyDescent="0.25">
      <c r="A154" s="17">
        <f t="shared" si="11"/>
        <v>43735</v>
      </c>
      <c r="B154" s="11"/>
      <c r="C154" s="11"/>
      <c r="D154" s="11"/>
      <c r="E154" s="11"/>
      <c r="F154" s="21" t="str">
        <f t="shared" si="10"/>
        <v/>
      </c>
      <c r="G154" s="25"/>
      <c r="H154" s="25"/>
      <c r="I154" s="25" t="str">
        <f>IF($A154=EOMONTH($A154,0),IF(VLOOKUP(MONTH($A154),T_Récap_HS,2,0)&lt;&gt;"",VLOOKUP(MONTH($A154),T_Récap_HS,2,0),""),"")</f>
        <v/>
      </c>
      <c r="J154" s="25"/>
      <c r="K154" s="25" t="str">
        <f>IF(OR(A154&lt;$E$1,A154&gt;EOMONTH($E$1,11)),"",IF(AND(WEEKDAY(A154,2)=7,J154&lt;&gt;""),SUM($J$3:$J154),IF(AND($A154=EOMONTH($A154,0),VLOOKUP(MONTH(A154),T_Récap_HS,3,0)&lt;&gt;""),SUM($J$3:$J154),"")))</f>
        <v/>
      </c>
    </row>
    <row r="155" spans="1:11" x14ac:dyDescent="0.25">
      <c r="A155" s="17">
        <f t="shared" si="11"/>
        <v>43736</v>
      </c>
      <c r="B155" s="11"/>
      <c r="C155" s="11"/>
      <c r="D155" s="11"/>
      <c r="E155" s="11"/>
      <c r="F155" s="21" t="str">
        <f t="shared" si="10"/>
        <v/>
      </c>
      <c r="G155" s="25"/>
      <c r="H155" s="25"/>
      <c r="I155" s="25" t="str">
        <f>IF($A155=EOMONTH($A155,0),IF(VLOOKUP(MONTH($A155),T_Récap_HS,2,0)&lt;&gt;"",VLOOKUP(MONTH($A155),T_Récap_HS,2,0),""),"")</f>
        <v/>
      </c>
      <c r="J155" s="25"/>
      <c r="K155" s="25" t="str">
        <f>IF(OR(A155&lt;$E$1,A155&gt;EOMONTH($E$1,11)),"",IF(AND(WEEKDAY(A155,2)=7,J155&lt;&gt;""),SUM($J$3:$J155),IF(AND($A155=EOMONTH($A155,0),VLOOKUP(MONTH(A155),T_Récap_HS,3,0)&lt;&gt;""),SUM($J$3:$J155),"")))</f>
        <v/>
      </c>
    </row>
    <row r="156" spans="1:11" x14ac:dyDescent="0.25">
      <c r="A156" s="17">
        <f t="shared" si="11"/>
        <v>43737</v>
      </c>
      <c r="B156" s="11"/>
      <c r="C156" s="11"/>
      <c r="D156" s="11"/>
      <c r="E156" s="11"/>
      <c r="F156" s="21" t="str">
        <f t="shared" si="10"/>
        <v/>
      </c>
      <c r="G156" s="27" t="str">
        <f t="shared" si="12"/>
        <v/>
      </c>
      <c r="H156" s="25" t="str">
        <f>IF(G156&lt;&gt;"",IF(MAX(SUM(F150:F156)-44/24,0)&gt;0,IF(MAX(SUM(F150:F156)-44/24,0)&gt;4/24,VLOOKUP(MAX(SUM(F150:F156)-44/24,0),T_HS_Sup_48h,2,1),MAX(SUM(F150:F156)-44/24,0)),""),"")</f>
        <v/>
      </c>
      <c r="I156" s="25" t="str">
        <f>IF($H156&lt;&gt;"",CHOOSE(MONTH($A156),SUM($H$3:$H156,-SUM($M$3:$M$10)),SUM($H$3:$H156,-SUM($M$3:$M$11)),SUM($H$3:$H156,-SUM($M$3:$M$12)),SUM($H$3:$H156,-SUM($M$3:$M$13)),SUM($H$3:$H156),SUM($H$3:$H156,-$M$3),SUM($H$3:$H156,-SUM($M$3:$M$4)),SUM($H$3:$H156,-SUM($M$3:$M$5)),SUM($H$3:$H156,-SUM($M$3:$M$6)),SUM($H$3:$H156,-SUM($M$3:$M$7)),SUM($H$3:$H156,-SUM($M$3:$M$8)),SUM($H$3:$H156,-SUM($M$3:$M$9))),IF($A156=EOMONTH($A156,0),IF(VLOOKUP(MONTH($A156),T_Récap_HS,2,0)&lt;&gt;"",VLOOKUP(MONTH($A156),T_Récap_HS,2,0),""),""))</f>
        <v/>
      </c>
      <c r="J156" s="25" t="str">
        <f t="shared" si="13"/>
        <v/>
      </c>
      <c r="K156" s="25" t="str">
        <f>IF(OR(A156&lt;$E$1,A156&gt;EOMONTH($E$1,11)),"",IF(AND(WEEKDAY(A156,2)=7,J156&lt;&gt;""),SUM($J$3:$J156),IF(AND($A156=EOMONTH($A156,0),VLOOKUP(MONTH(A156),T_Récap_HS,3,0)&lt;&gt;""),SUM($J$3:$J156),"")))</f>
        <v/>
      </c>
    </row>
    <row r="157" spans="1:11" x14ac:dyDescent="0.25">
      <c r="A157" s="17">
        <f t="shared" si="11"/>
        <v>43738</v>
      </c>
      <c r="B157" s="12"/>
      <c r="C157" s="12"/>
      <c r="D157" s="12"/>
      <c r="E157" s="12"/>
      <c r="F157" s="18" t="str">
        <f t="shared" si="10"/>
        <v/>
      </c>
      <c r="G157" s="24"/>
      <c r="H157" s="24"/>
      <c r="I157" s="24" t="str">
        <f>IF($A157=EOMONTH($A157,0),IF(VLOOKUP(MONTH($A157),T_Récap_HS,2,0)&lt;&gt;"",VLOOKUP(MONTH($A157),T_Récap_HS,2,0),""),"")</f>
        <v/>
      </c>
      <c r="J157" s="24"/>
      <c r="K157" s="24" t="str">
        <f>IF(OR(A157&lt;$E$1,A157&gt;EOMONTH($E$1,11)),"",IF(AND(WEEKDAY(A157,2)=7,J157&lt;&gt;""),SUM($J$3:$J157),IF(AND($A157=EOMONTH($A157,0),VLOOKUP(MONTH(A157),T_Récap_HS,3,0)&lt;&gt;""),SUM($J$3:$J157),"")))</f>
        <v/>
      </c>
    </row>
    <row r="158" spans="1:11" x14ac:dyDescent="0.25">
      <c r="A158" s="17">
        <f t="shared" si="11"/>
        <v>43739</v>
      </c>
      <c r="B158" s="12"/>
      <c r="C158" s="12"/>
      <c r="D158" s="12"/>
      <c r="E158" s="12"/>
      <c r="F158" s="18" t="str">
        <f t="shared" si="10"/>
        <v/>
      </c>
      <c r="G158" s="24"/>
      <c r="H158" s="24"/>
      <c r="I158" s="24" t="str">
        <f>IF($A158=EOMONTH($A158,0),IF(VLOOKUP(MONTH($A158),T_Récap_HS,2,0)&lt;&gt;"",VLOOKUP(MONTH($A158),T_Récap_HS,2,0),""),"")</f>
        <v/>
      </c>
      <c r="J158" s="24"/>
      <c r="K158" s="24" t="str">
        <f>IF(OR(A158&lt;$E$1,A158&gt;EOMONTH($E$1,11)),"",IF(AND(WEEKDAY(A158,2)=7,J158&lt;&gt;""),SUM($J$3:$J158),IF(AND($A158=EOMONTH($A158,0),VLOOKUP(MONTH(A158),T_Récap_HS,3,0)&lt;&gt;""),SUM($J$3:$J158),"")))</f>
        <v/>
      </c>
    </row>
    <row r="159" spans="1:11" x14ac:dyDescent="0.25">
      <c r="A159" s="17">
        <f t="shared" si="11"/>
        <v>43740</v>
      </c>
      <c r="B159" s="12"/>
      <c r="C159" s="12"/>
      <c r="D159" s="12"/>
      <c r="E159" s="12"/>
      <c r="F159" s="18" t="str">
        <f t="shared" si="10"/>
        <v/>
      </c>
      <c r="G159" s="24"/>
      <c r="H159" s="24"/>
      <c r="I159" s="24" t="str">
        <f>IF($A159=EOMONTH($A159,0),IF(VLOOKUP(MONTH($A159),T_Récap_HS,2,0)&lt;&gt;"",VLOOKUP(MONTH($A159),T_Récap_HS,2,0),""),"")</f>
        <v/>
      </c>
      <c r="J159" s="24"/>
      <c r="K159" s="24" t="str">
        <f>IF(OR(A159&lt;$E$1,A159&gt;EOMONTH($E$1,11)),"",IF(AND(WEEKDAY(A159,2)=7,J159&lt;&gt;""),SUM($J$3:$J159),IF(AND($A159=EOMONTH($A159,0),VLOOKUP(MONTH(A159),T_Récap_HS,3,0)&lt;&gt;""),SUM($J$3:$J159),"")))</f>
        <v/>
      </c>
    </row>
    <row r="160" spans="1:11" x14ac:dyDescent="0.25">
      <c r="A160" s="17">
        <f t="shared" si="11"/>
        <v>43741</v>
      </c>
      <c r="B160" s="12"/>
      <c r="C160" s="12"/>
      <c r="D160" s="12"/>
      <c r="E160" s="12"/>
      <c r="F160" s="18" t="str">
        <f t="shared" si="10"/>
        <v/>
      </c>
      <c r="G160" s="24"/>
      <c r="H160" s="24"/>
      <c r="I160" s="24" t="str">
        <f>IF($A160=EOMONTH($A160,0),IF(VLOOKUP(MONTH($A160),T_Récap_HS,2,0)&lt;&gt;"",VLOOKUP(MONTH($A160),T_Récap_HS,2,0),""),"")</f>
        <v/>
      </c>
      <c r="J160" s="24"/>
      <c r="K160" s="24" t="str">
        <f>IF(OR(A160&lt;$E$1,A160&gt;EOMONTH($E$1,11)),"",IF(AND(WEEKDAY(A160,2)=7,J160&lt;&gt;""),SUM($J$3:$J160),IF(AND($A160=EOMONTH($A160,0),VLOOKUP(MONTH(A160),T_Récap_HS,3,0)&lt;&gt;""),SUM($J$3:$J160),"")))</f>
        <v/>
      </c>
    </row>
    <row r="161" spans="1:11" x14ac:dyDescent="0.25">
      <c r="A161" s="17">
        <f t="shared" si="11"/>
        <v>43742</v>
      </c>
      <c r="B161" s="12"/>
      <c r="C161" s="12"/>
      <c r="D161" s="12"/>
      <c r="E161" s="12"/>
      <c r="F161" s="18" t="str">
        <f t="shared" si="10"/>
        <v/>
      </c>
      <c r="G161" s="24"/>
      <c r="H161" s="24"/>
      <c r="I161" s="24" t="str">
        <f>IF($A161=EOMONTH($A161,0),IF(VLOOKUP(MONTH($A161),T_Récap_HS,2,0)&lt;&gt;"",VLOOKUP(MONTH($A161),T_Récap_HS,2,0),""),"")</f>
        <v/>
      </c>
      <c r="J161" s="24"/>
      <c r="K161" s="24" t="str">
        <f>IF(OR(A161&lt;$E$1,A161&gt;EOMONTH($E$1,11)),"",IF(AND(WEEKDAY(A161,2)=7,J161&lt;&gt;""),SUM($J$3:$J161),IF(AND($A161=EOMONTH($A161,0),VLOOKUP(MONTH(A161),T_Récap_HS,3,0)&lt;&gt;""),SUM($J$3:$J161),"")))</f>
        <v/>
      </c>
    </row>
    <row r="162" spans="1:11" x14ac:dyDescent="0.25">
      <c r="A162" s="17">
        <f t="shared" si="11"/>
        <v>43743</v>
      </c>
      <c r="B162" s="12"/>
      <c r="C162" s="12"/>
      <c r="D162" s="12"/>
      <c r="E162" s="12"/>
      <c r="F162" s="18" t="str">
        <f t="shared" si="10"/>
        <v/>
      </c>
      <c r="G162" s="24"/>
      <c r="H162" s="24"/>
      <c r="I162" s="24" t="str">
        <f>IF($A162=EOMONTH($A162,0),IF(VLOOKUP(MONTH($A162),T_Récap_HS,2,0)&lt;&gt;"",VLOOKUP(MONTH($A162),T_Récap_HS,2,0),""),"")</f>
        <v/>
      </c>
      <c r="J162" s="24"/>
      <c r="K162" s="24" t="str">
        <f>IF(OR(A162&lt;$E$1,A162&gt;EOMONTH($E$1,11)),"",IF(AND(WEEKDAY(A162,2)=7,J162&lt;&gt;""),SUM($J$3:$J162),IF(AND($A162=EOMONTH($A162,0),VLOOKUP(MONTH(A162),T_Récap_HS,3,0)&lt;&gt;""),SUM($J$3:$J162),"")))</f>
        <v/>
      </c>
    </row>
    <row r="163" spans="1:11" x14ac:dyDescent="0.25">
      <c r="A163" s="17">
        <f t="shared" si="11"/>
        <v>43744</v>
      </c>
      <c r="B163" s="12"/>
      <c r="C163" s="12"/>
      <c r="D163" s="12"/>
      <c r="E163" s="12"/>
      <c r="F163" s="18" t="str">
        <f t="shared" si="10"/>
        <v/>
      </c>
      <c r="G163" s="26" t="str">
        <f t="shared" si="12"/>
        <v/>
      </c>
      <c r="H163" s="24" t="str">
        <f>IF(G163&lt;&gt;"",IF(MAX(SUM(F157:F163)-44/24,0)&gt;0,IF(MAX(SUM(F157:F163)-44/24,0)&gt;4/24,VLOOKUP(MAX(SUM(F157:F163)-44/24,0),T_HS_Sup_48h,2,1),MAX(SUM(F157:F163)-44/24,0)),""),"")</f>
        <v/>
      </c>
      <c r="I163" s="24" t="str">
        <f>IF($H163&lt;&gt;"",CHOOSE(MONTH($A163),SUM($H$3:$H163,-SUM($M$3:$M$10)),SUM($H$3:$H163,-SUM($M$3:$M$11)),SUM($H$3:$H163,-SUM($M$3:$M$12)),SUM($H$3:$H163,-SUM($M$3:$M$13)),SUM($H$3:$H163),SUM($H$3:$H163,-$M$3),SUM($H$3:$H163,-SUM($M$3:$M$4)),SUM($H$3:$H163,-SUM($M$3:$M$5)),SUM($H$3:$H163,-SUM($M$3:$M$6)),SUM($H$3:$H163,-SUM($M$3:$M$7)),SUM($H$3:$H163,-SUM($M$3:$M$8)),SUM($H$3:$H163,-SUM($M$3:$M$9))),IF($A163=EOMONTH($A163,0),IF(VLOOKUP(MONTH($A163),T_Récap_HS,2,0)&lt;&gt;"",VLOOKUP(MONTH($A163),T_Récap_HS,2,0),""),""))</f>
        <v/>
      </c>
      <c r="J163" s="24" t="str">
        <f t="shared" si="13"/>
        <v/>
      </c>
      <c r="K163" s="24" t="str">
        <f>IF(OR(A163&lt;$E$1,A163&gt;EOMONTH($E$1,11)),"",IF(AND(WEEKDAY(A163,2)=7,J163&lt;&gt;""),SUM($J$3:$J163),IF(AND($A163=EOMONTH($A163,0),VLOOKUP(MONTH(A163),T_Récap_HS,3,0)&lt;&gt;""),SUM($J$3:$J163),"")))</f>
        <v/>
      </c>
    </row>
    <row r="164" spans="1:11" x14ac:dyDescent="0.25">
      <c r="A164" s="17">
        <f t="shared" si="11"/>
        <v>43745</v>
      </c>
      <c r="B164" s="11"/>
      <c r="C164" s="11"/>
      <c r="D164" s="11"/>
      <c r="E164" s="11"/>
      <c r="F164" s="21" t="str">
        <f t="shared" si="10"/>
        <v/>
      </c>
      <c r="G164" s="25"/>
      <c r="H164" s="25"/>
      <c r="I164" s="25" t="str">
        <f>IF($A164=EOMONTH($A164,0),IF(VLOOKUP(MONTH($A164),T_Récap_HS,2,0)&lt;&gt;"",VLOOKUP(MONTH($A164),T_Récap_HS,2,0),""),"")</f>
        <v/>
      </c>
      <c r="J164" s="25"/>
      <c r="K164" s="25" t="str">
        <f>IF(OR(A164&lt;$E$1,A164&gt;EOMONTH($E$1,11)),"",IF(AND(WEEKDAY(A164,2)=7,J164&lt;&gt;""),SUM($J$3:$J164),IF(AND($A164=EOMONTH($A164,0),VLOOKUP(MONTH(A164),T_Récap_HS,3,0)&lt;&gt;""),SUM($J$3:$J164),"")))</f>
        <v/>
      </c>
    </row>
    <row r="165" spans="1:11" x14ac:dyDescent="0.25">
      <c r="A165" s="17">
        <f t="shared" si="11"/>
        <v>43746</v>
      </c>
      <c r="B165" s="11"/>
      <c r="C165" s="11"/>
      <c r="D165" s="11"/>
      <c r="E165" s="11"/>
      <c r="F165" s="21" t="str">
        <f t="shared" si="10"/>
        <v/>
      </c>
      <c r="G165" s="25"/>
      <c r="H165" s="25"/>
      <c r="I165" s="25" t="str">
        <f>IF($A165=EOMONTH($A165,0),IF(VLOOKUP(MONTH($A165),T_Récap_HS,2,0)&lt;&gt;"",VLOOKUP(MONTH($A165),T_Récap_HS,2,0),""),"")</f>
        <v/>
      </c>
      <c r="J165" s="25"/>
      <c r="K165" s="25" t="str">
        <f>IF(OR(A165&lt;$E$1,A165&gt;EOMONTH($E$1,11)),"",IF(AND(WEEKDAY(A165,2)=7,J165&lt;&gt;""),SUM($J$3:$J165),IF(AND($A165=EOMONTH($A165,0),VLOOKUP(MONTH(A165),T_Récap_HS,3,0)&lt;&gt;""),SUM($J$3:$J165),"")))</f>
        <v/>
      </c>
    </row>
    <row r="166" spans="1:11" x14ac:dyDescent="0.25">
      <c r="A166" s="17">
        <f t="shared" si="11"/>
        <v>43747</v>
      </c>
      <c r="B166" s="11"/>
      <c r="C166" s="11"/>
      <c r="D166" s="11"/>
      <c r="E166" s="11"/>
      <c r="F166" s="21" t="str">
        <f t="shared" si="10"/>
        <v/>
      </c>
      <c r="G166" s="25"/>
      <c r="H166" s="25"/>
      <c r="I166" s="25" t="str">
        <f>IF($A166=EOMONTH($A166,0),IF(VLOOKUP(MONTH($A166),T_Récap_HS,2,0)&lt;&gt;"",VLOOKUP(MONTH($A166),T_Récap_HS,2,0),""),"")</f>
        <v/>
      </c>
      <c r="J166" s="25"/>
      <c r="K166" s="25" t="str">
        <f>IF(OR(A166&lt;$E$1,A166&gt;EOMONTH($E$1,11)),"",IF(AND(WEEKDAY(A166,2)=7,J166&lt;&gt;""),SUM($J$3:$J166),IF(AND($A166=EOMONTH($A166,0),VLOOKUP(MONTH(A166),T_Récap_HS,3,0)&lt;&gt;""),SUM($J$3:$J166),"")))</f>
        <v/>
      </c>
    </row>
    <row r="167" spans="1:11" x14ac:dyDescent="0.25">
      <c r="A167" s="17">
        <f t="shared" si="11"/>
        <v>43748</v>
      </c>
      <c r="B167" s="11"/>
      <c r="C167" s="11"/>
      <c r="D167" s="11"/>
      <c r="E167" s="11"/>
      <c r="F167" s="21" t="str">
        <f t="shared" si="10"/>
        <v/>
      </c>
      <c r="G167" s="25"/>
      <c r="H167" s="25"/>
      <c r="I167" s="25" t="str">
        <f>IF($A167=EOMONTH($A167,0),IF(VLOOKUP(MONTH($A167),T_Récap_HS,2,0)&lt;&gt;"",VLOOKUP(MONTH($A167),T_Récap_HS,2,0),""),"")</f>
        <v/>
      </c>
      <c r="J167" s="25"/>
      <c r="K167" s="25" t="str">
        <f>IF(OR(A167&lt;$E$1,A167&gt;EOMONTH($E$1,11)),"",IF(AND(WEEKDAY(A167,2)=7,J167&lt;&gt;""),SUM($J$3:$J167),IF(AND($A167=EOMONTH($A167,0),VLOOKUP(MONTH(A167),T_Récap_HS,3,0)&lt;&gt;""),SUM($J$3:$J167),"")))</f>
        <v/>
      </c>
    </row>
    <row r="168" spans="1:11" x14ac:dyDescent="0.25">
      <c r="A168" s="17">
        <f t="shared" si="11"/>
        <v>43749</v>
      </c>
      <c r="B168" s="11"/>
      <c r="C168" s="11"/>
      <c r="D168" s="11"/>
      <c r="E168" s="11"/>
      <c r="F168" s="21" t="str">
        <f t="shared" si="10"/>
        <v/>
      </c>
      <c r="G168" s="25"/>
      <c r="H168" s="25"/>
      <c r="I168" s="25" t="str">
        <f>IF($A168=EOMONTH($A168,0),IF(VLOOKUP(MONTH($A168),T_Récap_HS,2,0)&lt;&gt;"",VLOOKUP(MONTH($A168),T_Récap_HS,2,0),""),"")</f>
        <v/>
      </c>
      <c r="J168" s="25"/>
      <c r="K168" s="25" t="str">
        <f>IF(OR(A168&lt;$E$1,A168&gt;EOMONTH($E$1,11)),"",IF(AND(WEEKDAY(A168,2)=7,J168&lt;&gt;""),SUM($J$3:$J168),IF(AND($A168=EOMONTH($A168,0),VLOOKUP(MONTH(A168),T_Récap_HS,3,0)&lt;&gt;""),SUM($J$3:$J168),"")))</f>
        <v/>
      </c>
    </row>
    <row r="169" spans="1:11" x14ac:dyDescent="0.25">
      <c r="A169" s="17">
        <f t="shared" si="11"/>
        <v>43750</v>
      </c>
      <c r="B169" s="11"/>
      <c r="C169" s="11"/>
      <c r="D169" s="11"/>
      <c r="E169" s="11"/>
      <c r="F169" s="21" t="str">
        <f t="shared" si="10"/>
        <v/>
      </c>
      <c r="G169" s="25"/>
      <c r="H169" s="25"/>
      <c r="I169" s="25" t="str">
        <f>IF($A169=EOMONTH($A169,0),IF(VLOOKUP(MONTH($A169),T_Récap_HS,2,0)&lt;&gt;"",VLOOKUP(MONTH($A169),T_Récap_HS,2,0),""),"")</f>
        <v/>
      </c>
      <c r="J169" s="25"/>
      <c r="K169" s="25" t="str">
        <f>IF(OR(A169&lt;$E$1,A169&gt;EOMONTH($E$1,11)),"",IF(AND(WEEKDAY(A169,2)=7,J169&lt;&gt;""),SUM($J$3:$J169),IF(AND($A169=EOMONTH($A169,0),VLOOKUP(MONTH(A169),T_Récap_HS,3,0)&lt;&gt;""),SUM($J$3:$J169),"")))</f>
        <v/>
      </c>
    </row>
    <row r="170" spans="1:11" x14ac:dyDescent="0.25">
      <c r="A170" s="17">
        <f t="shared" si="11"/>
        <v>43751</v>
      </c>
      <c r="B170" s="11"/>
      <c r="C170" s="11"/>
      <c r="D170" s="11"/>
      <c r="E170" s="11"/>
      <c r="F170" s="21" t="str">
        <f t="shared" si="10"/>
        <v/>
      </c>
      <c r="G170" s="27" t="str">
        <f t="shared" si="12"/>
        <v/>
      </c>
      <c r="H170" s="25" t="str">
        <f>IF(G170&lt;&gt;"",IF(MAX(SUM(F164:F170)-44/24,0)&gt;0,IF(MAX(SUM(F164:F170)-44/24,0)&gt;4/24,VLOOKUP(MAX(SUM(F164:F170)-44/24,0),T_HS_Sup_48h,2,1),MAX(SUM(F164:F170)-44/24,0)),""),"")</f>
        <v/>
      </c>
      <c r="I170" s="25" t="str">
        <f>IF($H170&lt;&gt;"",CHOOSE(MONTH($A170),SUM($H$3:$H170,-SUM($M$3:$M$10)),SUM($H$3:$H170,-SUM($M$3:$M$11)),SUM($H$3:$H170,-SUM($M$3:$M$12)),SUM($H$3:$H170,-SUM($M$3:$M$13)),SUM($H$3:$H170),SUM($H$3:$H170,-$M$3),SUM($H$3:$H170,-SUM($M$3:$M$4)),SUM($H$3:$H170,-SUM($M$3:$M$5)),SUM($H$3:$H170,-SUM($M$3:$M$6)),SUM($H$3:$H170,-SUM($M$3:$M$7)),SUM($H$3:$H170,-SUM($M$3:$M$8)),SUM($H$3:$H170,-SUM($M$3:$M$9))),IF($A170=EOMONTH($A170,0),IF(VLOOKUP(MONTH($A170),T_Récap_HS,2,0)&lt;&gt;"",VLOOKUP(MONTH($A170),T_Récap_HS,2,0),""),""))</f>
        <v/>
      </c>
      <c r="J170" s="25" t="str">
        <f t="shared" si="13"/>
        <v/>
      </c>
      <c r="K170" s="25" t="str">
        <f>IF(OR(A170&lt;$E$1,A170&gt;EOMONTH($E$1,11)),"",IF(AND(WEEKDAY(A170,2)=7,J170&lt;&gt;""),SUM($J$3:$J170),IF(AND($A170=EOMONTH($A170,0),VLOOKUP(MONTH(A170),T_Récap_HS,3,0)&lt;&gt;""),SUM($J$3:$J170),"")))</f>
        <v/>
      </c>
    </row>
    <row r="171" spans="1:11" x14ac:dyDescent="0.25">
      <c r="A171" s="17">
        <f t="shared" si="11"/>
        <v>43752</v>
      </c>
      <c r="B171" s="12"/>
      <c r="C171" s="12"/>
      <c r="D171" s="12"/>
      <c r="E171" s="12"/>
      <c r="F171" s="18" t="str">
        <f t="shared" si="10"/>
        <v/>
      </c>
      <c r="G171" s="24"/>
      <c r="H171" s="24"/>
      <c r="I171" s="24" t="str">
        <f>IF($A171=EOMONTH($A171,0),IF(VLOOKUP(MONTH($A171),T_Récap_HS,2,0)&lt;&gt;"",VLOOKUP(MONTH($A171),T_Récap_HS,2,0),""),"")</f>
        <v/>
      </c>
      <c r="J171" s="24"/>
      <c r="K171" s="24" t="str">
        <f>IF(OR(A171&lt;$E$1,A171&gt;EOMONTH($E$1,11)),"",IF(AND(WEEKDAY(A171,2)=7,J171&lt;&gt;""),SUM($J$3:$J171),IF(AND($A171=EOMONTH($A171,0),VLOOKUP(MONTH(A171),T_Récap_HS,3,0)&lt;&gt;""),SUM($J$3:$J171),"")))</f>
        <v/>
      </c>
    </row>
    <row r="172" spans="1:11" x14ac:dyDescent="0.25">
      <c r="A172" s="17">
        <f t="shared" si="11"/>
        <v>43753</v>
      </c>
      <c r="B172" s="12"/>
      <c r="C172" s="12"/>
      <c r="D172" s="12"/>
      <c r="E172" s="12"/>
      <c r="F172" s="18" t="str">
        <f t="shared" si="10"/>
        <v/>
      </c>
      <c r="G172" s="24"/>
      <c r="H172" s="24"/>
      <c r="I172" s="24" t="str">
        <f>IF($A172=EOMONTH($A172,0),IF(VLOOKUP(MONTH($A172),T_Récap_HS,2,0)&lt;&gt;"",VLOOKUP(MONTH($A172),T_Récap_HS,2,0),""),"")</f>
        <v/>
      </c>
      <c r="J172" s="24"/>
      <c r="K172" s="24" t="str">
        <f>IF(OR(A172&lt;$E$1,A172&gt;EOMONTH($E$1,11)),"",IF(AND(WEEKDAY(A172,2)=7,J172&lt;&gt;""),SUM($J$3:$J172),IF(AND($A172=EOMONTH($A172,0),VLOOKUP(MONTH(A172),T_Récap_HS,3,0)&lt;&gt;""),SUM($J$3:$J172),"")))</f>
        <v/>
      </c>
    </row>
    <row r="173" spans="1:11" x14ac:dyDescent="0.25">
      <c r="A173" s="17">
        <f t="shared" si="11"/>
        <v>43754</v>
      </c>
      <c r="B173" s="12"/>
      <c r="C173" s="12"/>
      <c r="D173" s="12"/>
      <c r="E173" s="12"/>
      <c r="F173" s="18" t="str">
        <f t="shared" si="10"/>
        <v/>
      </c>
      <c r="G173" s="24"/>
      <c r="H173" s="24"/>
      <c r="I173" s="24" t="str">
        <f>IF($A173=EOMONTH($A173,0),IF(VLOOKUP(MONTH($A173),T_Récap_HS,2,0)&lt;&gt;"",VLOOKUP(MONTH($A173),T_Récap_HS,2,0),""),"")</f>
        <v/>
      </c>
      <c r="J173" s="24"/>
      <c r="K173" s="24" t="str">
        <f>IF(OR(A173&lt;$E$1,A173&gt;EOMONTH($E$1,11)),"",IF(AND(WEEKDAY(A173,2)=7,J173&lt;&gt;""),SUM($J$3:$J173),IF(AND($A173=EOMONTH($A173,0),VLOOKUP(MONTH(A173),T_Récap_HS,3,0)&lt;&gt;""),SUM($J$3:$J173),"")))</f>
        <v/>
      </c>
    </row>
    <row r="174" spans="1:11" x14ac:dyDescent="0.25">
      <c r="A174" s="17">
        <f t="shared" si="11"/>
        <v>43755</v>
      </c>
      <c r="B174" s="12"/>
      <c r="C174" s="12"/>
      <c r="D174" s="12"/>
      <c r="E174" s="12"/>
      <c r="F174" s="18" t="str">
        <f t="shared" si="10"/>
        <v/>
      </c>
      <c r="G174" s="24"/>
      <c r="H174" s="24"/>
      <c r="I174" s="24" t="str">
        <f>IF($A174=EOMONTH($A174,0),IF(VLOOKUP(MONTH($A174),T_Récap_HS,2,0)&lt;&gt;"",VLOOKUP(MONTH($A174),T_Récap_HS,2,0),""),"")</f>
        <v/>
      </c>
      <c r="J174" s="24"/>
      <c r="K174" s="24" t="str">
        <f>IF(OR(A174&lt;$E$1,A174&gt;EOMONTH($E$1,11)),"",IF(AND(WEEKDAY(A174,2)=7,J174&lt;&gt;""),SUM($J$3:$J174),IF(AND($A174=EOMONTH($A174,0),VLOOKUP(MONTH(A174),T_Récap_HS,3,0)&lt;&gt;""),SUM($J$3:$J174),"")))</f>
        <v/>
      </c>
    </row>
    <row r="175" spans="1:11" x14ac:dyDescent="0.25">
      <c r="A175" s="17">
        <f t="shared" si="11"/>
        <v>43756</v>
      </c>
      <c r="B175" s="12"/>
      <c r="C175" s="12"/>
      <c r="D175" s="12"/>
      <c r="E175" s="12"/>
      <c r="F175" s="18" t="str">
        <f t="shared" si="10"/>
        <v/>
      </c>
      <c r="G175" s="24"/>
      <c r="H175" s="24"/>
      <c r="I175" s="24" t="str">
        <f>IF($A175=EOMONTH($A175,0),IF(VLOOKUP(MONTH($A175),T_Récap_HS,2,0)&lt;&gt;"",VLOOKUP(MONTH($A175),T_Récap_HS,2,0),""),"")</f>
        <v/>
      </c>
      <c r="J175" s="24"/>
      <c r="K175" s="24" t="str">
        <f>IF(OR(A175&lt;$E$1,A175&gt;EOMONTH($E$1,11)),"",IF(AND(WEEKDAY(A175,2)=7,J175&lt;&gt;""),SUM($J$3:$J175),IF(AND($A175=EOMONTH($A175,0),VLOOKUP(MONTH(A175),T_Récap_HS,3,0)&lt;&gt;""),SUM($J$3:$J175),"")))</f>
        <v/>
      </c>
    </row>
    <row r="176" spans="1:11" x14ac:dyDescent="0.25">
      <c r="A176" s="17">
        <f t="shared" si="11"/>
        <v>43757</v>
      </c>
      <c r="B176" s="12"/>
      <c r="C176" s="12"/>
      <c r="D176" s="12"/>
      <c r="E176" s="12"/>
      <c r="F176" s="18" t="str">
        <f t="shared" si="10"/>
        <v/>
      </c>
      <c r="G176" s="24"/>
      <c r="H176" s="24"/>
      <c r="I176" s="24" t="str">
        <f>IF($A176=EOMONTH($A176,0),IF(VLOOKUP(MONTH($A176),T_Récap_HS,2,0)&lt;&gt;"",VLOOKUP(MONTH($A176),T_Récap_HS,2,0),""),"")</f>
        <v/>
      </c>
      <c r="J176" s="24"/>
      <c r="K176" s="24" t="str">
        <f>IF(OR(A176&lt;$E$1,A176&gt;EOMONTH($E$1,11)),"",IF(AND(WEEKDAY(A176,2)=7,J176&lt;&gt;""),SUM($J$3:$J176),IF(AND($A176=EOMONTH($A176,0),VLOOKUP(MONTH(A176),T_Récap_HS,3,0)&lt;&gt;""),SUM($J$3:$J176),"")))</f>
        <v/>
      </c>
    </row>
    <row r="177" spans="1:11" x14ac:dyDescent="0.25">
      <c r="A177" s="17">
        <f t="shared" si="11"/>
        <v>43758</v>
      </c>
      <c r="B177" s="12"/>
      <c r="C177" s="12"/>
      <c r="D177" s="12"/>
      <c r="E177" s="12"/>
      <c r="F177" s="18" t="str">
        <f t="shared" si="10"/>
        <v/>
      </c>
      <c r="G177" s="26" t="str">
        <f t="shared" si="12"/>
        <v/>
      </c>
      <c r="H177" s="24" t="str">
        <f>IF(G177&lt;&gt;"",IF(MAX(SUM(F171:F177)-44/24,0)&gt;0,IF(MAX(SUM(F171:F177)-44/24,0)&gt;4/24,VLOOKUP(MAX(SUM(F171:F177)-44/24,0),T_HS_Sup_48h,2,1),MAX(SUM(F171:F177)-44/24,0)),""),"")</f>
        <v/>
      </c>
      <c r="I177" s="24" t="str">
        <f>IF($H177&lt;&gt;"",CHOOSE(MONTH($A177),SUM($H$3:$H177,-SUM($M$3:$M$10)),SUM($H$3:$H177,-SUM($M$3:$M$11)),SUM($H$3:$H177,-SUM($M$3:$M$12)),SUM($H$3:$H177,-SUM($M$3:$M$13)),SUM($H$3:$H177),SUM($H$3:$H177,-$M$3),SUM($H$3:$H177,-SUM($M$3:$M$4)),SUM($H$3:$H177,-SUM($M$3:$M$5)),SUM($H$3:$H177,-SUM($M$3:$M$6)),SUM($H$3:$H177,-SUM($M$3:$M$7)),SUM($H$3:$H177,-SUM($M$3:$M$8)),SUM($H$3:$H177,-SUM($M$3:$M$9))),IF($A177=EOMONTH($A177,0),IF(VLOOKUP(MONTH($A177),T_Récap_HS,2,0)&lt;&gt;"",VLOOKUP(MONTH($A177),T_Récap_HS,2,0),""),""))</f>
        <v/>
      </c>
      <c r="J177" s="24" t="str">
        <f t="shared" si="13"/>
        <v/>
      </c>
      <c r="K177" s="24" t="str">
        <f>IF(OR(A177&lt;$E$1,A177&gt;EOMONTH($E$1,11)),"",IF(AND(WEEKDAY(A177,2)=7,J177&lt;&gt;""),SUM($J$3:$J177),IF(AND($A177=EOMONTH($A177,0),VLOOKUP(MONTH(A177),T_Récap_HS,3,0)&lt;&gt;""),SUM($J$3:$J177),"")))</f>
        <v/>
      </c>
    </row>
    <row r="178" spans="1:11" x14ac:dyDescent="0.25">
      <c r="A178" s="17">
        <f t="shared" si="11"/>
        <v>43759</v>
      </c>
      <c r="B178" s="11"/>
      <c r="C178" s="11"/>
      <c r="D178" s="11"/>
      <c r="E178" s="11"/>
      <c r="F178" s="21" t="str">
        <f t="shared" si="10"/>
        <v/>
      </c>
      <c r="G178" s="25"/>
      <c r="H178" s="25"/>
      <c r="I178" s="25" t="str">
        <f>IF($A178=EOMONTH($A178,0),IF(VLOOKUP(MONTH($A178),T_Récap_HS,2,0)&lt;&gt;"",VLOOKUP(MONTH($A178),T_Récap_HS,2,0),""),"")</f>
        <v/>
      </c>
      <c r="J178" s="25"/>
      <c r="K178" s="25" t="str">
        <f>IF(OR(A178&lt;$E$1,A178&gt;EOMONTH($E$1,11)),"",IF(AND(WEEKDAY(A178,2)=7,J178&lt;&gt;""),SUM($J$3:$J178),IF(AND($A178=EOMONTH($A178,0),VLOOKUP(MONTH(A178),T_Récap_HS,3,0)&lt;&gt;""),SUM($J$3:$J178),"")))</f>
        <v/>
      </c>
    </row>
    <row r="179" spans="1:11" x14ac:dyDescent="0.25">
      <c r="A179" s="17">
        <f t="shared" si="11"/>
        <v>43760</v>
      </c>
      <c r="B179" s="11"/>
      <c r="C179" s="11"/>
      <c r="D179" s="11"/>
      <c r="E179" s="11"/>
      <c r="F179" s="21" t="str">
        <f t="shared" si="10"/>
        <v/>
      </c>
      <c r="G179" s="25"/>
      <c r="H179" s="25"/>
      <c r="I179" s="25" t="str">
        <f>IF($A179=EOMONTH($A179,0),IF(VLOOKUP(MONTH($A179),T_Récap_HS,2,0)&lt;&gt;"",VLOOKUP(MONTH($A179),T_Récap_HS,2,0),""),"")</f>
        <v/>
      </c>
      <c r="J179" s="25"/>
      <c r="K179" s="25" t="str">
        <f>IF(OR(A179&lt;$E$1,A179&gt;EOMONTH($E$1,11)),"",IF(AND(WEEKDAY(A179,2)=7,J179&lt;&gt;""),SUM($J$3:$J179),IF(AND($A179=EOMONTH($A179,0),VLOOKUP(MONTH(A179),T_Récap_HS,3,0)&lt;&gt;""),SUM($J$3:$J179),"")))</f>
        <v/>
      </c>
    </row>
    <row r="180" spans="1:11" x14ac:dyDescent="0.25">
      <c r="A180" s="17">
        <f t="shared" si="11"/>
        <v>43761</v>
      </c>
      <c r="B180" s="11"/>
      <c r="C180" s="11"/>
      <c r="D180" s="11"/>
      <c r="E180" s="11"/>
      <c r="F180" s="21" t="str">
        <f t="shared" si="10"/>
        <v/>
      </c>
      <c r="G180" s="25"/>
      <c r="H180" s="25"/>
      <c r="I180" s="25" t="str">
        <f>IF($A180=EOMONTH($A180,0),IF(VLOOKUP(MONTH($A180),T_Récap_HS,2,0)&lt;&gt;"",VLOOKUP(MONTH($A180),T_Récap_HS,2,0),""),"")</f>
        <v/>
      </c>
      <c r="J180" s="25"/>
      <c r="K180" s="25" t="str">
        <f>IF(OR(A180&lt;$E$1,A180&gt;EOMONTH($E$1,11)),"",IF(AND(WEEKDAY(A180,2)=7,J180&lt;&gt;""),SUM($J$3:$J180),IF(AND($A180=EOMONTH($A180,0),VLOOKUP(MONTH(A180),T_Récap_HS,3,0)&lt;&gt;""),SUM($J$3:$J180),"")))</f>
        <v/>
      </c>
    </row>
    <row r="181" spans="1:11" x14ac:dyDescent="0.25">
      <c r="A181" s="17">
        <f t="shared" si="11"/>
        <v>43762</v>
      </c>
      <c r="B181" s="11"/>
      <c r="C181" s="11"/>
      <c r="D181" s="11"/>
      <c r="E181" s="11"/>
      <c r="F181" s="21" t="str">
        <f t="shared" si="10"/>
        <v/>
      </c>
      <c r="G181" s="25"/>
      <c r="H181" s="25"/>
      <c r="I181" s="25" t="str">
        <f>IF($A181=EOMONTH($A181,0),IF(VLOOKUP(MONTH($A181),T_Récap_HS,2,0)&lt;&gt;"",VLOOKUP(MONTH($A181),T_Récap_HS,2,0),""),"")</f>
        <v/>
      </c>
      <c r="J181" s="25"/>
      <c r="K181" s="25" t="str">
        <f>IF(OR(A181&lt;$E$1,A181&gt;EOMONTH($E$1,11)),"",IF(AND(WEEKDAY(A181,2)=7,J181&lt;&gt;""),SUM($J$3:$J181),IF(AND($A181=EOMONTH($A181,0),VLOOKUP(MONTH(A181),T_Récap_HS,3,0)&lt;&gt;""),SUM($J$3:$J181),"")))</f>
        <v/>
      </c>
    </row>
    <row r="182" spans="1:11" x14ac:dyDescent="0.25">
      <c r="A182" s="17">
        <f t="shared" si="11"/>
        <v>43763</v>
      </c>
      <c r="B182" s="11"/>
      <c r="C182" s="11"/>
      <c r="D182" s="11"/>
      <c r="E182" s="11"/>
      <c r="F182" s="21" t="str">
        <f t="shared" si="10"/>
        <v/>
      </c>
      <c r="G182" s="25"/>
      <c r="H182" s="25"/>
      <c r="I182" s="25" t="str">
        <f>IF($A182=EOMONTH($A182,0),IF(VLOOKUP(MONTH($A182),T_Récap_HS,2,0)&lt;&gt;"",VLOOKUP(MONTH($A182),T_Récap_HS,2,0),""),"")</f>
        <v/>
      </c>
      <c r="J182" s="25"/>
      <c r="K182" s="25" t="str">
        <f>IF(OR(A182&lt;$E$1,A182&gt;EOMONTH($E$1,11)),"",IF(AND(WEEKDAY(A182,2)=7,J182&lt;&gt;""),SUM($J$3:$J182),IF(AND($A182=EOMONTH($A182,0),VLOOKUP(MONTH(A182),T_Récap_HS,3,0)&lt;&gt;""),SUM($J$3:$J182),"")))</f>
        <v/>
      </c>
    </row>
    <row r="183" spans="1:11" x14ac:dyDescent="0.25">
      <c r="A183" s="17">
        <f t="shared" si="11"/>
        <v>43764</v>
      </c>
      <c r="B183" s="11"/>
      <c r="C183" s="11"/>
      <c r="D183" s="11"/>
      <c r="E183" s="11"/>
      <c r="F183" s="21" t="str">
        <f t="shared" si="10"/>
        <v/>
      </c>
      <c r="G183" s="25"/>
      <c r="H183" s="25"/>
      <c r="I183" s="25" t="str">
        <f>IF($A183=EOMONTH($A183,0),IF(VLOOKUP(MONTH($A183),T_Récap_HS,2,0)&lt;&gt;"",VLOOKUP(MONTH($A183),T_Récap_HS,2,0),""),"")</f>
        <v/>
      </c>
      <c r="J183" s="25"/>
      <c r="K183" s="25" t="str">
        <f>IF(OR(A183&lt;$E$1,A183&gt;EOMONTH($E$1,11)),"",IF(AND(WEEKDAY(A183,2)=7,J183&lt;&gt;""),SUM($J$3:$J183),IF(AND($A183=EOMONTH($A183,0),VLOOKUP(MONTH(A183),T_Récap_HS,3,0)&lt;&gt;""),SUM($J$3:$J183),"")))</f>
        <v/>
      </c>
    </row>
    <row r="184" spans="1:11" x14ac:dyDescent="0.25">
      <c r="A184" s="17">
        <f t="shared" si="11"/>
        <v>43765</v>
      </c>
      <c r="B184" s="11"/>
      <c r="C184" s="11"/>
      <c r="D184" s="11"/>
      <c r="E184" s="11"/>
      <c r="F184" s="21" t="str">
        <f t="shared" si="10"/>
        <v/>
      </c>
      <c r="G184" s="27" t="str">
        <f t="shared" si="12"/>
        <v/>
      </c>
      <c r="H184" s="25" t="str">
        <f>IF(G184&lt;&gt;"",IF(MAX(SUM(F178:F184)-44/24,0)&gt;0,IF(MAX(SUM(F178:F184)-44/24,0)&gt;4/24,VLOOKUP(MAX(SUM(F178:F184)-44/24,0),T_HS_Sup_48h,2,1),MAX(SUM(F178:F184)-44/24,0)),""),"")</f>
        <v/>
      </c>
      <c r="I184" s="25" t="str">
        <f>IF($H184&lt;&gt;"",CHOOSE(MONTH($A184),SUM($H$3:$H184,-SUM($M$3:$M$10)),SUM($H$3:$H184,-SUM($M$3:$M$11)),SUM($H$3:$H184,-SUM($M$3:$M$12)),SUM($H$3:$H184,-SUM($M$3:$M$13)),SUM($H$3:$H184),SUM($H$3:$H184,-$M$3),SUM($H$3:$H184,-SUM($M$3:$M$4)),SUM($H$3:$H184,-SUM($M$3:$M$5)),SUM($H$3:$H184,-SUM($M$3:$M$6)),SUM($H$3:$H184,-SUM($M$3:$M$7)),SUM($H$3:$H184,-SUM($M$3:$M$8)),SUM($H$3:$H184,-SUM($M$3:$M$9))),IF($A184=EOMONTH($A184,0),IF(VLOOKUP(MONTH($A184),T_Récap_HS,2,0)&lt;&gt;"",VLOOKUP(MONTH($A184),T_Récap_HS,2,0),""),""))</f>
        <v/>
      </c>
      <c r="J184" s="25" t="str">
        <f t="shared" si="13"/>
        <v/>
      </c>
      <c r="K184" s="25" t="str">
        <f>IF(OR(A184&lt;$E$1,A184&gt;EOMONTH($E$1,11)),"",IF(AND(WEEKDAY(A184,2)=7,J184&lt;&gt;""),SUM($J$3:$J184),IF(AND($A184=EOMONTH($A184,0),VLOOKUP(MONTH(A184),T_Récap_HS,3,0)&lt;&gt;""),SUM($J$3:$J184),"")))</f>
        <v/>
      </c>
    </row>
    <row r="185" spans="1:11" x14ac:dyDescent="0.25">
      <c r="A185" s="17">
        <f t="shared" si="11"/>
        <v>43766</v>
      </c>
      <c r="B185" s="12"/>
      <c r="C185" s="12"/>
      <c r="D185" s="12"/>
      <c r="E185" s="12"/>
      <c r="F185" s="18" t="str">
        <f t="shared" si="10"/>
        <v/>
      </c>
      <c r="G185" s="24"/>
      <c r="H185" s="24"/>
      <c r="I185" s="24" t="str">
        <f>IF($A185=EOMONTH($A185,0),IF(VLOOKUP(MONTH($A185),T_Récap_HS,2,0)&lt;&gt;"",VLOOKUP(MONTH($A185),T_Récap_HS,2,0),""),"")</f>
        <v/>
      </c>
      <c r="J185" s="24"/>
      <c r="K185" s="24" t="str">
        <f>IF(OR(A185&lt;$E$1,A185&gt;EOMONTH($E$1,11)),"",IF(AND(WEEKDAY(A185,2)=7,J185&lt;&gt;""),SUM($J$3:$J185),IF(AND($A185=EOMONTH($A185,0),VLOOKUP(MONTH(A185),T_Récap_HS,3,0)&lt;&gt;""),SUM($J$3:$J185),"")))</f>
        <v/>
      </c>
    </row>
    <row r="186" spans="1:11" x14ac:dyDescent="0.25">
      <c r="A186" s="17">
        <f t="shared" si="11"/>
        <v>43767</v>
      </c>
      <c r="B186" s="12"/>
      <c r="C186" s="12"/>
      <c r="D186" s="12"/>
      <c r="E186" s="12"/>
      <c r="F186" s="18" t="str">
        <f t="shared" si="10"/>
        <v/>
      </c>
      <c r="G186" s="24"/>
      <c r="H186" s="24"/>
      <c r="I186" s="24" t="str">
        <f>IF($A186=EOMONTH($A186,0),IF(VLOOKUP(MONTH($A186),T_Récap_HS,2,0)&lt;&gt;"",VLOOKUP(MONTH($A186),T_Récap_HS,2,0),""),"")</f>
        <v/>
      </c>
      <c r="J186" s="24"/>
      <c r="K186" s="24" t="str">
        <f>IF(OR(A186&lt;$E$1,A186&gt;EOMONTH($E$1,11)),"",IF(AND(WEEKDAY(A186,2)=7,J186&lt;&gt;""),SUM($J$3:$J186),IF(AND($A186=EOMONTH($A186,0),VLOOKUP(MONTH(A186),T_Récap_HS,3,0)&lt;&gt;""),SUM($J$3:$J186),"")))</f>
        <v/>
      </c>
    </row>
    <row r="187" spans="1:11" x14ac:dyDescent="0.25">
      <c r="A187" s="17">
        <f t="shared" si="11"/>
        <v>43768</v>
      </c>
      <c r="B187" s="12"/>
      <c r="C187" s="12"/>
      <c r="D187" s="12"/>
      <c r="E187" s="12"/>
      <c r="F187" s="18" t="str">
        <f t="shared" si="10"/>
        <v/>
      </c>
      <c r="G187" s="24"/>
      <c r="H187" s="24"/>
      <c r="I187" s="24" t="str">
        <f>IF($A187=EOMONTH($A187,0),IF(VLOOKUP(MONTH($A187),T_Récap_HS,2,0)&lt;&gt;"",VLOOKUP(MONTH($A187),T_Récap_HS,2,0),""),"")</f>
        <v/>
      </c>
      <c r="J187" s="24"/>
      <c r="K187" s="24" t="str">
        <f>IF(OR(A187&lt;$E$1,A187&gt;EOMONTH($E$1,11)),"",IF(AND(WEEKDAY(A187,2)=7,J187&lt;&gt;""),SUM($J$3:$J187),IF(AND($A187=EOMONTH($A187,0),VLOOKUP(MONTH(A187),T_Récap_HS,3,0)&lt;&gt;""),SUM($J$3:$J187),"")))</f>
        <v/>
      </c>
    </row>
    <row r="188" spans="1:11" x14ac:dyDescent="0.25">
      <c r="A188" s="17">
        <f t="shared" si="11"/>
        <v>43769</v>
      </c>
      <c r="B188" s="12"/>
      <c r="C188" s="12"/>
      <c r="D188" s="12"/>
      <c r="E188" s="12"/>
      <c r="F188" s="18" t="str">
        <f t="shared" si="10"/>
        <v/>
      </c>
      <c r="G188" s="24"/>
      <c r="H188" s="24"/>
      <c r="I188" s="24" t="str">
        <f>IF($A188=EOMONTH($A188,0),IF(VLOOKUP(MONTH($A188),T_Récap_HS,2,0)&lt;&gt;"",VLOOKUP(MONTH($A188),T_Récap_HS,2,0),""),"")</f>
        <v/>
      </c>
      <c r="J188" s="24"/>
      <c r="K188" s="24" t="str">
        <f>IF(OR(A188&lt;$E$1,A188&gt;EOMONTH($E$1,11)),"",IF(AND(WEEKDAY(A188,2)=7,J188&lt;&gt;""),SUM($J$3:$J188),IF(AND($A188=EOMONTH($A188,0),VLOOKUP(MONTH(A188),T_Récap_HS,3,0)&lt;&gt;""),SUM($J$3:$J188),"")))</f>
        <v/>
      </c>
    </row>
    <row r="189" spans="1:11" x14ac:dyDescent="0.25">
      <c r="A189" s="17">
        <f t="shared" si="11"/>
        <v>43770</v>
      </c>
      <c r="B189" s="12"/>
      <c r="C189" s="12"/>
      <c r="D189" s="12"/>
      <c r="E189" s="12"/>
      <c r="F189" s="18" t="str">
        <f t="shared" si="10"/>
        <v/>
      </c>
      <c r="G189" s="24"/>
      <c r="H189" s="24"/>
      <c r="I189" s="24" t="str">
        <f>IF($A189=EOMONTH($A189,0),IF(VLOOKUP(MONTH($A189),T_Récap_HS,2,0)&lt;&gt;"",VLOOKUP(MONTH($A189),T_Récap_HS,2,0),""),"")</f>
        <v/>
      </c>
      <c r="J189" s="24"/>
      <c r="K189" s="24" t="str">
        <f>IF(OR(A189&lt;$E$1,A189&gt;EOMONTH($E$1,11)),"",IF(AND(WEEKDAY(A189,2)=7,J189&lt;&gt;""),SUM($J$3:$J189),IF(AND($A189=EOMONTH($A189,0),VLOOKUP(MONTH(A189),T_Récap_HS,3,0)&lt;&gt;""),SUM($J$3:$J189),"")))</f>
        <v/>
      </c>
    </row>
    <row r="190" spans="1:11" x14ac:dyDescent="0.25">
      <c r="A190" s="17">
        <f t="shared" si="11"/>
        <v>43771</v>
      </c>
      <c r="B190" s="12"/>
      <c r="C190" s="12"/>
      <c r="D190" s="12"/>
      <c r="E190" s="12"/>
      <c r="F190" s="18" t="str">
        <f t="shared" si="10"/>
        <v/>
      </c>
      <c r="G190" s="24"/>
      <c r="H190" s="24"/>
      <c r="I190" s="24" t="str">
        <f>IF($A190=EOMONTH($A190,0),IF(VLOOKUP(MONTH($A190),T_Récap_HS,2,0)&lt;&gt;"",VLOOKUP(MONTH($A190),T_Récap_HS,2,0),""),"")</f>
        <v/>
      </c>
      <c r="J190" s="24"/>
      <c r="K190" s="24" t="str">
        <f>IF(OR(A190&lt;$E$1,A190&gt;EOMONTH($E$1,11)),"",IF(AND(WEEKDAY(A190,2)=7,J190&lt;&gt;""),SUM($J$3:$J190),IF(AND($A190=EOMONTH($A190,0),VLOOKUP(MONTH(A190),T_Récap_HS,3,0)&lt;&gt;""),SUM($J$3:$J190),"")))</f>
        <v/>
      </c>
    </row>
    <row r="191" spans="1:11" x14ac:dyDescent="0.25">
      <c r="A191" s="17">
        <f t="shared" si="11"/>
        <v>43772</v>
      </c>
      <c r="B191" s="12"/>
      <c r="C191" s="12"/>
      <c r="D191" s="12"/>
      <c r="E191" s="12"/>
      <c r="F191" s="18" t="str">
        <f t="shared" si="10"/>
        <v/>
      </c>
      <c r="G191" s="26" t="str">
        <f t="shared" si="12"/>
        <v/>
      </c>
      <c r="H191" s="24" t="str">
        <f>IF(G191&lt;&gt;"",IF(MAX(SUM(F185:F191)-44/24,0)&gt;0,IF(MAX(SUM(F185:F191)-44/24,0)&gt;4/24,VLOOKUP(MAX(SUM(F185:F191)-44/24,0),T_HS_Sup_48h,2,1),MAX(SUM(F185:F191)-44/24,0)),""),"")</f>
        <v/>
      </c>
      <c r="I191" s="24" t="str">
        <f>IF($H191&lt;&gt;"",CHOOSE(MONTH($A191),SUM($H$3:$H191,-SUM($M$3:$M$10)),SUM($H$3:$H191,-SUM($M$3:$M$11)),SUM($H$3:$H191,-SUM($M$3:$M$12)),SUM($H$3:$H191,-SUM($M$3:$M$13)),SUM($H$3:$H191),SUM($H$3:$H191,-$M$3),SUM($H$3:$H191,-SUM($M$3:$M$4)),SUM($H$3:$H191,-SUM($M$3:$M$5)),SUM($H$3:$H191,-SUM($M$3:$M$6)),SUM($H$3:$H191,-SUM($M$3:$M$7)),SUM($H$3:$H191,-SUM($M$3:$M$8)),SUM($H$3:$H191,-SUM($M$3:$M$9))),IF($A191=EOMONTH($A191,0),IF(VLOOKUP(MONTH($A191),T_Récap_HS,2,0)&lt;&gt;"",VLOOKUP(MONTH($A191),T_Récap_HS,2,0),""),""))</f>
        <v/>
      </c>
      <c r="J191" s="24" t="str">
        <f t="shared" si="13"/>
        <v/>
      </c>
      <c r="K191" s="24" t="str">
        <f>IF(OR(A191&lt;$E$1,A191&gt;EOMONTH($E$1,11)),"",IF(AND(WEEKDAY(A191,2)=7,J191&lt;&gt;""),SUM($J$3:$J191),IF(AND($A191=EOMONTH($A191,0),VLOOKUP(MONTH(A191),T_Récap_HS,3,0)&lt;&gt;""),SUM($J$3:$J191),"")))</f>
        <v/>
      </c>
    </row>
    <row r="192" spans="1:11" x14ac:dyDescent="0.25">
      <c r="A192" s="17">
        <f t="shared" si="11"/>
        <v>43773</v>
      </c>
      <c r="B192" s="11"/>
      <c r="C192" s="11"/>
      <c r="D192" s="11"/>
      <c r="E192" s="11"/>
      <c r="F192" s="21" t="str">
        <f t="shared" si="10"/>
        <v/>
      </c>
      <c r="G192" s="25"/>
      <c r="H192" s="25"/>
      <c r="I192" s="25" t="str">
        <f>IF($A192=EOMONTH($A192,0),IF(VLOOKUP(MONTH($A192),T_Récap_HS,2,0)&lt;&gt;"",VLOOKUP(MONTH($A192),T_Récap_HS,2,0),""),"")</f>
        <v/>
      </c>
      <c r="J192" s="25"/>
      <c r="K192" s="25" t="str">
        <f>IF(OR(A192&lt;$E$1,A192&gt;EOMONTH($E$1,11)),"",IF(AND(WEEKDAY(A192,2)=7,J192&lt;&gt;""),SUM($J$3:$J192),IF(AND($A192=EOMONTH($A192,0),VLOOKUP(MONTH(A192),T_Récap_HS,3,0)&lt;&gt;""),SUM($J$3:$J192),"")))</f>
        <v/>
      </c>
    </row>
    <row r="193" spans="1:11" x14ac:dyDescent="0.25">
      <c r="A193" s="17">
        <f t="shared" si="11"/>
        <v>43774</v>
      </c>
      <c r="B193" s="11"/>
      <c r="C193" s="11"/>
      <c r="D193" s="11"/>
      <c r="E193" s="11"/>
      <c r="F193" s="21" t="str">
        <f t="shared" si="10"/>
        <v/>
      </c>
      <c r="G193" s="25"/>
      <c r="H193" s="25"/>
      <c r="I193" s="25" t="str">
        <f>IF($A193=EOMONTH($A193,0),IF(VLOOKUP(MONTH($A193),T_Récap_HS,2,0)&lt;&gt;"",VLOOKUP(MONTH($A193),T_Récap_HS,2,0),""),"")</f>
        <v/>
      </c>
      <c r="J193" s="25"/>
      <c r="K193" s="25" t="str">
        <f>IF(OR(A193&lt;$E$1,A193&gt;EOMONTH($E$1,11)),"",IF(AND(WEEKDAY(A193,2)=7,J193&lt;&gt;""),SUM($J$3:$J193),IF(AND($A193=EOMONTH($A193,0),VLOOKUP(MONTH(A193),T_Récap_HS,3,0)&lt;&gt;""),SUM($J$3:$J193),"")))</f>
        <v/>
      </c>
    </row>
    <row r="194" spans="1:11" x14ac:dyDescent="0.25">
      <c r="A194" s="17">
        <f t="shared" si="11"/>
        <v>43775</v>
      </c>
      <c r="B194" s="11"/>
      <c r="C194" s="11"/>
      <c r="D194" s="11"/>
      <c r="E194" s="11"/>
      <c r="F194" s="21" t="str">
        <f t="shared" si="10"/>
        <v/>
      </c>
      <c r="G194" s="25"/>
      <c r="H194" s="25"/>
      <c r="I194" s="25" t="str">
        <f>IF($A194=EOMONTH($A194,0),IF(VLOOKUP(MONTH($A194),T_Récap_HS,2,0)&lt;&gt;"",VLOOKUP(MONTH($A194),T_Récap_HS,2,0),""),"")</f>
        <v/>
      </c>
      <c r="J194" s="25"/>
      <c r="K194" s="25" t="str">
        <f>IF(OR(A194&lt;$E$1,A194&gt;EOMONTH($E$1,11)),"",IF(AND(WEEKDAY(A194,2)=7,J194&lt;&gt;""),SUM($J$3:$J194),IF(AND($A194=EOMONTH($A194,0),VLOOKUP(MONTH(A194),T_Récap_HS,3,0)&lt;&gt;""),SUM($J$3:$J194),"")))</f>
        <v/>
      </c>
    </row>
    <row r="195" spans="1:11" x14ac:dyDescent="0.25">
      <c r="A195" s="17">
        <f t="shared" si="11"/>
        <v>43776</v>
      </c>
      <c r="B195" s="11"/>
      <c r="C195" s="11"/>
      <c r="D195" s="11"/>
      <c r="E195" s="11"/>
      <c r="F195" s="21" t="str">
        <f t="shared" ref="F195:F258" si="14">IF(AND(B195=0,C195=0,D195=0,E195=0),"",IF((C195-B195)+(E195-D195)&lt;0,"",(C195-B195)+(E195-D195)))</f>
        <v/>
      </c>
      <c r="G195" s="25"/>
      <c r="H195" s="25"/>
      <c r="I195" s="25" t="str">
        <f>IF($A195=EOMONTH($A195,0),IF(VLOOKUP(MONTH($A195),T_Récap_HS,2,0)&lt;&gt;"",VLOOKUP(MONTH($A195),T_Récap_HS,2,0),""),"")</f>
        <v/>
      </c>
      <c r="J195" s="25"/>
      <c r="K195" s="25" t="str">
        <f>IF(OR(A195&lt;$E$1,A195&gt;EOMONTH($E$1,11)),"",IF(AND(WEEKDAY(A195,2)=7,J195&lt;&gt;""),SUM($J$3:$J195),IF(AND($A195=EOMONTH($A195,0),VLOOKUP(MONTH(A195),T_Récap_HS,3,0)&lt;&gt;""),SUM($J$3:$J195),"")))</f>
        <v/>
      </c>
    </row>
    <row r="196" spans="1:11" x14ac:dyDescent="0.25">
      <c r="A196" s="17">
        <f t="shared" si="11"/>
        <v>43777</v>
      </c>
      <c r="B196" s="11"/>
      <c r="C196" s="11"/>
      <c r="D196" s="11"/>
      <c r="E196" s="11"/>
      <c r="F196" s="21" t="str">
        <f t="shared" si="14"/>
        <v/>
      </c>
      <c r="G196" s="25"/>
      <c r="H196" s="25"/>
      <c r="I196" s="25" t="str">
        <f>IF($A196=EOMONTH($A196,0),IF(VLOOKUP(MONTH($A196),T_Récap_HS,2,0)&lt;&gt;"",VLOOKUP(MONTH($A196),T_Récap_HS,2,0),""),"")</f>
        <v/>
      </c>
      <c r="J196" s="25"/>
      <c r="K196" s="25" t="str">
        <f>IF(OR(A196&lt;$E$1,A196&gt;EOMONTH($E$1,11)),"",IF(AND(WEEKDAY(A196,2)=7,J196&lt;&gt;""),SUM($J$3:$J196),IF(AND($A196=EOMONTH($A196,0),VLOOKUP(MONTH(A196),T_Récap_HS,3,0)&lt;&gt;""),SUM($J$3:$J196),"")))</f>
        <v/>
      </c>
    </row>
    <row r="197" spans="1:11" x14ac:dyDescent="0.25">
      <c r="A197" s="17">
        <f t="shared" ref="A197:A260" si="15">A196+1</f>
        <v>43778</v>
      </c>
      <c r="B197" s="11"/>
      <c r="C197" s="11"/>
      <c r="D197" s="11"/>
      <c r="E197" s="11"/>
      <c r="F197" s="21" t="str">
        <f t="shared" si="14"/>
        <v/>
      </c>
      <c r="G197" s="25"/>
      <c r="H197" s="25"/>
      <c r="I197" s="25" t="str">
        <f>IF($A197=EOMONTH($A197,0),IF(VLOOKUP(MONTH($A197),T_Récap_HS,2,0)&lt;&gt;"",VLOOKUP(MONTH($A197),T_Récap_HS,2,0),""),"")</f>
        <v/>
      </c>
      <c r="J197" s="25"/>
      <c r="K197" s="25" t="str">
        <f>IF(OR(A197&lt;$E$1,A197&gt;EOMONTH($E$1,11)),"",IF(AND(WEEKDAY(A197,2)=7,J197&lt;&gt;""),SUM($J$3:$J197),IF(AND($A197=EOMONTH($A197,0),VLOOKUP(MONTH(A197),T_Récap_HS,3,0)&lt;&gt;""),SUM($J$3:$J197),"")))</f>
        <v/>
      </c>
    </row>
    <row r="198" spans="1:11" x14ac:dyDescent="0.25">
      <c r="A198" s="17">
        <f t="shared" si="15"/>
        <v>43779</v>
      </c>
      <c r="B198" s="11"/>
      <c r="C198" s="11"/>
      <c r="D198" s="11"/>
      <c r="E198" s="11"/>
      <c r="F198" s="21" t="str">
        <f t="shared" si="14"/>
        <v/>
      </c>
      <c r="G198" s="27" t="str">
        <f t="shared" si="12"/>
        <v/>
      </c>
      <c r="H198" s="25" t="str">
        <f>IF(G198&lt;&gt;"",IF(MAX(SUM(F192:F198)-44/24,0)&gt;0,IF(MAX(SUM(F192:F198)-44/24,0)&gt;4/24,VLOOKUP(MAX(SUM(F192:F198)-44/24,0),T_HS_Sup_48h,2,1),MAX(SUM(F192:F198)-44/24,0)),""),"")</f>
        <v/>
      </c>
      <c r="I198" s="25" t="str">
        <f>IF($H198&lt;&gt;"",CHOOSE(MONTH($A198),SUM($H$3:$H198,-SUM($M$3:$M$10)),SUM($H$3:$H198,-SUM($M$3:$M$11)),SUM($H$3:$H198,-SUM($M$3:$M$12)),SUM($H$3:$H198,-SUM($M$3:$M$13)),SUM($H$3:$H198),SUM($H$3:$H198,-$M$3),SUM($H$3:$H198,-SUM($M$3:$M$4)),SUM($H$3:$H198,-SUM($M$3:$M$5)),SUM($H$3:$H198,-SUM($M$3:$M$6)),SUM($H$3:$H198,-SUM($M$3:$M$7)),SUM($H$3:$H198,-SUM($M$3:$M$8)),SUM($H$3:$H198,-SUM($M$3:$M$9))),IF($A198=EOMONTH($A198,0),IF(VLOOKUP(MONTH($A198),T_Récap_HS,2,0)&lt;&gt;"",VLOOKUP(MONTH($A198),T_Récap_HS,2,0),""),""))</f>
        <v/>
      </c>
      <c r="J198" s="25" t="str">
        <f t="shared" ref="J198:J254" si="16">IF(G198&lt;&gt;"",IF(MAX(G198-35/24,0)&gt;0,IF(MAX(G198,0)&gt;48/24,9/24,MAX(G198-35/24,0)-_xlfn.NUMBERVALUE(H198)),""),"")</f>
        <v/>
      </c>
      <c r="K198" s="25" t="str">
        <f>IF(OR(A198&lt;$E$1,A198&gt;EOMONTH($E$1,11)),"",IF(AND(WEEKDAY(A198,2)=7,J198&lt;&gt;""),SUM($J$3:$J198),IF(AND($A198=EOMONTH($A198,0),VLOOKUP(MONTH(A198),T_Récap_HS,3,0)&lt;&gt;""),SUM($J$3:$J198),"")))</f>
        <v/>
      </c>
    </row>
    <row r="199" spans="1:11" x14ac:dyDescent="0.25">
      <c r="A199" s="17">
        <f t="shared" si="15"/>
        <v>43780</v>
      </c>
      <c r="B199" s="12"/>
      <c r="C199" s="12"/>
      <c r="D199" s="12"/>
      <c r="E199" s="12"/>
      <c r="F199" s="18" t="str">
        <f t="shared" si="14"/>
        <v/>
      </c>
      <c r="G199" s="24"/>
      <c r="H199" s="24"/>
      <c r="I199" s="24" t="str">
        <f>IF($A199=EOMONTH($A199,0),IF(VLOOKUP(MONTH($A199),T_Récap_HS,2,0)&lt;&gt;"",VLOOKUP(MONTH($A199),T_Récap_HS,2,0),""),"")</f>
        <v/>
      </c>
      <c r="J199" s="24"/>
      <c r="K199" s="24" t="str">
        <f>IF(OR(A199&lt;$E$1,A199&gt;EOMONTH($E$1,11)),"",IF(AND(WEEKDAY(A199,2)=7,J199&lt;&gt;""),SUM($J$3:$J199),IF(AND($A199=EOMONTH($A199,0),VLOOKUP(MONTH(A199),T_Récap_HS,3,0)&lt;&gt;""),SUM($J$3:$J199),"")))</f>
        <v/>
      </c>
    </row>
    <row r="200" spans="1:11" x14ac:dyDescent="0.25">
      <c r="A200" s="17">
        <f t="shared" si="15"/>
        <v>43781</v>
      </c>
      <c r="B200" s="12"/>
      <c r="C200" s="12"/>
      <c r="D200" s="12"/>
      <c r="E200" s="12"/>
      <c r="F200" s="18" t="str">
        <f t="shared" si="14"/>
        <v/>
      </c>
      <c r="G200" s="24"/>
      <c r="H200" s="24"/>
      <c r="I200" s="24" t="str">
        <f>IF($A200=EOMONTH($A200,0),IF(VLOOKUP(MONTH($A200),T_Récap_HS,2,0)&lt;&gt;"",VLOOKUP(MONTH($A200),T_Récap_HS,2,0),""),"")</f>
        <v/>
      </c>
      <c r="J200" s="24"/>
      <c r="K200" s="24" t="str">
        <f>IF(OR(A200&lt;$E$1,A200&gt;EOMONTH($E$1,11)),"",IF(AND(WEEKDAY(A200,2)=7,J200&lt;&gt;""),SUM($J$3:$J200),IF(AND($A200=EOMONTH($A200,0),VLOOKUP(MONTH(A200),T_Récap_HS,3,0)&lt;&gt;""),SUM($J$3:$J200),"")))</f>
        <v/>
      </c>
    </row>
    <row r="201" spans="1:11" x14ac:dyDescent="0.25">
      <c r="A201" s="17">
        <f t="shared" si="15"/>
        <v>43782</v>
      </c>
      <c r="B201" s="12"/>
      <c r="C201" s="12"/>
      <c r="D201" s="12"/>
      <c r="E201" s="12"/>
      <c r="F201" s="18" t="str">
        <f t="shared" si="14"/>
        <v/>
      </c>
      <c r="G201" s="24"/>
      <c r="H201" s="24"/>
      <c r="I201" s="24" t="str">
        <f>IF($A201=EOMONTH($A201,0),IF(VLOOKUP(MONTH($A201),T_Récap_HS,2,0)&lt;&gt;"",VLOOKUP(MONTH($A201),T_Récap_HS,2,0),""),"")</f>
        <v/>
      </c>
      <c r="J201" s="24"/>
      <c r="K201" s="24" t="str">
        <f>IF(OR(A201&lt;$E$1,A201&gt;EOMONTH($E$1,11)),"",IF(AND(WEEKDAY(A201,2)=7,J201&lt;&gt;""),SUM($J$3:$J201),IF(AND($A201=EOMONTH($A201,0),VLOOKUP(MONTH(A201),T_Récap_HS,3,0)&lt;&gt;""),SUM($J$3:$J201),"")))</f>
        <v/>
      </c>
    </row>
    <row r="202" spans="1:11" x14ac:dyDescent="0.25">
      <c r="A202" s="17">
        <f t="shared" si="15"/>
        <v>43783</v>
      </c>
      <c r="B202" s="12"/>
      <c r="C202" s="12"/>
      <c r="D202" s="12"/>
      <c r="E202" s="12"/>
      <c r="F202" s="18" t="str">
        <f t="shared" si="14"/>
        <v/>
      </c>
      <c r="G202" s="24"/>
      <c r="H202" s="24"/>
      <c r="I202" s="24" t="str">
        <f>IF($A202=EOMONTH($A202,0),IF(VLOOKUP(MONTH($A202),T_Récap_HS,2,0)&lt;&gt;"",VLOOKUP(MONTH($A202),T_Récap_HS,2,0),""),"")</f>
        <v/>
      </c>
      <c r="J202" s="24"/>
      <c r="K202" s="24" t="str">
        <f>IF(OR(A202&lt;$E$1,A202&gt;EOMONTH($E$1,11)),"",IF(AND(WEEKDAY(A202,2)=7,J202&lt;&gt;""),SUM($J$3:$J202),IF(AND($A202=EOMONTH($A202,0),VLOOKUP(MONTH(A202),T_Récap_HS,3,0)&lt;&gt;""),SUM($J$3:$J202),"")))</f>
        <v/>
      </c>
    </row>
    <row r="203" spans="1:11" x14ac:dyDescent="0.25">
      <c r="A203" s="17">
        <f t="shared" si="15"/>
        <v>43784</v>
      </c>
      <c r="B203" s="12"/>
      <c r="C203" s="12"/>
      <c r="D203" s="12"/>
      <c r="E203" s="12"/>
      <c r="F203" s="18" t="str">
        <f t="shared" si="14"/>
        <v/>
      </c>
      <c r="G203" s="24"/>
      <c r="H203" s="24"/>
      <c r="I203" s="24" t="str">
        <f>IF($A203=EOMONTH($A203,0),IF(VLOOKUP(MONTH($A203),T_Récap_HS,2,0)&lt;&gt;"",VLOOKUP(MONTH($A203),T_Récap_HS,2,0),""),"")</f>
        <v/>
      </c>
      <c r="J203" s="24"/>
      <c r="K203" s="24" t="str">
        <f>IF(OR(A203&lt;$E$1,A203&gt;EOMONTH($E$1,11)),"",IF(AND(WEEKDAY(A203,2)=7,J203&lt;&gt;""),SUM($J$3:$J203),IF(AND($A203=EOMONTH($A203,0),VLOOKUP(MONTH(A203),T_Récap_HS,3,0)&lt;&gt;""),SUM($J$3:$J203),"")))</f>
        <v/>
      </c>
    </row>
    <row r="204" spans="1:11" x14ac:dyDescent="0.25">
      <c r="A204" s="17">
        <f t="shared" si="15"/>
        <v>43785</v>
      </c>
      <c r="B204" s="12"/>
      <c r="C204" s="12"/>
      <c r="D204" s="12"/>
      <c r="E204" s="12"/>
      <c r="F204" s="18" t="str">
        <f t="shared" si="14"/>
        <v/>
      </c>
      <c r="G204" s="24"/>
      <c r="H204" s="24"/>
      <c r="I204" s="24" t="str">
        <f>IF($A204=EOMONTH($A204,0),IF(VLOOKUP(MONTH($A204),T_Récap_HS,2,0)&lt;&gt;"",VLOOKUP(MONTH($A204),T_Récap_HS,2,0),""),"")</f>
        <v/>
      </c>
      <c r="J204" s="24"/>
      <c r="K204" s="24" t="str">
        <f>IF(OR(A204&lt;$E$1,A204&gt;EOMONTH($E$1,11)),"",IF(AND(WEEKDAY(A204,2)=7,J204&lt;&gt;""),SUM($J$3:$J204),IF(AND($A204=EOMONTH($A204,0),VLOOKUP(MONTH(A204),T_Récap_HS,3,0)&lt;&gt;""),SUM($J$3:$J204),"")))</f>
        <v/>
      </c>
    </row>
    <row r="205" spans="1:11" x14ac:dyDescent="0.25">
      <c r="A205" s="17">
        <f t="shared" si="15"/>
        <v>43786</v>
      </c>
      <c r="B205" s="12"/>
      <c r="C205" s="12"/>
      <c r="D205" s="12"/>
      <c r="E205" s="12"/>
      <c r="F205" s="18" t="str">
        <f t="shared" si="14"/>
        <v/>
      </c>
      <c r="G205" s="26" t="str">
        <f t="shared" ref="G205:G261" si="17">IF(A205&gt;EOMONTH($E$1,11),"",IF(WEEKDAY(A205,2)&lt;7,"",IF(SUM(F199:F205)&gt;0,SUM(F199:F205),"")))</f>
        <v/>
      </c>
      <c r="H205" s="24" t="str">
        <f>IF(G205&lt;&gt;"",IF(MAX(SUM(F199:F205)-44/24,0)&gt;0,IF(MAX(SUM(F199:F205)-44/24,0)&gt;4/24,VLOOKUP(MAX(SUM(F199:F205)-44/24,0),T_HS_Sup_48h,2,1),MAX(SUM(F199:F205)-44/24,0)),""),"")</f>
        <v/>
      </c>
      <c r="I205" s="24" t="str">
        <f>IF($H205&lt;&gt;"",CHOOSE(MONTH($A205),SUM($H$3:$H205,-SUM($M$3:$M$10)),SUM($H$3:$H205,-SUM($M$3:$M$11)),SUM($H$3:$H205,-SUM($M$3:$M$12)),SUM($H$3:$H205,-SUM($M$3:$M$13)),SUM($H$3:$H205),SUM($H$3:$H205,-$M$3),SUM($H$3:$H205,-SUM($M$3:$M$4)),SUM($H$3:$H205,-SUM($M$3:$M$5)),SUM($H$3:$H205,-SUM($M$3:$M$6)),SUM($H$3:$H205,-SUM($M$3:$M$7)),SUM($H$3:$H205,-SUM($M$3:$M$8)),SUM($H$3:$H205,-SUM($M$3:$M$9))),IF($A205=EOMONTH($A205,0),IF(VLOOKUP(MONTH($A205),T_Récap_HS,2,0)&lt;&gt;"",VLOOKUP(MONTH($A205),T_Récap_HS,2,0),""),""))</f>
        <v/>
      </c>
      <c r="J205" s="24" t="str">
        <f t="shared" si="16"/>
        <v/>
      </c>
      <c r="K205" s="24" t="str">
        <f>IF(OR(A205&lt;$E$1,A205&gt;EOMONTH($E$1,11)),"",IF(AND(WEEKDAY(A205,2)=7,J205&lt;&gt;""),SUM($J$3:$J205),IF(AND($A205=EOMONTH($A205,0),VLOOKUP(MONTH(A205),T_Récap_HS,3,0)&lt;&gt;""),SUM($J$3:$J205),"")))</f>
        <v/>
      </c>
    </row>
    <row r="206" spans="1:11" x14ac:dyDescent="0.25">
      <c r="A206" s="17">
        <f t="shared" si="15"/>
        <v>43787</v>
      </c>
      <c r="B206" s="11"/>
      <c r="C206" s="11"/>
      <c r="D206" s="11"/>
      <c r="E206" s="11"/>
      <c r="F206" s="21" t="str">
        <f t="shared" si="14"/>
        <v/>
      </c>
      <c r="G206" s="25"/>
      <c r="H206" s="25"/>
      <c r="I206" s="25" t="str">
        <f>IF($A206=EOMONTH($A206,0),IF(VLOOKUP(MONTH($A206),T_Récap_HS,2,0)&lt;&gt;"",VLOOKUP(MONTH($A206),T_Récap_HS,2,0),""),"")</f>
        <v/>
      </c>
      <c r="J206" s="25"/>
      <c r="K206" s="25" t="str">
        <f>IF(OR(A206&lt;$E$1,A206&gt;EOMONTH($E$1,11)),"",IF(AND(WEEKDAY(A206,2)=7,J206&lt;&gt;""),SUM($J$3:$J206),IF(AND($A206=EOMONTH($A206,0),VLOOKUP(MONTH(A206),T_Récap_HS,3,0)&lt;&gt;""),SUM($J$3:$J206),"")))</f>
        <v/>
      </c>
    </row>
    <row r="207" spans="1:11" x14ac:dyDescent="0.25">
      <c r="A207" s="17">
        <f t="shared" si="15"/>
        <v>43788</v>
      </c>
      <c r="B207" s="11"/>
      <c r="C207" s="11"/>
      <c r="D207" s="11"/>
      <c r="E207" s="11"/>
      <c r="F207" s="21" t="str">
        <f t="shared" si="14"/>
        <v/>
      </c>
      <c r="G207" s="25"/>
      <c r="H207" s="25"/>
      <c r="I207" s="25" t="str">
        <f>IF($A207=EOMONTH($A207,0),IF(VLOOKUP(MONTH($A207),T_Récap_HS,2,0)&lt;&gt;"",VLOOKUP(MONTH($A207),T_Récap_HS,2,0),""),"")</f>
        <v/>
      </c>
      <c r="J207" s="25"/>
      <c r="K207" s="25" t="str">
        <f>IF(OR(A207&lt;$E$1,A207&gt;EOMONTH($E$1,11)),"",IF(AND(WEEKDAY(A207,2)=7,J207&lt;&gt;""),SUM($J$3:$J207),IF(AND($A207=EOMONTH($A207,0),VLOOKUP(MONTH(A207),T_Récap_HS,3,0)&lt;&gt;""),SUM($J$3:$J207),"")))</f>
        <v/>
      </c>
    </row>
    <row r="208" spans="1:11" x14ac:dyDescent="0.25">
      <c r="A208" s="17">
        <f t="shared" si="15"/>
        <v>43789</v>
      </c>
      <c r="B208" s="11"/>
      <c r="C208" s="11"/>
      <c r="D208" s="11"/>
      <c r="E208" s="11"/>
      <c r="F208" s="21" t="str">
        <f t="shared" si="14"/>
        <v/>
      </c>
      <c r="G208" s="25"/>
      <c r="H208" s="25"/>
      <c r="I208" s="25" t="str">
        <f>IF($A208=EOMONTH($A208,0),IF(VLOOKUP(MONTH($A208),T_Récap_HS,2,0)&lt;&gt;"",VLOOKUP(MONTH($A208),T_Récap_HS,2,0),""),"")</f>
        <v/>
      </c>
      <c r="J208" s="25"/>
      <c r="K208" s="25" t="str">
        <f>IF(OR(A208&lt;$E$1,A208&gt;EOMONTH($E$1,11)),"",IF(AND(WEEKDAY(A208,2)=7,J208&lt;&gt;""),SUM($J$3:$J208),IF(AND($A208=EOMONTH($A208,0),VLOOKUP(MONTH(A208),T_Récap_HS,3,0)&lt;&gt;""),SUM($J$3:$J208),"")))</f>
        <v/>
      </c>
    </row>
    <row r="209" spans="1:11" x14ac:dyDescent="0.25">
      <c r="A209" s="17">
        <f t="shared" si="15"/>
        <v>43790</v>
      </c>
      <c r="B209" s="11"/>
      <c r="C209" s="11"/>
      <c r="D209" s="11"/>
      <c r="E209" s="11"/>
      <c r="F209" s="21" t="str">
        <f t="shared" si="14"/>
        <v/>
      </c>
      <c r="G209" s="25"/>
      <c r="H209" s="25"/>
      <c r="I209" s="25" t="str">
        <f>IF($A209=EOMONTH($A209,0),IF(VLOOKUP(MONTH($A209),T_Récap_HS,2,0)&lt;&gt;"",VLOOKUP(MONTH($A209),T_Récap_HS,2,0),""),"")</f>
        <v/>
      </c>
      <c r="J209" s="25"/>
      <c r="K209" s="25" t="str">
        <f>IF(OR(A209&lt;$E$1,A209&gt;EOMONTH($E$1,11)),"",IF(AND(WEEKDAY(A209,2)=7,J209&lt;&gt;""),SUM($J$3:$J209),IF(AND($A209=EOMONTH($A209,0),VLOOKUP(MONTH(A209),T_Récap_HS,3,0)&lt;&gt;""),SUM($J$3:$J209),"")))</f>
        <v/>
      </c>
    </row>
    <row r="210" spans="1:11" x14ac:dyDescent="0.25">
      <c r="A210" s="17">
        <f t="shared" si="15"/>
        <v>43791</v>
      </c>
      <c r="B210" s="11"/>
      <c r="C210" s="11"/>
      <c r="D210" s="11"/>
      <c r="E210" s="11"/>
      <c r="F210" s="21" t="str">
        <f t="shared" si="14"/>
        <v/>
      </c>
      <c r="G210" s="25"/>
      <c r="H210" s="25"/>
      <c r="I210" s="25" t="str">
        <f>IF($A210=EOMONTH($A210,0),IF(VLOOKUP(MONTH($A210),T_Récap_HS,2,0)&lt;&gt;"",VLOOKUP(MONTH($A210),T_Récap_HS,2,0),""),"")</f>
        <v/>
      </c>
      <c r="J210" s="25"/>
      <c r="K210" s="25" t="str">
        <f>IF(OR(A210&lt;$E$1,A210&gt;EOMONTH($E$1,11)),"",IF(AND(WEEKDAY(A210,2)=7,J210&lt;&gt;""),SUM($J$3:$J210),IF(AND($A210=EOMONTH($A210,0),VLOOKUP(MONTH(A210),T_Récap_HS,3,0)&lt;&gt;""),SUM($J$3:$J210),"")))</f>
        <v/>
      </c>
    </row>
    <row r="211" spans="1:11" x14ac:dyDescent="0.25">
      <c r="A211" s="17">
        <f t="shared" si="15"/>
        <v>43792</v>
      </c>
      <c r="B211" s="11"/>
      <c r="C211" s="11"/>
      <c r="D211" s="11"/>
      <c r="E211" s="11"/>
      <c r="F211" s="21" t="str">
        <f t="shared" si="14"/>
        <v/>
      </c>
      <c r="G211" s="25"/>
      <c r="H211" s="25"/>
      <c r="I211" s="25" t="str">
        <f>IF($A211=EOMONTH($A211,0),IF(VLOOKUP(MONTH($A211),T_Récap_HS,2,0)&lt;&gt;"",VLOOKUP(MONTH($A211),T_Récap_HS,2,0),""),"")</f>
        <v/>
      </c>
      <c r="J211" s="25"/>
      <c r="K211" s="25" t="str">
        <f>IF(OR(A211&lt;$E$1,A211&gt;EOMONTH($E$1,11)),"",IF(AND(WEEKDAY(A211,2)=7,J211&lt;&gt;""),SUM($J$3:$J211),IF(AND($A211=EOMONTH($A211,0),VLOOKUP(MONTH(A211),T_Récap_HS,3,0)&lt;&gt;""),SUM($J$3:$J211),"")))</f>
        <v/>
      </c>
    </row>
    <row r="212" spans="1:11" x14ac:dyDescent="0.25">
      <c r="A212" s="17">
        <f t="shared" si="15"/>
        <v>43793</v>
      </c>
      <c r="B212" s="11"/>
      <c r="C212" s="11"/>
      <c r="D212" s="11"/>
      <c r="E212" s="11"/>
      <c r="F212" s="21" t="str">
        <f t="shared" si="14"/>
        <v/>
      </c>
      <c r="G212" s="27" t="str">
        <f t="shared" si="17"/>
        <v/>
      </c>
      <c r="H212" s="25" t="str">
        <f>IF(G212&lt;&gt;"",IF(MAX(SUM(F206:F212)-44/24,0)&gt;0,IF(MAX(SUM(F206:F212)-44/24,0)&gt;4/24,VLOOKUP(MAX(SUM(F206:F212)-44/24,0),T_HS_Sup_48h,2,1),MAX(SUM(F206:F212)-44/24,0)),""),"")</f>
        <v/>
      </c>
      <c r="I212" s="25" t="str">
        <f>IF($H212&lt;&gt;"",CHOOSE(MONTH($A212),SUM($H$3:$H212,-SUM($M$3:$M$10)),SUM($H$3:$H212,-SUM($M$3:$M$11)),SUM($H$3:$H212,-SUM($M$3:$M$12)),SUM($H$3:$H212,-SUM($M$3:$M$13)),SUM($H$3:$H212),SUM($H$3:$H212,-$M$3),SUM($H$3:$H212,-SUM($M$3:$M$4)),SUM($H$3:$H212,-SUM($M$3:$M$5)),SUM($H$3:$H212,-SUM($M$3:$M$6)),SUM($H$3:$H212,-SUM($M$3:$M$7)),SUM($H$3:$H212,-SUM($M$3:$M$8)),SUM($H$3:$H212,-SUM($M$3:$M$9))),IF($A212=EOMONTH($A212,0),IF(VLOOKUP(MONTH($A212),T_Récap_HS,2,0)&lt;&gt;"",VLOOKUP(MONTH($A212),T_Récap_HS,2,0),""),""))</f>
        <v/>
      </c>
      <c r="J212" s="25" t="str">
        <f t="shared" si="16"/>
        <v/>
      </c>
      <c r="K212" s="25" t="str">
        <f>IF(OR(A212&lt;$E$1,A212&gt;EOMONTH($E$1,11)),"",IF(AND(WEEKDAY(A212,2)=7,J212&lt;&gt;""),SUM($J$3:$J212),IF(AND($A212=EOMONTH($A212,0),VLOOKUP(MONTH(A212),T_Récap_HS,3,0)&lt;&gt;""),SUM($J$3:$J212),"")))</f>
        <v/>
      </c>
    </row>
    <row r="213" spans="1:11" x14ac:dyDescent="0.25">
      <c r="A213" s="17">
        <f t="shared" si="15"/>
        <v>43794</v>
      </c>
      <c r="B213" s="12"/>
      <c r="C213" s="12"/>
      <c r="D213" s="12"/>
      <c r="E213" s="12"/>
      <c r="F213" s="18" t="str">
        <f t="shared" si="14"/>
        <v/>
      </c>
      <c r="G213" s="24"/>
      <c r="H213" s="24"/>
      <c r="I213" s="24" t="str">
        <f>IF($A213=EOMONTH($A213,0),IF(VLOOKUP(MONTH($A213),T_Récap_HS,2,0)&lt;&gt;"",VLOOKUP(MONTH($A213),T_Récap_HS,2,0),""),"")</f>
        <v/>
      </c>
      <c r="J213" s="24"/>
      <c r="K213" s="24" t="str">
        <f>IF(OR(A213&lt;$E$1,A213&gt;EOMONTH($E$1,11)),"",IF(AND(WEEKDAY(A213,2)=7,J213&lt;&gt;""),SUM($J$3:$J213),IF(AND($A213=EOMONTH($A213,0),VLOOKUP(MONTH(A213),T_Récap_HS,3,0)&lt;&gt;""),SUM($J$3:$J213),"")))</f>
        <v/>
      </c>
    </row>
    <row r="214" spans="1:11" x14ac:dyDescent="0.25">
      <c r="A214" s="17">
        <f t="shared" si="15"/>
        <v>43795</v>
      </c>
      <c r="B214" s="12"/>
      <c r="C214" s="12"/>
      <c r="D214" s="12"/>
      <c r="E214" s="12"/>
      <c r="F214" s="18" t="str">
        <f t="shared" si="14"/>
        <v/>
      </c>
      <c r="G214" s="24"/>
      <c r="H214" s="24"/>
      <c r="I214" s="24" t="str">
        <f>IF($A214=EOMONTH($A214,0),IF(VLOOKUP(MONTH($A214),T_Récap_HS,2,0)&lt;&gt;"",VLOOKUP(MONTH($A214),T_Récap_HS,2,0),""),"")</f>
        <v/>
      </c>
      <c r="J214" s="24"/>
      <c r="K214" s="24" t="str">
        <f>IF(OR(A214&lt;$E$1,A214&gt;EOMONTH($E$1,11)),"",IF(AND(WEEKDAY(A214,2)=7,J214&lt;&gt;""),SUM($J$3:$J214),IF(AND($A214=EOMONTH($A214,0),VLOOKUP(MONTH(A214),T_Récap_HS,3,0)&lt;&gt;""),SUM($J$3:$J214),"")))</f>
        <v/>
      </c>
    </row>
    <row r="215" spans="1:11" x14ac:dyDescent="0.25">
      <c r="A215" s="17">
        <f t="shared" si="15"/>
        <v>43796</v>
      </c>
      <c r="B215" s="12"/>
      <c r="C215" s="12"/>
      <c r="D215" s="12"/>
      <c r="E215" s="12"/>
      <c r="F215" s="18" t="str">
        <f t="shared" si="14"/>
        <v/>
      </c>
      <c r="G215" s="24"/>
      <c r="H215" s="24"/>
      <c r="I215" s="24" t="str">
        <f>IF($A215=EOMONTH($A215,0),IF(VLOOKUP(MONTH($A215),T_Récap_HS,2,0)&lt;&gt;"",VLOOKUP(MONTH($A215),T_Récap_HS,2,0),""),"")</f>
        <v/>
      </c>
      <c r="J215" s="24"/>
      <c r="K215" s="24" t="str">
        <f>IF(OR(A215&lt;$E$1,A215&gt;EOMONTH($E$1,11)),"",IF(AND(WEEKDAY(A215,2)=7,J215&lt;&gt;""),SUM($J$3:$J215),IF(AND($A215=EOMONTH($A215,0),VLOOKUP(MONTH(A215),T_Récap_HS,3,0)&lt;&gt;""),SUM($J$3:$J215),"")))</f>
        <v/>
      </c>
    </row>
    <row r="216" spans="1:11" x14ac:dyDescent="0.25">
      <c r="A216" s="17">
        <f t="shared" si="15"/>
        <v>43797</v>
      </c>
      <c r="B216" s="12"/>
      <c r="C216" s="12"/>
      <c r="D216" s="12"/>
      <c r="E216" s="12"/>
      <c r="F216" s="18" t="str">
        <f t="shared" si="14"/>
        <v/>
      </c>
      <c r="G216" s="24"/>
      <c r="H216" s="24"/>
      <c r="I216" s="24" t="str">
        <f>IF($A216=EOMONTH($A216,0),IF(VLOOKUP(MONTH($A216),T_Récap_HS,2,0)&lt;&gt;"",VLOOKUP(MONTH($A216),T_Récap_HS,2,0),""),"")</f>
        <v/>
      </c>
      <c r="J216" s="24"/>
      <c r="K216" s="24" t="str">
        <f>IF(OR(A216&lt;$E$1,A216&gt;EOMONTH($E$1,11)),"",IF(AND(WEEKDAY(A216,2)=7,J216&lt;&gt;""),SUM($J$3:$J216),IF(AND($A216=EOMONTH($A216,0),VLOOKUP(MONTH(A216),T_Récap_HS,3,0)&lt;&gt;""),SUM($J$3:$J216),"")))</f>
        <v/>
      </c>
    </row>
    <row r="217" spans="1:11" x14ac:dyDescent="0.25">
      <c r="A217" s="17">
        <f t="shared" si="15"/>
        <v>43798</v>
      </c>
      <c r="B217" s="12"/>
      <c r="C217" s="12"/>
      <c r="D217" s="12"/>
      <c r="E217" s="12"/>
      <c r="F217" s="18" t="str">
        <f t="shared" si="14"/>
        <v/>
      </c>
      <c r="G217" s="24"/>
      <c r="H217" s="24"/>
      <c r="I217" s="24" t="str">
        <f>IF($A217=EOMONTH($A217,0),IF(VLOOKUP(MONTH($A217),T_Récap_HS,2,0)&lt;&gt;"",VLOOKUP(MONTH($A217),T_Récap_HS,2,0),""),"")</f>
        <v/>
      </c>
      <c r="J217" s="24"/>
      <c r="K217" s="24" t="str">
        <f>IF(OR(A217&lt;$E$1,A217&gt;EOMONTH($E$1,11)),"",IF(AND(WEEKDAY(A217,2)=7,J217&lt;&gt;""),SUM($J$3:$J217),IF(AND($A217=EOMONTH($A217,0),VLOOKUP(MONTH(A217),T_Récap_HS,3,0)&lt;&gt;""),SUM($J$3:$J217),"")))</f>
        <v/>
      </c>
    </row>
    <row r="218" spans="1:11" x14ac:dyDescent="0.25">
      <c r="A218" s="17">
        <f t="shared" si="15"/>
        <v>43799</v>
      </c>
      <c r="B218" s="12"/>
      <c r="C218" s="12"/>
      <c r="D218" s="12"/>
      <c r="E218" s="12"/>
      <c r="F218" s="18" t="str">
        <f t="shared" si="14"/>
        <v/>
      </c>
      <c r="G218" s="24"/>
      <c r="H218" s="24"/>
      <c r="I218" s="24" t="str">
        <f>IF($A218=EOMONTH($A218,0),IF(VLOOKUP(MONTH($A218),T_Récap_HS,2,0)&lt;&gt;"",VLOOKUP(MONTH($A218),T_Récap_HS,2,0),""),"")</f>
        <v/>
      </c>
      <c r="J218" s="24"/>
      <c r="K218" s="24" t="str">
        <f>IF(OR(A218&lt;$E$1,A218&gt;EOMONTH($E$1,11)),"",IF(AND(WEEKDAY(A218,2)=7,J218&lt;&gt;""),SUM($J$3:$J218),IF(AND($A218=EOMONTH($A218,0),VLOOKUP(MONTH(A218),T_Récap_HS,3,0)&lt;&gt;""),SUM($J$3:$J218),"")))</f>
        <v/>
      </c>
    </row>
    <row r="219" spans="1:11" x14ac:dyDescent="0.25">
      <c r="A219" s="17">
        <f t="shared" si="15"/>
        <v>43800</v>
      </c>
      <c r="B219" s="12"/>
      <c r="C219" s="12"/>
      <c r="D219" s="12"/>
      <c r="E219" s="12"/>
      <c r="F219" s="18" t="str">
        <f t="shared" si="14"/>
        <v/>
      </c>
      <c r="G219" s="26" t="str">
        <f t="shared" si="17"/>
        <v/>
      </c>
      <c r="H219" s="24" t="str">
        <f>IF(G219&lt;&gt;"",IF(MAX(SUM(F213:F219)-44/24,0)&gt;0,IF(MAX(SUM(F213:F219)-44/24,0)&gt;4/24,VLOOKUP(MAX(SUM(F213:F219)-44/24,0),T_HS_Sup_48h,2,1),MAX(SUM(F213:F219)-44/24,0)),""),"")</f>
        <v/>
      </c>
      <c r="I219" s="24" t="str">
        <f>IF($H219&lt;&gt;"",CHOOSE(MONTH($A219),SUM($H$3:$H219,-SUM($M$3:$M$10)),SUM($H$3:$H219,-SUM($M$3:$M$11)),SUM($H$3:$H219,-SUM($M$3:$M$12)),SUM($H$3:$H219,-SUM($M$3:$M$13)),SUM($H$3:$H219),SUM($H$3:$H219,-$M$3),SUM($H$3:$H219,-SUM($M$3:$M$4)),SUM($H$3:$H219,-SUM($M$3:$M$5)),SUM($H$3:$H219,-SUM($M$3:$M$6)),SUM($H$3:$H219,-SUM($M$3:$M$7)),SUM($H$3:$H219,-SUM($M$3:$M$8)),SUM($H$3:$H219,-SUM($M$3:$M$9))),IF($A219=EOMONTH($A219,0),IF(VLOOKUP(MONTH($A219),T_Récap_HS,2,0)&lt;&gt;"",VLOOKUP(MONTH($A219),T_Récap_HS,2,0),""),""))</f>
        <v/>
      </c>
      <c r="J219" s="24" t="str">
        <f t="shared" si="16"/>
        <v/>
      </c>
      <c r="K219" s="24" t="str">
        <f>IF(OR(A219&lt;$E$1,A219&gt;EOMONTH($E$1,11)),"",IF(AND(WEEKDAY(A219,2)=7,J219&lt;&gt;""),SUM($J$3:$J219),IF(AND($A219=EOMONTH($A219,0),VLOOKUP(MONTH(A219),T_Récap_HS,3,0)&lt;&gt;""),SUM($J$3:$J219),"")))</f>
        <v/>
      </c>
    </row>
    <row r="220" spans="1:11" x14ac:dyDescent="0.25">
      <c r="A220" s="17">
        <f t="shared" si="15"/>
        <v>43801</v>
      </c>
      <c r="B220" s="11"/>
      <c r="C220" s="11"/>
      <c r="D220" s="11"/>
      <c r="E220" s="11"/>
      <c r="F220" s="21" t="str">
        <f t="shared" si="14"/>
        <v/>
      </c>
      <c r="G220" s="25"/>
      <c r="H220" s="25"/>
      <c r="I220" s="25" t="str">
        <f>IF($A220=EOMONTH($A220,0),IF(VLOOKUP(MONTH($A220),T_Récap_HS,2,0)&lt;&gt;"",VLOOKUP(MONTH($A220),T_Récap_HS,2,0),""),"")</f>
        <v/>
      </c>
      <c r="J220" s="25"/>
      <c r="K220" s="25" t="str">
        <f>IF(OR(A220&lt;$E$1,A220&gt;EOMONTH($E$1,11)),"",IF(AND(WEEKDAY(A220,2)=7,J220&lt;&gt;""),SUM($J$3:$J220),IF(AND($A220=EOMONTH($A220,0),VLOOKUP(MONTH(A220),T_Récap_HS,3,0)&lt;&gt;""),SUM($J$3:$J220),"")))</f>
        <v/>
      </c>
    </row>
    <row r="221" spans="1:11" x14ac:dyDescent="0.25">
      <c r="A221" s="17">
        <f t="shared" si="15"/>
        <v>43802</v>
      </c>
      <c r="B221" s="11"/>
      <c r="C221" s="11"/>
      <c r="D221" s="11"/>
      <c r="E221" s="11"/>
      <c r="F221" s="21" t="str">
        <f t="shared" si="14"/>
        <v/>
      </c>
      <c r="G221" s="25"/>
      <c r="H221" s="25"/>
      <c r="I221" s="25" t="str">
        <f>IF($A221=EOMONTH($A221,0),IF(VLOOKUP(MONTH($A221),T_Récap_HS,2,0)&lt;&gt;"",VLOOKUP(MONTH($A221),T_Récap_HS,2,0),""),"")</f>
        <v/>
      </c>
      <c r="J221" s="25"/>
      <c r="K221" s="25" t="str">
        <f>IF(OR(A221&lt;$E$1,A221&gt;EOMONTH($E$1,11)),"",IF(AND(WEEKDAY(A221,2)=7,J221&lt;&gt;""),SUM($J$3:$J221),IF(AND($A221=EOMONTH($A221,0),VLOOKUP(MONTH(A221),T_Récap_HS,3,0)&lt;&gt;""),SUM($J$3:$J221),"")))</f>
        <v/>
      </c>
    </row>
    <row r="222" spans="1:11" x14ac:dyDescent="0.25">
      <c r="A222" s="17">
        <f t="shared" si="15"/>
        <v>43803</v>
      </c>
      <c r="B222" s="11"/>
      <c r="C222" s="11"/>
      <c r="D222" s="11"/>
      <c r="E222" s="11"/>
      <c r="F222" s="21" t="str">
        <f t="shared" si="14"/>
        <v/>
      </c>
      <c r="G222" s="25"/>
      <c r="H222" s="25"/>
      <c r="I222" s="25" t="str">
        <f>IF($A222=EOMONTH($A222,0),IF(VLOOKUP(MONTH($A222),T_Récap_HS,2,0)&lt;&gt;"",VLOOKUP(MONTH($A222),T_Récap_HS,2,0),""),"")</f>
        <v/>
      </c>
      <c r="J222" s="25"/>
      <c r="K222" s="25" t="str">
        <f>IF(OR(A222&lt;$E$1,A222&gt;EOMONTH($E$1,11)),"",IF(AND(WEEKDAY(A222,2)=7,J222&lt;&gt;""),SUM($J$3:$J222),IF(AND($A222=EOMONTH($A222,0),VLOOKUP(MONTH(A222),T_Récap_HS,3,0)&lt;&gt;""),SUM($J$3:$J222),"")))</f>
        <v/>
      </c>
    </row>
    <row r="223" spans="1:11" x14ac:dyDescent="0.25">
      <c r="A223" s="17">
        <f t="shared" si="15"/>
        <v>43804</v>
      </c>
      <c r="B223" s="11"/>
      <c r="C223" s="11"/>
      <c r="D223" s="11"/>
      <c r="E223" s="11"/>
      <c r="F223" s="21" t="str">
        <f t="shared" si="14"/>
        <v/>
      </c>
      <c r="G223" s="25"/>
      <c r="H223" s="25"/>
      <c r="I223" s="25" t="str">
        <f>IF($A223=EOMONTH($A223,0),IF(VLOOKUP(MONTH($A223),T_Récap_HS,2,0)&lt;&gt;"",VLOOKUP(MONTH($A223),T_Récap_HS,2,0),""),"")</f>
        <v/>
      </c>
      <c r="J223" s="25"/>
      <c r="K223" s="25" t="str">
        <f>IF(OR(A223&lt;$E$1,A223&gt;EOMONTH($E$1,11)),"",IF(AND(WEEKDAY(A223,2)=7,J223&lt;&gt;""),SUM($J$3:$J223),IF(AND($A223=EOMONTH($A223,0),VLOOKUP(MONTH(A223),T_Récap_HS,3,0)&lt;&gt;""),SUM($J$3:$J223),"")))</f>
        <v/>
      </c>
    </row>
    <row r="224" spans="1:11" x14ac:dyDescent="0.25">
      <c r="A224" s="17">
        <f t="shared" si="15"/>
        <v>43805</v>
      </c>
      <c r="B224" s="11"/>
      <c r="C224" s="11"/>
      <c r="D224" s="11"/>
      <c r="E224" s="11"/>
      <c r="F224" s="21" t="str">
        <f t="shared" si="14"/>
        <v/>
      </c>
      <c r="G224" s="25"/>
      <c r="H224" s="25"/>
      <c r="I224" s="25" t="str">
        <f>IF($A224=EOMONTH($A224,0),IF(VLOOKUP(MONTH($A224),T_Récap_HS,2,0)&lt;&gt;"",VLOOKUP(MONTH($A224),T_Récap_HS,2,0),""),"")</f>
        <v/>
      </c>
      <c r="J224" s="25"/>
      <c r="K224" s="25" t="str">
        <f>IF(OR(A224&lt;$E$1,A224&gt;EOMONTH($E$1,11)),"",IF(AND(WEEKDAY(A224,2)=7,J224&lt;&gt;""),SUM($J$3:$J224),IF(AND($A224=EOMONTH($A224,0),VLOOKUP(MONTH(A224),T_Récap_HS,3,0)&lt;&gt;""),SUM($J$3:$J224),"")))</f>
        <v/>
      </c>
    </row>
    <row r="225" spans="1:11" x14ac:dyDescent="0.25">
      <c r="A225" s="17">
        <f t="shared" si="15"/>
        <v>43806</v>
      </c>
      <c r="B225" s="11"/>
      <c r="C225" s="11"/>
      <c r="D225" s="11"/>
      <c r="E225" s="11"/>
      <c r="F225" s="21" t="str">
        <f t="shared" si="14"/>
        <v/>
      </c>
      <c r="G225" s="25"/>
      <c r="H225" s="25"/>
      <c r="I225" s="25" t="str">
        <f>IF($A225=EOMONTH($A225,0),IF(VLOOKUP(MONTH($A225),T_Récap_HS,2,0)&lt;&gt;"",VLOOKUP(MONTH($A225),T_Récap_HS,2,0),""),"")</f>
        <v/>
      </c>
      <c r="J225" s="25"/>
      <c r="K225" s="25" t="str">
        <f>IF(OR(A225&lt;$E$1,A225&gt;EOMONTH($E$1,11)),"",IF(AND(WEEKDAY(A225,2)=7,J225&lt;&gt;""),SUM($J$3:$J225),IF(AND($A225=EOMONTH($A225,0),VLOOKUP(MONTH(A225),T_Récap_HS,3,0)&lt;&gt;""),SUM($J$3:$J225),"")))</f>
        <v/>
      </c>
    </row>
    <row r="226" spans="1:11" x14ac:dyDescent="0.25">
      <c r="A226" s="17">
        <f t="shared" si="15"/>
        <v>43807</v>
      </c>
      <c r="B226" s="11"/>
      <c r="C226" s="11"/>
      <c r="D226" s="11"/>
      <c r="E226" s="11"/>
      <c r="F226" s="21" t="str">
        <f t="shared" si="14"/>
        <v/>
      </c>
      <c r="G226" s="27" t="str">
        <f t="shared" si="17"/>
        <v/>
      </c>
      <c r="H226" s="25" t="str">
        <f>IF(G226&lt;&gt;"",IF(MAX(SUM(F220:F226)-44/24,0)&gt;0,IF(MAX(SUM(F220:F226)-44/24,0)&gt;4/24,VLOOKUP(MAX(SUM(F220:F226)-44/24,0),T_HS_Sup_48h,2,1),MAX(SUM(F220:F226)-44/24,0)),""),"")</f>
        <v/>
      </c>
      <c r="I226" s="25" t="str">
        <f>IF($H226&lt;&gt;"",CHOOSE(MONTH($A226),SUM($H$3:$H226,-SUM($M$3:$M$10)),SUM($H$3:$H226,-SUM($M$3:$M$11)),SUM($H$3:$H226,-SUM($M$3:$M$12)),SUM($H$3:$H226,-SUM($M$3:$M$13)),SUM($H$3:$H226),SUM($H$3:$H226,-$M$3),SUM($H$3:$H226,-SUM($M$3:$M$4)),SUM($H$3:$H226,-SUM($M$3:$M$5)),SUM($H$3:$H226,-SUM($M$3:$M$6)),SUM($H$3:$H226,-SUM($M$3:$M$7)),SUM($H$3:$H226,-SUM($M$3:$M$8)),SUM($H$3:$H226,-SUM($M$3:$M$9))),IF($A226=EOMONTH($A226,0),IF(VLOOKUP(MONTH($A226),T_Récap_HS,2,0)&lt;&gt;"",VLOOKUP(MONTH($A226),T_Récap_HS,2,0),""),""))</f>
        <v/>
      </c>
      <c r="J226" s="25" t="str">
        <f t="shared" si="16"/>
        <v/>
      </c>
      <c r="K226" s="25" t="str">
        <f>IF(OR(A226&lt;$E$1,A226&gt;EOMONTH($E$1,11)),"",IF(AND(WEEKDAY(A226,2)=7,J226&lt;&gt;""),SUM($J$3:$J226),IF(AND($A226=EOMONTH($A226,0),VLOOKUP(MONTH(A226),T_Récap_HS,3,0)&lt;&gt;""),SUM($J$3:$J226),"")))</f>
        <v/>
      </c>
    </row>
    <row r="227" spans="1:11" x14ac:dyDescent="0.25">
      <c r="A227" s="17">
        <f t="shared" si="15"/>
        <v>43808</v>
      </c>
      <c r="B227" s="12"/>
      <c r="C227" s="12"/>
      <c r="D227" s="12"/>
      <c r="E227" s="12"/>
      <c r="F227" s="18" t="str">
        <f t="shared" si="14"/>
        <v/>
      </c>
      <c r="G227" s="24"/>
      <c r="H227" s="24"/>
      <c r="I227" s="24" t="str">
        <f>IF($A227=EOMONTH($A227,0),IF(VLOOKUP(MONTH($A227),T_Récap_HS,2,0)&lt;&gt;"",VLOOKUP(MONTH($A227),T_Récap_HS,2,0),""),"")</f>
        <v/>
      </c>
      <c r="J227" s="24"/>
      <c r="K227" s="24" t="str">
        <f>IF(OR(A227&lt;$E$1,A227&gt;EOMONTH($E$1,11)),"",IF(AND(WEEKDAY(A227,2)=7,J227&lt;&gt;""),SUM($J$3:$J227),IF(AND($A227=EOMONTH($A227,0),VLOOKUP(MONTH(A227),T_Récap_HS,3,0)&lt;&gt;""),SUM($J$3:$J227),"")))</f>
        <v/>
      </c>
    </row>
    <row r="228" spans="1:11" x14ac:dyDescent="0.25">
      <c r="A228" s="17">
        <f t="shared" si="15"/>
        <v>43809</v>
      </c>
      <c r="B228" s="12"/>
      <c r="C228" s="12"/>
      <c r="D228" s="12"/>
      <c r="E228" s="12"/>
      <c r="F228" s="18" t="str">
        <f t="shared" si="14"/>
        <v/>
      </c>
      <c r="G228" s="24"/>
      <c r="H228" s="24"/>
      <c r="I228" s="24" t="str">
        <f>IF($A228=EOMONTH($A228,0),IF(VLOOKUP(MONTH($A228),T_Récap_HS,2,0)&lt;&gt;"",VLOOKUP(MONTH($A228),T_Récap_HS,2,0),""),"")</f>
        <v/>
      </c>
      <c r="J228" s="24"/>
      <c r="K228" s="24" t="str">
        <f>IF(OR(A228&lt;$E$1,A228&gt;EOMONTH($E$1,11)),"",IF(AND(WEEKDAY(A228,2)=7,J228&lt;&gt;""),SUM($J$3:$J228),IF(AND($A228=EOMONTH($A228,0),VLOOKUP(MONTH(A228),T_Récap_HS,3,0)&lt;&gt;""),SUM($J$3:$J228),"")))</f>
        <v/>
      </c>
    </row>
    <row r="229" spans="1:11" x14ac:dyDescent="0.25">
      <c r="A229" s="17">
        <f t="shared" si="15"/>
        <v>43810</v>
      </c>
      <c r="B229" s="12"/>
      <c r="C229" s="12"/>
      <c r="D229" s="12"/>
      <c r="E229" s="12"/>
      <c r="F229" s="18" t="str">
        <f t="shared" si="14"/>
        <v/>
      </c>
      <c r="G229" s="24"/>
      <c r="H229" s="24"/>
      <c r="I229" s="24" t="str">
        <f>IF($A229=EOMONTH($A229,0),IF(VLOOKUP(MONTH($A229),T_Récap_HS,2,0)&lt;&gt;"",VLOOKUP(MONTH($A229),T_Récap_HS,2,0),""),"")</f>
        <v/>
      </c>
      <c r="J229" s="24"/>
      <c r="K229" s="24" t="str">
        <f>IF(OR(A229&lt;$E$1,A229&gt;EOMONTH($E$1,11)),"",IF(AND(WEEKDAY(A229,2)=7,J229&lt;&gt;""),SUM($J$3:$J229),IF(AND($A229=EOMONTH($A229,0),VLOOKUP(MONTH(A229),T_Récap_HS,3,0)&lt;&gt;""),SUM($J$3:$J229),"")))</f>
        <v/>
      </c>
    </row>
    <row r="230" spans="1:11" x14ac:dyDescent="0.25">
      <c r="A230" s="17">
        <f t="shared" si="15"/>
        <v>43811</v>
      </c>
      <c r="B230" s="12"/>
      <c r="C230" s="12"/>
      <c r="D230" s="12"/>
      <c r="E230" s="12"/>
      <c r="F230" s="18" t="str">
        <f t="shared" si="14"/>
        <v/>
      </c>
      <c r="G230" s="24"/>
      <c r="H230" s="24"/>
      <c r="I230" s="24" t="str">
        <f>IF($A230=EOMONTH($A230,0),IF(VLOOKUP(MONTH($A230),T_Récap_HS,2,0)&lt;&gt;"",VLOOKUP(MONTH($A230),T_Récap_HS,2,0),""),"")</f>
        <v/>
      </c>
      <c r="J230" s="24"/>
      <c r="K230" s="24" t="str">
        <f>IF(OR(A230&lt;$E$1,A230&gt;EOMONTH($E$1,11)),"",IF(AND(WEEKDAY(A230,2)=7,J230&lt;&gt;""),SUM($J$3:$J230),IF(AND($A230=EOMONTH($A230,0),VLOOKUP(MONTH(A230),T_Récap_HS,3,0)&lt;&gt;""),SUM($J$3:$J230),"")))</f>
        <v/>
      </c>
    </row>
    <row r="231" spans="1:11" x14ac:dyDescent="0.25">
      <c r="A231" s="17">
        <f t="shared" si="15"/>
        <v>43812</v>
      </c>
      <c r="B231" s="12"/>
      <c r="C231" s="12"/>
      <c r="D231" s="12"/>
      <c r="E231" s="12"/>
      <c r="F231" s="18" t="str">
        <f t="shared" si="14"/>
        <v/>
      </c>
      <c r="G231" s="24"/>
      <c r="H231" s="24"/>
      <c r="I231" s="24" t="str">
        <f>IF($A231=EOMONTH($A231,0),IF(VLOOKUP(MONTH($A231),T_Récap_HS,2,0)&lt;&gt;"",VLOOKUP(MONTH($A231),T_Récap_HS,2,0),""),"")</f>
        <v/>
      </c>
      <c r="J231" s="24"/>
      <c r="K231" s="24" t="str">
        <f>IF(OR(A231&lt;$E$1,A231&gt;EOMONTH($E$1,11)),"",IF(AND(WEEKDAY(A231,2)=7,J231&lt;&gt;""),SUM($J$3:$J231),IF(AND($A231=EOMONTH($A231,0),VLOOKUP(MONTH(A231),T_Récap_HS,3,0)&lt;&gt;""),SUM($J$3:$J231),"")))</f>
        <v/>
      </c>
    </row>
    <row r="232" spans="1:11" x14ac:dyDescent="0.25">
      <c r="A232" s="17">
        <f t="shared" si="15"/>
        <v>43813</v>
      </c>
      <c r="B232" s="12"/>
      <c r="C232" s="12"/>
      <c r="D232" s="12"/>
      <c r="E232" s="12"/>
      <c r="F232" s="18" t="str">
        <f t="shared" si="14"/>
        <v/>
      </c>
      <c r="G232" s="24"/>
      <c r="H232" s="24"/>
      <c r="I232" s="24" t="str">
        <f>IF($A232=EOMONTH($A232,0),IF(VLOOKUP(MONTH($A232),T_Récap_HS,2,0)&lt;&gt;"",VLOOKUP(MONTH($A232),T_Récap_HS,2,0),""),"")</f>
        <v/>
      </c>
      <c r="J232" s="24"/>
      <c r="K232" s="24" t="str">
        <f>IF(OR(A232&lt;$E$1,A232&gt;EOMONTH($E$1,11)),"",IF(AND(WEEKDAY(A232,2)=7,J232&lt;&gt;""),SUM($J$3:$J232),IF(AND($A232=EOMONTH($A232,0),VLOOKUP(MONTH(A232),T_Récap_HS,3,0)&lt;&gt;""),SUM($J$3:$J232),"")))</f>
        <v/>
      </c>
    </row>
    <row r="233" spans="1:11" x14ac:dyDescent="0.25">
      <c r="A233" s="17">
        <f t="shared" si="15"/>
        <v>43814</v>
      </c>
      <c r="B233" s="12"/>
      <c r="C233" s="12"/>
      <c r="D233" s="12"/>
      <c r="E233" s="12"/>
      <c r="F233" s="18" t="str">
        <f t="shared" si="14"/>
        <v/>
      </c>
      <c r="G233" s="26" t="str">
        <f t="shared" si="17"/>
        <v/>
      </c>
      <c r="H233" s="24" t="str">
        <f>IF(G233&lt;&gt;"",IF(MAX(SUM(F227:F233)-44/24,0)&gt;0,IF(MAX(SUM(F227:F233)-44/24,0)&gt;4/24,VLOOKUP(MAX(SUM(F227:F233)-44/24,0),T_HS_Sup_48h,2,1),MAX(SUM(F227:F233)-44/24,0)),""),"")</f>
        <v/>
      </c>
      <c r="I233" s="24" t="str">
        <f>IF($H233&lt;&gt;"",CHOOSE(MONTH($A233),SUM($H$3:$H233,-SUM($M$3:$M$10)),SUM($H$3:$H233,-SUM($M$3:$M$11)),SUM($H$3:$H233,-SUM($M$3:$M$12)),SUM($H$3:$H233,-SUM($M$3:$M$13)),SUM($H$3:$H233),SUM($H$3:$H233,-$M$3),SUM($H$3:$H233,-SUM($M$3:$M$4)),SUM($H$3:$H233,-SUM($M$3:$M$5)),SUM($H$3:$H233,-SUM($M$3:$M$6)),SUM($H$3:$H233,-SUM($M$3:$M$7)),SUM($H$3:$H233,-SUM($M$3:$M$8)),SUM($H$3:$H233,-SUM($M$3:$M$9))),IF($A233=EOMONTH($A233,0),IF(VLOOKUP(MONTH($A233),T_Récap_HS,2,0)&lt;&gt;"",VLOOKUP(MONTH($A233),T_Récap_HS,2,0),""),""))</f>
        <v/>
      </c>
      <c r="J233" s="24" t="str">
        <f t="shared" si="16"/>
        <v/>
      </c>
      <c r="K233" s="24" t="str">
        <f>IF(OR(A233&lt;$E$1,A233&gt;EOMONTH($E$1,11)),"",IF(AND(WEEKDAY(A233,2)=7,J233&lt;&gt;""),SUM($J$3:$J233),IF(AND($A233=EOMONTH($A233,0),VLOOKUP(MONTH(A233),T_Récap_HS,3,0)&lt;&gt;""),SUM($J$3:$J233),"")))</f>
        <v/>
      </c>
    </row>
    <row r="234" spans="1:11" x14ac:dyDescent="0.25">
      <c r="A234" s="17">
        <f t="shared" si="15"/>
        <v>43815</v>
      </c>
      <c r="B234" s="11"/>
      <c r="C234" s="11"/>
      <c r="D234" s="11"/>
      <c r="E234" s="11"/>
      <c r="F234" s="21" t="str">
        <f t="shared" si="14"/>
        <v/>
      </c>
      <c r="G234" s="25"/>
      <c r="H234" s="25"/>
      <c r="I234" s="25" t="str">
        <f>IF($A234=EOMONTH($A234,0),IF(VLOOKUP(MONTH($A234),T_Récap_HS,2,0)&lt;&gt;"",VLOOKUP(MONTH($A234),T_Récap_HS,2,0),""),"")</f>
        <v/>
      </c>
      <c r="J234" s="25"/>
      <c r="K234" s="25" t="str">
        <f>IF(OR(A234&lt;$E$1,A234&gt;EOMONTH($E$1,11)),"",IF(AND(WEEKDAY(A234,2)=7,J234&lt;&gt;""),SUM($J$3:$J234),IF(AND($A234=EOMONTH($A234,0),VLOOKUP(MONTH(A234),T_Récap_HS,3,0)&lt;&gt;""),SUM($J$3:$J234),"")))</f>
        <v/>
      </c>
    </row>
    <row r="235" spans="1:11" x14ac:dyDescent="0.25">
      <c r="A235" s="17">
        <f t="shared" si="15"/>
        <v>43816</v>
      </c>
      <c r="B235" s="11"/>
      <c r="C235" s="11"/>
      <c r="D235" s="11"/>
      <c r="E235" s="11"/>
      <c r="F235" s="21" t="str">
        <f t="shared" si="14"/>
        <v/>
      </c>
      <c r="G235" s="25"/>
      <c r="H235" s="25"/>
      <c r="I235" s="25" t="str">
        <f>IF($A235=EOMONTH($A235,0),IF(VLOOKUP(MONTH($A235),T_Récap_HS,2,0)&lt;&gt;"",VLOOKUP(MONTH($A235),T_Récap_HS,2,0),""),"")</f>
        <v/>
      </c>
      <c r="J235" s="25"/>
      <c r="K235" s="25" t="str">
        <f>IF(OR(A235&lt;$E$1,A235&gt;EOMONTH($E$1,11)),"",IF(AND(WEEKDAY(A235,2)=7,J235&lt;&gt;""),SUM($J$3:$J235),IF(AND($A235=EOMONTH($A235,0),VLOOKUP(MONTH(A235),T_Récap_HS,3,0)&lt;&gt;""),SUM($J$3:$J235),"")))</f>
        <v/>
      </c>
    </row>
    <row r="236" spans="1:11" x14ac:dyDescent="0.25">
      <c r="A236" s="17">
        <f t="shared" si="15"/>
        <v>43817</v>
      </c>
      <c r="B236" s="11"/>
      <c r="C236" s="11"/>
      <c r="D236" s="11"/>
      <c r="E236" s="11"/>
      <c r="F236" s="21" t="str">
        <f t="shared" si="14"/>
        <v/>
      </c>
      <c r="G236" s="25"/>
      <c r="H236" s="25"/>
      <c r="I236" s="25" t="str">
        <f>IF($A236=EOMONTH($A236,0),IF(VLOOKUP(MONTH($A236),T_Récap_HS,2,0)&lt;&gt;"",VLOOKUP(MONTH($A236),T_Récap_HS,2,0),""),"")</f>
        <v/>
      </c>
      <c r="J236" s="25"/>
      <c r="K236" s="25" t="str">
        <f>IF(OR(A236&lt;$E$1,A236&gt;EOMONTH($E$1,11)),"",IF(AND(WEEKDAY(A236,2)=7,J236&lt;&gt;""),SUM($J$3:$J236),IF(AND($A236=EOMONTH($A236,0),VLOOKUP(MONTH(A236),T_Récap_HS,3,0)&lt;&gt;""),SUM($J$3:$J236),"")))</f>
        <v/>
      </c>
    </row>
    <row r="237" spans="1:11" x14ac:dyDescent="0.25">
      <c r="A237" s="17">
        <f t="shared" si="15"/>
        <v>43818</v>
      </c>
      <c r="B237" s="11"/>
      <c r="C237" s="11"/>
      <c r="D237" s="11"/>
      <c r="E237" s="11"/>
      <c r="F237" s="21" t="str">
        <f t="shared" si="14"/>
        <v/>
      </c>
      <c r="G237" s="25"/>
      <c r="H237" s="25"/>
      <c r="I237" s="25" t="str">
        <f>IF($A237=EOMONTH($A237,0),IF(VLOOKUP(MONTH($A237),T_Récap_HS,2,0)&lt;&gt;"",VLOOKUP(MONTH($A237),T_Récap_HS,2,0),""),"")</f>
        <v/>
      </c>
      <c r="J237" s="25"/>
      <c r="K237" s="25" t="str">
        <f>IF(OR(A237&lt;$E$1,A237&gt;EOMONTH($E$1,11)),"",IF(AND(WEEKDAY(A237,2)=7,J237&lt;&gt;""),SUM($J$3:$J237),IF(AND($A237=EOMONTH($A237,0),VLOOKUP(MONTH(A237),T_Récap_HS,3,0)&lt;&gt;""),SUM($J$3:$J237),"")))</f>
        <v/>
      </c>
    </row>
    <row r="238" spans="1:11" x14ac:dyDescent="0.25">
      <c r="A238" s="17">
        <f t="shared" si="15"/>
        <v>43819</v>
      </c>
      <c r="B238" s="11"/>
      <c r="C238" s="11"/>
      <c r="D238" s="11"/>
      <c r="E238" s="11"/>
      <c r="F238" s="21" t="str">
        <f t="shared" si="14"/>
        <v/>
      </c>
      <c r="G238" s="25"/>
      <c r="H238" s="25"/>
      <c r="I238" s="25" t="str">
        <f>IF($A238=EOMONTH($A238,0),IF(VLOOKUP(MONTH($A238),T_Récap_HS,2,0)&lt;&gt;"",VLOOKUP(MONTH($A238),T_Récap_HS,2,0),""),"")</f>
        <v/>
      </c>
      <c r="J238" s="25"/>
      <c r="K238" s="25" t="str">
        <f>IF(OR(A238&lt;$E$1,A238&gt;EOMONTH($E$1,11)),"",IF(AND(WEEKDAY(A238,2)=7,J238&lt;&gt;""),SUM($J$3:$J238),IF(AND($A238=EOMONTH($A238,0),VLOOKUP(MONTH(A238),T_Récap_HS,3,0)&lt;&gt;""),SUM($J$3:$J238),"")))</f>
        <v/>
      </c>
    </row>
    <row r="239" spans="1:11" x14ac:dyDescent="0.25">
      <c r="A239" s="17">
        <f t="shared" si="15"/>
        <v>43820</v>
      </c>
      <c r="B239" s="11"/>
      <c r="C239" s="11"/>
      <c r="D239" s="11"/>
      <c r="E239" s="11"/>
      <c r="F239" s="21" t="str">
        <f t="shared" si="14"/>
        <v/>
      </c>
      <c r="G239" s="25"/>
      <c r="H239" s="25"/>
      <c r="I239" s="25" t="str">
        <f>IF($A239=EOMONTH($A239,0),IF(VLOOKUP(MONTH($A239),T_Récap_HS,2,0)&lt;&gt;"",VLOOKUP(MONTH($A239),T_Récap_HS,2,0),""),"")</f>
        <v/>
      </c>
      <c r="J239" s="25"/>
      <c r="K239" s="25" t="str">
        <f>IF(OR(A239&lt;$E$1,A239&gt;EOMONTH($E$1,11)),"",IF(AND(WEEKDAY(A239,2)=7,J239&lt;&gt;""),SUM($J$3:$J239),IF(AND($A239=EOMONTH($A239,0),VLOOKUP(MONTH(A239),T_Récap_HS,3,0)&lt;&gt;""),SUM($J$3:$J239),"")))</f>
        <v/>
      </c>
    </row>
    <row r="240" spans="1:11" x14ac:dyDescent="0.25">
      <c r="A240" s="17">
        <f t="shared" si="15"/>
        <v>43821</v>
      </c>
      <c r="B240" s="11"/>
      <c r="C240" s="11"/>
      <c r="D240" s="11"/>
      <c r="E240" s="11"/>
      <c r="F240" s="21" t="str">
        <f t="shared" si="14"/>
        <v/>
      </c>
      <c r="G240" s="27" t="str">
        <f t="shared" si="17"/>
        <v/>
      </c>
      <c r="H240" s="25" t="str">
        <f>IF(G240&lt;&gt;"",IF(MAX(SUM(F234:F240)-44/24,0)&gt;0,IF(MAX(SUM(F234:F240)-44/24,0)&gt;4/24,VLOOKUP(MAX(SUM(F234:F240)-44/24,0),T_HS_Sup_48h,2,1),MAX(SUM(F234:F240)-44/24,0)),""),"")</f>
        <v/>
      </c>
      <c r="I240" s="25" t="str">
        <f>IF($H240&lt;&gt;"",CHOOSE(MONTH($A240),SUM($H$3:$H240,-SUM($M$3:$M$10)),SUM($H$3:$H240,-SUM($M$3:$M$11)),SUM($H$3:$H240,-SUM($M$3:$M$12)),SUM($H$3:$H240,-SUM($M$3:$M$13)),SUM($H$3:$H240),SUM($H$3:$H240,-$M$3),SUM($H$3:$H240,-SUM($M$3:$M$4)),SUM($H$3:$H240,-SUM($M$3:$M$5)),SUM($H$3:$H240,-SUM($M$3:$M$6)),SUM($H$3:$H240,-SUM($M$3:$M$7)),SUM($H$3:$H240,-SUM($M$3:$M$8)),SUM($H$3:$H240,-SUM($M$3:$M$9))),IF($A240=EOMONTH($A240,0),IF(VLOOKUP(MONTH($A240),T_Récap_HS,2,0)&lt;&gt;"",VLOOKUP(MONTH($A240),T_Récap_HS,2,0),""),""))</f>
        <v/>
      </c>
      <c r="J240" s="25" t="str">
        <f t="shared" si="16"/>
        <v/>
      </c>
      <c r="K240" s="25" t="str">
        <f>IF(OR(A240&lt;$E$1,A240&gt;EOMONTH($E$1,11)),"",IF(AND(WEEKDAY(A240,2)=7,J240&lt;&gt;""),SUM($J$3:$J240),IF(AND($A240=EOMONTH($A240,0),VLOOKUP(MONTH(A240),T_Récap_HS,3,0)&lt;&gt;""),SUM($J$3:$J240),"")))</f>
        <v/>
      </c>
    </row>
    <row r="241" spans="1:11" x14ac:dyDescent="0.25">
      <c r="A241" s="17">
        <f t="shared" si="15"/>
        <v>43822</v>
      </c>
      <c r="B241" s="11"/>
      <c r="C241" s="11"/>
      <c r="D241" s="11"/>
      <c r="E241" s="11"/>
      <c r="F241" s="21" t="str">
        <f t="shared" si="14"/>
        <v/>
      </c>
      <c r="G241" s="24"/>
      <c r="H241" s="24"/>
      <c r="I241" s="24" t="str">
        <f>IF($A241=EOMONTH($A241,0),IF(VLOOKUP(MONTH($A241),T_Récap_HS,2,0)&lt;&gt;"",VLOOKUP(MONTH($A241),T_Récap_HS,2,0),""),"")</f>
        <v/>
      </c>
      <c r="J241" s="24"/>
      <c r="K241" s="24" t="str">
        <f>IF(OR(A241&lt;$E$1,A241&gt;EOMONTH($E$1,11)),"",IF(AND(WEEKDAY(A241,2)=7,J241&lt;&gt;""),SUM($J$3:$J241),IF(AND($A241=EOMONTH($A241,0),VLOOKUP(MONTH(A241),T_Récap_HS,3,0)&lt;&gt;""),SUM($J$3:$J241),"")))</f>
        <v/>
      </c>
    </row>
    <row r="242" spans="1:11" x14ac:dyDescent="0.25">
      <c r="A242" s="17">
        <f t="shared" si="15"/>
        <v>43823</v>
      </c>
      <c r="B242" s="12"/>
      <c r="C242" s="12"/>
      <c r="D242" s="12"/>
      <c r="E242" s="12"/>
      <c r="F242" s="18" t="str">
        <f t="shared" si="14"/>
        <v/>
      </c>
      <c r="G242" s="24"/>
      <c r="H242" s="24"/>
      <c r="I242" s="24" t="str">
        <f>IF($A242=EOMONTH($A242,0),IF(VLOOKUP(MONTH($A242),T_Récap_HS,2,0)&lt;&gt;"",VLOOKUP(MONTH($A242),T_Récap_HS,2,0),""),"")</f>
        <v/>
      </c>
      <c r="J242" s="24"/>
      <c r="K242" s="24" t="str">
        <f>IF(OR(A242&lt;$E$1,A242&gt;EOMONTH($E$1,11)),"",IF(AND(WEEKDAY(A242,2)=7,J242&lt;&gt;""),SUM($J$3:$J242),IF(AND($A242=EOMONTH($A242,0),VLOOKUP(MONTH(A242),T_Récap_HS,3,0)&lt;&gt;""),SUM($J$3:$J242),"")))</f>
        <v/>
      </c>
    </row>
    <row r="243" spans="1:11" x14ac:dyDescent="0.25">
      <c r="A243" s="17">
        <f t="shared" si="15"/>
        <v>43824</v>
      </c>
      <c r="B243" s="12"/>
      <c r="C243" s="12"/>
      <c r="D243" s="12"/>
      <c r="E243" s="12"/>
      <c r="F243" s="18" t="str">
        <f t="shared" si="14"/>
        <v/>
      </c>
      <c r="G243" s="24"/>
      <c r="H243" s="24"/>
      <c r="I243" s="24" t="str">
        <f>IF($A243=EOMONTH($A243,0),IF(VLOOKUP(MONTH($A243),T_Récap_HS,2,0)&lt;&gt;"",VLOOKUP(MONTH($A243),T_Récap_HS,2,0),""),"")</f>
        <v/>
      </c>
      <c r="J243" s="24"/>
      <c r="K243" s="24" t="str">
        <f>IF(OR(A243&lt;$E$1,A243&gt;EOMONTH($E$1,11)),"",IF(AND(WEEKDAY(A243,2)=7,J243&lt;&gt;""),SUM($J$3:$J243),IF(AND($A243=EOMONTH($A243,0),VLOOKUP(MONTH(A243),T_Récap_HS,3,0)&lt;&gt;""),SUM($J$3:$J243),"")))</f>
        <v/>
      </c>
    </row>
    <row r="244" spans="1:11" x14ac:dyDescent="0.25">
      <c r="A244" s="17">
        <f t="shared" si="15"/>
        <v>43825</v>
      </c>
      <c r="B244" s="12"/>
      <c r="C244" s="12"/>
      <c r="D244" s="12"/>
      <c r="E244" s="12"/>
      <c r="F244" s="18" t="str">
        <f t="shared" si="14"/>
        <v/>
      </c>
      <c r="G244" s="24"/>
      <c r="H244" s="24"/>
      <c r="I244" s="24" t="str">
        <f>IF($A244=EOMONTH($A244,0),IF(VLOOKUP(MONTH($A244),T_Récap_HS,2,0)&lt;&gt;"",VLOOKUP(MONTH($A244),T_Récap_HS,2,0),""),"")</f>
        <v/>
      </c>
      <c r="J244" s="24"/>
      <c r="K244" s="24" t="str">
        <f>IF(OR(A244&lt;$E$1,A244&gt;EOMONTH($E$1,11)),"",IF(AND(WEEKDAY(A244,2)=7,J244&lt;&gt;""),SUM($J$3:$J244),IF(AND($A244=EOMONTH($A244,0),VLOOKUP(MONTH(A244),T_Récap_HS,3,0)&lt;&gt;""),SUM($J$3:$J244),"")))</f>
        <v/>
      </c>
    </row>
    <row r="245" spans="1:11" x14ac:dyDescent="0.25">
      <c r="A245" s="17">
        <f t="shared" si="15"/>
        <v>43826</v>
      </c>
      <c r="B245" s="12"/>
      <c r="C245" s="12"/>
      <c r="D245" s="12"/>
      <c r="E245" s="12"/>
      <c r="F245" s="18" t="str">
        <f t="shared" si="14"/>
        <v/>
      </c>
      <c r="G245" s="24"/>
      <c r="H245" s="24"/>
      <c r="I245" s="24" t="str">
        <f>IF($A245=EOMONTH($A245,0),IF(VLOOKUP(MONTH($A245),T_Récap_HS,2,0)&lt;&gt;"",VLOOKUP(MONTH($A245),T_Récap_HS,2,0),""),"")</f>
        <v/>
      </c>
      <c r="J245" s="24"/>
      <c r="K245" s="24" t="str">
        <f>IF(OR(A245&lt;$E$1,A245&gt;EOMONTH($E$1,11)),"",IF(AND(WEEKDAY(A245,2)=7,J245&lt;&gt;""),SUM($J$3:$J245),IF(AND($A245=EOMONTH($A245,0),VLOOKUP(MONTH(A245),T_Récap_HS,3,0)&lt;&gt;""),SUM($J$3:$J245),"")))</f>
        <v/>
      </c>
    </row>
    <row r="246" spans="1:11" x14ac:dyDescent="0.25">
      <c r="A246" s="17">
        <f t="shared" si="15"/>
        <v>43827</v>
      </c>
      <c r="B246" s="12"/>
      <c r="C246" s="12"/>
      <c r="D246" s="12"/>
      <c r="E246" s="12"/>
      <c r="F246" s="18" t="str">
        <f t="shared" si="14"/>
        <v/>
      </c>
      <c r="G246" s="24"/>
      <c r="H246" s="24"/>
      <c r="I246" s="24" t="str">
        <f>IF($A246=EOMONTH($A246,0),IF(VLOOKUP(MONTH($A246),T_Récap_HS,2,0)&lt;&gt;"",VLOOKUP(MONTH($A246),T_Récap_HS,2,0),""),"")</f>
        <v/>
      </c>
      <c r="J246" s="24"/>
      <c r="K246" s="24" t="str">
        <f>IF(OR(A246&lt;$E$1,A246&gt;EOMONTH($E$1,11)),"",IF(AND(WEEKDAY(A246,2)=7,J246&lt;&gt;""),SUM($J$3:$J246),IF(AND($A246=EOMONTH($A246,0),VLOOKUP(MONTH(A246),T_Récap_HS,3,0)&lt;&gt;""),SUM($J$3:$J246),"")))</f>
        <v/>
      </c>
    </row>
    <row r="247" spans="1:11" x14ac:dyDescent="0.25">
      <c r="A247" s="17">
        <f t="shared" si="15"/>
        <v>43828</v>
      </c>
      <c r="B247" s="12"/>
      <c r="C247" s="12"/>
      <c r="D247" s="12"/>
      <c r="E247" s="12"/>
      <c r="F247" s="18" t="str">
        <f t="shared" si="14"/>
        <v/>
      </c>
      <c r="G247" s="26" t="str">
        <f t="shared" si="17"/>
        <v/>
      </c>
      <c r="H247" s="24" t="str">
        <f>IF(G247&lt;&gt;"",IF(MAX(SUM(F241:F247)-44/24,0)&gt;0,IF(MAX(SUM(F241:F247)-44/24,0)&gt;4/24,VLOOKUP(MAX(SUM(F241:F247)-44/24,0),T_HS_Sup_48h,2,1),MAX(SUM(F241:F247)-44/24,0)),""),"")</f>
        <v/>
      </c>
      <c r="I247" s="24" t="str">
        <f>IF($H247&lt;&gt;"",CHOOSE(MONTH($A247),SUM($H$3:$H247,-SUM($M$3:$M$10)),SUM($H$3:$H247,-SUM($M$3:$M$11)),SUM($H$3:$H247,-SUM($M$3:$M$12)),SUM($H$3:$H247,-SUM($M$3:$M$13)),SUM($H$3:$H247),SUM($H$3:$H247,-$M$3),SUM($H$3:$H247,-SUM($M$3:$M$4)),SUM($H$3:$H247,-SUM($M$3:$M$5)),SUM($H$3:$H247,-SUM($M$3:$M$6)),SUM($H$3:$H247,-SUM($M$3:$M$7)),SUM($H$3:$H247,-SUM($M$3:$M$8)),SUM($H$3:$H247,-SUM($M$3:$M$9))),IF($A247=EOMONTH($A247,0),IF(VLOOKUP(MONTH($A247),T_Récap_HS,2,0)&lt;&gt;"",VLOOKUP(MONTH($A247),T_Récap_HS,2,0),""),""))</f>
        <v/>
      </c>
      <c r="J247" s="24" t="str">
        <f t="shared" si="16"/>
        <v/>
      </c>
      <c r="K247" s="24" t="str">
        <f>IF(OR(A247&lt;$E$1,A247&gt;EOMONTH($E$1,11)),"",IF(AND(WEEKDAY(A247,2)=7,J247&lt;&gt;""),SUM($J$3:$J247),IF(AND($A247=EOMONTH($A247,0),VLOOKUP(MONTH(A247),T_Récap_HS,3,0)&lt;&gt;""),SUM($J$3:$J247),"")))</f>
        <v/>
      </c>
    </row>
    <row r="248" spans="1:11" x14ac:dyDescent="0.25">
      <c r="A248" s="17">
        <f t="shared" si="15"/>
        <v>43829</v>
      </c>
      <c r="B248" s="11"/>
      <c r="C248" s="11"/>
      <c r="D248" s="11"/>
      <c r="E248" s="11"/>
      <c r="F248" s="21" t="str">
        <f t="shared" si="14"/>
        <v/>
      </c>
      <c r="G248" s="25"/>
      <c r="H248" s="25"/>
      <c r="I248" s="25" t="str">
        <f>IF($A248=EOMONTH($A248,0),IF(VLOOKUP(MONTH($A248),T_Récap_HS,2,0)&lt;&gt;"",VLOOKUP(MONTH($A248),T_Récap_HS,2,0),""),"")</f>
        <v/>
      </c>
      <c r="J248" s="25"/>
      <c r="K248" s="25" t="str">
        <f>IF(OR(A248&lt;$E$1,A248&gt;EOMONTH($E$1,11)),"",IF(AND(WEEKDAY(A248,2)=7,J248&lt;&gt;""),SUM($J$3:$J248),IF(AND($A248=EOMONTH($A248,0),VLOOKUP(MONTH(A248),T_Récap_HS,3,0)&lt;&gt;""),SUM($J$3:$J248),"")))</f>
        <v/>
      </c>
    </row>
    <row r="249" spans="1:11" x14ac:dyDescent="0.25">
      <c r="A249" s="17">
        <f t="shared" si="15"/>
        <v>43830</v>
      </c>
      <c r="B249" s="11"/>
      <c r="C249" s="11"/>
      <c r="D249" s="11"/>
      <c r="E249" s="11"/>
      <c r="F249" s="21" t="str">
        <f t="shared" si="14"/>
        <v/>
      </c>
      <c r="G249" s="25"/>
      <c r="H249" s="25"/>
      <c r="I249" s="25" t="str">
        <f>IF($A249=EOMONTH($A249,0),IF(VLOOKUP(MONTH($A249),T_Récap_HS,2,0)&lt;&gt;"",VLOOKUP(MONTH($A249),T_Récap_HS,2,0),""),"")</f>
        <v/>
      </c>
      <c r="J249" s="25"/>
      <c r="K249" s="25" t="str">
        <f>IF(OR(A249&lt;$E$1,A249&gt;EOMONTH($E$1,11)),"",IF(AND(WEEKDAY(A249,2)=7,J249&lt;&gt;""),SUM($J$3:$J249),IF(AND($A249=EOMONTH($A249,0),VLOOKUP(MONTH(A249),T_Récap_HS,3,0)&lt;&gt;""),SUM($J$3:$J249),"")))</f>
        <v/>
      </c>
    </row>
    <row r="250" spans="1:11" x14ac:dyDescent="0.25">
      <c r="A250" s="17">
        <f t="shared" si="15"/>
        <v>43831</v>
      </c>
      <c r="B250" s="11"/>
      <c r="C250" s="11"/>
      <c r="D250" s="11"/>
      <c r="E250" s="11"/>
      <c r="F250" s="21" t="str">
        <f t="shared" si="14"/>
        <v/>
      </c>
      <c r="G250" s="25"/>
      <c r="H250" s="25"/>
      <c r="I250" s="25" t="str">
        <f>IF($A250=EOMONTH($A250,0),IF(VLOOKUP(MONTH($A250),T_Récap_HS,2,0)&lt;&gt;"",VLOOKUP(MONTH($A250),T_Récap_HS,2,0),""),"")</f>
        <v/>
      </c>
      <c r="J250" s="25"/>
      <c r="K250" s="25" t="str">
        <f>IF(OR(A250&lt;$E$1,A250&gt;EOMONTH($E$1,11)),"",IF(AND(WEEKDAY(A250,2)=7,J250&lt;&gt;""),SUM($J$3:$J250),IF(AND($A250=EOMONTH($A250,0),VLOOKUP(MONTH(A250),T_Récap_HS,3,0)&lt;&gt;""),SUM($J$3:$J250),"")))</f>
        <v/>
      </c>
    </row>
    <row r="251" spans="1:11" x14ac:dyDescent="0.25">
      <c r="A251" s="17">
        <f t="shared" si="15"/>
        <v>43832</v>
      </c>
      <c r="B251" s="11"/>
      <c r="C251" s="11"/>
      <c r="D251" s="11"/>
      <c r="E251" s="11"/>
      <c r="F251" s="21" t="str">
        <f t="shared" si="14"/>
        <v/>
      </c>
      <c r="G251" s="25"/>
      <c r="H251" s="25"/>
      <c r="I251" s="25" t="str">
        <f>IF($A251=EOMONTH($A251,0),IF(VLOOKUP(MONTH($A251),T_Récap_HS,2,0)&lt;&gt;"",VLOOKUP(MONTH($A251),T_Récap_HS,2,0),""),"")</f>
        <v/>
      </c>
      <c r="J251" s="25"/>
      <c r="K251" s="25" t="str">
        <f>IF(OR(A251&lt;$E$1,A251&gt;EOMONTH($E$1,11)),"",IF(AND(WEEKDAY(A251,2)=7,J251&lt;&gt;""),SUM($J$3:$J251),IF(AND($A251=EOMONTH($A251,0),VLOOKUP(MONTH(A251),T_Récap_HS,3,0)&lt;&gt;""),SUM($J$3:$J251),"")))</f>
        <v/>
      </c>
    </row>
    <row r="252" spans="1:11" x14ac:dyDescent="0.25">
      <c r="A252" s="17">
        <f t="shared" si="15"/>
        <v>43833</v>
      </c>
      <c r="B252" s="11"/>
      <c r="C252" s="11"/>
      <c r="D252" s="11"/>
      <c r="E252" s="11"/>
      <c r="F252" s="21" t="str">
        <f t="shared" si="14"/>
        <v/>
      </c>
      <c r="G252" s="25"/>
      <c r="H252" s="25"/>
      <c r="I252" s="25" t="str">
        <f>IF($A252=EOMONTH($A252,0),IF(VLOOKUP(MONTH($A252),T_Récap_HS,2,0)&lt;&gt;"",VLOOKUP(MONTH($A252),T_Récap_HS,2,0),""),"")</f>
        <v/>
      </c>
      <c r="J252" s="25"/>
      <c r="K252" s="25" t="str">
        <f>IF(OR(A252&lt;$E$1,A252&gt;EOMONTH($E$1,11)),"",IF(AND(WEEKDAY(A252,2)=7,J252&lt;&gt;""),SUM($J$3:$J252),IF(AND($A252=EOMONTH($A252,0),VLOOKUP(MONTH(A252),T_Récap_HS,3,0)&lt;&gt;""),SUM($J$3:$J252),"")))</f>
        <v/>
      </c>
    </row>
    <row r="253" spans="1:11" x14ac:dyDescent="0.25">
      <c r="A253" s="17">
        <f t="shared" si="15"/>
        <v>43834</v>
      </c>
      <c r="B253" s="11"/>
      <c r="C253" s="11"/>
      <c r="D253" s="11"/>
      <c r="E253" s="11"/>
      <c r="F253" s="21" t="str">
        <f t="shared" si="14"/>
        <v/>
      </c>
      <c r="G253" s="25"/>
      <c r="H253" s="25"/>
      <c r="I253" s="25" t="str">
        <f>IF($A253=EOMONTH($A253,0),IF(VLOOKUP(MONTH($A253),T_Récap_HS,2,0)&lt;&gt;"",VLOOKUP(MONTH($A253),T_Récap_HS,2,0),""),"")</f>
        <v/>
      </c>
      <c r="J253" s="25"/>
      <c r="K253" s="25" t="str">
        <f>IF(OR(A253&lt;$E$1,A253&gt;EOMONTH($E$1,11)),"",IF(AND(WEEKDAY(A253,2)=7,J253&lt;&gt;""),SUM($J$3:$J253),IF(AND($A253=EOMONTH($A253,0),VLOOKUP(MONTH(A253),T_Récap_HS,3,0)&lt;&gt;""),SUM($J$3:$J253),"")))</f>
        <v/>
      </c>
    </row>
    <row r="254" spans="1:11" x14ac:dyDescent="0.25">
      <c r="A254" s="17">
        <f t="shared" si="15"/>
        <v>43835</v>
      </c>
      <c r="B254" s="11"/>
      <c r="C254" s="11"/>
      <c r="D254" s="11"/>
      <c r="E254" s="11"/>
      <c r="F254" s="21" t="str">
        <f t="shared" si="14"/>
        <v/>
      </c>
      <c r="G254" s="27" t="str">
        <f t="shared" si="17"/>
        <v/>
      </c>
      <c r="H254" s="25" t="str">
        <f>IF(G254&lt;&gt;"",IF(MAX(SUM(F248:F254)-44/24,0)&gt;0,IF(MAX(SUM(F248:F254)-44/24,0)&gt;4/24,VLOOKUP(MAX(SUM(F248:F254)-44/24,0),T_HS_Sup_48h,2,1),MAX(SUM(F248:F254)-44/24,0)),""),"")</f>
        <v/>
      </c>
      <c r="I254" s="25" t="str">
        <f>IF($H254&lt;&gt;"",CHOOSE(MONTH($A254),SUM($H$3:$H254,-SUM($M$3:$M$10)),SUM($H$3:$H254,-SUM($M$3:$M$11)),SUM($H$3:$H254,-SUM($M$3:$M$12)),SUM($H$3:$H254,-SUM($M$3:$M$13)),SUM($H$3:$H254),SUM($H$3:$H254,-$M$3),SUM($H$3:$H254,-SUM($M$3:$M$4)),SUM($H$3:$H254,-SUM($M$3:$M$5)),SUM($H$3:$H254,-SUM($M$3:$M$6)),SUM($H$3:$H254,-SUM($M$3:$M$7)),SUM($H$3:$H254,-SUM($M$3:$M$8)),SUM($H$3:$H254,-SUM($M$3:$M$9))),IF($A254=EOMONTH($A254,0),IF(VLOOKUP(MONTH($A254),T_Récap_HS,2,0)&lt;&gt;"",VLOOKUP(MONTH($A254),T_Récap_HS,2,0),""),""))</f>
        <v/>
      </c>
      <c r="J254" s="25" t="str">
        <f t="shared" si="16"/>
        <v/>
      </c>
      <c r="K254" s="25" t="str">
        <f>IF(OR(A254&lt;$E$1,A254&gt;EOMONTH($E$1,11)),"",IF(AND(WEEKDAY(A254,2)=7,J254&lt;&gt;""),SUM($J$3:$J254),IF(AND($A254=EOMONTH($A254,0),VLOOKUP(MONTH(A254),T_Récap_HS,3,0)&lt;&gt;""),SUM($J$3:$J254),"")))</f>
        <v/>
      </c>
    </row>
    <row r="255" spans="1:11" x14ac:dyDescent="0.25">
      <c r="A255" s="17">
        <f t="shared" si="15"/>
        <v>43836</v>
      </c>
      <c r="B255" s="12"/>
      <c r="C255" s="12"/>
      <c r="D255" s="12"/>
      <c r="E255" s="12"/>
      <c r="F255" s="18" t="str">
        <f t="shared" si="14"/>
        <v/>
      </c>
      <c r="G255" s="24"/>
      <c r="H255" s="24"/>
      <c r="I255" s="24" t="str">
        <f>IF($A255=EOMONTH($A255,0),IF(VLOOKUP(MONTH($A255),T_Récap_HS,2,0)&lt;&gt;"",VLOOKUP(MONTH($A255),T_Récap_HS,2,0),""),"")</f>
        <v/>
      </c>
      <c r="J255" s="24"/>
      <c r="K255" s="24" t="str">
        <f>IF(OR(A255&lt;$E$1,A255&gt;EOMONTH($E$1,11)),"",IF(AND(WEEKDAY(A255,2)=7,J255&lt;&gt;""),SUM($J$3:$J255),IF(AND($A255=EOMONTH($A255,0),VLOOKUP(MONTH(A255),T_Récap_HS,3,0)&lt;&gt;""),SUM($J$3:$J255),"")))</f>
        <v/>
      </c>
    </row>
    <row r="256" spans="1:11" x14ac:dyDescent="0.25">
      <c r="A256" s="17">
        <f t="shared" si="15"/>
        <v>43837</v>
      </c>
      <c r="B256" s="12"/>
      <c r="C256" s="12"/>
      <c r="D256" s="12"/>
      <c r="E256" s="12"/>
      <c r="F256" s="18" t="str">
        <f t="shared" si="14"/>
        <v/>
      </c>
      <c r="G256" s="24"/>
      <c r="H256" s="24"/>
      <c r="I256" s="24" t="str">
        <f>IF($A256=EOMONTH($A256,0),IF(VLOOKUP(MONTH($A256),T_Récap_HS,2,0)&lt;&gt;"",VLOOKUP(MONTH($A256),T_Récap_HS,2,0),""),"")</f>
        <v/>
      </c>
      <c r="J256" s="24"/>
      <c r="K256" s="24" t="str">
        <f>IF(OR(A256&lt;$E$1,A256&gt;EOMONTH($E$1,11)),"",IF(AND(WEEKDAY(A256,2)=7,J256&lt;&gt;""),SUM($J$3:$J256),IF(AND($A256=EOMONTH($A256,0),VLOOKUP(MONTH(A256),T_Récap_HS,3,0)&lt;&gt;""),SUM($J$3:$J256),"")))</f>
        <v/>
      </c>
    </row>
    <row r="257" spans="1:11" x14ac:dyDescent="0.25">
      <c r="A257" s="17">
        <f t="shared" si="15"/>
        <v>43838</v>
      </c>
      <c r="B257" s="12"/>
      <c r="C257" s="12"/>
      <c r="D257" s="12"/>
      <c r="E257" s="12"/>
      <c r="F257" s="18" t="str">
        <f t="shared" si="14"/>
        <v/>
      </c>
      <c r="G257" s="24"/>
      <c r="H257" s="24"/>
      <c r="I257" s="24" t="str">
        <f>IF($A257=EOMONTH($A257,0),IF(VLOOKUP(MONTH($A257),T_Récap_HS,2,0)&lt;&gt;"",VLOOKUP(MONTH($A257),T_Récap_HS,2,0),""),"")</f>
        <v/>
      </c>
      <c r="J257" s="24"/>
      <c r="K257" s="24" t="str">
        <f>IF(OR(A257&lt;$E$1,A257&gt;EOMONTH($E$1,11)),"",IF(AND(WEEKDAY(A257,2)=7,J257&lt;&gt;""),SUM($J$3:$J257),IF(AND($A257=EOMONTH($A257,0),VLOOKUP(MONTH(A257),T_Récap_HS,3,0)&lt;&gt;""),SUM($J$3:$J257),"")))</f>
        <v/>
      </c>
    </row>
    <row r="258" spans="1:11" x14ac:dyDescent="0.25">
      <c r="A258" s="17">
        <f t="shared" si="15"/>
        <v>43839</v>
      </c>
      <c r="B258" s="12"/>
      <c r="C258" s="12"/>
      <c r="D258" s="12"/>
      <c r="E258" s="12"/>
      <c r="F258" s="18" t="str">
        <f t="shared" si="14"/>
        <v/>
      </c>
      <c r="G258" s="24"/>
      <c r="H258" s="24"/>
      <c r="I258" s="24" t="str">
        <f>IF($A258=EOMONTH($A258,0),IF(VLOOKUP(MONTH($A258),T_Récap_HS,2,0)&lt;&gt;"",VLOOKUP(MONTH($A258),T_Récap_HS,2,0),""),"")</f>
        <v/>
      </c>
      <c r="J258" s="24"/>
      <c r="K258" s="24" t="str">
        <f>IF(OR(A258&lt;$E$1,A258&gt;EOMONTH($E$1,11)),"",IF(AND(WEEKDAY(A258,2)=7,J258&lt;&gt;""),SUM($J$3:$J258),IF(AND($A258=EOMONTH($A258,0),VLOOKUP(MONTH(A258),T_Récap_HS,3,0)&lt;&gt;""),SUM($J$3:$J258),"")))</f>
        <v/>
      </c>
    </row>
    <row r="259" spans="1:11" x14ac:dyDescent="0.25">
      <c r="A259" s="17">
        <f t="shared" si="15"/>
        <v>43840</v>
      </c>
      <c r="B259" s="12"/>
      <c r="C259" s="12"/>
      <c r="D259" s="12"/>
      <c r="E259" s="12"/>
      <c r="F259" s="18" t="str">
        <f t="shared" ref="F259:F322" si="18">IF(AND(B259=0,C259=0,D259=0,E259=0),"",IF((C259-B259)+(E259-D259)&lt;0,"",(C259-B259)+(E259-D259)))</f>
        <v/>
      </c>
      <c r="G259" s="24"/>
      <c r="H259" s="24"/>
      <c r="I259" s="24" t="str">
        <f>IF($A259=EOMONTH($A259,0),IF(VLOOKUP(MONTH($A259),T_Récap_HS,2,0)&lt;&gt;"",VLOOKUP(MONTH($A259),T_Récap_HS,2,0),""),"")</f>
        <v/>
      </c>
      <c r="J259" s="24"/>
      <c r="K259" s="24" t="str">
        <f>IF(OR(A259&lt;$E$1,A259&gt;EOMONTH($E$1,11)),"",IF(AND(WEEKDAY(A259,2)=7,J259&lt;&gt;""),SUM($J$3:$J259),IF(AND($A259=EOMONTH($A259,0),VLOOKUP(MONTH(A259),T_Récap_HS,3,0)&lt;&gt;""),SUM($J$3:$J259),"")))</f>
        <v/>
      </c>
    </row>
    <row r="260" spans="1:11" x14ac:dyDescent="0.25">
      <c r="A260" s="17">
        <f t="shared" si="15"/>
        <v>43841</v>
      </c>
      <c r="B260" s="12"/>
      <c r="C260" s="12"/>
      <c r="D260" s="12"/>
      <c r="E260" s="12"/>
      <c r="F260" s="18" t="str">
        <f t="shared" si="18"/>
        <v/>
      </c>
      <c r="G260" s="24"/>
      <c r="H260" s="24"/>
      <c r="I260" s="24" t="str">
        <f>IF($A260=EOMONTH($A260,0),IF(VLOOKUP(MONTH($A260),T_Récap_HS,2,0)&lt;&gt;"",VLOOKUP(MONTH($A260),T_Récap_HS,2,0),""),"")</f>
        <v/>
      </c>
      <c r="J260" s="24"/>
      <c r="K260" s="24" t="str">
        <f>IF(OR(A260&lt;$E$1,A260&gt;EOMONTH($E$1,11)),"",IF(AND(WEEKDAY(A260,2)=7,J260&lt;&gt;""),SUM($J$3:$J260),IF(AND($A260=EOMONTH($A260,0),VLOOKUP(MONTH(A260),T_Récap_HS,3,0)&lt;&gt;""),SUM($J$3:$J260),"")))</f>
        <v/>
      </c>
    </row>
    <row r="261" spans="1:11" x14ac:dyDescent="0.25">
      <c r="A261" s="17">
        <f t="shared" ref="A261:A324" si="19">A260+1</f>
        <v>43842</v>
      </c>
      <c r="B261" s="12"/>
      <c r="C261" s="12"/>
      <c r="D261" s="12"/>
      <c r="E261" s="12"/>
      <c r="F261" s="18" t="str">
        <f t="shared" si="18"/>
        <v/>
      </c>
      <c r="G261" s="26" t="str">
        <f t="shared" si="17"/>
        <v/>
      </c>
      <c r="H261" s="24" t="str">
        <f>IF(G261&lt;&gt;"",IF(MAX(SUM(F255:F261)-44/24,0)&gt;0,IF(MAX(SUM(F255:F261)-44/24,0)&gt;4/24,VLOOKUP(MAX(SUM(F255:F261)-44/24,0),T_HS_Sup_48h,2,1),MAX(SUM(F255:F261)-44/24,0)),""),"")</f>
        <v/>
      </c>
      <c r="I261" s="24" t="str">
        <f>IF($H261&lt;&gt;"",CHOOSE(MONTH($A261),SUM($H$3:$H261,-SUM($M$3:$M$10)),SUM($H$3:$H261,-SUM($M$3:$M$11)),SUM($H$3:$H261,-SUM($M$3:$M$12)),SUM($H$3:$H261,-SUM($M$3:$M$13)),SUM($H$3:$H261),SUM($H$3:$H261,-$M$3),SUM($H$3:$H261,-SUM($M$3:$M$4)),SUM($H$3:$H261,-SUM($M$3:$M$5)),SUM($H$3:$H261,-SUM($M$3:$M$6)),SUM($H$3:$H261,-SUM($M$3:$M$7)),SUM($H$3:$H261,-SUM($M$3:$M$8)),SUM($H$3:$H261,-SUM($M$3:$M$9))),IF($A261=EOMONTH($A261,0),IF(VLOOKUP(MONTH($A261),T_Récap_HS,2,0)&lt;&gt;"",VLOOKUP(MONTH($A261),T_Récap_HS,2,0),""),""))</f>
        <v/>
      </c>
      <c r="J261" s="24" t="str">
        <f t="shared" ref="J261:J317" si="20">IF(G261&lt;&gt;"",IF(MAX(G261-35/24,0)&gt;0,IF(MAX(G261,0)&gt;48/24,9/24,MAX(G261-35/24,0)-_xlfn.NUMBERVALUE(H261)),""),"")</f>
        <v/>
      </c>
      <c r="K261" s="24" t="str">
        <f>IF(OR(A261&lt;$E$1,A261&gt;EOMONTH($E$1,11)),"",IF(AND(WEEKDAY(A261,2)=7,J261&lt;&gt;""),SUM($J$3:$J261),IF(AND($A261=EOMONTH($A261,0),VLOOKUP(MONTH(A261),T_Récap_HS,3,0)&lt;&gt;""),SUM($J$3:$J261),"")))</f>
        <v/>
      </c>
    </row>
    <row r="262" spans="1:11" x14ac:dyDescent="0.25">
      <c r="A262" s="17">
        <f t="shared" si="19"/>
        <v>43843</v>
      </c>
      <c r="B262" s="11"/>
      <c r="C262" s="11"/>
      <c r="D262" s="11"/>
      <c r="E262" s="11"/>
      <c r="F262" s="21" t="str">
        <f t="shared" si="18"/>
        <v/>
      </c>
      <c r="G262" s="25"/>
      <c r="H262" s="25"/>
      <c r="I262" s="25" t="str">
        <f>IF($A262=EOMONTH($A262,0),IF(VLOOKUP(MONTH($A262),T_Récap_HS,2,0)&lt;&gt;"",VLOOKUP(MONTH($A262),T_Récap_HS,2,0),""),"")</f>
        <v/>
      </c>
      <c r="J262" s="25"/>
      <c r="K262" s="25" t="str">
        <f>IF(OR(A262&lt;$E$1,A262&gt;EOMONTH($E$1,11)),"",IF(AND(WEEKDAY(A262,2)=7,J262&lt;&gt;""),SUM($J$3:$J262),IF(AND($A262=EOMONTH($A262,0),VLOOKUP(MONTH(A262),T_Récap_HS,3,0)&lt;&gt;""),SUM($J$3:$J262),"")))</f>
        <v/>
      </c>
    </row>
    <row r="263" spans="1:11" x14ac:dyDescent="0.25">
      <c r="A263" s="17">
        <f t="shared" si="19"/>
        <v>43844</v>
      </c>
      <c r="B263" s="11"/>
      <c r="C263" s="11"/>
      <c r="D263" s="11"/>
      <c r="E263" s="11"/>
      <c r="F263" s="21" t="str">
        <f t="shared" si="18"/>
        <v/>
      </c>
      <c r="G263" s="25"/>
      <c r="H263" s="25"/>
      <c r="I263" s="25" t="str">
        <f>IF($A263=EOMONTH($A263,0),IF(VLOOKUP(MONTH($A263),T_Récap_HS,2,0)&lt;&gt;"",VLOOKUP(MONTH($A263),T_Récap_HS,2,0),""),"")</f>
        <v/>
      </c>
      <c r="J263" s="25"/>
      <c r="K263" s="25" t="str">
        <f>IF(OR(A263&lt;$E$1,A263&gt;EOMONTH($E$1,11)),"",IF(AND(WEEKDAY(A263,2)=7,J263&lt;&gt;""),SUM($J$3:$J263),IF(AND($A263=EOMONTH($A263,0),VLOOKUP(MONTH(A263),T_Récap_HS,3,0)&lt;&gt;""),SUM($J$3:$J263),"")))</f>
        <v/>
      </c>
    </row>
    <row r="264" spans="1:11" x14ac:dyDescent="0.25">
      <c r="A264" s="17">
        <f t="shared" si="19"/>
        <v>43845</v>
      </c>
      <c r="B264" s="11"/>
      <c r="C264" s="11"/>
      <c r="D264" s="11"/>
      <c r="E264" s="11"/>
      <c r="F264" s="21" t="str">
        <f t="shared" si="18"/>
        <v/>
      </c>
      <c r="G264" s="25"/>
      <c r="H264" s="25"/>
      <c r="I264" s="25" t="str">
        <f>IF($A264=EOMONTH($A264,0),IF(VLOOKUP(MONTH($A264),T_Récap_HS,2,0)&lt;&gt;"",VLOOKUP(MONTH($A264),T_Récap_HS,2,0),""),"")</f>
        <v/>
      </c>
      <c r="J264" s="25"/>
      <c r="K264" s="25" t="str">
        <f>IF(OR(A264&lt;$E$1,A264&gt;EOMONTH($E$1,11)),"",IF(AND(WEEKDAY(A264,2)=7,J264&lt;&gt;""),SUM($J$3:$J264),IF(AND($A264=EOMONTH($A264,0),VLOOKUP(MONTH(A264),T_Récap_HS,3,0)&lt;&gt;""),SUM($J$3:$J264),"")))</f>
        <v/>
      </c>
    </row>
    <row r="265" spans="1:11" x14ac:dyDescent="0.25">
      <c r="A265" s="17">
        <f t="shared" si="19"/>
        <v>43846</v>
      </c>
      <c r="B265" s="11"/>
      <c r="C265" s="11"/>
      <c r="D265" s="11"/>
      <c r="E265" s="11"/>
      <c r="F265" s="21" t="str">
        <f t="shared" si="18"/>
        <v/>
      </c>
      <c r="G265" s="25"/>
      <c r="H265" s="25"/>
      <c r="I265" s="25" t="str">
        <f>IF($A265=EOMONTH($A265,0),IF(VLOOKUP(MONTH($A265),T_Récap_HS,2,0)&lt;&gt;"",VLOOKUP(MONTH($A265),T_Récap_HS,2,0),""),"")</f>
        <v/>
      </c>
      <c r="J265" s="25"/>
      <c r="K265" s="25" t="str">
        <f>IF(OR(A265&lt;$E$1,A265&gt;EOMONTH($E$1,11)),"",IF(AND(WEEKDAY(A265,2)=7,J265&lt;&gt;""),SUM($J$3:$J265),IF(AND($A265=EOMONTH($A265,0),VLOOKUP(MONTH(A265),T_Récap_HS,3,0)&lt;&gt;""),SUM($J$3:$J265),"")))</f>
        <v/>
      </c>
    </row>
    <row r="266" spans="1:11" x14ac:dyDescent="0.25">
      <c r="A266" s="17">
        <f t="shared" si="19"/>
        <v>43847</v>
      </c>
      <c r="B266" s="11"/>
      <c r="C266" s="11"/>
      <c r="D266" s="11"/>
      <c r="E266" s="11"/>
      <c r="F266" s="21" t="str">
        <f t="shared" si="18"/>
        <v/>
      </c>
      <c r="G266" s="25"/>
      <c r="H266" s="25"/>
      <c r="I266" s="25" t="str">
        <f>IF($A266=EOMONTH($A266,0),IF(VLOOKUP(MONTH($A266),T_Récap_HS,2,0)&lt;&gt;"",VLOOKUP(MONTH($A266),T_Récap_HS,2,0),""),"")</f>
        <v/>
      </c>
      <c r="J266" s="25"/>
      <c r="K266" s="25" t="str">
        <f>IF(OR(A266&lt;$E$1,A266&gt;EOMONTH($E$1,11)),"",IF(AND(WEEKDAY(A266,2)=7,J266&lt;&gt;""),SUM($J$3:$J266),IF(AND($A266=EOMONTH($A266,0),VLOOKUP(MONTH(A266),T_Récap_HS,3,0)&lt;&gt;""),SUM($J$3:$J266),"")))</f>
        <v/>
      </c>
    </row>
    <row r="267" spans="1:11" x14ac:dyDescent="0.25">
      <c r="A267" s="17">
        <f t="shared" si="19"/>
        <v>43848</v>
      </c>
      <c r="B267" s="11"/>
      <c r="C267" s="11"/>
      <c r="D267" s="11"/>
      <c r="E267" s="11"/>
      <c r="F267" s="21" t="str">
        <f t="shared" si="18"/>
        <v/>
      </c>
      <c r="G267" s="25"/>
      <c r="H267" s="25"/>
      <c r="I267" s="25" t="str">
        <f>IF($A267=EOMONTH($A267,0),IF(VLOOKUP(MONTH($A267),T_Récap_HS,2,0)&lt;&gt;"",VLOOKUP(MONTH($A267),T_Récap_HS,2,0),""),"")</f>
        <v/>
      </c>
      <c r="J267" s="25"/>
      <c r="K267" s="25" t="str">
        <f>IF(OR(A267&lt;$E$1,A267&gt;EOMONTH($E$1,11)),"",IF(AND(WEEKDAY(A267,2)=7,J267&lt;&gt;""),SUM($J$3:$J267),IF(AND($A267=EOMONTH($A267,0),VLOOKUP(MONTH(A267),T_Récap_HS,3,0)&lt;&gt;""),SUM($J$3:$J267),"")))</f>
        <v/>
      </c>
    </row>
    <row r="268" spans="1:11" x14ac:dyDescent="0.25">
      <c r="A268" s="17">
        <f t="shared" si="19"/>
        <v>43849</v>
      </c>
      <c r="B268" s="11"/>
      <c r="C268" s="11"/>
      <c r="D268" s="11"/>
      <c r="E268" s="11"/>
      <c r="F268" s="21" t="str">
        <f t="shared" si="18"/>
        <v/>
      </c>
      <c r="G268" s="27" t="str">
        <f t="shared" ref="G268:G324" si="21">IF(A268&gt;EOMONTH($E$1,11),"",IF(WEEKDAY(A268,2)&lt;7,"",IF(SUM(F262:F268)&gt;0,SUM(F262:F268),"")))</f>
        <v/>
      </c>
      <c r="H268" s="25" t="str">
        <f>IF(G268&lt;&gt;"",IF(MAX(SUM(F262:F268)-44/24,0)&gt;0,IF(MAX(SUM(F262:F268)-44/24,0)&gt;4/24,VLOOKUP(MAX(SUM(F262:F268)-44/24,0),T_HS_Sup_48h,2,1),MAX(SUM(F262:F268)-44/24,0)),""),"")</f>
        <v/>
      </c>
      <c r="I268" s="25" t="str">
        <f>IF($H268&lt;&gt;"",CHOOSE(MONTH($A268),SUM($H$3:$H268,-SUM($M$3:$M$10)),SUM($H$3:$H268,-SUM($M$3:$M$11)),SUM($H$3:$H268,-SUM($M$3:$M$12)),SUM($H$3:$H268,-SUM($M$3:$M$13)),SUM($H$3:$H268),SUM($H$3:$H268,-$M$3),SUM($H$3:$H268,-SUM($M$3:$M$4)),SUM($H$3:$H268,-SUM($M$3:$M$5)),SUM($H$3:$H268,-SUM($M$3:$M$6)),SUM($H$3:$H268,-SUM($M$3:$M$7)),SUM($H$3:$H268,-SUM($M$3:$M$8)),SUM($H$3:$H268,-SUM($M$3:$M$9))),IF($A268=EOMONTH($A268,0),IF(VLOOKUP(MONTH($A268),T_Récap_HS,2,0)&lt;&gt;"",VLOOKUP(MONTH($A268),T_Récap_HS,2,0),""),""))</f>
        <v/>
      </c>
      <c r="J268" s="25" t="str">
        <f t="shared" si="20"/>
        <v/>
      </c>
      <c r="K268" s="25" t="str">
        <f>IF(OR(A268&lt;$E$1,A268&gt;EOMONTH($E$1,11)),"",IF(AND(WEEKDAY(A268,2)=7,J268&lt;&gt;""),SUM($J$3:$J268),IF(AND($A268=EOMONTH($A268,0),VLOOKUP(MONTH(A268),T_Récap_HS,3,0)&lt;&gt;""),SUM($J$3:$J268),"")))</f>
        <v/>
      </c>
    </row>
    <row r="269" spans="1:11" x14ac:dyDescent="0.25">
      <c r="A269" s="17">
        <f t="shared" si="19"/>
        <v>43850</v>
      </c>
      <c r="B269" s="12"/>
      <c r="C269" s="12"/>
      <c r="D269" s="12"/>
      <c r="E269" s="12"/>
      <c r="F269" s="18" t="str">
        <f t="shared" si="18"/>
        <v/>
      </c>
      <c r="G269" s="24"/>
      <c r="H269" s="24"/>
      <c r="I269" s="24" t="str">
        <f>IF($A269=EOMONTH($A269,0),IF(VLOOKUP(MONTH($A269),T_Récap_HS,2,0)&lt;&gt;"",VLOOKUP(MONTH($A269),T_Récap_HS,2,0),""),"")</f>
        <v/>
      </c>
      <c r="J269" s="24"/>
      <c r="K269" s="24" t="str">
        <f>IF(OR(A269&lt;$E$1,A269&gt;EOMONTH($E$1,11)),"",IF(AND(WEEKDAY(A269,2)=7,J269&lt;&gt;""),SUM($J$3:$J269),IF(AND($A269=EOMONTH($A269,0),VLOOKUP(MONTH(A269),T_Récap_HS,3,0)&lt;&gt;""),SUM($J$3:$J269),"")))</f>
        <v/>
      </c>
    </row>
    <row r="270" spans="1:11" x14ac:dyDescent="0.25">
      <c r="A270" s="17">
        <f t="shared" si="19"/>
        <v>43851</v>
      </c>
      <c r="B270" s="12"/>
      <c r="C270" s="12"/>
      <c r="D270" s="12"/>
      <c r="E270" s="12"/>
      <c r="F270" s="18" t="str">
        <f t="shared" si="18"/>
        <v/>
      </c>
      <c r="G270" s="24"/>
      <c r="H270" s="24"/>
      <c r="I270" s="24" t="str">
        <f>IF($A270=EOMONTH($A270,0),IF(VLOOKUP(MONTH($A270),T_Récap_HS,2,0)&lt;&gt;"",VLOOKUP(MONTH($A270),T_Récap_HS,2,0),""),"")</f>
        <v/>
      </c>
      <c r="J270" s="24"/>
      <c r="K270" s="24" t="str">
        <f>IF(OR(A270&lt;$E$1,A270&gt;EOMONTH($E$1,11)),"",IF(AND(WEEKDAY(A270,2)=7,J270&lt;&gt;""),SUM($J$3:$J270),IF(AND($A270=EOMONTH($A270,0),VLOOKUP(MONTH(A270),T_Récap_HS,3,0)&lt;&gt;""),SUM($J$3:$J270),"")))</f>
        <v/>
      </c>
    </row>
    <row r="271" spans="1:11" x14ac:dyDescent="0.25">
      <c r="A271" s="17">
        <f t="shared" si="19"/>
        <v>43852</v>
      </c>
      <c r="B271" s="12"/>
      <c r="C271" s="12"/>
      <c r="D271" s="12"/>
      <c r="E271" s="12"/>
      <c r="F271" s="18" t="str">
        <f t="shared" si="18"/>
        <v/>
      </c>
      <c r="G271" s="24"/>
      <c r="H271" s="24"/>
      <c r="I271" s="24" t="str">
        <f>IF($A271=EOMONTH($A271,0),IF(VLOOKUP(MONTH($A271),T_Récap_HS,2,0)&lt;&gt;"",VLOOKUP(MONTH($A271),T_Récap_HS,2,0),""),"")</f>
        <v/>
      </c>
      <c r="J271" s="24"/>
      <c r="K271" s="24" t="str">
        <f>IF(OR(A271&lt;$E$1,A271&gt;EOMONTH($E$1,11)),"",IF(AND(WEEKDAY(A271,2)=7,J271&lt;&gt;""),SUM($J$3:$J271),IF(AND($A271=EOMONTH($A271,0),VLOOKUP(MONTH(A271),T_Récap_HS,3,0)&lt;&gt;""),SUM($J$3:$J271),"")))</f>
        <v/>
      </c>
    </row>
    <row r="272" spans="1:11" x14ac:dyDescent="0.25">
      <c r="A272" s="17">
        <f t="shared" si="19"/>
        <v>43853</v>
      </c>
      <c r="B272" s="12"/>
      <c r="C272" s="12"/>
      <c r="D272" s="12"/>
      <c r="E272" s="12"/>
      <c r="F272" s="18" t="str">
        <f t="shared" si="18"/>
        <v/>
      </c>
      <c r="G272" s="24"/>
      <c r="H272" s="24"/>
      <c r="I272" s="24" t="str">
        <f>IF($A272=EOMONTH($A272,0),IF(VLOOKUP(MONTH($A272),T_Récap_HS,2,0)&lt;&gt;"",VLOOKUP(MONTH($A272),T_Récap_HS,2,0),""),"")</f>
        <v/>
      </c>
      <c r="J272" s="24"/>
      <c r="K272" s="24" t="str">
        <f>IF(OR(A272&lt;$E$1,A272&gt;EOMONTH($E$1,11)),"",IF(AND(WEEKDAY(A272,2)=7,J272&lt;&gt;""),SUM($J$3:$J272),IF(AND($A272=EOMONTH($A272,0),VLOOKUP(MONTH(A272),T_Récap_HS,3,0)&lt;&gt;""),SUM($J$3:$J272),"")))</f>
        <v/>
      </c>
    </row>
    <row r="273" spans="1:11" x14ac:dyDescent="0.25">
      <c r="A273" s="17">
        <f t="shared" si="19"/>
        <v>43854</v>
      </c>
      <c r="B273" s="12"/>
      <c r="C273" s="12"/>
      <c r="D273" s="12"/>
      <c r="E273" s="12"/>
      <c r="F273" s="18" t="str">
        <f t="shared" si="18"/>
        <v/>
      </c>
      <c r="G273" s="24"/>
      <c r="H273" s="24"/>
      <c r="I273" s="24" t="str">
        <f>IF($A273=EOMONTH($A273,0),IF(VLOOKUP(MONTH($A273),T_Récap_HS,2,0)&lt;&gt;"",VLOOKUP(MONTH($A273),T_Récap_HS,2,0),""),"")</f>
        <v/>
      </c>
      <c r="J273" s="24"/>
      <c r="K273" s="24" t="str">
        <f>IF(OR(A273&lt;$E$1,A273&gt;EOMONTH($E$1,11)),"",IF(AND(WEEKDAY(A273,2)=7,J273&lt;&gt;""),SUM($J$3:$J273),IF(AND($A273=EOMONTH($A273,0),VLOOKUP(MONTH(A273),T_Récap_HS,3,0)&lt;&gt;""),SUM($J$3:$J273),"")))</f>
        <v/>
      </c>
    </row>
    <row r="274" spans="1:11" x14ac:dyDescent="0.25">
      <c r="A274" s="17">
        <f t="shared" si="19"/>
        <v>43855</v>
      </c>
      <c r="B274" s="12"/>
      <c r="C274" s="12"/>
      <c r="D274" s="12"/>
      <c r="E274" s="12"/>
      <c r="F274" s="18" t="str">
        <f t="shared" si="18"/>
        <v/>
      </c>
      <c r="G274" s="24"/>
      <c r="H274" s="24"/>
      <c r="I274" s="24" t="str">
        <f>IF($A274=EOMONTH($A274,0),IF(VLOOKUP(MONTH($A274),T_Récap_HS,2,0)&lt;&gt;"",VLOOKUP(MONTH($A274),T_Récap_HS,2,0),""),"")</f>
        <v/>
      </c>
      <c r="J274" s="24"/>
      <c r="K274" s="24" t="str">
        <f>IF(OR(A274&lt;$E$1,A274&gt;EOMONTH($E$1,11)),"",IF(AND(WEEKDAY(A274,2)=7,J274&lt;&gt;""),SUM($J$3:$J274),IF(AND($A274=EOMONTH($A274,0),VLOOKUP(MONTH(A274),T_Récap_HS,3,0)&lt;&gt;""),SUM($J$3:$J274),"")))</f>
        <v/>
      </c>
    </row>
    <row r="275" spans="1:11" x14ac:dyDescent="0.25">
      <c r="A275" s="17">
        <f t="shared" si="19"/>
        <v>43856</v>
      </c>
      <c r="B275" s="12"/>
      <c r="C275" s="12"/>
      <c r="D275" s="12"/>
      <c r="E275" s="12"/>
      <c r="F275" s="18" t="str">
        <f t="shared" si="18"/>
        <v/>
      </c>
      <c r="G275" s="26" t="str">
        <f t="shared" si="21"/>
        <v/>
      </c>
      <c r="H275" s="24" t="str">
        <f>IF(G275&lt;&gt;"",IF(MAX(SUM(F269:F275)-44/24,0)&gt;0,IF(MAX(SUM(F269:F275)-44/24,0)&gt;4/24,VLOOKUP(MAX(SUM(F269:F275)-44/24,0),T_HS_Sup_48h,2,1),MAX(SUM(F269:F275)-44/24,0)),""),"")</f>
        <v/>
      </c>
      <c r="I275" s="24" t="str">
        <f>IF($H275&lt;&gt;"",CHOOSE(MONTH($A275),SUM($H$3:$H275,-SUM($M$3:$M$10)),SUM($H$3:$H275,-SUM($M$3:$M$11)),SUM($H$3:$H275,-SUM($M$3:$M$12)),SUM($H$3:$H275,-SUM($M$3:$M$13)),SUM($H$3:$H275),SUM($H$3:$H275,-$M$3),SUM($H$3:$H275,-SUM($M$3:$M$4)),SUM($H$3:$H275,-SUM($M$3:$M$5)),SUM($H$3:$H275,-SUM($M$3:$M$6)),SUM($H$3:$H275,-SUM($M$3:$M$7)),SUM($H$3:$H275,-SUM($M$3:$M$8)),SUM($H$3:$H275,-SUM($M$3:$M$9))),IF($A275=EOMONTH($A275,0),IF(VLOOKUP(MONTH($A275),T_Récap_HS,2,0)&lt;&gt;"",VLOOKUP(MONTH($A275),T_Récap_HS,2,0),""),""))</f>
        <v/>
      </c>
      <c r="J275" s="24" t="str">
        <f t="shared" si="20"/>
        <v/>
      </c>
      <c r="K275" s="24" t="str">
        <f>IF(OR(A275&lt;$E$1,A275&gt;EOMONTH($E$1,11)),"",IF(AND(WEEKDAY(A275,2)=7,J275&lt;&gt;""),SUM($J$3:$J275),IF(AND($A275=EOMONTH($A275,0),VLOOKUP(MONTH(A275),T_Récap_HS,3,0)&lt;&gt;""),SUM($J$3:$J275),"")))</f>
        <v/>
      </c>
    </row>
    <row r="276" spans="1:11" x14ac:dyDescent="0.25">
      <c r="A276" s="17">
        <f t="shared" si="19"/>
        <v>43857</v>
      </c>
      <c r="B276" s="11"/>
      <c r="C276" s="11"/>
      <c r="D276" s="11"/>
      <c r="E276" s="11"/>
      <c r="F276" s="21" t="str">
        <f t="shared" si="18"/>
        <v/>
      </c>
      <c r="G276" s="25"/>
      <c r="H276" s="25"/>
      <c r="I276" s="25" t="str">
        <f>IF($A276=EOMONTH($A276,0),IF(VLOOKUP(MONTH($A276),T_Récap_HS,2,0)&lt;&gt;"",VLOOKUP(MONTH($A276),T_Récap_HS,2,0),""),"")</f>
        <v/>
      </c>
      <c r="J276" s="25"/>
      <c r="K276" s="25" t="str">
        <f>IF(OR(A276&lt;$E$1,A276&gt;EOMONTH($E$1,11)),"",IF(AND(WEEKDAY(A276,2)=7,J276&lt;&gt;""),SUM($J$3:$J276),IF(AND($A276=EOMONTH($A276,0),VLOOKUP(MONTH(A276),T_Récap_HS,3,0)&lt;&gt;""),SUM($J$3:$J276),"")))</f>
        <v/>
      </c>
    </row>
    <row r="277" spans="1:11" x14ac:dyDescent="0.25">
      <c r="A277" s="17">
        <f t="shared" si="19"/>
        <v>43858</v>
      </c>
      <c r="B277" s="11"/>
      <c r="C277" s="11"/>
      <c r="D277" s="11"/>
      <c r="E277" s="11"/>
      <c r="F277" s="21" t="str">
        <f t="shared" si="18"/>
        <v/>
      </c>
      <c r="G277" s="25"/>
      <c r="H277" s="25"/>
      <c r="I277" s="25" t="str">
        <f>IF($A277=EOMONTH($A277,0),IF(VLOOKUP(MONTH($A277),T_Récap_HS,2,0)&lt;&gt;"",VLOOKUP(MONTH($A277),T_Récap_HS,2,0),""),"")</f>
        <v/>
      </c>
      <c r="J277" s="25"/>
      <c r="K277" s="25" t="str">
        <f>IF(OR(A277&lt;$E$1,A277&gt;EOMONTH($E$1,11)),"",IF(AND(WEEKDAY(A277,2)=7,J277&lt;&gt;""),SUM($J$3:$J277),IF(AND($A277=EOMONTH($A277,0),VLOOKUP(MONTH(A277),T_Récap_HS,3,0)&lt;&gt;""),SUM($J$3:$J277),"")))</f>
        <v/>
      </c>
    </row>
    <row r="278" spans="1:11" x14ac:dyDescent="0.25">
      <c r="A278" s="17">
        <f t="shared" si="19"/>
        <v>43859</v>
      </c>
      <c r="B278" s="11"/>
      <c r="C278" s="11"/>
      <c r="D278" s="11"/>
      <c r="E278" s="11"/>
      <c r="F278" s="21" t="str">
        <f t="shared" si="18"/>
        <v/>
      </c>
      <c r="G278" s="25"/>
      <c r="H278" s="25"/>
      <c r="I278" s="25" t="str">
        <f>IF($A278=EOMONTH($A278,0),IF(VLOOKUP(MONTH($A278),T_Récap_HS,2,0)&lt;&gt;"",VLOOKUP(MONTH($A278),T_Récap_HS,2,0),""),"")</f>
        <v/>
      </c>
      <c r="J278" s="25"/>
      <c r="K278" s="25" t="str">
        <f>IF(OR(A278&lt;$E$1,A278&gt;EOMONTH($E$1,11)),"",IF(AND(WEEKDAY(A278,2)=7,J278&lt;&gt;""),SUM($J$3:$J278),IF(AND($A278=EOMONTH($A278,0),VLOOKUP(MONTH(A278),T_Récap_HS,3,0)&lt;&gt;""),SUM($J$3:$J278),"")))</f>
        <v/>
      </c>
    </row>
    <row r="279" spans="1:11" x14ac:dyDescent="0.25">
      <c r="A279" s="17">
        <f t="shared" si="19"/>
        <v>43860</v>
      </c>
      <c r="B279" s="11"/>
      <c r="C279" s="11"/>
      <c r="D279" s="11"/>
      <c r="E279" s="11"/>
      <c r="F279" s="21" t="str">
        <f t="shared" si="18"/>
        <v/>
      </c>
      <c r="G279" s="25"/>
      <c r="H279" s="25"/>
      <c r="I279" s="25" t="str">
        <f>IF($A279=EOMONTH($A279,0),IF(VLOOKUP(MONTH($A279),T_Récap_HS,2,0)&lt;&gt;"",VLOOKUP(MONTH($A279),T_Récap_HS,2,0),""),"")</f>
        <v/>
      </c>
      <c r="J279" s="25"/>
      <c r="K279" s="25" t="str">
        <f>IF(OR(A279&lt;$E$1,A279&gt;EOMONTH($E$1,11)),"",IF(AND(WEEKDAY(A279,2)=7,J279&lt;&gt;""),SUM($J$3:$J279),IF(AND($A279=EOMONTH($A279,0),VLOOKUP(MONTH(A279),T_Récap_HS,3,0)&lt;&gt;""),SUM($J$3:$J279),"")))</f>
        <v/>
      </c>
    </row>
    <row r="280" spans="1:11" x14ac:dyDescent="0.25">
      <c r="A280" s="17">
        <f t="shared" si="19"/>
        <v>43861</v>
      </c>
      <c r="B280" s="11"/>
      <c r="C280" s="11"/>
      <c r="D280" s="11"/>
      <c r="E280" s="11"/>
      <c r="F280" s="21" t="str">
        <f t="shared" si="18"/>
        <v/>
      </c>
      <c r="G280" s="25"/>
      <c r="H280" s="25"/>
      <c r="I280" s="25" t="str">
        <f>IF($A280=EOMONTH($A280,0),IF(VLOOKUP(MONTH($A280),T_Récap_HS,2,0)&lt;&gt;"",VLOOKUP(MONTH($A280),T_Récap_HS,2,0),""),"")</f>
        <v/>
      </c>
      <c r="J280" s="25"/>
      <c r="K280" s="25" t="str">
        <f>IF(OR(A280&lt;$E$1,A280&gt;EOMONTH($E$1,11)),"",IF(AND(WEEKDAY(A280,2)=7,J280&lt;&gt;""),SUM($J$3:$J280),IF(AND($A280=EOMONTH($A280,0),VLOOKUP(MONTH(A280),T_Récap_HS,3,0)&lt;&gt;""),SUM($J$3:$J280),"")))</f>
        <v/>
      </c>
    </row>
    <row r="281" spans="1:11" x14ac:dyDescent="0.25">
      <c r="A281" s="17">
        <f t="shared" si="19"/>
        <v>43862</v>
      </c>
      <c r="B281" s="11"/>
      <c r="C281" s="11"/>
      <c r="D281" s="11"/>
      <c r="E281" s="11"/>
      <c r="F281" s="21" t="str">
        <f t="shared" si="18"/>
        <v/>
      </c>
      <c r="G281" s="25"/>
      <c r="H281" s="25"/>
      <c r="I281" s="25" t="str">
        <f>IF($A281=EOMONTH($A281,0),IF(VLOOKUP(MONTH($A281),T_Récap_HS,2,0)&lt;&gt;"",VLOOKUP(MONTH($A281),T_Récap_HS,2,0),""),"")</f>
        <v/>
      </c>
      <c r="J281" s="25"/>
      <c r="K281" s="25" t="str">
        <f>IF(OR(A281&lt;$E$1,A281&gt;EOMONTH($E$1,11)),"",IF(AND(WEEKDAY(A281,2)=7,J281&lt;&gt;""),SUM($J$3:$J281),IF(AND($A281=EOMONTH($A281,0),VLOOKUP(MONTH(A281),T_Récap_HS,3,0)&lt;&gt;""),SUM($J$3:$J281),"")))</f>
        <v/>
      </c>
    </row>
    <row r="282" spans="1:11" x14ac:dyDescent="0.25">
      <c r="A282" s="17">
        <f t="shared" si="19"/>
        <v>43863</v>
      </c>
      <c r="B282" s="11"/>
      <c r="C282" s="11"/>
      <c r="D282" s="11"/>
      <c r="E282" s="11"/>
      <c r="F282" s="21" t="str">
        <f t="shared" si="18"/>
        <v/>
      </c>
      <c r="G282" s="27" t="str">
        <f t="shared" si="21"/>
        <v/>
      </c>
      <c r="H282" s="25" t="str">
        <f>IF(G282&lt;&gt;"",IF(MAX(SUM(F276:F282)-44/24,0)&gt;0,IF(MAX(SUM(F276:F282)-44/24,0)&gt;4/24,VLOOKUP(MAX(SUM(F276:F282)-44/24,0),T_HS_Sup_48h,2,1),MAX(SUM(F276:F282)-44/24,0)),""),"")</f>
        <v/>
      </c>
      <c r="I282" s="25" t="str">
        <f>IF($H282&lt;&gt;"",CHOOSE(MONTH($A282),SUM($H$3:$H282,-SUM($M$3:$M$10)),SUM($H$3:$H282,-SUM($M$3:$M$11)),SUM($H$3:$H282,-SUM($M$3:$M$12)),SUM($H$3:$H282,-SUM($M$3:$M$13)),SUM($H$3:$H282),SUM($H$3:$H282,-$M$3),SUM($H$3:$H282,-SUM($M$3:$M$4)),SUM($H$3:$H282,-SUM($M$3:$M$5)),SUM($H$3:$H282,-SUM($M$3:$M$6)),SUM($H$3:$H282,-SUM($M$3:$M$7)),SUM($H$3:$H282,-SUM($M$3:$M$8)),SUM($H$3:$H282,-SUM($M$3:$M$9))),IF($A282=EOMONTH($A282,0),IF(VLOOKUP(MONTH($A282),T_Récap_HS,2,0)&lt;&gt;"",VLOOKUP(MONTH($A282),T_Récap_HS,2,0),""),""))</f>
        <v/>
      </c>
      <c r="J282" s="25" t="str">
        <f t="shared" si="20"/>
        <v/>
      </c>
      <c r="K282" s="25" t="str">
        <f>IF(OR(A282&lt;$E$1,A282&gt;EOMONTH($E$1,11)),"",IF(AND(WEEKDAY(A282,2)=7,J282&lt;&gt;""),SUM($J$3:$J282),IF(AND($A282=EOMONTH($A282,0),VLOOKUP(MONTH(A282),T_Récap_HS,3,0)&lt;&gt;""),SUM($J$3:$J282),"")))</f>
        <v/>
      </c>
    </row>
    <row r="283" spans="1:11" x14ac:dyDescent="0.25">
      <c r="A283" s="17">
        <f t="shared" si="19"/>
        <v>43864</v>
      </c>
      <c r="B283" s="12"/>
      <c r="C283" s="12"/>
      <c r="D283" s="12"/>
      <c r="E283" s="12"/>
      <c r="F283" s="18" t="str">
        <f t="shared" si="18"/>
        <v/>
      </c>
      <c r="G283" s="24"/>
      <c r="H283" s="24"/>
      <c r="I283" s="24" t="str">
        <f>IF($A283=EOMONTH($A283,0),IF(VLOOKUP(MONTH($A283),T_Récap_HS,2,0)&lt;&gt;"",VLOOKUP(MONTH($A283),T_Récap_HS,2,0),""),"")</f>
        <v/>
      </c>
      <c r="J283" s="24"/>
      <c r="K283" s="24" t="str">
        <f>IF(OR(A283&lt;$E$1,A283&gt;EOMONTH($E$1,11)),"",IF(AND(WEEKDAY(A283,2)=7,J283&lt;&gt;""),SUM($J$3:$J283),IF(AND($A283=EOMONTH($A283,0),VLOOKUP(MONTH(A283),T_Récap_HS,3,0)&lt;&gt;""),SUM($J$3:$J283),"")))</f>
        <v/>
      </c>
    </row>
    <row r="284" spans="1:11" x14ac:dyDescent="0.25">
      <c r="A284" s="17">
        <f t="shared" si="19"/>
        <v>43865</v>
      </c>
      <c r="B284" s="12"/>
      <c r="C284" s="12"/>
      <c r="D284" s="12"/>
      <c r="E284" s="12"/>
      <c r="F284" s="18" t="str">
        <f t="shared" si="18"/>
        <v/>
      </c>
      <c r="G284" s="24"/>
      <c r="H284" s="24"/>
      <c r="I284" s="24" t="str">
        <f>IF($A284=EOMONTH($A284,0),IF(VLOOKUP(MONTH($A284),T_Récap_HS,2,0)&lt;&gt;"",VLOOKUP(MONTH($A284),T_Récap_HS,2,0),""),"")</f>
        <v/>
      </c>
      <c r="J284" s="24"/>
      <c r="K284" s="24" t="str">
        <f>IF(OR(A284&lt;$E$1,A284&gt;EOMONTH($E$1,11)),"",IF(AND(WEEKDAY(A284,2)=7,J284&lt;&gt;""),SUM($J$3:$J284),IF(AND($A284=EOMONTH($A284,0),VLOOKUP(MONTH(A284),T_Récap_HS,3,0)&lt;&gt;""),SUM($J$3:$J284),"")))</f>
        <v/>
      </c>
    </row>
    <row r="285" spans="1:11" x14ac:dyDescent="0.25">
      <c r="A285" s="17">
        <f t="shared" si="19"/>
        <v>43866</v>
      </c>
      <c r="B285" s="12"/>
      <c r="C285" s="12"/>
      <c r="D285" s="12"/>
      <c r="E285" s="12"/>
      <c r="F285" s="18" t="str">
        <f t="shared" si="18"/>
        <v/>
      </c>
      <c r="G285" s="24"/>
      <c r="H285" s="24"/>
      <c r="I285" s="24" t="str">
        <f>IF($A285=EOMONTH($A285,0),IF(VLOOKUP(MONTH($A285),T_Récap_HS,2,0)&lt;&gt;"",VLOOKUP(MONTH($A285),T_Récap_HS,2,0),""),"")</f>
        <v/>
      </c>
      <c r="J285" s="24"/>
      <c r="K285" s="24" t="str">
        <f>IF(OR(A285&lt;$E$1,A285&gt;EOMONTH($E$1,11)),"",IF(AND(WEEKDAY(A285,2)=7,J285&lt;&gt;""),SUM($J$3:$J285),IF(AND($A285=EOMONTH($A285,0),VLOOKUP(MONTH(A285),T_Récap_HS,3,0)&lt;&gt;""),SUM($J$3:$J285),"")))</f>
        <v/>
      </c>
    </row>
    <row r="286" spans="1:11" x14ac:dyDescent="0.25">
      <c r="A286" s="17">
        <f t="shared" si="19"/>
        <v>43867</v>
      </c>
      <c r="B286" s="12"/>
      <c r="C286" s="12"/>
      <c r="D286" s="12"/>
      <c r="E286" s="12"/>
      <c r="F286" s="18" t="str">
        <f t="shared" si="18"/>
        <v/>
      </c>
      <c r="G286" s="24"/>
      <c r="H286" s="24"/>
      <c r="I286" s="24" t="str">
        <f>IF($A286=EOMONTH($A286,0),IF(VLOOKUP(MONTH($A286),T_Récap_HS,2,0)&lt;&gt;"",VLOOKUP(MONTH($A286),T_Récap_HS,2,0),""),"")</f>
        <v/>
      </c>
      <c r="J286" s="24"/>
      <c r="K286" s="24" t="str">
        <f>IF(OR(A286&lt;$E$1,A286&gt;EOMONTH($E$1,11)),"",IF(AND(WEEKDAY(A286,2)=7,J286&lt;&gt;""),SUM($J$3:$J286),IF(AND($A286=EOMONTH($A286,0),VLOOKUP(MONTH(A286),T_Récap_HS,3,0)&lt;&gt;""),SUM($J$3:$J286),"")))</f>
        <v/>
      </c>
    </row>
    <row r="287" spans="1:11" x14ac:dyDescent="0.25">
      <c r="A287" s="17">
        <f t="shared" si="19"/>
        <v>43868</v>
      </c>
      <c r="B287" s="12"/>
      <c r="C287" s="12"/>
      <c r="D287" s="12"/>
      <c r="E287" s="12"/>
      <c r="F287" s="18" t="str">
        <f t="shared" si="18"/>
        <v/>
      </c>
      <c r="G287" s="24"/>
      <c r="H287" s="24"/>
      <c r="I287" s="24" t="str">
        <f>IF($A287=EOMONTH($A287,0),IF(VLOOKUP(MONTH($A287),T_Récap_HS,2,0)&lt;&gt;"",VLOOKUP(MONTH($A287),T_Récap_HS,2,0),""),"")</f>
        <v/>
      </c>
      <c r="J287" s="24"/>
      <c r="K287" s="24" t="str">
        <f>IF(OR(A287&lt;$E$1,A287&gt;EOMONTH($E$1,11)),"",IF(AND(WEEKDAY(A287,2)=7,J287&lt;&gt;""),SUM($J$3:$J287),IF(AND($A287=EOMONTH($A287,0),VLOOKUP(MONTH(A287),T_Récap_HS,3,0)&lt;&gt;""),SUM($J$3:$J287),"")))</f>
        <v/>
      </c>
    </row>
    <row r="288" spans="1:11" x14ac:dyDescent="0.25">
      <c r="A288" s="17">
        <f t="shared" si="19"/>
        <v>43869</v>
      </c>
      <c r="B288" s="12"/>
      <c r="C288" s="12"/>
      <c r="D288" s="12"/>
      <c r="E288" s="12"/>
      <c r="F288" s="18" t="str">
        <f t="shared" si="18"/>
        <v/>
      </c>
      <c r="G288" s="24"/>
      <c r="H288" s="24"/>
      <c r="I288" s="24" t="str">
        <f>IF($A288=EOMONTH($A288,0),IF(VLOOKUP(MONTH($A288),T_Récap_HS,2,0)&lt;&gt;"",VLOOKUP(MONTH($A288),T_Récap_HS,2,0),""),"")</f>
        <v/>
      </c>
      <c r="J288" s="24"/>
      <c r="K288" s="24" t="str">
        <f>IF(OR(A288&lt;$E$1,A288&gt;EOMONTH($E$1,11)),"",IF(AND(WEEKDAY(A288,2)=7,J288&lt;&gt;""),SUM($J$3:$J288),IF(AND($A288=EOMONTH($A288,0),VLOOKUP(MONTH(A288),T_Récap_HS,3,0)&lt;&gt;""),SUM($J$3:$J288),"")))</f>
        <v/>
      </c>
    </row>
    <row r="289" spans="1:11" x14ac:dyDescent="0.25">
      <c r="A289" s="17">
        <f t="shared" si="19"/>
        <v>43870</v>
      </c>
      <c r="B289" s="12"/>
      <c r="C289" s="12"/>
      <c r="D289" s="12"/>
      <c r="E289" s="12"/>
      <c r="F289" s="18" t="str">
        <f t="shared" si="18"/>
        <v/>
      </c>
      <c r="G289" s="26" t="str">
        <f t="shared" si="21"/>
        <v/>
      </c>
      <c r="H289" s="24" t="str">
        <f>IF(G289&lt;&gt;"",IF(MAX(SUM(F283:F289)-44/24,0)&gt;0,IF(MAX(SUM(F283:F289)-44/24,0)&gt;4/24,VLOOKUP(MAX(SUM(F283:F289)-44/24,0),T_HS_Sup_48h,2,1),MAX(SUM(F283:F289)-44/24,0)),""),"")</f>
        <v/>
      </c>
      <c r="I289" s="24" t="str">
        <f>IF($H289&lt;&gt;"",CHOOSE(MONTH($A289),SUM($H$3:$H289,-SUM($M$3:$M$10)),SUM($H$3:$H289,-SUM($M$3:$M$11)),SUM($H$3:$H289,-SUM($M$3:$M$12)),SUM($H$3:$H289,-SUM($M$3:$M$13)),SUM($H$3:$H289),SUM($H$3:$H289,-$M$3),SUM($H$3:$H289,-SUM($M$3:$M$4)),SUM($H$3:$H289,-SUM($M$3:$M$5)),SUM($H$3:$H289,-SUM($M$3:$M$6)),SUM($H$3:$H289,-SUM($M$3:$M$7)),SUM($H$3:$H289,-SUM($M$3:$M$8)),SUM($H$3:$H289,-SUM($M$3:$M$9))),IF($A289=EOMONTH($A289,0),IF(VLOOKUP(MONTH($A289),T_Récap_HS,2,0)&lt;&gt;"",VLOOKUP(MONTH($A289),T_Récap_HS,2,0),""),""))</f>
        <v/>
      </c>
      <c r="J289" s="24" t="str">
        <f t="shared" si="20"/>
        <v/>
      </c>
      <c r="K289" s="24" t="str">
        <f>IF(OR(A289&lt;$E$1,A289&gt;EOMONTH($E$1,11)),"",IF(AND(WEEKDAY(A289,2)=7,J289&lt;&gt;""),SUM($J$3:$J289),IF(AND($A289=EOMONTH($A289,0),VLOOKUP(MONTH(A289),T_Récap_HS,3,0)&lt;&gt;""),SUM($J$3:$J289),"")))</f>
        <v/>
      </c>
    </row>
    <row r="290" spans="1:11" x14ac:dyDescent="0.25">
      <c r="A290" s="17">
        <f t="shared" si="19"/>
        <v>43871</v>
      </c>
      <c r="B290" s="11"/>
      <c r="C290" s="11"/>
      <c r="D290" s="11"/>
      <c r="E290" s="11"/>
      <c r="F290" s="21" t="str">
        <f t="shared" si="18"/>
        <v/>
      </c>
      <c r="G290" s="25"/>
      <c r="H290" s="25"/>
      <c r="I290" s="25" t="str">
        <f>IF($A290=EOMONTH($A290,0),IF(VLOOKUP(MONTH($A290),T_Récap_HS,2,0)&lt;&gt;"",VLOOKUP(MONTH($A290),T_Récap_HS,2,0),""),"")</f>
        <v/>
      </c>
      <c r="J290" s="25"/>
      <c r="K290" s="25" t="str">
        <f>IF(OR(A290&lt;$E$1,A290&gt;EOMONTH($E$1,11)),"",IF(AND(WEEKDAY(A290,2)=7,J290&lt;&gt;""),SUM($J$3:$J290),IF(AND($A290=EOMONTH($A290,0),VLOOKUP(MONTH(A290),T_Récap_HS,3,0)&lt;&gt;""),SUM($J$3:$J290),"")))</f>
        <v/>
      </c>
    </row>
    <row r="291" spans="1:11" x14ac:dyDescent="0.25">
      <c r="A291" s="17">
        <f t="shared" si="19"/>
        <v>43872</v>
      </c>
      <c r="B291" s="11"/>
      <c r="C291" s="11"/>
      <c r="D291" s="11"/>
      <c r="E291" s="11"/>
      <c r="F291" s="21" t="str">
        <f t="shared" si="18"/>
        <v/>
      </c>
      <c r="G291" s="25"/>
      <c r="H291" s="25"/>
      <c r="I291" s="25" t="str">
        <f>IF($A291=EOMONTH($A291,0),IF(VLOOKUP(MONTH($A291),T_Récap_HS,2,0)&lt;&gt;"",VLOOKUP(MONTH($A291),T_Récap_HS,2,0),""),"")</f>
        <v/>
      </c>
      <c r="J291" s="25"/>
      <c r="K291" s="25" t="str">
        <f>IF(OR(A291&lt;$E$1,A291&gt;EOMONTH($E$1,11)),"",IF(AND(WEEKDAY(A291,2)=7,J291&lt;&gt;""),SUM($J$3:$J291),IF(AND($A291=EOMONTH($A291,0),VLOOKUP(MONTH(A291),T_Récap_HS,3,0)&lt;&gt;""),SUM($J$3:$J291),"")))</f>
        <v/>
      </c>
    </row>
    <row r="292" spans="1:11" x14ac:dyDescent="0.25">
      <c r="A292" s="17">
        <f t="shared" si="19"/>
        <v>43873</v>
      </c>
      <c r="B292" s="11"/>
      <c r="C292" s="11"/>
      <c r="D292" s="11"/>
      <c r="E292" s="11"/>
      <c r="F292" s="21" t="str">
        <f t="shared" si="18"/>
        <v/>
      </c>
      <c r="G292" s="25"/>
      <c r="H292" s="25"/>
      <c r="I292" s="25" t="str">
        <f>IF($A292=EOMONTH($A292,0),IF(VLOOKUP(MONTH($A292),T_Récap_HS,2,0)&lt;&gt;"",VLOOKUP(MONTH($A292),T_Récap_HS,2,0),""),"")</f>
        <v/>
      </c>
      <c r="J292" s="25"/>
      <c r="K292" s="25" t="str">
        <f>IF(OR(A292&lt;$E$1,A292&gt;EOMONTH($E$1,11)),"",IF(AND(WEEKDAY(A292,2)=7,J292&lt;&gt;""),SUM($J$3:$J292),IF(AND($A292=EOMONTH($A292,0),VLOOKUP(MONTH(A292),T_Récap_HS,3,0)&lt;&gt;""),SUM($J$3:$J292),"")))</f>
        <v/>
      </c>
    </row>
    <row r="293" spans="1:11" x14ac:dyDescent="0.25">
      <c r="A293" s="17">
        <f t="shared" si="19"/>
        <v>43874</v>
      </c>
      <c r="B293" s="11"/>
      <c r="C293" s="11"/>
      <c r="D293" s="11"/>
      <c r="E293" s="11"/>
      <c r="F293" s="21" t="str">
        <f t="shared" si="18"/>
        <v/>
      </c>
      <c r="G293" s="25"/>
      <c r="H293" s="25"/>
      <c r="I293" s="25" t="str">
        <f>IF($A293=EOMONTH($A293,0),IF(VLOOKUP(MONTH($A293),T_Récap_HS,2,0)&lt;&gt;"",VLOOKUP(MONTH($A293),T_Récap_HS,2,0),""),"")</f>
        <v/>
      </c>
      <c r="J293" s="25"/>
      <c r="K293" s="25" t="str">
        <f>IF(OR(A293&lt;$E$1,A293&gt;EOMONTH($E$1,11)),"",IF(AND(WEEKDAY(A293,2)=7,J293&lt;&gt;""),SUM($J$3:$J293),IF(AND($A293=EOMONTH($A293,0),VLOOKUP(MONTH(A293),T_Récap_HS,3,0)&lt;&gt;""),SUM($J$3:$J293),"")))</f>
        <v/>
      </c>
    </row>
    <row r="294" spans="1:11" x14ac:dyDescent="0.25">
      <c r="A294" s="17">
        <f t="shared" si="19"/>
        <v>43875</v>
      </c>
      <c r="B294" s="11"/>
      <c r="C294" s="11"/>
      <c r="D294" s="11"/>
      <c r="E294" s="11"/>
      <c r="F294" s="21" t="str">
        <f t="shared" si="18"/>
        <v/>
      </c>
      <c r="G294" s="25"/>
      <c r="H294" s="25"/>
      <c r="I294" s="25" t="str">
        <f>IF($A294=EOMONTH($A294,0),IF(VLOOKUP(MONTH($A294),T_Récap_HS,2,0)&lt;&gt;"",VLOOKUP(MONTH($A294),T_Récap_HS,2,0),""),"")</f>
        <v/>
      </c>
      <c r="J294" s="25"/>
      <c r="K294" s="25" t="str">
        <f>IF(OR(A294&lt;$E$1,A294&gt;EOMONTH($E$1,11)),"",IF(AND(WEEKDAY(A294,2)=7,J294&lt;&gt;""),SUM($J$3:$J294),IF(AND($A294=EOMONTH($A294,0),VLOOKUP(MONTH(A294),T_Récap_HS,3,0)&lt;&gt;""),SUM($J$3:$J294),"")))</f>
        <v/>
      </c>
    </row>
    <row r="295" spans="1:11" x14ac:dyDescent="0.25">
      <c r="A295" s="17">
        <f t="shared" si="19"/>
        <v>43876</v>
      </c>
      <c r="B295" s="11"/>
      <c r="C295" s="11"/>
      <c r="D295" s="11"/>
      <c r="E295" s="11"/>
      <c r="F295" s="21" t="str">
        <f t="shared" si="18"/>
        <v/>
      </c>
      <c r="G295" s="25"/>
      <c r="H295" s="25"/>
      <c r="I295" s="25" t="str">
        <f>IF($A295=EOMONTH($A295,0),IF(VLOOKUP(MONTH($A295),T_Récap_HS,2,0)&lt;&gt;"",VLOOKUP(MONTH($A295),T_Récap_HS,2,0),""),"")</f>
        <v/>
      </c>
      <c r="J295" s="25"/>
      <c r="K295" s="25" t="str">
        <f>IF(OR(A295&lt;$E$1,A295&gt;EOMONTH($E$1,11)),"",IF(AND(WEEKDAY(A295,2)=7,J295&lt;&gt;""),SUM($J$3:$J295),IF(AND($A295=EOMONTH($A295,0),VLOOKUP(MONTH(A295),T_Récap_HS,3,0)&lt;&gt;""),SUM($J$3:$J295),"")))</f>
        <v/>
      </c>
    </row>
    <row r="296" spans="1:11" x14ac:dyDescent="0.25">
      <c r="A296" s="17">
        <f t="shared" si="19"/>
        <v>43877</v>
      </c>
      <c r="B296" s="11"/>
      <c r="C296" s="11"/>
      <c r="D296" s="11"/>
      <c r="E296" s="11"/>
      <c r="F296" s="21" t="str">
        <f t="shared" si="18"/>
        <v/>
      </c>
      <c r="G296" s="27" t="str">
        <f t="shared" si="21"/>
        <v/>
      </c>
      <c r="H296" s="25" t="str">
        <f>IF(G296&lt;&gt;"",IF(MAX(SUM(F290:F296)-44/24,0)&gt;0,IF(MAX(SUM(F290:F296)-44/24,0)&gt;4/24,VLOOKUP(MAX(SUM(F290:F296)-44/24,0),T_HS_Sup_48h,2,1),MAX(SUM(F290:F296)-44/24,0)),""),"")</f>
        <v/>
      </c>
      <c r="I296" s="25" t="str">
        <f>IF($H296&lt;&gt;"",CHOOSE(MONTH($A296),SUM($H$3:$H296,-SUM($M$3:$M$10)),SUM($H$3:$H296,-SUM($M$3:$M$11)),SUM($H$3:$H296,-SUM($M$3:$M$12)),SUM($H$3:$H296,-SUM($M$3:$M$13)),SUM($H$3:$H296),SUM($H$3:$H296,-$M$3),SUM($H$3:$H296,-SUM($M$3:$M$4)),SUM($H$3:$H296,-SUM($M$3:$M$5)),SUM($H$3:$H296,-SUM($M$3:$M$6)),SUM($H$3:$H296,-SUM($M$3:$M$7)),SUM($H$3:$H296,-SUM($M$3:$M$8)),SUM($H$3:$H296,-SUM($M$3:$M$9))),IF($A296=EOMONTH($A296,0),IF(VLOOKUP(MONTH($A296),T_Récap_HS,2,0)&lt;&gt;"",VLOOKUP(MONTH($A296),T_Récap_HS,2,0),""),""))</f>
        <v/>
      </c>
      <c r="J296" s="25" t="str">
        <f t="shared" si="20"/>
        <v/>
      </c>
      <c r="K296" s="25" t="str">
        <f>IF(OR(A296&lt;$E$1,A296&gt;EOMONTH($E$1,11)),"",IF(AND(WEEKDAY(A296,2)=7,J296&lt;&gt;""),SUM($J$3:$J296),IF(AND($A296=EOMONTH($A296,0),VLOOKUP(MONTH(A296),T_Récap_HS,3,0)&lt;&gt;""),SUM($J$3:$J296),"")))</f>
        <v/>
      </c>
    </row>
    <row r="297" spans="1:11" x14ac:dyDescent="0.25">
      <c r="A297" s="17">
        <f t="shared" si="19"/>
        <v>43878</v>
      </c>
      <c r="B297" s="12"/>
      <c r="C297" s="12"/>
      <c r="D297" s="12"/>
      <c r="E297" s="12"/>
      <c r="F297" s="18" t="str">
        <f t="shared" si="18"/>
        <v/>
      </c>
      <c r="G297" s="24"/>
      <c r="H297" s="24"/>
      <c r="I297" s="24" t="str">
        <f>IF($A297=EOMONTH($A297,0),IF(VLOOKUP(MONTH($A297),T_Récap_HS,2,0)&lt;&gt;"",VLOOKUP(MONTH($A297),T_Récap_HS,2,0),""),"")</f>
        <v/>
      </c>
      <c r="J297" s="24"/>
      <c r="K297" s="24" t="str">
        <f>IF(OR(A297&lt;$E$1,A297&gt;EOMONTH($E$1,11)),"",IF(AND(WEEKDAY(A297,2)=7,J297&lt;&gt;""),SUM($J$3:$J297),IF(AND($A297=EOMONTH($A297,0),VLOOKUP(MONTH(A297),T_Récap_HS,3,0)&lt;&gt;""),SUM($J$3:$J297),"")))</f>
        <v/>
      </c>
    </row>
    <row r="298" spans="1:11" x14ac:dyDescent="0.25">
      <c r="A298" s="17">
        <f t="shared" si="19"/>
        <v>43879</v>
      </c>
      <c r="B298" s="12"/>
      <c r="C298" s="12"/>
      <c r="D298" s="12"/>
      <c r="E298" s="12"/>
      <c r="F298" s="18" t="str">
        <f t="shared" si="18"/>
        <v/>
      </c>
      <c r="G298" s="24"/>
      <c r="H298" s="24"/>
      <c r="I298" s="24" t="str">
        <f>IF($A298=EOMONTH($A298,0),IF(VLOOKUP(MONTH($A298),T_Récap_HS,2,0)&lt;&gt;"",VLOOKUP(MONTH($A298),T_Récap_HS,2,0),""),"")</f>
        <v/>
      </c>
      <c r="J298" s="24"/>
      <c r="K298" s="24" t="str">
        <f>IF(OR(A298&lt;$E$1,A298&gt;EOMONTH($E$1,11)),"",IF(AND(WEEKDAY(A298,2)=7,J298&lt;&gt;""),SUM($J$3:$J298),IF(AND($A298=EOMONTH($A298,0),VLOOKUP(MONTH(A298),T_Récap_HS,3,0)&lt;&gt;""),SUM($J$3:$J298),"")))</f>
        <v/>
      </c>
    </row>
    <row r="299" spans="1:11" x14ac:dyDescent="0.25">
      <c r="A299" s="17">
        <f t="shared" si="19"/>
        <v>43880</v>
      </c>
      <c r="B299" s="12"/>
      <c r="C299" s="12"/>
      <c r="D299" s="12"/>
      <c r="E299" s="12"/>
      <c r="F299" s="18" t="str">
        <f t="shared" si="18"/>
        <v/>
      </c>
      <c r="G299" s="24"/>
      <c r="H299" s="24"/>
      <c r="I299" s="24" t="str">
        <f>IF($A299=EOMONTH($A299,0),IF(VLOOKUP(MONTH($A299),T_Récap_HS,2,0)&lt;&gt;"",VLOOKUP(MONTH($A299),T_Récap_HS,2,0),""),"")</f>
        <v/>
      </c>
      <c r="J299" s="24"/>
      <c r="K299" s="24" t="str">
        <f>IF(OR(A299&lt;$E$1,A299&gt;EOMONTH($E$1,11)),"",IF(AND(WEEKDAY(A299,2)=7,J299&lt;&gt;""),SUM($J$3:$J299),IF(AND($A299=EOMONTH($A299,0),VLOOKUP(MONTH(A299),T_Récap_HS,3,0)&lt;&gt;""),SUM($J$3:$J299),"")))</f>
        <v/>
      </c>
    </row>
    <row r="300" spans="1:11" x14ac:dyDescent="0.25">
      <c r="A300" s="17">
        <f t="shared" si="19"/>
        <v>43881</v>
      </c>
      <c r="B300" s="12"/>
      <c r="C300" s="12"/>
      <c r="D300" s="12"/>
      <c r="E300" s="12"/>
      <c r="F300" s="18" t="str">
        <f t="shared" si="18"/>
        <v/>
      </c>
      <c r="G300" s="24"/>
      <c r="H300" s="24"/>
      <c r="I300" s="24" t="str">
        <f>IF($A300=EOMONTH($A300,0),IF(VLOOKUP(MONTH($A300),T_Récap_HS,2,0)&lt;&gt;"",VLOOKUP(MONTH($A300),T_Récap_HS,2,0),""),"")</f>
        <v/>
      </c>
      <c r="J300" s="24"/>
      <c r="K300" s="24" t="str">
        <f>IF(OR(A300&lt;$E$1,A300&gt;EOMONTH($E$1,11)),"",IF(AND(WEEKDAY(A300,2)=7,J300&lt;&gt;""),SUM($J$3:$J300),IF(AND($A300=EOMONTH($A300,0),VLOOKUP(MONTH(A300),T_Récap_HS,3,0)&lt;&gt;""),SUM($J$3:$J300),"")))</f>
        <v/>
      </c>
    </row>
    <row r="301" spans="1:11" x14ac:dyDescent="0.25">
      <c r="A301" s="17">
        <f t="shared" si="19"/>
        <v>43882</v>
      </c>
      <c r="B301" s="12"/>
      <c r="C301" s="12"/>
      <c r="D301" s="12"/>
      <c r="E301" s="12"/>
      <c r="F301" s="18" t="str">
        <f t="shared" si="18"/>
        <v/>
      </c>
      <c r="G301" s="24"/>
      <c r="H301" s="24"/>
      <c r="I301" s="24" t="str">
        <f>IF($A301=EOMONTH($A301,0),IF(VLOOKUP(MONTH($A301),T_Récap_HS,2,0)&lt;&gt;"",VLOOKUP(MONTH($A301),T_Récap_HS,2,0),""),"")</f>
        <v/>
      </c>
      <c r="J301" s="24"/>
      <c r="K301" s="24" t="str">
        <f>IF(OR(A301&lt;$E$1,A301&gt;EOMONTH($E$1,11)),"",IF(AND(WEEKDAY(A301,2)=7,J301&lt;&gt;""),SUM($J$3:$J301),IF(AND($A301=EOMONTH($A301,0),VLOOKUP(MONTH(A301),T_Récap_HS,3,0)&lt;&gt;""),SUM($J$3:$J301),"")))</f>
        <v/>
      </c>
    </row>
    <row r="302" spans="1:11" x14ac:dyDescent="0.25">
      <c r="A302" s="17">
        <f t="shared" si="19"/>
        <v>43883</v>
      </c>
      <c r="B302" s="12"/>
      <c r="C302" s="12"/>
      <c r="D302" s="12"/>
      <c r="E302" s="12"/>
      <c r="F302" s="18" t="str">
        <f t="shared" si="18"/>
        <v/>
      </c>
      <c r="G302" s="24"/>
      <c r="H302" s="24"/>
      <c r="I302" s="24" t="str">
        <f>IF($A302=EOMONTH($A302,0),IF(VLOOKUP(MONTH($A302),T_Récap_HS,2,0)&lt;&gt;"",VLOOKUP(MONTH($A302),T_Récap_HS,2,0),""),"")</f>
        <v/>
      </c>
      <c r="J302" s="24"/>
      <c r="K302" s="24" t="str">
        <f>IF(OR(A302&lt;$E$1,A302&gt;EOMONTH($E$1,11)),"",IF(AND(WEEKDAY(A302,2)=7,J302&lt;&gt;""),SUM($J$3:$J302),IF(AND($A302=EOMONTH($A302,0),VLOOKUP(MONTH(A302),T_Récap_HS,3,0)&lt;&gt;""),SUM($J$3:$J302),"")))</f>
        <v/>
      </c>
    </row>
    <row r="303" spans="1:11" x14ac:dyDescent="0.25">
      <c r="A303" s="17">
        <f t="shared" si="19"/>
        <v>43884</v>
      </c>
      <c r="B303" s="12"/>
      <c r="C303" s="12"/>
      <c r="D303" s="12"/>
      <c r="E303" s="12"/>
      <c r="F303" s="18" t="str">
        <f t="shared" si="18"/>
        <v/>
      </c>
      <c r="G303" s="26" t="str">
        <f t="shared" si="21"/>
        <v/>
      </c>
      <c r="H303" s="24" t="str">
        <f>IF(G303&lt;&gt;"",IF(MAX(SUM(F297:F303)-44/24,0)&gt;0,IF(MAX(SUM(F297:F303)-44/24,0)&gt;4/24,VLOOKUP(MAX(SUM(F297:F303)-44/24,0),T_HS_Sup_48h,2,1),MAX(SUM(F297:F303)-44/24,0)),""),"")</f>
        <v/>
      </c>
      <c r="I303" s="24" t="str">
        <f>IF($H303&lt;&gt;"",CHOOSE(MONTH($A303),SUM($H$3:$H303,-SUM($M$3:$M$10)),SUM($H$3:$H303,-SUM($M$3:$M$11)),SUM($H$3:$H303,-SUM($M$3:$M$12)),SUM($H$3:$H303,-SUM($M$3:$M$13)),SUM($H$3:$H303),SUM($H$3:$H303,-$M$3),SUM($H$3:$H303,-SUM($M$3:$M$4)),SUM($H$3:$H303,-SUM($M$3:$M$5)),SUM($H$3:$H303,-SUM($M$3:$M$6)),SUM($H$3:$H303,-SUM($M$3:$M$7)),SUM($H$3:$H303,-SUM($M$3:$M$8)),SUM($H$3:$H303,-SUM($M$3:$M$9))),IF($A303=EOMONTH($A303,0),IF(VLOOKUP(MONTH($A303),T_Récap_HS,2,0)&lt;&gt;"",VLOOKUP(MONTH($A303),T_Récap_HS,2,0),""),""))</f>
        <v/>
      </c>
      <c r="J303" s="24" t="str">
        <f t="shared" si="20"/>
        <v/>
      </c>
      <c r="K303" s="24" t="str">
        <f>IF(OR(A303&lt;$E$1,A303&gt;EOMONTH($E$1,11)),"",IF(AND(WEEKDAY(A303,2)=7,J303&lt;&gt;""),SUM($J$3:$J303),IF(AND($A303=EOMONTH($A303,0),VLOOKUP(MONTH(A303),T_Récap_HS,3,0)&lt;&gt;""),SUM($J$3:$J303),"")))</f>
        <v/>
      </c>
    </row>
    <row r="304" spans="1:11" x14ac:dyDescent="0.25">
      <c r="A304" s="17">
        <f t="shared" si="19"/>
        <v>43885</v>
      </c>
      <c r="B304" s="11"/>
      <c r="C304" s="11"/>
      <c r="D304" s="11"/>
      <c r="E304" s="11"/>
      <c r="F304" s="21" t="str">
        <f t="shared" si="18"/>
        <v/>
      </c>
      <c r="G304" s="25"/>
      <c r="H304" s="25"/>
      <c r="I304" s="25" t="str">
        <f>IF($A304=EOMONTH($A304,0),IF(VLOOKUP(MONTH($A304),T_Récap_HS,2,0)&lt;&gt;"",VLOOKUP(MONTH($A304),T_Récap_HS,2,0),""),"")</f>
        <v/>
      </c>
      <c r="J304" s="25"/>
      <c r="K304" s="25" t="str">
        <f>IF(OR(A304&lt;$E$1,A304&gt;EOMONTH($E$1,11)),"",IF(AND(WEEKDAY(A304,2)=7,J304&lt;&gt;""),SUM($J$3:$J304),IF(AND($A304=EOMONTH($A304,0),VLOOKUP(MONTH(A304),T_Récap_HS,3,0)&lt;&gt;""),SUM($J$3:$J304),"")))</f>
        <v/>
      </c>
    </row>
    <row r="305" spans="1:11" x14ac:dyDescent="0.25">
      <c r="A305" s="17">
        <f t="shared" si="19"/>
        <v>43886</v>
      </c>
      <c r="B305" s="11"/>
      <c r="C305" s="11"/>
      <c r="D305" s="11"/>
      <c r="E305" s="11"/>
      <c r="F305" s="21" t="str">
        <f t="shared" si="18"/>
        <v/>
      </c>
      <c r="G305" s="25"/>
      <c r="H305" s="25"/>
      <c r="I305" s="25" t="str">
        <f>IF($A305=EOMONTH($A305,0),IF(VLOOKUP(MONTH($A305),T_Récap_HS,2,0)&lt;&gt;"",VLOOKUP(MONTH($A305),T_Récap_HS,2,0),""),"")</f>
        <v/>
      </c>
      <c r="J305" s="25"/>
      <c r="K305" s="25" t="str">
        <f>IF(OR(A305&lt;$E$1,A305&gt;EOMONTH($E$1,11)),"",IF(AND(WEEKDAY(A305,2)=7,J305&lt;&gt;""),SUM($J$3:$J305),IF(AND($A305=EOMONTH($A305,0),VLOOKUP(MONTH(A305),T_Récap_HS,3,0)&lt;&gt;""),SUM($J$3:$J305),"")))</f>
        <v/>
      </c>
    </row>
    <row r="306" spans="1:11" x14ac:dyDescent="0.25">
      <c r="A306" s="17">
        <f t="shared" si="19"/>
        <v>43887</v>
      </c>
      <c r="B306" s="11"/>
      <c r="C306" s="11"/>
      <c r="D306" s="11"/>
      <c r="E306" s="11"/>
      <c r="F306" s="21" t="str">
        <f t="shared" si="18"/>
        <v/>
      </c>
      <c r="G306" s="25"/>
      <c r="H306" s="25"/>
      <c r="I306" s="25" t="str">
        <f>IF($A306=EOMONTH($A306,0),IF(VLOOKUP(MONTH($A306),T_Récap_HS,2,0)&lt;&gt;"",VLOOKUP(MONTH($A306),T_Récap_HS,2,0),""),"")</f>
        <v/>
      </c>
      <c r="J306" s="25"/>
      <c r="K306" s="25" t="str">
        <f>IF(OR(A306&lt;$E$1,A306&gt;EOMONTH($E$1,11)),"",IF(AND(WEEKDAY(A306,2)=7,J306&lt;&gt;""),SUM($J$3:$J306),IF(AND($A306=EOMONTH($A306,0),VLOOKUP(MONTH(A306),T_Récap_HS,3,0)&lt;&gt;""),SUM($J$3:$J306),"")))</f>
        <v/>
      </c>
    </row>
    <row r="307" spans="1:11" x14ac:dyDescent="0.25">
      <c r="A307" s="17">
        <f t="shared" si="19"/>
        <v>43888</v>
      </c>
      <c r="B307" s="11"/>
      <c r="C307" s="11"/>
      <c r="D307" s="11"/>
      <c r="E307" s="11"/>
      <c r="F307" s="21" t="str">
        <f t="shared" si="18"/>
        <v/>
      </c>
      <c r="G307" s="25"/>
      <c r="H307" s="25"/>
      <c r="I307" s="25" t="str">
        <f>IF($A307=EOMONTH($A307,0),IF(VLOOKUP(MONTH($A307),T_Récap_HS,2,0)&lt;&gt;"",VLOOKUP(MONTH($A307),T_Récap_HS,2,0),""),"")</f>
        <v/>
      </c>
      <c r="J307" s="25"/>
      <c r="K307" s="25" t="str">
        <f>IF(OR(A307&lt;$E$1,A307&gt;EOMONTH($E$1,11)),"",IF(AND(WEEKDAY(A307,2)=7,J307&lt;&gt;""),SUM($J$3:$J307),IF(AND($A307=EOMONTH($A307,0),VLOOKUP(MONTH(A307),T_Récap_HS,3,0)&lt;&gt;""),SUM($J$3:$J307),"")))</f>
        <v/>
      </c>
    </row>
    <row r="308" spans="1:11" x14ac:dyDescent="0.25">
      <c r="A308" s="17">
        <f t="shared" si="19"/>
        <v>43889</v>
      </c>
      <c r="B308" s="11"/>
      <c r="C308" s="11"/>
      <c r="D308" s="11"/>
      <c r="E308" s="11"/>
      <c r="F308" s="21" t="str">
        <f t="shared" si="18"/>
        <v/>
      </c>
      <c r="G308" s="25"/>
      <c r="H308" s="25"/>
      <c r="I308" s="25" t="str">
        <f>IF($A308=EOMONTH($A308,0),IF(VLOOKUP(MONTH($A308),T_Récap_HS,2,0)&lt;&gt;"",VLOOKUP(MONTH($A308),T_Récap_HS,2,0),""),"")</f>
        <v/>
      </c>
      <c r="J308" s="25"/>
      <c r="K308" s="25" t="str">
        <f>IF(OR(A308&lt;$E$1,A308&gt;EOMONTH($E$1,11)),"",IF(AND(WEEKDAY(A308,2)=7,J308&lt;&gt;""),SUM($J$3:$J308),IF(AND($A308=EOMONTH($A308,0),VLOOKUP(MONTH(A308),T_Récap_HS,3,0)&lt;&gt;""),SUM($J$3:$J308),"")))</f>
        <v/>
      </c>
    </row>
    <row r="309" spans="1:11" x14ac:dyDescent="0.25">
      <c r="A309" s="17">
        <f t="shared" si="19"/>
        <v>43890</v>
      </c>
      <c r="B309" s="11"/>
      <c r="C309" s="11"/>
      <c r="D309" s="11"/>
      <c r="E309" s="11"/>
      <c r="F309" s="21" t="str">
        <f t="shared" si="18"/>
        <v/>
      </c>
      <c r="G309" s="25"/>
      <c r="H309" s="25"/>
      <c r="I309" s="25" t="str">
        <f>IF($A309=EOMONTH($A309,0),IF(VLOOKUP(MONTH($A309),T_Récap_HS,2,0)&lt;&gt;"",VLOOKUP(MONTH($A309),T_Récap_HS,2,0),""),"")</f>
        <v/>
      </c>
      <c r="J309" s="25"/>
      <c r="K309" s="25" t="str">
        <f>IF(OR(A309&lt;$E$1,A309&gt;EOMONTH($E$1,11)),"",IF(AND(WEEKDAY(A309,2)=7,J309&lt;&gt;""),SUM($J$3:$J309),IF(AND($A309=EOMONTH($A309,0),VLOOKUP(MONTH(A309),T_Récap_HS,3,0)&lt;&gt;""),SUM($J$3:$J309),"")))</f>
        <v/>
      </c>
    </row>
    <row r="310" spans="1:11" x14ac:dyDescent="0.25">
      <c r="A310" s="17">
        <f t="shared" si="19"/>
        <v>43891</v>
      </c>
      <c r="B310" s="11"/>
      <c r="C310" s="11"/>
      <c r="D310" s="11"/>
      <c r="E310" s="11"/>
      <c r="F310" s="21" t="str">
        <f t="shared" si="18"/>
        <v/>
      </c>
      <c r="G310" s="27" t="str">
        <f t="shared" si="21"/>
        <v/>
      </c>
      <c r="H310" s="25" t="str">
        <f>IF(G310&lt;&gt;"",IF(MAX(SUM(F304:F310)-44/24,0)&gt;0,IF(MAX(SUM(F304:F310)-44/24,0)&gt;4/24,VLOOKUP(MAX(SUM(F304:F310)-44/24,0),T_HS_Sup_48h,2,1),MAX(SUM(F304:F310)-44/24,0)),""),"")</f>
        <v/>
      </c>
      <c r="I310" s="25" t="str">
        <f>IF($H310&lt;&gt;"",CHOOSE(MONTH($A310),SUM($H$3:$H310,-SUM($M$3:$M$10)),SUM($H$3:$H310,-SUM($M$3:$M$11)),SUM($H$3:$H310,-SUM($M$3:$M$12)),SUM($H$3:$H310,-SUM($M$3:$M$13)),SUM($H$3:$H310),SUM($H$3:$H310,-$M$3),SUM($H$3:$H310,-SUM($M$3:$M$4)),SUM($H$3:$H310,-SUM($M$3:$M$5)),SUM($H$3:$H310,-SUM($M$3:$M$6)),SUM($H$3:$H310,-SUM($M$3:$M$7)),SUM($H$3:$H310,-SUM($M$3:$M$8)),SUM($H$3:$H310,-SUM($M$3:$M$9))),IF($A310=EOMONTH($A310,0),IF(VLOOKUP(MONTH($A310),T_Récap_HS,2,0)&lt;&gt;"",VLOOKUP(MONTH($A310),T_Récap_HS,2,0),""),""))</f>
        <v/>
      </c>
      <c r="J310" s="25" t="str">
        <f t="shared" si="20"/>
        <v/>
      </c>
      <c r="K310" s="25" t="str">
        <f>IF(OR(A310&lt;$E$1,A310&gt;EOMONTH($E$1,11)),"",IF(AND(WEEKDAY(A310,2)=7,J310&lt;&gt;""),SUM($J$3:$J310),IF(AND($A310=EOMONTH($A310,0),VLOOKUP(MONTH(A310),T_Récap_HS,3,0)&lt;&gt;""),SUM($J$3:$J310),"")))</f>
        <v/>
      </c>
    </row>
    <row r="311" spans="1:11" x14ac:dyDescent="0.25">
      <c r="A311" s="17">
        <f t="shared" si="19"/>
        <v>43892</v>
      </c>
      <c r="B311" s="12"/>
      <c r="C311" s="12"/>
      <c r="D311" s="12"/>
      <c r="E311" s="12"/>
      <c r="F311" s="18" t="str">
        <f t="shared" si="18"/>
        <v/>
      </c>
      <c r="G311" s="24"/>
      <c r="H311" s="24"/>
      <c r="I311" s="24" t="str">
        <f>IF($A311=EOMONTH($A311,0),IF(VLOOKUP(MONTH($A311),T_Récap_HS,2,0)&lt;&gt;"",VLOOKUP(MONTH($A311),T_Récap_HS,2,0),""),"")</f>
        <v/>
      </c>
      <c r="J311" s="24"/>
      <c r="K311" s="24" t="str">
        <f>IF(OR(A311&lt;$E$1,A311&gt;EOMONTH($E$1,11)),"",IF(AND(WEEKDAY(A311,2)=7,J311&lt;&gt;""),SUM($J$3:$J311),IF(AND($A311=EOMONTH($A311,0),VLOOKUP(MONTH(A311),T_Récap_HS,3,0)&lt;&gt;""),SUM($J$3:$J311),"")))</f>
        <v/>
      </c>
    </row>
    <row r="312" spans="1:11" x14ac:dyDescent="0.25">
      <c r="A312" s="17">
        <f t="shared" si="19"/>
        <v>43893</v>
      </c>
      <c r="B312" s="12"/>
      <c r="C312" s="12"/>
      <c r="D312" s="12"/>
      <c r="E312" s="12"/>
      <c r="F312" s="18" t="str">
        <f t="shared" si="18"/>
        <v/>
      </c>
      <c r="G312" s="24"/>
      <c r="H312" s="24"/>
      <c r="I312" s="24" t="str">
        <f>IF($A312=EOMONTH($A312,0),IF(VLOOKUP(MONTH($A312),T_Récap_HS,2,0)&lt;&gt;"",VLOOKUP(MONTH($A312),T_Récap_HS,2,0),""),"")</f>
        <v/>
      </c>
      <c r="J312" s="24"/>
      <c r="K312" s="24" t="str">
        <f>IF(OR(A312&lt;$E$1,A312&gt;EOMONTH($E$1,11)),"",IF(AND(WEEKDAY(A312,2)=7,J312&lt;&gt;""),SUM($J$3:$J312),IF(AND($A312=EOMONTH($A312,0),VLOOKUP(MONTH(A312),T_Récap_HS,3,0)&lt;&gt;""),SUM($J$3:$J312),"")))</f>
        <v/>
      </c>
    </row>
    <row r="313" spans="1:11" x14ac:dyDescent="0.25">
      <c r="A313" s="17">
        <f t="shared" si="19"/>
        <v>43894</v>
      </c>
      <c r="B313" s="12"/>
      <c r="C313" s="12"/>
      <c r="D313" s="12"/>
      <c r="E313" s="12"/>
      <c r="F313" s="18" t="str">
        <f t="shared" si="18"/>
        <v/>
      </c>
      <c r="G313" s="24"/>
      <c r="H313" s="24"/>
      <c r="I313" s="24" t="str">
        <f>IF($A313=EOMONTH($A313,0),IF(VLOOKUP(MONTH($A313),T_Récap_HS,2,0)&lt;&gt;"",VLOOKUP(MONTH($A313),T_Récap_HS,2,0),""),"")</f>
        <v/>
      </c>
      <c r="J313" s="24"/>
      <c r="K313" s="24" t="str">
        <f>IF(OR(A313&lt;$E$1,A313&gt;EOMONTH($E$1,11)),"",IF(AND(WEEKDAY(A313,2)=7,J313&lt;&gt;""),SUM($J$3:$J313),IF(AND($A313=EOMONTH($A313,0),VLOOKUP(MONTH(A313),T_Récap_HS,3,0)&lt;&gt;""),SUM($J$3:$J313),"")))</f>
        <v/>
      </c>
    </row>
    <row r="314" spans="1:11" x14ac:dyDescent="0.25">
      <c r="A314" s="17">
        <f t="shared" si="19"/>
        <v>43895</v>
      </c>
      <c r="B314" s="12"/>
      <c r="C314" s="12"/>
      <c r="D314" s="12"/>
      <c r="E314" s="12"/>
      <c r="F314" s="18" t="str">
        <f t="shared" si="18"/>
        <v/>
      </c>
      <c r="G314" s="24"/>
      <c r="H314" s="24"/>
      <c r="I314" s="24" t="str">
        <f>IF($A314=EOMONTH($A314,0),IF(VLOOKUP(MONTH($A314),T_Récap_HS,2,0)&lt;&gt;"",VLOOKUP(MONTH($A314),T_Récap_HS,2,0),""),"")</f>
        <v/>
      </c>
      <c r="J314" s="24"/>
      <c r="K314" s="24" t="str">
        <f>IF(OR(A314&lt;$E$1,A314&gt;EOMONTH($E$1,11)),"",IF(AND(WEEKDAY(A314,2)=7,J314&lt;&gt;""),SUM($J$3:$J314),IF(AND($A314=EOMONTH($A314,0),VLOOKUP(MONTH(A314),T_Récap_HS,3,0)&lt;&gt;""),SUM($J$3:$J314),"")))</f>
        <v/>
      </c>
    </row>
    <row r="315" spans="1:11" x14ac:dyDescent="0.25">
      <c r="A315" s="17">
        <f t="shared" si="19"/>
        <v>43896</v>
      </c>
      <c r="B315" s="12"/>
      <c r="C315" s="12"/>
      <c r="D315" s="12"/>
      <c r="E315" s="12"/>
      <c r="F315" s="18" t="str">
        <f t="shared" si="18"/>
        <v/>
      </c>
      <c r="G315" s="24"/>
      <c r="H315" s="24"/>
      <c r="I315" s="24" t="str">
        <f>IF($A315=EOMONTH($A315,0),IF(VLOOKUP(MONTH($A315),T_Récap_HS,2,0)&lt;&gt;"",VLOOKUP(MONTH($A315),T_Récap_HS,2,0),""),"")</f>
        <v/>
      </c>
      <c r="J315" s="24"/>
      <c r="K315" s="24" t="str">
        <f>IF(OR(A315&lt;$E$1,A315&gt;EOMONTH($E$1,11)),"",IF(AND(WEEKDAY(A315,2)=7,J315&lt;&gt;""),SUM($J$3:$J315),IF(AND($A315=EOMONTH($A315,0),VLOOKUP(MONTH(A315),T_Récap_HS,3,0)&lt;&gt;""),SUM($J$3:$J315),"")))</f>
        <v/>
      </c>
    </row>
    <row r="316" spans="1:11" x14ac:dyDescent="0.25">
      <c r="A316" s="17">
        <f t="shared" si="19"/>
        <v>43897</v>
      </c>
      <c r="B316" s="12"/>
      <c r="C316" s="12"/>
      <c r="D316" s="12"/>
      <c r="E316" s="12"/>
      <c r="F316" s="18" t="str">
        <f t="shared" si="18"/>
        <v/>
      </c>
      <c r="G316" s="24"/>
      <c r="H316" s="24"/>
      <c r="I316" s="24" t="str">
        <f>IF($A316=EOMONTH($A316,0),IF(VLOOKUP(MONTH($A316),T_Récap_HS,2,0)&lt;&gt;"",VLOOKUP(MONTH($A316),T_Récap_HS,2,0),""),"")</f>
        <v/>
      </c>
      <c r="J316" s="24"/>
      <c r="K316" s="24" t="str">
        <f>IF(OR(A316&lt;$E$1,A316&gt;EOMONTH($E$1,11)),"",IF(AND(WEEKDAY(A316,2)=7,J316&lt;&gt;""),SUM($J$3:$J316),IF(AND($A316=EOMONTH($A316,0),VLOOKUP(MONTH(A316),T_Récap_HS,3,0)&lt;&gt;""),SUM($J$3:$J316),"")))</f>
        <v/>
      </c>
    </row>
    <row r="317" spans="1:11" x14ac:dyDescent="0.25">
      <c r="A317" s="17">
        <f t="shared" si="19"/>
        <v>43898</v>
      </c>
      <c r="B317" s="12"/>
      <c r="C317" s="12"/>
      <c r="D317" s="12"/>
      <c r="E317" s="12"/>
      <c r="F317" s="18" t="str">
        <f t="shared" si="18"/>
        <v/>
      </c>
      <c r="G317" s="26" t="str">
        <f t="shared" si="21"/>
        <v/>
      </c>
      <c r="H317" s="24" t="str">
        <f>IF(G317&lt;&gt;"",IF(MAX(SUM(F311:F317)-44/24,0)&gt;0,IF(MAX(SUM(F311:F317)-44/24,0)&gt;4/24,VLOOKUP(MAX(SUM(F311:F317)-44/24,0),T_HS_Sup_48h,2,1),MAX(SUM(F311:F317)-44/24,0)),""),"")</f>
        <v/>
      </c>
      <c r="I317" s="24" t="str">
        <f>IF($H317&lt;&gt;"",CHOOSE(MONTH($A317),SUM($H$3:$H317,-SUM($M$3:$M$10)),SUM($H$3:$H317,-SUM($M$3:$M$11)),SUM($H$3:$H317,-SUM($M$3:$M$12)),SUM($H$3:$H317,-SUM($M$3:$M$13)),SUM($H$3:$H317),SUM($H$3:$H317,-$M$3),SUM($H$3:$H317,-SUM($M$3:$M$4)),SUM($H$3:$H317,-SUM($M$3:$M$5)),SUM($H$3:$H317,-SUM($M$3:$M$6)),SUM($H$3:$H317,-SUM($M$3:$M$7)),SUM($H$3:$H317,-SUM($M$3:$M$8)),SUM($H$3:$H317,-SUM($M$3:$M$9))),IF($A317=EOMONTH($A317,0),IF(VLOOKUP(MONTH($A317),T_Récap_HS,2,0)&lt;&gt;"",VLOOKUP(MONTH($A317),T_Récap_HS,2,0),""),""))</f>
        <v/>
      </c>
      <c r="J317" s="24" t="str">
        <f t="shared" si="20"/>
        <v/>
      </c>
      <c r="K317" s="24" t="str">
        <f>IF(OR(A317&lt;$E$1,A317&gt;EOMONTH($E$1,11)),"",IF(AND(WEEKDAY(A317,2)=7,J317&lt;&gt;""),SUM($J$3:$J317),IF(AND($A317=EOMONTH($A317,0),VLOOKUP(MONTH(A317),T_Récap_HS,3,0)&lt;&gt;""),SUM($J$3:$J317),"")))</f>
        <v/>
      </c>
    </row>
    <row r="318" spans="1:11" x14ac:dyDescent="0.25">
      <c r="A318" s="17">
        <f t="shared" si="19"/>
        <v>43899</v>
      </c>
      <c r="B318" s="11"/>
      <c r="C318" s="11"/>
      <c r="D318" s="11"/>
      <c r="E318" s="11"/>
      <c r="F318" s="21" t="str">
        <f t="shared" si="18"/>
        <v/>
      </c>
      <c r="G318" s="25"/>
      <c r="H318" s="25"/>
      <c r="I318" s="25" t="str">
        <f>IF($A318=EOMONTH($A318,0),IF(VLOOKUP(MONTH($A318),T_Récap_HS,2,0)&lt;&gt;"",VLOOKUP(MONTH($A318),T_Récap_HS,2,0),""),"")</f>
        <v/>
      </c>
      <c r="J318" s="25"/>
      <c r="K318" s="25" t="str">
        <f>IF(OR(A318&lt;$E$1,A318&gt;EOMONTH($E$1,11)),"",IF(AND(WEEKDAY(A318,2)=7,J318&lt;&gt;""),SUM($J$3:$J318),IF(AND($A318=EOMONTH($A318,0),VLOOKUP(MONTH(A318),T_Récap_HS,3,0)&lt;&gt;""),SUM($J$3:$J318),"")))</f>
        <v/>
      </c>
    </row>
    <row r="319" spans="1:11" x14ac:dyDescent="0.25">
      <c r="A319" s="17">
        <f t="shared" si="19"/>
        <v>43900</v>
      </c>
      <c r="B319" s="11"/>
      <c r="C319" s="11"/>
      <c r="D319" s="11"/>
      <c r="E319" s="11"/>
      <c r="F319" s="21" t="str">
        <f t="shared" si="18"/>
        <v/>
      </c>
      <c r="G319" s="25"/>
      <c r="H319" s="25"/>
      <c r="I319" s="25" t="str">
        <f>IF($A319=EOMONTH($A319,0),IF(VLOOKUP(MONTH($A319),T_Récap_HS,2,0)&lt;&gt;"",VLOOKUP(MONTH($A319),T_Récap_HS,2,0),""),"")</f>
        <v/>
      </c>
      <c r="J319" s="25"/>
      <c r="K319" s="25" t="str">
        <f>IF(OR(A319&lt;$E$1,A319&gt;EOMONTH($E$1,11)),"",IF(AND(WEEKDAY(A319,2)=7,J319&lt;&gt;""),SUM($J$3:$J319),IF(AND($A319=EOMONTH($A319,0),VLOOKUP(MONTH(A319),T_Récap_HS,3,0)&lt;&gt;""),SUM($J$3:$J319),"")))</f>
        <v/>
      </c>
    </row>
    <row r="320" spans="1:11" x14ac:dyDescent="0.25">
      <c r="A320" s="17">
        <f t="shared" si="19"/>
        <v>43901</v>
      </c>
      <c r="B320" s="11"/>
      <c r="C320" s="11"/>
      <c r="D320" s="11"/>
      <c r="E320" s="11"/>
      <c r="F320" s="21" t="str">
        <f t="shared" si="18"/>
        <v/>
      </c>
      <c r="G320" s="25"/>
      <c r="H320" s="25"/>
      <c r="I320" s="25" t="str">
        <f>IF($A320=EOMONTH($A320,0),IF(VLOOKUP(MONTH($A320),T_Récap_HS,2,0)&lt;&gt;"",VLOOKUP(MONTH($A320),T_Récap_HS,2,0),""),"")</f>
        <v/>
      </c>
      <c r="J320" s="25"/>
      <c r="K320" s="25" t="str">
        <f>IF(OR(A320&lt;$E$1,A320&gt;EOMONTH($E$1,11)),"",IF(AND(WEEKDAY(A320,2)=7,J320&lt;&gt;""),SUM($J$3:$J320),IF(AND($A320=EOMONTH($A320,0),VLOOKUP(MONTH(A320),T_Récap_HS,3,0)&lt;&gt;""),SUM($J$3:$J320),"")))</f>
        <v/>
      </c>
    </row>
    <row r="321" spans="1:11" x14ac:dyDescent="0.25">
      <c r="A321" s="17">
        <f t="shared" si="19"/>
        <v>43902</v>
      </c>
      <c r="B321" s="11"/>
      <c r="C321" s="11"/>
      <c r="D321" s="11"/>
      <c r="E321" s="11"/>
      <c r="F321" s="21" t="str">
        <f t="shared" si="18"/>
        <v/>
      </c>
      <c r="G321" s="25"/>
      <c r="H321" s="25"/>
      <c r="I321" s="25" t="str">
        <f>IF($A321=EOMONTH($A321,0),IF(VLOOKUP(MONTH($A321),T_Récap_HS,2,0)&lt;&gt;"",VLOOKUP(MONTH($A321),T_Récap_HS,2,0),""),"")</f>
        <v/>
      </c>
      <c r="J321" s="25"/>
      <c r="K321" s="25" t="str">
        <f>IF(OR(A321&lt;$E$1,A321&gt;EOMONTH($E$1,11)),"",IF(AND(WEEKDAY(A321,2)=7,J321&lt;&gt;""),SUM($J$3:$J321),IF(AND($A321=EOMONTH($A321,0),VLOOKUP(MONTH(A321),T_Récap_HS,3,0)&lt;&gt;""),SUM($J$3:$J321),"")))</f>
        <v/>
      </c>
    </row>
    <row r="322" spans="1:11" x14ac:dyDescent="0.25">
      <c r="A322" s="17">
        <f t="shared" si="19"/>
        <v>43903</v>
      </c>
      <c r="B322" s="11"/>
      <c r="C322" s="11"/>
      <c r="D322" s="11"/>
      <c r="E322" s="11"/>
      <c r="F322" s="21" t="str">
        <f t="shared" si="18"/>
        <v/>
      </c>
      <c r="G322" s="25"/>
      <c r="H322" s="25"/>
      <c r="I322" s="25" t="str">
        <f>IF($A322=EOMONTH($A322,0),IF(VLOOKUP(MONTH($A322),T_Récap_HS,2,0)&lt;&gt;"",VLOOKUP(MONTH($A322),T_Récap_HS,2,0),""),"")</f>
        <v/>
      </c>
      <c r="J322" s="25"/>
      <c r="K322" s="25" t="str">
        <f>IF(OR(A322&lt;$E$1,A322&gt;EOMONTH($E$1,11)),"",IF(AND(WEEKDAY(A322,2)=7,J322&lt;&gt;""),SUM($J$3:$J322),IF(AND($A322=EOMONTH($A322,0),VLOOKUP(MONTH(A322),T_Récap_HS,3,0)&lt;&gt;""),SUM($J$3:$J322),"")))</f>
        <v/>
      </c>
    </row>
    <row r="323" spans="1:11" x14ac:dyDescent="0.25">
      <c r="A323" s="17">
        <f t="shared" si="19"/>
        <v>43904</v>
      </c>
      <c r="B323" s="11"/>
      <c r="C323" s="11"/>
      <c r="D323" s="11"/>
      <c r="E323" s="11"/>
      <c r="F323" s="21" t="str">
        <f t="shared" ref="F323:F373" si="22">IF(AND(B323=0,C323=0,D323=0,E323=0),"",IF((C323-B323)+(E323-D323)&lt;0,"",(C323-B323)+(E323-D323)))</f>
        <v/>
      </c>
      <c r="G323" s="25"/>
      <c r="H323" s="25"/>
      <c r="I323" s="25" t="str">
        <f>IF($A323=EOMONTH($A323,0),IF(VLOOKUP(MONTH($A323),T_Récap_HS,2,0)&lt;&gt;"",VLOOKUP(MONTH($A323),T_Récap_HS,2,0),""),"")</f>
        <v/>
      </c>
      <c r="J323" s="25"/>
      <c r="K323" s="25" t="str">
        <f>IF(OR(A323&lt;$E$1,A323&gt;EOMONTH($E$1,11)),"",IF(AND(WEEKDAY(A323,2)=7,J323&lt;&gt;""),SUM($J$3:$J323),IF(AND($A323=EOMONTH($A323,0),VLOOKUP(MONTH(A323),T_Récap_HS,3,0)&lt;&gt;""),SUM($J$3:$J323),"")))</f>
        <v/>
      </c>
    </row>
    <row r="324" spans="1:11" x14ac:dyDescent="0.25">
      <c r="A324" s="17">
        <f t="shared" si="19"/>
        <v>43905</v>
      </c>
      <c r="B324" s="11"/>
      <c r="C324" s="11"/>
      <c r="D324" s="11"/>
      <c r="E324" s="11"/>
      <c r="F324" s="21" t="str">
        <f t="shared" si="22"/>
        <v/>
      </c>
      <c r="G324" s="27" t="str">
        <f t="shared" si="21"/>
        <v/>
      </c>
      <c r="H324" s="25" t="str">
        <f>IF(G324&lt;&gt;"",IF(MAX(SUM(F318:F324)-44/24,0)&gt;0,IF(MAX(SUM(F318:F324)-44/24,0)&gt;4/24,VLOOKUP(MAX(SUM(F318:F324)-44/24,0),T_HS_Sup_48h,2,1),MAX(SUM(F318:F324)-44/24,0)),""),"")</f>
        <v/>
      </c>
      <c r="I324" s="25" t="str">
        <f>IF($H324&lt;&gt;"",CHOOSE(MONTH($A324),SUM($H$3:$H324,-SUM($M$3:$M$10)),SUM($H$3:$H324,-SUM($M$3:$M$11)),SUM($H$3:$H324,-SUM($M$3:$M$12)),SUM($H$3:$H324,-SUM($M$3:$M$13)),SUM($H$3:$H324),SUM($H$3:$H324,-$M$3),SUM($H$3:$H324,-SUM($M$3:$M$4)),SUM($H$3:$H324,-SUM($M$3:$M$5)),SUM($H$3:$H324,-SUM($M$3:$M$6)),SUM($H$3:$H324,-SUM($M$3:$M$7)),SUM($H$3:$H324,-SUM($M$3:$M$8)),SUM($H$3:$H324,-SUM($M$3:$M$9))),IF($A324=EOMONTH($A324,0),IF(VLOOKUP(MONTH($A324),T_Récap_HS,2,0)&lt;&gt;"",VLOOKUP(MONTH($A324),T_Récap_HS,2,0),""),""))</f>
        <v/>
      </c>
      <c r="J324" s="25" t="str">
        <f t="shared" ref="J324:J373" si="23">IF(G324&lt;&gt;"",IF(MAX(G324-35/24,0)&gt;0,IF(MAX(G324,0)&gt;48/24,9/24,MAX(G324-35/24,0)-_xlfn.NUMBERVALUE(H324)),""),"")</f>
        <v/>
      </c>
      <c r="K324" s="25" t="str">
        <f>IF(OR(A324&lt;$E$1,A324&gt;EOMONTH($E$1,11)),"",IF(AND(WEEKDAY(A324,2)=7,J324&lt;&gt;""),SUM($J$3:$J324),IF(AND($A324=EOMONTH($A324,0),VLOOKUP(MONTH(A324),T_Récap_HS,3,0)&lt;&gt;""),SUM($J$3:$J324),"")))</f>
        <v/>
      </c>
    </row>
    <row r="325" spans="1:11" x14ac:dyDescent="0.25">
      <c r="A325" s="17">
        <f t="shared" ref="A325:A370" si="24">A324+1</f>
        <v>43906</v>
      </c>
      <c r="B325" s="12"/>
      <c r="C325" s="12"/>
      <c r="D325" s="12"/>
      <c r="E325" s="12"/>
      <c r="F325" s="18" t="str">
        <f t="shared" si="22"/>
        <v/>
      </c>
      <c r="G325" s="24"/>
      <c r="H325" s="24"/>
      <c r="I325" s="24" t="str">
        <f>IF($A325=EOMONTH($A325,0),IF(VLOOKUP(MONTH($A325),T_Récap_HS,2,0)&lt;&gt;"",VLOOKUP(MONTH($A325),T_Récap_HS,2,0),""),"")</f>
        <v/>
      </c>
      <c r="J325" s="24"/>
      <c r="K325" s="24" t="str">
        <f>IF(OR(A325&lt;$E$1,A325&gt;EOMONTH($E$1,11)),"",IF(AND(WEEKDAY(A325,2)=7,J325&lt;&gt;""),SUM($J$3:$J325),IF(AND($A325=EOMONTH($A325,0),VLOOKUP(MONTH(A325),T_Récap_HS,3,0)&lt;&gt;""),SUM($J$3:$J325),"")))</f>
        <v/>
      </c>
    </row>
    <row r="326" spans="1:11" x14ac:dyDescent="0.25">
      <c r="A326" s="17">
        <f t="shared" si="24"/>
        <v>43907</v>
      </c>
      <c r="B326" s="12"/>
      <c r="C326" s="12"/>
      <c r="D326" s="12"/>
      <c r="E326" s="12"/>
      <c r="F326" s="18" t="str">
        <f t="shared" si="22"/>
        <v/>
      </c>
      <c r="G326" s="24"/>
      <c r="H326" s="24"/>
      <c r="I326" s="24" t="str">
        <f>IF($A326=EOMONTH($A326,0),IF(VLOOKUP(MONTH($A326),T_Récap_HS,2,0)&lt;&gt;"",VLOOKUP(MONTH($A326),T_Récap_HS,2,0),""),"")</f>
        <v/>
      </c>
      <c r="J326" s="24"/>
      <c r="K326" s="24" t="str">
        <f>IF(OR(A326&lt;$E$1,A326&gt;EOMONTH($E$1,11)),"",IF(AND(WEEKDAY(A326,2)=7,J326&lt;&gt;""),SUM($J$3:$J326),IF(AND($A326=EOMONTH($A326,0),VLOOKUP(MONTH(A326),T_Récap_HS,3,0)&lt;&gt;""),SUM($J$3:$J326),"")))</f>
        <v/>
      </c>
    </row>
    <row r="327" spans="1:11" x14ac:dyDescent="0.25">
      <c r="A327" s="17">
        <f t="shared" si="24"/>
        <v>43908</v>
      </c>
      <c r="B327" s="12"/>
      <c r="C327" s="12"/>
      <c r="D327" s="12"/>
      <c r="E327" s="12"/>
      <c r="F327" s="18" t="str">
        <f t="shared" si="22"/>
        <v/>
      </c>
      <c r="G327" s="24"/>
      <c r="H327" s="24"/>
      <c r="I327" s="24" t="str">
        <f>IF($A327=EOMONTH($A327,0),IF(VLOOKUP(MONTH($A327),T_Récap_HS,2,0)&lt;&gt;"",VLOOKUP(MONTH($A327),T_Récap_HS,2,0),""),"")</f>
        <v/>
      </c>
      <c r="J327" s="24"/>
      <c r="K327" s="24" t="str">
        <f>IF(OR(A327&lt;$E$1,A327&gt;EOMONTH($E$1,11)),"",IF(AND(WEEKDAY(A327,2)=7,J327&lt;&gt;""),SUM($J$3:$J327),IF(AND($A327=EOMONTH($A327,0),VLOOKUP(MONTH(A327),T_Récap_HS,3,0)&lt;&gt;""),SUM($J$3:$J327),"")))</f>
        <v/>
      </c>
    </row>
    <row r="328" spans="1:11" x14ac:dyDescent="0.25">
      <c r="A328" s="17">
        <f t="shared" si="24"/>
        <v>43909</v>
      </c>
      <c r="B328" s="12"/>
      <c r="C328" s="12"/>
      <c r="D328" s="12"/>
      <c r="E328" s="12"/>
      <c r="F328" s="18" t="str">
        <f t="shared" si="22"/>
        <v/>
      </c>
      <c r="G328" s="24"/>
      <c r="H328" s="24"/>
      <c r="I328" s="24" t="str">
        <f>IF($A328=EOMONTH($A328,0),IF(VLOOKUP(MONTH($A328),T_Récap_HS,2,0)&lt;&gt;"",VLOOKUP(MONTH($A328),T_Récap_HS,2,0),""),"")</f>
        <v/>
      </c>
      <c r="J328" s="24"/>
      <c r="K328" s="24" t="str">
        <f>IF(OR(A328&lt;$E$1,A328&gt;EOMONTH($E$1,11)),"",IF(AND(WEEKDAY(A328,2)=7,J328&lt;&gt;""),SUM($J$3:$J328),IF(AND($A328=EOMONTH($A328,0),VLOOKUP(MONTH(A328),T_Récap_HS,3,0)&lt;&gt;""),SUM($J$3:$J328),"")))</f>
        <v/>
      </c>
    </row>
    <row r="329" spans="1:11" x14ac:dyDescent="0.25">
      <c r="A329" s="17">
        <f t="shared" si="24"/>
        <v>43910</v>
      </c>
      <c r="B329" s="12"/>
      <c r="C329" s="12"/>
      <c r="D329" s="12"/>
      <c r="E329" s="12"/>
      <c r="F329" s="18" t="str">
        <f t="shared" si="22"/>
        <v/>
      </c>
      <c r="G329" s="24"/>
      <c r="H329" s="24"/>
      <c r="I329" s="24" t="str">
        <f>IF($A329=EOMONTH($A329,0),IF(VLOOKUP(MONTH($A329),T_Récap_HS,2,0)&lt;&gt;"",VLOOKUP(MONTH($A329),T_Récap_HS,2,0),""),"")</f>
        <v/>
      </c>
      <c r="J329" s="24"/>
      <c r="K329" s="24" t="str">
        <f>IF(OR(A329&lt;$E$1,A329&gt;EOMONTH($E$1,11)),"",IF(AND(WEEKDAY(A329,2)=7,J329&lt;&gt;""),SUM($J$3:$J329),IF(AND($A329=EOMONTH($A329,0),VLOOKUP(MONTH(A329),T_Récap_HS,3,0)&lt;&gt;""),SUM($J$3:$J329),"")))</f>
        <v/>
      </c>
    </row>
    <row r="330" spans="1:11" x14ac:dyDescent="0.25">
      <c r="A330" s="17">
        <f t="shared" si="24"/>
        <v>43911</v>
      </c>
      <c r="B330" s="12"/>
      <c r="C330" s="12"/>
      <c r="D330" s="12"/>
      <c r="E330" s="12"/>
      <c r="F330" s="18" t="str">
        <f t="shared" si="22"/>
        <v/>
      </c>
      <c r="G330" s="24"/>
      <c r="H330" s="24"/>
      <c r="I330" s="24" t="str">
        <f>IF($A330=EOMONTH($A330,0),IF(VLOOKUP(MONTH($A330),T_Récap_HS,2,0)&lt;&gt;"",VLOOKUP(MONTH($A330),T_Récap_HS,2,0),""),"")</f>
        <v/>
      </c>
      <c r="J330" s="24"/>
      <c r="K330" s="24" t="str">
        <f>IF(OR(A330&lt;$E$1,A330&gt;EOMONTH($E$1,11)),"",IF(AND(WEEKDAY(A330,2)=7,J330&lt;&gt;""),SUM($J$3:$J330),IF(AND($A330=EOMONTH($A330,0),VLOOKUP(MONTH(A330),T_Récap_HS,3,0)&lt;&gt;""),SUM($J$3:$J330),"")))</f>
        <v/>
      </c>
    </row>
    <row r="331" spans="1:11" x14ac:dyDescent="0.25">
      <c r="A331" s="17">
        <f t="shared" si="24"/>
        <v>43912</v>
      </c>
      <c r="B331" s="12"/>
      <c r="C331" s="12"/>
      <c r="D331" s="12"/>
      <c r="E331" s="12"/>
      <c r="F331" s="18" t="str">
        <f t="shared" si="22"/>
        <v/>
      </c>
      <c r="G331" s="26" t="str">
        <f t="shared" ref="G331:G373" si="25">IF(A331&gt;EOMONTH($E$1,11),"",IF(WEEKDAY(A331,2)&lt;7,"",IF(SUM(F325:F331)&gt;0,SUM(F325:F331),"")))</f>
        <v/>
      </c>
      <c r="H331" s="24" t="str">
        <f>IF(G331&lt;&gt;"",IF(MAX(SUM(F325:F331)-44/24,0)&gt;0,IF(MAX(SUM(F325:F331)-44/24,0)&gt;4/24,VLOOKUP(MAX(SUM(F325:F331)-44/24,0),T_HS_Sup_48h,2,1),MAX(SUM(F325:F331)-44/24,0)),""),"")</f>
        <v/>
      </c>
      <c r="I331" s="24" t="str">
        <f>IF($H331&lt;&gt;"",CHOOSE(MONTH($A331),SUM($H$3:$H331,-SUM($M$3:$M$10)),SUM($H$3:$H331,-SUM($M$3:$M$11)),SUM($H$3:$H331,-SUM($M$3:$M$12)),SUM($H$3:$H331,-SUM($M$3:$M$13)),SUM($H$3:$H331),SUM($H$3:$H331,-$M$3),SUM($H$3:$H331,-SUM($M$3:$M$4)),SUM($H$3:$H331,-SUM($M$3:$M$5)),SUM($H$3:$H331,-SUM($M$3:$M$6)),SUM($H$3:$H331,-SUM($M$3:$M$7)),SUM($H$3:$H331,-SUM($M$3:$M$8)),SUM($H$3:$H331,-SUM($M$3:$M$9))),IF($A331=EOMONTH($A331,0),IF(VLOOKUP(MONTH($A331),T_Récap_HS,2,0)&lt;&gt;"",VLOOKUP(MONTH($A331),T_Récap_HS,2,0),""),""))</f>
        <v/>
      </c>
      <c r="J331" s="24" t="str">
        <f t="shared" si="23"/>
        <v/>
      </c>
      <c r="K331" s="24" t="str">
        <f>IF(OR(A331&lt;$E$1,A331&gt;EOMONTH($E$1,11)),"",IF(AND(WEEKDAY(A331,2)=7,J331&lt;&gt;""),SUM($J$3:$J331),IF(AND($A331=EOMONTH($A331,0),VLOOKUP(MONTH(A331),T_Récap_HS,3,0)&lt;&gt;""),SUM($J$3:$J331),"")))</f>
        <v/>
      </c>
    </row>
    <row r="332" spans="1:11" x14ac:dyDescent="0.25">
      <c r="A332" s="17">
        <f t="shared" si="24"/>
        <v>43913</v>
      </c>
      <c r="B332" s="11"/>
      <c r="C332" s="11"/>
      <c r="D332" s="11"/>
      <c r="E332" s="11"/>
      <c r="F332" s="21" t="str">
        <f t="shared" si="22"/>
        <v/>
      </c>
      <c r="G332" s="25"/>
      <c r="H332" s="25"/>
      <c r="I332" s="25" t="str">
        <f>IF($A332=EOMONTH($A332,0),IF(VLOOKUP(MONTH($A332),T_Récap_HS,2,0)&lt;&gt;"",VLOOKUP(MONTH($A332),T_Récap_HS,2,0),""),"")</f>
        <v/>
      </c>
      <c r="J332" s="25"/>
      <c r="K332" s="25" t="str">
        <f>IF(OR(A332&lt;$E$1,A332&gt;EOMONTH($E$1,11)),"",IF(AND(WEEKDAY(A332,2)=7,J332&lt;&gt;""),SUM($J$3:$J332),IF(AND($A332=EOMONTH($A332,0),VLOOKUP(MONTH(A332),T_Récap_HS,3,0)&lt;&gt;""),SUM($J$3:$J332),"")))</f>
        <v/>
      </c>
    </row>
    <row r="333" spans="1:11" x14ac:dyDescent="0.25">
      <c r="A333" s="17">
        <f t="shared" si="24"/>
        <v>43914</v>
      </c>
      <c r="B333" s="11"/>
      <c r="C333" s="11"/>
      <c r="D333" s="11"/>
      <c r="E333" s="11"/>
      <c r="F333" s="21" t="str">
        <f t="shared" si="22"/>
        <v/>
      </c>
      <c r="G333" s="25"/>
      <c r="H333" s="25"/>
      <c r="I333" s="25" t="str">
        <f>IF($A333=EOMONTH($A333,0),IF(VLOOKUP(MONTH($A333),T_Récap_HS,2,0)&lt;&gt;"",VLOOKUP(MONTH($A333),T_Récap_HS,2,0),""),"")</f>
        <v/>
      </c>
      <c r="J333" s="25"/>
      <c r="K333" s="25" t="str">
        <f>IF(OR(A333&lt;$E$1,A333&gt;EOMONTH($E$1,11)),"",IF(AND(WEEKDAY(A333,2)=7,J333&lt;&gt;""),SUM($J$3:$J333),IF(AND($A333=EOMONTH($A333,0),VLOOKUP(MONTH(A333),T_Récap_HS,3,0)&lt;&gt;""),SUM($J$3:$J333),"")))</f>
        <v/>
      </c>
    </row>
    <row r="334" spans="1:11" x14ac:dyDescent="0.25">
      <c r="A334" s="17">
        <f t="shared" si="24"/>
        <v>43915</v>
      </c>
      <c r="B334" s="11"/>
      <c r="C334" s="11"/>
      <c r="D334" s="11"/>
      <c r="E334" s="11"/>
      <c r="F334" s="21" t="str">
        <f t="shared" si="22"/>
        <v/>
      </c>
      <c r="G334" s="25"/>
      <c r="H334" s="25"/>
      <c r="I334" s="25" t="str">
        <f>IF($A334=EOMONTH($A334,0),IF(VLOOKUP(MONTH($A334),T_Récap_HS,2,0)&lt;&gt;"",VLOOKUP(MONTH($A334),T_Récap_HS,2,0),""),"")</f>
        <v/>
      </c>
      <c r="J334" s="25"/>
      <c r="K334" s="25" t="str">
        <f>IF(OR(A334&lt;$E$1,A334&gt;EOMONTH($E$1,11)),"",IF(AND(WEEKDAY(A334,2)=7,J334&lt;&gt;""),SUM($J$3:$J334),IF(AND($A334=EOMONTH($A334,0),VLOOKUP(MONTH(A334),T_Récap_HS,3,0)&lt;&gt;""),SUM($J$3:$J334),"")))</f>
        <v/>
      </c>
    </row>
    <row r="335" spans="1:11" x14ac:dyDescent="0.25">
      <c r="A335" s="17">
        <f t="shared" si="24"/>
        <v>43916</v>
      </c>
      <c r="B335" s="11"/>
      <c r="C335" s="11"/>
      <c r="D335" s="11"/>
      <c r="E335" s="11"/>
      <c r="F335" s="21" t="str">
        <f t="shared" si="22"/>
        <v/>
      </c>
      <c r="G335" s="25"/>
      <c r="H335" s="25"/>
      <c r="I335" s="25" t="str">
        <f>IF($A335=EOMONTH($A335,0),IF(VLOOKUP(MONTH($A335),T_Récap_HS,2,0)&lt;&gt;"",VLOOKUP(MONTH($A335),T_Récap_HS,2,0),""),"")</f>
        <v/>
      </c>
      <c r="J335" s="25"/>
      <c r="K335" s="25" t="str">
        <f>IF(OR(A335&lt;$E$1,A335&gt;EOMONTH($E$1,11)),"",IF(AND(WEEKDAY(A335,2)=7,J335&lt;&gt;""),SUM($J$3:$J335),IF(AND($A335=EOMONTH($A335,0),VLOOKUP(MONTH(A335),T_Récap_HS,3,0)&lt;&gt;""),SUM($J$3:$J335),"")))</f>
        <v/>
      </c>
    </row>
    <row r="336" spans="1:11" x14ac:dyDescent="0.25">
      <c r="A336" s="17">
        <f t="shared" si="24"/>
        <v>43917</v>
      </c>
      <c r="B336" s="11"/>
      <c r="C336" s="11"/>
      <c r="D336" s="11"/>
      <c r="E336" s="11"/>
      <c r="F336" s="21" t="str">
        <f t="shared" si="22"/>
        <v/>
      </c>
      <c r="G336" s="25"/>
      <c r="H336" s="25"/>
      <c r="I336" s="25" t="str">
        <f>IF($A336=EOMONTH($A336,0),IF(VLOOKUP(MONTH($A336),T_Récap_HS,2,0)&lt;&gt;"",VLOOKUP(MONTH($A336),T_Récap_HS,2,0),""),"")</f>
        <v/>
      </c>
      <c r="J336" s="25"/>
      <c r="K336" s="25" t="str">
        <f>IF(OR(A336&lt;$E$1,A336&gt;EOMONTH($E$1,11)),"",IF(AND(WEEKDAY(A336,2)=7,J336&lt;&gt;""),SUM($J$3:$J336),IF(AND($A336=EOMONTH($A336,0),VLOOKUP(MONTH(A336),T_Récap_HS,3,0)&lt;&gt;""),SUM($J$3:$J336),"")))</f>
        <v/>
      </c>
    </row>
    <row r="337" spans="1:11" x14ac:dyDescent="0.25">
      <c r="A337" s="17">
        <f t="shared" si="24"/>
        <v>43918</v>
      </c>
      <c r="B337" s="11"/>
      <c r="C337" s="11"/>
      <c r="D337" s="11"/>
      <c r="E337" s="11"/>
      <c r="F337" s="21" t="str">
        <f t="shared" si="22"/>
        <v/>
      </c>
      <c r="G337" s="25"/>
      <c r="H337" s="25"/>
      <c r="I337" s="25" t="str">
        <f>IF($A337=EOMONTH($A337,0),IF(VLOOKUP(MONTH($A337),T_Récap_HS,2,0)&lt;&gt;"",VLOOKUP(MONTH($A337),T_Récap_HS,2,0),""),"")</f>
        <v/>
      </c>
      <c r="J337" s="25"/>
      <c r="K337" s="25" t="str">
        <f>IF(OR(A337&lt;$E$1,A337&gt;EOMONTH($E$1,11)),"",IF(AND(WEEKDAY(A337,2)=7,J337&lt;&gt;""),SUM($J$3:$J337),IF(AND($A337=EOMONTH($A337,0),VLOOKUP(MONTH(A337),T_Récap_HS,3,0)&lt;&gt;""),SUM($J$3:$J337),"")))</f>
        <v/>
      </c>
    </row>
    <row r="338" spans="1:11" x14ac:dyDescent="0.25">
      <c r="A338" s="17">
        <f t="shared" si="24"/>
        <v>43919</v>
      </c>
      <c r="B338" s="11"/>
      <c r="C338" s="11"/>
      <c r="D338" s="11"/>
      <c r="E338" s="11"/>
      <c r="F338" s="21" t="str">
        <f t="shared" si="22"/>
        <v/>
      </c>
      <c r="G338" s="27" t="str">
        <f t="shared" si="25"/>
        <v/>
      </c>
      <c r="H338" s="25" t="str">
        <f>IF(G338&lt;&gt;"",IF(MAX(SUM(F332:F338)-44/24,0)&gt;0,IF(MAX(SUM(F332:F338)-44/24,0)&gt;4/24,VLOOKUP(MAX(SUM(F332:F338)-44/24,0),T_HS_Sup_48h,2,1),MAX(SUM(F332:F338)-44/24,0)),""),"")</f>
        <v/>
      </c>
      <c r="I338" s="25" t="str">
        <f>IF($H338&lt;&gt;"",CHOOSE(MONTH($A338),SUM($H$3:$H338,-SUM($M$3:$M$10)),SUM($H$3:$H338,-SUM($M$3:$M$11)),SUM($H$3:$H338,-SUM($M$3:$M$12)),SUM($H$3:$H338,-SUM($M$3:$M$13)),SUM($H$3:$H338),SUM($H$3:$H338,-$M$3),SUM($H$3:$H338,-SUM($M$3:$M$4)),SUM($H$3:$H338,-SUM($M$3:$M$5)),SUM($H$3:$H338,-SUM($M$3:$M$6)),SUM($H$3:$H338,-SUM($M$3:$M$7)),SUM($H$3:$H338,-SUM($M$3:$M$8)),SUM($H$3:$H338,-SUM($M$3:$M$9))),IF($A338=EOMONTH($A338,0),IF(VLOOKUP(MONTH($A338),T_Récap_HS,2,0)&lt;&gt;"",VLOOKUP(MONTH($A338),T_Récap_HS,2,0),""),""))</f>
        <v/>
      </c>
      <c r="J338" s="25" t="str">
        <f t="shared" si="23"/>
        <v/>
      </c>
      <c r="K338" s="25" t="str">
        <f>IF(OR(A338&lt;$E$1,A338&gt;EOMONTH($E$1,11)),"",IF(AND(WEEKDAY(A338,2)=7,J338&lt;&gt;""),SUM($J$3:$J338),IF(AND($A338=EOMONTH($A338,0),VLOOKUP(MONTH(A338),T_Récap_HS,3,0)&lt;&gt;""),SUM($J$3:$J338),"")))</f>
        <v/>
      </c>
    </row>
    <row r="339" spans="1:11" x14ac:dyDescent="0.25">
      <c r="A339" s="17">
        <f t="shared" si="24"/>
        <v>43920</v>
      </c>
      <c r="B339" s="12"/>
      <c r="C339" s="12"/>
      <c r="D339" s="12"/>
      <c r="E339" s="12"/>
      <c r="F339" s="18" t="str">
        <f t="shared" si="22"/>
        <v/>
      </c>
      <c r="G339" s="24"/>
      <c r="H339" s="24"/>
      <c r="I339" s="24" t="str">
        <f>IF($A339=EOMONTH($A339,0),IF(VLOOKUP(MONTH($A339),T_Récap_HS,2,0)&lt;&gt;"",VLOOKUP(MONTH($A339),T_Récap_HS,2,0),""),"")</f>
        <v/>
      </c>
      <c r="J339" s="24"/>
      <c r="K339" s="24" t="str">
        <f>IF(OR(A339&lt;$E$1,A339&gt;EOMONTH($E$1,11)),"",IF(AND(WEEKDAY(A339,2)=7,J339&lt;&gt;""),SUM($J$3:$J339),IF(AND($A339=EOMONTH($A339,0),VLOOKUP(MONTH(A339),T_Récap_HS,3,0)&lt;&gt;""),SUM($J$3:$J339),"")))</f>
        <v/>
      </c>
    </row>
    <row r="340" spans="1:11" x14ac:dyDescent="0.25">
      <c r="A340" s="17">
        <f t="shared" si="24"/>
        <v>43921</v>
      </c>
      <c r="B340" s="12"/>
      <c r="C340" s="12"/>
      <c r="D340" s="12"/>
      <c r="E340" s="12"/>
      <c r="F340" s="18" t="str">
        <f t="shared" si="22"/>
        <v/>
      </c>
      <c r="G340" s="24"/>
      <c r="H340" s="24"/>
      <c r="I340" s="24" t="str">
        <f>IF($A340=EOMONTH($A340,0),IF(VLOOKUP(MONTH($A340),T_Récap_HS,2,0)&lt;&gt;"",VLOOKUP(MONTH($A340),T_Récap_HS,2,0),""),"")</f>
        <v/>
      </c>
      <c r="J340" s="24"/>
      <c r="K340" s="24" t="str">
        <f>IF(OR(A340&lt;$E$1,A340&gt;EOMONTH($E$1,11)),"",IF(AND(WEEKDAY(A340,2)=7,J340&lt;&gt;""),SUM($J$3:$J340),IF(AND($A340=EOMONTH($A340,0),VLOOKUP(MONTH(A340),T_Récap_HS,3,0)&lt;&gt;""),SUM($J$3:$J340),"")))</f>
        <v/>
      </c>
    </row>
    <row r="341" spans="1:11" x14ac:dyDescent="0.25">
      <c r="A341" s="17">
        <f t="shared" si="24"/>
        <v>43922</v>
      </c>
      <c r="B341" s="12"/>
      <c r="C341" s="12"/>
      <c r="D341" s="12"/>
      <c r="E341" s="12"/>
      <c r="F341" s="18" t="str">
        <f t="shared" si="22"/>
        <v/>
      </c>
      <c r="G341" s="24"/>
      <c r="H341" s="24"/>
      <c r="I341" s="24" t="str">
        <f>IF($A341=EOMONTH($A341,0),IF(VLOOKUP(MONTH($A341),T_Récap_HS,2,0)&lt;&gt;"",VLOOKUP(MONTH($A341),T_Récap_HS,2,0),""),"")</f>
        <v/>
      </c>
      <c r="J341" s="24"/>
      <c r="K341" s="24" t="str">
        <f>IF(OR(A341&lt;$E$1,A341&gt;EOMONTH($E$1,11)),"",IF(AND(WEEKDAY(A341,2)=7,J341&lt;&gt;""),SUM($J$3:$J341),IF(AND($A341=EOMONTH($A341,0),VLOOKUP(MONTH(A341),T_Récap_HS,3,0)&lt;&gt;""),SUM($J$3:$J341),"")))</f>
        <v/>
      </c>
    </row>
    <row r="342" spans="1:11" x14ac:dyDescent="0.25">
      <c r="A342" s="17">
        <f t="shared" si="24"/>
        <v>43923</v>
      </c>
      <c r="B342" s="12"/>
      <c r="C342" s="12"/>
      <c r="D342" s="12"/>
      <c r="E342" s="12"/>
      <c r="F342" s="18" t="str">
        <f t="shared" si="22"/>
        <v/>
      </c>
      <c r="G342" s="24"/>
      <c r="H342" s="24"/>
      <c r="I342" s="24" t="str">
        <f>IF($A342=EOMONTH($A342,0),IF(VLOOKUP(MONTH($A342),T_Récap_HS,2,0)&lt;&gt;"",VLOOKUP(MONTH($A342),T_Récap_HS,2,0),""),"")</f>
        <v/>
      </c>
      <c r="J342" s="24"/>
      <c r="K342" s="24" t="str">
        <f>IF(OR(A342&lt;$E$1,A342&gt;EOMONTH($E$1,11)),"",IF(AND(WEEKDAY(A342,2)=7,J342&lt;&gt;""),SUM($J$3:$J342),IF(AND($A342=EOMONTH($A342,0),VLOOKUP(MONTH(A342),T_Récap_HS,3,0)&lt;&gt;""),SUM($J$3:$J342),"")))</f>
        <v/>
      </c>
    </row>
    <row r="343" spans="1:11" x14ac:dyDescent="0.25">
      <c r="A343" s="17">
        <f t="shared" si="24"/>
        <v>43924</v>
      </c>
      <c r="B343" s="12"/>
      <c r="C343" s="12"/>
      <c r="D343" s="12"/>
      <c r="E343" s="12"/>
      <c r="F343" s="18" t="str">
        <f t="shared" si="22"/>
        <v/>
      </c>
      <c r="G343" s="24"/>
      <c r="H343" s="24"/>
      <c r="I343" s="24" t="str">
        <f>IF($A343=EOMONTH($A343,0),IF(VLOOKUP(MONTH($A343),T_Récap_HS,2,0)&lt;&gt;"",VLOOKUP(MONTH($A343),T_Récap_HS,2,0),""),"")</f>
        <v/>
      </c>
      <c r="J343" s="24"/>
      <c r="K343" s="24" t="str">
        <f>IF(OR(A343&lt;$E$1,A343&gt;EOMONTH($E$1,11)),"",IF(AND(WEEKDAY(A343,2)=7,J343&lt;&gt;""),SUM($J$3:$J343),IF(AND($A343=EOMONTH($A343,0),VLOOKUP(MONTH(A343),T_Récap_HS,3,0)&lt;&gt;""),SUM($J$3:$J343),"")))</f>
        <v/>
      </c>
    </row>
    <row r="344" spans="1:11" x14ac:dyDescent="0.25">
      <c r="A344" s="17">
        <f t="shared" si="24"/>
        <v>43925</v>
      </c>
      <c r="B344" s="12"/>
      <c r="C344" s="12"/>
      <c r="D344" s="12"/>
      <c r="E344" s="12"/>
      <c r="F344" s="18" t="str">
        <f t="shared" si="22"/>
        <v/>
      </c>
      <c r="G344" s="24"/>
      <c r="H344" s="24"/>
      <c r="I344" s="24" t="str">
        <f>IF($A344=EOMONTH($A344,0),IF(VLOOKUP(MONTH($A344),T_Récap_HS,2,0)&lt;&gt;"",VLOOKUP(MONTH($A344),T_Récap_HS,2,0),""),"")</f>
        <v/>
      </c>
      <c r="J344" s="24"/>
      <c r="K344" s="24" t="str">
        <f>IF(OR(A344&lt;$E$1,A344&gt;EOMONTH($E$1,11)),"",IF(AND(WEEKDAY(A344,2)=7,J344&lt;&gt;""),SUM($J$3:$J344),IF(AND($A344=EOMONTH($A344,0),VLOOKUP(MONTH(A344),T_Récap_HS,3,0)&lt;&gt;""),SUM($J$3:$J344),"")))</f>
        <v/>
      </c>
    </row>
    <row r="345" spans="1:11" x14ac:dyDescent="0.25">
      <c r="A345" s="17">
        <f t="shared" si="24"/>
        <v>43926</v>
      </c>
      <c r="B345" s="12"/>
      <c r="C345" s="12"/>
      <c r="D345" s="12"/>
      <c r="E345" s="12"/>
      <c r="F345" s="18" t="str">
        <f t="shared" si="22"/>
        <v/>
      </c>
      <c r="G345" s="26" t="str">
        <f t="shared" si="25"/>
        <v/>
      </c>
      <c r="H345" s="24" t="str">
        <f>IF(G345&lt;&gt;"",IF(MAX(SUM(F339:F345)-44/24,0)&gt;0,IF(MAX(SUM(F339:F345)-44/24,0)&gt;4/24,VLOOKUP(MAX(SUM(F339:F345)-44/24,0),T_HS_Sup_48h,2,1),MAX(SUM(F339:F345)-44/24,0)),""),"")</f>
        <v/>
      </c>
      <c r="I345" s="24" t="str">
        <f>IF($H345&lt;&gt;"",CHOOSE(MONTH($A345),SUM($H$3:$H345,-SUM($M$3:$M$10)),SUM($H$3:$H345,-SUM($M$3:$M$11)),SUM($H$3:$H345,-SUM($M$3:$M$12)),SUM($H$3:$H345,-SUM($M$3:$M$13)),SUM($H$3:$H345),SUM($H$3:$H345,-$M$3),SUM($H$3:$H345,-SUM($M$3:$M$4)),SUM($H$3:$H345,-SUM($M$3:$M$5)),SUM($H$3:$H345,-SUM($M$3:$M$6)),SUM($H$3:$H345,-SUM($M$3:$M$7)),SUM($H$3:$H345,-SUM($M$3:$M$8)),SUM($H$3:$H345,-SUM($M$3:$M$9))),IF($A345=EOMONTH($A345,0),IF(VLOOKUP(MONTH($A345),T_Récap_HS,2,0)&lt;&gt;"",VLOOKUP(MONTH($A345),T_Récap_HS,2,0),""),""))</f>
        <v/>
      </c>
      <c r="J345" s="24" t="str">
        <f t="shared" si="23"/>
        <v/>
      </c>
      <c r="K345" s="24" t="str">
        <f>IF(OR(A345&lt;$E$1,A345&gt;EOMONTH($E$1,11)),"",IF(AND(WEEKDAY(A345,2)=7,J345&lt;&gt;""),SUM($J$3:$J345),IF(AND($A345=EOMONTH($A345,0),VLOOKUP(MONTH(A345),T_Récap_HS,3,0)&lt;&gt;""),SUM($J$3:$J345),"")))</f>
        <v/>
      </c>
    </row>
    <row r="346" spans="1:11" x14ac:dyDescent="0.25">
      <c r="A346" s="17">
        <f t="shared" si="24"/>
        <v>43927</v>
      </c>
      <c r="B346" s="11"/>
      <c r="C346" s="11"/>
      <c r="D346" s="11"/>
      <c r="E346" s="11"/>
      <c r="F346" s="21" t="str">
        <f t="shared" si="22"/>
        <v/>
      </c>
      <c r="G346" s="25"/>
      <c r="H346" s="25"/>
      <c r="I346" s="25" t="str">
        <f>IF($A346=EOMONTH($A346,0),IF(VLOOKUP(MONTH($A346),T_Récap_HS,2,0)&lt;&gt;"",VLOOKUP(MONTH($A346),T_Récap_HS,2,0),""),"")</f>
        <v/>
      </c>
      <c r="J346" s="25"/>
      <c r="K346" s="25" t="str">
        <f>IF(OR(A346&lt;$E$1,A346&gt;EOMONTH($E$1,11)),"",IF(AND(WEEKDAY(A346,2)=7,J346&lt;&gt;""),SUM($J$3:$J346),IF(AND($A346=EOMONTH($A346,0),VLOOKUP(MONTH(A346),T_Récap_HS,3,0)&lt;&gt;""),SUM($J$3:$J346),"")))</f>
        <v/>
      </c>
    </row>
    <row r="347" spans="1:11" x14ac:dyDescent="0.25">
      <c r="A347" s="17">
        <f t="shared" si="24"/>
        <v>43928</v>
      </c>
      <c r="B347" s="11"/>
      <c r="C347" s="11"/>
      <c r="D347" s="11"/>
      <c r="E347" s="11"/>
      <c r="F347" s="21" t="str">
        <f t="shared" si="22"/>
        <v/>
      </c>
      <c r="G347" s="25"/>
      <c r="H347" s="25"/>
      <c r="I347" s="25" t="str">
        <f>IF($A347=EOMONTH($A347,0),IF(VLOOKUP(MONTH($A347),T_Récap_HS,2,0)&lt;&gt;"",VLOOKUP(MONTH($A347),T_Récap_HS,2,0),""),"")</f>
        <v/>
      </c>
      <c r="J347" s="25"/>
      <c r="K347" s="25" t="str">
        <f>IF(OR(A347&lt;$E$1,A347&gt;EOMONTH($E$1,11)),"",IF(AND(WEEKDAY(A347,2)=7,J347&lt;&gt;""),SUM($J$3:$J347),IF(AND($A347=EOMONTH($A347,0),VLOOKUP(MONTH(A347),T_Récap_HS,3,0)&lt;&gt;""),SUM($J$3:$J347),"")))</f>
        <v/>
      </c>
    </row>
    <row r="348" spans="1:11" x14ac:dyDescent="0.25">
      <c r="A348" s="17">
        <f t="shared" si="24"/>
        <v>43929</v>
      </c>
      <c r="B348" s="11"/>
      <c r="C348" s="11"/>
      <c r="D348" s="11"/>
      <c r="E348" s="11"/>
      <c r="F348" s="21" t="str">
        <f t="shared" si="22"/>
        <v/>
      </c>
      <c r="G348" s="25"/>
      <c r="H348" s="25"/>
      <c r="I348" s="25" t="str">
        <f>IF($A348=EOMONTH($A348,0),IF(VLOOKUP(MONTH($A348),T_Récap_HS,2,0)&lt;&gt;"",VLOOKUP(MONTH($A348),T_Récap_HS,2,0),""),"")</f>
        <v/>
      </c>
      <c r="J348" s="25"/>
      <c r="K348" s="25" t="str">
        <f>IF(OR(A348&lt;$E$1,A348&gt;EOMONTH($E$1,11)),"",IF(AND(WEEKDAY(A348,2)=7,J348&lt;&gt;""),SUM($J$3:$J348),IF(AND($A348=EOMONTH($A348,0),VLOOKUP(MONTH(A348),T_Récap_HS,3,0)&lt;&gt;""),SUM($J$3:$J348),"")))</f>
        <v/>
      </c>
    </row>
    <row r="349" spans="1:11" x14ac:dyDescent="0.25">
      <c r="A349" s="17">
        <f t="shared" si="24"/>
        <v>43930</v>
      </c>
      <c r="B349" s="11"/>
      <c r="C349" s="11"/>
      <c r="D349" s="11"/>
      <c r="E349" s="11"/>
      <c r="F349" s="21" t="str">
        <f t="shared" si="22"/>
        <v/>
      </c>
      <c r="G349" s="25"/>
      <c r="H349" s="25"/>
      <c r="I349" s="25" t="str">
        <f>IF($A349=EOMONTH($A349,0),IF(VLOOKUP(MONTH($A349),T_Récap_HS,2,0)&lt;&gt;"",VLOOKUP(MONTH($A349),T_Récap_HS,2,0),""),"")</f>
        <v/>
      </c>
      <c r="J349" s="25"/>
      <c r="K349" s="25" t="str">
        <f>IF(OR(A349&lt;$E$1,A349&gt;EOMONTH($E$1,11)),"",IF(AND(WEEKDAY(A349,2)=7,J349&lt;&gt;""),SUM($J$3:$J349),IF(AND($A349=EOMONTH($A349,0),VLOOKUP(MONTH(A349),T_Récap_HS,3,0)&lt;&gt;""),SUM($J$3:$J349),"")))</f>
        <v/>
      </c>
    </row>
    <row r="350" spans="1:11" x14ac:dyDescent="0.25">
      <c r="A350" s="17">
        <f t="shared" si="24"/>
        <v>43931</v>
      </c>
      <c r="B350" s="11"/>
      <c r="C350" s="11"/>
      <c r="D350" s="11"/>
      <c r="E350" s="11"/>
      <c r="F350" s="21" t="str">
        <f t="shared" si="22"/>
        <v/>
      </c>
      <c r="G350" s="25"/>
      <c r="H350" s="25"/>
      <c r="I350" s="25" t="str">
        <f>IF($A350=EOMONTH($A350,0),IF(VLOOKUP(MONTH($A350),T_Récap_HS,2,0)&lt;&gt;"",VLOOKUP(MONTH($A350),T_Récap_HS,2,0),""),"")</f>
        <v/>
      </c>
      <c r="J350" s="25"/>
      <c r="K350" s="25" t="str">
        <f>IF(OR(A350&lt;$E$1,A350&gt;EOMONTH($E$1,11)),"",IF(AND(WEEKDAY(A350,2)=7,J350&lt;&gt;""),SUM($J$3:$J350),IF(AND($A350=EOMONTH($A350,0),VLOOKUP(MONTH(A350),T_Récap_HS,3,0)&lt;&gt;""),SUM($J$3:$J350),"")))</f>
        <v/>
      </c>
    </row>
    <row r="351" spans="1:11" x14ac:dyDescent="0.25">
      <c r="A351" s="17">
        <f t="shared" si="24"/>
        <v>43932</v>
      </c>
      <c r="B351" s="11"/>
      <c r="C351" s="11"/>
      <c r="D351" s="11"/>
      <c r="E351" s="11"/>
      <c r="F351" s="21" t="str">
        <f t="shared" si="22"/>
        <v/>
      </c>
      <c r="G351" s="25"/>
      <c r="H351" s="25"/>
      <c r="I351" s="25" t="str">
        <f>IF($A351=EOMONTH($A351,0),IF(VLOOKUP(MONTH($A351),T_Récap_HS,2,0)&lt;&gt;"",VLOOKUP(MONTH($A351),T_Récap_HS,2,0),""),"")</f>
        <v/>
      </c>
      <c r="J351" s="25"/>
      <c r="K351" s="25" t="str">
        <f>IF(OR(A351&lt;$E$1,A351&gt;EOMONTH($E$1,11)),"",IF(AND(WEEKDAY(A351,2)=7,J351&lt;&gt;""),SUM($J$3:$J351),IF(AND($A351=EOMONTH($A351,0),VLOOKUP(MONTH(A351),T_Récap_HS,3,0)&lt;&gt;""),SUM($J$3:$J351),"")))</f>
        <v/>
      </c>
    </row>
    <row r="352" spans="1:11" x14ac:dyDescent="0.25">
      <c r="A352" s="17">
        <f t="shared" si="24"/>
        <v>43933</v>
      </c>
      <c r="B352" s="11"/>
      <c r="C352" s="11"/>
      <c r="D352" s="11"/>
      <c r="E352" s="11"/>
      <c r="F352" s="21" t="str">
        <f t="shared" si="22"/>
        <v/>
      </c>
      <c r="G352" s="27" t="str">
        <f t="shared" si="25"/>
        <v/>
      </c>
      <c r="H352" s="25" t="str">
        <f>IF(G352&lt;&gt;"",IF(MAX(SUM(F346:F352)-44/24,0)&gt;0,IF(MAX(SUM(F346:F352)-44/24,0)&gt;4/24,VLOOKUP(MAX(SUM(F346:F352)-44/24,0),T_HS_Sup_48h,2,1),MAX(SUM(F346:F352)-44/24,0)),""),"")</f>
        <v/>
      </c>
      <c r="I352" s="25" t="str">
        <f>IF($H352&lt;&gt;"",CHOOSE(MONTH($A352),SUM($H$3:$H352,-SUM($M$3:$M$10)),SUM($H$3:$H352,-SUM($M$3:$M$11)),SUM($H$3:$H352,-SUM($M$3:$M$12)),SUM($H$3:$H352,-SUM($M$3:$M$13)),SUM($H$3:$H352),SUM($H$3:$H352,-$M$3),SUM($H$3:$H352,-SUM($M$3:$M$4)),SUM($H$3:$H352,-SUM($M$3:$M$5)),SUM($H$3:$H352,-SUM($M$3:$M$6)),SUM($H$3:$H352,-SUM($M$3:$M$7)),SUM($H$3:$H352,-SUM($M$3:$M$8)),SUM($H$3:$H352,-SUM($M$3:$M$9))),IF($A352=EOMONTH($A352,0),IF(VLOOKUP(MONTH($A352),T_Récap_HS,2,0)&lt;&gt;"",VLOOKUP(MONTH($A352),T_Récap_HS,2,0),""),""))</f>
        <v/>
      </c>
      <c r="J352" s="25" t="str">
        <f t="shared" si="23"/>
        <v/>
      </c>
      <c r="K352" s="25" t="str">
        <f>IF(OR(A352&lt;$E$1,A352&gt;EOMONTH($E$1,11)),"",IF(AND(WEEKDAY(A352,2)=7,J352&lt;&gt;""),SUM($J$3:$J352),IF(AND($A352=EOMONTH($A352,0),VLOOKUP(MONTH(A352),T_Récap_HS,3,0)&lt;&gt;""),SUM($J$3:$J352),"")))</f>
        <v/>
      </c>
    </row>
    <row r="353" spans="1:11" x14ac:dyDescent="0.25">
      <c r="A353" s="17">
        <f t="shared" si="24"/>
        <v>43934</v>
      </c>
      <c r="B353" s="12"/>
      <c r="C353" s="12"/>
      <c r="D353" s="12"/>
      <c r="E353" s="12"/>
      <c r="F353" s="18" t="str">
        <f t="shared" si="22"/>
        <v/>
      </c>
      <c r="G353" s="24"/>
      <c r="H353" s="24"/>
      <c r="I353" s="24" t="str">
        <f>IF($A353=EOMONTH($A353,0),IF(VLOOKUP(MONTH($A353),T_Récap_HS,2,0)&lt;&gt;"",VLOOKUP(MONTH($A353),T_Récap_HS,2,0),""),"")</f>
        <v/>
      </c>
      <c r="J353" s="24"/>
      <c r="K353" s="24" t="str">
        <f>IF(OR(A353&lt;$E$1,A353&gt;EOMONTH($E$1,11)),"",IF(AND(WEEKDAY(A353,2)=7,J353&lt;&gt;""),SUM($J$3:$J353),IF(AND($A353=EOMONTH($A353,0),VLOOKUP(MONTH(A353),T_Récap_HS,3,0)&lt;&gt;""),SUM($J$3:$J353),"")))</f>
        <v/>
      </c>
    </row>
    <row r="354" spans="1:11" x14ac:dyDescent="0.25">
      <c r="A354" s="17">
        <f t="shared" si="24"/>
        <v>43935</v>
      </c>
      <c r="B354" s="12"/>
      <c r="C354" s="12"/>
      <c r="D354" s="12"/>
      <c r="E354" s="12"/>
      <c r="F354" s="18" t="str">
        <f t="shared" si="22"/>
        <v/>
      </c>
      <c r="G354" s="24"/>
      <c r="H354" s="24"/>
      <c r="I354" s="24" t="str">
        <f>IF($A354=EOMONTH($A354,0),IF(VLOOKUP(MONTH($A354),T_Récap_HS,2,0)&lt;&gt;"",VLOOKUP(MONTH($A354),T_Récap_HS,2,0),""),"")</f>
        <v/>
      </c>
      <c r="J354" s="24"/>
      <c r="K354" s="24" t="str">
        <f>IF(OR(A354&lt;$E$1,A354&gt;EOMONTH($E$1,11)),"",IF(AND(WEEKDAY(A354,2)=7,J354&lt;&gt;""),SUM($J$3:$J354),IF(AND($A354=EOMONTH($A354,0),VLOOKUP(MONTH(A354),T_Récap_HS,3,0)&lt;&gt;""),SUM($J$3:$J354),"")))</f>
        <v/>
      </c>
    </row>
    <row r="355" spans="1:11" x14ac:dyDescent="0.25">
      <c r="A355" s="17">
        <f t="shared" si="24"/>
        <v>43936</v>
      </c>
      <c r="B355" s="12"/>
      <c r="C355" s="12"/>
      <c r="D355" s="12"/>
      <c r="E355" s="12"/>
      <c r="F355" s="18" t="str">
        <f t="shared" si="22"/>
        <v/>
      </c>
      <c r="G355" s="24"/>
      <c r="H355" s="24"/>
      <c r="I355" s="24" t="str">
        <f>IF($A355=EOMONTH($A355,0),IF(VLOOKUP(MONTH($A355),T_Récap_HS,2,0)&lt;&gt;"",VLOOKUP(MONTH($A355),T_Récap_HS,2,0),""),"")</f>
        <v/>
      </c>
      <c r="J355" s="24"/>
      <c r="K355" s="24" t="str">
        <f>IF(OR(A355&lt;$E$1,A355&gt;EOMONTH($E$1,11)),"",IF(AND(WEEKDAY(A355,2)=7,J355&lt;&gt;""),SUM($J$3:$J355),IF(AND($A355=EOMONTH($A355,0),VLOOKUP(MONTH(A355),T_Récap_HS,3,0)&lt;&gt;""),SUM($J$3:$J355),"")))</f>
        <v/>
      </c>
    </row>
    <row r="356" spans="1:11" x14ac:dyDescent="0.25">
      <c r="A356" s="17">
        <f t="shared" si="24"/>
        <v>43937</v>
      </c>
      <c r="B356" s="12"/>
      <c r="C356" s="12"/>
      <c r="D356" s="12"/>
      <c r="E356" s="12"/>
      <c r="F356" s="18" t="str">
        <f t="shared" si="22"/>
        <v/>
      </c>
      <c r="G356" s="24"/>
      <c r="H356" s="24"/>
      <c r="I356" s="24" t="str">
        <f>IF($A356=EOMONTH($A356,0),IF(VLOOKUP(MONTH($A356),T_Récap_HS,2,0)&lt;&gt;"",VLOOKUP(MONTH($A356),T_Récap_HS,2,0),""),"")</f>
        <v/>
      </c>
      <c r="J356" s="24"/>
      <c r="K356" s="24" t="str">
        <f>IF(OR(A356&lt;$E$1,A356&gt;EOMONTH($E$1,11)),"",IF(AND(WEEKDAY(A356,2)=7,J356&lt;&gt;""),SUM($J$3:$J356),IF(AND($A356=EOMONTH($A356,0),VLOOKUP(MONTH(A356),T_Récap_HS,3,0)&lt;&gt;""),SUM($J$3:$J356),"")))</f>
        <v/>
      </c>
    </row>
    <row r="357" spans="1:11" x14ac:dyDescent="0.25">
      <c r="A357" s="17">
        <f t="shared" si="24"/>
        <v>43938</v>
      </c>
      <c r="B357" s="12"/>
      <c r="C357" s="12"/>
      <c r="D357" s="12"/>
      <c r="E357" s="12"/>
      <c r="F357" s="18" t="str">
        <f t="shared" si="22"/>
        <v/>
      </c>
      <c r="G357" s="24"/>
      <c r="H357" s="24"/>
      <c r="I357" s="24" t="str">
        <f>IF($A357=EOMONTH($A357,0),IF(VLOOKUP(MONTH($A357),T_Récap_HS,2,0)&lt;&gt;"",VLOOKUP(MONTH($A357),T_Récap_HS,2,0),""),"")</f>
        <v/>
      </c>
      <c r="J357" s="24"/>
      <c r="K357" s="24" t="str">
        <f>IF(OR(A357&lt;$E$1,A357&gt;EOMONTH($E$1,11)),"",IF(AND(WEEKDAY(A357,2)=7,J357&lt;&gt;""),SUM($J$3:$J357),IF(AND($A357=EOMONTH($A357,0),VLOOKUP(MONTH(A357),T_Récap_HS,3,0)&lt;&gt;""),SUM($J$3:$J357),"")))</f>
        <v/>
      </c>
    </row>
    <row r="358" spans="1:11" x14ac:dyDescent="0.25">
      <c r="A358" s="17">
        <f t="shared" si="24"/>
        <v>43939</v>
      </c>
      <c r="B358" s="12"/>
      <c r="C358" s="12"/>
      <c r="D358" s="12"/>
      <c r="E358" s="12"/>
      <c r="F358" s="18" t="str">
        <f t="shared" si="22"/>
        <v/>
      </c>
      <c r="G358" s="24"/>
      <c r="H358" s="24"/>
      <c r="I358" s="24" t="str">
        <f>IF($A358=EOMONTH($A358,0),IF(VLOOKUP(MONTH($A358),T_Récap_HS,2,0)&lt;&gt;"",VLOOKUP(MONTH($A358),T_Récap_HS,2,0),""),"")</f>
        <v/>
      </c>
      <c r="J358" s="24"/>
      <c r="K358" s="24" t="str">
        <f>IF(OR(A358&lt;$E$1,A358&gt;EOMONTH($E$1,11)),"",IF(AND(WEEKDAY(A358,2)=7,J358&lt;&gt;""),SUM($J$3:$J358),IF(AND($A358=EOMONTH($A358,0),VLOOKUP(MONTH(A358),T_Récap_HS,3,0)&lt;&gt;""),SUM($J$3:$J358),"")))</f>
        <v/>
      </c>
    </row>
    <row r="359" spans="1:11" x14ac:dyDescent="0.25">
      <c r="A359" s="17">
        <f t="shared" si="24"/>
        <v>43940</v>
      </c>
      <c r="B359" s="12"/>
      <c r="C359" s="12"/>
      <c r="D359" s="12"/>
      <c r="E359" s="12"/>
      <c r="F359" s="18" t="str">
        <f t="shared" si="22"/>
        <v/>
      </c>
      <c r="G359" s="26" t="str">
        <f t="shared" si="25"/>
        <v/>
      </c>
      <c r="H359" s="24" t="str">
        <f>IF(G359&lt;&gt;"",IF(MAX(SUM(F353:F359)-44/24,0)&gt;0,IF(MAX(SUM(F353:F359)-44/24,0)&gt;4/24,VLOOKUP(MAX(SUM(F353:F359)-44/24,0),T_HS_Sup_48h,2,1),MAX(SUM(F353:F359)-44/24,0)),""),"")</f>
        <v/>
      </c>
      <c r="I359" s="24" t="str">
        <f>IF($H359&lt;&gt;"",CHOOSE(MONTH($A359),SUM($H$3:$H359,-SUM($M$3:$M$10)),SUM($H$3:$H359,-SUM($M$3:$M$11)),SUM($H$3:$H359,-SUM($M$3:$M$12)),SUM($H$3:$H359,-SUM($M$3:$M$13)),SUM($H$3:$H359),SUM($H$3:$H359,-$M$3),SUM($H$3:$H359,-SUM($M$3:$M$4)),SUM($H$3:$H359,-SUM($M$3:$M$5)),SUM($H$3:$H359,-SUM($M$3:$M$6)),SUM($H$3:$H359,-SUM($M$3:$M$7)),SUM($H$3:$H359,-SUM($M$3:$M$8)),SUM($H$3:$H359,-SUM($M$3:$M$9))),IF($A359=EOMONTH($A359,0),IF(VLOOKUP(MONTH($A359),T_Récap_HS,2,0)&lt;&gt;"",VLOOKUP(MONTH($A359),T_Récap_HS,2,0),""),""))</f>
        <v/>
      </c>
      <c r="J359" s="24" t="str">
        <f t="shared" si="23"/>
        <v/>
      </c>
      <c r="K359" s="24" t="str">
        <f>IF(OR(A359&lt;$E$1,A359&gt;EOMONTH($E$1,11)),"",IF(AND(WEEKDAY(A359,2)=7,J359&lt;&gt;""),SUM($J$3:$J359),IF(AND($A359=EOMONTH($A359,0),VLOOKUP(MONTH(A359),T_Récap_HS,3,0)&lt;&gt;""),SUM($J$3:$J359),"")))</f>
        <v/>
      </c>
    </row>
    <row r="360" spans="1:11" x14ac:dyDescent="0.25">
      <c r="A360" s="17">
        <f t="shared" si="24"/>
        <v>43941</v>
      </c>
      <c r="B360" s="11"/>
      <c r="C360" s="11"/>
      <c r="D360" s="11"/>
      <c r="E360" s="11"/>
      <c r="F360" s="21" t="str">
        <f t="shared" si="22"/>
        <v/>
      </c>
      <c r="G360" s="25"/>
      <c r="H360" s="25"/>
      <c r="I360" s="25" t="str">
        <f>IF($A360=EOMONTH($A360,0),IF(VLOOKUP(MONTH($A360),T_Récap_HS,2,0)&lt;&gt;"",VLOOKUP(MONTH($A360),T_Récap_HS,2,0),""),"")</f>
        <v/>
      </c>
      <c r="J360" s="25"/>
      <c r="K360" s="25" t="str">
        <f>IF(OR(A360&lt;$E$1,A360&gt;EOMONTH($E$1,11)),"",IF(AND(WEEKDAY(A360,2)=7,J360&lt;&gt;""),SUM($J$3:$J360),IF(AND($A360=EOMONTH($A360,0),VLOOKUP(MONTH(A360),T_Récap_HS,3,0)&lt;&gt;""),SUM($J$3:$J360),"")))</f>
        <v/>
      </c>
    </row>
    <row r="361" spans="1:11" x14ac:dyDescent="0.25">
      <c r="A361" s="17">
        <f t="shared" si="24"/>
        <v>43942</v>
      </c>
      <c r="B361" s="11"/>
      <c r="C361" s="11"/>
      <c r="D361" s="11"/>
      <c r="E361" s="11"/>
      <c r="F361" s="21" t="str">
        <f t="shared" si="22"/>
        <v/>
      </c>
      <c r="G361" s="25"/>
      <c r="H361" s="25"/>
      <c r="I361" s="25" t="str">
        <f>IF($A361=EOMONTH($A361,0),IF(VLOOKUP(MONTH($A361),T_Récap_HS,2,0)&lt;&gt;"",VLOOKUP(MONTH($A361),T_Récap_HS,2,0),""),"")</f>
        <v/>
      </c>
      <c r="J361" s="25"/>
      <c r="K361" s="25" t="str">
        <f>IF(OR(A361&lt;$E$1,A361&gt;EOMONTH($E$1,11)),"",IF(AND(WEEKDAY(A361,2)=7,J361&lt;&gt;""),SUM($J$3:$J361),IF(AND($A361=EOMONTH($A361,0),VLOOKUP(MONTH(A361),T_Récap_HS,3,0)&lt;&gt;""),SUM($J$3:$J361),"")))</f>
        <v/>
      </c>
    </row>
    <row r="362" spans="1:11" x14ac:dyDescent="0.25">
      <c r="A362" s="17">
        <f t="shared" si="24"/>
        <v>43943</v>
      </c>
      <c r="B362" s="11"/>
      <c r="C362" s="11"/>
      <c r="D362" s="11"/>
      <c r="E362" s="11"/>
      <c r="F362" s="21" t="str">
        <f t="shared" si="22"/>
        <v/>
      </c>
      <c r="G362" s="25"/>
      <c r="H362" s="25"/>
      <c r="I362" s="25" t="str">
        <f>IF($A362=EOMONTH($A362,0),IF(VLOOKUP(MONTH($A362),T_Récap_HS,2,0)&lt;&gt;"",VLOOKUP(MONTH($A362),T_Récap_HS,2,0),""),"")</f>
        <v/>
      </c>
      <c r="J362" s="25"/>
      <c r="K362" s="25" t="str">
        <f>IF(OR(A362&lt;$E$1,A362&gt;EOMONTH($E$1,11)),"",IF(AND(WEEKDAY(A362,2)=7,J362&lt;&gt;""),SUM($J$3:$J362),IF(AND($A362=EOMONTH($A362,0),VLOOKUP(MONTH(A362),T_Récap_HS,3,0)&lt;&gt;""),SUM($J$3:$J362),"")))</f>
        <v/>
      </c>
    </row>
    <row r="363" spans="1:11" x14ac:dyDescent="0.25">
      <c r="A363" s="17">
        <f t="shared" si="24"/>
        <v>43944</v>
      </c>
      <c r="B363" s="11"/>
      <c r="C363" s="11"/>
      <c r="D363" s="11"/>
      <c r="E363" s="11"/>
      <c r="F363" s="21" t="str">
        <f t="shared" si="22"/>
        <v/>
      </c>
      <c r="G363" s="25"/>
      <c r="H363" s="25"/>
      <c r="I363" s="25" t="str">
        <f>IF($A363=EOMONTH($A363,0),IF(VLOOKUP(MONTH($A363),T_Récap_HS,2,0)&lt;&gt;"",VLOOKUP(MONTH($A363),T_Récap_HS,2,0),""),"")</f>
        <v/>
      </c>
      <c r="J363" s="25"/>
      <c r="K363" s="25" t="str">
        <f>IF(OR(A363&lt;$E$1,A363&gt;EOMONTH($E$1,11)),"",IF(AND(WEEKDAY(A363,2)=7,J363&lt;&gt;""),SUM($J$3:$J363),IF(AND($A363=EOMONTH($A363,0),VLOOKUP(MONTH(A363),T_Récap_HS,3,0)&lt;&gt;""),SUM($J$3:$J363),"")))</f>
        <v/>
      </c>
    </row>
    <row r="364" spans="1:11" x14ac:dyDescent="0.25">
      <c r="A364" s="17">
        <f t="shared" si="24"/>
        <v>43945</v>
      </c>
      <c r="B364" s="11"/>
      <c r="C364" s="11"/>
      <c r="D364" s="11"/>
      <c r="E364" s="11"/>
      <c r="F364" s="21" t="str">
        <f t="shared" si="22"/>
        <v/>
      </c>
      <c r="G364" s="25"/>
      <c r="H364" s="25"/>
      <c r="I364" s="25" t="str">
        <f>IF($A364=EOMONTH($A364,0),IF(VLOOKUP(MONTH($A364),T_Récap_HS,2,0)&lt;&gt;"",VLOOKUP(MONTH($A364),T_Récap_HS,2,0),""),"")</f>
        <v/>
      </c>
      <c r="J364" s="25"/>
      <c r="K364" s="25" t="str">
        <f>IF(OR(A364&lt;$E$1,A364&gt;EOMONTH($E$1,11)),"",IF(AND(WEEKDAY(A364,2)=7,J364&lt;&gt;""),SUM($J$3:$J364),IF(AND($A364=EOMONTH($A364,0),VLOOKUP(MONTH(A364),T_Récap_HS,3,0)&lt;&gt;""),SUM($J$3:$J364),"")))</f>
        <v/>
      </c>
    </row>
    <row r="365" spans="1:11" x14ac:dyDescent="0.25">
      <c r="A365" s="17">
        <f t="shared" si="24"/>
        <v>43946</v>
      </c>
      <c r="B365" s="11"/>
      <c r="C365" s="11"/>
      <c r="D365" s="11"/>
      <c r="E365" s="11"/>
      <c r="F365" s="21" t="str">
        <f t="shared" si="22"/>
        <v/>
      </c>
      <c r="G365" s="25"/>
      <c r="H365" s="25"/>
      <c r="I365" s="25" t="str">
        <f>IF($A365=EOMONTH($A365,0),IF(VLOOKUP(MONTH($A365),T_Récap_HS,2,0)&lt;&gt;"",VLOOKUP(MONTH($A365),T_Récap_HS,2,0),""),"")</f>
        <v/>
      </c>
      <c r="J365" s="25"/>
      <c r="K365" s="25" t="str">
        <f>IF(OR(A365&lt;$E$1,A365&gt;EOMONTH($E$1,11)),"",IF(AND(WEEKDAY(A365,2)=7,J365&lt;&gt;""),SUM($J$3:$J365),IF(AND($A365=EOMONTH($A365,0),VLOOKUP(MONTH(A365),T_Récap_HS,3,0)&lt;&gt;""),SUM($J$3:$J365),"")))</f>
        <v/>
      </c>
    </row>
    <row r="366" spans="1:11" x14ac:dyDescent="0.25">
      <c r="A366" s="17">
        <f t="shared" si="24"/>
        <v>43947</v>
      </c>
      <c r="B366" s="11"/>
      <c r="C366" s="11"/>
      <c r="D366" s="11"/>
      <c r="E366" s="11"/>
      <c r="F366" s="21" t="str">
        <f t="shared" si="22"/>
        <v/>
      </c>
      <c r="G366" s="27" t="str">
        <f t="shared" si="25"/>
        <v/>
      </c>
      <c r="H366" s="25" t="str">
        <f>IF(G366&lt;&gt;"",IF(MAX(SUM(F360:F366)-44/24,0)&gt;0,IF(MAX(SUM(F360:F366)-44/24,0)&gt;4/24,VLOOKUP(MAX(SUM(F360:F366)-44/24,0),T_HS_Sup_48h,2,1),MAX(SUM(F360:F366)-44/24,0)),""),"")</f>
        <v/>
      </c>
      <c r="I366" s="25" t="str">
        <f>IF($H366&lt;&gt;"",CHOOSE(MONTH($A366),SUM($H$3:$H366,-SUM($M$3:$M$10)),SUM($H$3:$H366,-SUM($M$3:$M$11)),SUM($H$3:$H366,-SUM($M$3:$M$12)),SUM($H$3:$H366,-SUM($M$3:$M$13)),SUM($H$3:$H366),SUM($H$3:$H366,-$M$3),SUM($H$3:$H366,-SUM($M$3:$M$4)),SUM($H$3:$H366,-SUM($M$3:$M$5)),SUM($H$3:$H366,-SUM($M$3:$M$6)),SUM($H$3:$H366,-SUM($M$3:$M$7)),SUM($H$3:$H366,-SUM($M$3:$M$8)),SUM($H$3:$H366,-SUM($M$3:$M$9))),IF($A366=EOMONTH($A366,0),IF(VLOOKUP(MONTH($A366),T_Récap_HS,2,0)&lt;&gt;"",VLOOKUP(MONTH($A366),T_Récap_HS,2,0),""),""))</f>
        <v/>
      </c>
      <c r="J366" s="25" t="str">
        <f t="shared" si="23"/>
        <v/>
      </c>
      <c r="K366" s="25" t="str">
        <f>IF(OR(A366&lt;$E$1,A366&gt;EOMONTH($E$1,11)),"",IF(AND(WEEKDAY(A366,2)=7,J366&lt;&gt;""),SUM($J$3:$J366),IF(AND($A366=EOMONTH($A366,0),VLOOKUP(MONTH(A366),T_Récap_HS,3,0)&lt;&gt;""),SUM($J$3:$J366),"")))</f>
        <v/>
      </c>
    </row>
    <row r="367" spans="1:11" x14ac:dyDescent="0.25">
      <c r="A367" s="17">
        <f t="shared" si="24"/>
        <v>43948</v>
      </c>
      <c r="B367" s="12"/>
      <c r="C367" s="12"/>
      <c r="D367" s="12"/>
      <c r="E367" s="12"/>
      <c r="F367" s="18" t="str">
        <f t="shared" si="22"/>
        <v/>
      </c>
      <c r="G367" s="24"/>
      <c r="H367" s="24"/>
      <c r="I367" s="24" t="str">
        <f>IF($A367=EOMONTH($A367,0),IF(VLOOKUP(MONTH($A367),T_Récap_HS,2,0)&lt;&gt;"",VLOOKUP(MONTH($A367),T_Récap_HS,2,0),""),"")</f>
        <v/>
      </c>
      <c r="J367" s="24"/>
      <c r="K367" s="24" t="str">
        <f>IF(OR(A367&lt;$E$1,A367&gt;EOMONTH($E$1,11)),"",IF(AND(WEEKDAY(A367,2)=7,J367&lt;&gt;""),SUM($J$3:$J367),IF(AND($A367=EOMONTH($A367,0),VLOOKUP(MONTH(A367),T_Récap_HS,3,0)&lt;&gt;""),SUM($J$3:$J367),"")))</f>
        <v/>
      </c>
    </row>
    <row r="368" spans="1:11" x14ac:dyDescent="0.25">
      <c r="A368" s="17">
        <f t="shared" si="24"/>
        <v>43949</v>
      </c>
      <c r="B368" s="12"/>
      <c r="C368" s="12"/>
      <c r="D368" s="12"/>
      <c r="E368" s="12"/>
      <c r="F368" s="18" t="str">
        <f t="shared" si="22"/>
        <v/>
      </c>
      <c r="G368" s="24"/>
      <c r="H368" s="24"/>
      <c r="I368" s="24" t="str">
        <f>IF($A368=EOMONTH($A368,0),IF(VLOOKUP(MONTH($A368),T_Récap_HS,2,0)&lt;&gt;"",VLOOKUP(MONTH($A368),T_Récap_HS,2,0),""),"")</f>
        <v/>
      </c>
      <c r="J368" s="24"/>
      <c r="K368" s="24" t="str">
        <f>IF(OR(A368&lt;$E$1,A368&gt;EOMONTH($E$1,11)),"",IF(AND(WEEKDAY(A368,2)=7,J368&lt;&gt;""),SUM($J$3:$J368),IF(AND($A368=EOMONTH($A368,0),VLOOKUP(MONTH(A368),T_Récap_HS,3,0)&lt;&gt;""),SUM($J$3:$J368),"")))</f>
        <v/>
      </c>
    </row>
    <row r="369" spans="1:13" x14ac:dyDescent="0.25">
      <c r="A369" s="17">
        <f t="shared" si="24"/>
        <v>43950</v>
      </c>
      <c r="B369" s="12"/>
      <c r="C369" s="12"/>
      <c r="D369" s="12"/>
      <c r="E369" s="12"/>
      <c r="F369" s="18" t="str">
        <f t="shared" si="22"/>
        <v/>
      </c>
      <c r="G369" s="24"/>
      <c r="H369" s="24"/>
      <c r="I369" s="24" t="str">
        <f>IF($A369=EOMONTH($A369,0),IF(VLOOKUP(MONTH($A369),T_Récap_HS,2,0)&lt;&gt;"",VLOOKUP(MONTH($A369),T_Récap_HS,2,0),""),"")</f>
        <v/>
      </c>
      <c r="J369" s="24"/>
      <c r="K369" s="24" t="str">
        <f>IF(OR(A369&lt;$E$1,A369&gt;EOMONTH($E$1,11)),"",IF(AND(WEEKDAY(A369,2)=7,J369&lt;&gt;""),SUM($J$3:$J369),IF(AND($A369=EOMONTH($A369,0),VLOOKUP(MONTH(A369),T_Récap_HS,3,0)&lt;&gt;""),SUM($J$3:$J369),"")))</f>
        <v/>
      </c>
    </row>
    <row r="370" spans="1:13" x14ac:dyDescent="0.25">
      <c r="A370" s="17">
        <f t="shared" si="24"/>
        <v>43951</v>
      </c>
      <c r="B370" s="12"/>
      <c r="C370" s="12"/>
      <c r="D370" s="12"/>
      <c r="E370" s="12"/>
      <c r="F370" s="18" t="str">
        <f t="shared" si="22"/>
        <v/>
      </c>
      <c r="G370" s="24"/>
      <c r="H370" s="24"/>
      <c r="I370" s="24" t="str">
        <f>IF($A370=EOMONTH($A370,0),IF(VLOOKUP(MONTH($A370),T_Récap_HS,2,0)&lt;&gt;"",VLOOKUP(MONTH($A370),T_Récap_HS,2,0),""),"")</f>
        <v/>
      </c>
      <c r="J370" s="24"/>
      <c r="K370" s="24" t="str">
        <f>IF(OR(A370&lt;$E$1,A370&gt;EOMONTH($E$1,11)),"",IF(AND(WEEKDAY(A370,2)=7,J370&lt;&gt;""),SUM($J$3:$J370),IF(AND($A370=EOMONTH($A370,0),VLOOKUP(MONTH(A370),T_Récap_HS,3,0)&lt;&gt;""),SUM($J$3:$J370),"")))</f>
        <v/>
      </c>
    </row>
    <row r="371" spans="1:13" x14ac:dyDescent="0.25">
      <c r="A371" s="17">
        <f>A370+1</f>
        <v>43952</v>
      </c>
      <c r="B371" s="12"/>
      <c r="C371" s="12"/>
      <c r="D371" s="12"/>
      <c r="E371" s="12"/>
      <c r="F371" s="18" t="str">
        <f t="shared" si="22"/>
        <v/>
      </c>
      <c r="G371" s="24"/>
      <c r="H371" s="24"/>
      <c r="I371" s="24" t="str">
        <f>IF($A371=EOMONTH($A371,0),IF(VLOOKUP(MONTH($A371),T_Récap_HS,2,0)&lt;&gt;"",VLOOKUP(MONTH($A371),T_Récap_HS,2,0),""),"")</f>
        <v/>
      </c>
      <c r="J371" s="19"/>
      <c r="K371" s="19" t="str">
        <f>IF(OR(A371&lt;$E$1,A371&gt;EOMONTH($E$1,11)),"",IF(AND(WEEKDAY(A371,2)=7,J371&lt;&gt;""),SUM($J$3:$J371),IF(AND($A371=EOMONTH($A371,0),VLOOKUP(MONTH(A371),T_Récap_HS,3,0)&lt;&gt;""),SUM($J$3:$J371),"")))</f>
        <v/>
      </c>
    </row>
    <row r="372" spans="1:13" x14ac:dyDescent="0.25">
      <c r="A372" s="17">
        <f>A371+1</f>
        <v>43953</v>
      </c>
      <c r="B372" s="12"/>
      <c r="C372" s="12"/>
      <c r="D372" s="12"/>
      <c r="E372" s="12"/>
      <c r="F372" s="18" t="str">
        <f t="shared" si="22"/>
        <v/>
      </c>
      <c r="G372" s="24"/>
      <c r="H372" s="24"/>
      <c r="I372" s="24" t="str">
        <f>IF($A372=EOMONTH($A372,0),IF(VLOOKUP(MONTH($A372),T_Récap_HS,2,0)&lt;&gt;"",VLOOKUP(MONTH($A372),T_Récap_HS,2,0),""),"")</f>
        <v/>
      </c>
      <c r="J372" s="19"/>
      <c r="K372" s="19" t="str">
        <f>IF(OR(A372&lt;$E$1,A372&gt;EOMONTH($E$1,11)),"",IF(AND(WEEKDAY(A372,2)=7,J372&lt;&gt;""),SUM($J$3:$J372),IF(AND($A372=EOMONTH($A372,0),VLOOKUP(MONTH(A372),T_Récap_HS,3,0)&lt;&gt;""),SUM($J$3:$J372),"")))</f>
        <v/>
      </c>
      <c r="M372" s="28"/>
    </row>
    <row r="373" spans="1:13" x14ac:dyDescent="0.25">
      <c r="A373" s="17">
        <f>A372+1</f>
        <v>43954</v>
      </c>
      <c r="B373" s="12"/>
      <c r="C373" s="12"/>
      <c r="D373" s="12"/>
      <c r="E373" s="12"/>
      <c r="F373" s="18" t="str">
        <f t="shared" si="22"/>
        <v/>
      </c>
      <c r="G373" s="20" t="str">
        <f t="shared" si="25"/>
        <v/>
      </c>
      <c r="H373" s="24" t="str">
        <f>IF(G373&lt;&gt;"",IF(MAX(SUM(F367:F373)-44/24,0)&gt;0,IF(MAX(SUM(F367:F373)-44/24,0)&gt;4/24,VLOOKUP(MAX(SUM(F367:F373)-44/24,0),T_HS_Sup_48h,2,1),MAX(SUM(F367:F373)-44/24,0)),""),"")</f>
        <v/>
      </c>
      <c r="I373" s="24" t="str">
        <f>IF($H373&lt;&gt;"",CHOOSE(MONTH($A373),SUM($H$3:$H373,-SUM($M$3:$M$10)),SUM($H$3:$H373,-SUM($M$3:$M$11)),SUM($H$3:$H373,-SUM($M$3:$M$12)),SUM($H$3:$H373,-SUM($M$3:$M$13)),SUM($H$3:$H373),SUM($H$3:$H373,-$M$3),SUM($H$3:$H373,-SUM($M$3:$M$4)),SUM($H$3:$H373,-SUM($M$3:$M$5)),SUM($H$3:$H373,-SUM($M$3:$M$6)),SUM($H$3:$H373,-SUM($M$3:$M$7)),SUM($H$3:$H373,-SUM($M$3:$M$8)),SUM($H$3:$H373,-SUM($M$3:$M$9))),IF($A373=EOMONTH($A373,0),IF(VLOOKUP(MONTH($A373),T_Récap_HS,2,0)&lt;&gt;"",VLOOKUP(MONTH($A373),T_Récap_HS,2,0),""),""))</f>
        <v/>
      </c>
      <c r="J373" s="19" t="str">
        <f t="shared" si="23"/>
        <v/>
      </c>
      <c r="K373" s="19" t="str">
        <f>IF(OR(A373&lt;$E$1,A373&gt;EOMONTH($E$1,11)),"",IF(AND(WEEKDAY(A373,2)=7,J373&lt;&gt;""),SUM($J$3:$J373),IF(AND($A373=EOMONTH($A373,0),VLOOKUP(MONTH(A373),T_Récap_HS,3,0)&lt;&gt;""),SUM($J$3:$J373),"")))</f>
        <v/>
      </c>
    </row>
  </sheetData>
  <sheetProtection sheet="1" objects="1" scenarios="1" selectLockedCells="1"/>
  <mergeCells count="5">
    <mergeCell ref="C1:D1"/>
    <mergeCell ref="L1:N2"/>
    <mergeCell ref="O1:P2"/>
    <mergeCell ref="H2:I2"/>
    <mergeCell ref="J2:K2"/>
  </mergeCells>
  <conditionalFormatting sqref="A3:K373">
    <cfRule type="expression" dxfId="7" priority="2">
      <formula>$A3=EOMONTH($A3,0)</formula>
    </cfRule>
    <cfRule type="expression" dxfId="6" priority="3">
      <formula>DAY($A3)=1</formula>
    </cfRule>
    <cfRule type="expression" dxfId="5" priority="4">
      <formula>WEEKDAY($A3,2)&gt;5</formula>
    </cfRule>
  </conditionalFormatting>
  <conditionalFormatting sqref="G3:G373">
    <cfRule type="expression" dxfId="4" priority="1">
      <formula>AND(G3&lt;&gt;"",G3&gt;48/24)</formula>
    </cfRule>
  </conditionalFormatting>
  <dataValidations count="1">
    <dataValidation type="list" allowBlank="1" showInputMessage="1" showErrorMessage="1" sqref="B1">
      <formula1>Années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F8" sqref="F8"/>
    </sheetView>
  </sheetViews>
  <sheetFormatPr baseColWidth="10" defaultRowHeight="15" x14ac:dyDescent="0.25"/>
  <sheetData>
    <row r="1" spans="1:5" ht="18.75" x14ac:dyDescent="0.3">
      <c r="A1">
        <v>2019</v>
      </c>
      <c r="E1" s="29" t="s">
        <v>10</v>
      </c>
    </row>
    <row r="2" spans="1:5" x14ac:dyDescent="0.25">
      <c r="A2">
        <v>2020</v>
      </c>
    </row>
    <row r="3" spans="1:5" x14ac:dyDescent="0.25">
      <c r="A3">
        <v>2021</v>
      </c>
    </row>
    <row r="4" spans="1:5" x14ac:dyDescent="0.25">
      <c r="A4">
        <v>2022</v>
      </c>
    </row>
    <row r="5" spans="1:5" x14ac:dyDescent="0.25">
      <c r="A5">
        <v>2023</v>
      </c>
    </row>
    <row r="6" spans="1:5" x14ac:dyDescent="0.25">
      <c r="A6">
        <v>2024</v>
      </c>
    </row>
    <row r="7" spans="1:5" x14ac:dyDescent="0.25">
      <c r="A7">
        <v>2025</v>
      </c>
    </row>
    <row r="8" spans="1:5" x14ac:dyDescent="0.25">
      <c r="A8">
        <v>2026</v>
      </c>
    </row>
    <row r="9" spans="1:5" x14ac:dyDescent="0.25">
      <c r="A9">
        <v>2027</v>
      </c>
    </row>
    <row r="10" spans="1:5" x14ac:dyDescent="0.25">
      <c r="A10">
        <v>2028</v>
      </c>
    </row>
    <row r="11" spans="1:5" x14ac:dyDescent="0.25">
      <c r="A11">
        <v>2029</v>
      </c>
    </row>
    <row r="12" spans="1:5" x14ac:dyDescent="0.25">
      <c r="A12">
        <v>2030</v>
      </c>
    </row>
    <row r="13" spans="1:5" x14ac:dyDescent="0.25">
      <c r="A13">
        <v>2031</v>
      </c>
    </row>
    <row r="14" spans="1:5" x14ac:dyDescent="0.25">
      <c r="A14">
        <v>2032</v>
      </c>
    </row>
    <row r="15" spans="1:5" x14ac:dyDescent="0.25">
      <c r="A15">
        <v>2033</v>
      </c>
    </row>
    <row r="16" spans="1:5" x14ac:dyDescent="0.25">
      <c r="A16">
        <v>2034</v>
      </c>
    </row>
    <row r="17" spans="1:1" x14ac:dyDescent="0.25">
      <c r="A17">
        <v>2035</v>
      </c>
    </row>
    <row r="18" spans="1:1" x14ac:dyDescent="0.25">
      <c r="A18">
        <v>2036</v>
      </c>
    </row>
    <row r="19" spans="1:1" x14ac:dyDescent="0.25">
      <c r="A19">
        <v>2037</v>
      </c>
    </row>
    <row r="20" spans="1:1" x14ac:dyDescent="0.25">
      <c r="A20">
        <v>2038</v>
      </c>
    </row>
    <row r="21" spans="1:1" x14ac:dyDescent="0.25">
      <c r="A21">
        <v>2039</v>
      </c>
    </row>
    <row r="22" spans="1:1" x14ac:dyDescent="0.25">
      <c r="A22">
        <v>2040</v>
      </c>
    </row>
    <row r="23" spans="1:1" x14ac:dyDescent="0.25">
      <c r="A23">
        <v>2041</v>
      </c>
    </row>
    <row r="24" spans="1:1" x14ac:dyDescent="0.25">
      <c r="A24">
        <v>2042</v>
      </c>
    </row>
    <row r="25" spans="1:1" x14ac:dyDescent="0.25">
      <c r="A25">
        <v>2043</v>
      </c>
    </row>
    <row r="26" spans="1:1" x14ac:dyDescent="0.25">
      <c r="A26">
        <v>2044</v>
      </c>
    </row>
    <row r="27" spans="1:1" x14ac:dyDescent="0.25">
      <c r="A27">
        <v>2045</v>
      </c>
    </row>
    <row r="28" spans="1:1" x14ac:dyDescent="0.25">
      <c r="A28">
        <v>2046</v>
      </c>
    </row>
    <row r="29" spans="1:1" x14ac:dyDescent="0.25">
      <c r="A29">
        <v>2047</v>
      </c>
    </row>
    <row r="30" spans="1:1" x14ac:dyDescent="0.25">
      <c r="A30">
        <v>2048</v>
      </c>
    </row>
    <row r="31" spans="1:1" x14ac:dyDescent="0.25">
      <c r="A31">
        <v>2049</v>
      </c>
    </row>
    <row r="32" spans="1:1" x14ac:dyDescent="0.25">
      <c r="A32">
        <v>2050</v>
      </c>
    </row>
  </sheetData>
  <hyperlinks>
    <hyperlink ref="E1" r:id="rId1"/>
  </hyperlinks>
  <pageMargins left="0.7" right="0.7" top="0.75" bottom="0.75" header="0.3" footer="0.3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73"/>
  <sheetViews>
    <sheetView zoomScaleNormal="100" workbookViewId="0">
      <pane ySplit="2" topLeftCell="A3" activePane="bottomLeft" state="frozen"/>
      <selection pane="bottomLeft" activeCell="B1" sqref="B1"/>
    </sheetView>
  </sheetViews>
  <sheetFormatPr baseColWidth="10" defaultRowHeight="15" x14ac:dyDescent="0.25"/>
  <cols>
    <col min="1" max="1" width="27.140625" style="16" bestFit="1" customWidth="1"/>
    <col min="2" max="5" width="11.42578125" style="16"/>
    <col min="6" max="6" width="11.42578125" style="15"/>
    <col min="7" max="7" width="12.5703125" style="15" customWidth="1"/>
    <col min="8" max="8" width="10.140625" style="15" customWidth="1"/>
    <col min="9" max="9" width="7.42578125" style="15" customWidth="1"/>
    <col min="10" max="10" width="9.42578125" style="15" customWidth="1"/>
    <col min="11" max="11" width="7.5703125" style="15" customWidth="1"/>
    <col min="12" max="12" width="9.28515625" style="16" customWidth="1"/>
    <col min="13" max="13" width="12.42578125" style="16" customWidth="1"/>
    <col min="14" max="14" width="9.28515625" style="16" customWidth="1"/>
    <col min="15" max="16" width="13.42578125" style="16" customWidth="1"/>
    <col min="17" max="17" width="14.5703125" style="16" customWidth="1"/>
    <col min="18" max="16384" width="11.42578125" style="16"/>
  </cols>
  <sheetData>
    <row r="1" spans="1:17" ht="15" customHeight="1" x14ac:dyDescent="0.25">
      <c r="A1" s="13" t="s">
        <v>9</v>
      </c>
      <c r="B1" s="8">
        <v>2019</v>
      </c>
      <c r="C1" s="40" t="s">
        <v>8</v>
      </c>
      <c r="D1" s="40"/>
      <c r="E1" s="14">
        <f>DATE(B1,5,1)</f>
        <v>43586</v>
      </c>
      <c r="L1" s="41" t="s">
        <v>12</v>
      </c>
      <c r="M1" s="42"/>
      <c r="N1" s="43"/>
      <c r="O1" s="47" t="s">
        <v>13</v>
      </c>
      <c r="P1" s="48"/>
    </row>
    <row r="2" spans="1:17" ht="18.75" customHeight="1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2</v>
      </c>
      <c r="F2" s="38" t="s">
        <v>4</v>
      </c>
      <c r="G2" s="38" t="s">
        <v>5</v>
      </c>
      <c r="H2" s="51" t="s">
        <v>7</v>
      </c>
      <c r="I2" s="51"/>
      <c r="J2" s="51" t="s">
        <v>6</v>
      </c>
      <c r="K2" s="52"/>
      <c r="L2" s="44"/>
      <c r="M2" s="45"/>
      <c r="N2" s="46"/>
      <c r="O2" s="49"/>
      <c r="P2" s="50"/>
    </row>
    <row r="3" spans="1:17" x14ac:dyDescent="0.25">
      <c r="A3" s="17">
        <f>$E$1+CHOOSE(WEEKDAY($E$1,2),0,-1,-2,-3,-4,-5,-6)</f>
        <v>43584</v>
      </c>
      <c r="B3" s="9"/>
      <c r="C3" s="9"/>
      <c r="D3" s="9"/>
      <c r="E3" s="9"/>
      <c r="F3" s="18" t="str">
        <f t="shared" ref="F3:F66" si="0">IF(AND(B3=0,C3=0,D3=0,E3=0),"",IF((C3-B3)+(E3-D3)&lt;0,"",(C3-B3)+(E3-D3)))</f>
        <v/>
      </c>
      <c r="G3" s="19"/>
      <c r="H3" s="19"/>
      <c r="I3" s="19"/>
      <c r="J3" s="19"/>
      <c r="K3" s="19"/>
      <c r="L3" s="30">
        <v>5</v>
      </c>
      <c r="M3" s="31" t="str">
        <f t="shared" ref="M3:M14" si="1">IF(SUMPRODUCT((MONTH($A$3:$A$373)=L3)*(_xlfn.NUMBERVALUE($H$3:$H$373)))&gt;0,SUMPRODUCT((MONTH($A$3:$A$373)=L3)*(_xlfn.NUMBERVALUE($H$3:$H$373))),"")</f>
        <v/>
      </c>
      <c r="N3" s="31" t="str">
        <f t="shared" ref="N3:N14" si="2">IF(SUMPRODUCT((MONTH($A$3:$A$373)=L3)*(_xlfn.NUMBERVALUE($J$3:$J$373)))&gt;0,SUMPRODUCT((MONTH($A$3:$A$373)=L3)*(_xlfn.NUMBERVALUE($J$3:$J$373))),"")</f>
        <v/>
      </c>
      <c r="O3" s="34">
        <v>0.1673611111111111</v>
      </c>
      <c r="P3" s="34">
        <v>0.20833333333333334</v>
      </c>
      <c r="Q3" s="15" t="s">
        <v>14</v>
      </c>
    </row>
    <row r="4" spans="1:17" x14ac:dyDescent="0.25">
      <c r="A4" s="17">
        <f>A3+1</f>
        <v>43585</v>
      </c>
      <c r="B4" s="9"/>
      <c r="C4" s="9"/>
      <c r="D4" s="9"/>
      <c r="E4" s="9"/>
      <c r="F4" s="18" t="str">
        <f t="shared" si="0"/>
        <v/>
      </c>
      <c r="G4" s="19"/>
      <c r="H4" s="19"/>
      <c r="I4" s="19"/>
      <c r="J4" s="19"/>
      <c r="K4" s="19"/>
      <c r="L4" s="30">
        <v>6</v>
      </c>
      <c r="M4" s="31" t="str">
        <f t="shared" si="1"/>
        <v/>
      </c>
      <c r="N4" s="31" t="str">
        <f t="shared" si="2"/>
        <v/>
      </c>
      <c r="O4" s="34">
        <v>0.20902777777777778</v>
      </c>
      <c r="P4" s="34">
        <v>0.25</v>
      </c>
      <c r="Q4" s="15" t="s">
        <v>15</v>
      </c>
    </row>
    <row r="5" spans="1:17" x14ac:dyDescent="0.25">
      <c r="A5" s="17">
        <f t="shared" ref="A5:A68" si="3">A4+1</f>
        <v>43586</v>
      </c>
      <c r="B5" s="9"/>
      <c r="C5" s="9"/>
      <c r="D5" s="9"/>
      <c r="E5" s="9"/>
      <c r="F5" s="18" t="str">
        <f t="shared" si="0"/>
        <v/>
      </c>
      <c r="G5" s="19"/>
      <c r="H5" s="19"/>
      <c r="I5" s="19"/>
      <c r="J5" s="19"/>
      <c r="K5" s="19"/>
      <c r="L5" s="30">
        <v>7</v>
      </c>
      <c r="M5" s="31" t="str">
        <f t="shared" si="1"/>
        <v/>
      </c>
      <c r="N5" s="31" t="str">
        <f t="shared" si="2"/>
        <v/>
      </c>
      <c r="O5" s="34">
        <v>0.25069444444444444</v>
      </c>
      <c r="P5" s="34">
        <v>0.29166666666666669</v>
      </c>
      <c r="Q5" s="15" t="s">
        <v>16</v>
      </c>
    </row>
    <row r="6" spans="1:17" x14ac:dyDescent="0.25">
      <c r="A6" s="17">
        <f t="shared" si="3"/>
        <v>43587</v>
      </c>
      <c r="B6" s="9"/>
      <c r="C6" s="9"/>
      <c r="D6" s="9"/>
      <c r="E6" s="9"/>
      <c r="F6" s="18" t="str">
        <f t="shared" si="0"/>
        <v/>
      </c>
      <c r="G6" s="19"/>
      <c r="H6" s="19"/>
      <c r="I6" s="19"/>
      <c r="J6" s="19"/>
      <c r="K6" s="19"/>
      <c r="L6" s="30">
        <v>8</v>
      </c>
      <c r="M6" s="31" t="str">
        <f t="shared" si="1"/>
        <v/>
      </c>
      <c r="N6" s="31" t="str">
        <f t="shared" si="2"/>
        <v/>
      </c>
      <c r="O6" s="34">
        <v>0.29236111111111113</v>
      </c>
      <c r="P6" s="34">
        <v>0.33333333333333331</v>
      </c>
      <c r="Q6" s="15" t="s">
        <v>17</v>
      </c>
    </row>
    <row r="7" spans="1:17" x14ac:dyDescent="0.25">
      <c r="A7" s="17">
        <f t="shared" si="3"/>
        <v>43588</v>
      </c>
      <c r="B7" s="9"/>
      <c r="C7" s="9"/>
      <c r="D7" s="9"/>
      <c r="E7" s="9"/>
      <c r="F7" s="18" t="str">
        <f t="shared" si="0"/>
        <v/>
      </c>
      <c r="G7" s="19"/>
      <c r="H7" s="19"/>
      <c r="I7" s="19"/>
      <c r="J7" s="19"/>
      <c r="K7" s="19"/>
      <c r="L7" s="30">
        <v>9</v>
      </c>
      <c r="M7" s="31" t="str">
        <f t="shared" si="1"/>
        <v/>
      </c>
      <c r="N7" s="31" t="str">
        <f t="shared" si="2"/>
        <v/>
      </c>
      <c r="O7" s="34">
        <v>0.33402777777777781</v>
      </c>
      <c r="P7" s="34">
        <v>0.375</v>
      </c>
      <c r="Q7" s="15" t="s">
        <v>18</v>
      </c>
    </row>
    <row r="8" spans="1:17" x14ac:dyDescent="0.25">
      <c r="A8" s="17">
        <f t="shared" si="3"/>
        <v>43589</v>
      </c>
      <c r="B8" s="9"/>
      <c r="C8" s="9"/>
      <c r="D8" s="9"/>
      <c r="E8" s="9"/>
      <c r="F8" s="18" t="str">
        <f t="shared" si="0"/>
        <v/>
      </c>
      <c r="G8" s="19"/>
      <c r="H8" s="19"/>
      <c r="I8" s="19"/>
      <c r="J8" s="19"/>
      <c r="K8" s="19"/>
      <c r="L8" s="30">
        <v>10</v>
      </c>
      <c r="M8" s="31" t="str">
        <f t="shared" si="1"/>
        <v/>
      </c>
      <c r="N8" s="31" t="str">
        <f t="shared" si="2"/>
        <v/>
      </c>
      <c r="O8" s="34">
        <v>0.3756944444444445</v>
      </c>
      <c r="P8" s="34">
        <v>0.41666666666666669</v>
      </c>
      <c r="Q8" s="15" t="s">
        <v>19</v>
      </c>
    </row>
    <row r="9" spans="1:17" x14ac:dyDescent="0.25">
      <c r="A9" s="17">
        <f t="shared" si="3"/>
        <v>43590</v>
      </c>
      <c r="B9" s="9"/>
      <c r="C9" s="9"/>
      <c r="D9" s="9"/>
      <c r="E9" s="9"/>
      <c r="F9" s="18" t="str">
        <f t="shared" si="0"/>
        <v/>
      </c>
      <c r="G9" s="20" t="str">
        <f t="shared" ref="G9:G65" si="4">IF(A9&gt;EOMONTH($E$1,11),"",IF(WEEKDAY(A9,2)&lt;7,"",IF(SUM(F3:F9)&gt;0,SUM(F3:F9),"")))</f>
        <v/>
      </c>
      <c r="H9" s="19" t="str">
        <f>IF(G9&lt;&gt;"",IF(MAX(SUM(F3:F9)-44/24,0)&gt;0,IF(MAX(SUM(F3:F9)-44/24,0)&gt;4/24,VLOOKUP(MAX(SUM(F3:F9)-44/24,0),T_HS_Sup_48h,2,1),MAX(SUM(F3:F9)-44/24,0)),""),"")</f>
        <v/>
      </c>
      <c r="I9" s="19" t="str">
        <f>IF($H9&lt;&gt;"",CHOOSE(MONTH($A9),SUM($H$3:$H9,-SUM($M$3:$M$10)),SUM($H$3:$H9,-SUM($M$3:$M$11)),SUM($H$3:$H9,-SUM($M$3:$M$12)),SUM($H$3:$H9,-SUM($M$3:$M$13)),SUM($H$3:$H9),SUM($H$3:$H9,-$M$3),SUM($H$3:$H9,-SUM($M$3:$M$4)),SUM($H$3:$H9,-SUM($M$3:$M$5)),SUM($H$3:$H9,-SUM($M$3:$M$6)),SUM($H$3:$H9,-SUM($M$3:$M$7)),SUM($H$3:$H9,-SUM($M$3:$M$8)),SUM($H$3:$H9,-SUM($M$3:$M$9))),IF($A9=EOMONTH($A9,0),IF(VLOOKUP(MONTH($A9),T_Récap_HS,2,0)&lt;&gt;"",VLOOKUP(MONTH($A9),T_Récap_HS,2,0),""),""))</f>
        <v/>
      </c>
      <c r="J9" s="19" t="str">
        <f t="shared" ref="J9:J65" si="5">IF(G9&lt;&gt;"",IF(MAX(G9-35/24,0)&gt;0,IF(MAX(G9,0)&gt;48/24,9/24,MAX(G9-35/24,0)-_xlfn.NUMBERVALUE(H9)),""),"")</f>
        <v/>
      </c>
      <c r="K9" s="19" t="str">
        <f>IF(OR(A9&lt;$E$1,A9&gt;EOMONTH($E$1,11)),"",IF(AND(WEEKDAY(A9,2)=7,J9&lt;&gt;""),SUM($J$3:$J9),IF(AND($A9=EOMONTH($A9,0),VLOOKUP(MONTH(A9),T_Récap_HS,3,0)&lt;&gt;""),SUM($J$3:$J9),"")))</f>
        <v/>
      </c>
      <c r="L9" s="30">
        <v>11</v>
      </c>
      <c r="M9" s="31" t="str">
        <f t="shared" si="1"/>
        <v/>
      </c>
      <c r="N9" s="31" t="str">
        <f t="shared" si="2"/>
        <v/>
      </c>
      <c r="O9" s="34">
        <v>0.41736111111111113</v>
      </c>
      <c r="P9" s="34">
        <v>0.45833333333333331</v>
      </c>
      <c r="Q9" s="15" t="s">
        <v>20</v>
      </c>
    </row>
    <row r="10" spans="1:17" x14ac:dyDescent="0.25">
      <c r="A10" s="17">
        <f t="shared" si="3"/>
        <v>43591</v>
      </c>
      <c r="B10" s="10"/>
      <c r="C10" s="10"/>
      <c r="D10" s="10"/>
      <c r="E10" s="10"/>
      <c r="F10" s="21" t="str">
        <f t="shared" si="0"/>
        <v/>
      </c>
      <c r="G10" s="22"/>
      <c r="H10" s="22"/>
      <c r="I10" s="22" t="str">
        <f>IF($A10=EOMONTH($A10,0),IF(VLOOKUP(MONTH($A10),T_Récap_HS,2,0)&lt;&gt;"",VLOOKUP(MONTH($A10),T_Récap_HS,2,0),""),"")</f>
        <v/>
      </c>
      <c r="J10" s="22"/>
      <c r="K10" s="22" t="str">
        <f>IF(OR(A10&lt;$E$1,A10&gt;EOMONTH($E$1,11)),"",IF(AND(WEEKDAY(A10,2)=7,J10&lt;&gt;""),SUM($J$3:$J10),IF(AND($A10=EOMONTH($A10,0),VLOOKUP(MONTH(A10),T_Récap_HS,3,0)&lt;&gt;""),SUM($J$3:$J10),"")))</f>
        <v/>
      </c>
      <c r="L10" s="30">
        <v>12</v>
      </c>
      <c r="M10" s="31" t="str">
        <f t="shared" si="1"/>
        <v/>
      </c>
      <c r="N10" s="31" t="str">
        <f t="shared" si="2"/>
        <v/>
      </c>
      <c r="O10" s="34">
        <v>0.45902777777777781</v>
      </c>
      <c r="P10" s="34">
        <v>0.5</v>
      </c>
      <c r="Q10" s="15" t="s">
        <v>21</v>
      </c>
    </row>
    <row r="11" spans="1:17" x14ac:dyDescent="0.25">
      <c r="A11" s="17">
        <f t="shared" si="3"/>
        <v>43592</v>
      </c>
      <c r="B11" s="10"/>
      <c r="C11" s="10"/>
      <c r="D11" s="10"/>
      <c r="E11" s="10"/>
      <c r="F11" s="21"/>
      <c r="G11" s="22"/>
      <c r="H11" s="22"/>
      <c r="I11" s="22" t="str">
        <f>IF($A11=EOMONTH($A11,0),IF(VLOOKUP(MONTH($A11),T_Récap_HS,2,0)&lt;&gt;"",VLOOKUP(MONTH($A11),T_Récap_HS,2,0),""),"")</f>
        <v/>
      </c>
      <c r="J11" s="22"/>
      <c r="K11" s="22" t="str">
        <f>IF(OR(A11&lt;$E$1,A11&gt;EOMONTH($E$1,11)),"",IF(AND(WEEKDAY(A11,2)=7,J11&lt;&gt;""),SUM($J$3:$J11),IF(AND($A11=EOMONTH($A11,0),VLOOKUP(MONTH(A11),T_Récap_HS,3,0)&lt;&gt;""),SUM($J$3:$J11),"")))</f>
        <v/>
      </c>
      <c r="L11" s="30">
        <v>1</v>
      </c>
      <c r="M11" s="31" t="str">
        <f t="shared" si="1"/>
        <v/>
      </c>
      <c r="N11" s="31" t="str">
        <f t="shared" si="2"/>
        <v/>
      </c>
      <c r="O11" s="34">
        <v>0.50069444444444444</v>
      </c>
      <c r="P11" s="34">
        <v>0.54166666666666663</v>
      </c>
      <c r="Q11" s="15" t="s">
        <v>22</v>
      </c>
    </row>
    <row r="12" spans="1:17" x14ac:dyDescent="0.25">
      <c r="A12" s="17">
        <f t="shared" si="3"/>
        <v>43593</v>
      </c>
      <c r="B12" s="10"/>
      <c r="C12" s="10"/>
      <c r="D12" s="10"/>
      <c r="E12" s="10"/>
      <c r="F12" s="21"/>
      <c r="G12" s="22"/>
      <c r="H12" s="22"/>
      <c r="I12" s="22" t="str">
        <f>IF($A12=EOMONTH($A12,0),IF(VLOOKUP(MONTH($A12),T_Récap_HS,2,0)&lt;&gt;"",VLOOKUP(MONTH($A12),T_Récap_HS,2,0),""),"")</f>
        <v/>
      </c>
      <c r="J12" s="22"/>
      <c r="K12" s="22" t="str">
        <f>IF(OR(A12&lt;$E$1,A12&gt;EOMONTH($E$1,11)),"",IF(AND(WEEKDAY(A12,2)=7,J12&lt;&gt;""),SUM($J$3:$J12),IF(AND($A12=EOMONTH($A12,0),VLOOKUP(MONTH(A12),T_Récap_HS,3,0)&lt;&gt;""),SUM($J$3:$J12),"")))</f>
        <v/>
      </c>
      <c r="L12" s="30">
        <v>2</v>
      </c>
      <c r="M12" s="31" t="str">
        <f t="shared" si="1"/>
        <v/>
      </c>
      <c r="N12" s="31" t="str">
        <f t="shared" si="2"/>
        <v/>
      </c>
      <c r="O12" s="34">
        <v>0.54236111111111118</v>
      </c>
      <c r="P12" s="34">
        <v>0.58333333333333337</v>
      </c>
      <c r="Q12" s="15" t="s">
        <v>23</v>
      </c>
    </row>
    <row r="13" spans="1:17" x14ac:dyDescent="0.25">
      <c r="A13" s="17">
        <f t="shared" si="3"/>
        <v>43594</v>
      </c>
      <c r="B13" s="10"/>
      <c r="C13" s="10"/>
      <c r="D13" s="10"/>
      <c r="E13" s="10"/>
      <c r="F13" s="21"/>
      <c r="G13" s="22"/>
      <c r="H13" s="22"/>
      <c r="I13" s="22" t="str">
        <f>IF($A13=EOMONTH($A13,0),IF(VLOOKUP(MONTH($A13),T_Récap_HS,2,0)&lt;&gt;"",VLOOKUP(MONTH($A13),T_Récap_HS,2,0),""),"")</f>
        <v/>
      </c>
      <c r="J13" s="22"/>
      <c r="K13" s="22" t="str">
        <f>IF(OR(A13&lt;$E$1,A13&gt;EOMONTH($E$1,11)),"",IF(AND(WEEKDAY(A13,2)=7,J13&lt;&gt;""),SUM($J$3:$J13),IF(AND($A13=EOMONTH($A13,0),VLOOKUP(MONTH(A13),T_Récap_HS,3,0)&lt;&gt;""),SUM($J$3:$J13),"")))</f>
        <v/>
      </c>
      <c r="L13" s="30">
        <v>3</v>
      </c>
      <c r="M13" s="31" t="str">
        <f t="shared" si="1"/>
        <v/>
      </c>
      <c r="N13" s="31" t="str">
        <f t="shared" si="2"/>
        <v/>
      </c>
      <c r="O13" s="34">
        <v>0.58402777777777781</v>
      </c>
      <c r="P13" s="34">
        <v>0.625</v>
      </c>
      <c r="Q13" s="15" t="s">
        <v>24</v>
      </c>
    </row>
    <row r="14" spans="1:17" x14ac:dyDescent="0.25">
      <c r="A14" s="17">
        <f t="shared" si="3"/>
        <v>43595</v>
      </c>
      <c r="B14" s="10"/>
      <c r="C14" s="10"/>
      <c r="D14" s="10"/>
      <c r="E14" s="10"/>
      <c r="F14" s="21"/>
      <c r="G14" s="22"/>
      <c r="H14" s="22"/>
      <c r="I14" s="22" t="str">
        <f>IF($A14=EOMONTH($A14,0),IF(VLOOKUP(MONTH($A14),T_Récap_HS,2,0)&lt;&gt;"",VLOOKUP(MONTH($A14),T_Récap_HS,2,0),""),"")</f>
        <v/>
      </c>
      <c r="J14" s="22"/>
      <c r="K14" s="22" t="str">
        <f>IF(OR(A14&lt;$E$1,A14&gt;EOMONTH($E$1,11)),"",IF(AND(WEEKDAY(A14,2)=7,J14&lt;&gt;""),SUM($J$3:$J14),IF(AND($A14=EOMONTH($A14,0),VLOOKUP(MONTH(A14),T_Récap_HS,3,0)&lt;&gt;""),SUM($J$3:$J14),"")))</f>
        <v/>
      </c>
      <c r="L14" s="30">
        <v>4</v>
      </c>
      <c r="M14" s="31" t="str">
        <f t="shared" si="1"/>
        <v/>
      </c>
      <c r="N14" s="31" t="str">
        <f t="shared" si="2"/>
        <v/>
      </c>
      <c r="O14" s="34">
        <v>0.62569444444444444</v>
      </c>
      <c r="P14" s="34">
        <v>0.66666666666666663</v>
      </c>
      <c r="Q14" s="15" t="s">
        <v>25</v>
      </c>
    </row>
    <row r="15" spans="1:17" x14ac:dyDescent="0.25">
      <c r="A15" s="17">
        <f t="shared" si="3"/>
        <v>43596</v>
      </c>
      <c r="B15" s="10"/>
      <c r="C15" s="10"/>
      <c r="D15" s="10"/>
      <c r="E15" s="10"/>
      <c r="F15" s="21"/>
      <c r="G15" s="22"/>
      <c r="H15" s="22"/>
      <c r="I15" s="22" t="str">
        <f>IF($A15=EOMONTH($A15,0),IF(VLOOKUP(MONTH($A15),T_Récap_HS,2,0)&lt;&gt;"",VLOOKUP(MONTH($A15),T_Récap_HS,2,0),""),"")</f>
        <v/>
      </c>
      <c r="J15" s="22"/>
      <c r="K15" s="22" t="str">
        <f>IF(OR(A15&lt;$E$1,A15&gt;EOMONTH($E$1,11)),"",IF(AND(WEEKDAY(A15,2)=7,J15&lt;&gt;""),SUM($J$3:$J15),IF(AND($A15=EOMONTH($A15,0),VLOOKUP(MONTH(A15),T_Récap_HS,3,0)&lt;&gt;""),SUM($J$3:$J15),"")))</f>
        <v/>
      </c>
      <c r="L15" s="32" t="s">
        <v>11</v>
      </c>
      <c r="M15" s="33">
        <f>SUM(M3:M14)</f>
        <v>0</v>
      </c>
      <c r="N15" s="33">
        <f>SUM(N3:N14)</f>
        <v>0</v>
      </c>
      <c r="O15" s="34">
        <v>0.66736111111111107</v>
      </c>
      <c r="P15" s="34">
        <v>0.70833333333333337</v>
      </c>
      <c r="Q15" s="15" t="s">
        <v>26</v>
      </c>
    </row>
    <row r="16" spans="1:17" x14ac:dyDescent="0.25">
      <c r="A16" s="17">
        <f t="shared" si="3"/>
        <v>43597</v>
      </c>
      <c r="B16" s="10"/>
      <c r="C16" s="10"/>
      <c r="D16" s="10"/>
      <c r="E16" s="10"/>
      <c r="F16" s="21"/>
      <c r="G16" s="23" t="str">
        <f t="shared" si="4"/>
        <v/>
      </c>
      <c r="H16" s="22" t="str">
        <f>IF(G16&lt;&gt;"",IF(MAX(SUM(F10:F16)-44/24,0)&gt;0,IF(MAX(SUM(F10:F16)-44/24,0)&gt;4/24,VLOOKUP(MAX(SUM(F10:F16)-44/24,0),T_HS_Sup_48h,2,1),MAX(SUM(F10:F16)-44/24,0)),""),"")</f>
        <v/>
      </c>
      <c r="I16" s="22" t="str">
        <f>IF($H16&lt;&gt;"",CHOOSE(MONTH($A16),SUM($H$3:$H16,-SUM($M$3:$M$10)),SUM($H$3:$H16,-SUM($M$3:$M$11)),SUM($H$3:$H16,-SUM($M$3:$M$12)),SUM($H$3:$H16,-SUM($M$3:$M$13)),SUM($H$3:$H16),SUM($H$3:$H16,-$M$3),SUM($H$3:$H16,-SUM($M$3:$M$4)),SUM($H$3:$H16,-SUM($M$3:$M$5)),SUM($H$3:$H16,-SUM($M$3:$M$6)),SUM($H$3:$H16,-SUM($M$3:$M$7)),SUM($H$3:$H16,-SUM($M$3:$M$8)),SUM($H$3:$H16,-SUM($M$3:$M$9))),IF($A16=EOMONTH($A16,0),IF(VLOOKUP(MONTH($A16),T_Récap_HS,2,0)&lt;&gt;"",VLOOKUP(MONTH($A16),T_Récap_HS,2,0),""),""))</f>
        <v/>
      </c>
      <c r="J16" s="22" t="str">
        <f t="shared" si="5"/>
        <v/>
      </c>
      <c r="K16" s="22" t="str">
        <f>IF(OR(A16&lt;$E$1,A16&gt;EOMONTH($E$1,11)),"",IF(AND(WEEKDAY(A16,2)=7,J16&lt;&gt;""),SUM($J$3:$J16),IF(AND($A16=EOMONTH($A16,0),VLOOKUP(MONTH(A16),T_Récap_HS,3,0)&lt;&gt;""),SUM($J$3:$J16),"")))</f>
        <v/>
      </c>
      <c r="L16" s="15"/>
      <c r="M16" s="19"/>
      <c r="O16" s="34">
        <v>0.7090277777777777</v>
      </c>
      <c r="P16" s="34">
        <v>0.75</v>
      </c>
      <c r="Q16" s="15" t="s">
        <v>27</v>
      </c>
    </row>
    <row r="17" spans="1:17" x14ac:dyDescent="0.25">
      <c r="A17" s="17">
        <f t="shared" si="3"/>
        <v>43598</v>
      </c>
      <c r="B17" s="9"/>
      <c r="C17" s="9"/>
      <c r="D17" s="9"/>
      <c r="E17" s="9"/>
      <c r="F17" s="18"/>
      <c r="G17" s="19"/>
      <c r="H17" s="19"/>
      <c r="I17" s="19" t="str">
        <f>IF($A17=EOMONTH($A17,0),IF(VLOOKUP(MONTH($A17),T_Récap_HS,2,0)&lt;&gt;"",VLOOKUP(MONTH($A17),T_Récap_HS,2,0),""),"")</f>
        <v/>
      </c>
      <c r="J17" s="19"/>
      <c r="K17" s="19" t="str">
        <f>IF(OR(A17&lt;$E$1,A17&gt;EOMONTH($E$1,11)),"",IF(AND(WEEKDAY(A17,2)=7,J17&lt;&gt;""),SUM($J$3:$J17),IF(AND($A17=EOMONTH($A17,0),VLOOKUP(MONTH(A17),T_Récap_HS,3,0)&lt;&gt;""),SUM($J$3:$J17),"")))</f>
        <v/>
      </c>
      <c r="L17" s="15"/>
      <c r="M17" s="37"/>
      <c r="O17" s="34">
        <v>0.750694444444444</v>
      </c>
      <c r="P17" s="34">
        <v>0.79166666666666696</v>
      </c>
      <c r="Q17" s="15" t="s">
        <v>28</v>
      </c>
    </row>
    <row r="18" spans="1:17" x14ac:dyDescent="0.25">
      <c r="A18" s="17">
        <f t="shared" si="3"/>
        <v>43599</v>
      </c>
      <c r="B18" s="9"/>
      <c r="C18" s="9"/>
      <c r="D18" s="9"/>
      <c r="E18" s="9"/>
      <c r="F18" s="18"/>
      <c r="G18" s="19"/>
      <c r="H18" s="19"/>
      <c r="I18" s="19" t="str">
        <f>IF($A18=EOMONTH($A18,0),IF(VLOOKUP(MONTH($A18),T_Récap_HS,2,0)&lt;&gt;"",VLOOKUP(MONTH($A18),T_Récap_HS,2,0),""),"")</f>
        <v/>
      </c>
      <c r="J18" s="19"/>
      <c r="K18" s="19" t="str">
        <f>IF(OR(A18&lt;$E$1,A18&gt;EOMONTH($E$1,11)),"",IF(AND(WEEKDAY(A18,2)=7,J18&lt;&gt;""),SUM($J$3:$J18),IF(AND($A18=EOMONTH($A18,0),VLOOKUP(MONTH(A18),T_Récap_HS,3,0)&lt;&gt;""),SUM($J$3:$J18),"")))</f>
        <v/>
      </c>
      <c r="O18" s="34">
        <v>0.79236111111111096</v>
      </c>
      <c r="P18" s="34">
        <v>0.83333333333333304</v>
      </c>
      <c r="Q18" s="15" t="s">
        <v>29</v>
      </c>
    </row>
    <row r="19" spans="1:17" x14ac:dyDescent="0.25">
      <c r="A19" s="17">
        <f t="shared" si="3"/>
        <v>43600</v>
      </c>
      <c r="B19" s="9"/>
      <c r="C19" s="9"/>
      <c r="D19" s="9"/>
      <c r="E19" s="9"/>
      <c r="F19" s="18"/>
      <c r="G19" s="19"/>
      <c r="H19" s="19"/>
      <c r="I19" s="19" t="str">
        <f>IF($A19=EOMONTH($A19,0),IF(VLOOKUP(MONTH($A19),T_Récap_HS,2,0)&lt;&gt;"",VLOOKUP(MONTH($A19),T_Récap_HS,2,0),""),"")</f>
        <v/>
      </c>
      <c r="J19" s="19"/>
      <c r="K19" s="19" t="str">
        <f>IF(OR(A19&lt;$E$1,A19&gt;EOMONTH($E$1,11)),"",IF(AND(WEEKDAY(A19,2)=7,J19&lt;&gt;""),SUM($J$3:$J19),IF(AND($A19=EOMONTH($A19,0),VLOOKUP(MONTH(A19),T_Récap_HS,3,0)&lt;&gt;""),SUM($J$3:$J19),"")))</f>
        <v/>
      </c>
      <c r="O19" s="34">
        <v>0.83402777777777803</v>
      </c>
      <c r="P19" s="34">
        <v>0.874999999999999</v>
      </c>
      <c r="Q19" s="15" t="s">
        <v>30</v>
      </c>
    </row>
    <row r="20" spans="1:17" x14ac:dyDescent="0.25">
      <c r="A20" s="17">
        <f t="shared" si="3"/>
        <v>43601</v>
      </c>
      <c r="B20" s="9"/>
      <c r="C20" s="9"/>
      <c r="D20" s="9"/>
      <c r="E20" s="9"/>
      <c r="F20" s="18"/>
      <c r="G20" s="19"/>
      <c r="H20" s="19"/>
      <c r="I20" s="19" t="str">
        <f>IF($A20=EOMONTH($A20,0),IF(VLOOKUP(MONTH($A20),T_Récap_HS,2,0)&lt;&gt;"",VLOOKUP(MONTH($A20),T_Récap_HS,2,0),""),"")</f>
        <v/>
      </c>
      <c r="J20" s="19"/>
      <c r="K20" s="19" t="str">
        <f>IF(OR(A20&lt;$E$1,A20&gt;EOMONTH($E$1,11)),"",IF(AND(WEEKDAY(A20,2)=7,J20&lt;&gt;""),SUM($J$3:$J20),IF(AND($A20=EOMONTH($A20,0),VLOOKUP(MONTH(A20),T_Récap_HS,3,0)&lt;&gt;""),SUM($J$3:$J20),"")))</f>
        <v/>
      </c>
      <c r="O20" s="34">
        <v>0.875694444444445</v>
      </c>
      <c r="P20" s="34">
        <v>0.91666666666666496</v>
      </c>
      <c r="Q20" s="15" t="s">
        <v>31</v>
      </c>
    </row>
    <row r="21" spans="1:17" x14ac:dyDescent="0.25">
      <c r="A21" s="17">
        <f t="shared" si="3"/>
        <v>43602</v>
      </c>
      <c r="B21" s="9"/>
      <c r="C21" s="9"/>
      <c r="D21" s="9"/>
      <c r="E21" s="9"/>
      <c r="F21" s="18"/>
      <c r="G21" s="19"/>
      <c r="H21" s="19"/>
      <c r="I21" s="19" t="str">
        <f>IF($A21=EOMONTH($A21,0),IF(VLOOKUP(MONTH($A21),T_Récap_HS,2,0)&lt;&gt;"",VLOOKUP(MONTH($A21),T_Récap_HS,2,0),""),"")</f>
        <v/>
      </c>
      <c r="J21" s="19"/>
      <c r="K21" s="19" t="str">
        <f>IF(OR(A21&lt;$E$1,A21&gt;EOMONTH($E$1,11)),"",IF(AND(WEEKDAY(A21,2)=7,J21&lt;&gt;""),SUM($J$3:$J21),IF(AND($A21=EOMONTH($A21,0),VLOOKUP(MONTH(A21),T_Récap_HS,3,0)&lt;&gt;""),SUM($J$3:$J21),"")))</f>
        <v/>
      </c>
      <c r="O21" s="34">
        <v>0.91736111111111196</v>
      </c>
      <c r="P21" s="34">
        <v>0.95833333333333104</v>
      </c>
      <c r="Q21" s="15" t="s">
        <v>32</v>
      </c>
    </row>
    <row r="22" spans="1:17" x14ac:dyDescent="0.25">
      <c r="A22" s="17">
        <f t="shared" si="3"/>
        <v>43603</v>
      </c>
      <c r="B22" s="9"/>
      <c r="C22" s="9"/>
      <c r="D22" s="9"/>
      <c r="E22" s="9"/>
      <c r="F22" s="18"/>
      <c r="G22" s="19"/>
      <c r="H22" s="19"/>
      <c r="I22" s="19" t="str">
        <f>IF($A22=EOMONTH($A22,0),IF(VLOOKUP(MONTH($A22),T_Récap_HS,2,0)&lt;&gt;"",VLOOKUP(MONTH($A22),T_Récap_HS,2,0),""),"")</f>
        <v/>
      </c>
      <c r="J22" s="19"/>
      <c r="K22" s="19" t="str">
        <f>IF(OR(A22&lt;$E$1,A22&gt;EOMONTH($E$1,11)),"",IF(AND(WEEKDAY(A22,2)=7,J22&lt;&gt;""),SUM($J$3:$J22),IF(AND($A22=EOMONTH($A22,0),VLOOKUP(MONTH(A22),T_Récap_HS,3,0)&lt;&gt;""),SUM($J$3:$J22),"")))</f>
        <v/>
      </c>
      <c r="O22" s="34">
        <v>0.95902777777777903</v>
      </c>
      <c r="P22" s="34">
        <v>0.999999999999997</v>
      </c>
      <c r="Q22" s="15" t="s">
        <v>33</v>
      </c>
    </row>
    <row r="23" spans="1:17" x14ac:dyDescent="0.25">
      <c r="A23" s="17">
        <f t="shared" si="3"/>
        <v>43604</v>
      </c>
      <c r="B23" s="9"/>
      <c r="C23" s="9"/>
      <c r="D23" s="9"/>
      <c r="E23" s="9"/>
      <c r="F23" s="18"/>
      <c r="G23" s="20" t="str">
        <f t="shared" si="4"/>
        <v/>
      </c>
      <c r="H23" s="19" t="str">
        <f>IF(G23&lt;&gt;"",IF(MAX(SUM(F17:F23)-44/24,0)&gt;0,IF(MAX(SUM(F17:F23)-44/24,0)&gt;4/24,VLOOKUP(MAX(SUM(F17:F23)-44/24,0),T_HS_Sup_48h,2,1),MAX(SUM(F17:F23)-44/24,0)),""),"")</f>
        <v/>
      </c>
      <c r="I23" s="24" t="str">
        <f>IF($H23&lt;&gt;"",CHOOSE(MONTH($A23),SUM($H$3:$H23,-SUM($M$3:$M$10)),SUM($H$3:$H23,-SUM($M$3:$M$11)),SUM($H$3:$H23,-SUM($M$3:$M$12)),SUM($H$3:$H23,-SUM($M$3:$M$13)),SUM($H$3:$H23),SUM($H$3:$H23,-$M$3),SUM($H$3:$H23,-SUM($M$3:$M$4)),SUM($H$3:$H23,-SUM($M$3:$M$5)),SUM($H$3:$H23,-SUM($M$3:$M$6)),SUM($H$3:$H23,-SUM($M$3:$M$7)),SUM($H$3:$H23,-SUM($M$3:$M$8)),SUM($H$3:$H23,-SUM($M$3:$M$9))),IF($A23=EOMONTH($A23,0),IF(VLOOKUP(MONTH($A23),T_Récap_HS,2,0)&lt;&gt;"",VLOOKUP(MONTH($A23),T_Récap_HS,2,0),""),""))</f>
        <v/>
      </c>
      <c r="J23" s="19" t="str">
        <f t="shared" si="5"/>
        <v/>
      </c>
      <c r="K23" s="19" t="str">
        <f>IF(OR(A23&lt;$E$1,A23&gt;EOMONTH($E$1,11)),"",IF(AND(WEEKDAY(A23,2)=7,J23&lt;&gt;""),SUM($J$3:$J23),IF(AND($A23=EOMONTH($A23,0),VLOOKUP(MONTH(A23),T_Récap_HS,3,0)&lt;&gt;""),SUM($J$3:$J23),"")))</f>
        <v/>
      </c>
      <c r="M23" s="36"/>
      <c r="O23" s="34">
        <v>1.0006944444444501</v>
      </c>
      <c r="P23" s="34">
        <v>1.0416666666666601</v>
      </c>
      <c r="Q23" s="15" t="s">
        <v>34</v>
      </c>
    </row>
    <row r="24" spans="1:17" x14ac:dyDescent="0.25">
      <c r="A24" s="17">
        <f t="shared" si="3"/>
        <v>43605</v>
      </c>
      <c r="B24" s="10"/>
      <c r="C24" s="10"/>
      <c r="D24" s="10"/>
      <c r="E24" s="10"/>
      <c r="F24" s="21"/>
      <c r="G24" s="22"/>
      <c r="H24" s="22"/>
      <c r="I24" s="25" t="str">
        <f>IF($A24=EOMONTH($A24,0),IF(VLOOKUP(MONTH($A24),T_Récap_HS,2,0)&lt;&gt;"",VLOOKUP(MONTH($A24),T_Récap_HS,2,0),""),"")</f>
        <v/>
      </c>
      <c r="J24" s="22"/>
      <c r="K24" s="22" t="str">
        <f>IF(OR(A24&lt;$E$1,A24&gt;EOMONTH($E$1,11)),"",IF(AND(WEEKDAY(A24,2)=7,J24&lt;&gt;""),SUM($J$3:$J24),IF(AND($A24=EOMONTH($A24,0),VLOOKUP(MONTH(A24),T_Récap_HS,3,0)&lt;&gt;""),SUM($J$3:$J24),"")))</f>
        <v/>
      </c>
      <c r="O24" s="34">
        <v>1.04236111111111</v>
      </c>
      <c r="P24" s="34">
        <v>1.0833333333333299</v>
      </c>
      <c r="Q24" s="15" t="s">
        <v>35</v>
      </c>
    </row>
    <row r="25" spans="1:17" x14ac:dyDescent="0.25">
      <c r="A25" s="17">
        <f t="shared" si="3"/>
        <v>43606</v>
      </c>
      <c r="B25" s="10"/>
      <c r="C25" s="10"/>
      <c r="D25" s="10"/>
      <c r="E25" s="10"/>
      <c r="F25" s="21"/>
      <c r="G25" s="22"/>
      <c r="H25" s="22"/>
      <c r="I25" s="25" t="str">
        <f>IF($A25=EOMONTH($A25,0),IF(VLOOKUP(MONTH($A25),T_Récap_HS,2,0)&lt;&gt;"",VLOOKUP(MONTH($A25),T_Récap_HS,2,0),""),"")</f>
        <v/>
      </c>
      <c r="J25" s="22"/>
      <c r="K25" s="22" t="str">
        <f>IF(OR(A25&lt;$E$1,A25&gt;EOMONTH($E$1,11)),"",IF(AND(WEEKDAY(A25,2)=7,J25&lt;&gt;""),SUM($J$3:$J25),IF(AND($A25=EOMONTH($A25,0),VLOOKUP(MONTH(A25),T_Récap_HS,3,0)&lt;&gt;""),SUM($J$3:$J25),"")))</f>
        <v/>
      </c>
      <c r="O25" s="34">
        <v>1.08402777777778</v>
      </c>
      <c r="P25" s="34">
        <v>1.12499999999999</v>
      </c>
      <c r="Q25" s="15" t="s">
        <v>36</v>
      </c>
    </row>
    <row r="26" spans="1:17" x14ac:dyDescent="0.25">
      <c r="A26" s="17">
        <f t="shared" si="3"/>
        <v>43607</v>
      </c>
      <c r="B26" s="10"/>
      <c r="C26" s="10"/>
      <c r="D26" s="10"/>
      <c r="E26" s="10"/>
      <c r="F26" s="21"/>
      <c r="G26" s="22"/>
      <c r="H26" s="22"/>
      <c r="I26" s="25" t="str">
        <f>IF($A26=EOMONTH($A26,0),IF(VLOOKUP(MONTH($A26),T_Récap_HS,2,0)&lt;&gt;"",VLOOKUP(MONTH($A26),T_Récap_HS,2,0),""),"")</f>
        <v/>
      </c>
      <c r="J26" s="22"/>
      <c r="K26" s="22" t="str">
        <f>IF(OR(A26&lt;$E$1,A26&gt;EOMONTH($E$1,11)),"",IF(AND(WEEKDAY(A26,2)=7,J26&lt;&gt;""),SUM($J$3:$J26),IF(AND($A26=EOMONTH($A26,0),VLOOKUP(MONTH(A26),T_Récap_HS,3,0)&lt;&gt;""),SUM($J$3:$J26),"")))</f>
        <v/>
      </c>
    </row>
    <row r="27" spans="1:17" x14ac:dyDescent="0.25">
      <c r="A27" s="17">
        <f t="shared" si="3"/>
        <v>43608</v>
      </c>
      <c r="B27" s="10"/>
      <c r="C27" s="10"/>
      <c r="D27" s="10"/>
      <c r="E27" s="10"/>
      <c r="F27" s="21"/>
      <c r="G27" s="22"/>
      <c r="H27" s="22"/>
      <c r="I27" s="25" t="str">
        <f>IF($A27=EOMONTH($A27,0),IF(VLOOKUP(MONTH($A27),T_Récap_HS,2,0)&lt;&gt;"",VLOOKUP(MONTH($A27),T_Récap_HS,2,0),""),"")</f>
        <v/>
      </c>
      <c r="J27" s="22"/>
      <c r="K27" s="22" t="str">
        <f>IF(OR(A27&lt;$E$1,A27&gt;EOMONTH($E$1,11)),"",IF(AND(WEEKDAY(A27,2)=7,J27&lt;&gt;""),SUM($J$3:$J27),IF(AND($A27=EOMONTH($A27,0),VLOOKUP(MONTH(A27),T_Récap_HS,3,0)&lt;&gt;""),SUM($J$3:$J27),"")))</f>
        <v/>
      </c>
    </row>
    <row r="28" spans="1:17" x14ac:dyDescent="0.25">
      <c r="A28" s="17">
        <f t="shared" si="3"/>
        <v>43609</v>
      </c>
      <c r="B28" s="10"/>
      <c r="C28" s="10"/>
      <c r="D28" s="10"/>
      <c r="E28" s="10"/>
      <c r="F28" s="21"/>
      <c r="G28" s="22"/>
      <c r="H28" s="22"/>
      <c r="I28" s="25" t="str">
        <f>IF($A28=EOMONTH($A28,0),IF(VLOOKUP(MONTH($A28),T_Récap_HS,2,0)&lt;&gt;"",VLOOKUP(MONTH($A28),T_Récap_HS,2,0),""),"")</f>
        <v/>
      </c>
      <c r="J28" s="22"/>
      <c r="K28" s="22" t="str">
        <f>IF(OR(A28&lt;$E$1,A28&gt;EOMONTH($E$1,11)),"",IF(AND(WEEKDAY(A28,2)=7,J28&lt;&gt;""),SUM($J$3:$J28),IF(AND($A28=EOMONTH($A28,0),VLOOKUP(MONTH(A28),T_Récap_HS,3,0)&lt;&gt;""),SUM($J$3:$J28),"")))</f>
        <v/>
      </c>
    </row>
    <row r="29" spans="1:17" x14ac:dyDescent="0.25">
      <c r="A29" s="17">
        <f t="shared" si="3"/>
        <v>43610</v>
      </c>
      <c r="B29" s="10"/>
      <c r="C29" s="10"/>
      <c r="D29" s="10"/>
      <c r="E29" s="10"/>
      <c r="F29" s="21"/>
      <c r="G29" s="22"/>
      <c r="H29" s="22"/>
      <c r="I29" s="25" t="str">
        <f>IF($A29=EOMONTH($A29,0),IF(VLOOKUP(MONTH($A29),T_Récap_HS,2,0)&lt;&gt;"",VLOOKUP(MONTH($A29),T_Récap_HS,2,0),""),"")</f>
        <v/>
      </c>
      <c r="J29" s="22"/>
      <c r="K29" s="22" t="str">
        <f>IF(OR(A29&lt;$E$1,A29&gt;EOMONTH($E$1,11)),"",IF(AND(WEEKDAY(A29,2)=7,J29&lt;&gt;""),SUM($J$3:$J29),IF(AND($A29=EOMONTH($A29,0),VLOOKUP(MONTH(A29),T_Récap_HS,3,0)&lt;&gt;""),SUM($J$3:$J29),"")))</f>
        <v/>
      </c>
    </row>
    <row r="30" spans="1:17" x14ac:dyDescent="0.25">
      <c r="A30" s="17">
        <f t="shared" si="3"/>
        <v>43611</v>
      </c>
      <c r="B30" s="10"/>
      <c r="C30" s="10"/>
      <c r="D30" s="10"/>
      <c r="E30" s="10"/>
      <c r="F30" s="21"/>
      <c r="G30" s="23" t="str">
        <f t="shared" si="4"/>
        <v/>
      </c>
      <c r="H30" s="22" t="str">
        <f>IF(G30&lt;&gt;"",IF(MAX(SUM(F24:F30)-44/24,0)&gt;0,IF(MAX(SUM(F24:F30)-44/24,0)&gt;4/24,VLOOKUP(MAX(SUM(F24:F30)-44/24,0),T_HS_Sup_48h,2,1),MAX(SUM(F24:F30)-44/24,0)),""),"")</f>
        <v/>
      </c>
      <c r="I30" s="25" t="str">
        <f>IF($H30&lt;&gt;"",CHOOSE(MONTH($A30),SUM($H$3:$H30,-SUM($M$3:$M$10)),SUM($H$3:$H30,-SUM($M$3:$M$11)),SUM($H$3:$H30,-SUM($M$3:$M$12)),SUM($H$3:$H30,-SUM($M$3:$M$13)),SUM($H$3:$H30),SUM($H$3:$H30,-$M$3),SUM($H$3:$H30,-SUM($M$3:$M$4)),SUM($H$3:$H30,-SUM($M$3:$M$5)),SUM($H$3:$H30,-SUM($M$3:$M$6)),SUM($H$3:$H30,-SUM($M$3:$M$7)),SUM($H$3:$H30,-SUM($M$3:$M$8)),SUM($H$3:$H30,-SUM($M$3:$M$9))),IF($A30=EOMONTH($A30,0),IF(VLOOKUP(MONTH($A30),T_Récap_HS,2,0)&lt;&gt;"",VLOOKUP(MONTH($A30),T_Récap_HS,2,0),""),""))</f>
        <v/>
      </c>
      <c r="J30" s="22" t="str">
        <f t="shared" si="5"/>
        <v/>
      </c>
      <c r="K30" s="22" t="str">
        <f>IF(OR(A30&lt;$E$1,A30&gt;EOMONTH($E$1,11)),"",IF(AND(WEEKDAY(A30,2)=7,J30&lt;&gt;""),SUM($J$3:$J30),IF(AND($A30=EOMONTH($A30,0),VLOOKUP(MONTH(A30),T_Récap_HS,3,0)&lt;&gt;""),SUM($J$3:$J30),"")))</f>
        <v/>
      </c>
      <c r="M30" s="36"/>
    </row>
    <row r="31" spans="1:17" x14ac:dyDescent="0.25">
      <c r="A31" s="17">
        <f t="shared" si="3"/>
        <v>43612</v>
      </c>
      <c r="B31" s="9"/>
      <c r="C31" s="9"/>
      <c r="D31" s="9"/>
      <c r="E31" s="9"/>
      <c r="F31" s="18"/>
      <c r="G31" s="19"/>
      <c r="H31" s="19"/>
      <c r="I31" s="24" t="str">
        <f>IF($A31=EOMONTH($A31,0),IF(VLOOKUP(MONTH($A31),T_Récap_HS,2,0)&lt;&gt;"",VLOOKUP(MONTH($A31),T_Récap_HS,2,0),""),"")</f>
        <v/>
      </c>
      <c r="J31" s="19"/>
      <c r="K31" s="19" t="str">
        <f>IF(OR(A31&lt;$E$1,A31&gt;EOMONTH($E$1,11)),"",IF(AND(WEEKDAY(A31,2)=7,J31&lt;&gt;""),SUM($J$3:$J31),IF(AND($A31=EOMONTH($A31,0),VLOOKUP(MONTH(A31),T_Récap_HS,3,0)&lt;&gt;""),SUM($J$3:$J31),"")))</f>
        <v/>
      </c>
    </row>
    <row r="32" spans="1:17" x14ac:dyDescent="0.25">
      <c r="A32" s="17">
        <f t="shared" si="3"/>
        <v>43613</v>
      </c>
      <c r="B32" s="9"/>
      <c r="C32" s="9"/>
      <c r="D32" s="9"/>
      <c r="E32" s="9"/>
      <c r="F32" s="18"/>
      <c r="G32" s="19"/>
      <c r="H32" s="19"/>
      <c r="I32" s="24" t="str">
        <f>IF($A32=EOMONTH($A32,0),IF(VLOOKUP(MONTH($A32),T_Récap_HS,2,0)&lt;&gt;"",VLOOKUP(MONTH($A32),T_Récap_HS,2,0),""),"")</f>
        <v/>
      </c>
      <c r="J32" s="19"/>
      <c r="K32" s="19" t="str">
        <f>IF(OR(A32&lt;$E$1,A32&gt;EOMONTH($E$1,11)),"",IF(AND(WEEKDAY(A32,2)=7,J32&lt;&gt;""),SUM($J$3:$J32),IF(AND($A32=EOMONTH($A32,0),VLOOKUP(MONTH(A32),T_Récap_HS,3,0)&lt;&gt;""),SUM($J$3:$J32),"")))</f>
        <v/>
      </c>
    </row>
    <row r="33" spans="1:13" x14ac:dyDescent="0.25">
      <c r="A33" s="17">
        <f t="shared" si="3"/>
        <v>43614</v>
      </c>
      <c r="B33" s="9"/>
      <c r="C33" s="9"/>
      <c r="D33" s="9"/>
      <c r="E33" s="9"/>
      <c r="F33" s="18"/>
      <c r="G33" s="19"/>
      <c r="H33" s="19"/>
      <c r="I33" s="24" t="str">
        <f>IF($A33=EOMONTH($A33,0),IF(VLOOKUP(MONTH($A33),T_Récap_HS,2,0)&lt;&gt;"",VLOOKUP(MONTH($A33),T_Récap_HS,2,0),""),"")</f>
        <v/>
      </c>
      <c r="J33" s="19"/>
      <c r="K33" s="19" t="str">
        <f>IF(OR(A33&lt;$E$1,A33&gt;EOMONTH($E$1,11)),"",IF(AND(WEEKDAY(A33,2)=7,J33&lt;&gt;""),SUM($J$3:$J33),IF(AND($A33=EOMONTH($A33,0),VLOOKUP(MONTH(A33),T_Récap_HS,3,0)&lt;&gt;""),SUM($J$3:$J33),"")))</f>
        <v/>
      </c>
    </row>
    <row r="34" spans="1:13" x14ac:dyDescent="0.25">
      <c r="A34" s="17">
        <f t="shared" si="3"/>
        <v>43615</v>
      </c>
      <c r="B34" s="9"/>
      <c r="C34" s="9"/>
      <c r="D34" s="9"/>
      <c r="E34" s="9"/>
      <c r="F34" s="18"/>
      <c r="G34" s="19"/>
      <c r="H34" s="19"/>
      <c r="I34" s="24" t="str">
        <f>IF($A34=EOMONTH($A34,0),IF(VLOOKUP(MONTH($A34),T_Récap_HS,2,0)&lt;&gt;"",VLOOKUP(MONTH($A34),T_Récap_HS,2,0),""),"")</f>
        <v/>
      </c>
      <c r="J34" s="19"/>
      <c r="K34" s="19" t="str">
        <f>IF(OR(A34&lt;$E$1,A34&gt;EOMONTH($E$1,11)),"",IF(AND(WEEKDAY(A34,2)=7,J34&lt;&gt;""),SUM($J$3:$J34),IF(AND($A34=EOMONTH($A34,0),VLOOKUP(MONTH(A34),T_Récap_HS,3,0)&lt;&gt;""),SUM($J$3:$J34),"")))</f>
        <v/>
      </c>
    </row>
    <row r="35" spans="1:13" x14ac:dyDescent="0.25">
      <c r="A35" s="17">
        <f t="shared" si="3"/>
        <v>43616</v>
      </c>
      <c r="B35" s="9"/>
      <c r="C35" s="9"/>
      <c r="D35" s="9"/>
      <c r="E35" s="9"/>
      <c r="F35" s="18"/>
      <c r="G35" s="19"/>
      <c r="H35" s="19"/>
      <c r="I35" s="24" t="str">
        <f>IF($A35=EOMONTH($A35,0),IF(VLOOKUP(MONTH($A35),T_Récap_HS,2,0)&lt;&gt;"",VLOOKUP(MONTH($A35),T_Récap_HS,2,0),""),"")</f>
        <v/>
      </c>
      <c r="J35" s="19"/>
      <c r="K35" s="19" t="str">
        <f>IF(OR(A35&lt;$E$1,A35&gt;EOMONTH($E$1,11)),"",IF(AND(WEEKDAY(A35,2)=7,J35&lt;&gt;""),SUM($J$3:$J35),IF(AND($A35=EOMONTH($A35,0),VLOOKUP(MONTH(A35),T_Récap_HS,3,0)&lt;&gt;""),SUM($J$3:$J35),"")))</f>
        <v/>
      </c>
    </row>
    <row r="36" spans="1:13" x14ac:dyDescent="0.25">
      <c r="A36" s="17">
        <f t="shared" si="3"/>
        <v>43617</v>
      </c>
      <c r="B36" s="9"/>
      <c r="C36" s="9"/>
      <c r="D36" s="9"/>
      <c r="E36" s="9"/>
      <c r="F36" s="18"/>
      <c r="G36" s="19"/>
      <c r="H36" s="19"/>
      <c r="I36" s="24" t="str">
        <f>IF($A36=EOMONTH($A36,0),IF(VLOOKUP(MONTH($A36),T_Récap_HS,2,0)&lt;&gt;"",VLOOKUP(MONTH($A36),T_Récap_HS,2,0),""),"")</f>
        <v/>
      </c>
      <c r="J36" s="19"/>
      <c r="K36" s="19" t="str">
        <f>IF(OR(A36&lt;$E$1,A36&gt;EOMONTH($E$1,11)),"",IF(AND(WEEKDAY(A36,2)=7,J36&lt;&gt;""),SUM($J$3:$J36),IF(AND($A36=EOMONTH($A36,0),VLOOKUP(MONTH(A36),T_Récap_HS,3,0)&lt;&gt;""),SUM($J$3:$J36),"")))</f>
        <v/>
      </c>
    </row>
    <row r="37" spans="1:13" x14ac:dyDescent="0.25">
      <c r="A37" s="17">
        <f t="shared" si="3"/>
        <v>43618</v>
      </c>
      <c r="B37" s="9"/>
      <c r="C37" s="9"/>
      <c r="D37" s="9"/>
      <c r="E37" s="9"/>
      <c r="F37" s="18"/>
      <c r="G37" s="20" t="str">
        <f t="shared" si="4"/>
        <v/>
      </c>
      <c r="H37" s="19" t="str">
        <f>IF(G37&lt;&gt;"",IF(MAX(SUM(F31:F37)-44/24,0)&gt;0,IF(MAX(SUM(F31:F37)-44/24,0)&gt;4/24,VLOOKUP(MAX(SUM(F31:F37)-44/24,0),T_HS_Sup_48h,2,1),MAX(SUM(F31:F37)-44/24,0)),""),"")</f>
        <v/>
      </c>
      <c r="I37" s="24" t="str">
        <f>IF($H37&lt;&gt;"",CHOOSE(MONTH($A37),SUM($H$3:$H37,-SUM($M$3:$M$10)),SUM($H$3:$H37,-SUM($M$3:$M$11)),SUM($H$3:$H37,-SUM($M$3:$M$12)),SUM($H$3:$H37,-SUM($M$3:$M$13)),SUM($H$3:$H37),SUM($H$3:$H37,-$M$3),SUM($H$3:$H37,-SUM($M$3:$M$4)),SUM($H$3:$H37,-SUM($M$3:$M$5)),SUM($H$3:$H37,-SUM($M$3:$M$6)),SUM($H$3:$H37,-SUM($M$3:$M$7)),SUM($H$3:$H37,-SUM($M$3:$M$8)),SUM($H$3:$H37,-SUM($M$3:$M$9))),IF($A37=EOMONTH($A37,0),IF(VLOOKUP(MONTH($A37),T_Récap_HS,2,0)&lt;&gt;"",VLOOKUP(MONTH($A37),T_Récap_HS,2,0),""),""))</f>
        <v/>
      </c>
      <c r="J37" s="19" t="str">
        <f t="shared" si="5"/>
        <v/>
      </c>
      <c r="K37" s="19" t="str">
        <f>IF(OR(A37&lt;$E$1,A37&gt;EOMONTH($E$1,11)),"",IF(AND(WEEKDAY(A37,2)=7,J37&lt;&gt;""),SUM($J$3:$J37),IF(AND($A37=EOMONTH($A37,0),VLOOKUP(MONTH(A37),T_Récap_HS,3,0)&lt;&gt;""),SUM($J$3:$J37),"")))</f>
        <v/>
      </c>
      <c r="M37" s="36"/>
    </row>
    <row r="38" spans="1:13" x14ac:dyDescent="0.25">
      <c r="A38" s="17">
        <f t="shared" si="3"/>
        <v>43619</v>
      </c>
      <c r="B38" s="10"/>
      <c r="C38" s="10"/>
      <c r="D38" s="10"/>
      <c r="E38" s="10"/>
      <c r="F38" s="21"/>
      <c r="G38" s="22"/>
      <c r="H38" s="22"/>
      <c r="I38" s="25" t="str">
        <f>IF($A38=EOMONTH($A38,0),IF(VLOOKUP(MONTH($A38),T_Récap_HS,2,0)&lt;&gt;"",VLOOKUP(MONTH($A38),T_Récap_HS,2,0),""),"")</f>
        <v/>
      </c>
      <c r="J38" s="22"/>
      <c r="K38" s="22" t="str">
        <f>IF(OR(A38&lt;$E$1,A38&gt;EOMONTH($E$1,11)),"",IF(AND(WEEKDAY(A38,2)=7,J38&lt;&gt;""),SUM($J$3:$J38),IF(AND($A38=EOMONTH($A38,0),VLOOKUP(MONTH(A38),T_Récap_HS,3,0)&lt;&gt;""),SUM($J$3:$J38),"")))</f>
        <v/>
      </c>
    </row>
    <row r="39" spans="1:13" x14ac:dyDescent="0.25">
      <c r="A39" s="17">
        <f t="shared" si="3"/>
        <v>43620</v>
      </c>
      <c r="B39" s="10"/>
      <c r="C39" s="10"/>
      <c r="D39" s="10"/>
      <c r="E39" s="10"/>
      <c r="F39" s="21"/>
      <c r="G39" s="22"/>
      <c r="H39" s="22"/>
      <c r="I39" s="25" t="str">
        <f>IF($A39=EOMONTH($A39,0),IF(VLOOKUP(MONTH($A39),T_Récap_HS,2,0)&lt;&gt;"",VLOOKUP(MONTH($A39),T_Récap_HS,2,0),""),"")</f>
        <v/>
      </c>
      <c r="J39" s="22"/>
      <c r="K39" s="22" t="str">
        <f>IF(OR(A39&lt;$E$1,A39&gt;EOMONTH($E$1,11)),"",IF(AND(WEEKDAY(A39,2)=7,J39&lt;&gt;""),SUM($J$3:$J39),IF(AND($A39=EOMONTH($A39,0),VLOOKUP(MONTH(A39),T_Récap_HS,3,0)&lt;&gt;""),SUM($J$3:$J39),"")))</f>
        <v/>
      </c>
    </row>
    <row r="40" spans="1:13" x14ac:dyDescent="0.25">
      <c r="A40" s="17">
        <f t="shared" si="3"/>
        <v>43621</v>
      </c>
      <c r="B40" s="10"/>
      <c r="C40" s="10"/>
      <c r="D40" s="10"/>
      <c r="E40" s="10"/>
      <c r="F40" s="21"/>
      <c r="G40" s="22"/>
      <c r="H40" s="22"/>
      <c r="I40" s="25" t="str">
        <f>IF($A40=EOMONTH($A40,0),IF(VLOOKUP(MONTH($A40),T_Récap_HS,2,0)&lt;&gt;"",VLOOKUP(MONTH($A40),T_Récap_HS,2,0),""),"")</f>
        <v/>
      </c>
      <c r="J40" s="22"/>
      <c r="K40" s="22" t="str">
        <f>IF(OR(A40&lt;$E$1,A40&gt;EOMONTH($E$1,11)),"",IF(AND(WEEKDAY(A40,2)=7,J40&lt;&gt;""),SUM($J$3:$J40),IF(AND($A40=EOMONTH($A40,0),VLOOKUP(MONTH(A40),T_Récap_HS,3,0)&lt;&gt;""),SUM($J$3:$J40),"")))</f>
        <v/>
      </c>
    </row>
    <row r="41" spans="1:13" x14ac:dyDescent="0.25">
      <c r="A41" s="17">
        <f t="shared" si="3"/>
        <v>43622</v>
      </c>
      <c r="B41" s="10"/>
      <c r="C41" s="10"/>
      <c r="D41" s="10"/>
      <c r="E41" s="10"/>
      <c r="F41" s="21"/>
      <c r="G41" s="22"/>
      <c r="H41" s="22"/>
      <c r="I41" s="25" t="str">
        <f>IF($A41=EOMONTH($A41,0),IF(VLOOKUP(MONTH($A41),T_Récap_HS,2,0)&lt;&gt;"",VLOOKUP(MONTH($A41),T_Récap_HS,2,0),""),"")</f>
        <v/>
      </c>
      <c r="J41" s="22"/>
      <c r="K41" s="22" t="str">
        <f>IF(OR(A41&lt;$E$1,A41&gt;EOMONTH($E$1,11)),"",IF(AND(WEEKDAY(A41,2)=7,J41&lt;&gt;""),SUM($J$3:$J41),IF(AND($A41=EOMONTH($A41,0),VLOOKUP(MONTH(A41),T_Récap_HS,3,0)&lt;&gt;""),SUM($J$3:$J41),"")))</f>
        <v/>
      </c>
    </row>
    <row r="42" spans="1:13" x14ac:dyDescent="0.25">
      <c r="A42" s="17">
        <f t="shared" si="3"/>
        <v>43623</v>
      </c>
      <c r="B42" s="10"/>
      <c r="C42" s="10"/>
      <c r="D42" s="10"/>
      <c r="E42" s="10"/>
      <c r="F42" s="21"/>
      <c r="G42" s="22"/>
      <c r="H42" s="22"/>
      <c r="I42" s="25" t="str">
        <f>IF($A42=EOMONTH($A42,0),IF(VLOOKUP(MONTH($A42),T_Récap_HS,2,0)&lt;&gt;"",VLOOKUP(MONTH($A42),T_Récap_HS,2,0),""),"")</f>
        <v/>
      </c>
      <c r="J42" s="22"/>
      <c r="K42" s="22" t="str">
        <f>IF(OR(A42&lt;$E$1,A42&gt;EOMONTH($E$1,11)),"",IF(AND(WEEKDAY(A42,2)=7,J42&lt;&gt;""),SUM($J$3:$J42),IF(AND($A42=EOMONTH($A42,0),VLOOKUP(MONTH(A42),T_Récap_HS,3,0)&lt;&gt;""),SUM($J$3:$J42),"")))</f>
        <v/>
      </c>
    </row>
    <row r="43" spans="1:13" x14ac:dyDescent="0.25">
      <c r="A43" s="17">
        <f t="shared" si="3"/>
        <v>43624</v>
      </c>
      <c r="B43" s="10"/>
      <c r="C43" s="10"/>
      <c r="D43" s="10"/>
      <c r="E43" s="10"/>
      <c r="F43" s="21"/>
      <c r="G43" s="22"/>
      <c r="H43" s="22"/>
      <c r="I43" s="25" t="str">
        <f>IF($A43=EOMONTH($A43,0),IF(VLOOKUP(MONTH($A43),T_Récap_HS,2,0)&lt;&gt;"",VLOOKUP(MONTH($A43),T_Récap_HS,2,0),""),"")</f>
        <v/>
      </c>
      <c r="J43" s="22"/>
      <c r="K43" s="22" t="str">
        <f>IF(OR(A43&lt;$E$1,A43&gt;EOMONTH($E$1,11)),"",IF(AND(WEEKDAY(A43,2)=7,J43&lt;&gt;""),SUM($J$3:$J43),IF(AND($A43=EOMONTH($A43,0),VLOOKUP(MONTH(A43),T_Récap_HS,3,0)&lt;&gt;""),SUM($J$3:$J43),"")))</f>
        <v/>
      </c>
    </row>
    <row r="44" spans="1:13" x14ac:dyDescent="0.25">
      <c r="A44" s="17">
        <f t="shared" si="3"/>
        <v>43625</v>
      </c>
      <c r="B44" s="10"/>
      <c r="C44" s="10"/>
      <c r="D44" s="10"/>
      <c r="E44" s="10"/>
      <c r="F44" s="21"/>
      <c r="G44" s="23" t="str">
        <f t="shared" si="4"/>
        <v/>
      </c>
      <c r="H44" s="22" t="str">
        <f>IF(G44&lt;&gt;"",IF(MAX(SUM(F38:F44)-44/24,0)&gt;0,IF(MAX(SUM(F38:F44)-44/24,0)&gt;4/24,VLOOKUP(MAX(SUM(F38:F44)-44/24,0),T_HS_Sup_48h,2,1),MAX(SUM(F38:F44)-44/24,0)),""),"")</f>
        <v/>
      </c>
      <c r="I44" s="25" t="str">
        <f>IF($H44&lt;&gt;"",CHOOSE(MONTH($A44),SUM($H$3:$H44,-SUM($M$3:$M$10)),SUM($H$3:$H44,-SUM($M$3:$M$11)),SUM($H$3:$H44,-SUM($M$3:$M$12)),SUM($H$3:$H44,-SUM($M$3:$M$13)),SUM($H$3:$H44),SUM($H$3:$H44,-$M$3),SUM($H$3:$H44,-SUM($M$3:$M$4)),SUM($H$3:$H44,-SUM($M$3:$M$5)),SUM($H$3:$H44,-SUM($M$3:$M$6)),SUM($H$3:$H44,-SUM($M$3:$M$7)),SUM($H$3:$H44,-SUM($M$3:$M$8)),SUM($H$3:$H44,-SUM($M$3:$M$9))),IF($A44=EOMONTH($A44,0),IF(VLOOKUP(MONTH($A44),T_Récap_HS,2,0)&lt;&gt;"",VLOOKUP(MONTH($A44),T_Récap_HS,2,0),""),""))</f>
        <v/>
      </c>
      <c r="J44" s="22" t="str">
        <f t="shared" si="5"/>
        <v/>
      </c>
      <c r="K44" s="22" t="str">
        <f>IF(OR(A44&lt;$E$1,A44&gt;EOMONTH($E$1,11)),"",IF(AND(WEEKDAY(A44,2)=7,J44&lt;&gt;""),SUM($J$3:$J44),IF(AND($A44=EOMONTH($A44,0),VLOOKUP(MONTH(A44),T_Récap_HS,3,0)&lt;&gt;""),SUM($J$3:$J44),"")))</f>
        <v/>
      </c>
    </row>
    <row r="45" spans="1:13" x14ac:dyDescent="0.25">
      <c r="A45" s="17">
        <f t="shared" si="3"/>
        <v>43626</v>
      </c>
      <c r="B45" s="9"/>
      <c r="C45" s="9"/>
      <c r="D45" s="9"/>
      <c r="E45" s="9"/>
      <c r="F45" s="18"/>
      <c r="G45" s="19"/>
      <c r="H45" s="19"/>
      <c r="I45" s="24" t="str">
        <f>IF($A45=EOMONTH($A45,0),IF(VLOOKUP(MONTH($A45),T_Récap_HS,2,0)&lt;&gt;"",VLOOKUP(MONTH($A45),T_Récap_HS,2,0),""),"")</f>
        <v/>
      </c>
      <c r="J45" s="19"/>
      <c r="K45" s="19" t="str">
        <f>IF(OR(A45&lt;$E$1,A45&gt;EOMONTH($E$1,11)),"",IF(AND(WEEKDAY(A45,2)=7,J45&lt;&gt;""),SUM($J$3:$J45),IF(AND($A45=EOMONTH($A45,0),VLOOKUP(MONTH(A45),T_Récap_HS,3,0)&lt;&gt;""),SUM($J$3:$J45),"")))</f>
        <v/>
      </c>
    </row>
    <row r="46" spans="1:13" x14ac:dyDescent="0.25">
      <c r="A46" s="17">
        <f t="shared" si="3"/>
        <v>43627</v>
      </c>
      <c r="B46" s="9"/>
      <c r="C46" s="9"/>
      <c r="D46" s="9"/>
      <c r="E46" s="9"/>
      <c r="F46" s="18"/>
      <c r="G46" s="19"/>
      <c r="H46" s="19"/>
      <c r="I46" s="24" t="str">
        <f>IF($A46=EOMONTH($A46,0),IF(VLOOKUP(MONTH($A46),T_Récap_HS,2,0)&lt;&gt;"",VLOOKUP(MONTH($A46),T_Récap_HS,2,0),""),"")</f>
        <v/>
      </c>
      <c r="J46" s="19"/>
      <c r="K46" s="19" t="str">
        <f>IF(OR(A46&lt;$E$1,A46&gt;EOMONTH($E$1,11)),"",IF(AND(WEEKDAY(A46,2)=7,J46&lt;&gt;""),SUM($J$3:$J46),IF(AND($A46=EOMONTH($A46,0),VLOOKUP(MONTH(A46),T_Récap_HS,3,0)&lt;&gt;""),SUM($J$3:$J46),"")))</f>
        <v/>
      </c>
    </row>
    <row r="47" spans="1:13" x14ac:dyDescent="0.25">
      <c r="A47" s="17">
        <f t="shared" si="3"/>
        <v>43628</v>
      </c>
      <c r="B47" s="9"/>
      <c r="C47" s="9"/>
      <c r="D47" s="9"/>
      <c r="E47" s="9"/>
      <c r="F47" s="18"/>
      <c r="G47" s="19"/>
      <c r="H47" s="19"/>
      <c r="I47" s="24" t="str">
        <f>IF($A47=EOMONTH($A47,0),IF(VLOOKUP(MONTH($A47),T_Récap_HS,2,0)&lt;&gt;"",VLOOKUP(MONTH($A47),T_Récap_HS,2,0),""),"")</f>
        <v/>
      </c>
      <c r="J47" s="19"/>
      <c r="K47" s="19" t="str">
        <f>IF(OR(A47&lt;$E$1,A47&gt;EOMONTH($E$1,11)),"",IF(AND(WEEKDAY(A47,2)=7,J47&lt;&gt;""),SUM($J$3:$J47),IF(AND($A47=EOMONTH($A47,0),VLOOKUP(MONTH(A47),T_Récap_HS,3,0)&lt;&gt;""),SUM($J$3:$J47),"")))</f>
        <v/>
      </c>
    </row>
    <row r="48" spans="1:13" x14ac:dyDescent="0.25">
      <c r="A48" s="17">
        <f t="shared" si="3"/>
        <v>43629</v>
      </c>
      <c r="B48" s="9"/>
      <c r="C48" s="9"/>
      <c r="D48" s="9"/>
      <c r="E48" s="9"/>
      <c r="F48" s="18"/>
      <c r="G48" s="19"/>
      <c r="H48" s="19"/>
      <c r="I48" s="24" t="str">
        <f>IF($A48=EOMONTH($A48,0),IF(VLOOKUP(MONTH($A48),T_Récap_HS,2,0)&lt;&gt;"",VLOOKUP(MONTH($A48),T_Récap_HS,2,0),""),"")</f>
        <v/>
      </c>
      <c r="J48" s="19"/>
      <c r="K48" s="19" t="str">
        <f>IF(OR(A48&lt;$E$1,A48&gt;EOMONTH($E$1,11)),"",IF(AND(WEEKDAY(A48,2)=7,J48&lt;&gt;""),SUM($J$3:$J48),IF(AND($A48=EOMONTH($A48,0),VLOOKUP(MONTH(A48),T_Récap_HS,3,0)&lt;&gt;""),SUM($J$3:$J48),"")))</f>
        <v/>
      </c>
    </row>
    <row r="49" spans="1:11" x14ac:dyDescent="0.25">
      <c r="A49" s="17">
        <f t="shared" si="3"/>
        <v>43630</v>
      </c>
      <c r="B49" s="9"/>
      <c r="C49" s="9"/>
      <c r="D49" s="9"/>
      <c r="E49" s="9"/>
      <c r="F49" s="18"/>
      <c r="G49" s="19"/>
      <c r="H49" s="19"/>
      <c r="I49" s="24" t="str">
        <f>IF($A49=EOMONTH($A49,0),IF(VLOOKUP(MONTH($A49),T_Récap_HS,2,0)&lt;&gt;"",VLOOKUP(MONTH($A49),T_Récap_HS,2,0),""),"")</f>
        <v/>
      </c>
      <c r="J49" s="19"/>
      <c r="K49" s="19" t="str">
        <f>IF(OR(A49&lt;$E$1,A49&gt;EOMONTH($E$1,11)),"",IF(AND(WEEKDAY(A49,2)=7,J49&lt;&gt;""),SUM($J$3:$J49),IF(AND($A49=EOMONTH($A49,0),VLOOKUP(MONTH(A49),T_Récap_HS,3,0)&lt;&gt;""),SUM($J$3:$J49),"")))</f>
        <v/>
      </c>
    </row>
    <row r="50" spans="1:11" x14ac:dyDescent="0.25">
      <c r="A50" s="17">
        <f t="shared" si="3"/>
        <v>43631</v>
      </c>
      <c r="B50" s="9"/>
      <c r="C50" s="9"/>
      <c r="D50" s="9"/>
      <c r="E50" s="9"/>
      <c r="F50" s="18"/>
      <c r="G50" s="19"/>
      <c r="H50" s="19"/>
      <c r="I50" s="24" t="str">
        <f>IF($A50=EOMONTH($A50,0),IF(VLOOKUP(MONTH($A50),T_Récap_HS,2,0)&lt;&gt;"",VLOOKUP(MONTH($A50),T_Récap_HS,2,0),""),"")</f>
        <v/>
      </c>
      <c r="J50" s="19"/>
      <c r="K50" s="19" t="str">
        <f>IF(OR(A50&lt;$E$1,A50&gt;EOMONTH($E$1,11)),"",IF(AND(WEEKDAY(A50,2)=7,J50&lt;&gt;""),SUM($J$3:$J50),IF(AND($A50=EOMONTH($A50,0),VLOOKUP(MONTH(A50),T_Récap_HS,3,0)&lt;&gt;""),SUM($J$3:$J50),"")))</f>
        <v/>
      </c>
    </row>
    <row r="51" spans="1:11" x14ac:dyDescent="0.25">
      <c r="A51" s="17">
        <f t="shared" si="3"/>
        <v>43632</v>
      </c>
      <c r="B51" s="9"/>
      <c r="C51" s="9"/>
      <c r="D51" s="9"/>
      <c r="E51" s="9"/>
      <c r="F51" s="18"/>
      <c r="G51" s="20" t="str">
        <f t="shared" si="4"/>
        <v/>
      </c>
      <c r="H51" s="19" t="str">
        <f>IF(G51&lt;&gt;"",IF(MAX(SUM(F45:F51)-44/24,0)&gt;0,IF(MAX(SUM(F45:F51)-44/24,0)&gt;4/24,VLOOKUP(MAX(SUM(F45:F51)-44/24,0),T_HS_Sup_48h,2,1),MAX(SUM(F45:F51)-44/24,0)),""),"")</f>
        <v/>
      </c>
      <c r="I51" s="24" t="str">
        <f>IF($H51&lt;&gt;"",CHOOSE(MONTH($A51),SUM($H$3:$H51,-SUM($M$3:$M$10)),SUM($H$3:$H51,-SUM($M$3:$M$11)),SUM($H$3:$H51,-SUM($M$3:$M$12)),SUM($H$3:$H51,-SUM($M$3:$M$13)),SUM($H$3:$H51),SUM($H$3:$H51,-$M$3),SUM($H$3:$H51,-SUM($M$3:$M$4)),SUM($H$3:$H51,-SUM($M$3:$M$5)),SUM($H$3:$H51,-SUM($M$3:$M$6)),SUM($H$3:$H51,-SUM($M$3:$M$7)),SUM($H$3:$H51,-SUM($M$3:$M$8)),SUM($H$3:$H51,-SUM($M$3:$M$9))),IF($A51=EOMONTH($A51,0),IF(VLOOKUP(MONTH($A51),T_Récap_HS,2,0)&lt;&gt;"",VLOOKUP(MONTH($A51),T_Récap_HS,2,0),""),""))</f>
        <v/>
      </c>
      <c r="J51" s="19" t="str">
        <f t="shared" si="5"/>
        <v/>
      </c>
      <c r="K51" s="19" t="str">
        <f>IF(OR(A51&lt;$E$1,A51&gt;EOMONTH($E$1,11)),"",IF(AND(WEEKDAY(A51,2)=7,J51&lt;&gt;""),SUM($J$3:$J51),IF(AND($A51=EOMONTH($A51,0),VLOOKUP(MONTH(A51),T_Récap_HS,3,0)&lt;&gt;""),SUM($J$3:$J51),"")))</f>
        <v/>
      </c>
    </row>
    <row r="52" spans="1:11" x14ac:dyDescent="0.25">
      <c r="A52" s="17">
        <f t="shared" si="3"/>
        <v>43633</v>
      </c>
      <c r="B52" s="11"/>
      <c r="C52" s="11"/>
      <c r="D52" s="11"/>
      <c r="E52" s="11"/>
      <c r="F52" s="21"/>
      <c r="G52" s="22"/>
      <c r="H52" s="22"/>
      <c r="I52" s="25" t="str">
        <f>IF($A52=EOMONTH($A52,0),IF(VLOOKUP(MONTH($A52),T_Récap_HS,2,0)&lt;&gt;"",VLOOKUP(MONTH($A52),T_Récap_HS,2,0),""),"")</f>
        <v/>
      </c>
      <c r="J52" s="22"/>
      <c r="K52" s="22" t="str">
        <f>IF(OR(A52&lt;$E$1,A52&gt;EOMONTH($E$1,11)),"",IF(AND(WEEKDAY(A52,2)=7,J52&lt;&gt;""),SUM($J$3:$J52),IF(AND($A52=EOMONTH($A52,0),VLOOKUP(MONTH(A52),T_Récap_HS,3,0)&lt;&gt;""),SUM($J$3:$J52),"")))</f>
        <v/>
      </c>
    </row>
    <row r="53" spans="1:11" x14ac:dyDescent="0.25">
      <c r="A53" s="17">
        <f t="shared" si="3"/>
        <v>43634</v>
      </c>
      <c r="B53" s="11"/>
      <c r="C53" s="11"/>
      <c r="D53" s="11"/>
      <c r="E53" s="11"/>
      <c r="F53" s="21"/>
      <c r="G53" s="22"/>
      <c r="H53" s="22"/>
      <c r="I53" s="25" t="str">
        <f>IF($A53=EOMONTH($A53,0),IF(VLOOKUP(MONTH($A53),T_Récap_HS,2,0)&lt;&gt;"",VLOOKUP(MONTH($A53),T_Récap_HS,2,0),""),"")</f>
        <v/>
      </c>
      <c r="J53" s="22"/>
      <c r="K53" s="22" t="str">
        <f>IF(OR(A53&lt;$E$1,A53&gt;EOMONTH($E$1,11)),"",IF(AND(WEEKDAY(A53,2)=7,J53&lt;&gt;""),SUM($J$3:$J53),IF(AND($A53=EOMONTH($A53,0),VLOOKUP(MONTH(A53),T_Récap_HS,3,0)&lt;&gt;""),SUM($J$3:$J53),"")))</f>
        <v/>
      </c>
    </row>
    <row r="54" spans="1:11" x14ac:dyDescent="0.25">
      <c r="A54" s="17">
        <f t="shared" si="3"/>
        <v>43635</v>
      </c>
      <c r="B54" s="11"/>
      <c r="C54" s="11"/>
      <c r="D54" s="11"/>
      <c r="E54" s="11"/>
      <c r="F54" s="21"/>
      <c r="G54" s="22"/>
      <c r="H54" s="22"/>
      <c r="I54" s="25" t="str">
        <f>IF($A54=EOMONTH($A54,0),IF(VLOOKUP(MONTH($A54),T_Récap_HS,2,0)&lt;&gt;"",VLOOKUP(MONTH($A54),T_Récap_HS,2,0),""),"")</f>
        <v/>
      </c>
      <c r="J54" s="22"/>
      <c r="K54" s="22" t="str">
        <f>IF(OR(A54&lt;$E$1,A54&gt;EOMONTH($E$1,11)),"",IF(AND(WEEKDAY(A54,2)=7,J54&lt;&gt;""),SUM($J$3:$J54),IF(AND($A54=EOMONTH($A54,0),VLOOKUP(MONTH(A54),T_Récap_HS,3,0)&lt;&gt;""),SUM($J$3:$J54),"")))</f>
        <v/>
      </c>
    </row>
    <row r="55" spans="1:11" x14ac:dyDescent="0.25">
      <c r="A55" s="17">
        <f t="shared" si="3"/>
        <v>43636</v>
      </c>
      <c r="B55" s="11"/>
      <c r="C55" s="11"/>
      <c r="D55" s="11"/>
      <c r="E55" s="11"/>
      <c r="F55" s="21"/>
      <c r="G55" s="22"/>
      <c r="H55" s="22"/>
      <c r="I55" s="25" t="str">
        <f>IF($A55=EOMONTH($A55,0),IF(VLOOKUP(MONTH($A55),T_Récap_HS,2,0)&lt;&gt;"",VLOOKUP(MONTH($A55),T_Récap_HS,2,0),""),"")</f>
        <v/>
      </c>
      <c r="J55" s="22"/>
      <c r="K55" s="22" t="str">
        <f>IF(OR(A55&lt;$E$1,A55&gt;EOMONTH($E$1,11)),"",IF(AND(WEEKDAY(A55,2)=7,J55&lt;&gt;""),SUM($J$3:$J55),IF(AND($A55=EOMONTH($A55,0),VLOOKUP(MONTH(A55),T_Récap_HS,3,0)&lt;&gt;""),SUM($J$3:$J55),"")))</f>
        <v/>
      </c>
    </row>
    <row r="56" spans="1:11" x14ac:dyDescent="0.25">
      <c r="A56" s="17">
        <f t="shared" si="3"/>
        <v>43637</v>
      </c>
      <c r="B56" s="11"/>
      <c r="C56" s="11"/>
      <c r="D56" s="11"/>
      <c r="E56" s="11"/>
      <c r="F56" s="21"/>
      <c r="G56" s="22"/>
      <c r="H56" s="22"/>
      <c r="I56" s="25" t="str">
        <f>IF($A56=EOMONTH($A56,0),IF(VLOOKUP(MONTH($A56),T_Récap_HS,2,0)&lt;&gt;"",VLOOKUP(MONTH($A56),T_Récap_HS,2,0),""),"")</f>
        <v/>
      </c>
      <c r="J56" s="22"/>
      <c r="K56" s="22" t="str">
        <f>IF(OR(A56&lt;$E$1,A56&gt;EOMONTH($E$1,11)),"",IF(AND(WEEKDAY(A56,2)=7,J56&lt;&gt;""),SUM($J$3:$J56),IF(AND($A56=EOMONTH($A56,0),VLOOKUP(MONTH(A56),T_Récap_HS,3,0)&lt;&gt;""),SUM($J$3:$J56),"")))</f>
        <v/>
      </c>
    </row>
    <row r="57" spans="1:11" x14ac:dyDescent="0.25">
      <c r="A57" s="17">
        <f t="shared" si="3"/>
        <v>43638</v>
      </c>
      <c r="B57" s="11"/>
      <c r="C57" s="11"/>
      <c r="D57" s="11"/>
      <c r="E57" s="11"/>
      <c r="F57" s="21"/>
      <c r="G57" s="22"/>
      <c r="H57" s="22"/>
      <c r="I57" s="25" t="str">
        <f>IF($A57=EOMONTH($A57,0),IF(VLOOKUP(MONTH($A57),T_Récap_HS,2,0)&lt;&gt;"",VLOOKUP(MONTH($A57),T_Récap_HS,2,0),""),"")</f>
        <v/>
      </c>
      <c r="J57" s="22"/>
      <c r="K57" s="22" t="str">
        <f>IF(OR(A57&lt;$E$1,A57&gt;EOMONTH($E$1,11)),"",IF(AND(WEEKDAY(A57,2)=7,J57&lt;&gt;""),SUM($J$3:$J57),IF(AND($A57=EOMONTH($A57,0),VLOOKUP(MONTH(A57),T_Récap_HS,3,0)&lt;&gt;""),SUM($J$3:$J57),"")))</f>
        <v/>
      </c>
    </row>
    <row r="58" spans="1:11" x14ac:dyDescent="0.25">
      <c r="A58" s="17">
        <f t="shared" si="3"/>
        <v>43639</v>
      </c>
      <c r="B58" s="11"/>
      <c r="C58" s="11"/>
      <c r="D58" s="11"/>
      <c r="E58" s="11"/>
      <c r="F58" s="21"/>
      <c r="G58" s="23" t="str">
        <f t="shared" si="4"/>
        <v/>
      </c>
      <c r="H58" s="22" t="str">
        <f>IF(G58&lt;&gt;"",IF(MAX(SUM(F52:F58)-44/24,0)&gt;0,IF(MAX(SUM(F52:F58)-44/24,0)&gt;4/24,VLOOKUP(MAX(SUM(F52:F58)-44/24,0),T_HS_Sup_48h,2,1),MAX(SUM(F52:F58)-44/24,0)),""),"")</f>
        <v/>
      </c>
      <c r="I58" s="25" t="str">
        <f>IF($H58&lt;&gt;"",CHOOSE(MONTH($A58),SUM($H$3:$H58,-SUM($M$3:$M$10)),SUM($H$3:$H58,-SUM($M$3:$M$11)),SUM($H$3:$H58,-SUM($M$3:$M$12)),SUM($H$3:$H58,-SUM($M$3:$M$13)),SUM($H$3:$H58),SUM($H$3:$H58,-$M$3),SUM($H$3:$H58,-SUM($M$3:$M$4)),SUM($H$3:$H58,-SUM($M$3:$M$5)),SUM($H$3:$H58,-SUM($M$3:$M$6)),SUM($H$3:$H58,-SUM($M$3:$M$7)),SUM($H$3:$H58,-SUM($M$3:$M$8)),SUM($H$3:$H58,-SUM($M$3:$M$9))),IF($A58=EOMONTH($A58,0),IF(VLOOKUP(MONTH($A58),T_Récap_HS,2,0)&lt;&gt;"",VLOOKUP(MONTH($A58),T_Récap_HS,2,0),""),""))</f>
        <v/>
      </c>
      <c r="J58" s="22" t="str">
        <f t="shared" si="5"/>
        <v/>
      </c>
      <c r="K58" s="22" t="str">
        <f>IF(OR(A58&lt;$E$1,A58&gt;EOMONTH($E$1,11)),"",IF(AND(WEEKDAY(A58,2)=7,J58&lt;&gt;""),SUM($J$3:$J58),IF(AND($A58=EOMONTH($A58,0),VLOOKUP(MONTH(A58),T_Récap_HS,3,0)&lt;&gt;""),SUM($J$3:$J58),"")))</f>
        <v/>
      </c>
    </row>
    <row r="59" spans="1:11" x14ac:dyDescent="0.25">
      <c r="A59" s="17">
        <f t="shared" si="3"/>
        <v>43640</v>
      </c>
      <c r="B59" s="12"/>
      <c r="C59" s="12"/>
      <c r="D59" s="12"/>
      <c r="E59" s="12"/>
      <c r="F59" s="18"/>
      <c r="G59" s="24"/>
      <c r="H59" s="24"/>
      <c r="I59" s="24" t="str">
        <f>IF($A59=EOMONTH($A59,0),IF(VLOOKUP(MONTH($A59),T_Récap_HS,2,0)&lt;&gt;"",VLOOKUP(MONTH($A59),T_Récap_HS,2,0),""),"")</f>
        <v/>
      </c>
      <c r="J59" s="24"/>
      <c r="K59" s="24" t="str">
        <f>IF(OR(A59&lt;$E$1,A59&gt;EOMONTH($E$1,11)),"",IF(AND(WEEKDAY(A59,2)=7,J59&lt;&gt;""),SUM($J$3:$J59),IF(AND($A59=EOMONTH($A59,0),VLOOKUP(MONTH(A59),T_Récap_HS,3,0)&lt;&gt;""),SUM($J$3:$J59),"")))</f>
        <v/>
      </c>
    </row>
    <row r="60" spans="1:11" x14ac:dyDescent="0.25">
      <c r="A60" s="17">
        <f t="shared" si="3"/>
        <v>43641</v>
      </c>
      <c r="B60" s="12"/>
      <c r="C60" s="12"/>
      <c r="D60" s="12"/>
      <c r="E60" s="12"/>
      <c r="F60" s="18"/>
      <c r="G60" s="24"/>
      <c r="H60" s="24"/>
      <c r="I60" s="24" t="str">
        <f>IF($A60=EOMONTH($A60,0),IF(VLOOKUP(MONTH($A60),T_Récap_HS,2,0)&lt;&gt;"",VLOOKUP(MONTH($A60),T_Récap_HS,2,0),""),"")</f>
        <v/>
      </c>
      <c r="J60" s="24"/>
      <c r="K60" s="24" t="str">
        <f>IF(OR(A60&lt;$E$1,A60&gt;EOMONTH($E$1,11)),"",IF(AND(WEEKDAY(A60,2)=7,J60&lt;&gt;""),SUM($J$3:$J60),IF(AND($A60=EOMONTH($A60,0),VLOOKUP(MONTH(A60),T_Récap_HS,3,0)&lt;&gt;""),SUM($J$3:$J60),"")))</f>
        <v/>
      </c>
    </row>
    <row r="61" spans="1:11" x14ac:dyDescent="0.25">
      <c r="A61" s="17">
        <f t="shared" si="3"/>
        <v>43642</v>
      </c>
      <c r="B61" s="12"/>
      <c r="C61" s="12"/>
      <c r="D61" s="12"/>
      <c r="E61" s="12"/>
      <c r="F61" s="18"/>
      <c r="G61" s="24"/>
      <c r="H61" s="24"/>
      <c r="I61" s="24" t="str">
        <f>IF($A61=EOMONTH($A61,0),IF(VLOOKUP(MONTH($A61),T_Récap_HS,2,0)&lt;&gt;"",VLOOKUP(MONTH($A61),T_Récap_HS,2,0),""),"")</f>
        <v/>
      </c>
      <c r="J61" s="24"/>
      <c r="K61" s="24" t="str">
        <f>IF(OR(A61&lt;$E$1,A61&gt;EOMONTH($E$1,11)),"",IF(AND(WEEKDAY(A61,2)=7,J61&lt;&gt;""),SUM($J$3:$J61),IF(AND($A61=EOMONTH($A61,0),VLOOKUP(MONTH(A61),T_Récap_HS,3,0)&lt;&gt;""),SUM($J$3:$J61),"")))</f>
        <v/>
      </c>
    </row>
    <row r="62" spans="1:11" x14ac:dyDescent="0.25">
      <c r="A62" s="17">
        <f t="shared" si="3"/>
        <v>43643</v>
      </c>
      <c r="B62" s="12"/>
      <c r="C62" s="12"/>
      <c r="D62" s="12"/>
      <c r="E62" s="12"/>
      <c r="F62" s="18"/>
      <c r="G62" s="24"/>
      <c r="H62" s="24"/>
      <c r="I62" s="24" t="str">
        <f>IF($A62=EOMONTH($A62,0),IF(VLOOKUP(MONTH($A62),T_Récap_HS,2,0)&lt;&gt;"",VLOOKUP(MONTH($A62),T_Récap_HS,2,0),""),"")</f>
        <v/>
      </c>
      <c r="J62" s="24"/>
      <c r="K62" s="24" t="str">
        <f>IF(OR(A62&lt;$E$1,A62&gt;EOMONTH($E$1,11)),"",IF(AND(WEEKDAY(A62,2)=7,J62&lt;&gt;""),SUM($J$3:$J62),IF(AND($A62=EOMONTH($A62,0),VLOOKUP(MONTH(A62),T_Récap_HS,3,0)&lt;&gt;""),SUM($J$3:$J62),"")))</f>
        <v/>
      </c>
    </row>
    <row r="63" spans="1:11" x14ac:dyDescent="0.25">
      <c r="A63" s="17">
        <f t="shared" si="3"/>
        <v>43644</v>
      </c>
      <c r="B63" s="12"/>
      <c r="C63" s="12"/>
      <c r="D63" s="12"/>
      <c r="E63" s="12"/>
      <c r="F63" s="18"/>
      <c r="G63" s="24"/>
      <c r="H63" s="24"/>
      <c r="I63" s="24" t="str">
        <f>IF($A63=EOMONTH($A63,0),IF(VLOOKUP(MONTH($A63),T_Récap_HS,2,0)&lt;&gt;"",VLOOKUP(MONTH($A63),T_Récap_HS,2,0),""),"")</f>
        <v/>
      </c>
      <c r="J63" s="24"/>
      <c r="K63" s="24" t="str">
        <f>IF(OR(A63&lt;$E$1,A63&gt;EOMONTH($E$1,11)),"",IF(AND(WEEKDAY(A63,2)=7,J63&lt;&gt;""),SUM($J$3:$J63),IF(AND($A63=EOMONTH($A63,0),VLOOKUP(MONTH(A63),T_Récap_HS,3,0)&lt;&gt;""),SUM($J$3:$J63),"")))</f>
        <v/>
      </c>
    </row>
    <row r="64" spans="1:11" x14ac:dyDescent="0.25">
      <c r="A64" s="17">
        <f t="shared" si="3"/>
        <v>43645</v>
      </c>
      <c r="B64" s="12"/>
      <c r="C64" s="12"/>
      <c r="D64" s="12"/>
      <c r="E64" s="12"/>
      <c r="F64" s="18"/>
      <c r="G64" s="24"/>
      <c r="H64" s="24"/>
      <c r="I64" s="24" t="str">
        <f>IF($A64=EOMONTH($A64,0),IF(VLOOKUP(MONTH($A64),T_Récap_HS,2,0)&lt;&gt;"",VLOOKUP(MONTH($A64),T_Récap_HS,2,0),""),"")</f>
        <v/>
      </c>
      <c r="J64" s="24"/>
      <c r="K64" s="24" t="str">
        <f>IF(OR(A64&lt;$E$1,A64&gt;EOMONTH($E$1,11)),"",IF(AND(WEEKDAY(A64,2)=7,J64&lt;&gt;""),SUM($J$3:$J64),IF(AND($A64=EOMONTH($A64,0),VLOOKUP(MONTH(A64),T_Récap_HS,3,0)&lt;&gt;""),SUM($J$3:$J64),"")))</f>
        <v/>
      </c>
    </row>
    <row r="65" spans="1:13" x14ac:dyDescent="0.25">
      <c r="A65" s="17">
        <f t="shared" si="3"/>
        <v>43646</v>
      </c>
      <c r="B65" s="12"/>
      <c r="C65" s="12"/>
      <c r="D65" s="12"/>
      <c r="E65" s="12"/>
      <c r="F65" s="18"/>
      <c r="G65" s="26" t="str">
        <f t="shared" si="4"/>
        <v/>
      </c>
      <c r="H65" s="24" t="str">
        <f>IF(G65&lt;&gt;"",IF(MAX(SUM(F59:F65)-44/24,0)&gt;0,IF(MAX(SUM(F59:F65)-44/24,0)&gt;4/24,VLOOKUP(MAX(SUM(F59:F65)-44/24,0),T_HS_Sup_48h,2,1),MAX(SUM(F59:F65)-44/24,0)),""),"")</f>
        <v/>
      </c>
      <c r="I65" s="24" t="str">
        <f>IF($H65&lt;&gt;"",CHOOSE(MONTH($A65),SUM($H$3:$H65,-SUM($M$3:$M$10)),SUM($H$3:$H65,-SUM($M$3:$M$11)),SUM($H$3:$H65,-SUM($M$3:$M$12)),SUM($H$3:$H65,-SUM($M$3:$M$13)),SUM($H$3:$H65),SUM($H$3:$H65,-$M$3),SUM($H$3:$H65,-SUM($M$3:$M$4)),SUM($H$3:$H65,-SUM($M$3:$M$5)),SUM($H$3:$H65,-SUM($M$3:$M$6)),SUM($H$3:$H65,-SUM($M$3:$M$7)),SUM($H$3:$H65,-SUM($M$3:$M$8)),SUM($H$3:$H65,-SUM($M$3:$M$9))),IF($A65=EOMONTH($A65,0),IF(VLOOKUP(MONTH($A65),T_Récap_HS,2,0)&lt;&gt;"",VLOOKUP(MONTH($A65),T_Récap_HS,2,0),""),""))</f>
        <v/>
      </c>
      <c r="J65" s="24" t="str">
        <f t="shared" si="5"/>
        <v/>
      </c>
      <c r="K65" s="24" t="str">
        <f>IF(OR(A65&lt;$E$1,A65&gt;EOMONTH($E$1,11)),"",IF(AND(WEEKDAY(A65,2)=7,J65&lt;&gt;""),SUM($J$3:$J65),IF(AND($A65=EOMONTH($A65,0),VLOOKUP(MONTH(A65),T_Récap_HS,3,0)&lt;&gt;""),SUM($J$3:$J65),"")))</f>
        <v/>
      </c>
      <c r="M65" s="16" t="str">
        <f>IF(OR(A65&lt;$E$1,A65&gt;EOMONTH($E$1,11)),"",IF(J65&lt;&gt;"",SUM($J$3:$J65),""))</f>
        <v/>
      </c>
    </row>
    <row r="66" spans="1:13" x14ac:dyDescent="0.25">
      <c r="A66" s="17">
        <f t="shared" si="3"/>
        <v>43647</v>
      </c>
      <c r="B66" s="11"/>
      <c r="C66" s="11"/>
      <c r="D66" s="11"/>
      <c r="E66" s="11"/>
      <c r="F66" s="21" t="str">
        <f t="shared" si="0"/>
        <v/>
      </c>
      <c r="G66" s="25"/>
      <c r="H66" s="25"/>
      <c r="I66" s="25" t="str">
        <f>IF($A66=EOMONTH($A66,0),IF(VLOOKUP(MONTH($A66),T_Récap_HS,2,0)&lt;&gt;"",VLOOKUP(MONTH($A66),T_Récap_HS,2,0),""),"")</f>
        <v/>
      </c>
      <c r="J66" s="25"/>
      <c r="K66" s="25" t="str">
        <f>IF(OR(A66&lt;$E$1,A66&gt;EOMONTH($E$1,11)),"",IF(AND(WEEKDAY(A66,2)=7,J66&lt;&gt;""),SUM($J$3:$J66),IF(AND($A66=EOMONTH($A66,0),VLOOKUP(MONTH(A66),T_Récap_HS,3,0)&lt;&gt;""),SUM($J$3:$J66),"")))</f>
        <v/>
      </c>
    </row>
    <row r="67" spans="1:13" x14ac:dyDescent="0.25">
      <c r="A67" s="17">
        <f t="shared" si="3"/>
        <v>43648</v>
      </c>
      <c r="B67" s="11"/>
      <c r="C67" s="11"/>
      <c r="D67" s="11"/>
      <c r="E67" s="11"/>
      <c r="F67" s="21" t="str">
        <f t="shared" ref="F67:F130" si="6">IF(AND(B67=0,C67=0,D67=0,E67=0),"",IF((C67-B67)+(E67-D67)&lt;0,"",(C67-B67)+(E67-D67)))</f>
        <v/>
      </c>
      <c r="G67" s="25"/>
      <c r="H67" s="25"/>
      <c r="I67" s="25" t="str">
        <f>IF($A67=EOMONTH($A67,0),IF(VLOOKUP(MONTH($A67),T_Récap_HS,2,0)&lt;&gt;"",VLOOKUP(MONTH($A67),T_Récap_HS,2,0),""),"")</f>
        <v/>
      </c>
      <c r="J67" s="25"/>
      <c r="K67" s="25" t="str">
        <f>IF(OR(A67&lt;$E$1,A67&gt;EOMONTH($E$1,11)),"",IF(AND(WEEKDAY(A67,2)=7,J67&lt;&gt;""),SUM($J$3:$J67),IF(AND($A67=EOMONTH($A67,0),VLOOKUP(MONTH(A67),T_Récap_HS,3,0)&lt;&gt;""),SUM($J$3:$J67),"")))</f>
        <v/>
      </c>
    </row>
    <row r="68" spans="1:13" x14ac:dyDescent="0.25">
      <c r="A68" s="17">
        <f t="shared" si="3"/>
        <v>43649</v>
      </c>
      <c r="B68" s="11"/>
      <c r="C68" s="11"/>
      <c r="D68" s="11"/>
      <c r="E68" s="11"/>
      <c r="F68" s="21" t="str">
        <f t="shared" si="6"/>
        <v/>
      </c>
      <c r="G68" s="25"/>
      <c r="H68" s="25"/>
      <c r="I68" s="25" t="str">
        <f>IF($A68=EOMONTH($A68,0),IF(VLOOKUP(MONTH($A68),T_Récap_HS,2,0)&lt;&gt;"",VLOOKUP(MONTH($A68),T_Récap_HS,2,0),""),"")</f>
        <v/>
      </c>
      <c r="J68" s="25"/>
      <c r="K68" s="25" t="str">
        <f>IF(OR(A68&lt;$E$1,A68&gt;EOMONTH($E$1,11)),"",IF(AND(WEEKDAY(A68,2)=7,J68&lt;&gt;""),SUM($J$3:$J68),IF(AND($A68=EOMONTH($A68,0),VLOOKUP(MONTH(A68),T_Récap_HS,3,0)&lt;&gt;""),SUM($J$3:$J68),"")))</f>
        <v/>
      </c>
    </row>
    <row r="69" spans="1:13" x14ac:dyDescent="0.25">
      <c r="A69" s="17">
        <f t="shared" ref="A69:A132" si="7">A68+1</f>
        <v>43650</v>
      </c>
      <c r="B69" s="11"/>
      <c r="C69" s="11"/>
      <c r="D69" s="11"/>
      <c r="E69" s="11"/>
      <c r="F69" s="21" t="str">
        <f t="shared" si="6"/>
        <v/>
      </c>
      <c r="G69" s="25"/>
      <c r="H69" s="25"/>
      <c r="I69" s="25" t="str">
        <f>IF($A69=EOMONTH($A69,0),IF(VLOOKUP(MONTH($A69),T_Récap_HS,2,0)&lt;&gt;"",VLOOKUP(MONTH($A69),T_Récap_HS,2,0),""),"")</f>
        <v/>
      </c>
      <c r="J69" s="25"/>
      <c r="K69" s="25" t="str">
        <f>IF(OR(A69&lt;$E$1,A69&gt;EOMONTH($E$1,11)),"",IF(AND(WEEKDAY(A69,2)=7,J69&lt;&gt;""),SUM($J$3:$J69),IF(AND($A69=EOMONTH($A69,0),VLOOKUP(MONTH(A69),T_Récap_HS,3,0)&lt;&gt;""),SUM($J$3:$J69),"")))</f>
        <v/>
      </c>
    </row>
    <row r="70" spans="1:13" x14ac:dyDescent="0.25">
      <c r="A70" s="17">
        <f t="shared" si="7"/>
        <v>43651</v>
      </c>
      <c r="B70" s="11"/>
      <c r="C70" s="11"/>
      <c r="D70" s="11"/>
      <c r="E70" s="11"/>
      <c r="F70" s="21" t="str">
        <f t="shared" si="6"/>
        <v/>
      </c>
      <c r="G70" s="25"/>
      <c r="H70" s="25"/>
      <c r="I70" s="25" t="str">
        <f>IF($A70=EOMONTH($A70,0),IF(VLOOKUP(MONTH($A70),T_Récap_HS,2,0)&lt;&gt;"",VLOOKUP(MONTH($A70),T_Récap_HS,2,0),""),"")</f>
        <v/>
      </c>
      <c r="J70" s="25"/>
      <c r="K70" s="25" t="str">
        <f>IF(OR(A70&lt;$E$1,A70&gt;EOMONTH($E$1,11)),"",IF(AND(WEEKDAY(A70,2)=7,J70&lt;&gt;""),SUM($J$3:$J70),IF(AND($A70=EOMONTH($A70,0),VLOOKUP(MONTH(A70),T_Récap_HS,3,0)&lt;&gt;""),SUM($J$3:$J70),"")))</f>
        <v/>
      </c>
    </row>
    <row r="71" spans="1:13" x14ac:dyDescent="0.25">
      <c r="A71" s="17">
        <f t="shared" si="7"/>
        <v>43652</v>
      </c>
      <c r="B71" s="11"/>
      <c r="C71" s="11"/>
      <c r="D71" s="11"/>
      <c r="E71" s="11"/>
      <c r="F71" s="21" t="str">
        <f t="shared" si="6"/>
        <v/>
      </c>
      <c r="G71" s="25"/>
      <c r="H71" s="25"/>
      <c r="I71" s="25" t="str">
        <f>IF($A71=EOMONTH($A71,0),IF(VLOOKUP(MONTH($A71),T_Récap_HS,2,0)&lt;&gt;"",VLOOKUP(MONTH($A71),T_Récap_HS,2,0),""),"")</f>
        <v/>
      </c>
      <c r="J71" s="25"/>
      <c r="K71" s="25" t="str">
        <f>IF(OR(A71&lt;$E$1,A71&gt;EOMONTH($E$1,11)),"",IF(AND(WEEKDAY(A71,2)=7,J71&lt;&gt;""),SUM($J$3:$J71),IF(AND($A71=EOMONTH($A71,0),VLOOKUP(MONTH(A71),T_Récap_HS,3,0)&lt;&gt;""),SUM($J$3:$J71),"")))</f>
        <v/>
      </c>
    </row>
    <row r="72" spans="1:13" x14ac:dyDescent="0.25">
      <c r="A72" s="17">
        <f t="shared" si="7"/>
        <v>43653</v>
      </c>
      <c r="B72" s="11"/>
      <c r="C72" s="11"/>
      <c r="D72" s="11"/>
      <c r="E72" s="11"/>
      <c r="F72" s="21" t="str">
        <f t="shared" si="6"/>
        <v/>
      </c>
      <c r="G72" s="27" t="str">
        <f t="shared" ref="G72:G128" si="8">IF(A72&gt;EOMONTH($E$1,11),"",IF(WEEKDAY(A72,2)&lt;7,"",IF(SUM(F66:F72)&gt;0,SUM(F66:F72),"")))</f>
        <v/>
      </c>
      <c r="H72" s="25" t="str">
        <f>IF(G72&lt;&gt;"",IF(MAX(SUM(F66:F72)-44/24,0)&gt;0,IF(MAX(SUM(F66:F72)-44/24,0)&gt;4/24,VLOOKUP(MAX(SUM(F66:F72)-44/24,0),T_HS_Sup_48h,2,1),MAX(SUM(F66:F72)-44/24,0)),""),"")</f>
        <v/>
      </c>
      <c r="I72" s="25" t="str">
        <f>IF($H72&lt;&gt;"",CHOOSE(MONTH($A72),SUM($H$3:$H72,-SUM($M$3:$M$10)),SUM($H$3:$H72,-SUM($M$3:$M$11)),SUM($H$3:$H72,-SUM($M$3:$M$12)),SUM($H$3:$H72,-SUM($M$3:$M$13)),SUM($H$3:$H72),SUM($H$3:$H72,-$M$3),SUM($H$3:$H72,-SUM($M$3:$M$4)),SUM($H$3:$H72,-SUM($M$3:$M$5)),SUM($H$3:$H72,-SUM($M$3:$M$6)),SUM($H$3:$H72,-SUM($M$3:$M$7)),SUM($H$3:$H72,-SUM($M$3:$M$8)),SUM($H$3:$H72,-SUM($M$3:$M$9))),IF($A72=EOMONTH($A72,0),IF(VLOOKUP(MONTH($A72),T_Récap_HS,2,0)&lt;&gt;"",VLOOKUP(MONTH($A72),T_Récap_HS,2,0),""),""))</f>
        <v/>
      </c>
      <c r="J72" s="25" t="str">
        <f t="shared" ref="J72:J128" si="9">IF(G72&lt;&gt;"",IF(MAX(G72-35/24,0)&gt;0,IF(MAX(G72,0)&gt;48/24,9/24,MAX(G72-35/24,0)-_xlfn.NUMBERVALUE(H72)),""),"")</f>
        <v/>
      </c>
      <c r="K72" s="25" t="str">
        <f>IF(OR(A72&lt;$E$1,A72&gt;EOMONTH($E$1,11)),"",IF(AND(WEEKDAY(A72,2)=7,J72&lt;&gt;""),SUM($J$3:$J72),IF(AND($A72=EOMONTH($A72,0),VLOOKUP(MONTH(A72),T_Récap_HS,3,0)&lt;&gt;""),SUM($J$3:$J72),"")))</f>
        <v/>
      </c>
    </row>
    <row r="73" spans="1:13" x14ac:dyDescent="0.25">
      <c r="A73" s="17">
        <f t="shared" si="7"/>
        <v>43654</v>
      </c>
      <c r="B73" s="12"/>
      <c r="C73" s="12"/>
      <c r="D73" s="12"/>
      <c r="E73" s="12"/>
      <c r="F73" s="18" t="str">
        <f t="shared" si="6"/>
        <v/>
      </c>
      <c r="G73" s="24"/>
      <c r="H73" s="24"/>
      <c r="I73" s="24" t="str">
        <f>IF($A73=EOMONTH($A73,0),IF(VLOOKUP(MONTH($A73),T_Récap_HS,2,0)&lt;&gt;"",VLOOKUP(MONTH($A73),T_Récap_HS,2,0),""),"")</f>
        <v/>
      </c>
      <c r="J73" s="24"/>
      <c r="K73" s="24" t="str">
        <f>IF(OR(A73&lt;$E$1,A73&gt;EOMONTH($E$1,11)),"",IF(AND(WEEKDAY(A73,2)=7,J73&lt;&gt;""),SUM($J$3:$J73),IF(AND($A73=EOMONTH($A73,0),VLOOKUP(MONTH(A73),T_Récap_HS,3,0)&lt;&gt;""),SUM($J$3:$J73),"")))</f>
        <v/>
      </c>
    </row>
    <row r="74" spans="1:13" x14ac:dyDescent="0.25">
      <c r="A74" s="17">
        <f t="shared" si="7"/>
        <v>43655</v>
      </c>
      <c r="B74" s="12"/>
      <c r="C74" s="12"/>
      <c r="D74" s="12"/>
      <c r="E74" s="12"/>
      <c r="F74" s="18" t="str">
        <f t="shared" si="6"/>
        <v/>
      </c>
      <c r="G74" s="24"/>
      <c r="H74" s="24"/>
      <c r="I74" s="24" t="str">
        <f>IF($A74=EOMONTH($A74,0),IF(VLOOKUP(MONTH($A74),T_Récap_HS,2,0)&lt;&gt;"",VLOOKUP(MONTH($A74),T_Récap_HS,2,0),""),"")</f>
        <v/>
      </c>
      <c r="J74" s="24"/>
      <c r="K74" s="24" t="str">
        <f>IF(OR(A74&lt;$E$1,A74&gt;EOMONTH($E$1,11)),"",IF(AND(WEEKDAY(A74,2)=7,J74&lt;&gt;""),SUM($J$3:$J74),IF(AND($A74=EOMONTH($A74,0),VLOOKUP(MONTH(A74),T_Récap_HS,3,0)&lt;&gt;""),SUM($J$3:$J74),"")))</f>
        <v/>
      </c>
    </row>
    <row r="75" spans="1:13" x14ac:dyDescent="0.25">
      <c r="A75" s="17">
        <f t="shared" si="7"/>
        <v>43656</v>
      </c>
      <c r="B75" s="12"/>
      <c r="C75" s="12"/>
      <c r="D75" s="12"/>
      <c r="E75" s="12"/>
      <c r="F75" s="18" t="str">
        <f t="shared" si="6"/>
        <v/>
      </c>
      <c r="G75" s="24"/>
      <c r="H75" s="24"/>
      <c r="I75" s="24" t="str">
        <f>IF($A75=EOMONTH($A75,0),IF(VLOOKUP(MONTH($A75),T_Récap_HS,2,0)&lt;&gt;"",VLOOKUP(MONTH($A75),T_Récap_HS,2,0),""),"")</f>
        <v/>
      </c>
      <c r="J75" s="24"/>
      <c r="K75" s="24" t="str">
        <f>IF(OR(A75&lt;$E$1,A75&gt;EOMONTH($E$1,11)),"",IF(AND(WEEKDAY(A75,2)=7,J75&lt;&gt;""),SUM($J$3:$J75),IF(AND($A75=EOMONTH($A75,0),VLOOKUP(MONTH(A75),T_Récap_HS,3,0)&lt;&gt;""),SUM($J$3:$J75),"")))</f>
        <v/>
      </c>
    </row>
    <row r="76" spans="1:13" x14ac:dyDescent="0.25">
      <c r="A76" s="17">
        <f t="shared" si="7"/>
        <v>43657</v>
      </c>
      <c r="B76" s="12"/>
      <c r="C76" s="12"/>
      <c r="D76" s="12"/>
      <c r="E76" s="12"/>
      <c r="F76" s="18" t="str">
        <f t="shared" si="6"/>
        <v/>
      </c>
      <c r="G76" s="24"/>
      <c r="H76" s="24"/>
      <c r="I76" s="24" t="str">
        <f>IF($A76=EOMONTH($A76,0),IF(VLOOKUP(MONTH($A76),T_Récap_HS,2,0)&lt;&gt;"",VLOOKUP(MONTH($A76),T_Récap_HS,2,0),""),"")</f>
        <v/>
      </c>
      <c r="J76" s="24"/>
      <c r="K76" s="24" t="str">
        <f>IF(OR(A76&lt;$E$1,A76&gt;EOMONTH($E$1,11)),"",IF(AND(WEEKDAY(A76,2)=7,J76&lt;&gt;""),SUM($J$3:$J76),IF(AND($A76=EOMONTH($A76,0),VLOOKUP(MONTH(A76),T_Récap_HS,3,0)&lt;&gt;""),SUM($J$3:$J76),"")))</f>
        <v/>
      </c>
    </row>
    <row r="77" spans="1:13" x14ac:dyDescent="0.25">
      <c r="A77" s="17">
        <f t="shared" si="7"/>
        <v>43658</v>
      </c>
      <c r="B77" s="12"/>
      <c r="C77" s="12"/>
      <c r="D77" s="12"/>
      <c r="E77" s="12"/>
      <c r="F77" s="18" t="str">
        <f t="shared" si="6"/>
        <v/>
      </c>
      <c r="G77" s="24"/>
      <c r="H77" s="24"/>
      <c r="I77" s="24" t="str">
        <f>IF($A77=EOMONTH($A77,0),IF(VLOOKUP(MONTH($A77),T_Récap_HS,2,0)&lt;&gt;"",VLOOKUP(MONTH($A77),T_Récap_HS,2,0),""),"")</f>
        <v/>
      </c>
      <c r="J77" s="24"/>
      <c r="K77" s="24" t="str">
        <f>IF(OR(A77&lt;$E$1,A77&gt;EOMONTH($E$1,11)),"",IF(AND(WEEKDAY(A77,2)=7,J77&lt;&gt;""),SUM($J$3:$J77),IF(AND($A77=EOMONTH($A77,0),VLOOKUP(MONTH(A77),T_Récap_HS,3,0)&lt;&gt;""),SUM($J$3:$J77),"")))</f>
        <v/>
      </c>
    </row>
    <row r="78" spans="1:13" x14ac:dyDescent="0.25">
      <c r="A78" s="17">
        <f t="shared" si="7"/>
        <v>43659</v>
      </c>
      <c r="B78" s="12"/>
      <c r="C78" s="12"/>
      <c r="D78" s="12"/>
      <c r="E78" s="12"/>
      <c r="F78" s="18" t="str">
        <f t="shared" si="6"/>
        <v/>
      </c>
      <c r="G78" s="24"/>
      <c r="H78" s="24"/>
      <c r="I78" s="24" t="str">
        <f>IF($A78=EOMONTH($A78,0),IF(VLOOKUP(MONTH($A78),T_Récap_HS,2,0)&lt;&gt;"",VLOOKUP(MONTH($A78),T_Récap_HS,2,0),""),"")</f>
        <v/>
      </c>
      <c r="J78" s="24"/>
      <c r="K78" s="24" t="str">
        <f>IF(OR(A78&lt;$E$1,A78&gt;EOMONTH($E$1,11)),"",IF(AND(WEEKDAY(A78,2)=7,J78&lt;&gt;""),SUM($J$3:$J78),IF(AND($A78=EOMONTH($A78,0),VLOOKUP(MONTH(A78),T_Récap_HS,3,0)&lt;&gt;""),SUM($J$3:$J78),"")))</f>
        <v/>
      </c>
    </row>
    <row r="79" spans="1:13" x14ac:dyDescent="0.25">
      <c r="A79" s="17">
        <f t="shared" si="7"/>
        <v>43660</v>
      </c>
      <c r="B79" s="12"/>
      <c r="C79" s="12"/>
      <c r="D79" s="12"/>
      <c r="E79" s="12"/>
      <c r="F79" s="18" t="str">
        <f t="shared" si="6"/>
        <v/>
      </c>
      <c r="G79" s="26" t="str">
        <f t="shared" si="8"/>
        <v/>
      </c>
      <c r="H79" s="24" t="str">
        <f>IF(G79&lt;&gt;"",IF(MAX(SUM(F73:F79)-44/24,0)&gt;0,IF(MAX(SUM(F73:F79)-44/24,0)&gt;4/24,VLOOKUP(MAX(SUM(F73:F79)-44/24,0),T_HS_Sup_48h,2,1),MAX(SUM(F73:F79)-44/24,0)),""),"")</f>
        <v/>
      </c>
      <c r="I79" s="24" t="str">
        <f>IF($H79&lt;&gt;"",CHOOSE(MONTH($A79),SUM($H$3:$H79,-SUM($M$3:$M$10)),SUM($H$3:$H79,-SUM($M$3:$M$11)),SUM($H$3:$H79,-SUM($M$3:$M$12)),SUM($H$3:$H79,-SUM($M$3:$M$13)),SUM($H$3:$H79),SUM($H$3:$H79,-$M$3),SUM($H$3:$H79,-SUM($M$3:$M$4)),SUM($H$3:$H79,-SUM($M$3:$M$5)),SUM($H$3:$H79,-SUM($M$3:$M$6)),SUM($H$3:$H79,-SUM($M$3:$M$7)),SUM($H$3:$H79,-SUM($M$3:$M$8)),SUM($H$3:$H79,-SUM($M$3:$M$9))),IF($A79=EOMONTH($A79,0),IF(VLOOKUP(MONTH($A79),T_Récap_HS,2,0)&lt;&gt;"",VLOOKUP(MONTH($A79),T_Récap_HS,2,0),""),""))</f>
        <v/>
      </c>
      <c r="J79" s="24" t="str">
        <f t="shared" si="9"/>
        <v/>
      </c>
      <c r="K79" s="24" t="str">
        <f>IF(OR(A79&lt;$E$1,A79&gt;EOMONTH($E$1,11)),"",IF(AND(WEEKDAY(A79,2)=7,J79&lt;&gt;""),SUM($J$3:$J79),IF(AND($A79=EOMONTH($A79,0),VLOOKUP(MONTH(A79),T_Récap_HS,3,0)&lt;&gt;""),SUM($J$3:$J79),"")))</f>
        <v/>
      </c>
    </row>
    <row r="80" spans="1:13" x14ac:dyDescent="0.25">
      <c r="A80" s="17">
        <f t="shared" si="7"/>
        <v>43661</v>
      </c>
      <c r="B80" s="11"/>
      <c r="C80" s="11"/>
      <c r="D80" s="11"/>
      <c r="E80" s="11"/>
      <c r="F80" s="21" t="str">
        <f t="shared" si="6"/>
        <v/>
      </c>
      <c r="G80" s="25"/>
      <c r="H80" s="25"/>
      <c r="I80" s="25" t="str">
        <f>IF($A80=EOMONTH($A80,0),IF(VLOOKUP(MONTH($A80),T_Récap_HS,2,0)&lt;&gt;"",VLOOKUP(MONTH($A80),T_Récap_HS,2,0),""),"")</f>
        <v/>
      </c>
      <c r="J80" s="25"/>
      <c r="K80" s="25" t="str">
        <f>IF(OR(A80&lt;$E$1,A80&gt;EOMONTH($E$1,11)),"",IF(AND(WEEKDAY(A80,2)=7,J80&lt;&gt;""),SUM($J$3:$J80),IF(AND($A80=EOMONTH($A80,0),VLOOKUP(MONTH(A80),T_Récap_HS,3,0)&lt;&gt;""),SUM($J$3:$J80),"")))</f>
        <v/>
      </c>
    </row>
    <row r="81" spans="1:11" x14ac:dyDescent="0.25">
      <c r="A81" s="17">
        <f t="shared" si="7"/>
        <v>43662</v>
      </c>
      <c r="B81" s="11"/>
      <c r="C81" s="11"/>
      <c r="D81" s="11"/>
      <c r="E81" s="11"/>
      <c r="F81" s="21" t="str">
        <f t="shared" si="6"/>
        <v/>
      </c>
      <c r="G81" s="25"/>
      <c r="H81" s="25"/>
      <c r="I81" s="25" t="str">
        <f>IF($A81=EOMONTH($A81,0),IF(VLOOKUP(MONTH($A81),T_Récap_HS,2,0)&lt;&gt;"",VLOOKUP(MONTH($A81),T_Récap_HS,2,0),""),"")</f>
        <v/>
      </c>
      <c r="J81" s="25"/>
      <c r="K81" s="25" t="str">
        <f>IF(OR(A81&lt;$E$1,A81&gt;EOMONTH($E$1,11)),"",IF(AND(WEEKDAY(A81,2)=7,J81&lt;&gt;""),SUM($J$3:$J81),IF(AND($A81=EOMONTH($A81,0),VLOOKUP(MONTH(A81),T_Récap_HS,3,0)&lt;&gt;""),SUM($J$3:$J81),"")))</f>
        <v/>
      </c>
    </row>
    <row r="82" spans="1:11" x14ac:dyDescent="0.25">
      <c r="A82" s="17">
        <f t="shared" si="7"/>
        <v>43663</v>
      </c>
      <c r="B82" s="11"/>
      <c r="C82" s="11"/>
      <c r="D82" s="11"/>
      <c r="E82" s="11"/>
      <c r="F82" s="21" t="str">
        <f t="shared" si="6"/>
        <v/>
      </c>
      <c r="G82" s="25"/>
      <c r="H82" s="25"/>
      <c r="I82" s="25" t="str">
        <f>IF($A82=EOMONTH($A82,0),IF(VLOOKUP(MONTH($A82),T_Récap_HS,2,0)&lt;&gt;"",VLOOKUP(MONTH($A82),T_Récap_HS,2,0),""),"")</f>
        <v/>
      </c>
      <c r="J82" s="25"/>
      <c r="K82" s="25" t="str">
        <f>IF(OR(A82&lt;$E$1,A82&gt;EOMONTH($E$1,11)),"",IF(AND(WEEKDAY(A82,2)=7,J82&lt;&gt;""),SUM($J$3:$J82),IF(AND($A82=EOMONTH($A82,0),VLOOKUP(MONTH(A82),T_Récap_HS,3,0)&lt;&gt;""),SUM($J$3:$J82),"")))</f>
        <v/>
      </c>
    </row>
    <row r="83" spans="1:11" x14ac:dyDescent="0.25">
      <c r="A83" s="17">
        <f t="shared" si="7"/>
        <v>43664</v>
      </c>
      <c r="B83" s="11"/>
      <c r="C83" s="11"/>
      <c r="D83" s="11"/>
      <c r="E83" s="11"/>
      <c r="F83" s="21" t="str">
        <f t="shared" si="6"/>
        <v/>
      </c>
      <c r="G83" s="25"/>
      <c r="H83" s="25"/>
      <c r="I83" s="25" t="str">
        <f>IF($A83=EOMONTH($A83,0),IF(VLOOKUP(MONTH($A83),T_Récap_HS,2,0)&lt;&gt;"",VLOOKUP(MONTH($A83),T_Récap_HS,2,0),""),"")</f>
        <v/>
      </c>
      <c r="J83" s="25"/>
      <c r="K83" s="25" t="str">
        <f>IF(OR(A83&lt;$E$1,A83&gt;EOMONTH($E$1,11)),"",IF(AND(WEEKDAY(A83,2)=7,J83&lt;&gt;""),SUM($J$3:$J83),IF(AND($A83=EOMONTH($A83,0),VLOOKUP(MONTH(A83),T_Récap_HS,3,0)&lt;&gt;""),SUM($J$3:$J83),"")))</f>
        <v/>
      </c>
    </row>
    <row r="84" spans="1:11" x14ac:dyDescent="0.25">
      <c r="A84" s="17">
        <f t="shared" si="7"/>
        <v>43665</v>
      </c>
      <c r="B84" s="11"/>
      <c r="C84" s="11"/>
      <c r="D84" s="11"/>
      <c r="E84" s="11"/>
      <c r="F84" s="21" t="str">
        <f t="shared" si="6"/>
        <v/>
      </c>
      <c r="G84" s="25"/>
      <c r="H84" s="25"/>
      <c r="I84" s="25" t="str">
        <f>IF($A84=EOMONTH($A84,0),IF(VLOOKUP(MONTH($A84),T_Récap_HS,2,0)&lt;&gt;"",VLOOKUP(MONTH($A84),T_Récap_HS,2,0),""),"")</f>
        <v/>
      </c>
      <c r="J84" s="25"/>
      <c r="K84" s="25" t="str">
        <f>IF(OR(A84&lt;$E$1,A84&gt;EOMONTH($E$1,11)),"",IF(AND(WEEKDAY(A84,2)=7,J84&lt;&gt;""),SUM($J$3:$J84),IF(AND($A84=EOMONTH($A84,0),VLOOKUP(MONTH(A84),T_Récap_HS,3,0)&lt;&gt;""),SUM($J$3:$J84),"")))</f>
        <v/>
      </c>
    </row>
    <row r="85" spans="1:11" x14ac:dyDescent="0.25">
      <c r="A85" s="17">
        <f t="shared" si="7"/>
        <v>43666</v>
      </c>
      <c r="B85" s="11"/>
      <c r="C85" s="11"/>
      <c r="D85" s="11"/>
      <c r="E85" s="11"/>
      <c r="F85" s="21" t="str">
        <f t="shared" si="6"/>
        <v/>
      </c>
      <c r="G85" s="25"/>
      <c r="H85" s="25"/>
      <c r="I85" s="25" t="str">
        <f>IF($A85=EOMONTH($A85,0),IF(VLOOKUP(MONTH($A85),T_Récap_HS,2,0)&lt;&gt;"",VLOOKUP(MONTH($A85),T_Récap_HS,2,0),""),"")</f>
        <v/>
      </c>
      <c r="J85" s="25"/>
      <c r="K85" s="25" t="str">
        <f>IF(OR(A85&lt;$E$1,A85&gt;EOMONTH($E$1,11)),"",IF(AND(WEEKDAY(A85,2)=7,J85&lt;&gt;""),SUM($J$3:$J85),IF(AND($A85=EOMONTH($A85,0),VLOOKUP(MONTH(A85),T_Récap_HS,3,0)&lt;&gt;""),SUM($J$3:$J85),"")))</f>
        <v/>
      </c>
    </row>
    <row r="86" spans="1:11" x14ac:dyDescent="0.25">
      <c r="A86" s="17">
        <f t="shared" si="7"/>
        <v>43667</v>
      </c>
      <c r="B86" s="11"/>
      <c r="C86" s="11"/>
      <c r="D86" s="11"/>
      <c r="E86" s="11"/>
      <c r="F86" s="21" t="str">
        <f t="shared" si="6"/>
        <v/>
      </c>
      <c r="G86" s="27" t="str">
        <f t="shared" si="8"/>
        <v/>
      </c>
      <c r="H86" s="25" t="str">
        <f>IF(G86&lt;&gt;"",IF(MAX(SUM(F80:F86)-44/24,0)&gt;0,IF(MAX(SUM(F80:F86)-44/24,0)&gt;4/24,VLOOKUP(MAX(SUM(F80:F86)-44/24,0),T_HS_Sup_48h,2,1),MAX(SUM(F80:F86)-44/24,0)),""),"")</f>
        <v/>
      </c>
      <c r="I86" s="25" t="str">
        <f>IF($H86&lt;&gt;"",CHOOSE(MONTH($A86),SUM($H$3:$H86,-SUM($M$3:$M$10)),SUM($H$3:$H86,-SUM($M$3:$M$11)),SUM($H$3:$H86,-SUM($M$3:$M$12)),SUM($H$3:$H86,-SUM($M$3:$M$13)),SUM($H$3:$H86),SUM($H$3:$H86,-$M$3),SUM($H$3:$H86,-SUM($M$3:$M$4)),SUM($H$3:$H86,-SUM($M$3:$M$5)),SUM($H$3:$H86,-SUM($M$3:$M$6)),SUM($H$3:$H86,-SUM($M$3:$M$7)),SUM($H$3:$H86,-SUM($M$3:$M$8)),SUM($H$3:$H86,-SUM($M$3:$M$9))),IF($A86=EOMONTH($A86,0),IF(VLOOKUP(MONTH($A86),T_Récap_HS,2,0)&lt;&gt;"",VLOOKUP(MONTH($A86),T_Récap_HS,2,0),""),""))</f>
        <v/>
      </c>
      <c r="J86" s="25" t="str">
        <f t="shared" si="9"/>
        <v/>
      </c>
      <c r="K86" s="25" t="str">
        <f>IF(OR(A86&lt;$E$1,A86&gt;EOMONTH($E$1,11)),"",IF(AND(WEEKDAY(A86,2)=7,J86&lt;&gt;""),SUM($J$3:$J86),IF(AND($A86=EOMONTH($A86,0),VLOOKUP(MONTH(A86),T_Récap_HS,3,0)&lt;&gt;""),SUM($J$3:$J86),"")))</f>
        <v/>
      </c>
    </row>
    <row r="87" spans="1:11" x14ac:dyDescent="0.25">
      <c r="A87" s="17">
        <f t="shared" si="7"/>
        <v>43668</v>
      </c>
      <c r="B87" s="12"/>
      <c r="C87" s="12"/>
      <c r="D87" s="12"/>
      <c r="E87" s="12"/>
      <c r="F87" s="18" t="str">
        <f t="shared" si="6"/>
        <v/>
      </c>
      <c r="G87" s="24"/>
      <c r="H87" s="24"/>
      <c r="I87" s="24" t="str">
        <f>IF($A87=EOMONTH($A87,0),IF(VLOOKUP(MONTH($A87),T_Récap_HS,2,0)&lt;&gt;"",VLOOKUP(MONTH($A87),T_Récap_HS,2,0),""),"")</f>
        <v/>
      </c>
      <c r="J87" s="24"/>
      <c r="K87" s="24" t="str">
        <f>IF(OR(A87&lt;$E$1,A87&gt;EOMONTH($E$1,11)),"",IF(AND(WEEKDAY(A87,2)=7,J87&lt;&gt;""),SUM($J$3:$J87),IF(AND($A87=EOMONTH($A87,0),VLOOKUP(MONTH(A87),T_Récap_HS,3,0)&lt;&gt;""),SUM($J$3:$J87),"")))</f>
        <v/>
      </c>
    </row>
    <row r="88" spans="1:11" x14ac:dyDescent="0.25">
      <c r="A88" s="17">
        <f t="shared" si="7"/>
        <v>43669</v>
      </c>
      <c r="B88" s="12"/>
      <c r="C88" s="12"/>
      <c r="D88" s="12"/>
      <c r="E88" s="12"/>
      <c r="F88" s="18" t="str">
        <f t="shared" si="6"/>
        <v/>
      </c>
      <c r="G88" s="24"/>
      <c r="H88" s="24"/>
      <c r="I88" s="24" t="str">
        <f>IF($A88=EOMONTH($A88,0),IF(VLOOKUP(MONTH($A88),T_Récap_HS,2,0)&lt;&gt;"",VLOOKUP(MONTH($A88),T_Récap_HS,2,0),""),"")</f>
        <v/>
      </c>
      <c r="J88" s="24"/>
      <c r="K88" s="24" t="str">
        <f>IF(OR(A88&lt;$E$1,A88&gt;EOMONTH($E$1,11)),"",IF(AND(WEEKDAY(A88,2)=7,J88&lt;&gt;""),SUM($J$3:$J88),IF(AND($A88=EOMONTH($A88,0),VLOOKUP(MONTH(A88),T_Récap_HS,3,0)&lt;&gt;""),SUM($J$3:$J88),"")))</f>
        <v/>
      </c>
    </row>
    <row r="89" spans="1:11" x14ac:dyDescent="0.25">
      <c r="A89" s="17">
        <f t="shared" si="7"/>
        <v>43670</v>
      </c>
      <c r="B89" s="12"/>
      <c r="C89" s="12"/>
      <c r="D89" s="12"/>
      <c r="E89" s="12"/>
      <c r="F89" s="18" t="str">
        <f t="shared" si="6"/>
        <v/>
      </c>
      <c r="G89" s="24"/>
      <c r="H89" s="24"/>
      <c r="I89" s="24" t="str">
        <f>IF($A89=EOMONTH($A89,0),IF(VLOOKUP(MONTH($A89),T_Récap_HS,2,0)&lt;&gt;"",VLOOKUP(MONTH($A89),T_Récap_HS,2,0),""),"")</f>
        <v/>
      </c>
      <c r="J89" s="24"/>
      <c r="K89" s="24" t="str">
        <f>IF(OR(A89&lt;$E$1,A89&gt;EOMONTH($E$1,11)),"",IF(AND(WEEKDAY(A89,2)=7,J89&lt;&gt;""),SUM($J$3:$J89),IF(AND($A89=EOMONTH($A89,0),VLOOKUP(MONTH(A89),T_Récap_HS,3,0)&lt;&gt;""),SUM($J$3:$J89),"")))</f>
        <v/>
      </c>
    </row>
    <row r="90" spans="1:11" x14ac:dyDescent="0.25">
      <c r="A90" s="17">
        <f t="shared" si="7"/>
        <v>43671</v>
      </c>
      <c r="B90" s="12"/>
      <c r="C90" s="12"/>
      <c r="D90" s="12"/>
      <c r="E90" s="12"/>
      <c r="F90" s="18" t="str">
        <f t="shared" si="6"/>
        <v/>
      </c>
      <c r="G90" s="24"/>
      <c r="H90" s="24"/>
      <c r="I90" s="24" t="str">
        <f>IF($A90=EOMONTH($A90,0),IF(VLOOKUP(MONTH($A90),T_Récap_HS,2,0)&lt;&gt;"",VLOOKUP(MONTH($A90),T_Récap_HS,2,0),""),"")</f>
        <v/>
      </c>
      <c r="J90" s="24"/>
      <c r="K90" s="24" t="str">
        <f>IF(OR(A90&lt;$E$1,A90&gt;EOMONTH($E$1,11)),"",IF(AND(WEEKDAY(A90,2)=7,J90&lt;&gt;""),SUM($J$3:$J90),IF(AND($A90=EOMONTH($A90,0),VLOOKUP(MONTH(A90),T_Récap_HS,3,0)&lt;&gt;""),SUM($J$3:$J90),"")))</f>
        <v/>
      </c>
    </row>
    <row r="91" spans="1:11" x14ac:dyDescent="0.25">
      <c r="A91" s="17">
        <f t="shared" si="7"/>
        <v>43672</v>
      </c>
      <c r="B91" s="12"/>
      <c r="C91" s="12"/>
      <c r="D91" s="12"/>
      <c r="E91" s="12"/>
      <c r="F91" s="18" t="str">
        <f t="shared" si="6"/>
        <v/>
      </c>
      <c r="G91" s="24"/>
      <c r="H91" s="24"/>
      <c r="I91" s="24" t="str">
        <f>IF($A91=EOMONTH($A91,0),IF(VLOOKUP(MONTH($A91),T_Récap_HS,2,0)&lt;&gt;"",VLOOKUP(MONTH($A91),T_Récap_HS,2,0),""),"")</f>
        <v/>
      </c>
      <c r="J91" s="24"/>
      <c r="K91" s="24" t="str">
        <f>IF(OR(A91&lt;$E$1,A91&gt;EOMONTH($E$1,11)),"",IF(AND(WEEKDAY(A91,2)=7,J91&lt;&gt;""),SUM($J$3:$J91),IF(AND($A91=EOMONTH($A91,0),VLOOKUP(MONTH(A91),T_Récap_HS,3,0)&lt;&gt;""),SUM($J$3:$J91),"")))</f>
        <v/>
      </c>
    </row>
    <row r="92" spans="1:11" x14ac:dyDescent="0.25">
      <c r="A92" s="17">
        <f t="shared" si="7"/>
        <v>43673</v>
      </c>
      <c r="B92" s="12"/>
      <c r="C92" s="12"/>
      <c r="D92" s="12"/>
      <c r="E92" s="12"/>
      <c r="F92" s="18" t="str">
        <f t="shared" si="6"/>
        <v/>
      </c>
      <c r="G92" s="24"/>
      <c r="H92" s="24"/>
      <c r="I92" s="24" t="str">
        <f>IF($A92=EOMONTH($A92,0),IF(VLOOKUP(MONTH($A92),T_Récap_HS,2,0)&lt;&gt;"",VLOOKUP(MONTH($A92),T_Récap_HS,2,0),""),"")</f>
        <v/>
      </c>
      <c r="J92" s="24"/>
      <c r="K92" s="24" t="str">
        <f>IF(OR(A92&lt;$E$1,A92&gt;EOMONTH($E$1,11)),"",IF(AND(WEEKDAY(A92,2)=7,J92&lt;&gt;""),SUM($J$3:$J92),IF(AND($A92=EOMONTH($A92,0),VLOOKUP(MONTH(A92),T_Récap_HS,3,0)&lt;&gt;""),SUM($J$3:$J92),"")))</f>
        <v/>
      </c>
    </row>
    <row r="93" spans="1:11" x14ac:dyDescent="0.25">
      <c r="A93" s="17">
        <f t="shared" si="7"/>
        <v>43674</v>
      </c>
      <c r="B93" s="12"/>
      <c r="C93" s="12"/>
      <c r="D93" s="12"/>
      <c r="E93" s="12"/>
      <c r="F93" s="18" t="str">
        <f t="shared" si="6"/>
        <v/>
      </c>
      <c r="G93" s="26" t="str">
        <f t="shared" si="8"/>
        <v/>
      </c>
      <c r="H93" s="24" t="str">
        <f>IF(G93&lt;&gt;"",IF(MAX(SUM(F87:F93)-44/24,0)&gt;0,IF(MAX(SUM(F87:F93)-44/24,0)&gt;4/24,VLOOKUP(MAX(SUM(F87:F93)-44/24,0),T_HS_Sup_48h,2,1),MAX(SUM(F87:F93)-44/24,0)),""),"")</f>
        <v/>
      </c>
      <c r="I93" s="24" t="str">
        <f>IF($H93&lt;&gt;"",CHOOSE(MONTH($A93),SUM($H$3:$H93,-SUM($M$3:$M$10)),SUM($H$3:$H93,-SUM($M$3:$M$11)),SUM($H$3:$H93,-SUM($M$3:$M$12)),SUM($H$3:$H93,-SUM($M$3:$M$13)),SUM($H$3:$H93),SUM($H$3:$H93,-$M$3),SUM($H$3:$H93,-SUM($M$3:$M$4)),SUM($H$3:$H93,-SUM($M$3:$M$5)),SUM($H$3:$H93,-SUM($M$3:$M$6)),SUM($H$3:$H93,-SUM($M$3:$M$7)),SUM($H$3:$H93,-SUM($M$3:$M$8)),SUM($H$3:$H93,-SUM($M$3:$M$9))),IF($A93=EOMONTH($A93,0),IF(VLOOKUP(MONTH($A93),T_Récap_HS,2,0)&lt;&gt;"",VLOOKUP(MONTH($A93),T_Récap_HS,2,0),""),""))</f>
        <v/>
      </c>
      <c r="J93" s="24" t="str">
        <f t="shared" si="9"/>
        <v/>
      </c>
      <c r="K93" s="24" t="str">
        <f>IF(OR(A93&lt;$E$1,A93&gt;EOMONTH($E$1,11)),"",IF(AND(WEEKDAY(A93,2)=7,J93&lt;&gt;""),SUM($J$3:$J93),IF(AND($A93=EOMONTH($A93,0),VLOOKUP(MONTH(A93),T_Récap_HS,3,0)&lt;&gt;""),SUM($J$3:$J93),"")))</f>
        <v/>
      </c>
    </row>
    <row r="94" spans="1:11" x14ac:dyDescent="0.25">
      <c r="A94" s="17">
        <f t="shared" si="7"/>
        <v>43675</v>
      </c>
      <c r="B94" s="11"/>
      <c r="C94" s="11"/>
      <c r="D94" s="11"/>
      <c r="E94" s="11"/>
      <c r="F94" s="21" t="str">
        <f t="shared" si="6"/>
        <v/>
      </c>
      <c r="G94" s="25"/>
      <c r="H94" s="25"/>
      <c r="I94" s="25" t="str">
        <f>IF($A94=EOMONTH($A94,0),IF(VLOOKUP(MONTH($A94),T_Récap_HS,2,0)&lt;&gt;"",VLOOKUP(MONTH($A94),T_Récap_HS,2,0),""),"")</f>
        <v/>
      </c>
      <c r="J94" s="25"/>
      <c r="K94" s="25" t="str">
        <f>IF(OR(A94&lt;$E$1,A94&gt;EOMONTH($E$1,11)),"",IF(AND(WEEKDAY(A94,2)=7,J94&lt;&gt;""),SUM($J$3:$J94),IF(AND($A94=EOMONTH($A94,0),VLOOKUP(MONTH(A94),T_Récap_HS,3,0)&lt;&gt;""),SUM($J$3:$J94),"")))</f>
        <v/>
      </c>
    </row>
    <row r="95" spans="1:11" x14ac:dyDescent="0.25">
      <c r="A95" s="17">
        <f t="shared" si="7"/>
        <v>43676</v>
      </c>
      <c r="B95" s="11"/>
      <c r="C95" s="11"/>
      <c r="D95" s="11"/>
      <c r="E95" s="11"/>
      <c r="F95" s="21" t="str">
        <f t="shared" si="6"/>
        <v/>
      </c>
      <c r="G95" s="25"/>
      <c r="H95" s="25"/>
      <c r="I95" s="25" t="str">
        <f>IF($A95=EOMONTH($A95,0),IF(VLOOKUP(MONTH($A95),T_Récap_HS,2,0)&lt;&gt;"",VLOOKUP(MONTH($A95),T_Récap_HS,2,0),""),"")</f>
        <v/>
      </c>
      <c r="J95" s="25"/>
      <c r="K95" s="25" t="str">
        <f>IF(OR(A95&lt;$E$1,A95&gt;EOMONTH($E$1,11)),"",IF(AND(WEEKDAY(A95,2)=7,J95&lt;&gt;""),SUM($J$3:$J95),IF(AND($A95=EOMONTH($A95,0),VLOOKUP(MONTH(A95),T_Récap_HS,3,0)&lt;&gt;""),SUM($J$3:$J95),"")))</f>
        <v/>
      </c>
    </row>
    <row r="96" spans="1:11" x14ac:dyDescent="0.25">
      <c r="A96" s="17">
        <f t="shared" si="7"/>
        <v>43677</v>
      </c>
      <c r="B96" s="11"/>
      <c r="C96" s="11"/>
      <c r="D96" s="11"/>
      <c r="E96" s="11"/>
      <c r="F96" s="21" t="str">
        <f t="shared" si="6"/>
        <v/>
      </c>
      <c r="G96" s="25"/>
      <c r="H96" s="25"/>
      <c r="I96" s="25" t="str">
        <f>IF($A96=EOMONTH($A96,0),IF(VLOOKUP(MONTH($A96),T_Récap_HS,2,0)&lt;&gt;"",VLOOKUP(MONTH($A96),T_Récap_HS,2,0),""),"")</f>
        <v/>
      </c>
      <c r="J96" s="25"/>
      <c r="K96" s="25" t="str">
        <f>IF(OR(A96&lt;$E$1,A96&gt;EOMONTH($E$1,11)),"",IF(AND(WEEKDAY(A96,2)=7,J96&lt;&gt;""),SUM($J$3:$J96),IF(AND($A96=EOMONTH($A96,0),VLOOKUP(MONTH(A96),T_Récap_HS,3,0)&lt;&gt;""),SUM($J$3:$J96),"")))</f>
        <v/>
      </c>
    </row>
    <row r="97" spans="1:11" x14ac:dyDescent="0.25">
      <c r="A97" s="17">
        <f t="shared" si="7"/>
        <v>43678</v>
      </c>
      <c r="B97" s="11"/>
      <c r="C97" s="11"/>
      <c r="D97" s="11"/>
      <c r="E97" s="11"/>
      <c r="F97" s="21" t="str">
        <f t="shared" si="6"/>
        <v/>
      </c>
      <c r="G97" s="25"/>
      <c r="H97" s="25"/>
      <c r="I97" s="25" t="str">
        <f>IF($A97=EOMONTH($A97,0),IF(VLOOKUP(MONTH($A97),T_Récap_HS,2,0)&lt;&gt;"",VLOOKUP(MONTH($A97),T_Récap_HS,2,0),""),"")</f>
        <v/>
      </c>
      <c r="J97" s="25"/>
      <c r="K97" s="25" t="str">
        <f>IF(OR(A97&lt;$E$1,A97&gt;EOMONTH($E$1,11)),"",IF(AND(WEEKDAY(A97,2)=7,J97&lt;&gt;""),SUM($J$3:$J97),IF(AND($A97=EOMONTH($A97,0),VLOOKUP(MONTH(A97),T_Récap_HS,3,0)&lt;&gt;""),SUM($J$3:$J97),"")))</f>
        <v/>
      </c>
    </row>
    <row r="98" spans="1:11" x14ac:dyDescent="0.25">
      <c r="A98" s="17">
        <f t="shared" si="7"/>
        <v>43679</v>
      </c>
      <c r="B98" s="11"/>
      <c r="C98" s="11"/>
      <c r="D98" s="11"/>
      <c r="E98" s="11"/>
      <c r="F98" s="21" t="str">
        <f t="shared" si="6"/>
        <v/>
      </c>
      <c r="G98" s="25"/>
      <c r="H98" s="25"/>
      <c r="I98" s="25" t="str">
        <f>IF($A98=EOMONTH($A98,0),IF(VLOOKUP(MONTH($A98),T_Récap_HS,2,0)&lt;&gt;"",VLOOKUP(MONTH($A98),T_Récap_HS,2,0),""),"")</f>
        <v/>
      </c>
      <c r="J98" s="25"/>
      <c r="K98" s="25" t="str">
        <f>IF(OR(A98&lt;$E$1,A98&gt;EOMONTH($E$1,11)),"",IF(AND(WEEKDAY(A98,2)=7,J98&lt;&gt;""),SUM($J$3:$J98),IF(AND($A98=EOMONTH($A98,0),VLOOKUP(MONTH(A98),T_Récap_HS,3,0)&lt;&gt;""),SUM($J$3:$J98),"")))</f>
        <v/>
      </c>
    </row>
    <row r="99" spans="1:11" x14ac:dyDescent="0.25">
      <c r="A99" s="17">
        <f t="shared" si="7"/>
        <v>43680</v>
      </c>
      <c r="B99" s="11"/>
      <c r="C99" s="11"/>
      <c r="D99" s="11"/>
      <c r="E99" s="11"/>
      <c r="F99" s="21" t="str">
        <f t="shared" si="6"/>
        <v/>
      </c>
      <c r="G99" s="25"/>
      <c r="H99" s="25"/>
      <c r="I99" s="25" t="str">
        <f>IF($A99=EOMONTH($A99,0),IF(VLOOKUP(MONTH($A99),T_Récap_HS,2,0)&lt;&gt;"",VLOOKUP(MONTH($A99),T_Récap_HS,2,0),""),"")</f>
        <v/>
      </c>
      <c r="J99" s="25"/>
      <c r="K99" s="25" t="str">
        <f>IF(OR(A99&lt;$E$1,A99&gt;EOMONTH($E$1,11)),"",IF(AND(WEEKDAY(A99,2)=7,J99&lt;&gt;""),SUM($J$3:$J99),IF(AND($A99=EOMONTH($A99,0),VLOOKUP(MONTH(A99),T_Récap_HS,3,0)&lt;&gt;""),SUM($J$3:$J99),"")))</f>
        <v/>
      </c>
    </row>
    <row r="100" spans="1:11" x14ac:dyDescent="0.25">
      <c r="A100" s="17">
        <f t="shared" si="7"/>
        <v>43681</v>
      </c>
      <c r="B100" s="11"/>
      <c r="C100" s="11"/>
      <c r="D100" s="11"/>
      <c r="E100" s="11"/>
      <c r="F100" s="21" t="str">
        <f t="shared" si="6"/>
        <v/>
      </c>
      <c r="G100" s="27" t="str">
        <f t="shared" si="8"/>
        <v/>
      </c>
      <c r="H100" s="25" t="str">
        <f>IF(G100&lt;&gt;"",IF(MAX(SUM(F94:F100)-44/24,0)&gt;0,IF(MAX(SUM(F94:F100)-44/24,0)&gt;4/24,VLOOKUP(MAX(SUM(F94:F100)-44/24,0),T_HS_Sup_48h,2,1),MAX(SUM(F94:F100)-44/24,0)),""),"")</f>
        <v/>
      </c>
      <c r="I100" s="25" t="str">
        <f>IF($H100&lt;&gt;"",CHOOSE(MONTH($A100),SUM($H$3:$H100,-SUM($M$3:$M$10)),SUM($H$3:$H100,-SUM($M$3:$M$11)),SUM($H$3:$H100,-SUM($M$3:$M$12)),SUM($H$3:$H100,-SUM($M$3:$M$13)),SUM($H$3:$H100),SUM($H$3:$H100,-$M$3),SUM($H$3:$H100,-SUM($M$3:$M$4)),SUM($H$3:$H100,-SUM($M$3:$M$5)),SUM($H$3:$H100,-SUM($M$3:$M$6)),SUM($H$3:$H100,-SUM($M$3:$M$7)),SUM($H$3:$H100,-SUM($M$3:$M$8)),SUM($H$3:$H100,-SUM($M$3:$M$9))),IF($A100=EOMONTH($A100,0),IF(VLOOKUP(MONTH($A100),T_Récap_HS,2,0)&lt;&gt;"",VLOOKUP(MONTH($A100),T_Récap_HS,2,0),""),""))</f>
        <v/>
      </c>
      <c r="J100" s="25" t="str">
        <f t="shared" si="9"/>
        <v/>
      </c>
      <c r="K100" s="25" t="str">
        <f>IF(OR(A100&lt;$E$1,A100&gt;EOMONTH($E$1,11)),"",IF(AND(WEEKDAY(A100,2)=7,J100&lt;&gt;""),SUM($J$3:$J100),IF(AND($A100=EOMONTH($A100,0),VLOOKUP(MONTH(A100),T_Récap_HS,3,0)&lt;&gt;""),SUM($J$3:$J100),"")))</f>
        <v/>
      </c>
    </row>
    <row r="101" spans="1:11" x14ac:dyDescent="0.25">
      <c r="A101" s="17">
        <f t="shared" si="7"/>
        <v>43682</v>
      </c>
      <c r="B101" s="12"/>
      <c r="C101" s="12"/>
      <c r="D101" s="12"/>
      <c r="E101" s="12"/>
      <c r="F101" s="18" t="str">
        <f t="shared" si="6"/>
        <v/>
      </c>
      <c r="G101" s="24"/>
      <c r="H101" s="24"/>
      <c r="I101" s="24" t="str">
        <f>IF($A101=EOMONTH($A101,0),IF(VLOOKUP(MONTH($A101),T_Récap_HS,2,0)&lt;&gt;"",VLOOKUP(MONTH($A101),T_Récap_HS,2,0),""),"")</f>
        <v/>
      </c>
      <c r="J101" s="24"/>
      <c r="K101" s="24" t="str">
        <f>IF(OR(A101&lt;$E$1,A101&gt;EOMONTH($E$1,11)),"",IF(AND(WEEKDAY(A101,2)=7,J101&lt;&gt;""),SUM($J$3:$J101),IF(AND($A101=EOMONTH($A101,0),VLOOKUP(MONTH(A101),T_Récap_HS,3,0)&lt;&gt;""),SUM($J$3:$J101),"")))</f>
        <v/>
      </c>
    </row>
    <row r="102" spans="1:11" x14ac:dyDescent="0.25">
      <c r="A102" s="17">
        <f t="shared" si="7"/>
        <v>43683</v>
      </c>
      <c r="B102" s="12"/>
      <c r="C102" s="12"/>
      <c r="D102" s="12"/>
      <c r="E102" s="12"/>
      <c r="F102" s="18" t="str">
        <f t="shared" si="6"/>
        <v/>
      </c>
      <c r="G102" s="24"/>
      <c r="H102" s="24"/>
      <c r="I102" s="24" t="str">
        <f>IF($A102=EOMONTH($A102,0),IF(VLOOKUP(MONTH($A102),T_Récap_HS,2,0)&lt;&gt;"",VLOOKUP(MONTH($A102),T_Récap_HS,2,0),""),"")</f>
        <v/>
      </c>
      <c r="J102" s="24"/>
      <c r="K102" s="24" t="str">
        <f>IF(OR(A102&lt;$E$1,A102&gt;EOMONTH($E$1,11)),"",IF(AND(WEEKDAY(A102,2)=7,J102&lt;&gt;""),SUM($J$3:$J102),IF(AND($A102=EOMONTH($A102,0),VLOOKUP(MONTH(A102),T_Récap_HS,3,0)&lt;&gt;""),SUM($J$3:$J102),"")))</f>
        <v/>
      </c>
    </row>
    <row r="103" spans="1:11" x14ac:dyDescent="0.25">
      <c r="A103" s="17">
        <f t="shared" si="7"/>
        <v>43684</v>
      </c>
      <c r="B103" s="12"/>
      <c r="C103" s="12"/>
      <c r="D103" s="12"/>
      <c r="E103" s="12"/>
      <c r="F103" s="18" t="str">
        <f t="shared" si="6"/>
        <v/>
      </c>
      <c r="G103" s="24"/>
      <c r="H103" s="24"/>
      <c r="I103" s="24" t="str">
        <f>IF($A103=EOMONTH($A103,0),IF(VLOOKUP(MONTH($A103),T_Récap_HS,2,0)&lt;&gt;"",VLOOKUP(MONTH($A103),T_Récap_HS,2,0),""),"")</f>
        <v/>
      </c>
      <c r="J103" s="24"/>
      <c r="K103" s="24" t="str">
        <f>IF(OR(A103&lt;$E$1,A103&gt;EOMONTH($E$1,11)),"",IF(AND(WEEKDAY(A103,2)=7,J103&lt;&gt;""),SUM($J$3:$J103),IF(AND($A103=EOMONTH($A103,0),VLOOKUP(MONTH(A103),T_Récap_HS,3,0)&lt;&gt;""),SUM($J$3:$J103),"")))</f>
        <v/>
      </c>
    </row>
    <row r="104" spans="1:11" x14ac:dyDescent="0.25">
      <c r="A104" s="17">
        <f t="shared" si="7"/>
        <v>43685</v>
      </c>
      <c r="B104" s="12"/>
      <c r="C104" s="12"/>
      <c r="D104" s="12"/>
      <c r="E104" s="12"/>
      <c r="F104" s="18" t="str">
        <f t="shared" si="6"/>
        <v/>
      </c>
      <c r="G104" s="24"/>
      <c r="H104" s="24"/>
      <c r="I104" s="24" t="str">
        <f>IF($A104=EOMONTH($A104,0),IF(VLOOKUP(MONTH($A104),T_Récap_HS,2,0)&lt;&gt;"",VLOOKUP(MONTH($A104),T_Récap_HS,2,0),""),"")</f>
        <v/>
      </c>
      <c r="J104" s="24"/>
      <c r="K104" s="24" t="str">
        <f>IF(OR(A104&lt;$E$1,A104&gt;EOMONTH($E$1,11)),"",IF(AND(WEEKDAY(A104,2)=7,J104&lt;&gt;""),SUM($J$3:$J104),IF(AND($A104=EOMONTH($A104,0),VLOOKUP(MONTH(A104),T_Récap_HS,3,0)&lt;&gt;""),SUM($J$3:$J104),"")))</f>
        <v/>
      </c>
    </row>
    <row r="105" spans="1:11" x14ac:dyDescent="0.25">
      <c r="A105" s="17">
        <f t="shared" si="7"/>
        <v>43686</v>
      </c>
      <c r="B105" s="12"/>
      <c r="C105" s="12"/>
      <c r="D105" s="12"/>
      <c r="E105" s="12"/>
      <c r="F105" s="18" t="str">
        <f t="shared" si="6"/>
        <v/>
      </c>
      <c r="G105" s="24"/>
      <c r="H105" s="24"/>
      <c r="I105" s="24" t="str">
        <f>IF($A105=EOMONTH($A105,0),IF(VLOOKUP(MONTH($A105),T_Récap_HS,2,0)&lt;&gt;"",VLOOKUP(MONTH($A105),T_Récap_HS,2,0),""),"")</f>
        <v/>
      </c>
      <c r="J105" s="24"/>
      <c r="K105" s="24" t="str">
        <f>IF(OR(A105&lt;$E$1,A105&gt;EOMONTH($E$1,11)),"",IF(AND(WEEKDAY(A105,2)=7,J105&lt;&gt;""),SUM($J$3:$J105),IF(AND($A105=EOMONTH($A105,0),VLOOKUP(MONTH(A105),T_Récap_HS,3,0)&lt;&gt;""),SUM($J$3:$J105),"")))</f>
        <v/>
      </c>
    </row>
    <row r="106" spans="1:11" x14ac:dyDescent="0.25">
      <c r="A106" s="17">
        <f t="shared" si="7"/>
        <v>43687</v>
      </c>
      <c r="B106" s="12"/>
      <c r="C106" s="12"/>
      <c r="D106" s="12"/>
      <c r="E106" s="12"/>
      <c r="F106" s="18" t="str">
        <f t="shared" si="6"/>
        <v/>
      </c>
      <c r="G106" s="24"/>
      <c r="H106" s="24"/>
      <c r="I106" s="24" t="str">
        <f>IF($A106=EOMONTH($A106,0),IF(VLOOKUP(MONTH($A106),T_Récap_HS,2,0)&lt;&gt;"",VLOOKUP(MONTH($A106),T_Récap_HS,2,0),""),"")</f>
        <v/>
      </c>
      <c r="J106" s="24"/>
      <c r="K106" s="24" t="str">
        <f>IF(OR(A106&lt;$E$1,A106&gt;EOMONTH($E$1,11)),"",IF(AND(WEEKDAY(A106,2)=7,J106&lt;&gt;""),SUM($J$3:$J106),IF(AND($A106=EOMONTH($A106,0),VLOOKUP(MONTH(A106),T_Récap_HS,3,0)&lt;&gt;""),SUM($J$3:$J106),"")))</f>
        <v/>
      </c>
    </row>
    <row r="107" spans="1:11" x14ac:dyDescent="0.25">
      <c r="A107" s="17">
        <f t="shared" si="7"/>
        <v>43688</v>
      </c>
      <c r="B107" s="12"/>
      <c r="C107" s="12"/>
      <c r="D107" s="12"/>
      <c r="E107" s="12"/>
      <c r="F107" s="18" t="str">
        <f t="shared" si="6"/>
        <v/>
      </c>
      <c r="G107" s="26" t="str">
        <f t="shared" si="8"/>
        <v/>
      </c>
      <c r="H107" s="24" t="str">
        <f>IF(G107&lt;&gt;"",IF(MAX(SUM(F101:F107)-44/24,0)&gt;0,IF(MAX(SUM(F101:F107)-44/24,0)&gt;4/24,VLOOKUP(MAX(SUM(F101:F107)-44/24,0),T_HS_Sup_48h,2,1),MAX(SUM(F101:F107)-44/24,0)),""),"")</f>
        <v/>
      </c>
      <c r="I107" s="24" t="str">
        <f>IF($H107&lt;&gt;"",CHOOSE(MONTH($A107),SUM($H$3:$H107,-SUM($M$3:$M$10)),SUM($H$3:$H107,-SUM($M$3:$M$11)),SUM($H$3:$H107,-SUM($M$3:$M$12)),SUM($H$3:$H107,-SUM($M$3:$M$13)),SUM($H$3:$H107),SUM($H$3:$H107,-$M$3),SUM($H$3:$H107,-SUM($M$3:$M$4)),SUM($H$3:$H107,-SUM($M$3:$M$5)),SUM($H$3:$H107,-SUM($M$3:$M$6)),SUM($H$3:$H107,-SUM($M$3:$M$7)),SUM($H$3:$H107,-SUM($M$3:$M$8)),SUM($H$3:$H107,-SUM($M$3:$M$9))),IF($A107=EOMONTH($A107,0),IF(VLOOKUP(MONTH($A107),T_Récap_HS,2,0)&lt;&gt;"",VLOOKUP(MONTH($A107),T_Récap_HS,2,0),""),""))</f>
        <v/>
      </c>
      <c r="J107" s="24" t="str">
        <f t="shared" si="9"/>
        <v/>
      </c>
      <c r="K107" s="24" t="str">
        <f>IF(OR(A107&lt;$E$1,A107&gt;EOMONTH($E$1,11)),"",IF(AND(WEEKDAY(A107,2)=7,J107&lt;&gt;""),SUM($J$3:$J107),IF(AND($A107=EOMONTH($A107,0),VLOOKUP(MONTH(A107),T_Récap_HS,3,0)&lt;&gt;""),SUM($J$3:$J107),"")))</f>
        <v/>
      </c>
    </row>
    <row r="108" spans="1:11" x14ac:dyDescent="0.25">
      <c r="A108" s="17">
        <f t="shared" si="7"/>
        <v>43689</v>
      </c>
      <c r="B108" s="11"/>
      <c r="C108" s="11"/>
      <c r="D108" s="11"/>
      <c r="E108" s="11"/>
      <c r="F108" s="21" t="str">
        <f t="shared" si="6"/>
        <v/>
      </c>
      <c r="G108" s="25"/>
      <c r="H108" s="25"/>
      <c r="I108" s="25" t="str">
        <f>IF($A108=EOMONTH($A108,0),IF(VLOOKUP(MONTH($A108),T_Récap_HS,2,0)&lt;&gt;"",VLOOKUP(MONTH($A108),T_Récap_HS,2,0),""),"")</f>
        <v/>
      </c>
      <c r="J108" s="25"/>
      <c r="K108" s="25" t="str">
        <f>IF(OR(A108&lt;$E$1,A108&gt;EOMONTH($E$1,11)),"",IF(AND(WEEKDAY(A108,2)=7,J108&lt;&gt;""),SUM($J$3:$J108),IF(AND($A108=EOMONTH($A108,0),VLOOKUP(MONTH(A108),T_Récap_HS,3,0)&lt;&gt;""),SUM($J$3:$J108),"")))</f>
        <v/>
      </c>
    </row>
    <row r="109" spans="1:11" x14ac:dyDescent="0.25">
      <c r="A109" s="17">
        <f t="shared" si="7"/>
        <v>43690</v>
      </c>
      <c r="B109" s="11"/>
      <c r="C109" s="11"/>
      <c r="D109" s="11"/>
      <c r="E109" s="11"/>
      <c r="F109" s="21" t="str">
        <f t="shared" si="6"/>
        <v/>
      </c>
      <c r="G109" s="25"/>
      <c r="H109" s="25"/>
      <c r="I109" s="25" t="str">
        <f>IF($A109=EOMONTH($A109,0),IF(VLOOKUP(MONTH($A109),T_Récap_HS,2,0)&lt;&gt;"",VLOOKUP(MONTH($A109),T_Récap_HS,2,0),""),"")</f>
        <v/>
      </c>
      <c r="J109" s="25"/>
      <c r="K109" s="25" t="str">
        <f>IF(OR(A109&lt;$E$1,A109&gt;EOMONTH($E$1,11)),"",IF(AND(WEEKDAY(A109,2)=7,J109&lt;&gt;""),SUM($J$3:$J109),IF(AND($A109=EOMONTH($A109,0),VLOOKUP(MONTH(A109),T_Récap_HS,3,0)&lt;&gt;""),SUM($J$3:$J109),"")))</f>
        <v/>
      </c>
    </row>
    <row r="110" spans="1:11" x14ac:dyDescent="0.25">
      <c r="A110" s="17">
        <f t="shared" si="7"/>
        <v>43691</v>
      </c>
      <c r="B110" s="11"/>
      <c r="C110" s="11"/>
      <c r="D110" s="11"/>
      <c r="E110" s="11"/>
      <c r="F110" s="21" t="str">
        <f t="shared" si="6"/>
        <v/>
      </c>
      <c r="G110" s="25"/>
      <c r="H110" s="25"/>
      <c r="I110" s="25" t="str">
        <f>IF($A110=EOMONTH($A110,0),IF(VLOOKUP(MONTH($A110),T_Récap_HS,2,0)&lt;&gt;"",VLOOKUP(MONTH($A110),T_Récap_HS,2,0),""),"")</f>
        <v/>
      </c>
      <c r="J110" s="25"/>
      <c r="K110" s="25" t="str">
        <f>IF(OR(A110&lt;$E$1,A110&gt;EOMONTH($E$1,11)),"",IF(AND(WEEKDAY(A110,2)=7,J110&lt;&gt;""),SUM($J$3:$J110),IF(AND($A110=EOMONTH($A110,0),VLOOKUP(MONTH(A110),T_Récap_HS,3,0)&lt;&gt;""),SUM($J$3:$J110),"")))</f>
        <v/>
      </c>
    </row>
    <row r="111" spans="1:11" x14ac:dyDescent="0.25">
      <c r="A111" s="17">
        <f t="shared" si="7"/>
        <v>43692</v>
      </c>
      <c r="B111" s="11"/>
      <c r="C111" s="11"/>
      <c r="D111" s="11"/>
      <c r="E111" s="11"/>
      <c r="F111" s="21" t="str">
        <f t="shared" si="6"/>
        <v/>
      </c>
      <c r="G111" s="25"/>
      <c r="H111" s="25"/>
      <c r="I111" s="25" t="str">
        <f>IF($A111=EOMONTH($A111,0),IF(VLOOKUP(MONTH($A111),T_Récap_HS,2,0)&lt;&gt;"",VLOOKUP(MONTH($A111),T_Récap_HS,2,0),""),"")</f>
        <v/>
      </c>
      <c r="J111" s="25"/>
      <c r="K111" s="25" t="str">
        <f>IF(OR(A111&lt;$E$1,A111&gt;EOMONTH($E$1,11)),"",IF(AND(WEEKDAY(A111,2)=7,J111&lt;&gt;""),SUM($J$3:$J111),IF(AND($A111=EOMONTH($A111,0),VLOOKUP(MONTH(A111),T_Récap_HS,3,0)&lt;&gt;""),SUM($J$3:$J111),"")))</f>
        <v/>
      </c>
    </row>
    <row r="112" spans="1:11" x14ac:dyDescent="0.25">
      <c r="A112" s="17">
        <f t="shared" si="7"/>
        <v>43693</v>
      </c>
      <c r="B112" s="11"/>
      <c r="C112" s="11"/>
      <c r="D112" s="11"/>
      <c r="E112" s="11"/>
      <c r="F112" s="21" t="str">
        <f t="shared" si="6"/>
        <v/>
      </c>
      <c r="G112" s="25"/>
      <c r="H112" s="25"/>
      <c r="I112" s="25" t="str">
        <f>IF($A112=EOMONTH($A112,0),IF(VLOOKUP(MONTH($A112),T_Récap_HS,2,0)&lt;&gt;"",VLOOKUP(MONTH($A112),T_Récap_HS,2,0),""),"")</f>
        <v/>
      </c>
      <c r="J112" s="25"/>
      <c r="K112" s="25" t="str">
        <f>IF(OR(A112&lt;$E$1,A112&gt;EOMONTH($E$1,11)),"",IF(AND(WEEKDAY(A112,2)=7,J112&lt;&gt;""),SUM($J$3:$J112),IF(AND($A112=EOMONTH($A112,0),VLOOKUP(MONTH(A112),T_Récap_HS,3,0)&lt;&gt;""),SUM($J$3:$J112),"")))</f>
        <v/>
      </c>
    </row>
    <row r="113" spans="1:11" x14ac:dyDescent="0.25">
      <c r="A113" s="17">
        <f t="shared" si="7"/>
        <v>43694</v>
      </c>
      <c r="B113" s="11"/>
      <c r="C113" s="11"/>
      <c r="D113" s="11"/>
      <c r="E113" s="11"/>
      <c r="F113" s="21" t="str">
        <f t="shared" si="6"/>
        <v/>
      </c>
      <c r="G113" s="25"/>
      <c r="H113" s="25"/>
      <c r="I113" s="25" t="str">
        <f>IF($A113=EOMONTH($A113,0),IF(VLOOKUP(MONTH($A113),T_Récap_HS,2,0)&lt;&gt;"",VLOOKUP(MONTH($A113),T_Récap_HS,2,0),""),"")</f>
        <v/>
      </c>
      <c r="J113" s="25"/>
      <c r="K113" s="25" t="str">
        <f>IF(OR(A113&lt;$E$1,A113&gt;EOMONTH($E$1,11)),"",IF(AND(WEEKDAY(A113,2)=7,J113&lt;&gt;""),SUM($J$3:$J113),IF(AND($A113=EOMONTH($A113,0),VLOOKUP(MONTH(A113),T_Récap_HS,3,0)&lt;&gt;""),SUM($J$3:$J113),"")))</f>
        <v/>
      </c>
    </row>
    <row r="114" spans="1:11" x14ac:dyDescent="0.25">
      <c r="A114" s="17">
        <f t="shared" si="7"/>
        <v>43695</v>
      </c>
      <c r="B114" s="11"/>
      <c r="C114" s="11"/>
      <c r="D114" s="11"/>
      <c r="E114" s="11"/>
      <c r="F114" s="21" t="str">
        <f t="shared" si="6"/>
        <v/>
      </c>
      <c r="G114" s="27" t="str">
        <f t="shared" si="8"/>
        <v/>
      </c>
      <c r="H114" s="25" t="str">
        <f>IF(G114&lt;&gt;"",IF(MAX(SUM(F108:F114)-44/24,0)&gt;0,IF(MAX(SUM(F108:F114)-44/24,0)&gt;4/24,VLOOKUP(MAX(SUM(F108:F114)-44/24,0),T_HS_Sup_48h,2,1),MAX(SUM(F108:F114)-44/24,0)),""),"")</f>
        <v/>
      </c>
      <c r="I114" s="25" t="str">
        <f>IF($H114&lt;&gt;"",CHOOSE(MONTH($A114),SUM($H$3:$H114,-SUM($M$3:$M$10)),SUM($H$3:$H114,-SUM($M$3:$M$11)),SUM($H$3:$H114,-SUM($M$3:$M$12)),SUM($H$3:$H114,-SUM($M$3:$M$13)),SUM($H$3:$H114),SUM($H$3:$H114,-$M$3),SUM($H$3:$H114,-SUM($M$3:$M$4)),SUM($H$3:$H114,-SUM($M$3:$M$5)),SUM($H$3:$H114,-SUM($M$3:$M$6)),SUM($H$3:$H114,-SUM($M$3:$M$7)),SUM($H$3:$H114,-SUM($M$3:$M$8)),SUM($H$3:$H114,-SUM($M$3:$M$9))),IF($A114=EOMONTH($A114,0),IF(VLOOKUP(MONTH($A114),T_Récap_HS,2,0)&lt;&gt;"",VLOOKUP(MONTH($A114),T_Récap_HS,2,0),""),""))</f>
        <v/>
      </c>
      <c r="J114" s="25" t="str">
        <f t="shared" si="9"/>
        <v/>
      </c>
      <c r="K114" s="25" t="str">
        <f>IF(OR(A114&lt;$E$1,A114&gt;EOMONTH($E$1,11)),"",IF(AND(WEEKDAY(A114,2)=7,J114&lt;&gt;""),SUM($J$3:$J114),IF(AND($A114=EOMONTH($A114,0),VLOOKUP(MONTH(A114),T_Récap_HS,3,0)&lt;&gt;""),SUM($J$3:$J114),"")))</f>
        <v/>
      </c>
    </row>
    <row r="115" spans="1:11" x14ac:dyDescent="0.25">
      <c r="A115" s="17">
        <f t="shared" si="7"/>
        <v>43696</v>
      </c>
      <c r="B115" s="12"/>
      <c r="C115" s="12"/>
      <c r="D115" s="12"/>
      <c r="E115" s="12"/>
      <c r="F115" s="18" t="str">
        <f t="shared" si="6"/>
        <v/>
      </c>
      <c r="G115" s="24"/>
      <c r="H115" s="24"/>
      <c r="I115" s="24" t="str">
        <f>IF($A115=EOMONTH($A115,0),IF(VLOOKUP(MONTH($A115),T_Récap_HS,2,0)&lt;&gt;"",VLOOKUP(MONTH($A115),T_Récap_HS,2,0),""),"")</f>
        <v/>
      </c>
      <c r="J115" s="24"/>
      <c r="K115" s="24" t="str">
        <f>IF(OR(A115&lt;$E$1,A115&gt;EOMONTH($E$1,11)),"",IF(AND(WEEKDAY(A115,2)=7,J115&lt;&gt;""),SUM($J$3:$J115),IF(AND($A115=EOMONTH($A115,0),VLOOKUP(MONTH(A115),T_Récap_HS,3,0)&lt;&gt;""),SUM($J$3:$J115),"")))</f>
        <v/>
      </c>
    </row>
    <row r="116" spans="1:11" x14ac:dyDescent="0.25">
      <c r="A116" s="17">
        <f t="shared" si="7"/>
        <v>43697</v>
      </c>
      <c r="B116" s="12"/>
      <c r="C116" s="12"/>
      <c r="D116" s="12"/>
      <c r="E116" s="12"/>
      <c r="F116" s="18" t="str">
        <f t="shared" si="6"/>
        <v/>
      </c>
      <c r="G116" s="24"/>
      <c r="H116" s="24"/>
      <c r="I116" s="24" t="str">
        <f>IF($A116=EOMONTH($A116,0),IF(VLOOKUP(MONTH($A116),T_Récap_HS,2,0)&lt;&gt;"",VLOOKUP(MONTH($A116),T_Récap_HS,2,0),""),"")</f>
        <v/>
      </c>
      <c r="J116" s="24"/>
      <c r="K116" s="24" t="str">
        <f>IF(OR(A116&lt;$E$1,A116&gt;EOMONTH($E$1,11)),"",IF(AND(WEEKDAY(A116,2)=7,J116&lt;&gt;""),SUM($J$3:$J116),IF(AND($A116=EOMONTH($A116,0),VLOOKUP(MONTH(A116),T_Récap_HS,3,0)&lt;&gt;""),SUM($J$3:$J116),"")))</f>
        <v/>
      </c>
    </row>
    <row r="117" spans="1:11" x14ac:dyDescent="0.25">
      <c r="A117" s="17">
        <f t="shared" si="7"/>
        <v>43698</v>
      </c>
      <c r="B117" s="12"/>
      <c r="C117" s="12"/>
      <c r="D117" s="12"/>
      <c r="E117" s="12"/>
      <c r="F117" s="18" t="str">
        <f t="shared" si="6"/>
        <v/>
      </c>
      <c r="G117" s="24"/>
      <c r="H117" s="24"/>
      <c r="I117" s="24" t="str">
        <f>IF($A117=EOMONTH($A117,0),IF(VLOOKUP(MONTH($A117),T_Récap_HS,2,0)&lt;&gt;"",VLOOKUP(MONTH($A117),T_Récap_HS,2,0),""),"")</f>
        <v/>
      </c>
      <c r="J117" s="24"/>
      <c r="K117" s="24" t="str">
        <f>IF(OR(A117&lt;$E$1,A117&gt;EOMONTH($E$1,11)),"",IF(AND(WEEKDAY(A117,2)=7,J117&lt;&gt;""),SUM($J$3:$J117),IF(AND($A117=EOMONTH($A117,0),VLOOKUP(MONTH(A117),T_Récap_HS,3,0)&lt;&gt;""),SUM($J$3:$J117),"")))</f>
        <v/>
      </c>
    </row>
    <row r="118" spans="1:11" x14ac:dyDescent="0.25">
      <c r="A118" s="17">
        <f t="shared" si="7"/>
        <v>43699</v>
      </c>
      <c r="B118" s="12"/>
      <c r="C118" s="12"/>
      <c r="D118" s="12"/>
      <c r="E118" s="12"/>
      <c r="F118" s="18" t="str">
        <f t="shared" si="6"/>
        <v/>
      </c>
      <c r="G118" s="24"/>
      <c r="H118" s="24"/>
      <c r="I118" s="24" t="str">
        <f>IF($A118=EOMONTH($A118,0),IF(VLOOKUP(MONTH($A118),T_Récap_HS,2,0)&lt;&gt;"",VLOOKUP(MONTH($A118),T_Récap_HS,2,0),""),"")</f>
        <v/>
      </c>
      <c r="J118" s="24"/>
      <c r="K118" s="24" t="str">
        <f>IF(OR(A118&lt;$E$1,A118&gt;EOMONTH($E$1,11)),"",IF(AND(WEEKDAY(A118,2)=7,J118&lt;&gt;""),SUM($J$3:$J118),IF(AND($A118=EOMONTH($A118,0),VLOOKUP(MONTH(A118),T_Récap_HS,3,0)&lt;&gt;""),SUM($J$3:$J118),"")))</f>
        <v/>
      </c>
    </row>
    <row r="119" spans="1:11" x14ac:dyDescent="0.25">
      <c r="A119" s="17">
        <f t="shared" si="7"/>
        <v>43700</v>
      </c>
      <c r="B119" s="12"/>
      <c r="C119" s="12"/>
      <c r="D119" s="12"/>
      <c r="E119" s="12"/>
      <c r="F119" s="18" t="str">
        <f t="shared" si="6"/>
        <v/>
      </c>
      <c r="G119" s="24"/>
      <c r="H119" s="24"/>
      <c r="I119" s="24" t="str">
        <f>IF($A119=EOMONTH($A119,0),IF(VLOOKUP(MONTH($A119),T_Récap_HS,2,0)&lt;&gt;"",VLOOKUP(MONTH($A119),T_Récap_HS,2,0),""),"")</f>
        <v/>
      </c>
      <c r="J119" s="24"/>
      <c r="K119" s="24" t="str">
        <f>IF(OR(A119&lt;$E$1,A119&gt;EOMONTH($E$1,11)),"",IF(AND(WEEKDAY(A119,2)=7,J119&lt;&gt;""),SUM($J$3:$J119),IF(AND($A119=EOMONTH($A119,0),VLOOKUP(MONTH(A119),T_Récap_HS,3,0)&lt;&gt;""),SUM($J$3:$J119),"")))</f>
        <v/>
      </c>
    </row>
    <row r="120" spans="1:11" x14ac:dyDescent="0.25">
      <c r="A120" s="17">
        <f t="shared" si="7"/>
        <v>43701</v>
      </c>
      <c r="B120" s="12"/>
      <c r="C120" s="12"/>
      <c r="D120" s="12"/>
      <c r="E120" s="12"/>
      <c r="F120" s="18" t="str">
        <f t="shared" si="6"/>
        <v/>
      </c>
      <c r="G120" s="24"/>
      <c r="H120" s="24"/>
      <c r="I120" s="24" t="str">
        <f>IF($A120=EOMONTH($A120,0),IF(VLOOKUP(MONTH($A120),T_Récap_HS,2,0)&lt;&gt;"",VLOOKUP(MONTH($A120),T_Récap_HS,2,0),""),"")</f>
        <v/>
      </c>
      <c r="J120" s="24"/>
      <c r="K120" s="24" t="str">
        <f>IF(OR(A120&lt;$E$1,A120&gt;EOMONTH($E$1,11)),"",IF(AND(WEEKDAY(A120,2)=7,J120&lt;&gt;""),SUM($J$3:$J120),IF(AND($A120=EOMONTH($A120,0),VLOOKUP(MONTH(A120),T_Récap_HS,3,0)&lt;&gt;""),SUM($J$3:$J120),"")))</f>
        <v/>
      </c>
    </row>
    <row r="121" spans="1:11" x14ac:dyDescent="0.25">
      <c r="A121" s="17">
        <f t="shared" si="7"/>
        <v>43702</v>
      </c>
      <c r="B121" s="12"/>
      <c r="C121" s="12"/>
      <c r="D121" s="12"/>
      <c r="E121" s="12"/>
      <c r="F121" s="18" t="str">
        <f t="shared" si="6"/>
        <v/>
      </c>
      <c r="G121" s="26" t="str">
        <f t="shared" si="8"/>
        <v/>
      </c>
      <c r="H121" s="24" t="str">
        <f>IF(G121&lt;&gt;"",IF(MAX(SUM(F115:F121)-44/24,0)&gt;0,IF(MAX(SUM(F115:F121)-44/24,0)&gt;4/24,VLOOKUP(MAX(SUM(F115:F121)-44/24,0),T_HS_Sup_48h,2,1),MAX(SUM(F115:F121)-44/24,0)),""),"")</f>
        <v/>
      </c>
      <c r="I121" s="24" t="str">
        <f>IF($H121&lt;&gt;"",CHOOSE(MONTH($A121),SUM($H$3:$H121,-SUM($M$3:$M$10)),SUM($H$3:$H121,-SUM($M$3:$M$11)),SUM($H$3:$H121,-SUM($M$3:$M$12)),SUM($H$3:$H121,-SUM($M$3:$M$13)),SUM($H$3:$H121),SUM($H$3:$H121,-$M$3),SUM($H$3:$H121,-SUM($M$3:$M$4)),SUM($H$3:$H121,-SUM($M$3:$M$5)),SUM($H$3:$H121,-SUM($M$3:$M$6)),SUM($H$3:$H121,-SUM($M$3:$M$7)),SUM($H$3:$H121,-SUM($M$3:$M$8)),SUM($H$3:$H121,-SUM($M$3:$M$9))),IF($A121=EOMONTH($A121,0),IF(VLOOKUP(MONTH($A121),T_Récap_HS,2,0)&lt;&gt;"",VLOOKUP(MONTH($A121),T_Récap_HS,2,0),""),""))</f>
        <v/>
      </c>
      <c r="J121" s="24" t="str">
        <f t="shared" si="9"/>
        <v/>
      </c>
      <c r="K121" s="24" t="str">
        <f>IF(OR(A121&lt;$E$1,A121&gt;EOMONTH($E$1,11)),"",IF(AND(WEEKDAY(A121,2)=7,J121&lt;&gt;""),SUM($J$3:$J121),IF(AND($A121=EOMONTH($A121,0),VLOOKUP(MONTH(A121),T_Récap_HS,3,0)&lt;&gt;""),SUM($J$3:$J121),"")))</f>
        <v/>
      </c>
    </row>
    <row r="122" spans="1:11" x14ac:dyDescent="0.25">
      <c r="A122" s="17">
        <f t="shared" si="7"/>
        <v>43703</v>
      </c>
      <c r="B122" s="11"/>
      <c r="C122" s="11"/>
      <c r="D122" s="11"/>
      <c r="E122" s="11"/>
      <c r="F122" s="21" t="str">
        <f t="shared" si="6"/>
        <v/>
      </c>
      <c r="G122" s="25"/>
      <c r="H122" s="25"/>
      <c r="I122" s="25" t="str">
        <f>IF($A122=EOMONTH($A122,0),IF(VLOOKUP(MONTH($A122),T_Récap_HS,2,0)&lt;&gt;"",VLOOKUP(MONTH($A122),T_Récap_HS,2,0),""),"")</f>
        <v/>
      </c>
      <c r="J122" s="25"/>
      <c r="K122" s="25" t="str">
        <f>IF(OR(A122&lt;$E$1,A122&gt;EOMONTH($E$1,11)),"",IF(AND(WEEKDAY(A122,2)=7,J122&lt;&gt;""),SUM($J$3:$J122),IF(AND($A122=EOMONTH($A122,0),VLOOKUP(MONTH(A122),T_Récap_HS,3,0)&lt;&gt;""),SUM($J$3:$J122),"")))</f>
        <v/>
      </c>
    </row>
    <row r="123" spans="1:11" x14ac:dyDescent="0.25">
      <c r="A123" s="17">
        <f t="shared" si="7"/>
        <v>43704</v>
      </c>
      <c r="B123" s="11"/>
      <c r="C123" s="11"/>
      <c r="D123" s="11"/>
      <c r="E123" s="11"/>
      <c r="F123" s="21" t="str">
        <f t="shared" si="6"/>
        <v/>
      </c>
      <c r="G123" s="25"/>
      <c r="H123" s="25"/>
      <c r="I123" s="25" t="str">
        <f>IF($A123=EOMONTH($A123,0),IF(VLOOKUP(MONTH($A123),T_Récap_HS,2,0)&lt;&gt;"",VLOOKUP(MONTH($A123),T_Récap_HS,2,0),""),"")</f>
        <v/>
      </c>
      <c r="J123" s="25"/>
      <c r="K123" s="25" t="str">
        <f>IF(OR(A123&lt;$E$1,A123&gt;EOMONTH($E$1,11)),"",IF(AND(WEEKDAY(A123,2)=7,J123&lt;&gt;""),SUM($J$3:$J123),IF(AND($A123=EOMONTH($A123,0),VLOOKUP(MONTH(A123),T_Récap_HS,3,0)&lt;&gt;""),SUM($J$3:$J123),"")))</f>
        <v/>
      </c>
    </row>
    <row r="124" spans="1:11" x14ac:dyDescent="0.25">
      <c r="A124" s="17">
        <f t="shared" si="7"/>
        <v>43705</v>
      </c>
      <c r="B124" s="11"/>
      <c r="C124" s="11"/>
      <c r="D124" s="11"/>
      <c r="E124" s="11"/>
      <c r="F124" s="21" t="str">
        <f t="shared" si="6"/>
        <v/>
      </c>
      <c r="G124" s="25"/>
      <c r="H124" s="25"/>
      <c r="I124" s="25" t="str">
        <f>IF($A124=EOMONTH($A124,0),IF(VLOOKUP(MONTH($A124),T_Récap_HS,2,0)&lt;&gt;"",VLOOKUP(MONTH($A124),T_Récap_HS,2,0),""),"")</f>
        <v/>
      </c>
      <c r="J124" s="25"/>
      <c r="K124" s="25" t="str">
        <f>IF(OR(A124&lt;$E$1,A124&gt;EOMONTH($E$1,11)),"",IF(AND(WEEKDAY(A124,2)=7,J124&lt;&gt;""),SUM($J$3:$J124),IF(AND($A124=EOMONTH($A124,0),VLOOKUP(MONTH(A124),T_Récap_HS,3,0)&lt;&gt;""),SUM($J$3:$J124),"")))</f>
        <v/>
      </c>
    </row>
    <row r="125" spans="1:11" x14ac:dyDescent="0.25">
      <c r="A125" s="17">
        <f t="shared" si="7"/>
        <v>43706</v>
      </c>
      <c r="B125" s="11"/>
      <c r="C125" s="11"/>
      <c r="D125" s="11"/>
      <c r="E125" s="11"/>
      <c r="F125" s="21" t="str">
        <f t="shared" si="6"/>
        <v/>
      </c>
      <c r="G125" s="25"/>
      <c r="H125" s="25"/>
      <c r="I125" s="25" t="str">
        <f>IF($A125=EOMONTH($A125,0),IF(VLOOKUP(MONTH($A125),T_Récap_HS,2,0)&lt;&gt;"",VLOOKUP(MONTH($A125),T_Récap_HS,2,0),""),"")</f>
        <v/>
      </c>
      <c r="J125" s="25"/>
      <c r="K125" s="25" t="str">
        <f>IF(OR(A125&lt;$E$1,A125&gt;EOMONTH($E$1,11)),"",IF(AND(WEEKDAY(A125,2)=7,J125&lt;&gt;""),SUM($J$3:$J125),IF(AND($A125=EOMONTH($A125,0),VLOOKUP(MONTH(A125),T_Récap_HS,3,0)&lt;&gt;""),SUM($J$3:$J125),"")))</f>
        <v/>
      </c>
    </row>
    <row r="126" spans="1:11" x14ac:dyDescent="0.25">
      <c r="A126" s="17">
        <f t="shared" si="7"/>
        <v>43707</v>
      </c>
      <c r="B126" s="11"/>
      <c r="C126" s="11"/>
      <c r="D126" s="11"/>
      <c r="E126" s="11"/>
      <c r="F126" s="21" t="str">
        <f t="shared" si="6"/>
        <v/>
      </c>
      <c r="G126" s="25"/>
      <c r="H126" s="25"/>
      <c r="I126" s="25" t="str">
        <f>IF($A126=EOMONTH($A126,0),IF(VLOOKUP(MONTH($A126),T_Récap_HS,2,0)&lt;&gt;"",VLOOKUP(MONTH($A126),T_Récap_HS,2,0),""),"")</f>
        <v/>
      </c>
      <c r="J126" s="25"/>
      <c r="K126" s="25" t="str">
        <f>IF(OR(A126&lt;$E$1,A126&gt;EOMONTH($E$1,11)),"",IF(AND(WEEKDAY(A126,2)=7,J126&lt;&gt;""),SUM($J$3:$J126),IF(AND($A126=EOMONTH($A126,0),VLOOKUP(MONTH(A126),T_Récap_HS,3,0)&lt;&gt;""),SUM($J$3:$J126),"")))</f>
        <v/>
      </c>
    </row>
    <row r="127" spans="1:11" x14ac:dyDescent="0.25">
      <c r="A127" s="17">
        <f t="shared" si="7"/>
        <v>43708</v>
      </c>
      <c r="B127" s="11"/>
      <c r="C127" s="11"/>
      <c r="D127" s="11"/>
      <c r="E127" s="11"/>
      <c r="F127" s="21" t="str">
        <f t="shared" si="6"/>
        <v/>
      </c>
      <c r="G127" s="25"/>
      <c r="H127" s="25"/>
      <c r="I127" s="25" t="str">
        <f>IF($A127=EOMONTH($A127,0),IF(VLOOKUP(MONTH($A127),T_Récap_HS,2,0)&lt;&gt;"",VLOOKUP(MONTH($A127),T_Récap_HS,2,0),""),"")</f>
        <v/>
      </c>
      <c r="J127" s="25"/>
      <c r="K127" s="25" t="str">
        <f>IF(OR(A127&lt;$E$1,A127&gt;EOMONTH($E$1,11)),"",IF(AND(WEEKDAY(A127,2)=7,J127&lt;&gt;""),SUM($J$3:$J127),IF(AND($A127=EOMONTH($A127,0),VLOOKUP(MONTH(A127),T_Récap_HS,3,0)&lt;&gt;""),SUM($J$3:$J127),"")))</f>
        <v/>
      </c>
    </row>
    <row r="128" spans="1:11" x14ac:dyDescent="0.25">
      <c r="A128" s="17">
        <f t="shared" si="7"/>
        <v>43709</v>
      </c>
      <c r="B128" s="11"/>
      <c r="C128" s="11"/>
      <c r="D128" s="11"/>
      <c r="E128" s="11"/>
      <c r="F128" s="21" t="str">
        <f t="shared" si="6"/>
        <v/>
      </c>
      <c r="G128" s="27" t="str">
        <f t="shared" si="8"/>
        <v/>
      </c>
      <c r="H128" s="25" t="str">
        <f>IF(G128&lt;&gt;"",IF(MAX(SUM(F122:F128)-44/24,0)&gt;0,IF(MAX(SUM(F122:F128)-44/24,0)&gt;4/24,VLOOKUP(MAX(SUM(F122:F128)-44/24,0),T_HS_Sup_48h,2,1),MAX(SUM(F122:F128)-44/24,0)),""),"")</f>
        <v/>
      </c>
      <c r="I128" s="25" t="str">
        <f>IF($H128&lt;&gt;"",CHOOSE(MONTH($A128),SUM($H$3:$H128,-SUM($M$3:$M$10)),SUM($H$3:$H128,-SUM($M$3:$M$11)),SUM($H$3:$H128,-SUM($M$3:$M$12)),SUM($H$3:$H128,-SUM($M$3:$M$13)),SUM($H$3:$H128),SUM($H$3:$H128,-$M$3),SUM($H$3:$H128,-SUM($M$3:$M$4)),SUM($H$3:$H128,-SUM($M$3:$M$5)),SUM($H$3:$H128,-SUM($M$3:$M$6)),SUM($H$3:$H128,-SUM($M$3:$M$7)),SUM($H$3:$H128,-SUM($M$3:$M$8)),SUM($H$3:$H128,-SUM($M$3:$M$9))),IF($A128=EOMONTH($A128,0),IF(VLOOKUP(MONTH($A128),T_Récap_HS,2,0)&lt;&gt;"",VLOOKUP(MONTH($A128),T_Récap_HS,2,0),""),""))</f>
        <v/>
      </c>
      <c r="J128" s="25" t="str">
        <f t="shared" si="9"/>
        <v/>
      </c>
      <c r="K128" s="25" t="str">
        <f>IF(OR(A128&lt;$E$1,A128&gt;EOMONTH($E$1,11)),"",IF(AND(WEEKDAY(A128,2)=7,J128&lt;&gt;""),SUM($J$3:$J128),IF(AND($A128=EOMONTH($A128,0),VLOOKUP(MONTH(A128),T_Récap_HS,3,0)&lt;&gt;""),SUM($J$3:$J128),"")))</f>
        <v/>
      </c>
    </row>
    <row r="129" spans="1:11" x14ac:dyDescent="0.25">
      <c r="A129" s="17">
        <f t="shared" si="7"/>
        <v>43710</v>
      </c>
      <c r="B129" s="12"/>
      <c r="C129" s="12"/>
      <c r="D129" s="12"/>
      <c r="E129" s="12"/>
      <c r="F129" s="18" t="str">
        <f t="shared" si="6"/>
        <v/>
      </c>
      <c r="G129" s="24"/>
      <c r="H129" s="24"/>
      <c r="I129" s="24" t="str">
        <f>IF($A129=EOMONTH($A129,0),IF(VLOOKUP(MONTH($A129),T_Récap_HS,2,0)&lt;&gt;"",VLOOKUP(MONTH($A129),T_Récap_HS,2,0),""),"")</f>
        <v/>
      </c>
      <c r="J129" s="24"/>
      <c r="K129" s="24" t="str">
        <f>IF(OR(A129&lt;$E$1,A129&gt;EOMONTH($E$1,11)),"",IF(AND(WEEKDAY(A129,2)=7,J129&lt;&gt;""),SUM($J$3:$J129),IF(AND($A129=EOMONTH($A129,0),VLOOKUP(MONTH(A129),T_Récap_HS,3,0)&lt;&gt;""),SUM($J$3:$J129),"")))</f>
        <v/>
      </c>
    </row>
    <row r="130" spans="1:11" x14ac:dyDescent="0.25">
      <c r="A130" s="17">
        <f t="shared" si="7"/>
        <v>43711</v>
      </c>
      <c r="B130" s="12"/>
      <c r="C130" s="12"/>
      <c r="D130" s="12"/>
      <c r="E130" s="12"/>
      <c r="F130" s="18" t="str">
        <f t="shared" si="6"/>
        <v/>
      </c>
      <c r="G130" s="24"/>
      <c r="H130" s="24"/>
      <c r="I130" s="24" t="str">
        <f>IF($A130=EOMONTH($A130,0),IF(VLOOKUP(MONTH($A130),T_Récap_HS,2,0)&lt;&gt;"",VLOOKUP(MONTH($A130),T_Récap_HS,2,0),""),"")</f>
        <v/>
      </c>
      <c r="J130" s="24"/>
      <c r="K130" s="24" t="str">
        <f>IF(OR(A130&lt;$E$1,A130&gt;EOMONTH($E$1,11)),"",IF(AND(WEEKDAY(A130,2)=7,J130&lt;&gt;""),SUM($J$3:$J130),IF(AND($A130=EOMONTH($A130,0),VLOOKUP(MONTH(A130),T_Récap_HS,3,0)&lt;&gt;""),SUM($J$3:$J130),"")))</f>
        <v/>
      </c>
    </row>
    <row r="131" spans="1:11" x14ac:dyDescent="0.25">
      <c r="A131" s="17">
        <f t="shared" si="7"/>
        <v>43712</v>
      </c>
      <c r="B131" s="12"/>
      <c r="C131" s="12"/>
      <c r="D131" s="12"/>
      <c r="E131" s="12"/>
      <c r="F131" s="18" t="str">
        <f t="shared" ref="F131:F194" si="10">IF(AND(B131=0,C131=0,D131=0,E131=0),"",IF((C131-B131)+(E131-D131)&lt;0,"",(C131-B131)+(E131-D131)))</f>
        <v/>
      </c>
      <c r="G131" s="24"/>
      <c r="H131" s="24"/>
      <c r="I131" s="24" t="str">
        <f>IF($A131=EOMONTH($A131,0),IF(VLOOKUP(MONTH($A131),T_Récap_HS,2,0)&lt;&gt;"",VLOOKUP(MONTH($A131),T_Récap_HS,2,0),""),"")</f>
        <v/>
      </c>
      <c r="J131" s="24"/>
      <c r="K131" s="24" t="str">
        <f>IF(OR(A131&lt;$E$1,A131&gt;EOMONTH($E$1,11)),"",IF(AND(WEEKDAY(A131,2)=7,J131&lt;&gt;""),SUM($J$3:$J131),IF(AND($A131=EOMONTH($A131,0),VLOOKUP(MONTH(A131),T_Récap_HS,3,0)&lt;&gt;""),SUM($J$3:$J131),"")))</f>
        <v/>
      </c>
    </row>
    <row r="132" spans="1:11" x14ac:dyDescent="0.25">
      <c r="A132" s="17">
        <f t="shared" si="7"/>
        <v>43713</v>
      </c>
      <c r="B132" s="12"/>
      <c r="C132" s="12"/>
      <c r="D132" s="12"/>
      <c r="E132" s="12"/>
      <c r="F132" s="18" t="str">
        <f t="shared" si="10"/>
        <v/>
      </c>
      <c r="G132" s="24"/>
      <c r="H132" s="24"/>
      <c r="I132" s="24" t="str">
        <f>IF($A132=EOMONTH($A132,0),IF(VLOOKUP(MONTH($A132),T_Récap_HS,2,0)&lt;&gt;"",VLOOKUP(MONTH($A132),T_Récap_HS,2,0),""),"")</f>
        <v/>
      </c>
      <c r="J132" s="24"/>
      <c r="K132" s="24" t="str">
        <f>IF(OR(A132&lt;$E$1,A132&gt;EOMONTH($E$1,11)),"",IF(AND(WEEKDAY(A132,2)=7,J132&lt;&gt;""),SUM($J$3:$J132),IF(AND($A132=EOMONTH($A132,0),VLOOKUP(MONTH(A132),T_Récap_HS,3,0)&lt;&gt;""),SUM($J$3:$J132),"")))</f>
        <v/>
      </c>
    </row>
    <row r="133" spans="1:11" x14ac:dyDescent="0.25">
      <c r="A133" s="17">
        <f t="shared" ref="A133:A196" si="11">A132+1</f>
        <v>43714</v>
      </c>
      <c r="B133" s="12"/>
      <c r="C133" s="12"/>
      <c r="D133" s="12"/>
      <c r="E133" s="12"/>
      <c r="F133" s="18" t="str">
        <f t="shared" si="10"/>
        <v/>
      </c>
      <c r="G133" s="24"/>
      <c r="H133" s="24"/>
      <c r="I133" s="24" t="str">
        <f>IF($A133=EOMONTH($A133,0),IF(VLOOKUP(MONTH($A133),T_Récap_HS,2,0)&lt;&gt;"",VLOOKUP(MONTH($A133),T_Récap_HS,2,0),""),"")</f>
        <v/>
      </c>
      <c r="J133" s="24"/>
      <c r="K133" s="24" t="str">
        <f>IF(OR(A133&lt;$E$1,A133&gt;EOMONTH($E$1,11)),"",IF(AND(WEEKDAY(A133,2)=7,J133&lt;&gt;""),SUM($J$3:$J133),IF(AND($A133=EOMONTH($A133,0),VLOOKUP(MONTH(A133),T_Récap_HS,3,0)&lt;&gt;""),SUM($J$3:$J133),"")))</f>
        <v/>
      </c>
    </row>
    <row r="134" spans="1:11" x14ac:dyDescent="0.25">
      <c r="A134" s="17">
        <f t="shared" si="11"/>
        <v>43715</v>
      </c>
      <c r="B134" s="12"/>
      <c r="C134" s="12"/>
      <c r="D134" s="12"/>
      <c r="E134" s="12"/>
      <c r="F134" s="18" t="str">
        <f t="shared" si="10"/>
        <v/>
      </c>
      <c r="G134" s="24"/>
      <c r="H134" s="24"/>
      <c r="I134" s="24" t="str">
        <f>IF($A134=EOMONTH($A134,0),IF(VLOOKUP(MONTH($A134),T_Récap_HS,2,0)&lt;&gt;"",VLOOKUP(MONTH($A134),T_Récap_HS,2,0),""),"")</f>
        <v/>
      </c>
      <c r="J134" s="24"/>
      <c r="K134" s="24" t="str">
        <f>IF(OR(A134&lt;$E$1,A134&gt;EOMONTH($E$1,11)),"",IF(AND(WEEKDAY(A134,2)=7,J134&lt;&gt;""),SUM($J$3:$J134),IF(AND($A134=EOMONTH($A134,0),VLOOKUP(MONTH(A134),T_Récap_HS,3,0)&lt;&gt;""),SUM($J$3:$J134),"")))</f>
        <v/>
      </c>
    </row>
    <row r="135" spans="1:11" x14ac:dyDescent="0.25">
      <c r="A135" s="17">
        <f t="shared" si="11"/>
        <v>43716</v>
      </c>
      <c r="B135" s="12"/>
      <c r="C135" s="12"/>
      <c r="D135" s="12"/>
      <c r="E135" s="12"/>
      <c r="F135" s="18" t="str">
        <f t="shared" si="10"/>
        <v/>
      </c>
      <c r="G135" s="26" t="str">
        <f t="shared" ref="G135:G198" si="12">IF(A135&gt;EOMONTH($E$1,11),"",IF(WEEKDAY(A135,2)&lt;7,"",IF(SUM(F129:F135)&gt;0,SUM(F129:F135),"")))</f>
        <v/>
      </c>
      <c r="H135" s="24" t="str">
        <f>IF(G135&lt;&gt;"",IF(MAX(SUM(F129:F135)-44/24,0)&gt;0,IF(MAX(SUM(F129:F135)-44/24,0)&gt;4/24,VLOOKUP(MAX(SUM(F129:F135)-44/24,0),T_HS_Sup_48h,2,1),MAX(SUM(F129:F135)-44/24,0)),""),"")</f>
        <v/>
      </c>
      <c r="I135" s="24" t="str">
        <f>IF($H135&lt;&gt;"",CHOOSE(MONTH($A135),SUM($H$3:$H135,-SUM($M$3:$M$10)),SUM($H$3:$H135,-SUM($M$3:$M$11)),SUM($H$3:$H135,-SUM($M$3:$M$12)),SUM($H$3:$H135,-SUM($M$3:$M$13)),SUM($H$3:$H135),SUM($H$3:$H135,-$M$3),SUM($H$3:$H135,-SUM($M$3:$M$4)),SUM($H$3:$H135,-SUM($M$3:$M$5)),SUM($H$3:$H135,-SUM($M$3:$M$6)),SUM($H$3:$H135,-SUM($M$3:$M$7)),SUM($H$3:$H135,-SUM($M$3:$M$8)),SUM($H$3:$H135,-SUM($M$3:$M$9))),IF($A135=EOMONTH($A135,0),IF(VLOOKUP(MONTH($A135),T_Récap_HS,2,0)&lt;&gt;"",VLOOKUP(MONTH($A135),T_Récap_HS,2,0),""),""))</f>
        <v/>
      </c>
      <c r="J135" s="24" t="str">
        <f t="shared" ref="J135:J191" si="13">IF(G135&lt;&gt;"",IF(MAX(G135-35/24,0)&gt;0,IF(MAX(G135,0)&gt;48/24,9/24,MAX(G135-35/24,0)-_xlfn.NUMBERVALUE(H135)),""),"")</f>
        <v/>
      </c>
      <c r="K135" s="24" t="str">
        <f>IF(OR(A135&lt;$E$1,A135&gt;EOMONTH($E$1,11)),"",IF(AND(WEEKDAY(A135,2)=7,J135&lt;&gt;""),SUM($J$3:$J135),IF(AND($A135=EOMONTH($A135,0),VLOOKUP(MONTH(A135),T_Récap_HS,3,0)&lt;&gt;""),SUM($J$3:$J135),"")))</f>
        <v/>
      </c>
    </row>
    <row r="136" spans="1:11" x14ac:dyDescent="0.25">
      <c r="A136" s="17">
        <f t="shared" si="11"/>
        <v>43717</v>
      </c>
      <c r="B136" s="11"/>
      <c r="C136" s="11"/>
      <c r="D136" s="11"/>
      <c r="E136" s="11"/>
      <c r="F136" s="21" t="str">
        <f t="shared" si="10"/>
        <v/>
      </c>
      <c r="G136" s="25"/>
      <c r="H136" s="25"/>
      <c r="I136" s="25" t="str">
        <f>IF($A136=EOMONTH($A136,0),IF(VLOOKUP(MONTH($A136),T_Récap_HS,2,0)&lt;&gt;"",VLOOKUP(MONTH($A136),T_Récap_HS,2,0),""),"")</f>
        <v/>
      </c>
      <c r="J136" s="25"/>
      <c r="K136" s="25" t="str">
        <f>IF(OR(A136&lt;$E$1,A136&gt;EOMONTH($E$1,11)),"",IF(AND(WEEKDAY(A136,2)=7,J136&lt;&gt;""),SUM($J$3:$J136),IF(AND($A136=EOMONTH($A136,0),VLOOKUP(MONTH(A136),T_Récap_HS,3,0)&lt;&gt;""),SUM($J$3:$J136),"")))</f>
        <v/>
      </c>
    </row>
    <row r="137" spans="1:11" x14ac:dyDescent="0.25">
      <c r="A137" s="17">
        <f t="shared" si="11"/>
        <v>43718</v>
      </c>
      <c r="B137" s="11"/>
      <c r="C137" s="11"/>
      <c r="D137" s="11"/>
      <c r="E137" s="11"/>
      <c r="F137" s="21" t="str">
        <f t="shared" si="10"/>
        <v/>
      </c>
      <c r="G137" s="25"/>
      <c r="H137" s="25"/>
      <c r="I137" s="25" t="str">
        <f>IF($A137=EOMONTH($A137,0),IF(VLOOKUP(MONTH($A137),T_Récap_HS,2,0)&lt;&gt;"",VLOOKUP(MONTH($A137),T_Récap_HS,2,0),""),"")</f>
        <v/>
      </c>
      <c r="J137" s="25"/>
      <c r="K137" s="25" t="str">
        <f>IF(OR(A137&lt;$E$1,A137&gt;EOMONTH($E$1,11)),"",IF(AND(WEEKDAY(A137,2)=7,J137&lt;&gt;""),SUM($J$3:$J137),IF(AND($A137=EOMONTH($A137,0),VLOOKUP(MONTH(A137),T_Récap_HS,3,0)&lt;&gt;""),SUM($J$3:$J137),"")))</f>
        <v/>
      </c>
    </row>
    <row r="138" spans="1:11" x14ac:dyDescent="0.25">
      <c r="A138" s="17">
        <f t="shared" si="11"/>
        <v>43719</v>
      </c>
      <c r="B138" s="11"/>
      <c r="C138" s="11"/>
      <c r="D138" s="11"/>
      <c r="E138" s="11"/>
      <c r="F138" s="21" t="str">
        <f t="shared" si="10"/>
        <v/>
      </c>
      <c r="G138" s="25"/>
      <c r="H138" s="25"/>
      <c r="I138" s="25" t="str">
        <f>IF($A138=EOMONTH($A138,0),IF(VLOOKUP(MONTH($A138),T_Récap_HS,2,0)&lt;&gt;"",VLOOKUP(MONTH($A138),T_Récap_HS,2,0),""),"")</f>
        <v/>
      </c>
      <c r="J138" s="25"/>
      <c r="K138" s="25" t="str">
        <f>IF(OR(A138&lt;$E$1,A138&gt;EOMONTH($E$1,11)),"",IF(AND(WEEKDAY(A138,2)=7,J138&lt;&gt;""),SUM($J$3:$J138),IF(AND($A138=EOMONTH($A138,0),VLOOKUP(MONTH(A138),T_Récap_HS,3,0)&lt;&gt;""),SUM($J$3:$J138),"")))</f>
        <v/>
      </c>
    </row>
    <row r="139" spans="1:11" x14ac:dyDescent="0.25">
      <c r="A139" s="17">
        <f t="shared" si="11"/>
        <v>43720</v>
      </c>
      <c r="B139" s="11"/>
      <c r="C139" s="11"/>
      <c r="D139" s="11"/>
      <c r="E139" s="11"/>
      <c r="F139" s="21" t="str">
        <f t="shared" si="10"/>
        <v/>
      </c>
      <c r="G139" s="25"/>
      <c r="H139" s="25"/>
      <c r="I139" s="25" t="str">
        <f>IF($A139=EOMONTH($A139,0),IF(VLOOKUP(MONTH($A139),T_Récap_HS,2,0)&lt;&gt;"",VLOOKUP(MONTH($A139),T_Récap_HS,2,0),""),"")</f>
        <v/>
      </c>
      <c r="J139" s="25"/>
      <c r="K139" s="25" t="str">
        <f>IF(OR(A139&lt;$E$1,A139&gt;EOMONTH($E$1,11)),"",IF(AND(WEEKDAY(A139,2)=7,J139&lt;&gt;""),SUM($J$3:$J139),IF(AND($A139=EOMONTH($A139,0),VLOOKUP(MONTH(A139),T_Récap_HS,3,0)&lt;&gt;""),SUM($J$3:$J139),"")))</f>
        <v/>
      </c>
    </row>
    <row r="140" spans="1:11" x14ac:dyDescent="0.25">
      <c r="A140" s="17">
        <f t="shared" si="11"/>
        <v>43721</v>
      </c>
      <c r="B140" s="11"/>
      <c r="C140" s="11"/>
      <c r="D140" s="11"/>
      <c r="E140" s="11"/>
      <c r="F140" s="21" t="str">
        <f t="shared" si="10"/>
        <v/>
      </c>
      <c r="G140" s="25"/>
      <c r="H140" s="25"/>
      <c r="I140" s="25" t="str">
        <f>IF($A140=EOMONTH($A140,0),IF(VLOOKUP(MONTH($A140),T_Récap_HS,2,0)&lt;&gt;"",VLOOKUP(MONTH($A140),T_Récap_HS,2,0),""),"")</f>
        <v/>
      </c>
      <c r="J140" s="25"/>
      <c r="K140" s="25" t="str">
        <f>IF(OR(A140&lt;$E$1,A140&gt;EOMONTH($E$1,11)),"",IF(AND(WEEKDAY(A140,2)=7,J140&lt;&gt;""),SUM($J$3:$J140),IF(AND($A140=EOMONTH($A140,0),VLOOKUP(MONTH(A140),T_Récap_HS,3,0)&lt;&gt;""),SUM($J$3:$J140),"")))</f>
        <v/>
      </c>
    </row>
    <row r="141" spans="1:11" x14ac:dyDescent="0.25">
      <c r="A141" s="17">
        <f t="shared" si="11"/>
        <v>43722</v>
      </c>
      <c r="B141" s="11"/>
      <c r="C141" s="11"/>
      <c r="D141" s="11"/>
      <c r="E141" s="11"/>
      <c r="F141" s="21" t="str">
        <f t="shared" si="10"/>
        <v/>
      </c>
      <c r="G141" s="25"/>
      <c r="H141" s="25"/>
      <c r="I141" s="25" t="str">
        <f>IF($A141=EOMONTH($A141,0),IF(VLOOKUP(MONTH($A141),T_Récap_HS,2,0)&lt;&gt;"",VLOOKUP(MONTH($A141),T_Récap_HS,2,0),""),"")</f>
        <v/>
      </c>
      <c r="J141" s="25"/>
      <c r="K141" s="25" t="str">
        <f>IF(OR(A141&lt;$E$1,A141&gt;EOMONTH($E$1,11)),"",IF(AND(WEEKDAY(A141,2)=7,J141&lt;&gt;""),SUM($J$3:$J141),IF(AND($A141=EOMONTH($A141,0),VLOOKUP(MONTH(A141),T_Récap_HS,3,0)&lt;&gt;""),SUM($J$3:$J141),"")))</f>
        <v/>
      </c>
    </row>
    <row r="142" spans="1:11" x14ac:dyDescent="0.25">
      <c r="A142" s="17">
        <f t="shared" si="11"/>
        <v>43723</v>
      </c>
      <c r="B142" s="11"/>
      <c r="C142" s="11"/>
      <c r="D142" s="11"/>
      <c r="E142" s="11"/>
      <c r="F142" s="21" t="str">
        <f t="shared" si="10"/>
        <v/>
      </c>
      <c r="G142" s="27" t="str">
        <f t="shared" si="12"/>
        <v/>
      </c>
      <c r="H142" s="25" t="str">
        <f>IF(G142&lt;&gt;"",IF(MAX(SUM(F136:F142)-44/24,0)&gt;0,IF(MAX(SUM(F136:F142)-44/24,0)&gt;4/24,VLOOKUP(MAX(SUM(F136:F142)-44/24,0),T_HS_Sup_48h,2,1),MAX(SUM(F136:F142)-44/24,0)),""),"")</f>
        <v/>
      </c>
      <c r="I142" s="25" t="str">
        <f>IF($H142&lt;&gt;"",CHOOSE(MONTH($A142),SUM($H$3:$H142,-SUM($M$3:$M$10)),SUM($H$3:$H142,-SUM($M$3:$M$11)),SUM($H$3:$H142,-SUM($M$3:$M$12)),SUM($H$3:$H142,-SUM($M$3:$M$13)),SUM($H$3:$H142),SUM($H$3:$H142,-$M$3),SUM($H$3:$H142,-SUM($M$3:$M$4)),SUM($H$3:$H142,-SUM($M$3:$M$5)),SUM($H$3:$H142,-SUM($M$3:$M$6)),SUM($H$3:$H142,-SUM($M$3:$M$7)),SUM($H$3:$H142,-SUM($M$3:$M$8)),SUM($H$3:$H142,-SUM($M$3:$M$9))),IF($A142=EOMONTH($A142,0),IF(VLOOKUP(MONTH($A142),T_Récap_HS,2,0)&lt;&gt;"",VLOOKUP(MONTH($A142),T_Récap_HS,2,0),""),""))</f>
        <v/>
      </c>
      <c r="J142" s="25" t="str">
        <f t="shared" si="13"/>
        <v/>
      </c>
      <c r="K142" s="25" t="str">
        <f>IF(OR(A142&lt;$E$1,A142&gt;EOMONTH($E$1,11)),"",IF(AND(WEEKDAY(A142,2)=7,J142&lt;&gt;""),SUM($J$3:$J142),IF(AND($A142=EOMONTH($A142,0),VLOOKUP(MONTH(A142),T_Récap_HS,3,0)&lt;&gt;""),SUM($J$3:$J142),"")))</f>
        <v/>
      </c>
    </row>
    <row r="143" spans="1:11" x14ac:dyDescent="0.25">
      <c r="A143" s="17">
        <f t="shared" si="11"/>
        <v>43724</v>
      </c>
      <c r="B143" s="12"/>
      <c r="C143" s="12"/>
      <c r="D143" s="12"/>
      <c r="E143" s="12"/>
      <c r="F143" s="18" t="str">
        <f t="shared" si="10"/>
        <v/>
      </c>
      <c r="G143" s="24"/>
      <c r="H143" s="24"/>
      <c r="I143" s="24" t="str">
        <f>IF($A143=EOMONTH($A143,0),IF(VLOOKUP(MONTH($A143),T_Récap_HS,2,0)&lt;&gt;"",VLOOKUP(MONTH($A143),T_Récap_HS,2,0),""),"")</f>
        <v/>
      </c>
      <c r="J143" s="24"/>
      <c r="K143" s="24" t="str">
        <f>IF(OR(A143&lt;$E$1,A143&gt;EOMONTH($E$1,11)),"",IF(AND(WEEKDAY(A143,2)=7,J143&lt;&gt;""),SUM($J$3:$J143),IF(AND($A143=EOMONTH($A143,0),VLOOKUP(MONTH(A143),T_Récap_HS,3,0)&lt;&gt;""),SUM($J$3:$J143),"")))</f>
        <v/>
      </c>
    </row>
    <row r="144" spans="1:11" x14ac:dyDescent="0.25">
      <c r="A144" s="17">
        <f t="shared" si="11"/>
        <v>43725</v>
      </c>
      <c r="B144" s="12"/>
      <c r="C144" s="12"/>
      <c r="D144" s="12"/>
      <c r="E144" s="12"/>
      <c r="F144" s="18" t="str">
        <f t="shared" si="10"/>
        <v/>
      </c>
      <c r="G144" s="24"/>
      <c r="H144" s="24"/>
      <c r="I144" s="24" t="str">
        <f>IF($A144=EOMONTH($A144,0),IF(VLOOKUP(MONTH($A144),T_Récap_HS,2,0)&lt;&gt;"",VLOOKUP(MONTH($A144),T_Récap_HS,2,0),""),"")</f>
        <v/>
      </c>
      <c r="J144" s="24"/>
      <c r="K144" s="24" t="str">
        <f>IF(OR(A144&lt;$E$1,A144&gt;EOMONTH($E$1,11)),"",IF(AND(WEEKDAY(A144,2)=7,J144&lt;&gt;""),SUM($J$3:$J144),IF(AND($A144=EOMONTH($A144,0),VLOOKUP(MONTH(A144),T_Récap_HS,3,0)&lt;&gt;""),SUM($J$3:$J144),"")))</f>
        <v/>
      </c>
    </row>
    <row r="145" spans="1:11" x14ac:dyDescent="0.25">
      <c r="A145" s="17">
        <f t="shared" si="11"/>
        <v>43726</v>
      </c>
      <c r="B145" s="12"/>
      <c r="C145" s="12"/>
      <c r="D145" s="12"/>
      <c r="E145" s="12"/>
      <c r="F145" s="18" t="str">
        <f t="shared" si="10"/>
        <v/>
      </c>
      <c r="G145" s="24"/>
      <c r="H145" s="24"/>
      <c r="I145" s="24" t="str">
        <f>IF($A145=EOMONTH($A145,0),IF(VLOOKUP(MONTH($A145),T_Récap_HS,2,0)&lt;&gt;"",VLOOKUP(MONTH($A145),T_Récap_HS,2,0),""),"")</f>
        <v/>
      </c>
      <c r="J145" s="24"/>
      <c r="K145" s="24" t="str">
        <f>IF(OR(A145&lt;$E$1,A145&gt;EOMONTH($E$1,11)),"",IF(AND(WEEKDAY(A145,2)=7,J145&lt;&gt;""),SUM($J$3:$J145),IF(AND($A145=EOMONTH($A145,0),VLOOKUP(MONTH(A145),T_Récap_HS,3,0)&lt;&gt;""),SUM($J$3:$J145),"")))</f>
        <v/>
      </c>
    </row>
    <row r="146" spans="1:11" x14ac:dyDescent="0.25">
      <c r="A146" s="17">
        <f t="shared" si="11"/>
        <v>43727</v>
      </c>
      <c r="B146" s="12"/>
      <c r="C146" s="12"/>
      <c r="D146" s="12"/>
      <c r="E146" s="12"/>
      <c r="F146" s="18" t="str">
        <f t="shared" si="10"/>
        <v/>
      </c>
      <c r="G146" s="24"/>
      <c r="H146" s="24"/>
      <c r="I146" s="24" t="str">
        <f>IF($A146=EOMONTH($A146,0),IF(VLOOKUP(MONTH($A146),T_Récap_HS,2,0)&lt;&gt;"",VLOOKUP(MONTH($A146),T_Récap_HS,2,0),""),"")</f>
        <v/>
      </c>
      <c r="J146" s="24"/>
      <c r="K146" s="24" t="str">
        <f>IF(OR(A146&lt;$E$1,A146&gt;EOMONTH($E$1,11)),"",IF(AND(WEEKDAY(A146,2)=7,J146&lt;&gt;""),SUM($J$3:$J146),IF(AND($A146=EOMONTH($A146,0),VLOOKUP(MONTH(A146),T_Récap_HS,3,0)&lt;&gt;""),SUM($J$3:$J146),"")))</f>
        <v/>
      </c>
    </row>
    <row r="147" spans="1:11" x14ac:dyDescent="0.25">
      <c r="A147" s="17">
        <f t="shared" si="11"/>
        <v>43728</v>
      </c>
      <c r="B147" s="12"/>
      <c r="C147" s="12"/>
      <c r="D147" s="12"/>
      <c r="E147" s="12"/>
      <c r="F147" s="18" t="str">
        <f t="shared" si="10"/>
        <v/>
      </c>
      <c r="G147" s="24"/>
      <c r="H147" s="24"/>
      <c r="I147" s="24" t="str">
        <f>IF($A147=EOMONTH($A147,0),IF(VLOOKUP(MONTH($A147),T_Récap_HS,2,0)&lt;&gt;"",VLOOKUP(MONTH($A147),T_Récap_HS,2,0),""),"")</f>
        <v/>
      </c>
      <c r="J147" s="24"/>
      <c r="K147" s="24" t="str">
        <f>IF(OR(A147&lt;$E$1,A147&gt;EOMONTH($E$1,11)),"",IF(AND(WEEKDAY(A147,2)=7,J147&lt;&gt;""),SUM($J$3:$J147),IF(AND($A147=EOMONTH($A147,0),VLOOKUP(MONTH(A147),T_Récap_HS,3,0)&lt;&gt;""),SUM($J$3:$J147),"")))</f>
        <v/>
      </c>
    </row>
    <row r="148" spans="1:11" x14ac:dyDescent="0.25">
      <c r="A148" s="17">
        <f t="shared" si="11"/>
        <v>43729</v>
      </c>
      <c r="B148" s="12"/>
      <c r="C148" s="12"/>
      <c r="D148" s="12"/>
      <c r="E148" s="12"/>
      <c r="F148" s="18" t="str">
        <f t="shared" si="10"/>
        <v/>
      </c>
      <c r="G148" s="24"/>
      <c r="H148" s="24"/>
      <c r="I148" s="24" t="str">
        <f>IF($A148=EOMONTH($A148,0),IF(VLOOKUP(MONTH($A148),T_Récap_HS,2,0)&lt;&gt;"",VLOOKUP(MONTH($A148),T_Récap_HS,2,0),""),"")</f>
        <v/>
      </c>
      <c r="J148" s="24"/>
      <c r="K148" s="24" t="str">
        <f>IF(OR(A148&lt;$E$1,A148&gt;EOMONTH($E$1,11)),"",IF(AND(WEEKDAY(A148,2)=7,J148&lt;&gt;""),SUM($J$3:$J148),IF(AND($A148=EOMONTH($A148,0),VLOOKUP(MONTH(A148),T_Récap_HS,3,0)&lt;&gt;""),SUM($J$3:$J148),"")))</f>
        <v/>
      </c>
    </row>
    <row r="149" spans="1:11" x14ac:dyDescent="0.25">
      <c r="A149" s="17">
        <f t="shared" si="11"/>
        <v>43730</v>
      </c>
      <c r="B149" s="12"/>
      <c r="C149" s="12"/>
      <c r="D149" s="12"/>
      <c r="E149" s="12"/>
      <c r="F149" s="18" t="str">
        <f t="shared" si="10"/>
        <v/>
      </c>
      <c r="G149" s="26" t="str">
        <f t="shared" si="12"/>
        <v/>
      </c>
      <c r="H149" s="24" t="str">
        <f>IF(G149&lt;&gt;"",IF(MAX(SUM(F143:F149)-44/24,0)&gt;0,IF(MAX(SUM(F143:F149)-44/24,0)&gt;4/24,VLOOKUP(MAX(SUM(F143:F149)-44/24,0),T_HS_Sup_48h,2,1),MAX(SUM(F143:F149)-44/24,0)),""),"")</f>
        <v/>
      </c>
      <c r="I149" s="24" t="str">
        <f>IF($H149&lt;&gt;"",CHOOSE(MONTH($A149),SUM($H$3:$H149,-SUM($M$3:$M$10)),SUM($H$3:$H149,-SUM($M$3:$M$11)),SUM($H$3:$H149,-SUM($M$3:$M$12)),SUM($H$3:$H149,-SUM($M$3:$M$13)),SUM($H$3:$H149),SUM($H$3:$H149,-$M$3),SUM($H$3:$H149,-SUM($M$3:$M$4)),SUM($H$3:$H149,-SUM($M$3:$M$5)),SUM($H$3:$H149,-SUM($M$3:$M$6)),SUM($H$3:$H149,-SUM($M$3:$M$7)),SUM($H$3:$H149,-SUM($M$3:$M$8)),SUM($H$3:$H149,-SUM($M$3:$M$9))),IF($A149=EOMONTH($A149,0),IF(VLOOKUP(MONTH($A149),T_Récap_HS,2,0)&lt;&gt;"",VLOOKUP(MONTH($A149),T_Récap_HS,2,0),""),""))</f>
        <v/>
      </c>
      <c r="J149" s="24" t="str">
        <f t="shared" si="13"/>
        <v/>
      </c>
      <c r="K149" s="24" t="str">
        <f>IF(OR(A149&lt;$E$1,A149&gt;EOMONTH($E$1,11)),"",IF(AND(WEEKDAY(A149,2)=7,J149&lt;&gt;""),SUM($J$3:$J149),IF(AND($A149=EOMONTH($A149,0),VLOOKUP(MONTH(A149),T_Récap_HS,3,0)&lt;&gt;""),SUM($J$3:$J149),"")))</f>
        <v/>
      </c>
    </row>
    <row r="150" spans="1:11" x14ac:dyDescent="0.25">
      <c r="A150" s="17">
        <f t="shared" si="11"/>
        <v>43731</v>
      </c>
      <c r="B150" s="11"/>
      <c r="C150" s="11"/>
      <c r="D150" s="11"/>
      <c r="E150" s="11"/>
      <c r="F150" s="21" t="str">
        <f t="shared" si="10"/>
        <v/>
      </c>
      <c r="G150" s="25"/>
      <c r="H150" s="25"/>
      <c r="I150" s="25" t="str">
        <f>IF($A150=EOMONTH($A150,0),IF(VLOOKUP(MONTH($A150),T_Récap_HS,2,0)&lt;&gt;"",VLOOKUP(MONTH($A150),T_Récap_HS,2,0),""),"")</f>
        <v/>
      </c>
      <c r="J150" s="25"/>
      <c r="K150" s="25" t="str">
        <f>IF(OR(A150&lt;$E$1,A150&gt;EOMONTH($E$1,11)),"",IF(AND(WEEKDAY(A150,2)=7,J150&lt;&gt;""),SUM($J$3:$J150),IF(AND($A150=EOMONTH($A150,0),VLOOKUP(MONTH(A150),T_Récap_HS,3,0)&lt;&gt;""),SUM($J$3:$J150),"")))</f>
        <v/>
      </c>
    </row>
    <row r="151" spans="1:11" x14ac:dyDescent="0.25">
      <c r="A151" s="17">
        <f t="shared" si="11"/>
        <v>43732</v>
      </c>
      <c r="B151" s="11"/>
      <c r="C151" s="11"/>
      <c r="D151" s="11"/>
      <c r="E151" s="11"/>
      <c r="F151" s="21" t="str">
        <f t="shared" si="10"/>
        <v/>
      </c>
      <c r="G151" s="25"/>
      <c r="H151" s="25"/>
      <c r="I151" s="25" t="str">
        <f>IF($A151=EOMONTH($A151,0),IF(VLOOKUP(MONTH($A151),T_Récap_HS,2,0)&lt;&gt;"",VLOOKUP(MONTH($A151),T_Récap_HS,2,0),""),"")</f>
        <v/>
      </c>
      <c r="J151" s="25"/>
      <c r="K151" s="25" t="str">
        <f>IF(OR(A151&lt;$E$1,A151&gt;EOMONTH($E$1,11)),"",IF(AND(WEEKDAY(A151,2)=7,J151&lt;&gt;""),SUM($J$3:$J151),IF(AND($A151=EOMONTH($A151,0),VLOOKUP(MONTH(A151),T_Récap_HS,3,0)&lt;&gt;""),SUM($J$3:$J151),"")))</f>
        <v/>
      </c>
    </row>
    <row r="152" spans="1:11" x14ac:dyDescent="0.25">
      <c r="A152" s="17">
        <f t="shared" si="11"/>
        <v>43733</v>
      </c>
      <c r="B152" s="11"/>
      <c r="C152" s="11"/>
      <c r="D152" s="11"/>
      <c r="E152" s="11"/>
      <c r="F152" s="21" t="str">
        <f t="shared" si="10"/>
        <v/>
      </c>
      <c r="G152" s="25"/>
      <c r="H152" s="25"/>
      <c r="I152" s="25" t="str">
        <f>IF($A152=EOMONTH($A152,0),IF(VLOOKUP(MONTH($A152),T_Récap_HS,2,0)&lt;&gt;"",VLOOKUP(MONTH($A152),T_Récap_HS,2,0),""),"")</f>
        <v/>
      </c>
      <c r="J152" s="25"/>
      <c r="K152" s="25" t="str">
        <f>IF(OR(A152&lt;$E$1,A152&gt;EOMONTH($E$1,11)),"",IF(AND(WEEKDAY(A152,2)=7,J152&lt;&gt;""),SUM($J$3:$J152),IF(AND($A152=EOMONTH($A152,0),VLOOKUP(MONTH(A152),T_Récap_HS,3,0)&lt;&gt;""),SUM($J$3:$J152),"")))</f>
        <v/>
      </c>
    </row>
    <row r="153" spans="1:11" x14ac:dyDescent="0.25">
      <c r="A153" s="17">
        <f t="shared" si="11"/>
        <v>43734</v>
      </c>
      <c r="B153" s="11"/>
      <c r="C153" s="11"/>
      <c r="D153" s="11"/>
      <c r="E153" s="11"/>
      <c r="F153" s="21" t="str">
        <f t="shared" si="10"/>
        <v/>
      </c>
      <c r="G153" s="25"/>
      <c r="H153" s="25"/>
      <c r="I153" s="25" t="str">
        <f>IF($A153=EOMONTH($A153,0),IF(VLOOKUP(MONTH($A153),T_Récap_HS,2,0)&lt;&gt;"",VLOOKUP(MONTH($A153),T_Récap_HS,2,0),""),"")</f>
        <v/>
      </c>
      <c r="J153" s="25"/>
      <c r="K153" s="25" t="str">
        <f>IF(OR(A153&lt;$E$1,A153&gt;EOMONTH($E$1,11)),"",IF(AND(WEEKDAY(A153,2)=7,J153&lt;&gt;""),SUM($J$3:$J153),IF(AND($A153=EOMONTH($A153,0),VLOOKUP(MONTH(A153),T_Récap_HS,3,0)&lt;&gt;""),SUM($J$3:$J153),"")))</f>
        <v/>
      </c>
    </row>
    <row r="154" spans="1:11" x14ac:dyDescent="0.25">
      <c r="A154" s="17">
        <f t="shared" si="11"/>
        <v>43735</v>
      </c>
      <c r="B154" s="11"/>
      <c r="C154" s="11"/>
      <c r="D154" s="11"/>
      <c r="E154" s="11"/>
      <c r="F154" s="21" t="str">
        <f t="shared" si="10"/>
        <v/>
      </c>
      <c r="G154" s="25"/>
      <c r="H154" s="25"/>
      <c r="I154" s="25" t="str">
        <f>IF($A154=EOMONTH($A154,0),IF(VLOOKUP(MONTH($A154),T_Récap_HS,2,0)&lt;&gt;"",VLOOKUP(MONTH($A154),T_Récap_HS,2,0),""),"")</f>
        <v/>
      </c>
      <c r="J154" s="25"/>
      <c r="K154" s="25" t="str">
        <f>IF(OR(A154&lt;$E$1,A154&gt;EOMONTH($E$1,11)),"",IF(AND(WEEKDAY(A154,2)=7,J154&lt;&gt;""),SUM($J$3:$J154),IF(AND($A154=EOMONTH($A154,0),VLOOKUP(MONTH(A154),T_Récap_HS,3,0)&lt;&gt;""),SUM($J$3:$J154),"")))</f>
        <v/>
      </c>
    </row>
    <row r="155" spans="1:11" x14ac:dyDescent="0.25">
      <c r="A155" s="17">
        <f t="shared" si="11"/>
        <v>43736</v>
      </c>
      <c r="B155" s="11"/>
      <c r="C155" s="11"/>
      <c r="D155" s="11"/>
      <c r="E155" s="11"/>
      <c r="F155" s="21" t="str">
        <f t="shared" si="10"/>
        <v/>
      </c>
      <c r="G155" s="25"/>
      <c r="H155" s="25"/>
      <c r="I155" s="25" t="str">
        <f>IF($A155=EOMONTH($A155,0),IF(VLOOKUP(MONTH($A155),T_Récap_HS,2,0)&lt;&gt;"",VLOOKUP(MONTH($A155),T_Récap_HS,2,0),""),"")</f>
        <v/>
      </c>
      <c r="J155" s="25"/>
      <c r="K155" s="25" t="str">
        <f>IF(OR(A155&lt;$E$1,A155&gt;EOMONTH($E$1,11)),"",IF(AND(WEEKDAY(A155,2)=7,J155&lt;&gt;""),SUM($J$3:$J155),IF(AND($A155=EOMONTH($A155,0),VLOOKUP(MONTH(A155),T_Récap_HS,3,0)&lt;&gt;""),SUM($J$3:$J155),"")))</f>
        <v/>
      </c>
    </row>
    <row r="156" spans="1:11" x14ac:dyDescent="0.25">
      <c r="A156" s="17">
        <f t="shared" si="11"/>
        <v>43737</v>
      </c>
      <c r="B156" s="11"/>
      <c r="C156" s="11"/>
      <c r="D156" s="11"/>
      <c r="E156" s="11"/>
      <c r="F156" s="21" t="str">
        <f t="shared" si="10"/>
        <v/>
      </c>
      <c r="G156" s="27" t="str">
        <f t="shared" si="12"/>
        <v/>
      </c>
      <c r="H156" s="25" t="str">
        <f>IF(G156&lt;&gt;"",IF(MAX(SUM(F150:F156)-44/24,0)&gt;0,IF(MAX(SUM(F150:F156)-44/24,0)&gt;4/24,VLOOKUP(MAX(SUM(F150:F156)-44/24,0),T_HS_Sup_48h,2,1),MAX(SUM(F150:F156)-44/24,0)),""),"")</f>
        <v/>
      </c>
      <c r="I156" s="25" t="str">
        <f>IF($H156&lt;&gt;"",CHOOSE(MONTH($A156),SUM($H$3:$H156,-SUM($M$3:$M$10)),SUM($H$3:$H156,-SUM($M$3:$M$11)),SUM($H$3:$H156,-SUM($M$3:$M$12)),SUM($H$3:$H156,-SUM($M$3:$M$13)),SUM($H$3:$H156),SUM($H$3:$H156,-$M$3),SUM($H$3:$H156,-SUM($M$3:$M$4)),SUM($H$3:$H156,-SUM($M$3:$M$5)),SUM($H$3:$H156,-SUM($M$3:$M$6)),SUM($H$3:$H156,-SUM($M$3:$M$7)),SUM($H$3:$H156,-SUM($M$3:$M$8)),SUM($H$3:$H156,-SUM($M$3:$M$9))),IF($A156=EOMONTH($A156,0),IF(VLOOKUP(MONTH($A156),T_Récap_HS,2,0)&lt;&gt;"",VLOOKUP(MONTH($A156),T_Récap_HS,2,0),""),""))</f>
        <v/>
      </c>
      <c r="J156" s="25" t="str">
        <f t="shared" si="13"/>
        <v/>
      </c>
      <c r="K156" s="25" t="str">
        <f>IF(OR(A156&lt;$E$1,A156&gt;EOMONTH($E$1,11)),"",IF(AND(WEEKDAY(A156,2)=7,J156&lt;&gt;""),SUM($J$3:$J156),IF(AND($A156=EOMONTH($A156,0),VLOOKUP(MONTH(A156),T_Récap_HS,3,0)&lt;&gt;""),SUM($J$3:$J156),"")))</f>
        <v/>
      </c>
    </row>
    <row r="157" spans="1:11" x14ac:dyDescent="0.25">
      <c r="A157" s="17">
        <f t="shared" si="11"/>
        <v>43738</v>
      </c>
      <c r="B157" s="12"/>
      <c r="C157" s="12"/>
      <c r="D157" s="12"/>
      <c r="E157" s="12"/>
      <c r="F157" s="18" t="str">
        <f t="shared" si="10"/>
        <v/>
      </c>
      <c r="G157" s="24"/>
      <c r="H157" s="24"/>
      <c r="I157" s="24" t="str">
        <f>IF($A157=EOMONTH($A157,0),IF(VLOOKUP(MONTH($A157),T_Récap_HS,2,0)&lt;&gt;"",VLOOKUP(MONTH($A157),T_Récap_HS,2,0),""),"")</f>
        <v/>
      </c>
      <c r="J157" s="24"/>
      <c r="K157" s="24" t="str">
        <f>IF(OR(A157&lt;$E$1,A157&gt;EOMONTH($E$1,11)),"",IF(AND(WEEKDAY(A157,2)=7,J157&lt;&gt;""),SUM($J$3:$J157),IF(AND($A157=EOMONTH($A157,0),VLOOKUP(MONTH(A157),T_Récap_HS,3,0)&lt;&gt;""),SUM($J$3:$J157),"")))</f>
        <v/>
      </c>
    </row>
    <row r="158" spans="1:11" x14ac:dyDescent="0.25">
      <c r="A158" s="17">
        <f t="shared" si="11"/>
        <v>43739</v>
      </c>
      <c r="B158" s="12"/>
      <c r="C158" s="12"/>
      <c r="D158" s="12"/>
      <c r="E158" s="12"/>
      <c r="F158" s="18" t="str">
        <f t="shared" si="10"/>
        <v/>
      </c>
      <c r="G158" s="24"/>
      <c r="H158" s="24"/>
      <c r="I158" s="24" t="str">
        <f>IF($A158=EOMONTH($A158,0),IF(VLOOKUP(MONTH($A158),T_Récap_HS,2,0)&lt;&gt;"",VLOOKUP(MONTH($A158),T_Récap_HS,2,0),""),"")</f>
        <v/>
      </c>
      <c r="J158" s="24"/>
      <c r="K158" s="24" t="str">
        <f>IF(OR(A158&lt;$E$1,A158&gt;EOMONTH($E$1,11)),"",IF(AND(WEEKDAY(A158,2)=7,J158&lt;&gt;""),SUM($J$3:$J158),IF(AND($A158=EOMONTH($A158,0),VLOOKUP(MONTH(A158),T_Récap_HS,3,0)&lt;&gt;""),SUM($J$3:$J158),"")))</f>
        <v/>
      </c>
    </row>
    <row r="159" spans="1:11" x14ac:dyDescent="0.25">
      <c r="A159" s="17">
        <f t="shared" si="11"/>
        <v>43740</v>
      </c>
      <c r="B159" s="12"/>
      <c r="C159" s="12"/>
      <c r="D159" s="12"/>
      <c r="E159" s="12"/>
      <c r="F159" s="18" t="str">
        <f t="shared" si="10"/>
        <v/>
      </c>
      <c r="G159" s="24"/>
      <c r="H159" s="24"/>
      <c r="I159" s="24" t="str">
        <f>IF($A159=EOMONTH($A159,0),IF(VLOOKUP(MONTH($A159),T_Récap_HS,2,0)&lt;&gt;"",VLOOKUP(MONTH($A159),T_Récap_HS,2,0),""),"")</f>
        <v/>
      </c>
      <c r="J159" s="24"/>
      <c r="K159" s="24" t="str">
        <f>IF(OR(A159&lt;$E$1,A159&gt;EOMONTH($E$1,11)),"",IF(AND(WEEKDAY(A159,2)=7,J159&lt;&gt;""),SUM($J$3:$J159),IF(AND($A159=EOMONTH($A159,0),VLOOKUP(MONTH(A159),T_Récap_HS,3,0)&lt;&gt;""),SUM($J$3:$J159),"")))</f>
        <v/>
      </c>
    </row>
    <row r="160" spans="1:11" x14ac:dyDescent="0.25">
      <c r="A160" s="17">
        <f t="shared" si="11"/>
        <v>43741</v>
      </c>
      <c r="B160" s="12"/>
      <c r="C160" s="12"/>
      <c r="D160" s="12"/>
      <c r="E160" s="12"/>
      <c r="F160" s="18" t="str">
        <f t="shared" si="10"/>
        <v/>
      </c>
      <c r="G160" s="24"/>
      <c r="H160" s="24"/>
      <c r="I160" s="24" t="str">
        <f>IF($A160=EOMONTH($A160,0),IF(VLOOKUP(MONTH($A160),T_Récap_HS,2,0)&lt;&gt;"",VLOOKUP(MONTH($A160),T_Récap_HS,2,0),""),"")</f>
        <v/>
      </c>
      <c r="J160" s="24"/>
      <c r="K160" s="24" t="str">
        <f>IF(OR(A160&lt;$E$1,A160&gt;EOMONTH($E$1,11)),"",IF(AND(WEEKDAY(A160,2)=7,J160&lt;&gt;""),SUM($J$3:$J160),IF(AND($A160=EOMONTH($A160,0),VLOOKUP(MONTH(A160),T_Récap_HS,3,0)&lt;&gt;""),SUM($J$3:$J160),"")))</f>
        <v/>
      </c>
    </row>
    <row r="161" spans="1:11" x14ac:dyDescent="0.25">
      <c r="A161" s="17">
        <f t="shared" si="11"/>
        <v>43742</v>
      </c>
      <c r="B161" s="12"/>
      <c r="C161" s="12"/>
      <c r="D161" s="12"/>
      <c r="E161" s="12"/>
      <c r="F161" s="18" t="str">
        <f t="shared" si="10"/>
        <v/>
      </c>
      <c r="G161" s="24"/>
      <c r="H161" s="24"/>
      <c r="I161" s="24" t="str">
        <f>IF($A161=EOMONTH($A161,0),IF(VLOOKUP(MONTH($A161),T_Récap_HS,2,0)&lt;&gt;"",VLOOKUP(MONTH($A161),T_Récap_HS,2,0),""),"")</f>
        <v/>
      </c>
      <c r="J161" s="24"/>
      <c r="K161" s="24" t="str">
        <f>IF(OR(A161&lt;$E$1,A161&gt;EOMONTH($E$1,11)),"",IF(AND(WEEKDAY(A161,2)=7,J161&lt;&gt;""),SUM($J$3:$J161),IF(AND($A161=EOMONTH($A161,0),VLOOKUP(MONTH(A161),T_Récap_HS,3,0)&lt;&gt;""),SUM($J$3:$J161),"")))</f>
        <v/>
      </c>
    </row>
    <row r="162" spans="1:11" x14ac:dyDescent="0.25">
      <c r="A162" s="17">
        <f t="shared" si="11"/>
        <v>43743</v>
      </c>
      <c r="B162" s="12"/>
      <c r="C162" s="12"/>
      <c r="D162" s="12"/>
      <c r="E162" s="12"/>
      <c r="F162" s="18" t="str">
        <f t="shared" si="10"/>
        <v/>
      </c>
      <c r="G162" s="24"/>
      <c r="H162" s="24"/>
      <c r="I162" s="24" t="str">
        <f>IF($A162=EOMONTH($A162,0),IF(VLOOKUP(MONTH($A162),T_Récap_HS,2,0)&lt;&gt;"",VLOOKUP(MONTH($A162),T_Récap_HS,2,0),""),"")</f>
        <v/>
      </c>
      <c r="J162" s="24"/>
      <c r="K162" s="24" t="str">
        <f>IF(OR(A162&lt;$E$1,A162&gt;EOMONTH($E$1,11)),"",IF(AND(WEEKDAY(A162,2)=7,J162&lt;&gt;""),SUM($J$3:$J162),IF(AND($A162=EOMONTH($A162,0),VLOOKUP(MONTH(A162),T_Récap_HS,3,0)&lt;&gt;""),SUM($J$3:$J162),"")))</f>
        <v/>
      </c>
    </row>
    <row r="163" spans="1:11" x14ac:dyDescent="0.25">
      <c r="A163" s="17">
        <f t="shared" si="11"/>
        <v>43744</v>
      </c>
      <c r="B163" s="12"/>
      <c r="C163" s="12"/>
      <c r="D163" s="12"/>
      <c r="E163" s="12"/>
      <c r="F163" s="18" t="str">
        <f t="shared" si="10"/>
        <v/>
      </c>
      <c r="G163" s="26" t="str">
        <f t="shared" si="12"/>
        <v/>
      </c>
      <c r="H163" s="24" t="str">
        <f>IF(G163&lt;&gt;"",IF(MAX(SUM(F157:F163)-44/24,0)&gt;0,IF(MAX(SUM(F157:F163)-44/24,0)&gt;4/24,VLOOKUP(MAX(SUM(F157:F163)-44/24,0),T_HS_Sup_48h,2,1),MAX(SUM(F157:F163)-44/24,0)),""),"")</f>
        <v/>
      </c>
      <c r="I163" s="24" t="str">
        <f>IF($H163&lt;&gt;"",CHOOSE(MONTH($A163),SUM($H$3:$H163,-SUM($M$3:$M$10)),SUM($H$3:$H163,-SUM($M$3:$M$11)),SUM($H$3:$H163,-SUM($M$3:$M$12)),SUM($H$3:$H163,-SUM($M$3:$M$13)),SUM($H$3:$H163),SUM($H$3:$H163,-$M$3),SUM($H$3:$H163,-SUM($M$3:$M$4)),SUM($H$3:$H163,-SUM($M$3:$M$5)),SUM($H$3:$H163,-SUM($M$3:$M$6)),SUM($H$3:$H163,-SUM($M$3:$M$7)),SUM($H$3:$H163,-SUM($M$3:$M$8)),SUM($H$3:$H163,-SUM($M$3:$M$9))),IF($A163=EOMONTH($A163,0),IF(VLOOKUP(MONTH($A163),T_Récap_HS,2,0)&lt;&gt;"",VLOOKUP(MONTH($A163),T_Récap_HS,2,0),""),""))</f>
        <v/>
      </c>
      <c r="J163" s="24" t="str">
        <f t="shared" si="13"/>
        <v/>
      </c>
      <c r="K163" s="24" t="str">
        <f>IF(OR(A163&lt;$E$1,A163&gt;EOMONTH($E$1,11)),"",IF(AND(WEEKDAY(A163,2)=7,J163&lt;&gt;""),SUM($J$3:$J163),IF(AND($A163=EOMONTH($A163,0),VLOOKUP(MONTH(A163),T_Récap_HS,3,0)&lt;&gt;""),SUM($J$3:$J163),"")))</f>
        <v/>
      </c>
    </row>
    <row r="164" spans="1:11" x14ac:dyDescent="0.25">
      <c r="A164" s="17">
        <f t="shared" si="11"/>
        <v>43745</v>
      </c>
      <c r="B164" s="11"/>
      <c r="C164" s="11"/>
      <c r="D164" s="11"/>
      <c r="E164" s="11"/>
      <c r="F164" s="21" t="str">
        <f t="shared" si="10"/>
        <v/>
      </c>
      <c r="G164" s="25"/>
      <c r="H164" s="25"/>
      <c r="I164" s="25" t="str">
        <f>IF($A164=EOMONTH($A164,0),IF(VLOOKUP(MONTH($A164),T_Récap_HS,2,0)&lt;&gt;"",VLOOKUP(MONTH($A164),T_Récap_HS,2,0),""),"")</f>
        <v/>
      </c>
      <c r="J164" s="25"/>
      <c r="K164" s="25" t="str">
        <f>IF(OR(A164&lt;$E$1,A164&gt;EOMONTH($E$1,11)),"",IF(AND(WEEKDAY(A164,2)=7,J164&lt;&gt;""),SUM($J$3:$J164),IF(AND($A164=EOMONTH($A164,0),VLOOKUP(MONTH(A164),T_Récap_HS,3,0)&lt;&gt;""),SUM($J$3:$J164),"")))</f>
        <v/>
      </c>
    </row>
    <row r="165" spans="1:11" x14ac:dyDescent="0.25">
      <c r="A165" s="17">
        <f t="shared" si="11"/>
        <v>43746</v>
      </c>
      <c r="B165" s="11"/>
      <c r="C165" s="11"/>
      <c r="D165" s="11"/>
      <c r="E165" s="11"/>
      <c r="F165" s="21" t="str">
        <f t="shared" si="10"/>
        <v/>
      </c>
      <c r="G165" s="25"/>
      <c r="H165" s="25"/>
      <c r="I165" s="25" t="str">
        <f>IF($A165=EOMONTH($A165,0),IF(VLOOKUP(MONTH($A165),T_Récap_HS,2,0)&lt;&gt;"",VLOOKUP(MONTH($A165),T_Récap_HS,2,0),""),"")</f>
        <v/>
      </c>
      <c r="J165" s="25"/>
      <c r="K165" s="25" t="str">
        <f>IF(OR(A165&lt;$E$1,A165&gt;EOMONTH($E$1,11)),"",IF(AND(WEEKDAY(A165,2)=7,J165&lt;&gt;""),SUM($J$3:$J165),IF(AND($A165=EOMONTH($A165,0),VLOOKUP(MONTH(A165),T_Récap_HS,3,0)&lt;&gt;""),SUM($J$3:$J165),"")))</f>
        <v/>
      </c>
    </row>
    <row r="166" spans="1:11" x14ac:dyDescent="0.25">
      <c r="A166" s="17">
        <f t="shared" si="11"/>
        <v>43747</v>
      </c>
      <c r="B166" s="11"/>
      <c r="C166" s="11"/>
      <c r="D166" s="11"/>
      <c r="E166" s="11"/>
      <c r="F166" s="21" t="str">
        <f t="shared" si="10"/>
        <v/>
      </c>
      <c r="G166" s="25"/>
      <c r="H166" s="25"/>
      <c r="I166" s="25" t="str">
        <f>IF($A166=EOMONTH($A166,0),IF(VLOOKUP(MONTH($A166),T_Récap_HS,2,0)&lt;&gt;"",VLOOKUP(MONTH($A166),T_Récap_HS,2,0),""),"")</f>
        <v/>
      </c>
      <c r="J166" s="25"/>
      <c r="K166" s="25" t="str">
        <f>IF(OR(A166&lt;$E$1,A166&gt;EOMONTH($E$1,11)),"",IF(AND(WEEKDAY(A166,2)=7,J166&lt;&gt;""),SUM($J$3:$J166),IF(AND($A166=EOMONTH($A166,0),VLOOKUP(MONTH(A166),T_Récap_HS,3,0)&lt;&gt;""),SUM($J$3:$J166),"")))</f>
        <v/>
      </c>
    </row>
    <row r="167" spans="1:11" x14ac:dyDescent="0.25">
      <c r="A167" s="17">
        <f t="shared" si="11"/>
        <v>43748</v>
      </c>
      <c r="B167" s="11"/>
      <c r="C167" s="11"/>
      <c r="D167" s="11"/>
      <c r="E167" s="11"/>
      <c r="F167" s="21" t="str">
        <f t="shared" si="10"/>
        <v/>
      </c>
      <c r="G167" s="25"/>
      <c r="H167" s="25"/>
      <c r="I167" s="25" t="str">
        <f>IF($A167=EOMONTH($A167,0),IF(VLOOKUP(MONTH($A167),T_Récap_HS,2,0)&lt;&gt;"",VLOOKUP(MONTH($A167),T_Récap_HS,2,0),""),"")</f>
        <v/>
      </c>
      <c r="J167" s="25"/>
      <c r="K167" s="25" t="str">
        <f>IF(OR(A167&lt;$E$1,A167&gt;EOMONTH($E$1,11)),"",IF(AND(WEEKDAY(A167,2)=7,J167&lt;&gt;""),SUM($J$3:$J167),IF(AND($A167=EOMONTH($A167,0),VLOOKUP(MONTH(A167),T_Récap_HS,3,0)&lt;&gt;""),SUM($J$3:$J167),"")))</f>
        <v/>
      </c>
    </row>
    <row r="168" spans="1:11" x14ac:dyDescent="0.25">
      <c r="A168" s="17">
        <f t="shared" si="11"/>
        <v>43749</v>
      </c>
      <c r="B168" s="11"/>
      <c r="C168" s="11"/>
      <c r="D168" s="11"/>
      <c r="E168" s="11"/>
      <c r="F168" s="21" t="str">
        <f t="shared" si="10"/>
        <v/>
      </c>
      <c r="G168" s="25"/>
      <c r="H168" s="25"/>
      <c r="I168" s="25" t="str">
        <f>IF($A168=EOMONTH($A168,0),IF(VLOOKUP(MONTH($A168),T_Récap_HS,2,0)&lt;&gt;"",VLOOKUP(MONTH($A168),T_Récap_HS,2,0),""),"")</f>
        <v/>
      </c>
      <c r="J168" s="25"/>
      <c r="K168" s="25" t="str">
        <f>IF(OR(A168&lt;$E$1,A168&gt;EOMONTH($E$1,11)),"",IF(AND(WEEKDAY(A168,2)=7,J168&lt;&gt;""),SUM($J$3:$J168),IF(AND($A168=EOMONTH($A168,0),VLOOKUP(MONTH(A168),T_Récap_HS,3,0)&lt;&gt;""),SUM($J$3:$J168),"")))</f>
        <v/>
      </c>
    </row>
    <row r="169" spans="1:11" x14ac:dyDescent="0.25">
      <c r="A169" s="17">
        <f t="shared" si="11"/>
        <v>43750</v>
      </c>
      <c r="B169" s="11"/>
      <c r="C169" s="11"/>
      <c r="D169" s="11"/>
      <c r="E169" s="11"/>
      <c r="F169" s="21" t="str">
        <f t="shared" si="10"/>
        <v/>
      </c>
      <c r="G169" s="25"/>
      <c r="H169" s="25"/>
      <c r="I169" s="25" t="str">
        <f>IF($A169=EOMONTH($A169,0),IF(VLOOKUP(MONTH($A169),T_Récap_HS,2,0)&lt;&gt;"",VLOOKUP(MONTH($A169),T_Récap_HS,2,0),""),"")</f>
        <v/>
      </c>
      <c r="J169" s="25"/>
      <c r="K169" s="25" t="str">
        <f>IF(OR(A169&lt;$E$1,A169&gt;EOMONTH($E$1,11)),"",IF(AND(WEEKDAY(A169,2)=7,J169&lt;&gt;""),SUM($J$3:$J169),IF(AND($A169=EOMONTH($A169,0),VLOOKUP(MONTH(A169),T_Récap_HS,3,0)&lt;&gt;""),SUM($J$3:$J169),"")))</f>
        <v/>
      </c>
    </row>
    <row r="170" spans="1:11" x14ac:dyDescent="0.25">
      <c r="A170" s="17">
        <f t="shared" si="11"/>
        <v>43751</v>
      </c>
      <c r="B170" s="11"/>
      <c r="C170" s="11"/>
      <c r="D170" s="11"/>
      <c r="E170" s="11"/>
      <c r="F170" s="21" t="str">
        <f t="shared" si="10"/>
        <v/>
      </c>
      <c r="G170" s="27" t="str">
        <f t="shared" si="12"/>
        <v/>
      </c>
      <c r="H170" s="25" t="str">
        <f>IF(G170&lt;&gt;"",IF(MAX(SUM(F164:F170)-44/24,0)&gt;0,IF(MAX(SUM(F164:F170)-44/24,0)&gt;4/24,VLOOKUP(MAX(SUM(F164:F170)-44/24,0),T_HS_Sup_48h,2,1),MAX(SUM(F164:F170)-44/24,0)),""),"")</f>
        <v/>
      </c>
      <c r="I170" s="25" t="str">
        <f>IF($H170&lt;&gt;"",CHOOSE(MONTH($A170),SUM($H$3:$H170,-SUM($M$3:$M$10)),SUM($H$3:$H170,-SUM($M$3:$M$11)),SUM($H$3:$H170,-SUM($M$3:$M$12)),SUM($H$3:$H170,-SUM($M$3:$M$13)),SUM($H$3:$H170),SUM($H$3:$H170,-$M$3),SUM($H$3:$H170,-SUM($M$3:$M$4)),SUM($H$3:$H170,-SUM($M$3:$M$5)),SUM($H$3:$H170,-SUM($M$3:$M$6)),SUM($H$3:$H170,-SUM($M$3:$M$7)),SUM($H$3:$H170,-SUM($M$3:$M$8)),SUM($H$3:$H170,-SUM($M$3:$M$9))),IF($A170=EOMONTH($A170,0),IF(VLOOKUP(MONTH($A170),T_Récap_HS,2,0)&lt;&gt;"",VLOOKUP(MONTH($A170),T_Récap_HS,2,0),""),""))</f>
        <v/>
      </c>
      <c r="J170" s="25" t="str">
        <f t="shared" si="13"/>
        <v/>
      </c>
      <c r="K170" s="25" t="str">
        <f>IF(OR(A170&lt;$E$1,A170&gt;EOMONTH($E$1,11)),"",IF(AND(WEEKDAY(A170,2)=7,J170&lt;&gt;""),SUM($J$3:$J170),IF(AND($A170=EOMONTH($A170,0),VLOOKUP(MONTH(A170),T_Récap_HS,3,0)&lt;&gt;""),SUM($J$3:$J170),"")))</f>
        <v/>
      </c>
    </row>
    <row r="171" spans="1:11" x14ac:dyDescent="0.25">
      <c r="A171" s="17">
        <f t="shared" si="11"/>
        <v>43752</v>
      </c>
      <c r="B171" s="12"/>
      <c r="C171" s="12"/>
      <c r="D171" s="12"/>
      <c r="E171" s="12"/>
      <c r="F171" s="18" t="str">
        <f t="shared" si="10"/>
        <v/>
      </c>
      <c r="G171" s="24"/>
      <c r="H171" s="24"/>
      <c r="I171" s="24" t="str">
        <f>IF($A171=EOMONTH($A171,0),IF(VLOOKUP(MONTH($A171),T_Récap_HS,2,0)&lt;&gt;"",VLOOKUP(MONTH($A171),T_Récap_HS,2,0),""),"")</f>
        <v/>
      </c>
      <c r="J171" s="24"/>
      <c r="K171" s="24" t="str">
        <f>IF(OR(A171&lt;$E$1,A171&gt;EOMONTH($E$1,11)),"",IF(AND(WEEKDAY(A171,2)=7,J171&lt;&gt;""),SUM($J$3:$J171),IF(AND($A171=EOMONTH($A171,0),VLOOKUP(MONTH(A171),T_Récap_HS,3,0)&lt;&gt;""),SUM($J$3:$J171),"")))</f>
        <v/>
      </c>
    </row>
    <row r="172" spans="1:11" x14ac:dyDescent="0.25">
      <c r="A172" s="17">
        <f t="shared" si="11"/>
        <v>43753</v>
      </c>
      <c r="B172" s="12"/>
      <c r="C172" s="12"/>
      <c r="D172" s="12"/>
      <c r="E172" s="12"/>
      <c r="F172" s="18" t="str">
        <f t="shared" si="10"/>
        <v/>
      </c>
      <c r="G172" s="24"/>
      <c r="H172" s="24"/>
      <c r="I172" s="24" t="str">
        <f>IF($A172=EOMONTH($A172,0),IF(VLOOKUP(MONTH($A172),T_Récap_HS,2,0)&lt;&gt;"",VLOOKUP(MONTH($A172),T_Récap_HS,2,0),""),"")</f>
        <v/>
      </c>
      <c r="J172" s="24"/>
      <c r="K172" s="24" t="str">
        <f>IF(OR(A172&lt;$E$1,A172&gt;EOMONTH($E$1,11)),"",IF(AND(WEEKDAY(A172,2)=7,J172&lt;&gt;""),SUM($J$3:$J172),IF(AND($A172=EOMONTH($A172,0),VLOOKUP(MONTH(A172),T_Récap_HS,3,0)&lt;&gt;""),SUM($J$3:$J172),"")))</f>
        <v/>
      </c>
    </row>
    <row r="173" spans="1:11" x14ac:dyDescent="0.25">
      <c r="A173" s="17">
        <f t="shared" si="11"/>
        <v>43754</v>
      </c>
      <c r="B173" s="12"/>
      <c r="C173" s="12"/>
      <c r="D173" s="12"/>
      <c r="E173" s="12"/>
      <c r="F173" s="18" t="str">
        <f t="shared" si="10"/>
        <v/>
      </c>
      <c r="G173" s="24"/>
      <c r="H173" s="24"/>
      <c r="I173" s="24" t="str">
        <f>IF($A173=EOMONTH($A173,0),IF(VLOOKUP(MONTH($A173),T_Récap_HS,2,0)&lt;&gt;"",VLOOKUP(MONTH($A173),T_Récap_HS,2,0),""),"")</f>
        <v/>
      </c>
      <c r="J173" s="24"/>
      <c r="K173" s="24" t="str">
        <f>IF(OR(A173&lt;$E$1,A173&gt;EOMONTH($E$1,11)),"",IF(AND(WEEKDAY(A173,2)=7,J173&lt;&gt;""),SUM($J$3:$J173),IF(AND($A173=EOMONTH($A173,0),VLOOKUP(MONTH(A173),T_Récap_HS,3,0)&lt;&gt;""),SUM($J$3:$J173),"")))</f>
        <v/>
      </c>
    </row>
    <row r="174" spans="1:11" x14ac:dyDescent="0.25">
      <c r="A174" s="17">
        <f t="shared" si="11"/>
        <v>43755</v>
      </c>
      <c r="B174" s="12"/>
      <c r="C174" s="12"/>
      <c r="D174" s="12"/>
      <c r="E174" s="12"/>
      <c r="F174" s="18" t="str">
        <f t="shared" si="10"/>
        <v/>
      </c>
      <c r="G174" s="24"/>
      <c r="H174" s="24"/>
      <c r="I174" s="24" t="str">
        <f>IF($A174=EOMONTH($A174,0),IF(VLOOKUP(MONTH($A174),T_Récap_HS,2,0)&lt;&gt;"",VLOOKUP(MONTH($A174),T_Récap_HS,2,0),""),"")</f>
        <v/>
      </c>
      <c r="J174" s="24"/>
      <c r="K174" s="24" t="str">
        <f>IF(OR(A174&lt;$E$1,A174&gt;EOMONTH($E$1,11)),"",IF(AND(WEEKDAY(A174,2)=7,J174&lt;&gt;""),SUM($J$3:$J174),IF(AND($A174=EOMONTH($A174,0),VLOOKUP(MONTH(A174),T_Récap_HS,3,0)&lt;&gt;""),SUM($J$3:$J174),"")))</f>
        <v/>
      </c>
    </row>
    <row r="175" spans="1:11" x14ac:dyDescent="0.25">
      <c r="A175" s="17">
        <f t="shared" si="11"/>
        <v>43756</v>
      </c>
      <c r="B175" s="12"/>
      <c r="C175" s="12"/>
      <c r="D175" s="12"/>
      <c r="E175" s="12"/>
      <c r="F175" s="18" t="str">
        <f t="shared" si="10"/>
        <v/>
      </c>
      <c r="G175" s="24"/>
      <c r="H175" s="24"/>
      <c r="I175" s="24" t="str">
        <f>IF($A175=EOMONTH($A175,0),IF(VLOOKUP(MONTH($A175),T_Récap_HS,2,0)&lt;&gt;"",VLOOKUP(MONTH($A175),T_Récap_HS,2,0),""),"")</f>
        <v/>
      </c>
      <c r="J175" s="24"/>
      <c r="K175" s="24" t="str">
        <f>IF(OR(A175&lt;$E$1,A175&gt;EOMONTH($E$1,11)),"",IF(AND(WEEKDAY(A175,2)=7,J175&lt;&gt;""),SUM($J$3:$J175),IF(AND($A175=EOMONTH($A175,0),VLOOKUP(MONTH(A175),T_Récap_HS,3,0)&lt;&gt;""),SUM($J$3:$J175),"")))</f>
        <v/>
      </c>
    </row>
    <row r="176" spans="1:11" x14ac:dyDescent="0.25">
      <c r="A176" s="17">
        <f t="shared" si="11"/>
        <v>43757</v>
      </c>
      <c r="B176" s="12"/>
      <c r="C176" s="12"/>
      <c r="D176" s="12"/>
      <c r="E176" s="12"/>
      <c r="F176" s="18" t="str">
        <f t="shared" si="10"/>
        <v/>
      </c>
      <c r="G176" s="24"/>
      <c r="H176" s="24"/>
      <c r="I176" s="24" t="str">
        <f>IF($A176=EOMONTH($A176,0),IF(VLOOKUP(MONTH($A176),T_Récap_HS,2,0)&lt;&gt;"",VLOOKUP(MONTH($A176),T_Récap_HS,2,0),""),"")</f>
        <v/>
      </c>
      <c r="J176" s="24"/>
      <c r="K176" s="24" t="str">
        <f>IF(OR(A176&lt;$E$1,A176&gt;EOMONTH($E$1,11)),"",IF(AND(WEEKDAY(A176,2)=7,J176&lt;&gt;""),SUM($J$3:$J176),IF(AND($A176=EOMONTH($A176,0),VLOOKUP(MONTH(A176),T_Récap_HS,3,0)&lt;&gt;""),SUM($J$3:$J176),"")))</f>
        <v/>
      </c>
    </row>
    <row r="177" spans="1:11" x14ac:dyDescent="0.25">
      <c r="A177" s="17">
        <f t="shared" si="11"/>
        <v>43758</v>
      </c>
      <c r="B177" s="12"/>
      <c r="C177" s="12"/>
      <c r="D177" s="12"/>
      <c r="E177" s="12"/>
      <c r="F177" s="18" t="str">
        <f t="shared" si="10"/>
        <v/>
      </c>
      <c r="G177" s="26" t="str">
        <f t="shared" si="12"/>
        <v/>
      </c>
      <c r="H177" s="24" t="str">
        <f>IF(G177&lt;&gt;"",IF(MAX(SUM(F171:F177)-44/24,0)&gt;0,IF(MAX(SUM(F171:F177)-44/24,0)&gt;4/24,VLOOKUP(MAX(SUM(F171:F177)-44/24,0),T_HS_Sup_48h,2,1),MAX(SUM(F171:F177)-44/24,0)),""),"")</f>
        <v/>
      </c>
      <c r="I177" s="24" t="str">
        <f>IF($H177&lt;&gt;"",CHOOSE(MONTH($A177),SUM($H$3:$H177,-SUM($M$3:$M$10)),SUM($H$3:$H177,-SUM($M$3:$M$11)),SUM($H$3:$H177,-SUM($M$3:$M$12)),SUM($H$3:$H177,-SUM($M$3:$M$13)),SUM($H$3:$H177),SUM($H$3:$H177,-$M$3),SUM($H$3:$H177,-SUM($M$3:$M$4)),SUM($H$3:$H177,-SUM($M$3:$M$5)),SUM($H$3:$H177,-SUM($M$3:$M$6)),SUM($H$3:$H177,-SUM($M$3:$M$7)),SUM($H$3:$H177,-SUM($M$3:$M$8)),SUM($H$3:$H177,-SUM($M$3:$M$9))),IF($A177=EOMONTH($A177,0),IF(VLOOKUP(MONTH($A177),T_Récap_HS,2,0)&lt;&gt;"",VLOOKUP(MONTH($A177),T_Récap_HS,2,0),""),""))</f>
        <v/>
      </c>
      <c r="J177" s="24" t="str">
        <f t="shared" si="13"/>
        <v/>
      </c>
      <c r="K177" s="24" t="str">
        <f>IF(OR(A177&lt;$E$1,A177&gt;EOMONTH($E$1,11)),"",IF(AND(WEEKDAY(A177,2)=7,J177&lt;&gt;""),SUM($J$3:$J177),IF(AND($A177=EOMONTH($A177,0),VLOOKUP(MONTH(A177),T_Récap_HS,3,0)&lt;&gt;""),SUM($J$3:$J177),"")))</f>
        <v/>
      </c>
    </row>
    <row r="178" spans="1:11" x14ac:dyDescent="0.25">
      <c r="A178" s="17">
        <f t="shared" si="11"/>
        <v>43759</v>
      </c>
      <c r="B178" s="11"/>
      <c r="C178" s="11"/>
      <c r="D178" s="11"/>
      <c r="E178" s="11"/>
      <c r="F178" s="21" t="str">
        <f t="shared" si="10"/>
        <v/>
      </c>
      <c r="G178" s="25"/>
      <c r="H178" s="25"/>
      <c r="I178" s="25" t="str">
        <f>IF($A178=EOMONTH($A178,0),IF(VLOOKUP(MONTH($A178),T_Récap_HS,2,0)&lt;&gt;"",VLOOKUP(MONTH($A178),T_Récap_HS,2,0),""),"")</f>
        <v/>
      </c>
      <c r="J178" s="25"/>
      <c r="K178" s="25" t="str">
        <f>IF(OR(A178&lt;$E$1,A178&gt;EOMONTH($E$1,11)),"",IF(AND(WEEKDAY(A178,2)=7,J178&lt;&gt;""),SUM($J$3:$J178),IF(AND($A178=EOMONTH($A178,0),VLOOKUP(MONTH(A178),T_Récap_HS,3,0)&lt;&gt;""),SUM($J$3:$J178),"")))</f>
        <v/>
      </c>
    </row>
    <row r="179" spans="1:11" x14ac:dyDescent="0.25">
      <c r="A179" s="17">
        <f t="shared" si="11"/>
        <v>43760</v>
      </c>
      <c r="B179" s="11"/>
      <c r="C179" s="11"/>
      <c r="D179" s="11"/>
      <c r="E179" s="11"/>
      <c r="F179" s="21" t="str">
        <f t="shared" si="10"/>
        <v/>
      </c>
      <c r="G179" s="25"/>
      <c r="H179" s="25"/>
      <c r="I179" s="25" t="str">
        <f>IF($A179=EOMONTH($A179,0),IF(VLOOKUP(MONTH($A179),T_Récap_HS,2,0)&lt;&gt;"",VLOOKUP(MONTH($A179),T_Récap_HS,2,0),""),"")</f>
        <v/>
      </c>
      <c r="J179" s="25"/>
      <c r="K179" s="25" t="str">
        <f>IF(OR(A179&lt;$E$1,A179&gt;EOMONTH($E$1,11)),"",IF(AND(WEEKDAY(A179,2)=7,J179&lt;&gt;""),SUM($J$3:$J179),IF(AND($A179=EOMONTH($A179,0),VLOOKUP(MONTH(A179),T_Récap_HS,3,0)&lt;&gt;""),SUM($J$3:$J179),"")))</f>
        <v/>
      </c>
    </row>
    <row r="180" spans="1:11" x14ac:dyDescent="0.25">
      <c r="A180" s="17">
        <f t="shared" si="11"/>
        <v>43761</v>
      </c>
      <c r="B180" s="11"/>
      <c r="C180" s="11"/>
      <c r="D180" s="11"/>
      <c r="E180" s="11"/>
      <c r="F180" s="21" t="str">
        <f t="shared" si="10"/>
        <v/>
      </c>
      <c r="G180" s="25"/>
      <c r="H180" s="25"/>
      <c r="I180" s="25" t="str">
        <f>IF($A180=EOMONTH($A180,0),IF(VLOOKUP(MONTH($A180),T_Récap_HS,2,0)&lt;&gt;"",VLOOKUP(MONTH($A180),T_Récap_HS,2,0),""),"")</f>
        <v/>
      </c>
      <c r="J180" s="25"/>
      <c r="K180" s="25" t="str">
        <f>IF(OR(A180&lt;$E$1,A180&gt;EOMONTH($E$1,11)),"",IF(AND(WEEKDAY(A180,2)=7,J180&lt;&gt;""),SUM($J$3:$J180),IF(AND($A180=EOMONTH($A180,0),VLOOKUP(MONTH(A180),T_Récap_HS,3,0)&lt;&gt;""),SUM($J$3:$J180),"")))</f>
        <v/>
      </c>
    </row>
    <row r="181" spans="1:11" x14ac:dyDescent="0.25">
      <c r="A181" s="17">
        <f t="shared" si="11"/>
        <v>43762</v>
      </c>
      <c r="B181" s="11"/>
      <c r="C181" s="11"/>
      <c r="D181" s="11"/>
      <c r="E181" s="11"/>
      <c r="F181" s="21" t="str">
        <f t="shared" si="10"/>
        <v/>
      </c>
      <c r="G181" s="25"/>
      <c r="H181" s="25"/>
      <c r="I181" s="25" t="str">
        <f>IF($A181=EOMONTH($A181,0),IF(VLOOKUP(MONTH($A181),T_Récap_HS,2,0)&lt;&gt;"",VLOOKUP(MONTH($A181),T_Récap_HS,2,0),""),"")</f>
        <v/>
      </c>
      <c r="J181" s="25"/>
      <c r="K181" s="25" t="str">
        <f>IF(OR(A181&lt;$E$1,A181&gt;EOMONTH($E$1,11)),"",IF(AND(WEEKDAY(A181,2)=7,J181&lt;&gt;""),SUM($J$3:$J181),IF(AND($A181=EOMONTH($A181,0),VLOOKUP(MONTH(A181),T_Récap_HS,3,0)&lt;&gt;""),SUM($J$3:$J181),"")))</f>
        <v/>
      </c>
    </row>
    <row r="182" spans="1:11" x14ac:dyDescent="0.25">
      <c r="A182" s="17">
        <f t="shared" si="11"/>
        <v>43763</v>
      </c>
      <c r="B182" s="11"/>
      <c r="C182" s="11"/>
      <c r="D182" s="11"/>
      <c r="E182" s="11"/>
      <c r="F182" s="21" t="str">
        <f t="shared" si="10"/>
        <v/>
      </c>
      <c r="G182" s="25"/>
      <c r="H182" s="25"/>
      <c r="I182" s="25" t="str">
        <f>IF($A182=EOMONTH($A182,0),IF(VLOOKUP(MONTH($A182),T_Récap_HS,2,0)&lt;&gt;"",VLOOKUP(MONTH($A182),T_Récap_HS,2,0),""),"")</f>
        <v/>
      </c>
      <c r="J182" s="25"/>
      <c r="K182" s="25" t="str">
        <f>IF(OR(A182&lt;$E$1,A182&gt;EOMONTH($E$1,11)),"",IF(AND(WEEKDAY(A182,2)=7,J182&lt;&gt;""),SUM($J$3:$J182),IF(AND($A182=EOMONTH($A182,0),VLOOKUP(MONTH(A182),T_Récap_HS,3,0)&lt;&gt;""),SUM($J$3:$J182),"")))</f>
        <v/>
      </c>
    </row>
    <row r="183" spans="1:11" x14ac:dyDescent="0.25">
      <c r="A183" s="17">
        <f t="shared" si="11"/>
        <v>43764</v>
      </c>
      <c r="B183" s="11"/>
      <c r="C183" s="11"/>
      <c r="D183" s="11"/>
      <c r="E183" s="11"/>
      <c r="F183" s="21" t="str">
        <f t="shared" si="10"/>
        <v/>
      </c>
      <c r="G183" s="25"/>
      <c r="H183" s="25"/>
      <c r="I183" s="25" t="str">
        <f>IF($A183=EOMONTH($A183,0),IF(VLOOKUP(MONTH($A183),T_Récap_HS,2,0)&lt;&gt;"",VLOOKUP(MONTH($A183),T_Récap_HS,2,0),""),"")</f>
        <v/>
      </c>
      <c r="J183" s="25"/>
      <c r="K183" s="25" t="str">
        <f>IF(OR(A183&lt;$E$1,A183&gt;EOMONTH($E$1,11)),"",IF(AND(WEEKDAY(A183,2)=7,J183&lt;&gt;""),SUM($J$3:$J183),IF(AND($A183=EOMONTH($A183,0),VLOOKUP(MONTH(A183),T_Récap_HS,3,0)&lt;&gt;""),SUM($J$3:$J183),"")))</f>
        <v/>
      </c>
    </row>
    <row r="184" spans="1:11" x14ac:dyDescent="0.25">
      <c r="A184" s="17">
        <f t="shared" si="11"/>
        <v>43765</v>
      </c>
      <c r="B184" s="11"/>
      <c r="C184" s="11"/>
      <c r="D184" s="11"/>
      <c r="E184" s="11"/>
      <c r="F184" s="21" t="str">
        <f t="shared" si="10"/>
        <v/>
      </c>
      <c r="G184" s="27" t="str">
        <f t="shared" si="12"/>
        <v/>
      </c>
      <c r="H184" s="25" t="str">
        <f>IF(G184&lt;&gt;"",IF(MAX(SUM(F178:F184)-44/24,0)&gt;0,IF(MAX(SUM(F178:F184)-44/24,0)&gt;4/24,VLOOKUP(MAX(SUM(F178:F184)-44/24,0),T_HS_Sup_48h,2,1),MAX(SUM(F178:F184)-44/24,0)),""),"")</f>
        <v/>
      </c>
      <c r="I184" s="25" t="str">
        <f>IF($H184&lt;&gt;"",CHOOSE(MONTH($A184),SUM($H$3:$H184,-SUM($M$3:$M$10)),SUM($H$3:$H184,-SUM($M$3:$M$11)),SUM($H$3:$H184,-SUM($M$3:$M$12)),SUM($H$3:$H184,-SUM($M$3:$M$13)),SUM($H$3:$H184),SUM($H$3:$H184,-$M$3),SUM($H$3:$H184,-SUM($M$3:$M$4)),SUM($H$3:$H184,-SUM($M$3:$M$5)),SUM($H$3:$H184,-SUM($M$3:$M$6)),SUM($H$3:$H184,-SUM($M$3:$M$7)),SUM($H$3:$H184,-SUM($M$3:$M$8)),SUM($H$3:$H184,-SUM($M$3:$M$9))),IF($A184=EOMONTH($A184,0),IF(VLOOKUP(MONTH($A184),T_Récap_HS,2,0)&lt;&gt;"",VLOOKUP(MONTH($A184),T_Récap_HS,2,0),""),""))</f>
        <v/>
      </c>
      <c r="J184" s="25" t="str">
        <f t="shared" si="13"/>
        <v/>
      </c>
      <c r="K184" s="25" t="str">
        <f>IF(OR(A184&lt;$E$1,A184&gt;EOMONTH($E$1,11)),"",IF(AND(WEEKDAY(A184,2)=7,J184&lt;&gt;""),SUM($J$3:$J184),IF(AND($A184=EOMONTH($A184,0),VLOOKUP(MONTH(A184),T_Récap_HS,3,0)&lt;&gt;""),SUM($J$3:$J184),"")))</f>
        <v/>
      </c>
    </row>
    <row r="185" spans="1:11" x14ac:dyDescent="0.25">
      <c r="A185" s="17">
        <f t="shared" si="11"/>
        <v>43766</v>
      </c>
      <c r="B185" s="12"/>
      <c r="C185" s="12"/>
      <c r="D185" s="12"/>
      <c r="E185" s="12"/>
      <c r="F185" s="18" t="str">
        <f t="shared" si="10"/>
        <v/>
      </c>
      <c r="G185" s="24"/>
      <c r="H185" s="24"/>
      <c r="I185" s="24" t="str">
        <f>IF($A185=EOMONTH($A185,0),IF(VLOOKUP(MONTH($A185),T_Récap_HS,2,0)&lt;&gt;"",VLOOKUP(MONTH($A185),T_Récap_HS,2,0),""),"")</f>
        <v/>
      </c>
      <c r="J185" s="24"/>
      <c r="K185" s="24" t="str">
        <f>IF(OR(A185&lt;$E$1,A185&gt;EOMONTH($E$1,11)),"",IF(AND(WEEKDAY(A185,2)=7,J185&lt;&gt;""),SUM($J$3:$J185),IF(AND($A185=EOMONTH($A185,0),VLOOKUP(MONTH(A185),T_Récap_HS,3,0)&lt;&gt;""),SUM($J$3:$J185),"")))</f>
        <v/>
      </c>
    </row>
    <row r="186" spans="1:11" x14ac:dyDescent="0.25">
      <c r="A186" s="17">
        <f t="shared" si="11"/>
        <v>43767</v>
      </c>
      <c r="B186" s="12"/>
      <c r="C186" s="12"/>
      <c r="D186" s="12"/>
      <c r="E186" s="12"/>
      <c r="F186" s="18" t="str">
        <f t="shared" si="10"/>
        <v/>
      </c>
      <c r="G186" s="24"/>
      <c r="H186" s="24"/>
      <c r="I186" s="24" t="str">
        <f>IF($A186=EOMONTH($A186,0),IF(VLOOKUP(MONTH($A186),T_Récap_HS,2,0)&lt;&gt;"",VLOOKUP(MONTH($A186),T_Récap_HS,2,0),""),"")</f>
        <v/>
      </c>
      <c r="J186" s="24"/>
      <c r="K186" s="24" t="str">
        <f>IF(OR(A186&lt;$E$1,A186&gt;EOMONTH($E$1,11)),"",IF(AND(WEEKDAY(A186,2)=7,J186&lt;&gt;""),SUM($J$3:$J186),IF(AND($A186=EOMONTH($A186,0),VLOOKUP(MONTH(A186),T_Récap_HS,3,0)&lt;&gt;""),SUM($J$3:$J186),"")))</f>
        <v/>
      </c>
    </row>
    <row r="187" spans="1:11" x14ac:dyDescent="0.25">
      <c r="A187" s="17">
        <f t="shared" si="11"/>
        <v>43768</v>
      </c>
      <c r="B187" s="12"/>
      <c r="C187" s="12"/>
      <c r="D187" s="12"/>
      <c r="E187" s="12"/>
      <c r="F187" s="18" t="str">
        <f t="shared" si="10"/>
        <v/>
      </c>
      <c r="G187" s="24"/>
      <c r="H187" s="24"/>
      <c r="I187" s="24" t="str">
        <f>IF($A187=EOMONTH($A187,0),IF(VLOOKUP(MONTH($A187),T_Récap_HS,2,0)&lt;&gt;"",VLOOKUP(MONTH($A187),T_Récap_HS,2,0),""),"")</f>
        <v/>
      </c>
      <c r="J187" s="24"/>
      <c r="K187" s="24" t="str">
        <f>IF(OR(A187&lt;$E$1,A187&gt;EOMONTH($E$1,11)),"",IF(AND(WEEKDAY(A187,2)=7,J187&lt;&gt;""),SUM($J$3:$J187),IF(AND($A187=EOMONTH($A187,0),VLOOKUP(MONTH(A187),T_Récap_HS,3,0)&lt;&gt;""),SUM($J$3:$J187),"")))</f>
        <v/>
      </c>
    </row>
    <row r="188" spans="1:11" x14ac:dyDescent="0.25">
      <c r="A188" s="17">
        <f t="shared" si="11"/>
        <v>43769</v>
      </c>
      <c r="B188" s="12"/>
      <c r="C188" s="12"/>
      <c r="D188" s="12"/>
      <c r="E188" s="12"/>
      <c r="F188" s="18" t="str">
        <f t="shared" si="10"/>
        <v/>
      </c>
      <c r="G188" s="24"/>
      <c r="H188" s="24"/>
      <c r="I188" s="24" t="str">
        <f>IF($A188=EOMONTH($A188,0),IF(VLOOKUP(MONTH($A188),T_Récap_HS,2,0)&lt;&gt;"",VLOOKUP(MONTH($A188),T_Récap_HS,2,0),""),"")</f>
        <v/>
      </c>
      <c r="J188" s="24"/>
      <c r="K188" s="24" t="str">
        <f>IF(OR(A188&lt;$E$1,A188&gt;EOMONTH($E$1,11)),"",IF(AND(WEEKDAY(A188,2)=7,J188&lt;&gt;""),SUM($J$3:$J188),IF(AND($A188=EOMONTH($A188,0),VLOOKUP(MONTH(A188),T_Récap_HS,3,0)&lt;&gt;""),SUM($J$3:$J188),"")))</f>
        <v/>
      </c>
    </row>
    <row r="189" spans="1:11" x14ac:dyDescent="0.25">
      <c r="A189" s="17">
        <f t="shared" si="11"/>
        <v>43770</v>
      </c>
      <c r="B189" s="12"/>
      <c r="C189" s="12"/>
      <c r="D189" s="12"/>
      <c r="E189" s="12"/>
      <c r="F189" s="18" t="str">
        <f t="shared" si="10"/>
        <v/>
      </c>
      <c r="G189" s="24"/>
      <c r="H189" s="24"/>
      <c r="I189" s="24" t="str">
        <f>IF($A189=EOMONTH($A189,0),IF(VLOOKUP(MONTH($A189),T_Récap_HS,2,0)&lt;&gt;"",VLOOKUP(MONTH($A189),T_Récap_HS,2,0),""),"")</f>
        <v/>
      </c>
      <c r="J189" s="24"/>
      <c r="K189" s="24" t="str">
        <f>IF(OR(A189&lt;$E$1,A189&gt;EOMONTH($E$1,11)),"",IF(AND(WEEKDAY(A189,2)=7,J189&lt;&gt;""),SUM($J$3:$J189),IF(AND($A189=EOMONTH($A189,0),VLOOKUP(MONTH(A189),T_Récap_HS,3,0)&lt;&gt;""),SUM($J$3:$J189),"")))</f>
        <v/>
      </c>
    </row>
    <row r="190" spans="1:11" x14ac:dyDescent="0.25">
      <c r="A190" s="17">
        <f t="shared" si="11"/>
        <v>43771</v>
      </c>
      <c r="B190" s="12"/>
      <c r="C190" s="12"/>
      <c r="D190" s="12"/>
      <c r="E190" s="12"/>
      <c r="F190" s="18" t="str">
        <f t="shared" si="10"/>
        <v/>
      </c>
      <c r="G190" s="24"/>
      <c r="H190" s="24"/>
      <c r="I190" s="24" t="str">
        <f>IF($A190=EOMONTH($A190,0),IF(VLOOKUP(MONTH($A190),T_Récap_HS,2,0)&lt;&gt;"",VLOOKUP(MONTH($A190),T_Récap_HS,2,0),""),"")</f>
        <v/>
      </c>
      <c r="J190" s="24"/>
      <c r="K190" s="24" t="str">
        <f>IF(OR(A190&lt;$E$1,A190&gt;EOMONTH($E$1,11)),"",IF(AND(WEEKDAY(A190,2)=7,J190&lt;&gt;""),SUM($J$3:$J190),IF(AND($A190=EOMONTH($A190,0),VLOOKUP(MONTH(A190),T_Récap_HS,3,0)&lt;&gt;""),SUM($J$3:$J190),"")))</f>
        <v/>
      </c>
    </row>
    <row r="191" spans="1:11" x14ac:dyDescent="0.25">
      <c r="A191" s="17">
        <f t="shared" si="11"/>
        <v>43772</v>
      </c>
      <c r="B191" s="12"/>
      <c r="C191" s="12"/>
      <c r="D191" s="12"/>
      <c r="E191" s="12"/>
      <c r="F191" s="18" t="str">
        <f t="shared" si="10"/>
        <v/>
      </c>
      <c r="G191" s="26" t="str">
        <f t="shared" si="12"/>
        <v/>
      </c>
      <c r="H191" s="24" t="str">
        <f>IF(G191&lt;&gt;"",IF(MAX(SUM(F185:F191)-44/24,0)&gt;0,IF(MAX(SUM(F185:F191)-44/24,0)&gt;4/24,VLOOKUP(MAX(SUM(F185:F191)-44/24,0),T_HS_Sup_48h,2,1),MAX(SUM(F185:F191)-44/24,0)),""),"")</f>
        <v/>
      </c>
      <c r="I191" s="24" t="str">
        <f>IF($H191&lt;&gt;"",CHOOSE(MONTH($A191),SUM($H$3:$H191,-SUM($M$3:$M$10)),SUM($H$3:$H191,-SUM($M$3:$M$11)),SUM($H$3:$H191,-SUM($M$3:$M$12)),SUM($H$3:$H191,-SUM($M$3:$M$13)),SUM($H$3:$H191),SUM($H$3:$H191,-$M$3),SUM($H$3:$H191,-SUM($M$3:$M$4)),SUM($H$3:$H191,-SUM($M$3:$M$5)),SUM($H$3:$H191,-SUM($M$3:$M$6)),SUM($H$3:$H191,-SUM($M$3:$M$7)),SUM($H$3:$H191,-SUM($M$3:$M$8)),SUM($H$3:$H191,-SUM($M$3:$M$9))),IF($A191=EOMONTH($A191,0),IF(VLOOKUP(MONTH($A191),T_Récap_HS,2,0)&lt;&gt;"",VLOOKUP(MONTH($A191),T_Récap_HS,2,0),""),""))</f>
        <v/>
      </c>
      <c r="J191" s="24" t="str">
        <f t="shared" si="13"/>
        <v/>
      </c>
      <c r="K191" s="24" t="str">
        <f>IF(OR(A191&lt;$E$1,A191&gt;EOMONTH($E$1,11)),"",IF(AND(WEEKDAY(A191,2)=7,J191&lt;&gt;""),SUM($J$3:$J191),IF(AND($A191=EOMONTH($A191,0),VLOOKUP(MONTH(A191),T_Récap_HS,3,0)&lt;&gt;""),SUM($J$3:$J191),"")))</f>
        <v/>
      </c>
    </row>
    <row r="192" spans="1:11" x14ac:dyDescent="0.25">
      <c r="A192" s="17">
        <f t="shared" si="11"/>
        <v>43773</v>
      </c>
      <c r="B192" s="11"/>
      <c r="C192" s="11"/>
      <c r="D192" s="11"/>
      <c r="E192" s="11"/>
      <c r="F192" s="21" t="str">
        <f t="shared" si="10"/>
        <v/>
      </c>
      <c r="G192" s="25"/>
      <c r="H192" s="25"/>
      <c r="I192" s="25" t="str">
        <f>IF($A192=EOMONTH($A192,0),IF(VLOOKUP(MONTH($A192),T_Récap_HS,2,0)&lt;&gt;"",VLOOKUP(MONTH($A192),T_Récap_HS,2,0),""),"")</f>
        <v/>
      </c>
      <c r="J192" s="25"/>
      <c r="K192" s="25" t="str">
        <f>IF(OR(A192&lt;$E$1,A192&gt;EOMONTH($E$1,11)),"",IF(AND(WEEKDAY(A192,2)=7,J192&lt;&gt;""),SUM($J$3:$J192),IF(AND($A192=EOMONTH($A192,0),VLOOKUP(MONTH(A192),T_Récap_HS,3,0)&lt;&gt;""),SUM($J$3:$J192),"")))</f>
        <v/>
      </c>
    </row>
    <row r="193" spans="1:11" x14ac:dyDescent="0.25">
      <c r="A193" s="17">
        <f t="shared" si="11"/>
        <v>43774</v>
      </c>
      <c r="B193" s="11"/>
      <c r="C193" s="11"/>
      <c r="D193" s="11"/>
      <c r="E193" s="11"/>
      <c r="F193" s="21" t="str">
        <f t="shared" si="10"/>
        <v/>
      </c>
      <c r="G193" s="25"/>
      <c r="H193" s="25"/>
      <c r="I193" s="25" t="str">
        <f>IF($A193=EOMONTH($A193,0),IF(VLOOKUP(MONTH($A193),T_Récap_HS,2,0)&lt;&gt;"",VLOOKUP(MONTH($A193),T_Récap_HS,2,0),""),"")</f>
        <v/>
      </c>
      <c r="J193" s="25"/>
      <c r="K193" s="25" t="str">
        <f>IF(OR(A193&lt;$E$1,A193&gt;EOMONTH($E$1,11)),"",IF(AND(WEEKDAY(A193,2)=7,J193&lt;&gt;""),SUM($J$3:$J193),IF(AND($A193=EOMONTH($A193,0),VLOOKUP(MONTH(A193),T_Récap_HS,3,0)&lt;&gt;""),SUM($J$3:$J193),"")))</f>
        <v/>
      </c>
    </row>
    <row r="194" spans="1:11" x14ac:dyDescent="0.25">
      <c r="A194" s="17">
        <f t="shared" si="11"/>
        <v>43775</v>
      </c>
      <c r="B194" s="11"/>
      <c r="C194" s="11"/>
      <c r="D194" s="11"/>
      <c r="E194" s="11"/>
      <c r="F194" s="21" t="str">
        <f t="shared" si="10"/>
        <v/>
      </c>
      <c r="G194" s="25"/>
      <c r="H194" s="25"/>
      <c r="I194" s="25" t="str">
        <f>IF($A194=EOMONTH($A194,0),IF(VLOOKUP(MONTH($A194),T_Récap_HS,2,0)&lt;&gt;"",VLOOKUP(MONTH($A194),T_Récap_HS,2,0),""),"")</f>
        <v/>
      </c>
      <c r="J194" s="25"/>
      <c r="K194" s="25" t="str">
        <f>IF(OR(A194&lt;$E$1,A194&gt;EOMONTH($E$1,11)),"",IF(AND(WEEKDAY(A194,2)=7,J194&lt;&gt;""),SUM($J$3:$J194),IF(AND($A194=EOMONTH($A194,0),VLOOKUP(MONTH(A194),T_Récap_HS,3,0)&lt;&gt;""),SUM($J$3:$J194),"")))</f>
        <v/>
      </c>
    </row>
    <row r="195" spans="1:11" x14ac:dyDescent="0.25">
      <c r="A195" s="17">
        <f t="shared" si="11"/>
        <v>43776</v>
      </c>
      <c r="B195" s="11"/>
      <c r="C195" s="11"/>
      <c r="D195" s="11"/>
      <c r="E195" s="11"/>
      <c r="F195" s="21" t="str">
        <f t="shared" ref="F195:F258" si="14">IF(AND(B195=0,C195=0,D195=0,E195=0),"",IF((C195-B195)+(E195-D195)&lt;0,"",(C195-B195)+(E195-D195)))</f>
        <v/>
      </c>
      <c r="G195" s="25"/>
      <c r="H195" s="25"/>
      <c r="I195" s="25" t="str">
        <f>IF($A195=EOMONTH($A195,0),IF(VLOOKUP(MONTH($A195),T_Récap_HS,2,0)&lt;&gt;"",VLOOKUP(MONTH($A195),T_Récap_HS,2,0),""),"")</f>
        <v/>
      </c>
      <c r="J195" s="25"/>
      <c r="K195" s="25" t="str">
        <f>IF(OR(A195&lt;$E$1,A195&gt;EOMONTH($E$1,11)),"",IF(AND(WEEKDAY(A195,2)=7,J195&lt;&gt;""),SUM($J$3:$J195),IF(AND($A195=EOMONTH($A195,0),VLOOKUP(MONTH(A195),T_Récap_HS,3,0)&lt;&gt;""),SUM($J$3:$J195),"")))</f>
        <v/>
      </c>
    </row>
    <row r="196" spans="1:11" x14ac:dyDescent="0.25">
      <c r="A196" s="17">
        <f t="shared" si="11"/>
        <v>43777</v>
      </c>
      <c r="B196" s="11"/>
      <c r="C196" s="11"/>
      <c r="D196" s="11"/>
      <c r="E196" s="11"/>
      <c r="F196" s="21" t="str">
        <f t="shared" si="14"/>
        <v/>
      </c>
      <c r="G196" s="25"/>
      <c r="H196" s="25"/>
      <c r="I196" s="25" t="str">
        <f>IF($A196=EOMONTH($A196,0),IF(VLOOKUP(MONTH($A196),T_Récap_HS,2,0)&lt;&gt;"",VLOOKUP(MONTH($A196),T_Récap_HS,2,0),""),"")</f>
        <v/>
      </c>
      <c r="J196" s="25"/>
      <c r="K196" s="25" t="str">
        <f>IF(OR(A196&lt;$E$1,A196&gt;EOMONTH($E$1,11)),"",IF(AND(WEEKDAY(A196,2)=7,J196&lt;&gt;""),SUM($J$3:$J196),IF(AND($A196=EOMONTH($A196,0),VLOOKUP(MONTH(A196),T_Récap_HS,3,0)&lt;&gt;""),SUM($J$3:$J196),"")))</f>
        <v/>
      </c>
    </row>
    <row r="197" spans="1:11" x14ac:dyDescent="0.25">
      <c r="A197" s="17">
        <f t="shared" ref="A197:A260" si="15">A196+1</f>
        <v>43778</v>
      </c>
      <c r="B197" s="11"/>
      <c r="C197" s="11"/>
      <c r="D197" s="11"/>
      <c r="E197" s="11"/>
      <c r="F197" s="21" t="str">
        <f t="shared" si="14"/>
        <v/>
      </c>
      <c r="G197" s="25"/>
      <c r="H197" s="25"/>
      <c r="I197" s="25" t="str">
        <f>IF($A197=EOMONTH($A197,0),IF(VLOOKUP(MONTH($A197),T_Récap_HS,2,0)&lt;&gt;"",VLOOKUP(MONTH($A197),T_Récap_HS,2,0),""),"")</f>
        <v/>
      </c>
      <c r="J197" s="25"/>
      <c r="K197" s="25" t="str">
        <f>IF(OR(A197&lt;$E$1,A197&gt;EOMONTH($E$1,11)),"",IF(AND(WEEKDAY(A197,2)=7,J197&lt;&gt;""),SUM($J$3:$J197),IF(AND($A197=EOMONTH($A197,0),VLOOKUP(MONTH(A197),T_Récap_HS,3,0)&lt;&gt;""),SUM($J$3:$J197),"")))</f>
        <v/>
      </c>
    </row>
    <row r="198" spans="1:11" x14ac:dyDescent="0.25">
      <c r="A198" s="17">
        <f t="shared" si="15"/>
        <v>43779</v>
      </c>
      <c r="B198" s="11"/>
      <c r="C198" s="11"/>
      <c r="D198" s="11"/>
      <c r="E198" s="11"/>
      <c r="F198" s="21" t="str">
        <f t="shared" si="14"/>
        <v/>
      </c>
      <c r="G198" s="27" t="str">
        <f t="shared" si="12"/>
        <v/>
      </c>
      <c r="H198" s="25" t="str">
        <f>IF(G198&lt;&gt;"",IF(MAX(SUM(F192:F198)-44/24,0)&gt;0,IF(MAX(SUM(F192:F198)-44/24,0)&gt;4/24,VLOOKUP(MAX(SUM(F192:F198)-44/24,0),T_HS_Sup_48h,2,1),MAX(SUM(F192:F198)-44/24,0)),""),"")</f>
        <v/>
      </c>
      <c r="I198" s="25" t="str">
        <f>IF($H198&lt;&gt;"",CHOOSE(MONTH($A198),SUM($H$3:$H198,-SUM($M$3:$M$10)),SUM($H$3:$H198,-SUM($M$3:$M$11)),SUM($H$3:$H198,-SUM($M$3:$M$12)),SUM($H$3:$H198,-SUM($M$3:$M$13)),SUM($H$3:$H198),SUM($H$3:$H198,-$M$3),SUM($H$3:$H198,-SUM($M$3:$M$4)),SUM($H$3:$H198,-SUM($M$3:$M$5)),SUM($H$3:$H198,-SUM($M$3:$M$6)),SUM($H$3:$H198,-SUM($M$3:$M$7)),SUM($H$3:$H198,-SUM($M$3:$M$8)),SUM($H$3:$H198,-SUM($M$3:$M$9))),IF($A198=EOMONTH($A198,0),IF(VLOOKUP(MONTH($A198),T_Récap_HS,2,0)&lt;&gt;"",VLOOKUP(MONTH($A198),T_Récap_HS,2,0),""),""))</f>
        <v/>
      </c>
      <c r="J198" s="25" t="str">
        <f t="shared" ref="J198:J254" si="16">IF(G198&lt;&gt;"",IF(MAX(G198-35/24,0)&gt;0,IF(MAX(G198,0)&gt;48/24,9/24,MAX(G198-35/24,0)-_xlfn.NUMBERVALUE(H198)),""),"")</f>
        <v/>
      </c>
      <c r="K198" s="25" t="str">
        <f>IF(OR(A198&lt;$E$1,A198&gt;EOMONTH($E$1,11)),"",IF(AND(WEEKDAY(A198,2)=7,J198&lt;&gt;""),SUM($J$3:$J198),IF(AND($A198=EOMONTH($A198,0),VLOOKUP(MONTH(A198),T_Récap_HS,3,0)&lt;&gt;""),SUM($J$3:$J198),"")))</f>
        <v/>
      </c>
    </row>
    <row r="199" spans="1:11" x14ac:dyDescent="0.25">
      <c r="A199" s="17">
        <f t="shared" si="15"/>
        <v>43780</v>
      </c>
      <c r="B199" s="12"/>
      <c r="C199" s="12"/>
      <c r="D199" s="12"/>
      <c r="E199" s="12"/>
      <c r="F199" s="18" t="str">
        <f t="shared" si="14"/>
        <v/>
      </c>
      <c r="G199" s="24"/>
      <c r="H199" s="24"/>
      <c r="I199" s="24" t="str">
        <f>IF($A199=EOMONTH($A199,0),IF(VLOOKUP(MONTH($A199),T_Récap_HS,2,0)&lt;&gt;"",VLOOKUP(MONTH($A199),T_Récap_HS,2,0),""),"")</f>
        <v/>
      </c>
      <c r="J199" s="24"/>
      <c r="K199" s="24" t="str">
        <f>IF(OR(A199&lt;$E$1,A199&gt;EOMONTH($E$1,11)),"",IF(AND(WEEKDAY(A199,2)=7,J199&lt;&gt;""),SUM($J$3:$J199),IF(AND($A199=EOMONTH($A199,0),VLOOKUP(MONTH(A199),T_Récap_HS,3,0)&lt;&gt;""),SUM($J$3:$J199),"")))</f>
        <v/>
      </c>
    </row>
    <row r="200" spans="1:11" x14ac:dyDescent="0.25">
      <c r="A200" s="17">
        <f t="shared" si="15"/>
        <v>43781</v>
      </c>
      <c r="B200" s="12"/>
      <c r="C200" s="12"/>
      <c r="D200" s="12"/>
      <c r="E200" s="12"/>
      <c r="F200" s="18" t="str">
        <f t="shared" si="14"/>
        <v/>
      </c>
      <c r="G200" s="24"/>
      <c r="H200" s="24"/>
      <c r="I200" s="24" t="str">
        <f>IF($A200=EOMONTH($A200,0),IF(VLOOKUP(MONTH($A200),T_Récap_HS,2,0)&lt;&gt;"",VLOOKUP(MONTH($A200),T_Récap_HS,2,0),""),"")</f>
        <v/>
      </c>
      <c r="J200" s="24"/>
      <c r="K200" s="24" t="str">
        <f>IF(OR(A200&lt;$E$1,A200&gt;EOMONTH($E$1,11)),"",IF(AND(WEEKDAY(A200,2)=7,J200&lt;&gt;""),SUM($J$3:$J200),IF(AND($A200=EOMONTH($A200,0),VLOOKUP(MONTH(A200),T_Récap_HS,3,0)&lt;&gt;""),SUM($J$3:$J200),"")))</f>
        <v/>
      </c>
    </row>
    <row r="201" spans="1:11" x14ac:dyDescent="0.25">
      <c r="A201" s="17">
        <f t="shared" si="15"/>
        <v>43782</v>
      </c>
      <c r="B201" s="12"/>
      <c r="C201" s="12"/>
      <c r="D201" s="12"/>
      <c r="E201" s="12"/>
      <c r="F201" s="18" t="str">
        <f t="shared" si="14"/>
        <v/>
      </c>
      <c r="G201" s="24"/>
      <c r="H201" s="24"/>
      <c r="I201" s="24" t="str">
        <f>IF($A201=EOMONTH($A201,0),IF(VLOOKUP(MONTH($A201),T_Récap_HS,2,0)&lt;&gt;"",VLOOKUP(MONTH($A201),T_Récap_HS,2,0),""),"")</f>
        <v/>
      </c>
      <c r="J201" s="24"/>
      <c r="K201" s="24" t="str">
        <f>IF(OR(A201&lt;$E$1,A201&gt;EOMONTH($E$1,11)),"",IF(AND(WEEKDAY(A201,2)=7,J201&lt;&gt;""),SUM($J$3:$J201),IF(AND($A201=EOMONTH($A201,0),VLOOKUP(MONTH(A201),T_Récap_HS,3,0)&lt;&gt;""),SUM($J$3:$J201),"")))</f>
        <v/>
      </c>
    </row>
    <row r="202" spans="1:11" x14ac:dyDescent="0.25">
      <c r="A202" s="17">
        <f t="shared" si="15"/>
        <v>43783</v>
      </c>
      <c r="B202" s="12"/>
      <c r="C202" s="12"/>
      <c r="D202" s="12"/>
      <c r="E202" s="12"/>
      <c r="F202" s="18" t="str">
        <f t="shared" si="14"/>
        <v/>
      </c>
      <c r="G202" s="24"/>
      <c r="H202" s="24"/>
      <c r="I202" s="24" t="str">
        <f>IF($A202=EOMONTH($A202,0),IF(VLOOKUP(MONTH($A202),T_Récap_HS,2,0)&lt;&gt;"",VLOOKUP(MONTH($A202),T_Récap_HS,2,0),""),"")</f>
        <v/>
      </c>
      <c r="J202" s="24"/>
      <c r="K202" s="24" t="str">
        <f>IF(OR(A202&lt;$E$1,A202&gt;EOMONTH($E$1,11)),"",IF(AND(WEEKDAY(A202,2)=7,J202&lt;&gt;""),SUM($J$3:$J202),IF(AND($A202=EOMONTH($A202,0),VLOOKUP(MONTH(A202),T_Récap_HS,3,0)&lt;&gt;""),SUM($J$3:$J202),"")))</f>
        <v/>
      </c>
    </row>
    <row r="203" spans="1:11" x14ac:dyDescent="0.25">
      <c r="A203" s="17">
        <f t="shared" si="15"/>
        <v>43784</v>
      </c>
      <c r="B203" s="12"/>
      <c r="C203" s="12"/>
      <c r="D203" s="12"/>
      <c r="E203" s="12"/>
      <c r="F203" s="18" t="str">
        <f t="shared" si="14"/>
        <v/>
      </c>
      <c r="G203" s="24"/>
      <c r="H203" s="24"/>
      <c r="I203" s="24" t="str">
        <f>IF($A203=EOMONTH($A203,0),IF(VLOOKUP(MONTH($A203),T_Récap_HS,2,0)&lt;&gt;"",VLOOKUP(MONTH($A203),T_Récap_HS,2,0),""),"")</f>
        <v/>
      </c>
      <c r="J203" s="24"/>
      <c r="K203" s="24" t="str">
        <f>IF(OR(A203&lt;$E$1,A203&gt;EOMONTH($E$1,11)),"",IF(AND(WEEKDAY(A203,2)=7,J203&lt;&gt;""),SUM($J$3:$J203),IF(AND($A203=EOMONTH($A203,0),VLOOKUP(MONTH(A203),T_Récap_HS,3,0)&lt;&gt;""),SUM($J$3:$J203),"")))</f>
        <v/>
      </c>
    </row>
    <row r="204" spans="1:11" x14ac:dyDescent="0.25">
      <c r="A204" s="17">
        <f t="shared" si="15"/>
        <v>43785</v>
      </c>
      <c r="B204" s="12"/>
      <c r="C204" s="12"/>
      <c r="D204" s="12"/>
      <c r="E204" s="12"/>
      <c r="F204" s="18" t="str">
        <f t="shared" si="14"/>
        <v/>
      </c>
      <c r="G204" s="24"/>
      <c r="H204" s="24"/>
      <c r="I204" s="24" t="str">
        <f>IF($A204=EOMONTH($A204,0),IF(VLOOKUP(MONTH($A204),T_Récap_HS,2,0)&lt;&gt;"",VLOOKUP(MONTH($A204),T_Récap_HS,2,0),""),"")</f>
        <v/>
      </c>
      <c r="J204" s="24"/>
      <c r="K204" s="24" t="str">
        <f>IF(OR(A204&lt;$E$1,A204&gt;EOMONTH($E$1,11)),"",IF(AND(WEEKDAY(A204,2)=7,J204&lt;&gt;""),SUM($J$3:$J204),IF(AND($A204=EOMONTH($A204,0),VLOOKUP(MONTH(A204),T_Récap_HS,3,0)&lt;&gt;""),SUM($J$3:$J204),"")))</f>
        <v/>
      </c>
    </row>
    <row r="205" spans="1:11" x14ac:dyDescent="0.25">
      <c r="A205" s="17">
        <f t="shared" si="15"/>
        <v>43786</v>
      </c>
      <c r="B205" s="12"/>
      <c r="C205" s="12"/>
      <c r="D205" s="12"/>
      <c r="E205" s="12"/>
      <c r="F205" s="18" t="str">
        <f t="shared" si="14"/>
        <v/>
      </c>
      <c r="G205" s="26" t="str">
        <f t="shared" ref="G205:G261" si="17">IF(A205&gt;EOMONTH($E$1,11),"",IF(WEEKDAY(A205,2)&lt;7,"",IF(SUM(F199:F205)&gt;0,SUM(F199:F205),"")))</f>
        <v/>
      </c>
      <c r="H205" s="24" t="str">
        <f>IF(G205&lt;&gt;"",IF(MAX(SUM(F199:F205)-44/24,0)&gt;0,IF(MAX(SUM(F199:F205)-44/24,0)&gt;4/24,VLOOKUP(MAX(SUM(F199:F205)-44/24,0),T_HS_Sup_48h,2,1),MAX(SUM(F199:F205)-44/24,0)),""),"")</f>
        <v/>
      </c>
      <c r="I205" s="24" t="str">
        <f>IF($H205&lt;&gt;"",CHOOSE(MONTH($A205),SUM($H$3:$H205,-SUM($M$3:$M$10)),SUM($H$3:$H205,-SUM($M$3:$M$11)),SUM($H$3:$H205,-SUM($M$3:$M$12)),SUM($H$3:$H205,-SUM($M$3:$M$13)),SUM($H$3:$H205),SUM($H$3:$H205,-$M$3),SUM($H$3:$H205,-SUM($M$3:$M$4)),SUM($H$3:$H205,-SUM($M$3:$M$5)),SUM($H$3:$H205,-SUM($M$3:$M$6)),SUM($H$3:$H205,-SUM($M$3:$M$7)),SUM($H$3:$H205,-SUM($M$3:$M$8)),SUM($H$3:$H205,-SUM($M$3:$M$9))),IF($A205=EOMONTH($A205,0),IF(VLOOKUP(MONTH($A205),T_Récap_HS,2,0)&lt;&gt;"",VLOOKUP(MONTH($A205),T_Récap_HS,2,0),""),""))</f>
        <v/>
      </c>
      <c r="J205" s="24" t="str">
        <f t="shared" si="16"/>
        <v/>
      </c>
      <c r="K205" s="24" t="str">
        <f>IF(OR(A205&lt;$E$1,A205&gt;EOMONTH($E$1,11)),"",IF(AND(WEEKDAY(A205,2)=7,J205&lt;&gt;""),SUM($J$3:$J205),IF(AND($A205=EOMONTH($A205,0),VLOOKUP(MONTH(A205),T_Récap_HS,3,0)&lt;&gt;""),SUM($J$3:$J205),"")))</f>
        <v/>
      </c>
    </row>
    <row r="206" spans="1:11" x14ac:dyDescent="0.25">
      <c r="A206" s="17">
        <f t="shared" si="15"/>
        <v>43787</v>
      </c>
      <c r="B206" s="11"/>
      <c r="C206" s="11"/>
      <c r="D206" s="11"/>
      <c r="E206" s="11"/>
      <c r="F206" s="21" t="str">
        <f t="shared" si="14"/>
        <v/>
      </c>
      <c r="G206" s="25"/>
      <c r="H206" s="25"/>
      <c r="I206" s="25" t="str">
        <f>IF($A206=EOMONTH($A206,0),IF(VLOOKUP(MONTH($A206),T_Récap_HS,2,0)&lt;&gt;"",VLOOKUP(MONTH($A206),T_Récap_HS,2,0),""),"")</f>
        <v/>
      </c>
      <c r="J206" s="25"/>
      <c r="K206" s="25" t="str">
        <f>IF(OR(A206&lt;$E$1,A206&gt;EOMONTH($E$1,11)),"",IF(AND(WEEKDAY(A206,2)=7,J206&lt;&gt;""),SUM($J$3:$J206),IF(AND($A206=EOMONTH($A206,0),VLOOKUP(MONTH(A206),T_Récap_HS,3,0)&lt;&gt;""),SUM($J$3:$J206),"")))</f>
        <v/>
      </c>
    </row>
    <row r="207" spans="1:11" x14ac:dyDescent="0.25">
      <c r="A207" s="17">
        <f t="shared" si="15"/>
        <v>43788</v>
      </c>
      <c r="B207" s="11"/>
      <c r="C207" s="11"/>
      <c r="D207" s="11"/>
      <c r="E207" s="11"/>
      <c r="F207" s="21" t="str">
        <f t="shared" si="14"/>
        <v/>
      </c>
      <c r="G207" s="25"/>
      <c r="H207" s="25"/>
      <c r="I207" s="25" t="str">
        <f>IF($A207=EOMONTH($A207,0),IF(VLOOKUP(MONTH($A207),T_Récap_HS,2,0)&lt;&gt;"",VLOOKUP(MONTH($A207),T_Récap_HS,2,0),""),"")</f>
        <v/>
      </c>
      <c r="J207" s="25"/>
      <c r="K207" s="25" t="str">
        <f>IF(OR(A207&lt;$E$1,A207&gt;EOMONTH($E$1,11)),"",IF(AND(WEEKDAY(A207,2)=7,J207&lt;&gt;""),SUM($J$3:$J207),IF(AND($A207=EOMONTH($A207,0),VLOOKUP(MONTH(A207),T_Récap_HS,3,0)&lt;&gt;""),SUM($J$3:$J207),"")))</f>
        <v/>
      </c>
    </row>
    <row r="208" spans="1:11" x14ac:dyDescent="0.25">
      <c r="A208" s="17">
        <f t="shared" si="15"/>
        <v>43789</v>
      </c>
      <c r="B208" s="11"/>
      <c r="C208" s="11"/>
      <c r="D208" s="11"/>
      <c r="E208" s="11"/>
      <c r="F208" s="21" t="str">
        <f t="shared" si="14"/>
        <v/>
      </c>
      <c r="G208" s="25"/>
      <c r="H208" s="25"/>
      <c r="I208" s="25" t="str">
        <f>IF($A208=EOMONTH($A208,0),IF(VLOOKUP(MONTH($A208),T_Récap_HS,2,0)&lt;&gt;"",VLOOKUP(MONTH($A208),T_Récap_HS,2,0),""),"")</f>
        <v/>
      </c>
      <c r="J208" s="25"/>
      <c r="K208" s="25" t="str">
        <f>IF(OR(A208&lt;$E$1,A208&gt;EOMONTH($E$1,11)),"",IF(AND(WEEKDAY(A208,2)=7,J208&lt;&gt;""),SUM($J$3:$J208),IF(AND($A208=EOMONTH($A208,0),VLOOKUP(MONTH(A208),T_Récap_HS,3,0)&lt;&gt;""),SUM($J$3:$J208),"")))</f>
        <v/>
      </c>
    </row>
    <row r="209" spans="1:11" x14ac:dyDescent="0.25">
      <c r="A209" s="17">
        <f t="shared" si="15"/>
        <v>43790</v>
      </c>
      <c r="B209" s="11"/>
      <c r="C209" s="11"/>
      <c r="D209" s="11"/>
      <c r="E209" s="11"/>
      <c r="F209" s="21" t="str">
        <f t="shared" si="14"/>
        <v/>
      </c>
      <c r="G209" s="25"/>
      <c r="H209" s="25"/>
      <c r="I209" s="25" t="str">
        <f>IF($A209=EOMONTH($A209,0),IF(VLOOKUP(MONTH($A209),T_Récap_HS,2,0)&lt;&gt;"",VLOOKUP(MONTH($A209),T_Récap_HS,2,0),""),"")</f>
        <v/>
      </c>
      <c r="J209" s="25"/>
      <c r="K209" s="25" t="str">
        <f>IF(OR(A209&lt;$E$1,A209&gt;EOMONTH($E$1,11)),"",IF(AND(WEEKDAY(A209,2)=7,J209&lt;&gt;""),SUM($J$3:$J209),IF(AND($A209=EOMONTH($A209,0),VLOOKUP(MONTH(A209),T_Récap_HS,3,0)&lt;&gt;""),SUM($J$3:$J209),"")))</f>
        <v/>
      </c>
    </row>
    <row r="210" spans="1:11" x14ac:dyDescent="0.25">
      <c r="A210" s="17">
        <f t="shared" si="15"/>
        <v>43791</v>
      </c>
      <c r="B210" s="11"/>
      <c r="C210" s="11"/>
      <c r="D210" s="11"/>
      <c r="E210" s="11"/>
      <c r="F210" s="21" t="str">
        <f t="shared" si="14"/>
        <v/>
      </c>
      <c r="G210" s="25"/>
      <c r="H210" s="25"/>
      <c r="I210" s="25" t="str">
        <f>IF($A210=EOMONTH($A210,0),IF(VLOOKUP(MONTH($A210),T_Récap_HS,2,0)&lt;&gt;"",VLOOKUP(MONTH($A210),T_Récap_HS,2,0),""),"")</f>
        <v/>
      </c>
      <c r="J210" s="25"/>
      <c r="K210" s="25" t="str">
        <f>IF(OR(A210&lt;$E$1,A210&gt;EOMONTH($E$1,11)),"",IF(AND(WEEKDAY(A210,2)=7,J210&lt;&gt;""),SUM($J$3:$J210),IF(AND($A210=EOMONTH($A210,0),VLOOKUP(MONTH(A210),T_Récap_HS,3,0)&lt;&gt;""),SUM($J$3:$J210),"")))</f>
        <v/>
      </c>
    </row>
    <row r="211" spans="1:11" x14ac:dyDescent="0.25">
      <c r="A211" s="17">
        <f t="shared" si="15"/>
        <v>43792</v>
      </c>
      <c r="B211" s="11"/>
      <c r="C211" s="11"/>
      <c r="D211" s="11"/>
      <c r="E211" s="11"/>
      <c r="F211" s="21" t="str">
        <f t="shared" si="14"/>
        <v/>
      </c>
      <c r="G211" s="25"/>
      <c r="H211" s="25"/>
      <c r="I211" s="25" t="str">
        <f>IF($A211=EOMONTH($A211,0),IF(VLOOKUP(MONTH($A211),T_Récap_HS,2,0)&lt;&gt;"",VLOOKUP(MONTH($A211),T_Récap_HS,2,0),""),"")</f>
        <v/>
      </c>
      <c r="J211" s="25"/>
      <c r="K211" s="25" t="str">
        <f>IF(OR(A211&lt;$E$1,A211&gt;EOMONTH($E$1,11)),"",IF(AND(WEEKDAY(A211,2)=7,J211&lt;&gt;""),SUM($J$3:$J211),IF(AND($A211=EOMONTH($A211,0),VLOOKUP(MONTH(A211),T_Récap_HS,3,0)&lt;&gt;""),SUM($J$3:$J211),"")))</f>
        <v/>
      </c>
    </row>
    <row r="212" spans="1:11" x14ac:dyDescent="0.25">
      <c r="A212" s="17">
        <f t="shared" si="15"/>
        <v>43793</v>
      </c>
      <c r="B212" s="11"/>
      <c r="C212" s="11"/>
      <c r="D212" s="11"/>
      <c r="E212" s="11"/>
      <c r="F212" s="21" t="str">
        <f t="shared" si="14"/>
        <v/>
      </c>
      <c r="G212" s="27" t="str">
        <f t="shared" si="17"/>
        <v/>
      </c>
      <c r="H212" s="25" t="str">
        <f>IF(G212&lt;&gt;"",IF(MAX(SUM(F206:F212)-44/24,0)&gt;0,IF(MAX(SUM(F206:F212)-44/24,0)&gt;4/24,VLOOKUP(MAX(SUM(F206:F212)-44/24,0),T_HS_Sup_48h,2,1),MAX(SUM(F206:F212)-44/24,0)),""),"")</f>
        <v/>
      </c>
      <c r="I212" s="25" t="str">
        <f>IF($H212&lt;&gt;"",CHOOSE(MONTH($A212),SUM($H$3:$H212,-SUM($M$3:$M$10)),SUM($H$3:$H212,-SUM($M$3:$M$11)),SUM($H$3:$H212,-SUM($M$3:$M$12)),SUM($H$3:$H212,-SUM($M$3:$M$13)),SUM($H$3:$H212),SUM($H$3:$H212,-$M$3),SUM($H$3:$H212,-SUM($M$3:$M$4)),SUM($H$3:$H212,-SUM($M$3:$M$5)),SUM($H$3:$H212,-SUM($M$3:$M$6)),SUM($H$3:$H212,-SUM($M$3:$M$7)),SUM($H$3:$H212,-SUM($M$3:$M$8)),SUM($H$3:$H212,-SUM($M$3:$M$9))),IF($A212=EOMONTH($A212,0),IF(VLOOKUP(MONTH($A212),T_Récap_HS,2,0)&lt;&gt;"",VLOOKUP(MONTH($A212),T_Récap_HS,2,0),""),""))</f>
        <v/>
      </c>
      <c r="J212" s="25" t="str">
        <f t="shared" si="16"/>
        <v/>
      </c>
      <c r="K212" s="25" t="str">
        <f>IF(OR(A212&lt;$E$1,A212&gt;EOMONTH($E$1,11)),"",IF(AND(WEEKDAY(A212,2)=7,J212&lt;&gt;""),SUM($J$3:$J212),IF(AND($A212=EOMONTH($A212,0),VLOOKUP(MONTH(A212),T_Récap_HS,3,0)&lt;&gt;""),SUM($J$3:$J212),"")))</f>
        <v/>
      </c>
    </row>
    <row r="213" spans="1:11" x14ac:dyDescent="0.25">
      <c r="A213" s="17">
        <f t="shared" si="15"/>
        <v>43794</v>
      </c>
      <c r="B213" s="12"/>
      <c r="C213" s="12"/>
      <c r="D213" s="12"/>
      <c r="E213" s="12"/>
      <c r="F213" s="18" t="str">
        <f t="shared" si="14"/>
        <v/>
      </c>
      <c r="G213" s="24"/>
      <c r="H213" s="24"/>
      <c r="I213" s="24" t="str">
        <f>IF($A213=EOMONTH($A213,0),IF(VLOOKUP(MONTH($A213),T_Récap_HS,2,0)&lt;&gt;"",VLOOKUP(MONTH($A213),T_Récap_HS,2,0),""),"")</f>
        <v/>
      </c>
      <c r="J213" s="24"/>
      <c r="K213" s="24" t="str">
        <f>IF(OR(A213&lt;$E$1,A213&gt;EOMONTH($E$1,11)),"",IF(AND(WEEKDAY(A213,2)=7,J213&lt;&gt;""),SUM($J$3:$J213),IF(AND($A213=EOMONTH($A213,0),VLOOKUP(MONTH(A213),T_Récap_HS,3,0)&lt;&gt;""),SUM($J$3:$J213),"")))</f>
        <v/>
      </c>
    </row>
    <row r="214" spans="1:11" x14ac:dyDescent="0.25">
      <c r="A214" s="17">
        <f t="shared" si="15"/>
        <v>43795</v>
      </c>
      <c r="B214" s="12"/>
      <c r="C214" s="12"/>
      <c r="D214" s="12"/>
      <c r="E214" s="12"/>
      <c r="F214" s="18" t="str">
        <f t="shared" si="14"/>
        <v/>
      </c>
      <c r="G214" s="24"/>
      <c r="H214" s="24"/>
      <c r="I214" s="24" t="str">
        <f>IF($A214=EOMONTH($A214,0),IF(VLOOKUP(MONTH($A214),T_Récap_HS,2,0)&lt;&gt;"",VLOOKUP(MONTH($A214),T_Récap_HS,2,0),""),"")</f>
        <v/>
      </c>
      <c r="J214" s="24"/>
      <c r="K214" s="24" t="str">
        <f>IF(OR(A214&lt;$E$1,A214&gt;EOMONTH($E$1,11)),"",IF(AND(WEEKDAY(A214,2)=7,J214&lt;&gt;""),SUM($J$3:$J214),IF(AND($A214=EOMONTH($A214,0),VLOOKUP(MONTH(A214),T_Récap_HS,3,0)&lt;&gt;""),SUM($J$3:$J214),"")))</f>
        <v/>
      </c>
    </row>
    <row r="215" spans="1:11" x14ac:dyDescent="0.25">
      <c r="A215" s="17">
        <f t="shared" si="15"/>
        <v>43796</v>
      </c>
      <c r="B215" s="12"/>
      <c r="C215" s="12"/>
      <c r="D215" s="12"/>
      <c r="E215" s="12"/>
      <c r="F215" s="18" t="str">
        <f t="shared" si="14"/>
        <v/>
      </c>
      <c r="G215" s="24"/>
      <c r="H215" s="24"/>
      <c r="I215" s="24" t="str">
        <f>IF($A215=EOMONTH($A215,0),IF(VLOOKUP(MONTH($A215),T_Récap_HS,2,0)&lt;&gt;"",VLOOKUP(MONTH($A215),T_Récap_HS,2,0),""),"")</f>
        <v/>
      </c>
      <c r="J215" s="24"/>
      <c r="K215" s="24" t="str">
        <f>IF(OR(A215&lt;$E$1,A215&gt;EOMONTH($E$1,11)),"",IF(AND(WEEKDAY(A215,2)=7,J215&lt;&gt;""),SUM($J$3:$J215),IF(AND($A215=EOMONTH($A215,0),VLOOKUP(MONTH(A215),T_Récap_HS,3,0)&lt;&gt;""),SUM($J$3:$J215),"")))</f>
        <v/>
      </c>
    </row>
    <row r="216" spans="1:11" x14ac:dyDescent="0.25">
      <c r="A216" s="17">
        <f t="shared" si="15"/>
        <v>43797</v>
      </c>
      <c r="B216" s="12"/>
      <c r="C216" s="12"/>
      <c r="D216" s="12"/>
      <c r="E216" s="12"/>
      <c r="F216" s="18" t="str">
        <f t="shared" si="14"/>
        <v/>
      </c>
      <c r="G216" s="24"/>
      <c r="H216" s="24"/>
      <c r="I216" s="24" t="str">
        <f>IF($A216=EOMONTH($A216,0),IF(VLOOKUP(MONTH($A216),T_Récap_HS,2,0)&lt;&gt;"",VLOOKUP(MONTH($A216),T_Récap_HS,2,0),""),"")</f>
        <v/>
      </c>
      <c r="J216" s="24"/>
      <c r="K216" s="24" t="str">
        <f>IF(OR(A216&lt;$E$1,A216&gt;EOMONTH($E$1,11)),"",IF(AND(WEEKDAY(A216,2)=7,J216&lt;&gt;""),SUM($J$3:$J216),IF(AND($A216=EOMONTH($A216,0),VLOOKUP(MONTH(A216),T_Récap_HS,3,0)&lt;&gt;""),SUM($J$3:$J216),"")))</f>
        <v/>
      </c>
    </row>
    <row r="217" spans="1:11" x14ac:dyDescent="0.25">
      <c r="A217" s="17">
        <f t="shared" si="15"/>
        <v>43798</v>
      </c>
      <c r="B217" s="12"/>
      <c r="C217" s="12"/>
      <c r="D217" s="12"/>
      <c r="E217" s="12"/>
      <c r="F217" s="18" t="str">
        <f t="shared" si="14"/>
        <v/>
      </c>
      <c r="G217" s="24"/>
      <c r="H217" s="24"/>
      <c r="I217" s="24" t="str">
        <f>IF($A217=EOMONTH($A217,0),IF(VLOOKUP(MONTH($A217),T_Récap_HS,2,0)&lt;&gt;"",VLOOKUP(MONTH($A217),T_Récap_HS,2,0),""),"")</f>
        <v/>
      </c>
      <c r="J217" s="24"/>
      <c r="K217" s="24" t="str">
        <f>IF(OR(A217&lt;$E$1,A217&gt;EOMONTH($E$1,11)),"",IF(AND(WEEKDAY(A217,2)=7,J217&lt;&gt;""),SUM($J$3:$J217),IF(AND($A217=EOMONTH($A217,0),VLOOKUP(MONTH(A217),T_Récap_HS,3,0)&lt;&gt;""),SUM($J$3:$J217),"")))</f>
        <v/>
      </c>
    </row>
    <row r="218" spans="1:11" x14ac:dyDescent="0.25">
      <c r="A218" s="17">
        <f t="shared" si="15"/>
        <v>43799</v>
      </c>
      <c r="B218" s="12"/>
      <c r="C218" s="12"/>
      <c r="D218" s="12"/>
      <c r="E218" s="12"/>
      <c r="F218" s="18" t="str">
        <f t="shared" si="14"/>
        <v/>
      </c>
      <c r="G218" s="24"/>
      <c r="H218" s="24"/>
      <c r="I218" s="24" t="str">
        <f>IF($A218=EOMONTH($A218,0),IF(VLOOKUP(MONTH($A218),T_Récap_HS,2,0)&lt;&gt;"",VLOOKUP(MONTH($A218),T_Récap_HS,2,0),""),"")</f>
        <v/>
      </c>
      <c r="J218" s="24"/>
      <c r="K218" s="24" t="str">
        <f>IF(OR(A218&lt;$E$1,A218&gt;EOMONTH($E$1,11)),"",IF(AND(WEEKDAY(A218,2)=7,J218&lt;&gt;""),SUM($J$3:$J218),IF(AND($A218=EOMONTH($A218,0),VLOOKUP(MONTH(A218),T_Récap_HS,3,0)&lt;&gt;""),SUM($J$3:$J218),"")))</f>
        <v/>
      </c>
    </row>
    <row r="219" spans="1:11" x14ac:dyDescent="0.25">
      <c r="A219" s="17">
        <f t="shared" si="15"/>
        <v>43800</v>
      </c>
      <c r="B219" s="12"/>
      <c r="C219" s="12"/>
      <c r="D219" s="12"/>
      <c r="E219" s="12"/>
      <c r="F219" s="18" t="str">
        <f t="shared" si="14"/>
        <v/>
      </c>
      <c r="G219" s="26" t="str">
        <f t="shared" si="17"/>
        <v/>
      </c>
      <c r="H219" s="24" t="str">
        <f>IF(G219&lt;&gt;"",IF(MAX(SUM(F213:F219)-44/24,0)&gt;0,IF(MAX(SUM(F213:F219)-44/24,0)&gt;4/24,VLOOKUP(MAX(SUM(F213:F219)-44/24,0),T_HS_Sup_48h,2,1),MAX(SUM(F213:F219)-44/24,0)),""),"")</f>
        <v/>
      </c>
      <c r="I219" s="24" t="str">
        <f>IF($H219&lt;&gt;"",CHOOSE(MONTH($A219),SUM($H$3:$H219,-SUM($M$3:$M$10)),SUM($H$3:$H219,-SUM($M$3:$M$11)),SUM($H$3:$H219,-SUM($M$3:$M$12)),SUM($H$3:$H219,-SUM($M$3:$M$13)),SUM($H$3:$H219),SUM($H$3:$H219,-$M$3),SUM($H$3:$H219,-SUM($M$3:$M$4)),SUM($H$3:$H219,-SUM($M$3:$M$5)),SUM($H$3:$H219,-SUM($M$3:$M$6)),SUM($H$3:$H219,-SUM($M$3:$M$7)),SUM($H$3:$H219,-SUM($M$3:$M$8)),SUM($H$3:$H219,-SUM($M$3:$M$9))),IF($A219=EOMONTH($A219,0),IF(VLOOKUP(MONTH($A219),T_Récap_HS,2,0)&lt;&gt;"",VLOOKUP(MONTH($A219),T_Récap_HS,2,0),""),""))</f>
        <v/>
      </c>
      <c r="J219" s="24" t="str">
        <f t="shared" si="16"/>
        <v/>
      </c>
      <c r="K219" s="24" t="str">
        <f>IF(OR(A219&lt;$E$1,A219&gt;EOMONTH($E$1,11)),"",IF(AND(WEEKDAY(A219,2)=7,J219&lt;&gt;""),SUM($J$3:$J219),IF(AND($A219=EOMONTH($A219,0),VLOOKUP(MONTH(A219),T_Récap_HS,3,0)&lt;&gt;""),SUM($J$3:$J219),"")))</f>
        <v/>
      </c>
    </row>
    <row r="220" spans="1:11" x14ac:dyDescent="0.25">
      <c r="A220" s="17">
        <f t="shared" si="15"/>
        <v>43801</v>
      </c>
      <c r="B220" s="11"/>
      <c r="C220" s="11"/>
      <c r="D220" s="11"/>
      <c r="E220" s="11"/>
      <c r="F220" s="21" t="str">
        <f t="shared" si="14"/>
        <v/>
      </c>
      <c r="G220" s="25"/>
      <c r="H220" s="25"/>
      <c r="I220" s="25" t="str">
        <f>IF($A220=EOMONTH($A220,0),IF(VLOOKUP(MONTH($A220),T_Récap_HS,2,0)&lt;&gt;"",VLOOKUP(MONTH($A220),T_Récap_HS,2,0),""),"")</f>
        <v/>
      </c>
      <c r="J220" s="25"/>
      <c r="K220" s="25" t="str">
        <f>IF(OR(A220&lt;$E$1,A220&gt;EOMONTH($E$1,11)),"",IF(AND(WEEKDAY(A220,2)=7,J220&lt;&gt;""),SUM($J$3:$J220),IF(AND($A220=EOMONTH($A220,0),VLOOKUP(MONTH(A220),T_Récap_HS,3,0)&lt;&gt;""),SUM($J$3:$J220),"")))</f>
        <v/>
      </c>
    </row>
    <row r="221" spans="1:11" x14ac:dyDescent="0.25">
      <c r="A221" s="17">
        <f t="shared" si="15"/>
        <v>43802</v>
      </c>
      <c r="B221" s="11"/>
      <c r="C221" s="11"/>
      <c r="D221" s="11"/>
      <c r="E221" s="11"/>
      <c r="F221" s="21" t="str">
        <f t="shared" si="14"/>
        <v/>
      </c>
      <c r="G221" s="25"/>
      <c r="H221" s="25"/>
      <c r="I221" s="25" t="str">
        <f>IF($A221=EOMONTH($A221,0),IF(VLOOKUP(MONTH($A221),T_Récap_HS,2,0)&lt;&gt;"",VLOOKUP(MONTH($A221),T_Récap_HS,2,0),""),"")</f>
        <v/>
      </c>
      <c r="J221" s="25"/>
      <c r="K221" s="25" t="str">
        <f>IF(OR(A221&lt;$E$1,A221&gt;EOMONTH($E$1,11)),"",IF(AND(WEEKDAY(A221,2)=7,J221&lt;&gt;""),SUM($J$3:$J221),IF(AND($A221=EOMONTH($A221,0),VLOOKUP(MONTH(A221),T_Récap_HS,3,0)&lt;&gt;""),SUM($J$3:$J221),"")))</f>
        <v/>
      </c>
    </row>
    <row r="222" spans="1:11" x14ac:dyDescent="0.25">
      <c r="A222" s="17">
        <f t="shared" si="15"/>
        <v>43803</v>
      </c>
      <c r="B222" s="11"/>
      <c r="C222" s="11"/>
      <c r="D222" s="11"/>
      <c r="E222" s="11"/>
      <c r="F222" s="21" t="str">
        <f t="shared" si="14"/>
        <v/>
      </c>
      <c r="G222" s="25"/>
      <c r="H222" s="25"/>
      <c r="I222" s="25" t="str">
        <f>IF($A222=EOMONTH($A222,0),IF(VLOOKUP(MONTH($A222),T_Récap_HS,2,0)&lt;&gt;"",VLOOKUP(MONTH($A222),T_Récap_HS,2,0),""),"")</f>
        <v/>
      </c>
      <c r="J222" s="25"/>
      <c r="K222" s="25" t="str">
        <f>IF(OR(A222&lt;$E$1,A222&gt;EOMONTH($E$1,11)),"",IF(AND(WEEKDAY(A222,2)=7,J222&lt;&gt;""),SUM($J$3:$J222),IF(AND($A222=EOMONTH($A222,0),VLOOKUP(MONTH(A222),T_Récap_HS,3,0)&lt;&gt;""),SUM($J$3:$J222),"")))</f>
        <v/>
      </c>
    </row>
    <row r="223" spans="1:11" x14ac:dyDescent="0.25">
      <c r="A223" s="17">
        <f t="shared" si="15"/>
        <v>43804</v>
      </c>
      <c r="B223" s="11"/>
      <c r="C223" s="11"/>
      <c r="D223" s="11"/>
      <c r="E223" s="11"/>
      <c r="F223" s="21" t="str">
        <f t="shared" si="14"/>
        <v/>
      </c>
      <c r="G223" s="25"/>
      <c r="H223" s="25"/>
      <c r="I223" s="25" t="str">
        <f>IF($A223=EOMONTH($A223,0),IF(VLOOKUP(MONTH($A223),T_Récap_HS,2,0)&lt;&gt;"",VLOOKUP(MONTH($A223),T_Récap_HS,2,0),""),"")</f>
        <v/>
      </c>
      <c r="J223" s="25"/>
      <c r="K223" s="25" t="str">
        <f>IF(OR(A223&lt;$E$1,A223&gt;EOMONTH($E$1,11)),"",IF(AND(WEEKDAY(A223,2)=7,J223&lt;&gt;""),SUM($J$3:$J223),IF(AND($A223=EOMONTH($A223,0),VLOOKUP(MONTH(A223),T_Récap_HS,3,0)&lt;&gt;""),SUM($J$3:$J223),"")))</f>
        <v/>
      </c>
    </row>
    <row r="224" spans="1:11" x14ac:dyDescent="0.25">
      <c r="A224" s="17">
        <f t="shared" si="15"/>
        <v>43805</v>
      </c>
      <c r="B224" s="11"/>
      <c r="C224" s="11"/>
      <c r="D224" s="11"/>
      <c r="E224" s="11"/>
      <c r="F224" s="21" t="str">
        <f t="shared" si="14"/>
        <v/>
      </c>
      <c r="G224" s="25"/>
      <c r="H224" s="25"/>
      <c r="I224" s="25" t="str">
        <f>IF($A224=EOMONTH($A224,0),IF(VLOOKUP(MONTH($A224),T_Récap_HS,2,0)&lt;&gt;"",VLOOKUP(MONTH($A224),T_Récap_HS,2,0),""),"")</f>
        <v/>
      </c>
      <c r="J224" s="25"/>
      <c r="K224" s="25" t="str">
        <f>IF(OR(A224&lt;$E$1,A224&gt;EOMONTH($E$1,11)),"",IF(AND(WEEKDAY(A224,2)=7,J224&lt;&gt;""),SUM($J$3:$J224),IF(AND($A224=EOMONTH($A224,0),VLOOKUP(MONTH(A224),T_Récap_HS,3,0)&lt;&gt;""),SUM($J$3:$J224),"")))</f>
        <v/>
      </c>
    </row>
    <row r="225" spans="1:11" x14ac:dyDescent="0.25">
      <c r="A225" s="17">
        <f t="shared" si="15"/>
        <v>43806</v>
      </c>
      <c r="B225" s="11"/>
      <c r="C225" s="11"/>
      <c r="D225" s="11"/>
      <c r="E225" s="11"/>
      <c r="F225" s="21" t="str">
        <f t="shared" si="14"/>
        <v/>
      </c>
      <c r="G225" s="25"/>
      <c r="H225" s="25"/>
      <c r="I225" s="25" t="str">
        <f>IF($A225=EOMONTH($A225,0),IF(VLOOKUP(MONTH($A225),T_Récap_HS,2,0)&lt;&gt;"",VLOOKUP(MONTH($A225),T_Récap_HS,2,0),""),"")</f>
        <v/>
      </c>
      <c r="J225" s="25"/>
      <c r="K225" s="25" t="str">
        <f>IF(OR(A225&lt;$E$1,A225&gt;EOMONTH($E$1,11)),"",IF(AND(WEEKDAY(A225,2)=7,J225&lt;&gt;""),SUM($J$3:$J225),IF(AND($A225=EOMONTH($A225,0),VLOOKUP(MONTH(A225),T_Récap_HS,3,0)&lt;&gt;""),SUM($J$3:$J225),"")))</f>
        <v/>
      </c>
    </row>
    <row r="226" spans="1:11" x14ac:dyDescent="0.25">
      <c r="A226" s="17">
        <f t="shared" si="15"/>
        <v>43807</v>
      </c>
      <c r="B226" s="11"/>
      <c r="C226" s="11"/>
      <c r="D226" s="11"/>
      <c r="E226" s="11"/>
      <c r="F226" s="21" t="str">
        <f t="shared" si="14"/>
        <v/>
      </c>
      <c r="G226" s="27" t="str">
        <f t="shared" si="17"/>
        <v/>
      </c>
      <c r="H226" s="25" t="str">
        <f>IF(G226&lt;&gt;"",IF(MAX(SUM(F220:F226)-44/24,0)&gt;0,IF(MAX(SUM(F220:F226)-44/24,0)&gt;4/24,VLOOKUP(MAX(SUM(F220:F226)-44/24,0),T_HS_Sup_48h,2,1),MAX(SUM(F220:F226)-44/24,0)),""),"")</f>
        <v/>
      </c>
      <c r="I226" s="25" t="str">
        <f>IF($H226&lt;&gt;"",CHOOSE(MONTH($A226),SUM($H$3:$H226,-SUM($M$3:$M$10)),SUM($H$3:$H226,-SUM($M$3:$M$11)),SUM($H$3:$H226,-SUM($M$3:$M$12)),SUM($H$3:$H226,-SUM($M$3:$M$13)),SUM($H$3:$H226),SUM($H$3:$H226,-$M$3),SUM($H$3:$H226,-SUM($M$3:$M$4)),SUM($H$3:$H226,-SUM($M$3:$M$5)),SUM($H$3:$H226,-SUM($M$3:$M$6)),SUM($H$3:$H226,-SUM($M$3:$M$7)),SUM($H$3:$H226,-SUM($M$3:$M$8)),SUM($H$3:$H226,-SUM($M$3:$M$9))),IF($A226=EOMONTH($A226,0),IF(VLOOKUP(MONTH($A226),T_Récap_HS,2,0)&lt;&gt;"",VLOOKUP(MONTH($A226),T_Récap_HS,2,0),""),""))</f>
        <v/>
      </c>
      <c r="J226" s="25" t="str">
        <f t="shared" si="16"/>
        <v/>
      </c>
      <c r="K226" s="25" t="str">
        <f>IF(OR(A226&lt;$E$1,A226&gt;EOMONTH($E$1,11)),"",IF(AND(WEEKDAY(A226,2)=7,J226&lt;&gt;""),SUM($J$3:$J226),IF(AND($A226=EOMONTH($A226,0),VLOOKUP(MONTH(A226),T_Récap_HS,3,0)&lt;&gt;""),SUM($J$3:$J226),"")))</f>
        <v/>
      </c>
    </row>
    <row r="227" spans="1:11" x14ac:dyDescent="0.25">
      <c r="A227" s="17">
        <f t="shared" si="15"/>
        <v>43808</v>
      </c>
      <c r="B227" s="12"/>
      <c r="C227" s="12"/>
      <c r="D227" s="12"/>
      <c r="E227" s="12"/>
      <c r="F227" s="18" t="str">
        <f t="shared" si="14"/>
        <v/>
      </c>
      <c r="G227" s="24"/>
      <c r="H227" s="24"/>
      <c r="I227" s="24" t="str">
        <f>IF($A227=EOMONTH($A227,0),IF(VLOOKUP(MONTH($A227),T_Récap_HS,2,0)&lt;&gt;"",VLOOKUP(MONTH($A227),T_Récap_HS,2,0),""),"")</f>
        <v/>
      </c>
      <c r="J227" s="24"/>
      <c r="K227" s="24" t="str">
        <f>IF(OR(A227&lt;$E$1,A227&gt;EOMONTH($E$1,11)),"",IF(AND(WEEKDAY(A227,2)=7,J227&lt;&gt;""),SUM($J$3:$J227),IF(AND($A227=EOMONTH($A227,0),VLOOKUP(MONTH(A227),T_Récap_HS,3,0)&lt;&gt;""),SUM($J$3:$J227),"")))</f>
        <v/>
      </c>
    </row>
    <row r="228" spans="1:11" x14ac:dyDescent="0.25">
      <c r="A228" s="17">
        <f t="shared" si="15"/>
        <v>43809</v>
      </c>
      <c r="B228" s="12"/>
      <c r="C228" s="12"/>
      <c r="D228" s="12"/>
      <c r="E228" s="12"/>
      <c r="F228" s="18" t="str">
        <f t="shared" si="14"/>
        <v/>
      </c>
      <c r="G228" s="24"/>
      <c r="H228" s="24"/>
      <c r="I228" s="24" t="str">
        <f>IF($A228=EOMONTH($A228,0),IF(VLOOKUP(MONTH($A228),T_Récap_HS,2,0)&lt;&gt;"",VLOOKUP(MONTH($A228),T_Récap_HS,2,0),""),"")</f>
        <v/>
      </c>
      <c r="J228" s="24"/>
      <c r="K228" s="24" t="str">
        <f>IF(OR(A228&lt;$E$1,A228&gt;EOMONTH($E$1,11)),"",IF(AND(WEEKDAY(A228,2)=7,J228&lt;&gt;""),SUM($J$3:$J228),IF(AND($A228=EOMONTH($A228,0),VLOOKUP(MONTH(A228),T_Récap_HS,3,0)&lt;&gt;""),SUM($J$3:$J228),"")))</f>
        <v/>
      </c>
    </row>
    <row r="229" spans="1:11" x14ac:dyDescent="0.25">
      <c r="A229" s="17">
        <f t="shared" si="15"/>
        <v>43810</v>
      </c>
      <c r="B229" s="12"/>
      <c r="C229" s="12"/>
      <c r="D229" s="12"/>
      <c r="E229" s="12"/>
      <c r="F229" s="18" t="str">
        <f t="shared" si="14"/>
        <v/>
      </c>
      <c r="G229" s="24"/>
      <c r="H229" s="24"/>
      <c r="I229" s="24" t="str">
        <f>IF($A229=EOMONTH($A229,0),IF(VLOOKUP(MONTH($A229),T_Récap_HS,2,0)&lt;&gt;"",VLOOKUP(MONTH($A229),T_Récap_HS,2,0),""),"")</f>
        <v/>
      </c>
      <c r="J229" s="24"/>
      <c r="K229" s="24" t="str">
        <f>IF(OR(A229&lt;$E$1,A229&gt;EOMONTH($E$1,11)),"",IF(AND(WEEKDAY(A229,2)=7,J229&lt;&gt;""),SUM($J$3:$J229),IF(AND($A229=EOMONTH($A229,0),VLOOKUP(MONTH(A229),T_Récap_HS,3,0)&lt;&gt;""),SUM($J$3:$J229),"")))</f>
        <v/>
      </c>
    </row>
    <row r="230" spans="1:11" x14ac:dyDescent="0.25">
      <c r="A230" s="17">
        <f t="shared" si="15"/>
        <v>43811</v>
      </c>
      <c r="B230" s="12"/>
      <c r="C230" s="12"/>
      <c r="D230" s="12"/>
      <c r="E230" s="12"/>
      <c r="F230" s="18" t="str">
        <f t="shared" si="14"/>
        <v/>
      </c>
      <c r="G230" s="24"/>
      <c r="H230" s="24"/>
      <c r="I230" s="24" t="str">
        <f>IF($A230=EOMONTH($A230,0),IF(VLOOKUP(MONTH($A230),T_Récap_HS,2,0)&lt;&gt;"",VLOOKUP(MONTH($A230),T_Récap_HS,2,0),""),"")</f>
        <v/>
      </c>
      <c r="J230" s="24"/>
      <c r="K230" s="24" t="str">
        <f>IF(OR(A230&lt;$E$1,A230&gt;EOMONTH($E$1,11)),"",IF(AND(WEEKDAY(A230,2)=7,J230&lt;&gt;""),SUM($J$3:$J230),IF(AND($A230=EOMONTH($A230,0),VLOOKUP(MONTH(A230),T_Récap_HS,3,0)&lt;&gt;""),SUM($J$3:$J230),"")))</f>
        <v/>
      </c>
    </row>
    <row r="231" spans="1:11" x14ac:dyDescent="0.25">
      <c r="A231" s="17">
        <f t="shared" si="15"/>
        <v>43812</v>
      </c>
      <c r="B231" s="12"/>
      <c r="C231" s="12"/>
      <c r="D231" s="12"/>
      <c r="E231" s="12"/>
      <c r="F231" s="18" t="str">
        <f t="shared" si="14"/>
        <v/>
      </c>
      <c r="G231" s="24"/>
      <c r="H231" s="24"/>
      <c r="I231" s="24" t="str">
        <f>IF($A231=EOMONTH($A231,0),IF(VLOOKUP(MONTH($A231),T_Récap_HS,2,0)&lt;&gt;"",VLOOKUP(MONTH($A231),T_Récap_HS,2,0),""),"")</f>
        <v/>
      </c>
      <c r="J231" s="24"/>
      <c r="K231" s="24" t="str">
        <f>IF(OR(A231&lt;$E$1,A231&gt;EOMONTH($E$1,11)),"",IF(AND(WEEKDAY(A231,2)=7,J231&lt;&gt;""),SUM($J$3:$J231),IF(AND($A231=EOMONTH($A231,0),VLOOKUP(MONTH(A231),T_Récap_HS,3,0)&lt;&gt;""),SUM($J$3:$J231),"")))</f>
        <v/>
      </c>
    </row>
    <row r="232" spans="1:11" x14ac:dyDescent="0.25">
      <c r="A232" s="17">
        <f t="shared" si="15"/>
        <v>43813</v>
      </c>
      <c r="B232" s="12"/>
      <c r="C232" s="12"/>
      <c r="D232" s="12"/>
      <c r="E232" s="12"/>
      <c r="F232" s="18" t="str">
        <f t="shared" si="14"/>
        <v/>
      </c>
      <c r="G232" s="24"/>
      <c r="H232" s="24"/>
      <c r="I232" s="24" t="str">
        <f>IF($A232=EOMONTH($A232,0),IF(VLOOKUP(MONTH($A232),T_Récap_HS,2,0)&lt;&gt;"",VLOOKUP(MONTH($A232),T_Récap_HS,2,0),""),"")</f>
        <v/>
      </c>
      <c r="J232" s="24"/>
      <c r="K232" s="24" t="str">
        <f>IF(OR(A232&lt;$E$1,A232&gt;EOMONTH($E$1,11)),"",IF(AND(WEEKDAY(A232,2)=7,J232&lt;&gt;""),SUM($J$3:$J232),IF(AND($A232=EOMONTH($A232,0),VLOOKUP(MONTH(A232),T_Récap_HS,3,0)&lt;&gt;""),SUM($J$3:$J232),"")))</f>
        <v/>
      </c>
    </row>
    <row r="233" spans="1:11" x14ac:dyDescent="0.25">
      <c r="A233" s="17">
        <f t="shared" si="15"/>
        <v>43814</v>
      </c>
      <c r="B233" s="12"/>
      <c r="C233" s="12"/>
      <c r="D233" s="12"/>
      <c r="E233" s="12"/>
      <c r="F233" s="18" t="str">
        <f t="shared" si="14"/>
        <v/>
      </c>
      <c r="G233" s="26" t="str">
        <f t="shared" si="17"/>
        <v/>
      </c>
      <c r="H233" s="24" t="str">
        <f>IF(G233&lt;&gt;"",IF(MAX(SUM(F227:F233)-44/24,0)&gt;0,IF(MAX(SUM(F227:F233)-44/24,0)&gt;4/24,VLOOKUP(MAX(SUM(F227:F233)-44/24,0),T_HS_Sup_48h,2,1),MAX(SUM(F227:F233)-44/24,0)),""),"")</f>
        <v/>
      </c>
      <c r="I233" s="24" t="str">
        <f>IF($H233&lt;&gt;"",CHOOSE(MONTH($A233),SUM($H$3:$H233,-SUM($M$3:$M$10)),SUM($H$3:$H233,-SUM($M$3:$M$11)),SUM($H$3:$H233,-SUM($M$3:$M$12)),SUM($H$3:$H233,-SUM($M$3:$M$13)),SUM($H$3:$H233),SUM($H$3:$H233,-$M$3),SUM($H$3:$H233,-SUM($M$3:$M$4)),SUM($H$3:$H233,-SUM($M$3:$M$5)),SUM($H$3:$H233,-SUM($M$3:$M$6)),SUM($H$3:$H233,-SUM($M$3:$M$7)),SUM($H$3:$H233,-SUM($M$3:$M$8)),SUM($H$3:$H233,-SUM($M$3:$M$9))),IF($A233=EOMONTH($A233,0),IF(VLOOKUP(MONTH($A233),T_Récap_HS,2,0)&lt;&gt;"",VLOOKUP(MONTH($A233),T_Récap_HS,2,0),""),""))</f>
        <v/>
      </c>
      <c r="J233" s="24" t="str">
        <f t="shared" si="16"/>
        <v/>
      </c>
      <c r="K233" s="24" t="str">
        <f>IF(OR(A233&lt;$E$1,A233&gt;EOMONTH($E$1,11)),"",IF(AND(WEEKDAY(A233,2)=7,J233&lt;&gt;""),SUM($J$3:$J233),IF(AND($A233=EOMONTH($A233,0),VLOOKUP(MONTH(A233),T_Récap_HS,3,0)&lt;&gt;""),SUM($J$3:$J233),"")))</f>
        <v/>
      </c>
    </row>
    <row r="234" spans="1:11" x14ac:dyDescent="0.25">
      <c r="A234" s="17">
        <f t="shared" si="15"/>
        <v>43815</v>
      </c>
      <c r="B234" s="11"/>
      <c r="C234" s="11"/>
      <c r="D234" s="11"/>
      <c r="E234" s="11"/>
      <c r="F234" s="21" t="str">
        <f t="shared" si="14"/>
        <v/>
      </c>
      <c r="G234" s="25"/>
      <c r="H234" s="25"/>
      <c r="I234" s="25" t="str">
        <f>IF($A234=EOMONTH($A234,0),IF(VLOOKUP(MONTH($A234),T_Récap_HS,2,0)&lt;&gt;"",VLOOKUP(MONTH($A234),T_Récap_HS,2,0),""),"")</f>
        <v/>
      </c>
      <c r="J234" s="25"/>
      <c r="K234" s="25" t="str">
        <f>IF(OR(A234&lt;$E$1,A234&gt;EOMONTH($E$1,11)),"",IF(AND(WEEKDAY(A234,2)=7,J234&lt;&gt;""),SUM($J$3:$J234),IF(AND($A234=EOMONTH($A234,0),VLOOKUP(MONTH(A234),T_Récap_HS,3,0)&lt;&gt;""),SUM($J$3:$J234),"")))</f>
        <v/>
      </c>
    </row>
    <row r="235" spans="1:11" x14ac:dyDescent="0.25">
      <c r="A235" s="17">
        <f t="shared" si="15"/>
        <v>43816</v>
      </c>
      <c r="B235" s="11"/>
      <c r="C235" s="11"/>
      <c r="D235" s="11"/>
      <c r="E235" s="11"/>
      <c r="F235" s="21" t="str">
        <f t="shared" si="14"/>
        <v/>
      </c>
      <c r="G235" s="25"/>
      <c r="H235" s="25"/>
      <c r="I235" s="25" t="str">
        <f>IF($A235=EOMONTH($A235,0),IF(VLOOKUP(MONTH($A235),T_Récap_HS,2,0)&lt;&gt;"",VLOOKUP(MONTH($A235),T_Récap_HS,2,0),""),"")</f>
        <v/>
      </c>
      <c r="J235" s="25"/>
      <c r="K235" s="25" t="str">
        <f>IF(OR(A235&lt;$E$1,A235&gt;EOMONTH($E$1,11)),"",IF(AND(WEEKDAY(A235,2)=7,J235&lt;&gt;""),SUM($J$3:$J235),IF(AND($A235=EOMONTH($A235,0),VLOOKUP(MONTH(A235),T_Récap_HS,3,0)&lt;&gt;""),SUM($J$3:$J235),"")))</f>
        <v/>
      </c>
    </row>
    <row r="236" spans="1:11" x14ac:dyDescent="0.25">
      <c r="A236" s="17">
        <f t="shared" si="15"/>
        <v>43817</v>
      </c>
      <c r="B236" s="11"/>
      <c r="C236" s="11"/>
      <c r="D236" s="11"/>
      <c r="E236" s="11"/>
      <c r="F236" s="21" t="str">
        <f t="shared" si="14"/>
        <v/>
      </c>
      <c r="G236" s="25"/>
      <c r="H236" s="25"/>
      <c r="I236" s="25" t="str">
        <f>IF($A236=EOMONTH($A236,0),IF(VLOOKUP(MONTH($A236),T_Récap_HS,2,0)&lt;&gt;"",VLOOKUP(MONTH($A236),T_Récap_HS,2,0),""),"")</f>
        <v/>
      </c>
      <c r="J236" s="25"/>
      <c r="K236" s="25" t="str">
        <f>IF(OR(A236&lt;$E$1,A236&gt;EOMONTH($E$1,11)),"",IF(AND(WEEKDAY(A236,2)=7,J236&lt;&gt;""),SUM($J$3:$J236),IF(AND($A236=EOMONTH($A236,0),VLOOKUP(MONTH(A236),T_Récap_HS,3,0)&lt;&gt;""),SUM($J$3:$J236),"")))</f>
        <v/>
      </c>
    </row>
    <row r="237" spans="1:11" x14ac:dyDescent="0.25">
      <c r="A237" s="17">
        <f t="shared" si="15"/>
        <v>43818</v>
      </c>
      <c r="B237" s="11"/>
      <c r="C237" s="11"/>
      <c r="D237" s="11"/>
      <c r="E237" s="11"/>
      <c r="F237" s="21" t="str">
        <f t="shared" si="14"/>
        <v/>
      </c>
      <c r="G237" s="25"/>
      <c r="H237" s="25"/>
      <c r="I237" s="25" t="str">
        <f>IF($A237=EOMONTH($A237,0),IF(VLOOKUP(MONTH($A237),T_Récap_HS,2,0)&lt;&gt;"",VLOOKUP(MONTH($A237),T_Récap_HS,2,0),""),"")</f>
        <v/>
      </c>
      <c r="J237" s="25"/>
      <c r="K237" s="25" t="str">
        <f>IF(OR(A237&lt;$E$1,A237&gt;EOMONTH($E$1,11)),"",IF(AND(WEEKDAY(A237,2)=7,J237&lt;&gt;""),SUM($J$3:$J237),IF(AND($A237=EOMONTH($A237,0),VLOOKUP(MONTH(A237),T_Récap_HS,3,0)&lt;&gt;""),SUM($J$3:$J237),"")))</f>
        <v/>
      </c>
    </row>
    <row r="238" spans="1:11" x14ac:dyDescent="0.25">
      <c r="A238" s="17">
        <f t="shared" si="15"/>
        <v>43819</v>
      </c>
      <c r="B238" s="11"/>
      <c r="C238" s="11"/>
      <c r="D238" s="11"/>
      <c r="E238" s="11"/>
      <c r="F238" s="21" t="str">
        <f t="shared" si="14"/>
        <v/>
      </c>
      <c r="G238" s="25"/>
      <c r="H238" s="25"/>
      <c r="I238" s="25" t="str">
        <f>IF($A238=EOMONTH($A238,0),IF(VLOOKUP(MONTH($A238),T_Récap_HS,2,0)&lt;&gt;"",VLOOKUP(MONTH($A238),T_Récap_HS,2,0),""),"")</f>
        <v/>
      </c>
      <c r="J238" s="25"/>
      <c r="K238" s="25" t="str">
        <f>IF(OR(A238&lt;$E$1,A238&gt;EOMONTH($E$1,11)),"",IF(AND(WEEKDAY(A238,2)=7,J238&lt;&gt;""),SUM($J$3:$J238),IF(AND($A238=EOMONTH($A238,0),VLOOKUP(MONTH(A238),T_Récap_HS,3,0)&lt;&gt;""),SUM($J$3:$J238),"")))</f>
        <v/>
      </c>
    </row>
    <row r="239" spans="1:11" x14ac:dyDescent="0.25">
      <c r="A239" s="17">
        <f t="shared" si="15"/>
        <v>43820</v>
      </c>
      <c r="B239" s="11"/>
      <c r="C239" s="11"/>
      <c r="D239" s="11"/>
      <c r="E239" s="11"/>
      <c r="F239" s="21" t="str">
        <f t="shared" si="14"/>
        <v/>
      </c>
      <c r="G239" s="25"/>
      <c r="H239" s="25"/>
      <c r="I239" s="25" t="str">
        <f>IF($A239=EOMONTH($A239,0),IF(VLOOKUP(MONTH($A239),T_Récap_HS,2,0)&lt;&gt;"",VLOOKUP(MONTH($A239),T_Récap_HS,2,0),""),"")</f>
        <v/>
      </c>
      <c r="J239" s="25"/>
      <c r="K239" s="25" t="str">
        <f>IF(OR(A239&lt;$E$1,A239&gt;EOMONTH($E$1,11)),"",IF(AND(WEEKDAY(A239,2)=7,J239&lt;&gt;""),SUM($J$3:$J239),IF(AND($A239=EOMONTH($A239,0),VLOOKUP(MONTH(A239),T_Récap_HS,3,0)&lt;&gt;""),SUM($J$3:$J239),"")))</f>
        <v/>
      </c>
    </row>
    <row r="240" spans="1:11" x14ac:dyDescent="0.25">
      <c r="A240" s="17">
        <f t="shared" si="15"/>
        <v>43821</v>
      </c>
      <c r="B240" s="11"/>
      <c r="C240" s="11"/>
      <c r="D240" s="11"/>
      <c r="E240" s="11"/>
      <c r="F240" s="21" t="str">
        <f t="shared" si="14"/>
        <v/>
      </c>
      <c r="G240" s="27" t="str">
        <f t="shared" si="17"/>
        <v/>
      </c>
      <c r="H240" s="25" t="str">
        <f>IF(G240&lt;&gt;"",IF(MAX(SUM(F234:F240)-44/24,0)&gt;0,IF(MAX(SUM(F234:F240)-44/24,0)&gt;4/24,VLOOKUP(MAX(SUM(F234:F240)-44/24,0),T_HS_Sup_48h,2,1),MAX(SUM(F234:F240)-44/24,0)),""),"")</f>
        <v/>
      </c>
      <c r="I240" s="25" t="str">
        <f>IF($H240&lt;&gt;"",CHOOSE(MONTH($A240),SUM($H$3:$H240,-SUM($M$3:$M$10)),SUM($H$3:$H240,-SUM($M$3:$M$11)),SUM($H$3:$H240,-SUM($M$3:$M$12)),SUM($H$3:$H240,-SUM($M$3:$M$13)),SUM($H$3:$H240),SUM($H$3:$H240,-$M$3),SUM($H$3:$H240,-SUM($M$3:$M$4)),SUM($H$3:$H240,-SUM($M$3:$M$5)),SUM($H$3:$H240,-SUM($M$3:$M$6)),SUM($H$3:$H240,-SUM($M$3:$M$7)),SUM($H$3:$H240,-SUM($M$3:$M$8)),SUM($H$3:$H240,-SUM($M$3:$M$9))),IF($A240=EOMONTH($A240,0),IF(VLOOKUP(MONTH($A240),T_Récap_HS,2,0)&lt;&gt;"",VLOOKUP(MONTH($A240),T_Récap_HS,2,0),""),""))</f>
        <v/>
      </c>
      <c r="J240" s="25" t="str">
        <f t="shared" si="16"/>
        <v/>
      </c>
      <c r="K240" s="25" t="str">
        <f>IF(OR(A240&lt;$E$1,A240&gt;EOMONTH($E$1,11)),"",IF(AND(WEEKDAY(A240,2)=7,J240&lt;&gt;""),SUM($J$3:$J240),IF(AND($A240=EOMONTH($A240,0),VLOOKUP(MONTH(A240),T_Récap_HS,3,0)&lt;&gt;""),SUM($J$3:$J240),"")))</f>
        <v/>
      </c>
    </row>
    <row r="241" spans="1:11" x14ac:dyDescent="0.25">
      <c r="A241" s="17">
        <f t="shared" si="15"/>
        <v>43822</v>
      </c>
      <c r="B241" s="11"/>
      <c r="C241" s="11"/>
      <c r="D241" s="11"/>
      <c r="E241" s="11"/>
      <c r="F241" s="21" t="str">
        <f t="shared" si="14"/>
        <v/>
      </c>
      <c r="G241" s="24"/>
      <c r="H241" s="24"/>
      <c r="I241" s="24" t="str">
        <f>IF($A241=EOMONTH($A241,0),IF(VLOOKUP(MONTH($A241),T_Récap_HS,2,0)&lt;&gt;"",VLOOKUP(MONTH($A241),T_Récap_HS,2,0),""),"")</f>
        <v/>
      </c>
      <c r="J241" s="24"/>
      <c r="K241" s="24" t="str">
        <f>IF(OR(A241&lt;$E$1,A241&gt;EOMONTH($E$1,11)),"",IF(AND(WEEKDAY(A241,2)=7,J241&lt;&gt;""),SUM($J$3:$J241),IF(AND($A241=EOMONTH($A241,0),VLOOKUP(MONTH(A241),T_Récap_HS,3,0)&lt;&gt;""),SUM($J$3:$J241),"")))</f>
        <v/>
      </c>
    </row>
    <row r="242" spans="1:11" x14ac:dyDescent="0.25">
      <c r="A242" s="17">
        <f t="shared" si="15"/>
        <v>43823</v>
      </c>
      <c r="B242" s="12"/>
      <c r="C242" s="12"/>
      <c r="D242" s="12"/>
      <c r="E242" s="12"/>
      <c r="F242" s="18" t="str">
        <f t="shared" si="14"/>
        <v/>
      </c>
      <c r="G242" s="24"/>
      <c r="H242" s="24"/>
      <c r="I242" s="24" t="str">
        <f>IF($A242=EOMONTH($A242,0),IF(VLOOKUP(MONTH($A242),T_Récap_HS,2,0)&lt;&gt;"",VLOOKUP(MONTH($A242),T_Récap_HS,2,0),""),"")</f>
        <v/>
      </c>
      <c r="J242" s="24"/>
      <c r="K242" s="24" t="str">
        <f>IF(OR(A242&lt;$E$1,A242&gt;EOMONTH($E$1,11)),"",IF(AND(WEEKDAY(A242,2)=7,J242&lt;&gt;""),SUM($J$3:$J242),IF(AND($A242=EOMONTH($A242,0),VLOOKUP(MONTH(A242),T_Récap_HS,3,0)&lt;&gt;""),SUM($J$3:$J242),"")))</f>
        <v/>
      </c>
    </row>
    <row r="243" spans="1:11" x14ac:dyDescent="0.25">
      <c r="A243" s="17">
        <f t="shared" si="15"/>
        <v>43824</v>
      </c>
      <c r="B243" s="12"/>
      <c r="C243" s="12"/>
      <c r="D243" s="12"/>
      <c r="E243" s="12"/>
      <c r="F243" s="18" t="str">
        <f t="shared" si="14"/>
        <v/>
      </c>
      <c r="G243" s="24"/>
      <c r="H243" s="24"/>
      <c r="I243" s="24" t="str">
        <f>IF($A243=EOMONTH($A243,0),IF(VLOOKUP(MONTH($A243),T_Récap_HS,2,0)&lt;&gt;"",VLOOKUP(MONTH($A243),T_Récap_HS,2,0),""),"")</f>
        <v/>
      </c>
      <c r="J243" s="24"/>
      <c r="K243" s="24" t="str">
        <f>IF(OR(A243&lt;$E$1,A243&gt;EOMONTH($E$1,11)),"",IF(AND(WEEKDAY(A243,2)=7,J243&lt;&gt;""),SUM($J$3:$J243),IF(AND($A243=EOMONTH($A243,0),VLOOKUP(MONTH(A243),T_Récap_HS,3,0)&lt;&gt;""),SUM($J$3:$J243),"")))</f>
        <v/>
      </c>
    </row>
    <row r="244" spans="1:11" x14ac:dyDescent="0.25">
      <c r="A244" s="17">
        <f t="shared" si="15"/>
        <v>43825</v>
      </c>
      <c r="B244" s="12"/>
      <c r="C244" s="12"/>
      <c r="D244" s="12"/>
      <c r="E244" s="12"/>
      <c r="F244" s="18" t="str">
        <f t="shared" si="14"/>
        <v/>
      </c>
      <c r="G244" s="24"/>
      <c r="H244" s="24"/>
      <c r="I244" s="24" t="str">
        <f>IF($A244=EOMONTH($A244,0),IF(VLOOKUP(MONTH($A244),T_Récap_HS,2,0)&lt;&gt;"",VLOOKUP(MONTH($A244),T_Récap_HS,2,0),""),"")</f>
        <v/>
      </c>
      <c r="J244" s="24"/>
      <c r="K244" s="24" t="str">
        <f>IF(OR(A244&lt;$E$1,A244&gt;EOMONTH($E$1,11)),"",IF(AND(WEEKDAY(A244,2)=7,J244&lt;&gt;""),SUM($J$3:$J244),IF(AND($A244=EOMONTH($A244,0),VLOOKUP(MONTH(A244),T_Récap_HS,3,0)&lt;&gt;""),SUM($J$3:$J244),"")))</f>
        <v/>
      </c>
    </row>
    <row r="245" spans="1:11" x14ac:dyDescent="0.25">
      <c r="A245" s="17">
        <f t="shared" si="15"/>
        <v>43826</v>
      </c>
      <c r="B245" s="12"/>
      <c r="C245" s="12"/>
      <c r="D245" s="12"/>
      <c r="E245" s="12"/>
      <c r="F245" s="18" t="str">
        <f t="shared" si="14"/>
        <v/>
      </c>
      <c r="G245" s="24"/>
      <c r="H245" s="24"/>
      <c r="I245" s="24" t="str">
        <f>IF($A245=EOMONTH($A245,0),IF(VLOOKUP(MONTH($A245),T_Récap_HS,2,0)&lt;&gt;"",VLOOKUP(MONTH($A245),T_Récap_HS,2,0),""),"")</f>
        <v/>
      </c>
      <c r="J245" s="24"/>
      <c r="K245" s="24" t="str">
        <f>IF(OR(A245&lt;$E$1,A245&gt;EOMONTH($E$1,11)),"",IF(AND(WEEKDAY(A245,2)=7,J245&lt;&gt;""),SUM($J$3:$J245),IF(AND($A245=EOMONTH($A245,0),VLOOKUP(MONTH(A245),T_Récap_HS,3,0)&lt;&gt;""),SUM($J$3:$J245),"")))</f>
        <v/>
      </c>
    </row>
    <row r="246" spans="1:11" x14ac:dyDescent="0.25">
      <c r="A246" s="17">
        <f t="shared" si="15"/>
        <v>43827</v>
      </c>
      <c r="B246" s="12"/>
      <c r="C246" s="12"/>
      <c r="D246" s="12"/>
      <c r="E246" s="12"/>
      <c r="F246" s="18" t="str">
        <f t="shared" si="14"/>
        <v/>
      </c>
      <c r="G246" s="24"/>
      <c r="H246" s="24"/>
      <c r="I246" s="24" t="str">
        <f>IF($A246=EOMONTH($A246,0),IF(VLOOKUP(MONTH($A246),T_Récap_HS,2,0)&lt;&gt;"",VLOOKUP(MONTH($A246),T_Récap_HS,2,0),""),"")</f>
        <v/>
      </c>
      <c r="J246" s="24"/>
      <c r="K246" s="24" t="str">
        <f>IF(OR(A246&lt;$E$1,A246&gt;EOMONTH($E$1,11)),"",IF(AND(WEEKDAY(A246,2)=7,J246&lt;&gt;""),SUM($J$3:$J246),IF(AND($A246=EOMONTH($A246,0),VLOOKUP(MONTH(A246),T_Récap_HS,3,0)&lt;&gt;""),SUM($J$3:$J246),"")))</f>
        <v/>
      </c>
    </row>
    <row r="247" spans="1:11" x14ac:dyDescent="0.25">
      <c r="A247" s="17">
        <f t="shared" si="15"/>
        <v>43828</v>
      </c>
      <c r="B247" s="12"/>
      <c r="C247" s="12"/>
      <c r="D247" s="12"/>
      <c r="E247" s="12"/>
      <c r="F247" s="18" t="str">
        <f t="shared" si="14"/>
        <v/>
      </c>
      <c r="G247" s="26" t="str">
        <f t="shared" si="17"/>
        <v/>
      </c>
      <c r="H247" s="24" t="str">
        <f>IF(G247&lt;&gt;"",IF(MAX(SUM(F241:F247)-44/24,0)&gt;0,IF(MAX(SUM(F241:F247)-44/24,0)&gt;4/24,VLOOKUP(MAX(SUM(F241:F247)-44/24,0),T_HS_Sup_48h,2,1),MAX(SUM(F241:F247)-44/24,0)),""),"")</f>
        <v/>
      </c>
      <c r="I247" s="24" t="str">
        <f>IF($H247&lt;&gt;"",CHOOSE(MONTH($A247),SUM($H$3:$H247,-SUM($M$3:$M$10)),SUM($H$3:$H247,-SUM($M$3:$M$11)),SUM($H$3:$H247,-SUM($M$3:$M$12)),SUM($H$3:$H247,-SUM($M$3:$M$13)),SUM($H$3:$H247),SUM($H$3:$H247,-$M$3),SUM($H$3:$H247,-SUM($M$3:$M$4)),SUM($H$3:$H247,-SUM($M$3:$M$5)),SUM($H$3:$H247,-SUM($M$3:$M$6)),SUM($H$3:$H247,-SUM($M$3:$M$7)),SUM($H$3:$H247,-SUM($M$3:$M$8)),SUM($H$3:$H247,-SUM($M$3:$M$9))),IF($A247=EOMONTH($A247,0),IF(VLOOKUP(MONTH($A247),T_Récap_HS,2,0)&lt;&gt;"",VLOOKUP(MONTH($A247),T_Récap_HS,2,0),""),""))</f>
        <v/>
      </c>
      <c r="J247" s="24" t="str">
        <f t="shared" si="16"/>
        <v/>
      </c>
      <c r="K247" s="24" t="str">
        <f>IF(OR(A247&lt;$E$1,A247&gt;EOMONTH($E$1,11)),"",IF(AND(WEEKDAY(A247,2)=7,J247&lt;&gt;""),SUM($J$3:$J247),IF(AND($A247=EOMONTH($A247,0),VLOOKUP(MONTH(A247),T_Récap_HS,3,0)&lt;&gt;""),SUM($J$3:$J247),"")))</f>
        <v/>
      </c>
    </row>
    <row r="248" spans="1:11" x14ac:dyDescent="0.25">
      <c r="A248" s="17">
        <f t="shared" si="15"/>
        <v>43829</v>
      </c>
      <c r="B248" s="11"/>
      <c r="C248" s="11"/>
      <c r="D248" s="11"/>
      <c r="E248" s="11"/>
      <c r="F248" s="21" t="str">
        <f t="shared" si="14"/>
        <v/>
      </c>
      <c r="G248" s="25"/>
      <c r="H248" s="25"/>
      <c r="I248" s="25" t="str">
        <f>IF($A248=EOMONTH($A248,0),IF(VLOOKUP(MONTH($A248),T_Récap_HS,2,0)&lt;&gt;"",VLOOKUP(MONTH($A248),T_Récap_HS,2,0),""),"")</f>
        <v/>
      </c>
      <c r="J248" s="25"/>
      <c r="K248" s="25" t="str">
        <f>IF(OR(A248&lt;$E$1,A248&gt;EOMONTH($E$1,11)),"",IF(AND(WEEKDAY(A248,2)=7,J248&lt;&gt;""),SUM($J$3:$J248),IF(AND($A248=EOMONTH($A248,0),VLOOKUP(MONTH(A248),T_Récap_HS,3,0)&lt;&gt;""),SUM($J$3:$J248),"")))</f>
        <v/>
      </c>
    </row>
    <row r="249" spans="1:11" x14ac:dyDescent="0.25">
      <c r="A249" s="17">
        <f t="shared" si="15"/>
        <v>43830</v>
      </c>
      <c r="B249" s="11"/>
      <c r="C249" s="11"/>
      <c r="D249" s="11"/>
      <c r="E249" s="11"/>
      <c r="F249" s="21" t="str">
        <f t="shared" si="14"/>
        <v/>
      </c>
      <c r="G249" s="25"/>
      <c r="H249" s="25"/>
      <c r="I249" s="25" t="str">
        <f>IF($A249=EOMONTH($A249,0),IF(VLOOKUP(MONTH($A249),T_Récap_HS,2,0)&lt;&gt;"",VLOOKUP(MONTH($A249),T_Récap_HS,2,0),""),"")</f>
        <v/>
      </c>
      <c r="J249" s="25"/>
      <c r="K249" s="25" t="str">
        <f>IF(OR(A249&lt;$E$1,A249&gt;EOMONTH($E$1,11)),"",IF(AND(WEEKDAY(A249,2)=7,J249&lt;&gt;""),SUM($J$3:$J249),IF(AND($A249=EOMONTH($A249,0),VLOOKUP(MONTH(A249),T_Récap_HS,3,0)&lt;&gt;""),SUM($J$3:$J249),"")))</f>
        <v/>
      </c>
    </row>
    <row r="250" spans="1:11" x14ac:dyDescent="0.25">
      <c r="A250" s="17">
        <f t="shared" si="15"/>
        <v>43831</v>
      </c>
      <c r="B250" s="11"/>
      <c r="C250" s="11"/>
      <c r="D250" s="11"/>
      <c r="E250" s="11"/>
      <c r="F250" s="21" t="str">
        <f t="shared" si="14"/>
        <v/>
      </c>
      <c r="G250" s="25"/>
      <c r="H250" s="25"/>
      <c r="I250" s="25" t="str">
        <f>IF($A250=EOMONTH($A250,0),IF(VLOOKUP(MONTH($A250),T_Récap_HS,2,0)&lt;&gt;"",VLOOKUP(MONTH($A250),T_Récap_HS,2,0),""),"")</f>
        <v/>
      </c>
      <c r="J250" s="25"/>
      <c r="K250" s="25" t="str">
        <f>IF(OR(A250&lt;$E$1,A250&gt;EOMONTH($E$1,11)),"",IF(AND(WEEKDAY(A250,2)=7,J250&lt;&gt;""),SUM($J$3:$J250),IF(AND($A250=EOMONTH($A250,0),VLOOKUP(MONTH(A250),T_Récap_HS,3,0)&lt;&gt;""),SUM($J$3:$J250),"")))</f>
        <v/>
      </c>
    </row>
    <row r="251" spans="1:11" x14ac:dyDescent="0.25">
      <c r="A251" s="17">
        <f t="shared" si="15"/>
        <v>43832</v>
      </c>
      <c r="B251" s="11"/>
      <c r="C251" s="11"/>
      <c r="D251" s="11"/>
      <c r="E251" s="11"/>
      <c r="F251" s="21" t="str">
        <f t="shared" si="14"/>
        <v/>
      </c>
      <c r="G251" s="25"/>
      <c r="H251" s="25"/>
      <c r="I251" s="25" t="str">
        <f>IF($A251=EOMONTH($A251,0),IF(VLOOKUP(MONTH($A251),T_Récap_HS,2,0)&lt;&gt;"",VLOOKUP(MONTH($A251),T_Récap_HS,2,0),""),"")</f>
        <v/>
      </c>
      <c r="J251" s="25"/>
      <c r="K251" s="25" t="str">
        <f>IF(OR(A251&lt;$E$1,A251&gt;EOMONTH($E$1,11)),"",IF(AND(WEEKDAY(A251,2)=7,J251&lt;&gt;""),SUM($J$3:$J251),IF(AND($A251=EOMONTH($A251,0),VLOOKUP(MONTH(A251),T_Récap_HS,3,0)&lt;&gt;""),SUM($J$3:$J251),"")))</f>
        <v/>
      </c>
    </row>
    <row r="252" spans="1:11" x14ac:dyDescent="0.25">
      <c r="A252" s="17">
        <f t="shared" si="15"/>
        <v>43833</v>
      </c>
      <c r="B252" s="11"/>
      <c r="C252" s="11"/>
      <c r="D252" s="11"/>
      <c r="E252" s="11"/>
      <c r="F252" s="21" t="str">
        <f t="shared" si="14"/>
        <v/>
      </c>
      <c r="G252" s="25"/>
      <c r="H252" s="25"/>
      <c r="I252" s="25" t="str">
        <f>IF($A252=EOMONTH($A252,0),IF(VLOOKUP(MONTH($A252),T_Récap_HS,2,0)&lt;&gt;"",VLOOKUP(MONTH($A252),T_Récap_HS,2,0),""),"")</f>
        <v/>
      </c>
      <c r="J252" s="25"/>
      <c r="K252" s="25" t="str">
        <f>IF(OR(A252&lt;$E$1,A252&gt;EOMONTH($E$1,11)),"",IF(AND(WEEKDAY(A252,2)=7,J252&lt;&gt;""),SUM($J$3:$J252),IF(AND($A252=EOMONTH($A252,0),VLOOKUP(MONTH(A252),T_Récap_HS,3,0)&lt;&gt;""),SUM($J$3:$J252),"")))</f>
        <v/>
      </c>
    </row>
    <row r="253" spans="1:11" x14ac:dyDescent="0.25">
      <c r="A253" s="17">
        <f t="shared" si="15"/>
        <v>43834</v>
      </c>
      <c r="B253" s="11"/>
      <c r="C253" s="11"/>
      <c r="D253" s="11"/>
      <c r="E253" s="11"/>
      <c r="F253" s="21" t="str">
        <f t="shared" si="14"/>
        <v/>
      </c>
      <c r="G253" s="25"/>
      <c r="H253" s="25"/>
      <c r="I253" s="25" t="str">
        <f>IF($A253=EOMONTH($A253,0),IF(VLOOKUP(MONTH($A253),T_Récap_HS,2,0)&lt;&gt;"",VLOOKUP(MONTH($A253),T_Récap_HS,2,0),""),"")</f>
        <v/>
      </c>
      <c r="J253" s="25"/>
      <c r="K253" s="25" t="str">
        <f>IF(OR(A253&lt;$E$1,A253&gt;EOMONTH($E$1,11)),"",IF(AND(WEEKDAY(A253,2)=7,J253&lt;&gt;""),SUM($J$3:$J253),IF(AND($A253=EOMONTH($A253,0),VLOOKUP(MONTH(A253),T_Récap_HS,3,0)&lt;&gt;""),SUM($J$3:$J253),"")))</f>
        <v/>
      </c>
    </row>
    <row r="254" spans="1:11" x14ac:dyDescent="0.25">
      <c r="A254" s="17">
        <f t="shared" si="15"/>
        <v>43835</v>
      </c>
      <c r="B254" s="11"/>
      <c r="C254" s="11"/>
      <c r="D254" s="11"/>
      <c r="E254" s="11"/>
      <c r="F254" s="21" t="str">
        <f t="shared" si="14"/>
        <v/>
      </c>
      <c r="G254" s="27" t="str">
        <f t="shared" si="17"/>
        <v/>
      </c>
      <c r="H254" s="25" t="str">
        <f>IF(G254&lt;&gt;"",IF(MAX(SUM(F248:F254)-44/24,0)&gt;0,IF(MAX(SUM(F248:F254)-44/24,0)&gt;4/24,VLOOKUP(MAX(SUM(F248:F254)-44/24,0),T_HS_Sup_48h,2,1),MAX(SUM(F248:F254)-44/24,0)),""),"")</f>
        <v/>
      </c>
      <c r="I254" s="25" t="str">
        <f>IF($H254&lt;&gt;"",CHOOSE(MONTH($A254),SUM($H$3:$H254,-SUM($M$3:$M$10)),SUM($H$3:$H254,-SUM($M$3:$M$11)),SUM($H$3:$H254,-SUM($M$3:$M$12)),SUM($H$3:$H254,-SUM($M$3:$M$13)),SUM($H$3:$H254),SUM($H$3:$H254,-$M$3),SUM($H$3:$H254,-SUM($M$3:$M$4)),SUM($H$3:$H254,-SUM($M$3:$M$5)),SUM($H$3:$H254,-SUM($M$3:$M$6)),SUM($H$3:$H254,-SUM($M$3:$M$7)),SUM($H$3:$H254,-SUM($M$3:$M$8)),SUM($H$3:$H254,-SUM($M$3:$M$9))),IF($A254=EOMONTH($A254,0),IF(VLOOKUP(MONTH($A254),T_Récap_HS,2,0)&lt;&gt;"",VLOOKUP(MONTH($A254),T_Récap_HS,2,0),""),""))</f>
        <v/>
      </c>
      <c r="J254" s="25" t="str">
        <f t="shared" si="16"/>
        <v/>
      </c>
      <c r="K254" s="25" t="str">
        <f>IF(OR(A254&lt;$E$1,A254&gt;EOMONTH($E$1,11)),"",IF(AND(WEEKDAY(A254,2)=7,J254&lt;&gt;""),SUM($J$3:$J254),IF(AND($A254=EOMONTH($A254,0),VLOOKUP(MONTH(A254),T_Récap_HS,3,0)&lt;&gt;""),SUM($J$3:$J254),"")))</f>
        <v/>
      </c>
    </row>
    <row r="255" spans="1:11" x14ac:dyDescent="0.25">
      <c r="A255" s="17">
        <f t="shared" si="15"/>
        <v>43836</v>
      </c>
      <c r="B255" s="12"/>
      <c r="C255" s="12"/>
      <c r="D255" s="12"/>
      <c r="E255" s="12"/>
      <c r="F255" s="18" t="str">
        <f t="shared" si="14"/>
        <v/>
      </c>
      <c r="G255" s="24"/>
      <c r="H255" s="24"/>
      <c r="I255" s="24" t="str">
        <f>IF($A255=EOMONTH($A255,0),IF(VLOOKUP(MONTH($A255),T_Récap_HS,2,0)&lt;&gt;"",VLOOKUP(MONTH($A255),T_Récap_HS,2,0),""),"")</f>
        <v/>
      </c>
      <c r="J255" s="24"/>
      <c r="K255" s="24" t="str">
        <f>IF(OR(A255&lt;$E$1,A255&gt;EOMONTH($E$1,11)),"",IF(AND(WEEKDAY(A255,2)=7,J255&lt;&gt;""),SUM($J$3:$J255),IF(AND($A255=EOMONTH($A255,0),VLOOKUP(MONTH(A255),T_Récap_HS,3,0)&lt;&gt;""),SUM($J$3:$J255),"")))</f>
        <v/>
      </c>
    </row>
    <row r="256" spans="1:11" x14ac:dyDescent="0.25">
      <c r="A256" s="17">
        <f t="shared" si="15"/>
        <v>43837</v>
      </c>
      <c r="B256" s="12"/>
      <c r="C256" s="12"/>
      <c r="D256" s="12"/>
      <c r="E256" s="12"/>
      <c r="F256" s="18" t="str">
        <f t="shared" si="14"/>
        <v/>
      </c>
      <c r="G256" s="24"/>
      <c r="H256" s="24"/>
      <c r="I256" s="24" t="str">
        <f>IF($A256=EOMONTH($A256,0),IF(VLOOKUP(MONTH($A256),T_Récap_HS,2,0)&lt;&gt;"",VLOOKUP(MONTH($A256),T_Récap_HS,2,0),""),"")</f>
        <v/>
      </c>
      <c r="J256" s="24"/>
      <c r="K256" s="24" t="str">
        <f>IF(OR(A256&lt;$E$1,A256&gt;EOMONTH($E$1,11)),"",IF(AND(WEEKDAY(A256,2)=7,J256&lt;&gt;""),SUM($J$3:$J256),IF(AND($A256=EOMONTH($A256,0),VLOOKUP(MONTH(A256),T_Récap_HS,3,0)&lt;&gt;""),SUM($J$3:$J256),"")))</f>
        <v/>
      </c>
    </row>
    <row r="257" spans="1:11" x14ac:dyDescent="0.25">
      <c r="A257" s="17">
        <f t="shared" si="15"/>
        <v>43838</v>
      </c>
      <c r="B257" s="12"/>
      <c r="C257" s="12"/>
      <c r="D257" s="12"/>
      <c r="E257" s="12"/>
      <c r="F257" s="18" t="str">
        <f t="shared" si="14"/>
        <v/>
      </c>
      <c r="G257" s="24"/>
      <c r="H257" s="24"/>
      <c r="I257" s="24" t="str">
        <f>IF($A257=EOMONTH($A257,0),IF(VLOOKUP(MONTH($A257),T_Récap_HS,2,0)&lt;&gt;"",VLOOKUP(MONTH($A257),T_Récap_HS,2,0),""),"")</f>
        <v/>
      </c>
      <c r="J257" s="24"/>
      <c r="K257" s="24" t="str">
        <f>IF(OR(A257&lt;$E$1,A257&gt;EOMONTH($E$1,11)),"",IF(AND(WEEKDAY(A257,2)=7,J257&lt;&gt;""),SUM($J$3:$J257),IF(AND($A257=EOMONTH($A257,0),VLOOKUP(MONTH(A257),T_Récap_HS,3,0)&lt;&gt;""),SUM($J$3:$J257),"")))</f>
        <v/>
      </c>
    </row>
    <row r="258" spans="1:11" x14ac:dyDescent="0.25">
      <c r="A258" s="17">
        <f t="shared" si="15"/>
        <v>43839</v>
      </c>
      <c r="B258" s="12"/>
      <c r="C258" s="12"/>
      <c r="D258" s="12"/>
      <c r="E258" s="12"/>
      <c r="F258" s="18" t="str">
        <f t="shared" si="14"/>
        <v/>
      </c>
      <c r="G258" s="24"/>
      <c r="H258" s="24"/>
      <c r="I258" s="24" t="str">
        <f>IF($A258=EOMONTH($A258,0),IF(VLOOKUP(MONTH($A258),T_Récap_HS,2,0)&lt;&gt;"",VLOOKUP(MONTH($A258),T_Récap_HS,2,0),""),"")</f>
        <v/>
      </c>
      <c r="J258" s="24"/>
      <c r="K258" s="24" t="str">
        <f>IF(OR(A258&lt;$E$1,A258&gt;EOMONTH($E$1,11)),"",IF(AND(WEEKDAY(A258,2)=7,J258&lt;&gt;""),SUM($J$3:$J258),IF(AND($A258=EOMONTH($A258,0),VLOOKUP(MONTH(A258),T_Récap_HS,3,0)&lt;&gt;""),SUM($J$3:$J258),"")))</f>
        <v/>
      </c>
    </row>
    <row r="259" spans="1:11" x14ac:dyDescent="0.25">
      <c r="A259" s="17">
        <f t="shared" si="15"/>
        <v>43840</v>
      </c>
      <c r="B259" s="12"/>
      <c r="C259" s="12"/>
      <c r="D259" s="12"/>
      <c r="E259" s="12"/>
      <c r="F259" s="18" t="str">
        <f t="shared" ref="F259:F322" si="18">IF(AND(B259=0,C259=0,D259=0,E259=0),"",IF((C259-B259)+(E259-D259)&lt;0,"",(C259-B259)+(E259-D259)))</f>
        <v/>
      </c>
      <c r="G259" s="24"/>
      <c r="H259" s="24"/>
      <c r="I259" s="24" t="str">
        <f>IF($A259=EOMONTH($A259,0),IF(VLOOKUP(MONTH($A259),T_Récap_HS,2,0)&lt;&gt;"",VLOOKUP(MONTH($A259),T_Récap_HS,2,0),""),"")</f>
        <v/>
      </c>
      <c r="J259" s="24"/>
      <c r="K259" s="24" t="str">
        <f>IF(OR(A259&lt;$E$1,A259&gt;EOMONTH($E$1,11)),"",IF(AND(WEEKDAY(A259,2)=7,J259&lt;&gt;""),SUM($J$3:$J259),IF(AND($A259=EOMONTH($A259,0),VLOOKUP(MONTH(A259),T_Récap_HS,3,0)&lt;&gt;""),SUM($J$3:$J259),"")))</f>
        <v/>
      </c>
    </row>
    <row r="260" spans="1:11" x14ac:dyDescent="0.25">
      <c r="A260" s="17">
        <f t="shared" si="15"/>
        <v>43841</v>
      </c>
      <c r="B260" s="12"/>
      <c r="C260" s="12"/>
      <c r="D260" s="12"/>
      <c r="E260" s="12"/>
      <c r="F260" s="18" t="str">
        <f t="shared" si="18"/>
        <v/>
      </c>
      <c r="G260" s="24"/>
      <c r="H260" s="24"/>
      <c r="I260" s="24" t="str">
        <f>IF($A260=EOMONTH($A260,0),IF(VLOOKUP(MONTH($A260),T_Récap_HS,2,0)&lt;&gt;"",VLOOKUP(MONTH($A260),T_Récap_HS,2,0),""),"")</f>
        <v/>
      </c>
      <c r="J260" s="24"/>
      <c r="K260" s="24" t="str">
        <f>IF(OR(A260&lt;$E$1,A260&gt;EOMONTH($E$1,11)),"",IF(AND(WEEKDAY(A260,2)=7,J260&lt;&gt;""),SUM($J$3:$J260),IF(AND($A260=EOMONTH($A260,0),VLOOKUP(MONTH(A260),T_Récap_HS,3,0)&lt;&gt;""),SUM($J$3:$J260),"")))</f>
        <v/>
      </c>
    </row>
    <row r="261" spans="1:11" x14ac:dyDescent="0.25">
      <c r="A261" s="17">
        <f t="shared" ref="A261:A324" si="19">A260+1</f>
        <v>43842</v>
      </c>
      <c r="B261" s="12"/>
      <c r="C261" s="12"/>
      <c r="D261" s="12"/>
      <c r="E261" s="12"/>
      <c r="F261" s="18" t="str">
        <f t="shared" si="18"/>
        <v/>
      </c>
      <c r="G261" s="26" t="str">
        <f t="shared" si="17"/>
        <v/>
      </c>
      <c r="H261" s="24" t="str">
        <f>IF(G261&lt;&gt;"",IF(MAX(SUM(F255:F261)-44/24,0)&gt;0,IF(MAX(SUM(F255:F261)-44/24,0)&gt;4/24,VLOOKUP(MAX(SUM(F255:F261)-44/24,0),T_HS_Sup_48h,2,1),MAX(SUM(F255:F261)-44/24,0)),""),"")</f>
        <v/>
      </c>
      <c r="I261" s="24" t="str">
        <f>IF($H261&lt;&gt;"",CHOOSE(MONTH($A261),SUM($H$3:$H261,-SUM($M$3:$M$10)),SUM($H$3:$H261,-SUM($M$3:$M$11)),SUM($H$3:$H261,-SUM($M$3:$M$12)),SUM($H$3:$H261,-SUM($M$3:$M$13)),SUM($H$3:$H261),SUM($H$3:$H261,-$M$3),SUM($H$3:$H261,-SUM($M$3:$M$4)),SUM($H$3:$H261,-SUM($M$3:$M$5)),SUM($H$3:$H261,-SUM($M$3:$M$6)),SUM($H$3:$H261,-SUM($M$3:$M$7)),SUM($H$3:$H261,-SUM($M$3:$M$8)),SUM($H$3:$H261,-SUM($M$3:$M$9))),IF($A261=EOMONTH($A261,0),IF(VLOOKUP(MONTH($A261),T_Récap_HS,2,0)&lt;&gt;"",VLOOKUP(MONTH($A261),T_Récap_HS,2,0),""),""))</f>
        <v/>
      </c>
      <c r="J261" s="24" t="str">
        <f t="shared" ref="J261:J317" si="20">IF(G261&lt;&gt;"",IF(MAX(G261-35/24,0)&gt;0,IF(MAX(G261,0)&gt;48/24,9/24,MAX(G261-35/24,0)-_xlfn.NUMBERVALUE(H261)),""),"")</f>
        <v/>
      </c>
      <c r="K261" s="24" t="str">
        <f>IF(OR(A261&lt;$E$1,A261&gt;EOMONTH($E$1,11)),"",IF(AND(WEEKDAY(A261,2)=7,J261&lt;&gt;""),SUM($J$3:$J261),IF(AND($A261=EOMONTH($A261,0),VLOOKUP(MONTH(A261),T_Récap_HS,3,0)&lt;&gt;""),SUM($J$3:$J261),"")))</f>
        <v/>
      </c>
    </row>
    <row r="262" spans="1:11" x14ac:dyDescent="0.25">
      <c r="A262" s="17">
        <f t="shared" si="19"/>
        <v>43843</v>
      </c>
      <c r="B262" s="11"/>
      <c r="C262" s="11"/>
      <c r="D262" s="11"/>
      <c r="E262" s="11"/>
      <c r="F262" s="21" t="str">
        <f t="shared" si="18"/>
        <v/>
      </c>
      <c r="G262" s="25"/>
      <c r="H262" s="25"/>
      <c r="I262" s="25" t="str">
        <f>IF($A262=EOMONTH($A262,0),IF(VLOOKUP(MONTH($A262),T_Récap_HS,2,0)&lt;&gt;"",VLOOKUP(MONTH($A262),T_Récap_HS,2,0),""),"")</f>
        <v/>
      </c>
      <c r="J262" s="25"/>
      <c r="K262" s="25" t="str">
        <f>IF(OR(A262&lt;$E$1,A262&gt;EOMONTH($E$1,11)),"",IF(AND(WEEKDAY(A262,2)=7,J262&lt;&gt;""),SUM($J$3:$J262),IF(AND($A262=EOMONTH($A262,0),VLOOKUP(MONTH(A262),T_Récap_HS,3,0)&lt;&gt;""),SUM($J$3:$J262),"")))</f>
        <v/>
      </c>
    </row>
    <row r="263" spans="1:11" x14ac:dyDescent="0.25">
      <c r="A263" s="17">
        <f t="shared" si="19"/>
        <v>43844</v>
      </c>
      <c r="B263" s="11"/>
      <c r="C263" s="11"/>
      <c r="D263" s="11"/>
      <c r="E263" s="11"/>
      <c r="F263" s="21" t="str">
        <f t="shared" si="18"/>
        <v/>
      </c>
      <c r="G263" s="25"/>
      <c r="H263" s="25"/>
      <c r="I263" s="25" t="str">
        <f>IF($A263=EOMONTH($A263,0),IF(VLOOKUP(MONTH($A263),T_Récap_HS,2,0)&lt;&gt;"",VLOOKUP(MONTH($A263),T_Récap_HS,2,0),""),"")</f>
        <v/>
      </c>
      <c r="J263" s="25"/>
      <c r="K263" s="25" t="str">
        <f>IF(OR(A263&lt;$E$1,A263&gt;EOMONTH($E$1,11)),"",IF(AND(WEEKDAY(A263,2)=7,J263&lt;&gt;""),SUM($J$3:$J263),IF(AND($A263=EOMONTH($A263,0),VLOOKUP(MONTH(A263),T_Récap_HS,3,0)&lt;&gt;""),SUM($J$3:$J263),"")))</f>
        <v/>
      </c>
    </row>
    <row r="264" spans="1:11" x14ac:dyDescent="0.25">
      <c r="A264" s="17">
        <f t="shared" si="19"/>
        <v>43845</v>
      </c>
      <c r="B264" s="11"/>
      <c r="C264" s="11"/>
      <c r="D264" s="11"/>
      <c r="E264" s="11"/>
      <c r="F264" s="21" t="str">
        <f t="shared" si="18"/>
        <v/>
      </c>
      <c r="G264" s="25"/>
      <c r="H264" s="25"/>
      <c r="I264" s="25" t="str">
        <f>IF($A264=EOMONTH($A264,0),IF(VLOOKUP(MONTH($A264),T_Récap_HS,2,0)&lt;&gt;"",VLOOKUP(MONTH($A264),T_Récap_HS,2,0),""),"")</f>
        <v/>
      </c>
      <c r="J264" s="25"/>
      <c r="K264" s="25" t="str">
        <f>IF(OR(A264&lt;$E$1,A264&gt;EOMONTH($E$1,11)),"",IF(AND(WEEKDAY(A264,2)=7,J264&lt;&gt;""),SUM($J$3:$J264),IF(AND($A264=EOMONTH($A264,0),VLOOKUP(MONTH(A264),T_Récap_HS,3,0)&lt;&gt;""),SUM($J$3:$J264),"")))</f>
        <v/>
      </c>
    </row>
    <row r="265" spans="1:11" x14ac:dyDescent="0.25">
      <c r="A265" s="17">
        <f t="shared" si="19"/>
        <v>43846</v>
      </c>
      <c r="B265" s="11"/>
      <c r="C265" s="11"/>
      <c r="D265" s="11"/>
      <c r="E265" s="11"/>
      <c r="F265" s="21" t="str">
        <f t="shared" si="18"/>
        <v/>
      </c>
      <c r="G265" s="25"/>
      <c r="H265" s="25"/>
      <c r="I265" s="25" t="str">
        <f>IF($A265=EOMONTH($A265,0),IF(VLOOKUP(MONTH($A265),T_Récap_HS,2,0)&lt;&gt;"",VLOOKUP(MONTH($A265),T_Récap_HS,2,0),""),"")</f>
        <v/>
      </c>
      <c r="J265" s="25"/>
      <c r="K265" s="25" t="str">
        <f>IF(OR(A265&lt;$E$1,A265&gt;EOMONTH($E$1,11)),"",IF(AND(WEEKDAY(A265,2)=7,J265&lt;&gt;""),SUM($J$3:$J265),IF(AND($A265=EOMONTH($A265,0),VLOOKUP(MONTH(A265),T_Récap_HS,3,0)&lt;&gt;""),SUM($J$3:$J265),"")))</f>
        <v/>
      </c>
    </row>
    <row r="266" spans="1:11" x14ac:dyDescent="0.25">
      <c r="A266" s="17">
        <f t="shared" si="19"/>
        <v>43847</v>
      </c>
      <c r="B266" s="11"/>
      <c r="C266" s="11"/>
      <c r="D266" s="11"/>
      <c r="E266" s="11"/>
      <c r="F266" s="21" t="str">
        <f t="shared" si="18"/>
        <v/>
      </c>
      <c r="G266" s="25"/>
      <c r="H266" s="25"/>
      <c r="I266" s="25" t="str">
        <f>IF($A266=EOMONTH($A266,0),IF(VLOOKUP(MONTH($A266),T_Récap_HS,2,0)&lt;&gt;"",VLOOKUP(MONTH($A266),T_Récap_HS,2,0),""),"")</f>
        <v/>
      </c>
      <c r="J266" s="25"/>
      <c r="K266" s="25" t="str">
        <f>IF(OR(A266&lt;$E$1,A266&gt;EOMONTH($E$1,11)),"",IF(AND(WEEKDAY(A266,2)=7,J266&lt;&gt;""),SUM($J$3:$J266),IF(AND($A266=EOMONTH($A266,0),VLOOKUP(MONTH(A266),T_Récap_HS,3,0)&lt;&gt;""),SUM($J$3:$J266),"")))</f>
        <v/>
      </c>
    </row>
    <row r="267" spans="1:11" x14ac:dyDescent="0.25">
      <c r="A267" s="17">
        <f t="shared" si="19"/>
        <v>43848</v>
      </c>
      <c r="B267" s="11"/>
      <c r="C267" s="11"/>
      <c r="D267" s="11"/>
      <c r="E267" s="11"/>
      <c r="F267" s="21" t="str">
        <f t="shared" si="18"/>
        <v/>
      </c>
      <c r="G267" s="25"/>
      <c r="H267" s="25"/>
      <c r="I267" s="25" t="str">
        <f>IF($A267=EOMONTH($A267,0),IF(VLOOKUP(MONTH($A267),T_Récap_HS,2,0)&lt;&gt;"",VLOOKUP(MONTH($A267),T_Récap_HS,2,0),""),"")</f>
        <v/>
      </c>
      <c r="J267" s="25"/>
      <c r="K267" s="25" t="str">
        <f>IF(OR(A267&lt;$E$1,A267&gt;EOMONTH($E$1,11)),"",IF(AND(WEEKDAY(A267,2)=7,J267&lt;&gt;""),SUM($J$3:$J267),IF(AND($A267=EOMONTH($A267,0),VLOOKUP(MONTH(A267),T_Récap_HS,3,0)&lt;&gt;""),SUM($J$3:$J267),"")))</f>
        <v/>
      </c>
    </row>
    <row r="268" spans="1:11" x14ac:dyDescent="0.25">
      <c r="A268" s="17">
        <f t="shared" si="19"/>
        <v>43849</v>
      </c>
      <c r="B268" s="11"/>
      <c r="C268" s="11"/>
      <c r="D268" s="11"/>
      <c r="E268" s="11"/>
      <c r="F268" s="21" t="str">
        <f t="shared" si="18"/>
        <v/>
      </c>
      <c r="G268" s="27" t="str">
        <f t="shared" ref="G268:G324" si="21">IF(A268&gt;EOMONTH($E$1,11),"",IF(WEEKDAY(A268,2)&lt;7,"",IF(SUM(F262:F268)&gt;0,SUM(F262:F268),"")))</f>
        <v/>
      </c>
      <c r="H268" s="25" t="str">
        <f>IF(G268&lt;&gt;"",IF(MAX(SUM(F262:F268)-44/24,0)&gt;0,IF(MAX(SUM(F262:F268)-44/24,0)&gt;4/24,VLOOKUP(MAX(SUM(F262:F268)-44/24,0),T_HS_Sup_48h,2,1),MAX(SUM(F262:F268)-44/24,0)),""),"")</f>
        <v/>
      </c>
      <c r="I268" s="25" t="str">
        <f>IF($H268&lt;&gt;"",CHOOSE(MONTH($A268),SUM($H$3:$H268,-SUM($M$3:$M$10)),SUM($H$3:$H268,-SUM($M$3:$M$11)),SUM($H$3:$H268,-SUM($M$3:$M$12)),SUM($H$3:$H268,-SUM($M$3:$M$13)),SUM($H$3:$H268),SUM($H$3:$H268,-$M$3),SUM($H$3:$H268,-SUM($M$3:$M$4)),SUM($H$3:$H268,-SUM($M$3:$M$5)),SUM($H$3:$H268,-SUM($M$3:$M$6)),SUM($H$3:$H268,-SUM($M$3:$M$7)),SUM($H$3:$H268,-SUM($M$3:$M$8)),SUM($H$3:$H268,-SUM($M$3:$M$9))),IF($A268=EOMONTH($A268,0),IF(VLOOKUP(MONTH($A268),T_Récap_HS,2,0)&lt;&gt;"",VLOOKUP(MONTH($A268),T_Récap_HS,2,0),""),""))</f>
        <v/>
      </c>
      <c r="J268" s="25" t="str">
        <f t="shared" si="20"/>
        <v/>
      </c>
      <c r="K268" s="25" t="str">
        <f>IF(OR(A268&lt;$E$1,A268&gt;EOMONTH($E$1,11)),"",IF(AND(WEEKDAY(A268,2)=7,J268&lt;&gt;""),SUM($J$3:$J268),IF(AND($A268=EOMONTH($A268,0),VLOOKUP(MONTH(A268),T_Récap_HS,3,0)&lt;&gt;""),SUM($J$3:$J268),"")))</f>
        <v/>
      </c>
    </row>
    <row r="269" spans="1:11" x14ac:dyDescent="0.25">
      <c r="A269" s="17">
        <f t="shared" si="19"/>
        <v>43850</v>
      </c>
      <c r="B269" s="12"/>
      <c r="C269" s="12"/>
      <c r="D269" s="12"/>
      <c r="E269" s="12"/>
      <c r="F269" s="18" t="str">
        <f t="shared" si="18"/>
        <v/>
      </c>
      <c r="G269" s="24"/>
      <c r="H269" s="24"/>
      <c r="I269" s="24" t="str">
        <f>IF($A269=EOMONTH($A269,0),IF(VLOOKUP(MONTH($A269),T_Récap_HS,2,0)&lt;&gt;"",VLOOKUP(MONTH($A269),T_Récap_HS,2,0),""),"")</f>
        <v/>
      </c>
      <c r="J269" s="24"/>
      <c r="K269" s="24" t="str">
        <f>IF(OR(A269&lt;$E$1,A269&gt;EOMONTH($E$1,11)),"",IF(AND(WEEKDAY(A269,2)=7,J269&lt;&gt;""),SUM($J$3:$J269),IF(AND($A269=EOMONTH($A269,0),VLOOKUP(MONTH(A269),T_Récap_HS,3,0)&lt;&gt;""),SUM($J$3:$J269),"")))</f>
        <v/>
      </c>
    </row>
    <row r="270" spans="1:11" x14ac:dyDescent="0.25">
      <c r="A270" s="17">
        <f t="shared" si="19"/>
        <v>43851</v>
      </c>
      <c r="B270" s="12"/>
      <c r="C270" s="12"/>
      <c r="D270" s="12"/>
      <c r="E270" s="12"/>
      <c r="F270" s="18" t="str">
        <f t="shared" si="18"/>
        <v/>
      </c>
      <c r="G270" s="24"/>
      <c r="H270" s="24"/>
      <c r="I270" s="24" t="str">
        <f>IF($A270=EOMONTH($A270,0),IF(VLOOKUP(MONTH($A270),T_Récap_HS,2,0)&lt;&gt;"",VLOOKUP(MONTH($A270),T_Récap_HS,2,0),""),"")</f>
        <v/>
      </c>
      <c r="J270" s="24"/>
      <c r="K270" s="24" t="str">
        <f>IF(OR(A270&lt;$E$1,A270&gt;EOMONTH($E$1,11)),"",IF(AND(WEEKDAY(A270,2)=7,J270&lt;&gt;""),SUM($J$3:$J270),IF(AND($A270=EOMONTH($A270,0),VLOOKUP(MONTH(A270),T_Récap_HS,3,0)&lt;&gt;""),SUM($J$3:$J270),"")))</f>
        <v/>
      </c>
    </row>
    <row r="271" spans="1:11" x14ac:dyDescent="0.25">
      <c r="A271" s="17">
        <f t="shared" si="19"/>
        <v>43852</v>
      </c>
      <c r="B271" s="12"/>
      <c r="C271" s="12"/>
      <c r="D271" s="12"/>
      <c r="E271" s="12"/>
      <c r="F271" s="18" t="str">
        <f t="shared" si="18"/>
        <v/>
      </c>
      <c r="G271" s="24"/>
      <c r="H271" s="24"/>
      <c r="I271" s="24" t="str">
        <f>IF($A271=EOMONTH($A271,0),IF(VLOOKUP(MONTH($A271),T_Récap_HS,2,0)&lt;&gt;"",VLOOKUP(MONTH($A271),T_Récap_HS,2,0),""),"")</f>
        <v/>
      </c>
      <c r="J271" s="24"/>
      <c r="K271" s="24" t="str">
        <f>IF(OR(A271&lt;$E$1,A271&gt;EOMONTH($E$1,11)),"",IF(AND(WEEKDAY(A271,2)=7,J271&lt;&gt;""),SUM($J$3:$J271),IF(AND($A271=EOMONTH($A271,0),VLOOKUP(MONTH(A271),T_Récap_HS,3,0)&lt;&gt;""),SUM($J$3:$J271),"")))</f>
        <v/>
      </c>
    </row>
    <row r="272" spans="1:11" x14ac:dyDescent="0.25">
      <c r="A272" s="17">
        <f t="shared" si="19"/>
        <v>43853</v>
      </c>
      <c r="B272" s="12"/>
      <c r="C272" s="12"/>
      <c r="D272" s="12"/>
      <c r="E272" s="12"/>
      <c r="F272" s="18" t="str">
        <f t="shared" si="18"/>
        <v/>
      </c>
      <c r="G272" s="24"/>
      <c r="H272" s="24"/>
      <c r="I272" s="24" t="str">
        <f>IF($A272=EOMONTH($A272,0),IF(VLOOKUP(MONTH($A272),T_Récap_HS,2,0)&lt;&gt;"",VLOOKUP(MONTH($A272),T_Récap_HS,2,0),""),"")</f>
        <v/>
      </c>
      <c r="J272" s="24"/>
      <c r="K272" s="24" t="str">
        <f>IF(OR(A272&lt;$E$1,A272&gt;EOMONTH($E$1,11)),"",IF(AND(WEEKDAY(A272,2)=7,J272&lt;&gt;""),SUM($J$3:$J272),IF(AND($A272=EOMONTH($A272,0),VLOOKUP(MONTH(A272),T_Récap_HS,3,0)&lt;&gt;""),SUM($J$3:$J272),"")))</f>
        <v/>
      </c>
    </row>
    <row r="273" spans="1:11" x14ac:dyDescent="0.25">
      <c r="A273" s="17">
        <f t="shared" si="19"/>
        <v>43854</v>
      </c>
      <c r="B273" s="12"/>
      <c r="C273" s="12"/>
      <c r="D273" s="12"/>
      <c r="E273" s="12"/>
      <c r="F273" s="18" t="str">
        <f t="shared" si="18"/>
        <v/>
      </c>
      <c r="G273" s="24"/>
      <c r="H273" s="24"/>
      <c r="I273" s="24" t="str">
        <f>IF($A273=EOMONTH($A273,0),IF(VLOOKUP(MONTH($A273),T_Récap_HS,2,0)&lt;&gt;"",VLOOKUP(MONTH($A273),T_Récap_HS,2,0),""),"")</f>
        <v/>
      </c>
      <c r="J273" s="24"/>
      <c r="K273" s="24" t="str">
        <f>IF(OR(A273&lt;$E$1,A273&gt;EOMONTH($E$1,11)),"",IF(AND(WEEKDAY(A273,2)=7,J273&lt;&gt;""),SUM($J$3:$J273),IF(AND($A273=EOMONTH($A273,0),VLOOKUP(MONTH(A273),T_Récap_HS,3,0)&lt;&gt;""),SUM($J$3:$J273),"")))</f>
        <v/>
      </c>
    </row>
    <row r="274" spans="1:11" x14ac:dyDescent="0.25">
      <c r="A274" s="17">
        <f t="shared" si="19"/>
        <v>43855</v>
      </c>
      <c r="B274" s="12"/>
      <c r="C274" s="12"/>
      <c r="D274" s="12"/>
      <c r="E274" s="12"/>
      <c r="F274" s="18" t="str">
        <f t="shared" si="18"/>
        <v/>
      </c>
      <c r="G274" s="24"/>
      <c r="H274" s="24"/>
      <c r="I274" s="24" t="str">
        <f>IF($A274=EOMONTH($A274,0),IF(VLOOKUP(MONTH($A274),T_Récap_HS,2,0)&lt;&gt;"",VLOOKUP(MONTH($A274),T_Récap_HS,2,0),""),"")</f>
        <v/>
      </c>
      <c r="J274" s="24"/>
      <c r="K274" s="24" t="str">
        <f>IF(OR(A274&lt;$E$1,A274&gt;EOMONTH($E$1,11)),"",IF(AND(WEEKDAY(A274,2)=7,J274&lt;&gt;""),SUM($J$3:$J274),IF(AND($A274=EOMONTH($A274,0),VLOOKUP(MONTH(A274),T_Récap_HS,3,0)&lt;&gt;""),SUM($J$3:$J274),"")))</f>
        <v/>
      </c>
    </row>
    <row r="275" spans="1:11" x14ac:dyDescent="0.25">
      <c r="A275" s="17">
        <f t="shared" si="19"/>
        <v>43856</v>
      </c>
      <c r="B275" s="12"/>
      <c r="C275" s="12"/>
      <c r="D275" s="12"/>
      <c r="E275" s="12"/>
      <c r="F275" s="18" t="str">
        <f t="shared" si="18"/>
        <v/>
      </c>
      <c r="G275" s="26" t="str">
        <f t="shared" si="21"/>
        <v/>
      </c>
      <c r="H275" s="24" t="str">
        <f>IF(G275&lt;&gt;"",IF(MAX(SUM(F269:F275)-44/24,0)&gt;0,IF(MAX(SUM(F269:F275)-44/24,0)&gt;4/24,VLOOKUP(MAX(SUM(F269:F275)-44/24,0),T_HS_Sup_48h,2,1),MAX(SUM(F269:F275)-44/24,0)),""),"")</f>
        <v/>
      </c>
      <c r="I275" s="24" t="str">
        <f>IF($H275&lt;&gt;"",CHOOSE(MONTH($A275),SUM($H$3:$H275,-SUM($M$3:$M$10)),SUM($H$3:$H275,-SUM($M$3:$M$11)),SUM($H$3:$H275,-SUM($M$3:$M$12)),SUM($H$3:$H275,-SUM($M$3:$M$13)),SUM($H$3:$H275),SUM($H$3:$H275,-$M$3),SUM($H$3:$H275,-SUM($M$3:$M$4)),SUM($H$3:$H275,-SUM($M$3:$M$5)),SUM($H$3:$H275,-SUM($M$3:$M$6)),SUM($H$3:$H275,-SUM($M$3:$M$7)),SUM($H$3:$H275,-SUM($M$3:$M$8)),SUM($H$3:$H275,-SUM($M$3:$M$9))),IF($A275=EOMONTH($A275,0),IF(VLOOKUP(MONTH($A275),T_Récap_HS,2,0)&lt;&gt;"",VLOOKUP(MONTH($A275),T_Récap_HS,2,0),""),""))</f>
        <v/>
      </c>
      <c r="J275" s="24" t="str">
        <f t="shared" si="20"/>
        <v/>
      </c>
      <c r="K275" s="24" t="str">
        <f>IF(OR(A275&lt;$E$1,A275&gt;EOMONTH($E$1,11)),"",IF(AND(WEEKDAY(A275,2)=7,J275&lt;&gt;""),SUM($J$3:$J275),IF(AND($A275=EOMONTH($A275,0),VLOOKUP(MONTH(A275),T_Récap_HS,3,0)&lt;&gt;""),SUM($J$3:$J275),"")))</f>
        <v/>
      </c>
    </row>
    <row r="276" spans="1:11" x14ac:dyDescent="0.25">
      <c r="A276" s="17">
        <f t="shared" si="19"/>
        <v>43857</v>
      </c>
      <c r="B276" s="11"/>
      <c r="C276" s="11"/>
      <c r="D276" s="11"/>
      <c r="E276" s="11"/>
      <c r="F276" s="21" t="str">
        <f t="shared" si="18"/>
        <v/>
      </c>
      <c r="G276" s="25"/>
      <c r="H276" s="25"/>
      <c r="I276" s="25" t="str">
        <f>IF($A276=EOMONTH($A276,0),IF(VLOOKUP(MONTH($A276),T_Récap_HS,2,0)&lt;&gt;"",VLOOKUP(MONTH($A276),T_Récap_HS,2,0),""),"")</f>
        <v/>
      </c>
      <c r="J276" s="25"/>
      <c r="K276" s="25" t="str">
        <f>IF(OR(A276&lt;$E$1,A276&gt;EOMONTH($E$1,11)),"",IF(AND(WEEKDAY(A276,2)=7,J276&lt;&gt;""),SUM($J$3:$J276),IF(AND($A276=EOMONTH($A276,0),VLOOKUP(MONTH(A276),T_Récap_HS,3,0)&lt;&gt;""),SUM($J$3:$J276),"")))</f>
        <v/>
      </c>
    </row>
    <row r="277" spans="1:11" x14ac:dyDescent="0.25">
      <c r="A277" s="17">
        <f t="shared" si="19"/>
        <v>43858</v>
      </c>
      <c r="B277" s="11"/>
      <c r="C277" s="11"/>
      <c r="D277" s="11"/>
      <c r="E277" s="11"/>
      <c r="F277" s="21" t="str">
        <f t="shared" si="18"/>
        <v/>
      </c>
      <c r="G277" s="25"/>
      <c r="H277" s="25"/>
      <c r="I277" s="25" t="str">
        <f>IF($A277=EOMONTH($A277,0),IF(VLOOKUP(MONTH($A277),T_Récap_HS,2,0)&lt;&gt;"",VLOOKUP(MONTH($A277),T_Récap_HS,2,0),""),"")</f>
        <v/>
      </c>
      <c r="J277" s="25"/>
      <c r="K277" s="25" t="str">
        <f>IF(OR(A277&lt;$E$1,A277&gt;EOMONTH($E$1,11)),"",IF(AND(WEEKDAY(A277,2)=7,J277&lt;&gt;""),SUM($J$3:$J277),IF(AND($A277=EOMONTH($A277,0),VLOOKUP(MONTH(A277),T_Récap_HS,3,0)&lt;&gt;""),SUM($J$3:$J277),"")))</f>
        <v/>
      </c>
    </row>
    <row r="278" spans="1:11" x14ac:dyDescent="0.25">
      <c r="A278" s="17">
        <f t="shared" si="19"/>
        <v>43859</v>
      </c>
      <c r="B278" s="11"/>
      <c r="C278" s="11"/>
      <c r="D278" s="11"/>
      <c r="E278" s="11"/>
      <c r="F278" s="21" t="str">
        <f t="shared" si="18"/>
        <v/>
      </c>
      <c r="G278" s="25"/>
      <c r="H278" s="25"/>
      <c r="I278" s="25" t="str">
        <f>IF($A278=EOMONTH($A278,0),IF(VLOOKUP(MONTH($A278),T_Récap_HS,2,0)&lt;&gt;"",VLOOKUP(MONTH($A278),T_Récap_HS,2,0),""),"")</f>
        <v/>
      </c>
      <c r="J278" s="25"/>
      <c r="K278" s="25" t="str">
        <f>IF(OR(A278&lt;$E$1,A278&gt;EOMONTH($E$1,11)),"",IF(AND(WEEKDAY(A278,2)=7,J278&lt;&gt;""),SUM($J$3:$J278),IF(AND($A278=EOMONTH($A278,0),VLOOKUP(MONTH(A278),T_Récap_HS,3,0)&lt;&gt;""),SUM($J$3:$J278),"")))</f>
        <v/>
      </c>
    </row>
    <row r="279" spans="1:11" x14ac:dyDescent="0.25">
      <c r="A279" s="17">
        <f t="shared" si="19"/>
        <v>43860</v>
      </c>
      <c r="B279" s="11"/>
      <c r="C279" s="11"/>
      <c r="D279" s="11"/>
      <c r="E279" s="11"/>
      <c r="F279" s="21" t="str">
        <f t="shared" si="18"/>
        <v/>
      </c>
      <c r="G279" s="25"/>
      <c r="H279" s="25"/>
      <c r="I279" s="25" t="str">
        <f>IF($A279=EOMONTH($A279,0),IF(VLOOKUP(MONTH($A279),T_Récap_HS,2,0)&lt;&gt;"",VLOOKUP(MONTH($A279),T_Récap_HS,2,0),""),"")</f>
        <v/>
      </c>
      <c r="J279" s="25"/>
      <c r="K279" s="25" t="str">
        <f>IF(OR(A279&lt;$E$1,A279&gt;EOMONTH($E$1,11)),"",IF(AND(WEEKDAY(A279,2)=7,J279&lt;&gt;""),SUM($J$3:$J279),IF(AND($A279=EOMONTH($A279,0),VLOOKUP(MONTH(A279),T_Récap_HS,3,0)&lt;&gt;""),SUM($J$3:$J279),"")))</f>
        <v/>
      </c>
    </row>
    <row r="280" spans="1:11" x14ac:dyDescent="0.25">
      <c r="A280" s="17">
        <f t="shared" si="19"/>
        <v>43861</v>
      </c>
      <c r="B280" s="11"/>
      <c r="C280" s="11"/>
      <c r="D280" s="11"/>
      <c r="E280" s="11"/>
      <c r="F280" s="21" t="str">
        <f t="shared" si="18"/>
        <v/>
      </c>
      <c r="G280" s="25"/>
      <c r="H280" s="25"/>
      <c r="I280" s="25" t="str">
        <f>IF($A280=EOMONTH($A280,0),IF(VLOOKUP(MONTH($A280),T_Récap_HS,2,0)&lt;&gt;"",VLOOKUP(MONTH($A280),T_Récap_HS,2,0),""),"")</f>
        <v/>
      </c>
      <c r="J280" s="25"/>
      <c r="K280" s="25" t="str">
        <f>IF(OR(A280&lt;$E$1,A280&gt;EOMONTH($E$1,11)),"",IF(AND(WEEKDAY(A280,2)=7,J280&lt;&gt;""),SUM($J$3:$J280),IF(AND($A280=EOMONTH($A280,0),VLOOKUP(MONTH(A280),T_Récap_HS,3,0)&lt;&gt;""),SUM($J$3:$J280),"")))</f>
        <v/>
      </c>
    </row>
    <row r="281" spans="1:11" x14ac:dyDescent="0.25">
      <c r="A281" s="17">
        <f t="shared" si="19"/>
        <v>43862</v>
      </c>
      <c r="B281" s="11"/>
      <c r="C281" s="11"/>
      <c r="D281" s="11"/>
      <c r="E281" s="11"/>
      <c r="F281" s="21" t="str">
        <f t="shared" si="18"/>
        <v/>
      </c>
      <c r="G281" s="25"/>
      <c r="H281" s="25"/>
      <c r="I281" s="25" t="str">
        <f>IF($A281=EOMONTH($A281,0),IF(VLOOKUP(MONTH($A281),T_Récap_HS,2,0)&lt;&gt;"",VLOOKUP(MONTH($A281),T_Récap_HS,2,0),""),"")</f>
        <v/>
      </c>
      <c r="J281" s="25"/>
      <c r="K281" s="25" t="str">
        <f>IF(OR(A281&lt;$E$1,A281&gt;EOMONTH($E$1,11)),"",IF(AND(WEEKDAY(A281,2)=7,J281&lt;&gt;""),SUM($J$3:$J281),IF(AND($A281=EOMONTH($A281,0),VLOOKUP(MONTH(A281),T_Récap_HS,3,0)&lt;&gt;""),SUM($J$3:$J281),"")))</f>
        <v/>
      </c>
    </row>
    <row r="282" spans="1:11" x14ac:dyDescent="0.25">
      <c r="A282" s="17">
        <f t="shared" si="19"/>
        <v>43863</v>
      </c>
      <c r="B282" s="11"/>
      <c r="C282" s="11"/>
      <c r="D282" s="11"/>
      <c r="E282" s="11"/>
      <c r="F282" s="21" t="str">
        <f t="shared" si="18"/>
        <v/>
      </c>
      <c r="G282" s="27" t="str">
        <f t="shared" si="21"/>
        <v/>
      </c>
      <c r="H282" s="25" t="str">
        <f>IF(G282&lt;&gt;"",IF(MAX(SUM(F276:F282)-44/24,0)&gt;0,IF(MAX(SUM(F276:F282)-44/24,0)&gt;4/24,VLOOKUP(MAX(SUM(F276:F282)-44/24,0),T_HS_Sup_48h,2,1),MAX(SUM(F276:F282)-44/24,0)),""),"")</f>
        <v/>
      </c>
      <c r="I282" s="25" t="str">
        <f>IF($H282&lt;&gt;"",CHOOSE(MONTH($A282),SUM($H$3:$H282,-SUM($M$3:$M$10)),SUM($H$3:$H282,-SUM($M$3:$M$11)),SUM($H$3:$H282,-SUM($M$3:$M$12)),SUM($H$3:$H282,-SUM($M$3:$M$13)),SUM($H$3:$H282),SUM($H$3:$H282,-$M$3),SUM($H$3:$H282,-SUM($M$3:$M$4)),SUM($H$3:$H282,-SUM($M$3:$M$5)),SUM($H$3:$H282,-SUM($M$3:$M$6)),SUM($H$3:$H282,-SUM($M$3:$M$7)),SUM($H$3:$H282,-SUM($M$3:$M$8)),SUM($H$3:$H282,-SUM($M$3:$M$9))),IF($A282=EOMONTH($A282,0),IF(VLOOKUP(MONTH($A282),T_Récap_HS,2,0)&lt;&gt;"",VLOOKUP(MONTH($A282),T_Récap_HS,2,0),""),""))</f>
        <v/>
      </c>
      <c r="J282" s="25" t="str">
        <f t="shared" si="20"/>
        <v/>
      </c>
      <c r="K282" s="25" t="str">
        <f>IF(OR(A282&lt;$E$1,A282&gt;EOMONTH($E$1,11)),"",IF(AND(WEEKDAY(A282,2)=7,J282&lt;&gt;""),SUM($J$3:$J282),IF(AND($A282=EOMONTH($A282,0),VLOOKUP(MONTH(A282),T_Récap_HS,3,0)&lt;&gt;""),SUM($J$3:$J282),"")))</f>
        <v/>
      </c>
    </row>
    <row r="283" spans="1:11" x14ac:dyDescent="0.25">
      <c r="A283" s="17">
        <f t="shared" si="19"/>
        <v>43864</v>
      </c>
      <c r="B283" s="12"/>
      <c r="C283" s="12"/>
      <c r="D283" s="12"/>
      <c r="E283" s="12"/>
      <c r="F283" s="18" t="str">
        <f t="shared" si="18"/>
        <v/>
      </c>
      <c r="G283" s="24"/>
      <c r="H283" s="24"/>
      <c r="I283" s="24" t="str">
        <f>IF($A283=EOMONTH($A283,0),IF(VLOOKUP(MONTH($A283),T_Récap_HS,2,0)&lt;&gt;"",VLOOKUP(MONTH($A283),T_Récap_HS,2,0),""),"")</f>
        <v/>
      </c>
      <c r="J283" s="24"/>
      <c r="K283" s="24" t="str">
        <f>IF(OR(A283&lt;$E$1,A283&gt;EOMONTH($E$1,11)),"",IF(AND(WEEKDAY(A283,2)=7,J283&lt;&gt;""),SUM($J$3:$J283),IF(AND($A283=EOMONTH($A283,0),VLOOKUP(MONTH(A283),T_Récap_HS,3,0)&lt;&gt;""),SUM($J$3:$J283),"")))</f>
        <v/>
      </c>
    </row>
    <row r="284" spans="1:11" x14ac:dyDescent="0.25">
      <c r="A284" s="17">
        <f t="shared" si="19"/>
        <v>43865</v>
      </c>
      <c r="B284" s="12"/>
      <c r="C284" s="12"/>
      <c r="D284" s="12"/>
      <c r="E284" s="12"/>
      <c r="F284" s="18" t="str">
        <f t="shared" si="18"/>
        <v/>
      </c>
      <c r="G284" s="24"/>
      <c r="H284" s="24"/>
      <c r="I284" s="24" t="str">
        <f>IF($A284=EOMONTH($A284,0),IF(VLOOKUP(MONTH($A284),T_Récap_HS,2,0)&lt;&gt;"",VLOOKUP(MONTH($A284),T_Récap_HS,2,0),""),"")</f>
        <v/>
      </c>
      <c r="J284" s="24"/>
      <c r="K284" s="24" t="str">
        <f>IF(OR(A284&lt;$E$1,A284&gt;EOMONTH($E$1,11)),"",IF(AND(WEEKDAY(A284,2)=7,J284&lt;&gt;""),SUM($J$3:$J284),IF(AND($A284=EOMONTH($A284,0),VLOOKUP(MONTH(A284),T_Récap_HS,3,0)&lt;&gt;""),SUM($J$3:$J284),"")))</f>
        <v/>
      </c>
    </row>
    <row r="285" spans="1:11" x14ac:dyDescent="0.25">
      <c r="A285" s="17">
        <f t="shared" si="19"/>
        <v>43866</v>
      </c>
      <c r="B285" s="12"/>
      <c r="C285" s="12"/>
      <c r="D285" s="12"/>
      <c r="E285" s="12"/>
      <c r="F285" s="18" t="str">
        <f t="shared" si="18"/>
        <v/>
      </c>
      <c r="G285" s="24"/>
      <c r="H285" s="24"/>
      <c r="I285" s="24" t="str">
        <f>IF($A285=EOMONTH($A285,0),IF(VLOOKUP(MONTH($A285),T_Récap_HS,2,0)&lt;&gt;"",VLOOKUP(MONTH($A285),T_Récap_HS,2,0),""),"")</f>
        <v/>
      </c>
      <c r="J285" s="24"/>
      <c r="K285" s="24" t="str">
        <f>IF(OR(A285&lt;$E$1,A285&gt;EOMONTH($E$1,11)),"",IF(AND(WEEKDAY(A285,2)=7,J285&lt;&gt;""),SUM($J$3:$J285),IF(AND($A285=EOMONTH($A285,0),VLOOKUP(MONTH(A285),T_Récap_HS,3,0)&lt;&gt;""),SUM($J$3:$J285),"")))</f>
        <v/>
      </c>
    </row>
    <row r="286" spans="1:11" x14ac:dyDescent="0.25">
      <c r="A286" s="17">
        <f t="shared" si="19"/>
        <v>43867</v>
      </c>
      <c r="B286" s="12"/>
      <c r="C286" s="12"/>
      <c r="D286" s="12"/>
      <c r="E286" s="12"/>
      <c r="F286" s="18" t="str">
        <f t="shared" si="18"/>
        <v/>
      </c>
      <c r="G286" s="24"/>
      <c r="H286" s="24"/>
      <c r="I286" s="24" t="str">
        <f>IF($A286=EOMONTH($A286,0),IF(VLOOKUP(MONTH($A286),T_Récap_HS,2,0)&lt;&gt;"",VLOOKUP(MONTH($A286),T_Récap_HS,2,0),""),"")</f>
        <v/>
      </c>
      <c r="J286" s="24"/>
      <c r="K286" s="24" t="str">
        <f>IF(OR(A286&lt;$E$1,A286&gt;EOMONTH($E$1,11)),"",IF(AND(WEEKDAY(A286,2)=7,J286&lt;&gt;""),SUM($J$3:$J286),IF(AND($A286=EOMONTH($A286,0),VLOOKUP(MONTH(A286),T_Récap_HS,3,0)&lt;&gt;""),SUM($J$3:$J286),"")))</f>
        <v/>
      </c>
    </row>
    <row r="287" spans="1:11" x14ac:dyDescent="0.25">
      <c r="A287" s="17">
        <f t="shared" si="19"/>
        <v>43868</v>
      </c>
      <c r="B287" s="12"/>
      <c r="C287" s="12"/>
      <c r="D287" s="12"/>
      <c r="E287" s="12"/>
      <c r="F287" s="18" t="str">
        <f t="shared" si="18"/>
        <v/>
      </c>
      <c r="G287" s="24"/>
      <c r="H287" s="24"/>
      <c r="I287" s="24" t="str">
        <f>IF($A287=EOMONTH($A287,0),IF(VLOOKUP(MONTH($A287),T_Récap_HS,2,0)&lt;&gt;"",VLOOKUP(MONTH($A287),T_Récap_HS,2,0),""),"")</f>
        <v/>
      </c>
      <c r="J287" s="24"/>
      <c r="K287" s="24" t="str">
        <f>IF(OR(A287&lt;$E$1,A287&gt;EOMONTH($E$1,11)),"",IF(AND(WEEKDAY(A287,2)=7,J287&lt;&gt;""),SUM($J$3:$J287),IF(AND($A287=EOMONTH($A287,0),VLOOKUP(MONTH(A287),T_Récap_HS,3,0)&lt;&gt;""),SUM($J$3:$J287),"")))</f>
        <v/>
      </c>
    </row>
    <row r="288" spans="1:11" x14ac:dyDescent="0.25">
      <c r="A288" s="17">
        <f t="shared" si="19"/>
        <v>43869</v>
      </c>
      <c r="B288" s="12"/>
      <c r="C288" s="12"/>
      <c r="D288" s="12"/>
      <c r="E288" s="12"/>
      <c r="F288" s="18" t="str">
        <f t="shared" si="18"/>
        <v/>
      </c>
      <c r="G288" s="24"/>
      <c r="H288" s="24"/>
      <c r="I288" s="24" t="str">
        <f>IF($A288=EOMONTH($A288,0),IF(VLOOKUP(MONTH($A288),T_Récap_HS,2,0)&lt;&gt;"",VLOOKUP(MONTH($A288),T_Récap_HS,2,0),""),"")</f>
        <v/>
      </c>
      <c r="J288" s="24"/>
      <c r="K288" s="24" t="str">
        <f>IF(OR(A288&lt;$E$1,A288&gt;EOMONTH($E$1,11)),"",IF(AND(WEEKDAY(A288,2)=7,J288&lt;&gt;""),SUM($J$3:$J288),IF(AND($A288=EOMONTH($A288,0),VLOOKUP(MONTH(A288),T_Récap_HS,3,0)&lt;&gt;""),SUM($J$3:$J288),"")))</f>
        <v/>
      </c>
    </row>
    <row r="289" spans="1:11" x14ac:dyDescent="0.25">
      <c r="A289" s="17">
        <f t="shared" si="19"/>
        <v>43870</v>
      </c>
      <c r="B289" s="12"/>
      <c r="C289" s="12"/>
      <c r="D289" s="12"/>
      <c r="E289" s="12"/>
      <c r="F289" s="18" t="str">
        <f t="shared" si="18"/>
        <v/>
      </c>
      <c r="G289" s="26" t="str">
        <f t="shared" si="21"/>
        <v/>
      </c>
      <c r="H289" s="24" t="str">
        <f>IF(G289&lt;&gt;"",IF(MAX(SUM(F283:F289)-44/24,0)&gt;0,IF(MAX(SUM(F283:F289)-44/24,0)&gt;4/24,VLOOKUP(MAX(SUM(F283:F289)-44/24,0),T_HS_Sup_48h,2,1),MAX(SUM(F283:F289)-44/24,0)),""),"")</f>
        <v/>
      </c>
      <c r="I289" s="24" t="str">
        <f>IF($H289&lt;&gt;"",CHOOSE(MONTH($A289),SUM($H$3:$H289,-SUM($M$3:$M$10)),SUM($H$3:$H289,-SUM($M$3:$M$11)),SUM($H$3:$H289,-SUM($M$3:$M$12)),SUM($H$3:$H289,-SUM($M$3:$M$13)),SUM($H$3:$H289),SUM($H$3:$H289,-$M$3),SUM($H$3:$H289,-SUM($M$3:$M$4)),SUM($H$3:$H289,-SUM($M$3:$M$5)),SUM($H$3:$H289,-SUM($M$3:$M$6)),SUM($H$3:$H289,-SUM($M$3:$M$7)),SUM($H$3:$H289,-SUM($M$3:$M$8)),SUM($H$3:$H289,-SUM($M$3:$M$9))),IF($A289=EOMONTH($A289,0),IF(VLOOKUP(MONTH($A289),T_Récap_HS,2,0)&lt;&gt;"",VLOOKUP(MONTH($A289),T_Récap_HS,2,0),""),""))</f>
        <v/>
      </c>
      <c r="J289" s="24" t="str">
        <f t="shared" si="20"/>
        <v/>
      </c>
      <c r="K289" s="24" t="str">
        <f>IF(OR(A289&lt;$E$1,A289&gt;EOMONTH($E$1,11)),"",IF(AND(WEEKDAY(A289,2)=7,J289&lt;&gt;""),SUM($J$3:$J289),IF(AND($A289=EOMONTH($A289,0),VLOOKUP(MONTH(A289),T_Récap_HS,3,0)&lt;&gt;""),SUM($J$3:$J289),"")))</f>
        <v/>
      </c>
    </row>
    <row r="290" spans="1:11" x14ac:dyDescent="0.25">
      <c r="A290" s="17">
        <f t="shared" si="19"/>
        <v>43871</v>
      </c>
      <c r="B290" s="11"/>
      <c r="C290" s="11"/>
      <c r="D290" s="11"/>
      <c r="E290" s="11"/>
      <c r="F290" s="21" t="str">
        <f t="shared" si="18"/>
        <v/>
      </c>
      <c r="G290" s="25"/>
      <c r="H290" s="25"/>
      <c r="I290" s="25" t="str">
        <f>IF($A290=EOMONTH($A290,0),IF(VLOOKUP(MONTH($A290),T_Récap_HS,2,0)&lt;&gt;"",VLOOKUP(MONTH($A290),T_Récap_HS,2,0),""),"")</f>
        <v/>
      </c>
      <c r="J290" s="25"/>
      <c r="K290" s="25" t="str">
        <f>IF(OR(A290&lt;$E$1,A290&gt;EOMONTH($E$1,11)),"",IF(AND(WEEKDAY(A290,2)=7,J290&lt;&gt;""),SUM($J$3:$J290),IF(AND($A290=EOMONTH($A290,0),VLOOKUP(MONTH(A290),T_Récap_HS,3,0)&lt;&gt;""),SUM($J$3:$J290),"")))</f>
        <v/>
      </c>
    </row>
    <row r="291" spans="1:11" x14ac:dyDescent="0.25">
      <c r="A291" s="17">
        <f t="shared" si="19"/>
        <v>43872</v>
      </c>
      <c r="B291" s="11"/>
      <c r="C291" s="11"/>
      <c r="D291" s="11"/>
      <c r="E291" s="11"/>
      <c r="F291" s="21" t="str">
        <f t="shared" si="18"/>
        <v/>
      </c>
      <c r="G291" s="25"/>
      <c r="H291" s="25"/>
      <c r="I291" s="25" t="str">
        <f>IF($A291=EOMONTH($A291,0),IF(VLOOKUP(MONTH($A291),T_Récap_HS,2,0)&lt;&gt;"",VLOOKUP(MONTH($A291),T_Récap_HS,2,0),""),"")</f>
        <v/>
      </c>
      <c r="J291" s="25"/>
      <c r="K291" s="25" t="str">
        <f>IF(OR(A291&lt;$E$1,A291&gt;EOMONTH($E$1,11)),"",IF(AND(WEEKDAY(A291,2)=7,J291&lt;&gt;""),SUM($J$3:$J291),IF(AND($A291=EOMONTH($A291,0),VLOOKUP(MONTH(A291),T_Récap_HS,3,0)&lt;&gt;""),SUM($J$3:$J291),"")))</f>
        <v/>
      </c>
    </row>
    <row r="292" spans="1:11" x14ac:dyDescent="0.25">
      <c r="A292" s="17">
        <f t="shared" si="19"/>
        <v>43873</v>
      </c>
      <c r="B292" s="11"/>
      <c r="C292" s="11"/>
      <c r="D292" s="11"/>
      <c r="E292" s="11"/>
      <c r="F292" s="21" t="str">
        <f t="shared" si="18"/>
        <v/>
      </c>
      <c r="G292" s="25"/>
      <c r="H292" s="25"/>
      <c r="I292" s="25" t="str">
        <f>IF($A292=EOMONTH($A292,0),IF(VLOOKUP(MONTH($A292),T_Récap_HS,2,0)&lt;&gt;"",VLOOKUP(MONTH($A292),T_Récap_HS,2,0),""),"")</f>
        <v/>
      </c>
      <c r="J292" s="25"/>
      <c r="K292" s="25" t="str">
        <f>IF(OR(A292&lt;$E$1,A292&gt;EOMONTH($E$1,11)),"",IF(AND(WEEKDAY(A292,2)=7,J292&lt;&gt;""),SUM($J$3:$J292),IF(AND($A292=EOMONTH($A292,0),VLOOKUP(MONTH(A292),T_Récap_HS,3,0)&lt;&gt;""),SUM($J$3:$J292),"")))</f>
        <v/>
      </c>
    </row>
    <row r="293" spans="1:11" x14ac:dyDescent="0.25">
      <c r="A293" s="17">
        <f t="shared" si="19"/>
        <v>43874</v>
      </c>
      <c r="B293" s="11"/>
      <c r="C293" s="11"/>
      <c r="D293" s="11"/>
      <c r="E293" s="11"/>
      <c r="F293" s="21" t="str">
        <f t="shared" si="18"/>
        <v/>
      </c>
      <c r="G293" s="25"/>
      <c r="H293" s="25"/>
      <c r="I293" s="25" t="str">
        <f>IF($A293=EOMONTH($A293,0),IF(VLOOKUP(MONTH($A293),T_Récap_HS,2,0)&lt;&gt;"",VLOOKUP(MONTH($A293),T_Récap_HS,2,0),""),"")</f>
        <v/>
      </c>
      <c r="J293" s="25"/>
      <c r="K293" s="25" t="str">
        <f>IF(OR(A293&lt;$E$1,A293&gt;EOMONTH($E$1,11)),"",IF(AND(WEEKDAY(A293,2)=7,J293&lt;&gt;""),SUM($J$3:$J293),IF(AND($A293=EOMONTH($A293,0),VLOOKUP(MONTH(A293),T_Récap_HS,3,0)&lt;&gt;""),SUM($J$3:$J293),"")))</f>
        <v/>
      </c>
    </row>
    <row r="294" spans="1:11" x14ac:dyDescent="0.25">
      <c r="A294" s="17">
        <f t="shared" si="19"/>
        <v>43875</v>
      </c>
      <c r="B294" s="11"/>
      <c r="C294" s="11"/>
      <c r="D294" s="11"/>
      <c r="E294" s="11"/>
      <c r="F294" s="21" t="str">
        <f t="shared" si="18"/>
        <v/>
      </c>
      <c r="G294" s="25"/>
      <c r="H294" s="25"/>
      <c r="I294" s="25" t="str">
        <f>IF($A294=EOMONTH($A294,0),IF(VLOOKUP(MONTH($A294),T_Récap_HS,2,0)&lt;&gt;"",VLOOKUP(MONTH($A294),T_Récap_HS,2,0),""),"")</f>
        <v/>
      </c>
      <c r="J294" s="25"/>
      <c r="K294" s="25" t="str">
        <f>IF(OR(A294&lt;$E$1,A294&gt;EOMONTH($E$1,11)),"",IF(AND(WEEKDAY(A294,2)=7,J294&lt;&gt;""),SUM($J$3:$J294),IF(AND($A294=EOMONTH($A294,0),VLOOKUP(MONTH(A294),T_Récap_HS,3,0)&lt;&gt;""),SUM($J$3:$J294),"")))</f>
        <v/>
      </c>
    </row>
    <row r="295" spans="1:11" x14ac:dyDescent="0.25">
      <c r="A295" s="17">
        <f t="shared" si="19"/>
        <v>43876</v>
      </c>
      <c r="B295" s="11"/>
      <c r="C295" s="11"/>
      <c r="D295" s="11"/>
      <c r="E295" s="11"/>
      <c r="F295" s="21" t="str">
        <f t="shared" si="18"/>
        <v/>
      </c>
      <c r="G295" s="25"/>
      <c r="H295" s="25"/>
      <c r="I295" s="25" t="str">
        <f>IF($A295=EOMONTH($A295,0),IF(VLOOKUP(MONTH($A295),T_Récap_HS,2,0)&lt;&gt;"",VLOOKUP(MONTH($A295),T_Récap_HS,2,0),""),"")</f>
        <v/>
      </c>
      <c r="J295" s="25"/>
      <c r="K295" s="25" t="str">
        <f>IF(OR(A295&lt;$E$1,A295&gt;EOMONTH($E$1,11)),"",IF(AND(WEEKDAY(A295,2)=7,J295&lt;&gt;""),SUM($J$3:$J295),IF(AND($A295=EOMONTH($A295,0),VLOOKUP(MONTH(A295),T_Récap_HS,3,0)&lt;&gt;""),SUM($J$3:$J295),"")))</f>
        <v/>
      </c>
    </row>
    <row r="296" spans="1:11" x14ac:dyDescent="0.25">
      <c r="A296" s="17">
        <f t="shared" si="19"/>
        <v>43877</v>
      </c>
      <c r="B296" s="11"/>
      <c r="C296" s="11"/>
      <c r="D296" s="11"/>
      <c r="E296" s="11"/>
      <c r="F296" s="21" t="str">
        <f t="shared" si="18"/>
        <v/>
      </c>
      <c r="G296" s="27" t="str">
        <f t="shared" si="21"/>
        <v/>
      </c>
      <c r="H296" s="25" t="str">
        <f>IF(G296&lt;&gt;"",IF(MAX(SUM(F290:F296)-44/24,0)&gt;0,IF(MAX(SUM(F290:F296)-44/24,0)&gt;4/24,VLOOKUP(MAX(SUM(F290:F296)-44/24,0),T_HS_Sup_48h,2,1),MAX(SUM(F290:F296)-44/24,0)),""),"")</f>
        <v/>
      </c>
      <c r="I296" s="25" t="str">
        <f>IF($H296&lt;&gt;"",CHOOSE(MONTH($A296),SUM($H$3:$H296,-SUM($M$3:$M$10)),SUM($H$3:$H296,-SUM($M$3:$M$11)),SUM($H$3:$H296,-SUM($M$3:$M$12)),SUM($H$3:$H296,-SUM($M$3:$M$13)),SUM($H$3:$H296),SUM($H$3:$H296,-$M$3),SUM($H$3:$H296,-SUM($M$3:$M$4)),SUM($H$3:$H296,-SUM($M$3:$M$5)),SUM($H$3:$H296,-SUM($M$3:$M$6)),SUM($H$3:$H296,-SUM($M$3:$M$7)),SUM($H$3:$H296,-SUM($M$3:$M$8)),SUM($H$3:$H296,-SUM($M$3:$M$9))),IF($A296=EOMONTH($A296,0),IF(VLOOKUP(MONTH($A296),T_Récap_HS,2,0)&lt;&gt;"",VLOOKUP(MONTH($A296),T_Récap_HS,2,0),""),""))</f>
        <v/>
      </c>
      <c r="J296" s="25" t="str">
        <f t="shared" si="20"/>
        <v/>
      </c>
      <c r="K296" s="25" t="str">
        <f>IF(OR(A296&lt;$E$1,A296&gt;EOMONTH($E$1,11)),"",IF(AND(WEEKDAY(A296,2)=7,J296&lt;&gt;""),SUM($J$3:$J296),IF(AND($A296=EOMONTH($A296,0),VLOOKUP(MONTH(A296),T_Récap_HS,3,0)&lt;&gt;""),SUM($J$3:$J296),"")))</f>
        <v/>
      </c>
    </row>
    <row r="297" spans="1:11" x14ac:dyDescent="0.25">
      <c r="A297" s="17">
        <f t="shared" si="19"/>
        <v>43878</v>
      </c>
      <c r="B297" s="12"/>
      <c r="C297" s="12"/>
      <c r="D297" s="12"/>
      <c r="E297" s="12"/>
      <c r="F297" s="18" t="str">
        <f t="shared" si="18"/>
        <v/>
      </c>
      <c r="G297" s="24"/>
      <c r="H297" s="24"/>
      <c r="I297" s="24" t="str">
        <f>IF($A297=EOMONTH($A297,0),IF(VLOOKUP(MONTH($A297),T_Récap_HS,2,0)&lt;&gt;"",VLOOKUP(MONTH($A297),T_Récap_HS,2,0),""),"")</f>
        <v/>
      </c>
      <c r="J297" s="24"/>
      <c r="K297" s="24" t="str">
        <f>IF(OR(A297&lt;$E$1,A297&gt;EOMONTH($E$1,11)),"",IF(AND(WEEKDAY(A297,2)=7,J297&lt;&gt;""),SUM($J$3:$J297),IF(AND($A297=EOMONTH($A297,0),VLOOKUP(MONTH(A297),T_Récap_HS,3,0)&lt;&gt;""),SUM($J$3:$J297),"")))</f>
        <v/>
      </c>
    </row>
    <row r="298" spans="1:11" x14ac:dyDescent="0.25">
      <c r="A298" s="17">
        <f t="shared" si="19"/>
        <v>43879</v>
      </c>
      <c r="B298" s="12"/>
      <c r="C298" s="12"/>
      <c r="D298" s="12"/>
      <c r="E298" s="12"/>
      <c r="F298" s="18" t="str">
        <f t="shared" si="18"/>
        <v/>
      </c>
      <c r="G298" s="24"/>
      <c r="H298" s="24"/>
      <c r="I298" s="24" t="str">
        <f>IF($A298=EOMONTH($A298,0),IF(VLOOKUP(MONTH($A298),T_Récap_HS,2,0)&lt;&gt;"",VLOOKUP(MONTH($A298),T_Récap_HS,2,0),""),"")</f>
        <v/>
      </c>
      <c r="J298" s="24"/>
      <c r="K298" s="24" t="str">
        <f>IF(OR(A298&lt;$E$1,A298&gt;EOMONTH($E$1,11)),"",IF(AND(WEEKDAY(A298,2)=7,J298&lt;&gt;""),SUM($J$3:$J298),IF(AND($A298=EOMONTH($A298,0),VLOOKUP(MONTH(A298),T_Récap_HS,3,0)&lt;&gt;""),SUM($J$3:$J298),"")))</f>
        <v/>
      </c>
    </row>
    <row r="299" spans="1:11" x14ac:dyDescent="0.25">
      <c r="A299" s="17">
        <f t="shared" si="19"/>
        <v>43880</v>
      </c>
      <c r="B299" s="12"/>
      <c r="C299" s="12"/>
      <c r="D299" s="12"/>
      <c r="E299" s="12"/>
      <c r="F299" s="18" t="str">
        <f t="shared" si="18"/>
        <v/>
      </c>
      <c r="G299" s="24"/>
      <c r="H299" s="24"/>
      <c r="I299" s="24" t="str">
        <f>IF($A299=EOMONTH($A299,0),IF(VLOOKUP(MONTH($A299),T_Récap_HS,2,0)&lt;&gt;"",VLOOKUP(MONTH($A299),T_Récap_HS,2,0),""),"")</f>
        <v/>
      </c>
      <c r="J299" s="24"/>
      <c r="K299" s="24" t="str">
        <f>IF(OR(A299&lt;$E$1,A299&gt;EOMONTH($E$1,11)),"",IF(AND(WEEKDAY(A299,2)=7,J299&lt;&gt;""),SUM($J$3:$J299),IF(AND($A299=EOMONTH($A299,0),VLOOKUP(MONTH(A299),T_Récap_HS,3,0)&lt;&gt;""),SUM($J$3:$J299),"")))</f>
        <v/>
      </c>
    </row>
    <row r="300" spans="1:11" x14ac:dyDescent="0.25">
      <c r="A300" s="17">
        <f t="shared" si="19"/>
        <v>43881</v>
      </c>
      <c r="B300" s="12"/>
      <c r="C300" s="12"/>
      <c r="D300" s="12"/>
      <c r="E300" s="12"/>
      <c r="F300" s="18" t="str">
        <f t="shared" si="18"/>
        <v/>
      </c>
      <c r="G300" s="24"/>
      <c r="H300" s="24"/>
      <c r="I300" s="24" t="str">
        <f>IF($A300=EOMONTH($A300,0),IF(VLOOKUP(MONTH($A300),T_Récap_HS,2,0)&lt;&gt;"",VLOOKUP(MONTH($A300),T_Récap_HS,2,0),""),"")</f>
        <v/>
      </c>
      <c r="J300" s="24"/>
      <c r="K300" s="24" t="str">
        <f>IF(OR(A300&lt;$E$1,A300&gt;EOMONTH($E$1,11)),"",IF(AND(WEEKDAY(A300,2)=7,J300&lt;&gt;""),SUM($J$3:$J300),IF(AND($A300=EOMONTH($A300,0),VLOOKUP(MONTH(A300),T_Récap_HS,3,0)&lt;&gt;""),SUM($J$3:$J300),"")))</f>
        <v/>
      </c>
    </row>
    <row r="301" spans="1:11" x14ac:dyDescent="0.25">
      <c r="A301" s="17">
        <f t="shared" si="19"/>
        <v>43882</v>
      </c>
      <c r="B301" s="12"/>
      <c r="C301" s="12"/>
      <c r="D301" s="12"/>
      <c r="E301" s="12"/>
      <c r="F301" s="18" t="str">
        <f t="shared" si="18"/>
        <v/>
      </c>
      <c r="G301" s="24"/>
      <c r="H301" s="24"/>
      <c r="I301" s="24" t="str">
        <f>IF($A301=EOMONTH($A301,0),IF(VLOOKUP(MONTH($A301),T_Récap_HS,2,0)&lt;&gt;"",VLOOKUP(MONTH($A301),T_Récap_HS,2,0),""),"")</f>
        <v/>
      </c>
      <c r="J301" s="24"/>
      <c r="K301" s="24" t="str">
        <f>IF(OR(A301&lt;$E$1,A301&gt;EOMONTH($E$1,11)),"",IF(AND(WEEKDAY(A301,2)=7,J301&lt;&gt;""),SUM($J$3:$J301),IF(AND($A301=EOMONTH($A301,0),VLOOKUP(MONTH(A301),T_Récap_HS,3,0)&lt;&gt;""),SUM($J$3:$J301),"")))</f>
        <v/>
      </c>
    </row>
    <row r="302" spans="1:11" x14ac:dyDescent="0.25">
      <c r="A302" s="17">
        <f t="shared" si="19"/>
        <v>43883</v>
      </c>
      <c r="B302" s="12"/>
      <c r="C302" s="12"/>
      <c r="D302" s="12"/>
      <c r="E302" s="12"/>
      <c r="F302" s="18" t="str">
        <f t="shared" si="18"/>
        <v/>
      </c>
      <c r="G302" s="24"/>
      <c r="H302" s="24"/>
      <c r="I302" s="24" t="str">
        <f>IF($A302=EOMONTH($A302,0),IF(VLOOKUP(MONTH($A302),T_Récap_HS,2,0)&lt;&gt;"",VLOOKUP(MONTH($A302),T_Récap_HS,2,0),""),"")</f>
        <v/>
      </c>
      <c r="J302" s="24"/>
      <c r="K302" s="24" t="str">
        <f>IF(OR(A302&lt;$E$1,A302&gt;EOMONTH($E$1,11)),"",IF(AND(WEEKDAY(A302,2)=7,J302&lt;&gt;""),SUM($J$3:$J302),IF(AND($A302=EOMONTH($A302,0),VLOOKUP(MONTH(A302),T_Récap_HS,3,0)&lt;&gt;""),SUM($J$3:$J302),"")))</f>
        <v/>
      </c>
    </row>
    <row r="303" spans="1:11" x14ac:dyDescent="0.25">
      <c r="A303" s="17">
        <f t="shared" si="19"/>
        <v>43884</v>
      </c>
      <c r="B303" s="12"/>
      <c r="C303" s="12"/>
      <c r="D303" s="12"/>
      <c r="E303" s="12"/>
      <c r="F303" s="18" t="str">
        <f t="shared" si="18"/>
        <v/>
      </c>
      <c r="G303" s="26" t="str">
        <f t="shared" si="21"/>
        <v/>
      </c>
      <c r="H303" s="24" t="str">
        <f>IF(G303&lt;&gt;"",IF(MAX(SUM(F297:F303)-44/24,0)&gt;0,IF(MAX(SUM(F297:F303)-44/24,0)&gt;4/24,VLOOKUP(MAX(SUM(F297:F303)-44/24,0),T_HS_Sup_48h,2,1),MAX(SUM(F297:F303)-44/24,0)),""),"")</f>
        <v/>
      </c>
      <c r="I303" s="24" t="str">
        <f>IF($H303&lt;&gt;"",CHOOSE(MONTH($A303),SUM($H$3:$H303,-SUM($M$3:$M$10)),SUM($H$3:$H303,-SUM($M$3:$M$11)),SUM($H$3:$H303,-SUM($M$3:$M$12)),SUM($H$3:$H303,-SUM($M$3:$M$13)),SUM($H$3:$H303),SUM($H$3:$H303,-$M$3),SUM($H$3:$H303,-SUM($M$3:$M$4)),SUM($H$3:$H303,-SUM($M$3:$M$5)),SUM($H$3:$H303,-SUM($M$3:$M$6)),SUM($H$3:$H303,-SUM($M$3:$M$7)),SUM($H$3:$H303,-SUM($M$3:$M$8)),SUM($H$3:$H303,-SUM($M$3:$M$9))),IF($A303=EOMONTH($A303,0),IF(VLOOKUP(MONTH($A303),T_Récap_HS,2,0)&lt;&gt;"",VLOOKUP(MONTH($A303),T_Récap_HS,2,0),""),""))</f>
        <v/>
      </c>
      <c r="J303" s="24" t="str">
        <f t="shared" si="20"/>
        <v/>
      </c>
      <c r="K303" s="24" t="str">
        <f>IF(OR(A303&lt;$E$1,A303&gt;EOMONTH($E$1,11)),"",IF(AND(WEEKDAY(A303,2)=7,J303&lt;&gt;""),SUM($J$3:$J303),IF(AND($A303=EOMONTH($A303,0),VLOOKUP(MONTH(A303),T_Récap_HS,3,0)&lt;&gt;""),SUM($J$3:$J303),"")))</f>
        <v/>
      </c>
    </row>
    <row r="304" spans="1:11" x14ac:dyDescent="0.25">
      <c r="A304" s="17">
        <f t="shared" si="19"/>
        <v>43885</v>
      </c>
      <c r="B304" s="11"/>
      <c r="C304" s="11"/>
      <c r="D304" s="11"/>
      <c r="E304" s="11"/>
      <c r="F304" s="21" t="str">
        <f t="shared" si="18"/>
        <v/>
      </c>
      <c r="G304" s="25"/>
      <c r="H304" s="25"/>
      <c r="I304" s="25" t="str">
        <f>IF($A304=EOMONTH($A304,0),IF(VLOOKUP(MONTH($A304),T_Récap_HS,2,0)&lt;&gt;"",VLOOKUP(MONTH($A304),T_Récap_HS,2,0),""),"")</f>
        <v/>
      </c>
      <c r="J304" s="25"/>
      <c r="K304" s="25" t="str">
        <f>IF(OR(A304&lt;$E$1,A304&gt;EOMONTH($E$1,11)),"",IF(AND(WEEKDAY(A304,2)=7,J304&lt;&gt;""),SUM($J$3:$J304),IF(AND($A304=EOMONTH($A304,0),VLOOKUP(MONTH(A304),T_Récap_HS,3,0)&lt;&gt;""),SUM($J$3:$J304),"")))</f>
        <v/>
      </c>
    </row>
    <row r="305" spans="1:11" x14ac:dyDescent="0.25">
      <c r="A305" s="17">
        <f t="shared" si="19"/>
        <v>43886</v>
      </c>
      <c r="B305" s="11"/>
      <c r="C305" s="11"/>
      <c r="D305" s="11"/>
      <c r="E305" s="11"/>
      <c r="F305" s="21" t="str">
        <f t="shared" si="18"/>
        <v/>
      </c>
      <c r="G305" s="25"/>
      <c r="H305" s="25"/>
      <c r="I305" s="25" t="str">
        <f>IF($A305=EOMONTH($A305,0),IF(VLOOKUP(MONTH($A305),T_Récap_HS,2,0)&lt;&gt;"",VLOOKUP(MONTH($A305),T_Récap_HS,2,0),""),"")</f>
        <v/>
      </c>
      <c r="J305" s="25"/>
      <c r="K305" s="25" t="str">
        <f>IF(OR(A305&lt;$E$1,A305&gt;EOMONTH($E$1,11)),"",IF(AND(WEEKDAY(A305,2)=7,J305&lt;&gt;""),SUM($J$3:$J305),IF(AND($A305=EOMONTH($A305,0),VLOOKUP(MONTH(A305),T_Récap_HS,3,0)&lt;&gt;""),SUM($J$3:$J305),"")))</f>
        <v/>
      </c>
    </row>
    <row r="306" spans="1:11" x14ac:dyDescent="0.25">
      <c r="A306" s="17">
        <f t="shared" si="19"/>
        <v>43887</v>
      </c>
      <c r="B306" s="11"/>
      <c r="C306" s="11"/>
      <c r="D306" s="11"/>
      <c r="E306" s="11"/>
      <c r="F306" s="21" t="str">
        <f t="shared" si="18"/>
        <v/>
      </c>
      <c r="G306" s="25"/>
      <c r="H306" s="25"/>
      <c r="I306" s="25" t="str">
        <f>IF($A306=EOMONTH($A306,0),IF(VLOOKUP(MONTH($A306),T_Récap_HS,2,0)&lt;&gt;"",VLOOKUP(MONTH($A306),T_Récap_HS,2,0),""),"")</f>
        <v/>
      </c>
      <c r="J306" s="25"/>
      <c r="K306" s="25" t="str">
        <f>IF(OR(A306&lt;$E$1,A306&gt;EOMONTH($E$1,11)),"",IF(AND(WEEKDAY(A306,2)=7,J306&lt;&gt;""),SUM($J$3:$J306),IF(AND($A306=EOMONTH($A306,0),VLOOKUP(MONTH(A306),T_Récap_HS,3,0)&lt;&gt;""),SUM($J$3:$J306),"")))</f>
        <v/>
      </c>
    </row>
    <row r="307" spans="1:11" x14ac:dyDescent="0.25">
      <c r="A307" s="17">
        <f t="shared" si="19"/>
        <v>43888</v>
      </c>
      <c r="B307" s="11"/>
      <c r="C307" s="11"/>
      <c r="D307" s="11"/>
      <c r="E307" s="11"/>
      <c r="F307" s="21" t="str">
        <f t="shared" si="18"/>
        <v/>
      </c>
      <c r="G307" s="25"/>
      <c r="H307" s="25"/>
      <c r="I307" s="25" t="str">
        <f>IF($A307=EOMONTH($A307,0),IF(VLOOKUP(MONTH($A307),T_Récap_HS,2,0)&lt;&gt;"",VLOOKUP(MONTH($A307),T_Récap_HS,2,0),""),"")</f>
        <v/>
      </c>
      <c r="J307" s="25"/>
      <c r="K307" s="25" t="str">
        <f>IF(OR(A307&lt;$E$1,A307&gt;EOMONTH($E$1,11)),"",IF(AND(WEEKDAY(A307,2)=7,J307&lt;&gt;""),SUM($J$3:$J307),IF(AND($A307=EOMONTH($A307,0),VLOOKUP(MONTH(A307),T_Récap_HS,3,0)&lt;&gt;""),SUM($J$3:$J307),"")))</f>
        <v/>
      </c>
    </row>
    <row r="308" spans="1:11" x14ac:dyDescent="0.25">
      <c r="A308" s="17">
        <f t="shared" si="19"/>
        <v>43889</v>
      </c>
      <c r="B308" s="11"/>
      <c r="C308" s="11"/>
      <c r="D308" s="11"/>
      <c r="E308" s="11"/>
      <c r="F308" s="21" t="str">
        <f t="shared" si="18"/>
        <v/>
      </c>
      <c r="G308" s="25"/>
      <c r="H308" s="25"/>
      <c r="I308" s="25" t="str">
        <f>IF($A308=EOMONTH($A308,0),IF(VLOOKUP(MONTH($A308),T_Récap_HS,2,0)&lt;&gt;"",VLOOKUP(MONTH($A308),T_Récap_HS,2,0),""),"")</f>
        <v/>
      </c>
      <c r="J308" s="25"/>
      <c r="K308" s="25" t="str">
        <f>IF(OR(A308&lt;$E$1,A308&gt;EOMONTH($E$1,11)),"",IF(AND(WEEKDAY(A308,2)=7,J308&lt;&gt;""),SUM($J$3:$J308),IF(AND($A308=EOMONTH($A308,0),VLOOKUP(MONTH(A308),T_Récap_HS,3,0)&lt;&gt;""),SUM($J$3:$J308),"")))</f>
        <v/>
      </c>
    </row>
    <row r="309" spans="1:11" x14ac:dyDescent="0.25">
      <c r="A309" s="17">
        <f t="shared" si="19"/>
        <v>43890</v>
      </c>
      <c r="B309" s="11"/>
      <c r="C309" s="11"/>
      <c r="D309" s="11"/>
      <c r="E309" s="11"/>
      <c r="F309" s="21" t="str">
        <f t="shared" si="18"/>
        <v/>
      </c>
      <c r="G309" s="25"/>
      <c r="H309" s="25"/>
      <c r="I309" s="25" t="str">
        <f>IF($A309=EOMONTH($A309,0),IF(VLOOKUP(MONTH($A309),T_Récap_HS,2,0)&lt;&gt;"",VLOOKUP(MONTH($A309),T_Récap_HS,2,0),""),"")</f>
        <v/>
      </c>
      <c r="J309" s="25"/>
      <c r="K309" s="25" t="str">
        <f>IF(OR(A309&lt;$E$1,A309&gt;EOMONTH($E$1,11)),"",IF(AND(WEEKDAY(A309,2)=7,J309&lt;&gt;""),SUM($J$3:$J309),IF(AND($A309=EOMONTH($A309,0),VLOOKUP(MONTH(A309),T_Récap_HS,3,0)&lt;&gt;""),SUM($J$3:$J309),"")))</f>
        <v/>
      </c>
    </row>
    <row r="310" spans="1:11" x14ac:dyDescent="0.25">
      <c r="A310" s="17">
        <f t="shared" si="19"/>
        <v>43891</v>
      </c>
      <c r="B310" s="11"/>
      <c r="C310" s="11"/>
      <c r="D310" s="11"/>
      <c r="E310" s="11"/>
      <c r="F310" s="21" t="str">
        <f t="shared" si="18"/>
        <v/>
      </c>
      <c r="G310" s="27" t="str">
        <f t="shared" si="21"/>
        <v/>
      </c>
      <c r="H310" s="25" t="str">
        <f>IF(G310&lt;&gt;"",IF(MAX(SUM(F304:F310)-44/24,0)&gt;0,IF(MAX(SUM(F304:F310)-44/24,0)&gt;4/24,VLOOKUP(MAX(SUM(F304:F310)-44/24,0),T_HS_Sup_48h,2,1),MAX(SUM(F304:F310)-44/24,0)),""),"")</f>
        <v/>
      </c>
      <c r="I310" s="25" t="str">
        <f>IF($H310&lt;&gt;"",CHOOSE(MONTH($A310),SUM($H$3:$H310,-SUM($M$3:$M$10)),SUM($H$3:$H310,-SUM($M$3:$M$11)),SUM($H$3:$H310,-SUM($M$3:$M$12)),SUM($H$3:$H310,-SUM($M$3:$M$13)),SUM($H$3:$H310),SUM($H$3:$H310,-$M$3),SUM($H$3:$H310,-SUM($M$3:$M$4)),SUM($H$3:$H310,-SUM($M$3:$M$5)),SUM($H$3:$H310,-SUM($M$3:$M$6)),SUM($H$3:$H310,-SUM($M$3:$M$7)),SUM($H$3:$H310,-SUM($M$3:$M$8)),SUM($H$3:$H310,-SUM($M$3:$M$9))),IF($A310=EOMONTH($A310,0),IF(VLOOKUP(MONTH($A310),T_Récap_HS,2,0)&lt;&gt;"",VLOOKUP(MONTH($A310),T_Récap_HS,2,0),""),""))</f>
        <v/>
      </c>
      <c r="J310" s="25" t="str">
        <f t="shared" si="20"/>
        <v/>
      </c>
      <c r="K310" s="25" t="str">
        <f>IF(OR(A310&lt;$E$1,A310&gt;EOMONTH($E$1,11)),"",IF(AND(WEEKDAY(A310,2)=7,J310&lt;&gt;""),SUM($J$3:$J310),IF(AND($A310=EOMONTH($A310,0),VLOOKUP(MONTH(A310),T_Récap_HS,3,0)&lt;&gt;""),SUM($J$3:$J310),"")))</f>
        <v/>
      </c>
    </row>
    <row r="311" spans="1:11" x14ac:dyDescent="0.25">
      <c r="A311" s="17">
        <f t="shared" si="19"/>
        <v>43892</v>
      </c>
      <c r="B311" s="12"/>
      <c r="C311" s="12"/>
      <c r="D311" s="12"/>
      <c r="E311" s="12"/>
      <c r="F311" s="18" t="str">
        <f t="shared" si="18"/>
        <v/>
      </c>
      <c r="G311" s="24"/>
      <c r="H311" s="24"/>
      <c r="I311" s="24" t="str">
        <f>IF($A311=EOMONTH($A311,0),IF(VLOOKUP(MONTH($A311),T_Récap_HS,2,0)&lt;&gt;"",VLOOKUP(MONTH($A311),T_Récap_HS,2,0),""),"")</f>
        <v/>
      </c>
      <c r="J311" s="24"/>
      <c r="K311" s="24" t="str">
        <f>IF(OR(A311&lt;$E$1,A311&gt;EOMONTH($E$1,11)),"",IF(AND(WEEKDAY(A311,2)=7,J311&lt;&gt;""),SUM($J$3:$J311),IF(AND($A311=EOMONTH($A311,0),VLOOKUP(MONTH(A311),T_Récap_HS,3,0)&lt;&gt;""),SUM($J$3:$J311),"")))</f>
        <v/>
      </c>
    </row>
    <row r="312" spans="1:11" x14ac:dyDescent="0.25">
      <c r="A312" s="17">
        <f t="shared" si="19"/>
        <v>43893</v>
      </c>
      <c r="B312" s="12"/>
      <c r="C312" s="12"/>
      <c r="D312" s="12"/>
      <c r="E312" s="12"/>
      <c r="F312" s="18" t="str">
        <f t="shared" si="18"/>
        <v/>
      </c>
      <c r="G312" s="24"/>
      <c r="H312" s="24"/>
      <c r="I312" s="24" t="str">
        <f>IF($A312=EOMONTH($A312,0),IF(VLOOKUP(MONTH($A312),T_Récap_HS,2,0)&lt;&gt;"",VLOOKUP(MONTH($A312),T_Récap_HS,2,0),""),"")</f>
        <v/>
      </c>
      <c r="J312" s="24"/>
      <c r="K312" s="24" t="str">
        <f>IF(OR(A312&lt;$E$1,A312&gt;EOMONTH($E$1,11)),"",IF(AND(WEEKDAY(A312,2)=7,J312&lt;&gt;""),SUM($J$3:$J312),IF(AND($A312=EOMONTH($A312,0),VLOOKUP(MONTH(A312),T_Récap_HS,3,0)&lt;&gt;""),SUM($J$3:$J312),"")))</f>
        <v/>
      </c>
    </row>
    <row r="313" spans="1:11" x14ac:dyDescent="0.25">
      <c r="A313" s="17">
        <f t="shared" si="19"/>
        <v>43894</v>
      </c>
      <c r="B313" s="12"/>
      <c r="C313" s="12"/>
      <c r="D313" s="12"/>
      <c r="E313" s="12"/>
      <c r="F313" s="18" t="str">
        <f t="shared" si="18"/>
        <v/>
      </c>
      <c r="G313" s="24"/>
      <c r="H313" s="24"/>
      <c r="I313" s="24" t="str">
        <f>IF($A313=EOMONTH($A313,0),IF(VLOOKUP(MONTH($A313),T_Récap_HS,2,0)&lt;&gt;"",VLOOKUP(MONTH($A313),T_Récap_HS,2,0),""),"")</f>
        <v/>
      </c>
      <c r="J313" s="24"/>
      <c r="K313" s="24" t="str">
        <f>IF(OR(A313&lt;$E$1,A313&gt;EOMONTH($E$1,11)),"",IF(AND(WEEKDAY(A313,2)=7,J313&lt;&gt;""),SUM($J$3:$J313),IF(AND($A313=EOMONTH($A313,0),VLOOKUP(MONTH(A313),T_Récap_HS,3,0)&lt;&gt;""),SUM($J$3:$J313),"")))</f>
        <v/>
      </c>
    </row>
    <row r="314" spans="1:11" x14ac:dyDescent="0.25">
      <c r="A314" s="17">
        <f t="shared" si="19"/>
        <v>43895</v>
      </c>
      <c r="B314" s="12"/>
      <c r="C314" s="12"/>
      <c r="D314" s="12"/>
      <c r="E314" s="12"/>
      <c r="F314" s="18" t="str">
        <f t="shared" si="18"/>
        <v/>
      </c>
      <c r="G314" s="24"/>
      <c r="H314" s="24"/>
      <c r="I314" s="24" t="str">
        <f>IF($A314=EOMONTH($A314,0),IF(VLOOKUP(MONTH($A314),T_Récap_HS,2,0)&lt;&gt;"",VLOOKUP(MONTH($A314),T_Récap_HS,2,0),""),"")</f>
        <v/>
      </c>
      <c r="J314" s="24"/>
      <c r="K314" s="24" t="str">
        <f>IF(OR(A314&lt;$E$1,A314&gt;EOMONTH($E$1,11)),"",IF(AND(WEEKDAY(A314,2)=7,J314&lt;&gt;""),SUM($J$3:$J314),IF(AND($A314=EOMONTH($A314,0),VLOOKUP(MONTH(A314),T_Récap_HS,3,0)&lt;&gt;""),SUM($J$3:$J314),"")))</f>
        <v/>
      </c>
    </row>
    <row r="315" spans="1:11" x14ac:dyDescent="0.25">
      <c r="A315" s="17">
        <f t="shared" si="19"/>
        <v>43896</v>
      </c>
      <c r="B315" s="12"/>
      <c r="C315" s="12"/>
      <c r="D315" s="12"/>
      <c r="E315" s="12"/>
      <c r="F315" s="18" t="str">
        <f t="shared" si="18"/>
        <v/>
      </c>
      <c r="G315" s="24"/>
      <c r="H315" s="24"/>
      <c r="I315" s="24" t="str">
        <f>IF($A315=EOMONTH($A315,0),IF(VLOOKUP(MONTH($A315),T_Récap_HS,2,0)&lt;&gt;"",VLOOKUP(MONTH($A315),T_Récap_HS,2,0),""),"")</f>
        <v/>
      </c>
      <c r="J315" s="24"/>
      <c r="K315" s="24" t="str">
        <f>IF(OR(A315&lt;$E$1,A315&gt;EOMONTH($E$1,11)),"",IF(AND(WEEKDAY(A315,2)=7,J315&lt;&gt;""),SUM($J$3:$J315),IF(AND($A315=EOMONTH($A315,0),VLOOKUP(MONTH(A315),T_Récap_HS,3,0)&lt;&gt;""),SUM($J$3:$J315),"")))</f>
        <v/>
      </c>
    </row>
    <row r="316" spans="1:11" x14ac:dyDescent="0.25">
      <c r="A316" s="17">
        <f t="shared" si="19"/>
        <v>43897</v>
      </c>
      <c r="B316" s="12"/>
      <c r="C316" s="12"/>
      <c r="D316" s="12"/>
      <c r="E316" s="12"/>
      <c r="F316" s="18" t="str">
        <f t="shared" si="18"/>
        <v/>
      </c>
      <c r="G316" s="24"/>
      <c r="H316" s="24"/>
      <c r="I316" s="24" t="str">
        <f>IF($A316=EOMONTH($A316,0),IF(VLOOKUP(MONTH($A316),T_Récap_HS,2,0)&lt;&gt;"",VLOOKUP(MONTH($A316),T_Récap_HS,2,0),""),"")</f>
        <v/>
      </c>
      <c r="J316" s="24"/>
      <c r="K316" s="24" t="str">
        <f>IF(OR(A316&lt;$E$1,A316&gt;EOMONTH($E$1,11)),"",IF(AND(WEEKDAY(A316,2)=7,J316&lt;&gt;""),SUM($J$3:$J316),IF(AND($A316=EOMONTH($A316,0),VLOOKUP(MONTH(A316),T_Récap_HS,3,0)&lt;&gt;""),SUM($J$3:$J316),"")))</f>
        <v/>
      </c>
    </row>
    <row r="317" spans="1:11" x14ac:dyDescent="0.25">
      <c r="A317" s="17">
        <f t="shared" si="19"/>
        <v>43898</v>
      </c>
      <c r="B317" s="12"/>
      <c r="C317" s="12"/>
      <c r="D317" s="12"/>
      <c r="E317" s="12"/>
      <c r="F317" s="18" t="str">
        <f t="shared" si="18"/>
        <v/>
      </c>
      <c r="G317" s="26" t="str">
        <f t="shared" si="21"/>
        <v/>
      </c>
      <c r="H317" s="24" t="str">
        <f>IF(G317&lt;&gt;"",IF(MAX(SUM(F311:F317)-44/24,0)&gt;0,IF(MAX(SUM(F311:F317)-44/24,0)&gt;4/24,VLOOKUP(MAX(SUM(F311:F317)-44/24,0),T_HS_Sup_48h,2,1),MAX(SUM(F311:F317)-44/24,0)),""),"")</f>
        <v/>
      </c>
      <c r="I317" s="24" t="str">
        <f>IF($H317&lt;&gt;"",CHOOSE(MONTH($A317),SUM($H$3:$H317,-SUM($M$3:$M$10)),SUM($H$3:$H317,-SUM($M$3:$M$11)),SUM($H$3:$H317,-SUM($M$3:$M$12)),SUM($H$3:$H317,-SUM($M$3:$M$13)),SUM($H$3:$H317),SUM($H$3:$H317,-$M$3),SUM($H$3:$H317,-SUM($M$3:$M$4)),SUM($H$3:$H317,-SUM($M$3:$M$5)),SUM($H$3:$H317,-SUM($M$3:$M$6)),SUM($H$3:$H317,-SUM($M$3:$M$7)),SUM($H$3:$H317,-SUM($M$3:$M$8)),SUM($H$3:$H317,-SUM($M$3:$M$9))),IF($A317=EOMONTH($A317,0),IF(VLOOKUP(MONTH($A317),T_Récap_HS,2,0)&lt;&gt;"",VLOOKUP(MONTH($A317),T_Récap_HS,2,0),""),""))</f>
        <v/>
      </c>
      <c r="J317" s="24" t="str">
        <f t="shared" si="20"/>
        <v/>
      </c>
      <c r="K317" s="24" t="str">
        <f>IF(OR(A317&lt;$E$1,A317&gt;EOMONTH($E$1,11)),"",IF(AND(WEEKDAY(A317,2)=7,J317&lt;&gt;""),SUM($J$3:$J317),IF(AND($A317=EOMONTH($A317,0),VLOOKUP(MONTH(A317),T_Récap_HS,3,0)&lt;&gt;""),SUM($J$3:$J317),"")))</f>
        <v/>
      </c>
    </row>
    <row r="318" spans="1:11" x14ac:dyDescent="0.25">
      <c r="A318" s="17">
        <f t="shared" si="19"/>
        <v>43899</v>
      </c>
      <c r="B318" s="11"/>
      <c r="C318" s="11"/>
      <c r="D318" s="11"/>
      <c r="E318" s="11"/>
      <c r="F318" s="21" t="str">
        <f t="shared" si="18"/>
        <v/>
      </c>
      <c r="G318" s="25"/>
      <c r="H318" s="25"/>
      <c r="I318" s="25" t="str">
        <f>IF($A318=EOMONTH($A318,0),IF(VLOOKUP(MONTH($A318),T_Récap_HS,2,0)&lt;&gt;"",VLOOKUP(MONTH($A318),T_Récap_HS,2,0),""),"")</f>
        <v/>
      </c>
      <c r="J318" s="25"/>
      <c r="K318" s="25" t="str">
        <f>IF(OR(A318&lt;$E$1,A318&gt;EOMONTH($E$1,11)),"",IF(AND(WEEKDAY(A318,2)=7,J318&lt;&gt;""),SUM($J$3:$J318),IF(AND($A318=EOMONTH($A318,0),VLOOKUP(MONTH(A318),T_Récap_HS,3,0)&lt;&gt;""),SUM($J$3:$J318),"")))</f>
        <v/>
      </c>
    </row>
    <row r="319" spans="1:11" x14ac:dyDescent="0.25">
      <c r="A319" s="17">
        <f t="shared" si="19"/>
        <v>43900</v>
      </c>
      <c r="B319" s="11"/>
      <c r="C319" s="11"/>
      <c r="D319" s="11"/>
      <c r="E319" s="11"/>
      <c r="F319" s="21" t="str">
        <f t="shared" si="18"/>
        <v/>
      </c>
      <c r="G319" s="25"/>
      <c r="H319" s="25"/>
      <c r="I319" s="25" t="str">
        <f>IF($A319=EOMONTH($A319,0),IF(VLOOKUP(MONTH($A319),T_Récap_HS,2,0)&lt;&gt;"",VLOOKUP(MONTH($A319),T_Récap_HS,2,0),""),"")</f>
        <v/>
      </c>
      <c r="J319" s="25"/>
      <c r="K319" s="25" t="str">
        <f>IF(OR(A319&lt;$E$1,A319&gt;EOMONTH($E$1,11)),"",IF(AND(WEEKDAY(A319,2)=7,J319&lt;&gt;""),SUM($J$3:$J319),IF(AND($A319=EOMONTH($A319,0),VLOOKUP(MONTH(A319),T_Récap_HS,3,0)&lt;&gt;""),SUM($J$3:$J319),"")))</f>
        <v/>
      </c>
    </row>
    <row r="320" spans="1:11" x14ac:dyDescent="0.25">
      <c r="A320" s="17">
        <f t="shared" si="19"/>
        <v>43901</v>
      </c>
      <c r="B320" s="11"/>
      <c r="C320" s="11"/>
      <c r="D320" s="11"/>
      <c r="E320" s="11"/>
      <c r="F320" s="21" t="str">
        <f t="shared" si="18"/>
        <v/>
      </c>
      <c r="G320" s="25"/>
      <c r="H320" s="25"/>
      <c r="I320" s="25" t="str">
        <f>IF($A320=EOMONTH($A320,0),IF(VLOOKUP(MONTH($A320),T_Récap_HS,2,0)&lt;&gt;"",VLOOKUP(MONTH($A320),T_Récap_HS,2,0),""),"")</f>
        <v/>
      </c>
      <c r="J320" s="25"/>
      <c r="K320" s="25" t="str">
        <f>IF(OR(A320&lt;$E$1,A320&gt;EOMONTH($E$1,11)),"",IF(AND(WEEKDAY(A320,2)=7,J320&lt;&gt;""),SUM($J$3:$J320),IF(AND($A320=EOMONTH($A320,0),VLOOKUP(MONTH(A320),T_Récap_HS,3,0)&lt;&gt;""),SUM($J$3:$J320),"")))</f>
        <v/>
      </c>
    </row>
    <row r="321" spans="1:11" x14ac:dyDescent="0.25">
      <c r="A321" s="17">
        <f t="shared" si="19"/>
        <v>43902</v>
      </c>
      <c r="B321" s="11"/>
      <c r="C321" s="11"/>
      <c r="D321" s="11"/>
      <c r="E321" s="11"/>
      <c r="F321" s="21" t="str">
        <f t="shared" si="18"/>
        <v/>
      </c>
      <c r="G321" s="25"/>
      <c r="H321" s="25"/>
      <c r="I321" s="25" t="str">
        <f>IF($A321=EOMONTH($A321,0),IF(VLOOKUP(MONTH($A321),T_Récap_HS,2,0)&lt;&gt;"",VLOOKUP(MONTH($A321),T_Récap_HS,2,0),""),"")</f>
        <v/>
      </c>
      <c r="J321" s="25"/>
      <c r="K321" s="25" t="str">
        <f>IF(OR(A321&lt;$E$1,A321&gt;EOMONTH($E$1,11)),"",IF(AND(WEEKDAY(A321,2)=7,J321&lt;&gt;""),SUM($J$3:$J321),IF(AND($A321=EOMONTH($A321,0),VLOOKUP(MONTH(A321),T_Récap_HS,3,0)&lt;&gt;""),SUM($J$3:$J321),"")))</f>
        <v/>
      </c>
    </row>
    <row r="322" spans="1:11" x14ac:dyDescent="0.25">
      <c r="A322" s="17">
        <f t="shared" si="19"/>
        <v>43903</v>
      </c>
      <c r="B322" s="11"/>
      <c r="C322" s="11"/>
      <c r="D322" s="11"/>
      <c r="E322" s="11"/>
      <c r="F322" s="21" t="str">
        <f t="shared" si="18"/>
        <v/>
      </c>
      <c r="G322" s="25"/>
      <c r="H322" s="25"/>
      <c r="I322" s="25" t="str">
        <f>IF($A322=EOMONTH($A322,0),IF(VLOOKUP(MONTH($A322),T_Récap_HS,2,0)&lt;&gt;"",VLOOKUP(MONTH($A322),T_Récap_HS,2,0),""),"")</f>
        <v/>
      </c>
      <c r="J322" s="25"/>
      <c r="K322" s="25" t="str">
        <f>IF(OR(A322&lt;$E$1,A322&gt;EOMONTH($E$1,11)),"",IF(AND(WEEKDAY(A322,2)=7,J322&lt;&gt;""),SUM($J$3:$J322),IF(AND($A322=EOMONTH($A322,0),VLOOKUP(MONTH(A322),T_Récap_HS,3,0)&lt;&gt;""),SUM($J$3:$J322),"")))</f>
        <v/>
      </c>
    </row>
    <row r="323" spans="1:11" x14ac:dyDescent="0.25">
      <c r="A323" s="17">
        <f t="shared" si="19"/>
        <v>43904</v>
      </c>
      <c r="B323" s="11"/>
      <c r="C323" s="11"/>
      <c r="D323" s="11"/>
      <c r="E323" s="11"/>
      <c r="F323" s="21" t="str">
        <f t="shared" ref="F323:F373" si="22">IF(AND(B323=0,C323=0,D323=0,E323=0),"",IF((C323-B323)+(E323-D323)&lt;0,"",(C323-B323)+(E323-D323)))</f>
        <v/>
      </c>
      <c r="G323" s="25"/>
      <c r="H323" s="25"/>
      <c r="I323" s="25" t="str">
        <f>IF($A323=EOMONTH($A323,0),IF(VLOOKUP(MONTH($A323),T_Récap_HS,2,0)&lt;&gt;"",VLOOKUP(MONTH($A323),T_Récap_HS,2,0),""),"")</f>
        <v/>
      </c>
      <c r="J323" s="25"/>
      <c r="K323" s="25" t="str">
        <f>IF(OR(A323&lt;$E$1,A323&gt;EOMONTH($E$1,11)),"",IF(AND(WEEKDAY(A323,2)=7,J323&lt;&gt;""),SUM($J$3:$J323),IF(AND($A323=EOMONTH($A323,0),VLOOKUP(MONTH(A323),T_Récap_HS,3,0)&lt;&gt;""),SUM($J$3:$J323),"")))</f>
        <v/>
      </c>
    </row>
    <row r="324" spans="1:11" x14ac:dyDescent="0.25">
      <c r="A324" s="17">
        <f t="shared" si="19"/>
        <v>43905</v>
      </c>
      <c r="B324" s="11"/>
      <c r="C324" s="11"/>
      <c r="D324" s="11"/>
      <c r="E324" s="11"/>
      <c r="F324" s="21" t="str">
        <f t="shared" si="22"/>
        <v/>
      </c>
      <c r="G324" s="27" t="str">
        <f t="shared" si="21"/>
        <v/>
      </c>
      <c r="H324" s="25" t="str">
        <f>IF(G324&lt;&gt;"",IF(MAX(SUM(F318:F324)-44/24,0)&gt;0,IF(MAX(SUM(F318:F324)-44/24,0)&gt;4/24,VLOOKUP(MAX(SUM(F318:F324)-44/24,0),T_HS_Sup_48h,2,1),MAX(SUM(F318:F324)-44/24,0)),""),"")</f>
        <v/>
      </c>
      <c r="I324" s="25" t="str">
        <f>IF($H324&lt;&gt;"",CHOOSE(MONTH($A324),SUM($H$3:$H324,-SUM($M$3:$M$10)),SUM($H$3:$H324,-SUM($M$3:$M$11)),SUM($H$3:$H324,-SUM($M$3:$M$12)),SUM($H$3:$H324,-SUM($M$3:$M$13)),SUM($H$3:$H324),SUM($H$3:$H324,-$M$3),SUM($H$3:$H324,-SUM($M$3:$M$4)),SUM($H$3:$H324,-SUM($M$3:$M$5)),SUM($H$3:$H324,-SUM($M$3:$M$6)),SUM($H$3:$H324,-SUM($M$3:$M$7)),SUM($H$3:$H324,-SUM($M$3:$M$8)),SUM($H$3:$H324,-SUM($M$3:$M$9))),IF($A324=EOMONTH($A324,0),IF(VLOOKUP(MONTH($A324),T_Récap_HS,2,0)&lt;&gt;"",VLOOKUP(MONTH($A324),T_Récap_HS,2,0),""),""))</f>
        <v/>
      </c>
      <c r="J324" s="25" t="str">
        <f t="shared" ref="J324:J373" si="23">IF(G324&lt;&gt;"",IF(MAX(G324-35/24,0)&gt;0,IF(MAX(G324,0)&gt;48/24,9/24,MAX(G324-35/24,0)-_xlfn.NUMBERVALUE(H324)),""),"")</f>
        <v/>
      </c>
      <c r="K324" s="25" t="str">
        <f>IF(OR(A324&lt;$E$1,A324&gt;EOMONTH($E$1,11)),"",IF(AND(WEEKDAY(A324,2)=7,J324&lt;&gt;""),SUM($J$3:$J324),IF(AND($A324=EOMONTH($A324,0),VLOOKUP(MONTH(A324),T_Récap_HS,3,0)&lt;&gt;""),SUM($J$3:$J324),"")))</f>
        <v/>
      </c>
    </row>
    <row r="325" spans="1:11" x14ac:dyDescent="0.25">
      <c r="A325" s="17">
        <f t="shared" ref="A325:A370" si="24">A324+1</f>
        <v>43906</v>
      </c>
      <c r="B325" s="12"/>
      <c r="C325" s="12"/>
      <c r="D325" s="12"/>
      <c r="E325" s="12"/>
      <c r="F325" s="18" t="str">
        <f t="shared" si="22"/>
        <v/>
      </c>
      <c r="G325" s="24"/>
      <c r="H325" s="24"/>
      <c r="I325" s="24" t="str">
        <f>IF($A325=EOMONTH($A325,0),IF(VLOOKUP(MONTH($A325),T_Récap_HS,2,0)&lt;&gt;"",VLOOKUP(MONTH($A325),T_Récap_HS,2,0),""),"")</f>
        <v/>
      </c>
      <c r="J325" s="24"/>
      <c r="K325" s="24" t="str">
        <f>IF(OR(A325&lt;$E$1,A325&gt;EOMONTH($E$1,11)),"",IF(AND(WEEKDAY(A325,2)=7,J325&lt;&gt;""),SUM($J$3:$J325),IF(AND($A325=EOMONTH($A325,0),VLOOKUP(MONTH(A325),T_Récap_HS,3,0)&lt;&gt;""),SUM($J$3:$J325),"")))</f>
        <v/>
      </c>
    </row>
    <row r="326" spans="1:11" x14ac:dyDescent="0.25">
      <c r="A326" s="17">
        <f t="shared" si="24"/>
        <v>43907</v>
      </c>
      <c r="B326" s="12"/>
      <c r="C326" s="12"/>
      <c r="D326" s="12"/>
      <c r="E326" s="12"/>
      <c r="F326" s="18" t="str">
        <f t="shared" si="22"/>
        <v/>
      </c>
      <c r="G326" s="24"/>
      <c r="H326" s="24"/>
      <c r="I326" s="24" t="str">
        <f>IF($A326=EOMONTH($A326,0),IF(VLOOKUP(MONTH($A326),T_Récap_HS,2,0)&lt;&gt;"",VLOOKUP(MONTH($A326),T_Récap_HS,2,0),""),"")</f>
        <v/>
      </c>
      <c r="J326" s="24"/>
      <c r="K326" s="24" t="str">
        <f>IF(OR(A326&lt;$E$1,A326&gt;EOMONTH($E$1,11)),"",IF(AND(WEEKDAY(A326,2)=7,J326&lt;&gt;""),SUM($J$3:$J326),IF(AND($A326=EOMONTH($A326,0),VLOOKUP(MONTH(A326),T_Récap_HS,3,0)&lt;&gt;""),SUM($J$3:$J326),"")))</f>
        <v/>
      </c>
    </row>
    <row r="327" spans="1:11" x14ac:dyDescent="0.25">
      <c r="A327" s="17">
        <f t="shared" si="24"/>
        <v>43908</v>
      </c>
      <c r="B327" s="12"/>
      <c r="C327" s="12"/>
      <c r="D327" s="12"/>
      <c r="E327" s="12"/>
      <c r="F327" s="18" t="str">
        <f t="shared" si="22"/>
        <v/>
      </c>
      <c r="G327" s="24"/>
      <c r="H327" s="24"/>
      <c r="I327" s="24" t="str">
        <f>IF($A327=EOMONTH($A327,0),IF(VLOOKUP(MONTH($A327),T_Récap_HS,2,0)&lt;&gt;"",VLOOKUP(MONTH($A327),T_Récap_HS,2,0),""),"")</f>
        <v/>
      </c>
      <c r="J327" s="24"/>
      <c r="K327" s="24" t="str">
        <f>IF(OR(A327&lt;$E$1,A327&gt;EOMONTH($E$1,11)),"",IF(AND(WEEKDAY(A327,2)=7,J327&lt;&gt;""),SUM($J$3:$J327),IF(AND($A327=EOMONTH($A327,0),VLOOKUP(MONTH(A327),T_Récap_HS,3,0)&lt;&gt;""),SUM($J$3:$J327),"")))</f>
        <v/>
      </c>
    </row>
    <row r="328" spans="1:11" x14ac:dyDescent="0.25">
      <c r="A328" s="17">
        <f t="shared" si="24"/>
        <v>43909</v>
      </c>
      <c r="B328" s="12"/>
      <c r="C328" s="12"/>
      <c r="D328" s="12"/>
      <c r="E328" s="12"/>
      <c r="F328" s="18" t="str">
        <f t="shared" si="22"/>
        <v/>
      </c>
      <c r="G328" s="24"/>
      <c r="H328" s="24"/>
      <c r="I328" s="24" t="str">
        <f>IF($A328=EOMONTH($A328,0),IF(VLOOKUP(MONTH($A328),T_Récap_HS,2,0)&lt;&gt;"",VLOOKUP(MONTH($A328),T_Récap_HS,2,0),""),"")</f>
        <v/>
      </c>
      <c r="J328" s="24"/>
      <c r="K328" s="24" t="str">
        <f>IF(OR(A328&lt;$E$1,A328&gt;EOMONTH($E$1,11)),"",IF(AND(WEEKDAY(A328,2)=7,J328&lt;&gt;""),SUM($J$3:$J328),IF(AND($A328=EOMONTH($A328,0),VLOOKUP(MONTH(A328),T_Récap_HS,3,0)&lt;&gt;""),SUM($J$3:$J328),"")))</f>
        <v/>
      </c>
    </row>
    <row r="329" spans="1:11" x14ac:dyDescent="0.25">
      <c r="A329" s="17">
        <f t="shared" si="24"/>
        <v>43910</v>
      </c>
      <c r="B329" s="12"/>
      <c r="C329" s="12"/>
      <c r="D329" s="12"/>
      <c r="E329" s="12"/>
      <c r="F329" s="18" t="str">
        <f t="shared" si="22"/>
        <v/>
      </c>
      <c r="G329" s="24"/>
      <c r="H329" s="24"/>
      <c r="I329" s="24" t="str">
        <f>IF($A329=EOMONTH($A329,0),IF(VLOOKUP(MONTH($A329),T_Récap_HS,2,0)&lt;&gt;"",VLOOKUP(MONTH($A329),T_Récap_HS,2,0),""),"")</f>
        <v/>
      </c>
      <c r="J329" s="24"/>
      <c r="K329" s="24" t="str">
        <f>IF(OR(A329&lt;$E$1,A329&gt;EOMONTH($E$1,11)),"",IF(AND(WEEKDAY(A329,2)=7,J329&lt;&gt;""),SUM($J$3:$J329),IF(AND($A329=EOMONTH($A329,0),VLOOKUP(MONTH(A329),T_Récap_HS,3,0)&lt;&gt;""),SUM($J$3:$J329),"")))</f>
        <v/>
      </c>
    </row>
    <row r="330" spans="1:11" x14ac:dyDescent="0.25">
      <c r="A330" s="17">
        <f t="shared" si="24"/>
        <v>43911</v>
      </c>
      <c r="B330" s="12"/>
      <c r="C330" s="12"/>
      <c r="D330" s="12"/>
      <c r="E330" s="12"/>
      <c r="F330" s="18" t="str">
        <f t="shared" si="22"/>
        <v/>
      </c>
      <c r="G330" s="24"/>
      <c r="H330" s="24"/>
      <c r="I330" s="24" t="str">
        <f>IF($A330=EOMONTH($A330,0),IF(VLOOKUP(MONTH($A330),T_Récap_HS,2,0)&lt;&gt;"",VLOOKUP(MONTH($A330),T_Récap_HS,2,0),""),"")</f>
        <v/>
      </c>
      <c r="J330" s="24"/>
      <c r="K330" s="24" t="str">
        <f>IF(OR(A330&lt;$E$1,A330&gt;EOMONTH($E$1,11)),"",IF(AND(WEEKDAY(A330,2)=7,J330&lt;&gt;""),SUM($J$3:$J330),IF(AND($A330=EOMONTH($A330,0),VLOOKUP(MONTH(A330),T_Récap_HS,3,0)&lt;&gt;""),SUM($J$3:$J330),"")))</f>
        <v/>
      </c>
    </row>
    <row r="331" spans="1:11" x14ac:dyDescent="0.25">
      <c r="A331" s="17">
        <f t="shared" si="24"/>
        <v>43912</v>
      </c>
      <c r="B331" s="12"/>
      <c r="C331" s="12"/>
      <c r="D331" s="12"/>
      <c r="E331" s="12"/>
      <c r="F331" s="18" t="str">
        <f t="shared" si="22"/>
        <v/>
      </c>
      <c r="G331" s="26" t="str">
        <f t="shared" ref="G331:G373" si="25">IF(A331&gt;EOMONTH($E$1,11),"",IF(WEEKDAY(A331,2)&lt;7,"",IF(SUM(F325:F331)&gt;0,SUM(F325:F331),"")))</f>
        <v/>
      </c>
      <c r="H331" s="24" t="str">
        <f>IF(G331&lt;&gt;"",IF(MAX(SUM(F325:F331)-44/24,0)&gt;0,IF(MAX(SUM(F325:F331)-44/24,0)&gt;4/24,VLOOKUP(MAX(SUM(F325:F331)-44/24,0),T_HS_Sup_48h,2,1),MAX(SUM(F325:F331)-44/24,0)),""),"")</f>
        <v/>
      </c>
      <c r="I331" s="24" t="str">
        <f>IF($H331&lt;&gt;"",CHOOSE(MONTH($A331),SUM($H$3:$H331,-SUM($M$3:$M$10)),SUM($H$3:$H331,-SUM($M$3:$M$11)),SUM($H$3:$H331,-SUM($M$3:$M$12)),SUM($H$3:$H331,-SUM($M$3:$M$13)),SUM($H$3:$H331),SUM($H$3:$H331,-$M$3),SUM($H$3:$H331,-SUM($M$3:$M$4)),SUM($H$3:$H331,-SUM($M$3:$M$5)),SUM($H$3:$H331,-SUM($M$3:$M$6)),SUM($H$3:$H331,-SUM($M$3:$M$7)),SUM($H$3:$H331,-SUM($M$3:$M$8)),SUM($H$3:$H331,-SUM($M$3:$M$9))),IF($A331=EOMONTH($A331,0),IF(VLOOKUP(MONTH($A331),T_Récap_HS,2,0)&lt;&gt;"",VLOOKUP(MONTH($A331),T_Récap_HS,2,0),""),""))</f>
        <v/>
      </c>
      <c r="J331" s="24" t="str">
        <f t="shared" si="23"/>
        <v/>
      </c>
      <c r="K331" s="24" t="str">
        <f>IF(OR(A331&lt;$E$1,A331&gt;EOMONTH($E$1,11)),"",IF(AND(WEEKDAY(A331,2)=7,J331&lt;&gt;""),SUM($J$3:$J331),IF(AND($A331=EOMONTH($A331,0),VLOOKUP(MONTH(A331),T_Récap_HS,3,0)&lt;&gt;""),SUM($J$3:$J331),"")))</f>
        <v/>
      </c>
    </row>
    <row r="332" spans="1:11" x14ac:dyDescent="0.25">
      <c r="A332" s="17">
        <f t="shared" si="24"/>
        <v>43913</v>
      </c>
      <c r="B332" s="11"/>
      <c r="C332" s="11"/>
      <c r="D332" s="11"/>
      <c r="E332" s="11"/>
      <c r="F332" s="21" t="str">
        <f t="shared" si="22"/>
        <v/>
      </c>
      <c r="G332" s="25"/>
      <c r="H332" s="25"/>
      <c r="I332" s="25" t="str">
        <f>IF($A332=EOMONTH($A332,0),IF(VLOOKUP(MONTH($A332),T_Récap_HS,2,0)&lt;&gt;"",VLOOKUP(MONTH($A332),T_Récap_HS,2,0),""),"")</f>
        <v/>
      </c>
      <c r="J332" s="25"/>
      <c r="K332" s="25" t="str">
        <f>IF(OR(A332&lt;$E$1,A332&gt;EOMONTH($E$1,11)),"",IF(AND(WEEKDAY(A332,2)=7,J332&lt;&gt;""),SUM($J$3:$J332),IF(AND($A332=EOMONTH($A332,0),VLOOKUP(MONTH(A332),T_Récap_HS,3,0)&lt;&gt;""),SUM($J$3:$J332),"")))</f>
        <v/>
      </c>
    </row>
    <row r="333" spans="1:11" x14ac:dyDescent="0.25">
      <c r="A333" s="17">
        <f t="shared" si="24"/>
        <v>43914</v>
      </c>
      <c r="B333" s="11"/>
      <c r="C333" s="11"/>
      <c r="D333" s="11"/>
      <c r="E333" s="11"/>
      <c r="F333" s="21" t="str">
        <f t="shared" si="22"/>
        <v/>
      </c>
      <c r="G333" s="25"/>
      <c r="H333" s="25"/>
      <c r="I333" s="25" t="str">
        <f>IF($A333=EOMONTH($A333,0),IF(VLOOKUP(MONTH($A333),T_Récap_HS,2,0)&lt;&gt;"",VLOOKUP(MONTH($A333),T_Récap_HS,2,0),""),"")</f>
        <v/>
      </c>
      <c r="J333" s="25"/>
      <c r="K333" s="25" t="str">
        <f>IF(OR(A333&lt;$E$1,A333&gt;EOMONTH($E$1,11)),"",IF(AND(WEEKDAY(A333,2)=7,J333&lt;&gt;""),SUM($J$3:$J333),IF(AND($A333=EOMONTH($A333,0),VLOOKUP(MONTH(A333),T_Récap_HS,3,0)&lt;&gt;""),SUM($J$3:$J333),"")))</f>
        <v/>
      </c>
    </row>
    <row r="334" spans="1:11" x14ac:dyDescent="0.25">
      <c r="A334" s="17">
        <f t="shared" si="24"/>
        <v>43915</v>
      </c>
      <c r="B334" s="11"/>
      <c r="C334" s="11"/>
      <c r="D334" s="11"/>
      <c r="E334" s="11"/>
      <c r="F334" s="21" t="str">
        <f t="shared" si="22"/>
        <v/>
      </c>
      <c r="G334" s="25"/>
      <c r="H334" s="25"/>
      <c r="I334" s="25" t="str">
        <f>IF($A334=EOMONTH($A334,0),IF(VLOOKUP(MONTH($A334),T_Récap_HS,2,0)&lt;&gt;"",VLOOKUP(MONTH($A334),T_Récap_HS,2,0),""),"")</f>
        <v/>
      </c>
      <c r="J334" s="25"/>
      <c r="K334" s="25" t="str">
        <f>IF(OR(A334&lt;$E$1,A334&gt;EOMONTH($E$1,11)),"",IF(AND(WEEKDAY(A334,2)=7,J334&lt;&gt;""),SUM($J$3:$J334),IF(AND($A334=EOMONTH($A334,0),VLOOKUP(MONTH(A334),T_Récap_HS,3,0)&lt;&gt;""),SUM($J$3:$J334),"")))</f>
        <v/>
      </c>
    </row>
    <row r="335" spans="1:11" x14ac:dyDescent="0.25">
      <c r="A335" s="17">
        <f t="shared" si="24"/>
        <v>43916</v>
      </c>
      <c r="B335" s="11"/>
      <c r="C335" s="11"/>
      <c r="D335" s="11"/>
      <c r="E335" s="11"/>
      <c r="F335" s="21" t="str">
        <f t="shared" si="22"/>
        <v/>
      </c>
      <c r="G335" s="25"/>
      <c r="H335" s="25"/>
      <c r="I335" s="25" t="str">
        <f>IF($A335=EOMONTH($A335,0),IF(VLOOKUP(MONTH($A335),T_Récap_HS,2,0)&lt;&gt;"",VLOOKUP(MONTH($A335),T_Récap_HS,2,0),""),"")</f>
        <v/>
      </c>
      <c r="J335" s="25"/>
      <c r="K335" s="25" t="str">
        <f>IF(OR(A335&lt;$E$1,A335&gt;EOMONTH($E$1,11)),"",IF(AND(WEEKDAY(A335,2)=7,J335&lt;&gt;""),SUM($J$3:$J335),IF(AND($A335=EOMONTH($A335,0),VLOOKUP(MONTH(A335),T_Récap_HS,3,0)&lt;&gt;""),SUM($J$3:$J335),"")))</f>
        <v/>
      </c>
    </row>
    <row r="336" spans="1:11" x14ac:dyDescent="0.25">
      <c r="A336" s="17">
        <f t="shared" si="24"/>
        <v>43917</v>
      </c>
      <c r="B336" s="11"/>
      <c r="C336" s="11"/>
      <c r="D336" s="11"/>
      <c r="E336" s="11"/>
      <c r="F336" s="21" t="str">
        <f t="shared" si="22"/>
        <v/>
      </c>
      <c r="G336" s="25"/>
      <c r="H336" s="25"/>
      <c r="I336" s="25" t="str">
        <f>IF($A336=EOMONTH($A336,0),IF(VLOOKUP(MONTH($A336),T_Récap_HS,2,0)&lt;&gt;"",VLOOKUP(MONTH($A336),T_Récap_HS,2,0),""),"")</f>
        <v/>
      </c>
      <c r="J336" s="25"/>
      <c r="K336" s="25" t="str">
        <f>IF(OR(A336&lt;$E$1,A336&gt;EOMONTH($E$1,11)),"",IF(AND(WEEKDAY(A336,2)=7,J336&lt;&gt;""),SUM($J$3:$J336),IF(AND($A336=EOMONTH($A336,0),VLOOKUP(MONTH(A336),T_Récap_HS,3,0)&lt;&gt;""),SUM($J$3:$J336),"")))</f>
        <v/>
      </c>
    </row>
    <row r="337" spans="1:11" x14ac:dyDescent="0.25">
      <c r="A337" s="17">
        <f t="shared" si="24"/>
        <v>43918</v>
      </c>
      <c r="B337" s="11"/>
      <c r="C337" s="11"/>
      <c r="D337" s="11"/>
      <c r="E337" s="11"/>
      <c r="F337" s="21" t="str">
        <f t="shared" si="22"/>
        <v/>
      </c>
      <c r="G337" s="25"/>
      <c r="H337" s="25"/>
      <c r="I337" s="25" t="str">
        <f>IF($A337=EOMONTH($A337,0),IF(VLOOKUP(MONTH($A337),T_Récap_HS,2,0)&lt;&gt;"",VLOOKUP(MONTH($A337),T_Récap_HS,2,0),""),"")</f>
        <v/>
      </c>
      <c r="J337" s="25"/>
      <c r="K337" s="25" t="str">
        <f>IF(OR(A337&lt;$E$1,A337&gt;EOMONTH($E$1,11)),"",IF(AND(WEEKDAY(A337,2)=7,J337&lt;&gt;""),SUM($J$3:$J337),IF(AND($A337=EOMONTH($A337,0),VLOOKUP(MONTH(A337),T_Récap_HS,3,0)&lt;&gt;""),SUM($J$3:$J337),"")))</f>
        <v/>
      </c>
    </row>
    <row r="338" spans="1:11" x14ac:dyDescent="0.25">
      <c r="A338" s="17">
        <f t="shared" si="24"/>
        <v>43919</v>
      </c>
      <c r="B338" s="11"/>
      <c r="C338" s="11"/>
      <c r="D338" s="11"/>
      <c r="E338" s="11"/>
      <c r="F338" s="21" t="str">
        <f t="shared" si="22"/>
        <v/>
      </c>
      <c r="G338" s="27" t="str">
        <f t="shared" si="25"/>
        <v/>
      </c>
      <c r="H338" s="25" t="str">
        <f>IF(G338&lt;&gt;"",IF(MAX(SUM(F332:F338)-44/24,0)&gt;0,IF(MAX(SUM(F332:F338)-44/24,0)&gt;4/24,VLOOKUP(MAX(SUM(F332:F338)-44/24,0),T_HS_Sup_48h,2,1),MAX(SUM(F332:F338)-44/24,0)),""),"")</f>
        <v/>
      </c>
      <c r="I338" s="25" t="str">
        <f>IF($H338&lt;&gt;"",CHOOSE(MONTH($A338),SUM($H$3:$H338,-SUM($M$3:$M$10)),SUM($H$3:$H338,-SUM($M$3:$M$11)),SUM($H$3:$H338,-SUM($M$3:$M$12)),SUM($H$3:$H338,-SUM($M$3:$M$13)),SUM($H$3:$H338),SUM($H$3:$H338,-$M$3),SUM($H$3:$H338,-SUM($M$3:$M$4)),SUM($H$3:$H338,-SUM($M$3:$M$5)),SUM($H$3:$H338,-SUM($M$3:$M$6)),SUM($H$3:$H338,-SUM($M$3:$M$7)),SUM($H$3:$H338,-SUM($M$3:$M$8)),SUM($H$3:$H338,-SUM($M$3:$M$9))),IF($A338=EOMONTH($A338,0),IF(VLOOKUP(MONTH($A338),T_Récap_HS,2,0)&lt;&gt;"",VLOOKUP(MONTH($A338),T_Récap_HS,2,0),""),""))</f>
        <v/>
      </c>
      <c r="J338" s="25" t="str">
        <f t="shared" si="23"/>
        <v/>
      </c>
      <c r="K338" s="25" t="str">
        <f>IF(OR(A338&lt;$E$1,A338&gt;EOMONTH($E$1,11)),"",IF(AND(WEEKDAY(A338,2)=7,J338&lt;&gt;""),SUM($J$3:$J338),IF(AND($A338=EOMONTH($A338,0),VLOOKUP(MONTH(A338),T_Récap_HS,3,0)&lt;&gt;""),SUM($J$3:$J338),"")))</f>
        <v/>
      </c>
    </row>
    <row r="339" spans="1:11" x14ac:dyDescent="0.25">
      <c r="A339" s="17">
        <f t="shared" si="24"/>
        <v>43920</v>
      </c>
      <c r="B339" s="12"/>
      <c r="C339" s="12"/>
      <c r="D339" s="12"/>
      <c r="E339" s="12"/>
      <c r="F339" s="18" t="str">
        <f t="shared" si="22"/>
        <v/>
      </c>
      <c r="G339" s="24"/>
      <c r="H339" s="24"/>
      <c r="I339" s="24" t="str">
        <f>IF($A339=EOMONTH($A339,0),IF(VLOOKUP(MONTH($A339),T_Récap_HS,2,0)&lt;&gt;"",VLOOKUP(MONTH($A339),T_Récap_HS,2,0),""),"")</f>
        <v/>
      </c>
      <c r="J339" s="24"/>
      <c r="K339" s="24" t="str">
        <f>IF(OR(A339&lt;$E$1,A339&gt;EOMONTH($E$1,11)),"",IF(AND(WEEKDAY(A339,2)=7,J339&lt;&gt;""),SUM($J$3:$J339),IF(AND($A339=EOMONTH($A339,0),VLOOKUP(MONTH(A339),T_Récap_HS,3,0)&lt;&gt;""),SUM($J$3:$J339),"")))</f>
        <v/>
      </c>
    </row>
    <row r="340" spans="1:11" x14ac:dyDescent="0.25">
      <c r="A340" s="17">
        <f t="shared" si="24"/>
        <v>43921</v>
      </c>
      <c r="B340" s="12"/>
      <c r="C340" s="12"/>
      <c r="D340" s="12"/>
      <c r="E340" s="12"/>
      <c r="F340" s="18" t="str">
        <f t="shared" si="22"/>
        <v/>
      </c>
      <c r="G340" s="24"/>
      <c r="H340" s="24"/>
      <c r="I340" s="24" t="str">
        <f>IF($A340=EOMONTH($A340,0),IF(VLOOKUP(MONTH($A340),T_Récap_HS,2,0)&lt;&gt;"",VLOOKUP(MONTH($A340),T_Récap_HS,2,0),""),"")</f>
        <v/>
      </c>
      <c r="J340" s="24"/>
      <c r="K340" s="24" t="str">
        <f>IF(OR(A340&lt;$E$1,A340&gt;EOMONTH($E$1,11)),"",IF(AND(WEEKDAY(A340,2)=7,J340&lt;&gt;""),SUM($J$3:$J340),IF(AND($A340=EOMONTH($A340,0),VLOOKUP(MONTH(A340),T_Récap_HS,3,0)&lt;&gt;""),SUM($J$3:$J340),"")))</f>
        <v/>
      </c>
    </row>
    <row r="341" spans="1:11" x14ac:dyDescent="0.25">
      <c r="A341" s="17">
        <f t="shared" si="24"/>
        <v>43922</v>
      </c>
      <c r="B341" s="12"/>
      <c r="C341" s="12"/>
      <c r="D341" s="12"/>
      <c r="E341" s="12"/>
      <c r="F341" s="18" t="str">
        <f t="shared" si="22"/>
        <v/>
      </c>
      <c r="G341" s="24"/>
      <c r="H341" s="24"/>
      <c r="I341" s="24" t="str">
        <f>IF($A341=EOMONTH($A341,0),IF(VLOOKUP(MONTH($A341),T_Récap_HS,2,0)&lt;&gt;"",VLOOKUP(MONTH($A341),T_Récap_HS,2,0),""),"")</f>
        <v/>
      </c>
      <c r="J341" s="24"/>
      <c r="K341" s="24" t="str">
        <f>IF(OR(A341&lt;$E$1,A341&gt;EOMONTH($E$1,11)),"",IF(AND(WEEKDAY(A341,2)=7,J341&lt;&gt;""),SUM($J$3:$J341),IF(AND($A341=EOMONTH($A341,0),VLOOKUP(MONTH(A341),T_Récap_HS,3,0)&lt;&gt;""),SUM($J$3:$J341),"")))</f>
        <v/>
      </c>
    </row>
    <row r="342" spans="1:11" x14ac:dyDescent="0.25">
      <c r="A342" s="17">
        <f t="shared" si="24"/>
        <v>43923</v>
      </c>
      <c r="B342" s="12"/>
      <c r="C342" s="12"/>
      <c r="D342" s="12"/>
      <c r="E342" s="12"/>
      <c r="F342" s="18" t="str">
        <f t="shared" si="22"/>
        <v/>
      </c>
      <c r="G342" s="24"/>
      <c r="H342" s="24"/>
      <c r="I342" s="24" t="str">
        <f>IF($A342=EOMONTH($A342,0),IF(VLOOKUP(MONTH($A342),T_Récap_HS,2,0)&lt;&gt;"",VLOOKUP(MONTH($A342),T_Récap_HS,2,0),""),"")</f>
        <v/>
      </c>
      <c r="J342" s="24"/>
      <c r="K342" s="24" t="str">
        <f>IF(OR(A342&lt;$E$1,A342&gt;EOMONTH($E$1,11)),"",IF(AND(WEEKDAY(A342,2)=7,J342&lt;&gt;""),SUM($J$3:$J342),IF(AND($A342=EOMONTH($A342,0),VLOOKUP(MONTH(A342),T_Récap_HS,3,0)&lt;&gt;""),SUM($J$3:$J342),"")))</f>
        <v/>
      </c>
    </row>
    <row r="343" spans="1:11" x14ac:dyDescent="0.25">
      <c r="A343" s="17">
        <f t="shared" si="24"/>
        <v>43924</v>
      </c>
      <c r="B343" s="12"/>
      <c r="C343" s="12"/>
      <c r="D343" s="12"/>
      <c r="E343" s="12"/>
      <c r="F343" s="18" t="str">
        <f t="shared" si="22"/>
        <v/>
      </c>
      <c r="G343" s="24"/>
      <c r="H343" s="24"/>
      <c r="I343" s="24" t="str">
        <f>IF($A343=EOMONTH($A343,0),IF(VLOOKUP(MONTH($A343),T_Récap_HS,2,0)&lt;&gt;"",VLOOKUP(MONTH($A343),T_Récap_HS,2,0),""),"")</f>
        <v/>
      </c>
      <c r="J343" s="24"/>
      <c r="K343" s="24" t="str">
        <f>IF(OR(A343&lt;$E$1,A343&gt;EOMONTH($E$1,11)),"",IF(AND(WEEKDAY(A343,2)=7,J343&lt;&gt;""),SUM($J$3:$J343),IF(AND($A343=EOMONTH($A343,0),VLOOKUP(MONTH(A343),T_Récap_HS,3,0)&lt;&gt;""),SUM($J$3:$J343),"")))</f>
        <v/>
      </c>
    </row>
    <row r="344" spans="1:11" x14ac:dyDescent="0.25">
      <c r="A344" s="17">
        <f t="shared" si="24"/>
        <v>43925</v>
      </c>
      <c r="B344" s="12"/>
      <c r="C344" s="12"/>
      <c r="D344" s="12"/>
      <c r="E344" s="12"/>
      <c r="F344" s="18" t="str">
        <f t="shared" si="22"/>
        <v/>
      </c>
      <c r="G344" s="24"/>
      <c r="H344" s="24"/>
      <c r="I344" s="24" t="str">
        <f>IF($A344=EOMONTH($A344,0),IF(VLOOKUP(MONTH($A344),T_Récap_HS,2,0)&lt;&gt;"",VLOOKUP(MONTH($A344),T_Récap_HS,2,0),""),"")</f>
        <v/>
      </c>
      <c r="J344" s="24"/>
      <c r="K344" s="24" t="str">
        <f>IF(OR(A344&lt;$E$1,A344&gt;EOMONTH($E$1,11)),"",IF(AND(WEEKDAY(A344,2)=7,J344&lt;&gt;""),SUM($J$3:$J344),IF(AND($A344=EOMONTH($A344,0),VLOOKUP(MONTH(A344),T_Récap_HS,3,0)&lt;&gt;""),SUM($J$3:$J344),"")))</f>
        <v/>
      </c>
    </row>
    <row r="345" spans="1:11" x14ac:dyDescent="0.25">
      <c r="A345" s="17">
        <f t="shared" si="24"/>
        <v>43926</v>
      </c>
      <c r="B345" s="12"/>
      <c r="C345" s="12"/>
      <c r="D345" s="12"/>
      <c r="E345" s="12"/>
      <c r="F345" s="18" t="str">
        <f t="shared" si="22"/>
        <v/>
      </c>
      <c r="G345" s="26" t="str">
        <f t="shared" si="25"/>
        <v/>
      </c>
      <c r="H345" s="24" t="str">
        <f>IF(G345&lt;&gt;"",IF(MAX(SUM(F339:F345)-44/24,0)&gt;0,IF(MAX(SUM(F339:F345)-44/24,0)&gt;4/24,VLOOKUP(MAX(SUM(F339:F345)-44/24,0),T_HS_Sup_48h,2,1),MAX(SUM(F339:F345)-44/24,0)),""),"")</f>
        <v/>
      </c>
      <c r="I345" s="24" t="str">
        <f>IF($H345&lt;&gt;"",CHOOSE(MONTH($A345),SUM($H$3:$H345,-SUM($M$3:$M$10)),SUM($H$3:$H345,-SUM($M$3:$M$11)),SUM($H$3:$H345,-SUM($M$3:$M$12)),SUM($H$3:$H345,-SUM($M$3:$M$13)),SUM($H$3:$H345),SUM($H$3:$H345,-$M$3),SUM($H$3:$H345,-SUM($M$3:$M$4)),SUM($H$3:$H345,-SUM($M$3:$M$5)),SUM($H$3:$H345,-SUM($M$3:$M$6)),SUM($H$3:$H345,-SUM($M$3:$M$7)),SUM($H$3:$H345,-SUM($M$3:$M$8)),SUM($H$3:$H345,-SUM($M$3:$M$9))),IF($A345=EOMONTH($A345,0),IF(VLOOKUP(MONTH($A345),T_Récap_HS,2,0)&lt;&gt;"",VLOOKUP(MONTH($A345),T_Récap_HS,2,0),""),""))</f>
        <v/>
      </c>
      <c r="J345" s="24" t="str">
        <f t="shared" si="23"/>
        <v/>
      </c>
      <c r="K345" s="24" t="str">
        <f>IF(OR(A345&lt;$E$1,A345&gt;EOMONTH($E$1,11)),"",IF(AND(WEEKDAY(A345,2)=7,J345&lt;&gt;""),SUM($J$3:$J345),IF(AND($A345=EOMONTH($A345,0),VLOOKUP(MONTH(A345),T_Récap_HS,3,0)&lt;&gt;""),SUM($J$3:$J345),"")))</f>
        <v/>
      </c>
    </row>
    <row r="346" spans="1:11" x14ac:dyDescent="0.25">
      <c r="A346" s="17">
        <f t="shared" si="24"/>
        <v>43927</v>
      </c>
      <c r="B346" s="11"/>
      <c r="C346" s="11"/>
      <c r="D346" s="11"/>
      <c r="E346" s="11"/>
      <c r="F346" s="21" t="str">
        <f t="shared" si="22"/>
        <v/>
      </c>
      <c r="G346" s="25"/>
      <c r="H346" s="25"/>
      <c r="I346" s="25" t="str">
        <f>IF($A346=EOMONTH($A346,0),IF(VLOOKUP(MONTH($A346),T_Récap_HS,2,0)&lt;&gt;"",VLOOKUP(MONTH($A346),T_Récap_HS,2,0),""),"")</f>
        <v/>
      </c>
      <c r="J346" s="25"/>
      <c r="K346" s="25" t="str">
        <f>IF(OR(A346&lt;$E$1,A346&gt;EOMONTH($E$1,11)),"",IF(AND(WEEKDAY(A346,2)=7,J346&lt;&gt;""),SUM($J$3:$J346),IF(AND($A346=EOMONTH($A346,0),VLOOKUP(MONTH(A346),T_Récap_HS,3,0)&lt;&gt;""),SUM($J$3:$J346),"")))</f>
        <v/>
      </c>
    </row>
    <row r="347" spans="1:11" x14ac:dyDescent="0.25">
      <c r="A347" s="17">
        <f t="shared" si="24"/>
        <v>43928</v>
      </c>
      <c r="B347" s="11"/>
      <c r="C347" s="11"/>
      <c r="D347" s="11"/>
      <c r="E347" s="11"/>
      <c r="F347" s="21" t="str">
        <f t="shared" si="22"/>
        <v/>
      </c>
      <c r="G347" s="25"/>
      <c r="H347" s="25"/>
      <c r="I347" s="25" t="str">
        <f>IF($A347=EOMONTH($A347,0),IF(VLOOKUP(MONTH($A347),T_Récap_HS,2,0)&lt;&gt;"",VLOOKUP(MONTH($A347),T_Récap_HS,2,0),""),"")</f>
        <v/>
      </c>
      <c r="J347" s="25"/>
      <c r="K347" s="25" t="str">
        <f>IF(OR(A347&lt;$E$1,A347&gt;EOMONTH($E$1,11)),"",IF(AND(WEEKDAY(A347,2)=7,J347&lt;&gt;""),SUM($J$3:$J347),IF(AND($A347=EOMONTH($A347,0),VLOOKUP(MONTH(A347),T_Récap_HS,3,0)&lt;&gt;""),SUM($J$3:$J347),"")))</f>
        <v/>
      </c>
    </row>
    <row r="348" spans="1:11" x14ac:dyDescent="0.25">
      <c r="A348" s="17">
        <f t="shared" si="24"/>
        <v>43929</v>
      </c>
      <c r="B348" s="11"/>
      <c r="C348" s="11"/>
      <c r="D348" s="11"/>
      <c r="E348" s="11"/>
      <c r="F348" s="21" t="str">
        <f t="shared" si="22"/>
        <v/>
      </c>
      <c r="G348" s="25"/>
      <c r="H348" s="25"/>
      <c r="I348" s="25" t="str">
        <f>IF($A348=EOMONTH($A348,0),IF(VLOOKUP(MONTH($A348),T_Récap_HS,2,0)&lt;&gt;"",VLOOKUP(MONTH($A348),T_Récap_HS,2,0),""),"")</f>
        <v/>
      </c>
      <c r="J348" s="25"/>
      <c r="K348" s="25" t="str">
        <f>IF(OR(A348&lt;$E$1,A348&gt;EOMONTH($E$1,11)),"",IF(AND(WEEKDAY(A348,2)=7,J348&lt;&gt;""),SUM($J$3:$J348),IF(AND($A348=EOMONTH($A348,0),VLOOKUP(MONTH(A348),T_Récap_HS,3,0)&lt;&gt;""),SUM($J$3:$J348),"")))</f>
        <v/>
      </c>
    </row>
    <row r="349" spans="1:11" x14ac:dyDescent="0.25">
      <c r="A349" s="17">
        <f t="shared" si="24"/>
        <v>43930</v>
      </c>
      <c r="B349" s="11"/>
      <c r="C349" s="11"/>
      <c r="D349" s="11"/>
      <c r="E349" s="11"/>
      <c r="F349" s="21" t="str">
        <f t="shared" si="22"/>
        <v/>
      </c>
      <c r="G349" s="25"/>
      <c r="H349" s="25"/>
      <c r="I349" s="25" t="str">
        <f>IF($A349=EOMONTH($A349,0),IF(VLOOKUP(MONTH($A349),T_Récap_HS,2,0)&lt;&gt;"",VLOOKUP(MONTH($A349),T_Récap_HS,2,0),""),"")</f>
        <v/>
      </c>
      <c r="J349" s="25"/>
      <c r="K349" s="25" t="str">
        <f>IF(OR(A349&lt;$E$1,A349&gt;EOMONTH($E$1,11)),"",IF(AND(WEEKDAY(A349,2)=7,J349&lt;&gt;""),SUM($J$3:$J349),IF(AND($A349=EOMONTH($A349,0),VLOOKUP(MONTH(A349),T_Récap_HS,3,0)&lt;&gt;""),SUM($J$3:$J349),"")))</f>
        <v/>
      </c>
    </row>
    <row r="350" spans="1:11" x14ac:dyDescent="0.25">
      <c r="A350" s="17">
        <f t="shared" si="24"/>
        <v>43931</v>
      </c>
      <c r="B350" s="11"/>
      <c r="C350" s="11"/>
      <c r="D350" s="11"/>
      <c r="E350" s="11"/>
      <c r="F350" s="21" t="str">
        <f t="shared" si="22"/>
        <v/>
      </c>
      <c r="G350" s="25"/>
      <c r="H350" s="25"/>
      <c r="I350" s="25" t="str">
        <f>IF($A350=EOMONTH($A350,0),IF(VLOOKUP(MONTH($A350),T_Récap_HS,2,0)&lt;&gt;"",VLOOKUP(MONTH($A350),T_Récap_HS,2,0),""),"")</f>
        <v/>
      </c>
      <c r="J350" s="25"/>
      <c r="K350" s="25" t="str">
        <f>IF(OR(A350&lt;$E$1,A350&gt;EOMONTH($E$1,11)),"",IF(AND(WEEKDAY(A350,2)=7,J350&lt;&gt;""),SUM($J$3:$J350),IF(AND($A350=EOMONTH($A350,0),VLOOKUP(MONTH(A350),T_Récap_HS,3,0)&lt;&gt;""),SUM($J$3:$J350),"")))</f>
        <v/>
      </c>
    </row>
    <row r="351" spans="1:11" x14ac:dyDescent="0.25">
      <c r="A351" s="17">
        <f t="shared" si="24"/>
        <v>43932</v>
      </c>
      <c r="B351" s="11"/>
      <c r="C351" s="11"/>
      <c r="D351" s="11"/>
      <c r="E351" s="11"/>
      <c r="F351" s="21" t="str">
        <f t="shared" si="22"/>
        <v/>
      </c>
      <c r="G351" s="25"/>
      <c r="H351" s="25"/>
      <c r="I351" s="25" t="str">
        <f>IF($A351=EOMONTH($A351,0),IF(VLOOKUP(MONTH($A351),T_Récap_HS,2,0)&lt;&gt;"",VLOOKUP(MONTH($A351),T_Récap_HS,2,0),""),"")</f>
        <v/>
      </c>
      <c r="J351" s="25"/>
      <c r="K351" s="25" t="str">
        <f>IF(OR(A351&lt;$E$1,A351&gt;EOMONTH($E$1,11)),"",IF(AND(WEEKDAY(A351,2)=7,J351&lt;&gt;""),SUM($J$3:$J351),IF(AND($A351=EOMONTH($A351,0),VLOOKUP(MONTH(A351),T_Récap_HS,3,0)&lt;&gt;""),SUM($J$3:$J351),"")))</f>
        <v/>
      </c>
    </row>
    <row r="352" spans="1:11" x14ac:dyDescent="0.25">
      <c r="A352" s="17">
        <f t="shared" si="24"/>
        <v>43933</v>
      </c>
      <c r="B352" s="11"/>
      <c r="C352" s="11"/>
      <c r="D352" s="11"/>
      <c r="E352" s="11"/>
      <c r="F352" s="21" t="str">
        <f t="shared" si="22"/>
        <v/>
      </c>
      <c r="G352" s="27" t="str">
        <f t="shared" si="25"/>
        <v/>
      </c>
      <c r="H352" s="25" t="str">
        <f>IF(G352&lt;&gt;"",IF(MAX(SUM(F346:F352)-44/24,0)&gt;0,IF(MAX(SUM(F346:F352)-44/24,0)&gt;4/24,VLOOKUP(MAX(SUM(F346:F352)-44/24,0),T_HS_Sup_48h,2,1),MAX(SUM(F346:F352)-44/24,0)),""),"")</f>
        <v/>
      </c>
      <c r="I352" s="25" t="str">
        <f>IF($H352&lt;&gt;"",CHOOSE(MONTH($A352),SUM($H$3:$H352,-SUM($M$3:$M$10)),SUM($H$3:$H352,-SUM($M$3:$M$11)),SUM($H$3:$H352,-SUM($M$3:$M$12)),SUM($H$3:$H352,-SUM($M$3:$M$13)),SUM($H$3:$H352),SUM($H$3:$H352,-$M$3),SUM($H$3:$H352,-SUM($M$3:$M$4)),SUM($H$3:$H352,-SUM($M$3:$M$5)),SUM($H$3:$H352,-SUM($M$3:$M$6)),SUM($H$3:$H352,-SUM($M$3:$M$7)),SUM($H$3:$H352,-SUM($M$3:$M$8)),SUM($H$3:$H352,-SUM($M$3:$M$9))),IF($A352=EOMONTH($A352,0),IF(VLOOKUP(MONTH($A352),T_Récap_HS,2,0)&lt;&gt;"",VLOOKUP(MONTH($A352),T_Récap_HS,2,0),""),""))</f>
        <v/>
      </c>
      <c r="J352" s="25" t="str">
        <f t="shared" si="23"/>
        <v/>
      </c>
      <c r="K352" s="25" t="str">
        <f>IF(OR(A352&lt;$E$1,A352&gt;EOMONTH($E$1,11)),"",IF(AND(WEEKDAY(A352,2)=7,J352&lt;&gt;""),SUM($J$3:$J352),IF(AND($A352=EOMONTH($A352,0),VLOOKUP(MONTH(A352),T_Récap_HS,3,0)&lt;&gt;""),SUM($J$3:$J352),"")))</f>
        <v/>
      </c>
    </row>
    <row r="353" spans="1:11" x14ac:dyDescent="0.25">
      <c r="A353" s="17">
        <f t="shared" si="24"/>
        <v>43934</v>
      </c>
      <c r="B353" s="12"/>
      <c r="C353" s="12"/>
      <c r="D353" s="12"/>
      <c r="E353" s="12"/>
      <c r="F353" s="18" t="str">
        <f t="shared" si="22"/>
        <v/>
      </c>
      <c r="G353" s="24"/>
      <c r="H353" s="24"/>
      <c r="I353" s="24" t="str">
        <f>IF($A353=EOMONTH($A353,0),IF(VLOOKUP(MONTH($A353),T_Récap_HS,2,0)&lt;&gt;"",VLOOKUP(MONTH($A353),T_Récap_HS,2,0),""),"")</f>
        <v/>
      </c>
      <c r="J353" s="24"/>
      <c r="K353" s="24" t="str">
        <f>IF(OR(A353&lt;$E$1,A353&gt;EOMONTH($E$1,11)),"",IF(AND(WEEKDAY(A353,2)=7,J353&lt;&gt;""),SUM($J$3:$J353),IF(AND($A353=EOMONTH($A353,0),VLOOKUP(MONTH(A353),T_Récap_HS,3,0)&lt;&gt;""),SUM($J$3:$J353),"")))</f>
        <v/>
      </c>
    </row>
    <row r="354" spans="1:11" x14ac:dyDescent="0.25">
      <c r="A354" s="17">
        <f t="shared" si="24"/>
        <v>43935</v>
      </c>
      <c r="B354" s="12"/>
      <c r="C354" s="12"/>
      <c r="D354" s="12"/>
      <c r="E354" s="12"/>
      <c r="F354" s="18" t="str">
        <f t="shared" si="22"/>
        <v/>
      </c>
      <c r="G354" s="24"/>
      <c r="H354" s="24"/>
      <c r="I354" s="24" t="str">
        <f>IF($A354=EOMONTH($A354,0),IF(VLOOKUP(MONTH($A354),T_Récap_HS,2,0)&lt;&gt;"",VLOOKUP(MONTH($A354),T_Récap_HS,2,0),""),"")</f>
        <v/>
      </c>
      <c r="J354" s="24"/>
      <c r="K354" s="24" t="str">
        <f>IF(OR(A354&lt;$E$1,A354&gt;EOMONTH($E$1,11)),"",IF(AND(WEEKDAY(A354,2)=7,J354&lt;&gt;""),SUM($J$3:$J354),IF(AND($A354=EOMONTH($A354,0),VLOOKUP(MONTH(A354),T_Récap_HS,3,0)&lt;&gt;""),SUM($J$3:$J354),"")))</f>
        <v/>
      </c>
    </row>
    <row r="355" spans="1:11" x14ac:dyDescent="0.25">
      <c r="A355" s="17">
        <f t="shared" si="24"/>
        <v>43936</v>
      </c>
      <c r="B355" s="12"/>
      <c r="C355" s="12"/>
      <c r="D355" s="12"/>
      <c r="E355" s="12"/>
      <c r="F355" s="18" t="str">
        <f t="shared" si="22"/>
        <v/>
      </c>
      <c r="G355" s="24"/>
      <c r="H355" s="24"/>
      <c r="I355" s="24" t="str">
        <f>IF($A355=EOMONTH($A355,0),IF(VLOOKUP(MONTH($A355),T_Récap_HS,2,0)&lt;&gt;"",VLOOKUP(MONTH($A355),T_Récap_HS,2,0),""),"")</f>
        <v/>
      </c>
      <c r="J355" s="24"/>
      <c r="K355" s="24" t="str">
        <f>IF(OR(A355&lt;$E$1,A355&gt;EOMONTH($E$1,11)),"",IF(AND(WEEKDAY(A355,2)=7,J355&lt;&gt;""),SUM($J$3:$J355),IF(AND($A355=EOMONTH($A355,0),VLOOKUP(MONTH(A355),T_Récap_HS,3,0)&lt;&gt;""),SUM($J$3:$J355),"")))</f>
        <v/>
      </c>
    </row>
    <row r="356" spans="1:11" x14ac:dyDescent="0.25">
      <c r="A356" s="17">
        <f t="shared" si="24"/>
        <v>43937</v>
      </c>
      <c r="B356" s="12"/>
      <c r="C356" s="12"/>
      <c r="D356" s="12"/>
      <c r="E356" s="12"/>
      <c r="F356" s="18" t="str">
        <f t="shared" si="22"/>
        <v/>
      </c>
      <c r="G356" s="24"/>
      <c r="H356" s="24"/>
      <c r="I356" s="24" t="str">
        <f>IF($A356=EOMONTH($A356,0),IF(VLOOKUP(MONTH($A356),T_Récap_HS,2,0)&lt;&gt;"",VLOOKUP(MONTH($A356),T_Récap_HS,2,0),""),"")</f>
        <v/>
      </c>
      <c r="J356" s="24"/>
      <c r="K356" s="24" t="str">
        <f>IF(OR(A356&lt;$E$1,A356&gt;EOMONTH($E$1,11)),"",IF(AND(WEEKDAY(A356,2)=7,J356&lt;&gt;""),SUM($J$3:$J356),IF(AND($A356=EOMONTH($A356,0),VLOOKUP(MONTH(A356),T_Récap_HS,3,0)&lt;&gt;""),SUM($J$3:$J356),"")))</f>
        <v/>
      </c>
    </row>
    <row r="357" spans="1:11" x14ac:dyDescent="0.25">
      <c r="A357" s="17">
        <f t="shared" si="24"/>
        <v>43938</v>
      </c>
      <c r="B357" s="12"/>
      <c r="C357" s="12"/>
      <c r="D357" s="12"/>
      <c r="E357" s="12"/>
      <c r="F357" s="18" t="str">
        <f t="shared" si="22"/>
        <v/>
      </c>
      <c r="G357" s="24"/>
      <c r="H357" s="24"/>
      <c r="I357" s="24" t="str">
        <f>IF($A357=EOMONTH($A357,0),IF(VLOOKUP(MONTH($A357),T_Récap_HS,2,0)&lt;&gt;"",VLOOKUP(MONTH($A357),T_Récap_HS,2,0),""),"")</f>
        <v/>
      </c>
      <c r="J357" s="24"/>
      <c r="K357" s="24" t="str">
        <f>IF(OR(A357&lt;$E$1,A357&gt;EOMONTH($E$1,11)),"",IF(AND(WEEKDAY(A357,2)=7,J357&lt;&gt;""),SUM($J$3:$J357),IF(AND($A357=EOMONTH($A357,0),VLOOKUP(MONTH(A357),T_Récap_HS,3,0)&lt;&gt;""),SUM($J$3:$J357),"")))</f>
        <v/>
      </c>
    </row>
    <row r="358" spans="1:11" x14ac:dyDescent="0.25">
      <c r="A358" s="17">
        <f t="shared" si="24"/>
        <v>43939</v>
      </c>
      <c r="B358" s="12"/>
      <c r="C358" s="12"/>
      <c r="D358" s="12"/>
      <c r="E358" s="12"/>
      <c r="F358" s="18" t="str">
        <f t="shared" si="22"/>
        <v/>
      </c>
      <c r="G358" s="24"/>
      <c r="H358" s="24"/>
      <c r="I358" s="24" t="str">
        <f>IF($A358=EOMONTH($A358,0),IF(VLOOKUP(MONTH($A358),T_Récap_HS,2,0)&lt;&gt;"",VLOOKUP(MONTH($A358),T_Récap_HS,2,0),""),"")</f>
        <v/>
      </c>
      <c r="J358" s="24"/>
      <c r="K358" s="24" t="str">
        <f>IF(OR(A358&lt;$E$1,A358&gt;EOMONTH($E$1,11)),"",IF(AND(WEEKDAY(A358,2)=7,J358&lt;&gt;""),SUM($J$3:$J358),IF(AND($A358=EOMONTH($A358,0),VLOOKUP(MONTH(A358),T_Récap_HS,3,0)&lt;&gt;""),SUM($J$3:$J358),"")))</f>
        <v/>
      </c>
    </row>
    <row r="359" spans="1:11" x14ac:dyDescent="0.25">
      <c r="A359" s="17">
        <f t="shared" si="24"/>
        <v>43940</v>
      </c>
      <c r="B359" s="12"/>
      <c r="C359" s="12"/>
      <c r="D359" s="12"/>
      <c r="E359" s="12"/>
      <c r="F359" s="18" t="str">
        <f t="shared" si="22"/>
        <v/>
      </c>
      <c r="G359" s="26" t="str">
        <f t="shared" si="25"/>
        <v/>
      </c>
      <c r="H359" s="24" t="str">
        <f>IF(G359&lt;&gt;"",IF(MAX(SUM(F353:F359)-44/24,0)&gt;0,IF(MAX(SUM(F353:F359)-44/24,0)&gt;4/24,VLOOKUP(MAX(SUM(F353:F359)-44/24,0),T_HS_Sup_48h,2,1),MAX(SUM(F353:F359)-44/24,0)),""),"")</f>
        <v/>
      </c>
      <c r="I359" s="24" t="str">
        <f>IF($H359&lt;&gt;"",CHOOSE(MONTH($A359),SUM($H$3:$H359,-SUM($M$3:$M$10)),SUM($H$3:$H359,-SUM($M$3:$M$11)),SUM($H$3:$H359,-SUM($M$3:$M$12)),SUM($H$3:$H359,-SUM($M$3:$M$13)),SUM($H$3:$H359),SUM($H$3:$H359,-$M$3),SUM($H$3:$H359,-SUM($M$3:$M$4)),SUM($H$3:$H359,-SUM($M$3:$M$5)),SUM($H$3:$H359,-SUM($M$3:$M$6)),SUM($H$3:$H359,-SUM($M$3:$M$7)),SUM($H$3:$H359,-SUM($M$3:$M$8)),SUM($H$3:$H359,-SUM($M$3:$M$9))),IF($A359=EOMONTH($A359,0),IF(VLOOKUP(MONTH($A359),T_Récap_HS,2,0)&lt;&gt;"",VLOOKUP(MONTH($A359),T_Récap_HS,2,0),""),""))</f>
        <v/>
      </c>
      <c r="J359" s="24" t="str">
        <f t="shared" si="23"/>
        <v/>
      </c>
      <c r="K359" s="24" t="str">
        <f>IF(OR(A359&lt;$E$1,A359&gt;EOMONTH($E$1,11)),"",IF(AND(WEEKDAY(A359,2)=7,J359&lt;&gt;""),SUM($J$3:$J359),IF(AND($A359=EOMONTH($A359,0),VLOOKUP(MONTH(A359),T_Récap_HS,3,0)&lt;&gt;""),SUM($J$3:$J359),"")))</f>
        <v/>
      </c>
    </row>
    <row r="360" spans="1:11" x14ac:dyDescent="0.25">
      <c r="A360" s="17">
        <f t="shared" si="24"/>
        <v>43941</v>
      </c>
      <c r="B360" s="11"/>
      <c r="C360" s="11"/>
      <c r="D360" s="11"/>
      <c r="E360" s="11"/>
      <c r="F360" s="21" t="str">
        <f t="shared" si="22"/>
        <v/>
      </c>
      <c r="G360" s="25"/>
      <c r="H360" s="25"/>
      <c r="I360" s="25" t="str">
        <f>IF($A360=EOMONTH($A360,0),IF(VLOOKUP(MONTH($A360),T_Récap_HS,2,0)&lt;&gt;"",VLOOKUP(MONTH($A360),T_Récap_HS,2,0),""),"")</f>
        <v/>
      </c>
      <c r="J360" s="25"/>
      <c r="K360" s="25" t="str">
        <f>IF(OR(A360&lt;$E$1,A360&gt;EOMONTH($E$1,11)),"",IF(AND(WEEKDAY(A360,2)=7,J360&lt;&gt;""),SUM($J$3:$J360),IF(AND($A360=EOMONTH($A360,0),VLOOKUP(MONTH(A360),T_Récap_HS,3,0)&lt;&gt;""),SUM($J$3:$J360),"")))</f>
        <v/>
      </c>
    </row>
    <row r="361" spans="1:11" x14ac:dyDescent="0.25">
      <c r="A361" s="17">
        <f t="shared" si="24"/>
        <v>43942</v>
      </c>
      <c r="B361" s="11"/>
      <c r="C361" s="11"/>
      <c r="D361" s="11"/>
      <c r="E361" s="11"/>
      <c r="F361" s="21" t="str">
        <f t="shared" si="22"/>
        <v/>
      </c>
      <c r="G361" s="25"/>
      <c r="H361" s="25"/>
      <c r="I361" s="25" t="str">
        <f>IF($A361=EOMONTH($A361,0),IF(VLOOKUP(MONTH($A361),T_Récap_HS,2,0)&lt;&gt;"",VLOOKUP(MONTH($A361),T_Récap_HS,2,0),""),"")</f>
        <v/>
      </c>
      <c r="J361" s="25"/>
      <c r="K361" s="25" t="str">
        <f>IF(OR(A361&lt;$E$1,A361&gt;EOMONTH($E$1,11)),"",IF(AND(WEEKDAY(A361,2)=7,J361&lt;&gt;""),SUM($J$3:$J361),IF(AND($A361=EOMONTH($A361,0),VLOOKUP(MONTH(A361),T_Récap_HS,3,0)&lt;&gt;""),SUM($J$3:$J361),"")))</f>
        <v/>
      </c>
    </row>
    <row r="362" spans="1:11" x14ac:dyDescent="0.25">
      <c r="A362" s="17">
        <f t="shared" si="24"/>
        <v>43943</v>
      </c>
      <c r="B362" s="11"/>
      <c r="C362" s="11"/>
      <c r="D362" s="11"/>
      <c r="E362" s="11"/>
      <c r="F362" s="21" t="str">
        <f t="shared" si="22"/>
        <v/>
      </c>
      <c r="G362" s="25"/>
      <c r="H362" s="25"/>
      <c r="I362" s="25" t="str">
        <f>IF($A362=EOMONTH($A362,0),IF(VLOOKUP(MONTH($A362),T_Récap_HS,2,0)&lt;&gt;"",VLOOKUP(MONTH($A362),T_Récap_HS,2,0),""),"")</f>
        <v/>
      </c>
      <c r="J362" s="25"/>
      <c r="K362" s="25" t="str">
        <f>IF(OR(A362&lt;$E$1,A362&gt;EOMONTH($E$1,11)),"",IF(AND(WEEKDAY(A362,2)=7,J362&lt;&gt;""),SUM($J$3:$J362),IF(AND($A362=EOMONTH($A362,0),VLOOKUP(MONTH(A362),T_Récap_HS,3,0)&lt;&gt;""),SUM($J$3:$J362),"")))</f>
        <v/>
      </c>
    </row>
    <row r="363" spans="1:11" x14ac:dyDescent="0.25">
      <c r="A363" s="17">
        <f t="shared" si="24"/>
        <v>43944</v>
      </c>
      <c r="B363" s="11"/>
      <c r="C363" s="11"/>
      <c r="D363" s="11"/>
      <c r="E363" s="11"/>
      <c r="F363" s="21" t="str">
        <f t="shared" si="22"/>
        <v/>
      </c>
      <c r="G363" s="25"/>
      <c r="H363" s="25"/>
      <c r="I363" s="25" t="str">
        <f>IF($A363=EOMONTH($A363,0),IF(VLOOKUP(MONTH($A363),T_Récap_HS,2,0)&lt;&gt;"",VLOOKUP(MONTH($A363),T_Récap_HS,2,0),""),"")</f>
        <v/>
      </c>
      <c r="J363" s="25"/>
      <c r="K363" s="25" t="str">
        <f>IF(OR(A363&lt;$E$1,A363&gt;EOMONTH($E$1,11)),"",IF(AND(WEEKDAY(A363,2)=7,J363&lt;&gt;""),SUM($J$3:$J363),IF(AND($A363=EOMONTH($A363,0),VLOOKUP(MONTH(A363),T_Récap_HS,3,0)&lt;&gt;""),SUM($J$3:$J363),"")))</f>
        <v/>
      </c>
    </row>
    <row r="364" spans="1:11" x14ac:dyDescent="0.25">
      <c r="A364" s="17">
        <f t="shared" si="24"/>
        <v>43945</v>
      </c>
      <c r="B364" s="11"/>
      <c r="C364" s="11"/>
      <c r="D364" s="11"/>
      <c r="E364" s="11"/>
      <c r="F364" s="21" t="str">
        <f t="shared" si="22"/>
        <v/>
      </c>
      <c r="G364" s="25"/>
      <c r="H364" s="25"/>
      <c r="I364" s="25" t="str">
        <f>IF($A364=EOMONTH($A364,0),IF(VLOOKUP(MONTH($A364),T_Récap_HS,2,0)&lt;&gt;"",VLOOKUP(MONTH($A364),T_Récap_HS,2,0),""),"")</f>
        <v/>
      </c>
      <c r="J364" s="25"/>
      <c r="K364" s="25" t="str">
        <f>IF(OR(A364&lt;$E$1,A364&gt;EOMONTH($E$1,11)),"",IF(AND(WEEKDAY(A364,2)=7,J364&lt;&gt;""),SUM($J$3:$J364),IF(AND($A364=EOMONTH($A364,0),VLOOKUP(MONTH(A364),T_Récap_HS,3,0)&lt;&gt;""),SUM($J$3:$J364),"")))</f>
        <v/>
      </c>
    </row>
    <row r="365" spans="1:11" x14ac:dyDescent="0.25">
      <c r="A365" s="17">
        <f t="shared" si="24"/>
        <v>43946</v>
      </c>
      <c r="B365" s="11"/>
      <c r="C365" s="11"/>
      <c r="D365" s="11"/>
      <c r="E365" s="11"/>
      <c r="F365" s="21" t="str">
        <f t="shared" si="22"/>
        <v/>
      </c>
      <c r="G365" s="25"/>
      <c r="H365" s="25"/>
      <c r="I365" s="25" t="str">
        <f>IF($A365=EOMONTH($A365,0),IF(VLOOKUP(MONTH($A365),T_Récap_HS,2,0)&lt;&gt;"",VLOOKUP(MONTH($A365),T_Récap_HS,2,0),""),"")</f>
        <v/>
      </c>
      <c r="J365" s="25"/>
      <c r="K365" s="25" t="str">
        <f>IF(OR(A365&lt;$E$1,A365&gt;EOMONTH($E$1,11)),"",IF(AND(WEEKDAY(A365,2)=7,J365&lt;&gt;""),SUM($J$3:$J365),IF(AND($A365=EOMONTH($A365,0),VLOOKUP(MONTH(A365),T_Récap_HS,3,0)&lt;&gt;""),SUM($J$3:$J365),"")))</f>
        <v/>
      </c>
    </row>
    <row r="366" spans="1:11" x14ac:dyDescent="0.25">
      <c r="A366" s="17">
        <f t="shared" si="24"/>
        <v>43947</v>
      </c>
      <c r="B366" s="11"/>
      <c r="C366" s="11"/>
      <c r="D366" s="11"/>
      <c r="E366" s="11"/>
      <c r="F366" s="21" t="str">
        <f t="shared" si="22"/>
        <v/>
      </c>
      <c r="G366" s="27" t="str">
        <f t="shared" si="25"/>
        <v/>
      </c>
      <c r="H366" s="25" t="str">
        <f>IF(G366&lt;&gt;"",IF(MAX(SUM(F360:F366)-44/24,0)&gt;0,IF(MAX(SUM(F360:F366)-44/24,0)&gt;4/24,VLOOKUP(MAX(SUM(F360:F366)-44/24,0),T_HS_Sup_48h,2,1),MAX(SUM(F360:F366)-44/24,0)),""),"")</f>
        <v/>
      </c>
      <c r="I366" s="25" t="str">
        <f>IF($H366&lt;&gt;"",CHOOSE(MONTH($A366),SUM($H$3:$H366,-SUM($M$3:$M$10)),SUM($H$3:$H366,-SUM($M$3:$M$11)),SUM($H$3:$H366,-SUM($M$3:$M$12)),SUM($H$3:$H366,-SUM($M$3:$M$13)),SUM($H$3:$H366),SUM($H$3:$H366,-$M$3),SUM($H$3:$H366,-SUM($M$3:$M$4)),SUM($H$3:$H366,-SUM($M$3:$M$5)),SUM($H$3:$H366,-SUM($M$3:$M$6)),SUM($H$3:$H366,-SUM($M$3:$M$7)),SUM($H$3:$H366,-SUM($M$3:$M$8)),SUM($H$3:$H366,-SUM($M$3:$M$9))),IF($A366=EOMONTH($A366,0),IF(VLOOKUP(MONTH($A366),T_Récap_HS,2,0)&lt;&gt;"",VLOOKUP(MONTH($A366),T_Récap_HS,2,0),""),""))</f>
        <v/>
      </c>
      <c r="J366" s="25" t="str">
        <f t="shared" si="23"/>
        <v/>
      </c>
      <c r="K366" s="25" t="str">
        <f>IF(OR(A366&lt;$E$1,A366&gt;EOMONTH($E$1,11)),"",IF(AND(WEEKDAY(A366,2)=7,J366&lt;&gt;""),SUM($J$3:$J366),IF(AND($A366=EOMONTH($A366,0),VLOOKUP(MONTH(A366),T_Récap_HS,3,0)&lt;&gt;""),SUM($J$3:$J366),"")))</f>
        <v/>
      </c>
    </row>
    <row r="367" spans="1:11" x14ac:dyDescent="0.25">
      <c r="A367" s="17">
        <f t="shared" si="24"/>
        <v>43948</v>
      </c>
      <c r="B367" s="12"/>
      <c r="C367" s="12"/>
      <c r="D367" s="12"/>
      <c r="E367" s="12"/>
      <c r="F367" s="18" t="str">
        <f t="shared" si="22"/>
        <v/>
      </c>
      <c r="G367" s="24"/>
      <c r="H367" s="24"/>
      <c r="I367" s="24" t="str">
        <f>IF($A367=EOMONTH($A367,0),IF(VLOOKUP(MONTH($A367),T_Récap_HS,2,0)&lt;&gt;"",VLOOKUP(MONTH($A367),T_Récap_HS,2,0),""),"")</f>
        <v/>
      </c>
      <c r="J367" s="24"/>
      <c r="K367" s="24" t="str">
        <f>IF(OR(A367&lt;$E$1,A367&gt;EOMONTH($E$1,11)),"",IF(AND(WEEKDAY(A367,2)=7,J367&lt;&gt;""),SUM($J$3:$J367),IF(AND($A367=EOMONTH($A367,0),VLOOKUP(MONTH(A367),T_Récap_HS,3,0)&lt;&gt;""),SUM($J$3:$J367),"")))</f>
        <v/>
      </c>
    </row>
    <row r="368" spans="1:11" x14ac:dyDescent="0.25">
      <c r="A368" s="17">
        <f t="shared" si="24"/>
        <v>43949</v>
      </c>
      <c r="B368" s="12"/>
      <c r="C368" s="12"/>
      <c r="D368" s="12"/>
      <c r="E368" s="12"/>
      <c r="F368" s="18" t="str">
        <f t="shared" si="22"/>
        <v/>
      </c>
      <c r="G368" s="24"/>
      <c r="H368" s="24"/>
      <c r="I368" s="24" t="str">
        <f>IF($A368=EOMONTH($A368,0),IF(VLOOKUP(MONTH($A368),T_Récap_HS,2,0)&lt;&gt;"",VLOOKUP(MONTH($A368),T_Récap_HS,2,0),""),"")</f>
        <v/>
      </c>
      <c r="J368" s="24"/>
      <c r="K368" s="24" t="str">
        <f>IF(OR(A368&lt;$E$1,A368&gt;EOMONTH($E$1,11)),"",IF(AND(WEEKDAY(A368,2)=7,J368&lt;&gt;""),SUM($J$3:$J368),IF(AND($A368=EOMONTH($A368,0),VLOOKUP(MONTH(A368),T_Récap_HS,3,0)&lt;&gt;""),SUM($J$3:$J368),"")))</f>
        <v/>
      </c>
    </row>
    <row r="369" spans="1:13" x14ac:dyDescent="0.25">
      <c r="A369" s="17">
        <f t="shared" si="24"/>
        <v>43950</v>
      </c>
      <c r="B369" s="12"/>
      <c r="C369" s="12"/>
      <c r="D369" s="12"/>
      <c r="E369" s="12"/>
      <c r="F369" s="18" t="str">
        <f t="shared" si="22"/>
        <v/>
      </c>
      <c r="G369" s="24"/>
      <c r="H369" s="24"/>
      <c r="I369" s="24" t="str">
        <f>IF($A369=EOMONTH($A369,0),IF(VLOOKUP(MONTH($A369),T_Récap_HS,2,0)&lt;&gt;"",VLOOKUP(MONTH($A369),T_Récap_HS,2,0),""),"")</f>
        <v/>
      </c>
      <c r="J369" s="24"/>
      <c r="K369" s="24" t="str">
        <f>IF(OR(A369&lt;$E$1,A369&gt;EOMONTH($E$1,11)),"",IF(AND(WEEKDAY(A369,2)=7,J369&lt;&gt;""),SUM($J$3:$J369),IF(AND($A369=EOMONTH($A369,0),VLOOKUP(MONTH(A369),T_Récap_HS,3,0)&lt;&gt;""),SUM($J$3:$J369),"")))</f>
        <v/>
      </c>
    </row>
    <row r="370" spans="1:13" x14ac:dyDescent="0.25">
      <c r="A370" s="17">
        <f t="shared" si="24"/>
        <v>43951</v>
      </c>
      <c r="B370" s="12"/>
      <c r="C370" s="12"/>
      <c r="D370" s="12"/>
      <c r="E370" s="12"/>
      <c r="F370" s="18" t="str">
        <f t="shared" si="22"/>
        <v/>
      </c>
      <c r="G370" s="24"/>
      <c r="H370" s="24"/>
      <c r="I370" s="24" t="str">
        <f>IF($A370=EOMONTH($A370,0),IF(VLOOKUP(MONTH($A370),T_Récap_HS,2,0)&lt;&gt;"",VLOOKUP(MONTH($A370),T_Récap_HS,2,0),""),"")</f>
        <v/>
      </c>
      <c r="J370" s="24"/>
      <c r="K370" s="24" t="str">
        <f>IF(OR(A370&lt;$E$1,A370&gt;EOMONTH($E$1,11)),"",IF(AND(WEEKDAY(A370,2)=7,J370&lt;&gt;""),SUM($J$3:$J370),IF(AND($A370=EOMONTH($A370,0),VLOOKUP(MONTH(A370),T_Récap_HS,3,0)&lt;&gt;""),SUM($J$3:$J370),"")))</f>
        <v/>
      </c>
    </row>
    <row r="371" spans="1:13" x14ac:dyDescent="0.25">
      <c r="A371" s="17">
        <f>A370+1</f>
        <v>43952</v>
      </c>
      <c r="B371" s="12"/>
      <c r="C371" s="12"/>
      <c r="D371" s="12"/>
      <c r="E371" s="12"/>
      <c r="F371" s="18" t="str">
        <f t="shared" si="22"/>
        <v/>
      </c>
      <c r="G371" s="24"/>
      <c r="H371" s="24"/>
      <c r="I371" s="24" t="str">
        <f>IF($A371=EOMONTH($A371,0),IF(VLOOKUP(MONTH($A371),T_Récap_HS,2,0)&lt;&gt;"",VLOOKUP(MONTH($A371),T_Récap_HS,2,0),""),"")</f>
        <v/>
      </c>
      <c r="J371" s="19"/>
      <c r="K371" s="19" t="str">
        <f>IF(OR(A371&lt;$E$1,A371&gt;EOMONTH($E$1,11)),"",IF(AND(WEEKDAY(A371,2)=7,J371&lt;&gt;""),SUM($J$3:$J371),IF(AND($A371=EOMONTH($A371,0),VLOOKUP(MONTH(A371),T_Récap_HS,3,0)&lt;&gt;""),SUM($J$3:$J371),"")))</f>
        <v/>
      </c>
    </row>
    <row r="372" spans="1:13" x14ac:dyDescent="0.25">
      <c r="A372" s="17">
        <f>A371+1</f>
        <v>43953</v>
      </c>
      <c r="B372" s="12"/>
      <c r="C372" s="12"/>
      <c r="D372" s="12"/>
      <c r="E372" s="12"/>
      <c r="F372" s="18" t="str">
        <f t="shared" si="22"/>
        <v/>
      </c>
      <c r="G372" s="24"/>
      <c r="H372" s="24"/>
      <c r="I372" s="24" t="str">
        <f>IF($A372=EOMONTH($A372,0),IF(VLOOKUP(MONTH($A372),T_Récap_HS,2,0)&lt;&gt;"",VLOOKUP(MONTH($A372),T_Récap_HS,2,0),""),"")</f>
        <v/>
      </c>
      <c r="J372" s="19"/>
      <c r="K372" s="19" t="str">
        <f>IF(OR(A372&lt;$E$1,A372&gt;EOMONTH($E$1,11)),"",IF(AND(WEEKDAY(A372,2)=7,J372&lt;&gt;""),SUM($J$3:$J372),IF(AND($A372=EOMONTH($A372,0),VLOOKUP(MONTH(A372),T_Récap_HS,3,0)&lt;&gt;""),SUM($J$3:$J372),"")))</f>
        <v/>
      </c>
      <c r="M372" s="28"/>
    </row>
    <row r="373" spans="1:13" x14ac:dyDescent="0.25">
      <c r="A373" s="17">
        <f>A372+1</f>
        <v>43954</v>
      </c>
      <c r="B373" s="12"/>
      <c r="C373" s="12"/>
      <c r="D373" s="12"/>
      <c r="E373" s="12"/>
      <c r="F373" s="18" t="str">
        <f t="shared" si="22"/>
        <v/>
      </c>
      <c r="G373" s="20" t="str">
        <f t="shared" si="25"/>
        <v/>
      </c>
      <c r="H373" s="24" t="str">
        <f>IF(G373&lt;&gt;"",IF(MAX(SUM(F367:F373)-44/24,0)&gt;0,IF(MAX(SUM(F367:F373)-44/24,0)&gt;4/24,VLOOKUP(MAX(SUM(F367:F373)-44/24,0),T_HS_Sup_48h,2,1),MAX(SUM(F367:F373)-44/24,0)),""),"")</f>
        <v/>
      </c>
      <c r="I373" s="24" t="str">
        <f>IF($H373&lt;&gt;"",CHOOSE(MONTH($A373),SUM($H$3:$H373,-SUM($M$3:$M$10)),SUM($H$3:$H373,-SUM($M$3:$M$11)),SUM($H$3:$H373,-SUM($M$3:$M$12)),SUM($H$3:$H373,-SUM($M$3:$M$13)),SUM($H$3:$H373),SUM($H$3:$H373,-$M$3),SUM($H$3:$H373,-SUM($M$3:$M$4)),SUM($H$3:$H373,-SUM($M$3:$M$5)),SUM($H$3:$H373,-SUM($M$3:$M$6)),SUM($H$3:$H373,-SUM($M$3:$M$7)),SUM($H$3:$H373,-SUM($M$3:$M$8)),SUM($H$3:$H373,-SUM($M$3:$M$9))),IF($A373=EOMONTH($A373,0),IF(VLOOKUP(MONTH($A373),T_Récap_HS,2,0)&lt;&gt;"",VLOOKUP(MONTH($A373),T_Récap_HS,2,0),""),""))</f>
        <v/>
      </c>
      <c r="J373" s="19" t="str">
        <f t="shared" si="23"/>
        <v/>
      </c>
      <c r="K373" s="19" t="str">
        <f>IF(OR(A373&lt;$E$1,A373&gt;EOMONTH($E$1,11)),"",IF(AND(WEEKDAY(A373,2)=7,J373&lt;&gt;""),SUM($J$3:$J373),IF(AND($A373=EOMONTH($A373,0),VLOOKUP(MONTH(A373),T_Récap_HS,3,0)&lt;&gt;""),SUM($J$3:$J373),"")))</f>
        <v/>
      </c>
    </row>
  </sheetData>
  <sheetProtection sheet="1" objects="1" scenarios="1" selectLockedCells="1"/>
  <mergeCells count="5">
    <mergeCell ref="C1:D1"/>
    <mergeCell ref="L1:N2"/>
    <mergeCell ref="O1:P2"/>
    <mergeCell ref="H2:I2"/>
    <mergeCell ref="J2:K2"/>
  </mergeCells>
  <conditionalFormatting sqref="A3:K373">
    <cfRule type="expression" dxfId="3" priority="2">
      <formula>$A3=EOMONTH($A3,0)</formula>
    </cfRule>
    <cfRule type="expression" dxfId="2" priority="3">
      <formula>DAY($A3)=1</formula>
    </cfRule>
    <cfRule type="expression" dxfId="1" priority="4">
      <formula>WEEKDAY($A3,2)&gt;5</formula>
    </cfRule>
  </conditionalFormatting>
  <conditionalFormatting sqref="G3:G373">
    <cfRule type="expression" dxfId="0" priority="1">
      <formula>AND(G3&lt;&gt;"",G3&gt;48/24)</formula>
    </cfRule>
  </conditionalFormatting>
  <dataValidations count="1">
    <dataValidation type="list" allowBlank="1" showInputMessage="1" showErrorMessage="1" sqref="B1">
      <formula1>Années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2018-2019</vt:lpstr>
      <vt:lpstr>2019-2020</vt:lpstr>
      <vt:lpstr>BASE</vt:lpstr>
      <vt:lpstr>MODELE</vt:lpstr>
      <vt:lpstr>Années</vt:lpstr>
      <vt:lpstr>MODELE!T_HS_Sup_48h</vt:lpstr>
      <vt:lpstr>T_HS_Sup_48h</vt:lpstr>
      <vt:lpstr>MODELE!T_Récap_HS</vt:lpstr>
      <vt:lpstr>T_Récap_HS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Jean-Luc Courtin</cp:lastModifiedBy>
  <dcterms:created xsi:type="dcterms:W3CDTF">2019-03-18T07:17:20Z</dcterms:created>
  <dcterms:modified xsi:type="dcterms:W3CDTF">2019-04-10T11:40:44Z</dcterms:modified>
</cp:coreProperties>
</file>