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an-Luc\Downloads\"/>
    </mc:Choice>
  </mc:AlternateContent>
  <bookViews>
    <workbookView xWindow="0" yWindow="0" windowWidth="27075" windowHeight="11730" activeTab="1"/>
  </bookViews>
  <sheets>
    <sheet name="2018-2019" sheetId="1" r:id="rId1"/>
    <sheet name="2019-2020" sheetId="5" r:id="rId2"/>
    <sheet name="BASE" sheetId="3" r:id="rId3"/>
    <sheet name="MODELE" sheetId="4" r:id="rId4"/>
  </sheets>
  <definedNames>
    <definedName name="Années">BASE!$A$1:$A$32</definedName>
    <definedName name="T_Recap_HS" localSheetId="1">'2019-2020'!$L$3:$N$14</definedName>
    <definedName name="T_Recap_HS" localSheetId="3">MODELE!$L$3:$N$14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3" i="5" l="1"/>
  <c r="F372" i="5"/>
  <c r="F371" i="5"/>
  <c r="F370" i="5"/>
  <c r="F369" i="5"/>
  <c r="F368" i="5"/>
  <c r="F367" i="5"/>
  <c r="F366" i="5"/>
  <c r="F365" i="5"/>
  <c r="F364" i="5"/>
  <c r="F363" i="5"/>
  <c r="F362" i="5"/>
  <c r="F361" i="5"/>
  <c r="F360" i="5"/>
  <c r="F359" i="5"/>
  <c r="F358" i="5"/>
  <c r="F357" i="5"/>
  <c r="F356" i="5"/>
  <c r="F355" i="5"/>
  <c r="F354" i="5"/>
  <c r="F353" i="5"/>
  <c r="F352" i="5"/>
  <c r="F351" i="5"/>
  <c r="F350" i="5"/>
  <c r="F349" i="5"/>
  <c r="F348" i="5"/>
  <c r="F347" i="5"/>
  <c r="F346" i="5"/>
  <c r="F345" i="5"/>
  <c r="F344" i="5"/>
  <c r="F343" i="5"/>
  <c r="F342" i="5"/>
  <c r="F341" i="5"/>
  <c r="F340" i="5"/>
  <c r="F339" i="5"/>
  <c r="F338" i="5"/>
  <c r="F337" i="5"/>
  <c r="F336" i="5"/>
  <c r="F335" i="5"/>
  <c r="F334" i="5"/>
  <c r="F333" i="5"/>
  <c r="F332" i="5"/>
  <c r="F331" i="5"/>
  <c r="F330" i="5"/>
  <c r="F329" i="5"/>
  <c r="F328" i="5"/>
  <c r="F327" i="5"/>
  <c r="F326" i="5"/>
  <c r="F325" i="5"/>
  <c r="F324" i="5"/>
  <c r="F323" i="5"/>
  <c r="F322" i="5"/>
  <c r="F321" i="5"/>
  <c r="F320" i="5"/>
  <c r="F319" i="5"/>
  <c r="F318" i="5"/>
  <c r="F317" i="5"/>
  <c r="F316" i="5"/>
  <c r="F315" i="5"/>
  <c r="F314" i="5"/>
  <c r="F313" i="5"/>
  <c r="F312" i="5"/>
  <c r="F311" i="5"/>
  <c r="F310" i="5"/>
  <c r="F309" i="5"/>
  <c r="F308" i="5"/>
  <c r="F307" i="5"/>
  <c r="F306" i="5"/>
  <c r="F305" i="5"/>
  <c r="F304" i="5"/>
  <c r="F303" i="5"/>
  <c r="F302" i="5"/>
  <c r="F301" i="5"/>
  <c r="F300" i="5"/>
  <c r="F299" i="5"/>
  <c r="F298" i="5"/>
  <c r="F297" i="5"/>
  <c r="F296" i="5"/>
  <c r="F295" i="5"/>
  <c r="F294" i="5"/>
  <c r="F293" i="5"/>
  <c r="F292" i="5"/>
  <c r="F291" i="5"/>
  <c r="F290" i="5"/>
  <c r="F289" i="5"/>
  <c r="F288" i="5"/>
  <c r="F287" i="5"/>
  <c r="F286" i="5"/>
  <c r="F285" i="5"/>
  <c r="F284" i="5"/>
  <c r="F283" i="5"/>
  <c r="F282" i="5"/>
  <c r="F281" i="5"/>
  <c r="F280" i="5"/>
  <c r="F279" i="5"/>
  <c r="F278" i="5"/>
  <c r="F277" i="5"/>
  <c r="F276" i="5"/>
  <c r="F275" i="5"/>
  <c r="F274" i="5"/>
  <c r="F273" i="5"/>
  <c r="F272" i="5"/>
  <c r="F271" i="5"/>
  <c r="F270" i="5"/>
  <c r="F269" i="5"/>
  <c r="F268" i="5"/>
  <c r="F267" i="5"/>
  <c r="F266" i="5"/>
  <c r="F265" i="5"/>
  <c r="F264" i="5"/>
  <c r="F263" i="5"/>
  <c r="F262" i="5"/>
  <c r="F261" i="5"/>
  <c r="F260" i="5"/>
  <c r="F259" i="5"/>
  <c r="F258" i="5"/>
  <c r="F257" i="5"/>
  <c r="F256" i="5"/>
  <c r="F255" i="5"/>
  <c r="F254" i="5"/>
  <c r="F253" i="5"/>
  <c r="F252" i="5"/>
  <c r="F251" i="5"/>
  <c r="F250" i="5"/>
  <c r="F249" i="5"/>
  <c r="F248" i="5"/>
  <c r="F247" i="5"/>
  <c r="F246" i="5"/>
  <c r="F245" i="5"/>
  <c r="F244" i="5"/>
  <c r="F243" i="5"/>
  <c r="F242" i="5"/>
  <c r="F241" i="5"/>
  <c r="F240" i="5"/>
  <c r="F239" i="5"/>
  <c r="F238" i="5"/>
  <c r="F237" i="5"/>
  <c r="F236" i="5"/>
  <c r="F235" i="5"/>
  <c r="F234" i="5"/>
  <c r="F233" i="5"/>
  <c r="F232" i="5"/>
  <c r="F231" i="5"/>
  <c r="F230" i="5"/>
  <c r="F229" i="5"/>
  <c r="F228" i="5"/>
  <c r="F227" i="5"/>
  <c r="F226" i="5"/>
  <c r="F225" i="5"/>
  <c r="F224" i="5"/>
  <c r="F223" i="5"/>
  <c r="F222" i="5"/>
  <c r="F221" i="5"/>
  <c r="F220" i="5"/>
  <c r="F219" i="5"/>
  <c r="F218" i="5"/>
  <c r="F217" i="5"/>
  <c r="F216" i="5"/>
  <c r="F215" i="5"/>
  <c r="F214" i="5"/>
  <c r="F213" i="5"/>
  <c r="F212" i="5"/>
  <c r="F211" i="5"/>
  <c r="F210" i="5"/>
  <c r="F209" i="5"/>
  <c r="F208" i="5"/>
  <c r="F207" i="5"/>
  <c r="F206" i="5"/>
  <c r="F205" i="5"/>
  <c r="F204" i="5"/>
  <c r="F203" i="5"/>
  <c r="F202" i="5"/>
  <c r="F201" i="5"/>
  <c r="F200" i="5"/>
  <c r="F199" i="5"/>
  <c r="F198" i="5"/>
  <c r="F197" i="5"/>
  <c r="F196" i="5"/>
  <c r="F195" i="5"/>
  <c r="F194" i="5"/>
  <c r="F193" i="5"/>
  <c r="F192" i="5"/>
  <c r="F191" i="5"/>
  <c r="F190" i="5"/>
  <c r="F189" i="5"/>
  <c r="F188" i="5"/>
  <c r="F187" i="5"/>
  <c r="F186" i="5"/>
  <c r="F185" i="5"/>
  <c r="F184" i="5"/>
  <c r="F183" i="5"/>
  <c r="F182" i="5"/>
  <c r="F181" i="5"/>
  <c r="F180" i="5"/>
  <c r="F179" i="5"/>
  <c r="F178" i="5"/>
  <c r="F177" i="5"/>
  <c r="F176" i="5"/>
  <c r="F175" i="5"/>
  <c r="F174" i="5"/>
  <c r="F173" i="5"/>
  <c r="F172" i="5"/>
  <c r="F171" i="5"/>
  <c r="F170" i="5"/>
  <c r="F169" i="5"/>
  <c r="F168" i="5"/>
  <c r="F167" i="5"/>
  <c r="F166" i="5"/>
  <c r="F165" i="5"/>
  <c r="F164" i="5"/>
  <c r="F163" i="5"/>
  <c r="F162" i="5"/>
  <c r="F161" i="5"/>
  <c r="F160" i="5"/>
  <c r="F159" i="5"/>
  <c r="F158" i="5"/>
  <c r="F157" i="5"/>
  <c r="F156" i="5"/>
  <c r="F155" i="5"/>
  <c r="F154" i="5"/>
  <c r="F153" i="5"/>
  <c r="F152" i="5"/>
  <c r="F151" i="5"/>
  <c r="F150" i="5"/>
  <c r="F149" i="5"/>
  <c r="F148" i="5"/>
  <c r="F147" i="5"/>
  <c r="F146" i="5"/>
  <c r="F145" i="5"/>
  <c r="F144" i="5"/>
  <c r="F143" i="5"/>
  <c r="F142" i="5"/>
  <c r="F141" i="5"/>
  <c r="F140" i="5"/>
  <c r="F139" i="5"/>
  <c r="F138" i="5"/>
  <c r="F137" i="5"/>
  <c r="F136" i="5"/>
  <c r="F135" i="5"/>
  <c r="F134" i="5"/>
  <c r="F133" i="5"/>
  <c r="F132" i="5"/>
  <c r="F131" i="5"/>
  <c r="F130" i="5"/>
  <c r="F129" i="5"/>
  <c r="F128" i="5"/>
  <c r="F127" i="5"/>
  <c r="F126" i="5"/>
  <c r="F125" i="5"/>
  <c r="F124" i="5"/>
  <c r="F123" i="5"/>
  <c r="F122" i="5"/>
  <c r="F121" i="5"/>
  <c r="F120" i="5"/>
  <c r="F119" i="5"/>
  <c r="F118" i="5"/>
  <c r="F117" i="5"/>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4" i="5"/>
  <c r="F3" i="5"/>
  <c r="E1" i="5"/>
  <c r="A3" i="5" s="1"/>
  <c r="A4" i="5" l="1"/>
  <c r="I3" i="5"/>
  <c r="K3" i="5"/>
  <c r="G3" i="5"/>
  <c r="H58" i="4"/>
  <c r="H65" i="4"/>
  <c r="H72" i="4"/>
  <c r="H79" i="4"/>
  <c r="H86" i="4"/>
  <c r="H93" i="4"/>
  <c r="H100" i="4"/>
  <c r="H107" i="4"/>
  <c r="H114" i="4"/>
  <c r="H121" i="4"/>
  <c r="H128" i="4"/>
  <c r="H135" i="4"/>
  <c r="H142" i="4"/>
  <c r="H149" i="4"/>
  <c r="H156" i="4"/>
  <c r="H163" i="4"/>
  <c r="H170" i="4"/>
  <c r="H177" i="4"/>
  <c r="H184" i="4"/>
  <c r="H191" i="4"/>
  <c r="H198" i="4"/>
  <c r="H205" i="4"/>
  <c r="H212" i="4"/>
  <c r="H219" i="4"/>
  <c r="H226" i="4"/>
  <c r="H233" i="4"/>
  <c r="H240" i="4"/>
  <c r="H247" i="4"/>
  <c r="H254" i="4"/>
  <c r="H261" i="4"/>
  <c r="H268" i="4"/>
  <c r="H275" i="4"/>
  <c r="H282" i="4"/>
  <c r="H289" i="4"/>
  <c r="H296" i="4"/>
  <c r="H303" i="4"/>
  <c r="H310" i="4"/>
  <c r="H317" i="4"/>
  <c r="H324" i="4"/>
  <c r="H331" i="4"/>
  <c r="H338" i="4"/>
  <c r="H345" i="4"/>
  <c r="H352" i="4"/>
  <c r="H359" i="4"/>
  <c r="H366" i="4"/>
  <c r="H373" i="4"/>
  <c r="F3" i="4"/>
  <c r="F4"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71" i="4"/>
  <c r="F272" i="4"/>
  <c r="F273" i="4"/>
  <c r="F274" i="4"/>
  <c r="F275"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322" i="4"/>
  <c r="F323" i="4"/>
  <c r="F324" i="4"/>
  <c r="F325" i="4"/>
  <c r="F326" i="4"/>
  <c r="F327" i="4"/>
  <c r="F328" i="4"/>
  <c r="F329" i="4"/>
  <c r="F330" i="4"/>
  <c r="F331" i="4"/>
  <c r="F332" i="4"/>
  <c r="F333" i="4"/>
  <c r="F334" i="4"/>
  <c r="F335" i="4"/>
  <c r="F336" i="4"/>
  <c r="F337" i="4"/>
  <c r="F338" i="4"/>
  <c r="F339" i="4"/>
  <c r="F340" i="4"/>
  <c r="F341" i="4"/>
  <c r="F342" i="4"/>
  <c r="F343" i="4"/>
  <c r="F344" i="4"/>
  <c r="F345" i="4"/>
  <c r="F346" i="4"/>
  <c r="F347" i="4"/>
  <c r="F348" i="4"/>
  <c r="F349" i="4"/>
  <c r="F350" i="4"/>
  <c r="F351" i="4"/>
  <c r="F352" i="4"/>
  <c r="F353" i="4"/>
  <c r="F354" i="4"/>
  <c r="F355" i="4"/>
  <c r="F356" i="4"/>
  <c r="F357" i="4"/>
  <c r="F358" i="4"/>
  <c r="F359" i="4"/>
  <c r="F360" i="4"/>
  <c r="F361" i="4"/>
  <c r="F362" i="4"/>
  <c r="F363" i="4"/>
  <c r="F364" i="4"/>
  <c r="F365" i="4"/>
  <c r="F366" i="4"/>
  <c r="F367" i="4"/>
  <c r="F368" i="4"/>
  <c r="F369" i="4"/>
  <c r="F370" i="4"/>
  <c r="F371" i="4"/>
  <c r="F372" i="4"/>
  <c r="F373" i="4"/>
  <c r="J3" i="5" l="1"/>
  <c r="H3" i="5"/>
  <c r="I4" i="5"/>
  <c r="K4" i="5"/>
  <c r="G4" i="5"/>
  <c r="A5" i="5"/>
  <c r="E1" i="4"/>
  <c r="A3" i="4" s="1"/>
  <c r="A6" i="5" l="1"/>
  <c r="H4" i="5"/>
  <c r="J4" i="5"/>
  <c r="I3" i="4"/>
  <c r="A4" i="4"/>
  <c r="G3" i="4"/>
  <c r="J3" i="4" s="1"/>
  <c r="K3" i="4"/>
  <c r="G6" i="5" l="1"/>
  <c r="A7" i="5"/>
  <c r="G5" i="5"/>
  <c r="H3" i="4"/>
  <c r="K4" i="4"/>
  <c r="G4" i="4"/>
  <c r="J4" i="4" s="1"/>
  <c r="A5" i="4"/>
  <c r="I4" i="4"/>
  <c r="H5" i="5" l="1"/>
  <c r="J5" i="5"/>
  <c r="A8" i="5"/>
  <c r="G7" i="5"/>
  <c r="H6" i="5"/>
  <c r="I6" i="5" s="1"/>
  <c r="J6" i="5"/>
  <c r="A6" i="4"/>
  <c r="G5" i="4" s="1"/>
  <c r="J5" i="4" s="1"/>
  <c r="H4" i="4"/>
  <c r="A9" i="5" l="1"/>
  <c r="G8" i="5"/>
  <c r="J7" i="5"/>
  <c r="H7" i="5"/>
  <c r="I7" i="5" s="1"/>
  <c r="I5" i="5"/>
  <c r="H5" i="4"/>
  <c r="A7" i="4"/>
  <c r="H8" i="5" l="1"/>
  <c r="J8" i="5"/>
  <c r="G9" i="5"/>
  <c r="A10" i="5"/>
  <c r="A8" i="4"/>
  <c r="I5" i="4"/>
  <c r="G6" i="4"/>
  <c r="J6" i="4" s="1"/>
  <c r="J48" i="1"/>
  <c r="H9" i="5" l="1"/>
  <c r="I9" i="5" s="1"/>
  <c r="J9" i="5"/>
  <c r="A11" i="5"/>
  <c r="G10" i="5" s="1"/>
  <c r="I8" i="5"/>
  <c r="A9" i="4"/>
  <c r="G7" i="4"/>
  <c r="J7" i="4" s="1"/>
  <c r="H6" i="4"/>
  <c r="H18" i="1"/>
  <c r="J18" i="1"/>
  <c r="H48" i="1"/>
  <c r="J10" i="5" l="1"/>
  <c r="H10" i="5"/>
  <c r="A12" i="5"/>
  <c r="A10" i="4"/>
  <c r="G8" i="4"/>
  <c r="J8" i="4" s="1"/>
  <c r="I6" i="4"/>
  <c r="H7" i="4"/>
  <c r="I7" i="4" s="1"/>
  <c r="A13" i="5" l="1"/>
  <c r="I10" i="5"/>
  <c r="G11" i="5"/>
  <c r="H8" i="4"/>
  <c r="G9" i="4"/>
  <c r="A11" i="4"/>
  <c r="G10" i="4"/>
  <c r="J10" i="4" s="1"/>
  <c r="F3" i="1"/>
  <c r="F4" i="1"/>
  <c r="F5" i="1"/>
  <c r="F6" i="1"/>
  <c r="F7" i="1"/>
  <c r="F8" i="1"/>
  <c r="F9" i="1"/>
  <c r="G11" i="1" s="1"/>
  <c r="F10" i="1"/>
  <c r="F11" i="1"/>
  <c r="F12" i="1"/>
  <c r="F13" i="1"/>
  <c r="F14" i="1"/>
  <c r="F15" i="1"/>
  <c r="F16" i="1"/>
  <c r="F17" i="1"/>
  <c r="G18" i="1" s="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2" i="1"/>
  <c r="G4" i="1" s="1"/>
  <c r="A14" i="5" l="1"/>
  <c r="G13" i="5"/>
  <c r="J11" i="5"/>
  <c r="H11" i="5"/>
  <c r="I11" i="5" s="1"/>
  <c r="G12" i="5"/>
  <c r="J9" i="4"/>
  <c r="H9" i="4"/>
  <c r="I9" i="4"/>
  <c r="A12" i="4"/>
  <c r="G11" i="4" s="1"/>
  <c r="J11" i="4" s="1"/>
  <c r="H10" i="4"/>
  <c r="I10" i="4" s="1"/>
  <c r="I8" i="4"/>
  <c r="G39" i="1"/>
  <c r="G32" i="1"/>
  <c r="G46" i="1"/>
  <c r="G25" i="1"/>
  <c r="H12" i="5" l="1"/>
  <c r="I12" i="5" s="1"/>
  <c r="J12" i="5"/>
  <c r="J13" i="5"/>
  <c r="H13" i="5"/>
  <c r="I13" i="5" s="1"/>
  <c r="A15" i="5"/>
  <c r="G14" i="5"/>
  <c r="H11" i="4"/>
  <c r="I11" i="4" s="1"/>
  <c r="A13" i="4"/>
  <c r="H14" i="5" l="1"/>
  <c r="I14" i="5" s="1"/>
  <c r="J14" i="5"/>
  <c r="A16" i="5"/>
  <c r="G15" i="5"/>
  <c r="A14" i="4"/>
  <c r="G12" i="4"/>
  <c r="J12" i="4" s="1"/>
  <c r="H15" i="5" l="1"/>
  <c r="I15" i="5" s="1"/>
  <c r="J15" i="5"/>
  <c r="G16" i="5"/>
  <c r="A17" i="5"/>
  <c r="A15" i="4"/>
  <c r="G13" i="4"/>
  <c r="J13" i="4" s="1"/>
  <c r="H12" i="4"/>
  <c r="I12" i="4" s="1"/>
  <c r="A18" i="5" l="1"/>
  <c r="G17" i="5"/>
  <c r="H16" i="5"/>
  <c r="I16" i="5" s="1"/>
  <c r="A16" i="4"/>
  <c r="G15" i="4" s="1"/>
  <c r="J15" i="4" s="1"/>
  <c r="G14" i="4"/>
  <c r="J14" i="4" s="1"/>
  <c r="H13" i="4"/>
  <c r="I13" i="4" s="1"/>
  <c r="J16" i="5" l="1"/>
  <c r="H17" i="5"/>
  <c r="I17" i="5" s="1"/>
  <c r="J17" i="5"/>
  <c r="A19" i="5"/>
  <c r="H15" i="4"/>
  <c r="I15" i="4" s="1"/>
  <c r="G16" i="4"/>
  <c r="H14" i="4"/>
  <c r="I14" i="4" s="1"/>
  <c r="A17" i="4"/>
  <c r="A20" i="5" l="1"/>
  <c r="G19" i="5"/>
  <c r="G18" i="5"/>
  <c r="J16" i="4"/>
  <c r="H16" i="4"/>
  <c r="A18" i="4"/>
  <c r="G17" i="4" s="1"/>
  <c r="J17" i="4" s="1"/>
  <c r="I16" i="4"/>
  <c r="H18" i="5" l="1"/>
  <c r="I18" i="5" s="1"/>
  <c r="J18" i="5"/>
  <c r="J19" i="5"/>
  <c r="H19" i="5"/>
  <c r="I19" i="5" s="1"/>
  <c r="A21" i="5"/>
  <c r="G20" i="5" s="1"/>
  <c r="H17" i="4"/>
  <c r="I17" i="4" s="1"/>
  <c r="A19" i="4"/>
  <c r="H20" i="5" l="1"/>
  <c r="I20" i="5" s="1"/>
  <c r="J20" i="5"/>
  <c r="A22" i="5"/>
  <c r="G21" i="5"/>
  <c r="A20" i="4"/>
  <c r="G19" i="4" s="1"/>
  <c r="J19" i="4" s="1"/>
  <c r="G18" i="4"/>
  <c r="J18" i="4" s="1"/>
  <c r="H21" i="5" l="1"/>
  <c r="I21" i="5" s="1"/>
  <c r="J21" i="5"/>
  <c r="A23" i="5"/>
  <c r="G22" i="5"/>
  <c r="H19" i="4"/>
  <c r="I19" i="4" s="1"/>
  <c r="H18" i="4"/>
  <c r="I18" i="4" s="1"/>
  <c r="A21" i="4"/>
  <c r="G20" i="4"/>
  <c r="J20" i="4" s="1"/>
  <c r="A24" i="5" l="1"/>
  <c r="J22" i="5"/>
  <c r="H22" i="5"/>
  <c r="I22" i="5" s="1"/>
  <c r="G23" i="5"/>
  <c r="A22" i="4"/>
  <c r="G21" i="4" s="1"/>
  <c r="J21" i="4" s="1"/>
  <c r="H20" i="4"/>
  <c r="I20" i="4" s="1"/>
  <c r="H23" i="5" l="1"/>
  <c r="I23" i="5" s="1"/>
  <c r="A25" i="5"/>
  <c r="G24" i="5" s="1"/>
  <c r="H21" i="4"/>
  <c r="I21" i="4" s="1"/>
  <c r="A23" i="4"/>
  <c r="G22" i="4" s="1"/>
  <c r="J22" i="4" s="1"/>
  <c r="J23" i="5" l="1"/>
  <c r="J24" i="5"/>
  <c r="H24" i="5"/>
  <c r="I24" i="5" s="1"/>
  <c r="A26" i="5"/>
  <c r="H22" i="4"/>
  <c r="I22" i="4" s="1"/>
  <c r="G23" i="4"/>
  <c r="H23" i="4" s="1"/>
  <c r="A24" i="4"/>
  <c r="A27" i="5" l="1"/>
  <c r="G26" i="5"/>
  <c r="G25" i="5"/>
  <c r="A25" i="4"/>
  <c r="G24" i="4" s="1"/>
  <c r="J24" i="4" s="1"/>
  <c r="I23" i="4"/>
  <c r="H26" i="5" l="1"/>
  <c r="I26" i="5" s="1"/>
  <c r="J26" i="5"/>
  <c r="A28" i="5"/>
  <c r="G27" i="5" s="1"/>
  <c r="H25" i="5"/>
  <c r="I25" i="5" s="1"/>
  <c r="J25" i="5"/>
  <c r="J23" i="4"/>
  <c r="H24" i="4"/>
  <c r="I24" i="4" s="1"/>
  <c r="A26" i="4"/>
  <c r="G25" i="4"/>
  <c r="J25" i="4" s="1"/>
  <c r="J27" i="5" l="1"/>
  <c r="H27" i="5"/>
  <c r="I27" i="5" s="1"/>
  <c r="A29" i="5"/>
  <c r="H25" i="4"/>
  <c r="I25" i="4" s="1"/>
  <c r="A27" i="4"/>
  <c r="A30" i="5" l="1"/>
  <c r="G29" i="5"/>
  <c r="G28" i="5"/>
  <c r="A28" i="4"/>
  <c r="G27" i="4" s="1"/>
  <c r="J27" i="4" s="1"/>
  <c r="G26" i="4"/>
  <c r="J26" i="4" s="1"/>
  <c r="H29" i="5" l="1"/>
  <c r="I29" i="5" s="1"/>
  <c r="J29" i="5"/>
  <c r="G30" i="5"/>
  <c r="H28" i="5"/>
  <c r="I28" i="5" s="1"/>
  <c r="J28" i="5"/>
  <c r="A31" i="5"/>
  <c r="H27" i="4"/>
  <c r="I27" i="4" s="1"/>
  <c r="H26" i="4"/>
  <c r="I26" i="4" s="1"/>
  <c r="A29" i="4"/>
  <c r="G28" i="4"/>
  <c r="J28" i="4" s="1"/>
  <c r="A32" i="5" l="1"/>
  <c r="G31" i="5"/>
  <c r="H30" i="5"/>
  <c r="I30" i="5" s="1"/>
  <c r="A30" i="4"/>
  <c r="G29" i="4" s="1"/>
  <c r="J29" i="4" s="1"/>
  <c r="H28" i="4"/>
  <c r="I28" i="4" s="1"/>
  <c r="J30" i="5" l="1"/>
  <c r="J31" i="5"/>
  <c r="H31" i="5"/>
  <c r="I31" i="5" s="1"/>
  <c r="A33" i="5"/>
  <c r="A31" i="4"/>
  <c r="H29" i="4"/>
  <c r="I29" i="4" s="1"/>
  <c r="G30" i="4"/>
  <c r="A34" i="5" l="1"/>
  <c r="G33" i="5"/>
  <c r="G32" i="5"/>
  <c r="J30" i="4"/>
  <c r="H30" i="4"/>
  <c r="I30" i="4" s="1"/>
  <c r="A32" i="4"/>
  <c r="G31" i="4" s="1"/>
  <c r="J31" i="4" s="1"/>
  <c r="H33" i="5" l="1"/>
  <c r="I33" i="5" s="1"/>
  <c r="J33" i="5"/>
  <c r="J32" i="5"/>
  <c r="H32" i="5"/>
  <c r="I32" i="5" s="1"/>
  <c r="A35" i="5"/>
  <c r="G34" i="5"/>
  <c r="H31" i="4"/>
  <c r="I31" i="4" s="1"/>
  <c r="A33" i="4"/>
  <c r="J34" i="5" l="1"/>
  <c r="H34" i="5"/>
  <c r="I34" i="5" s="1"/>
  <c r="A36" i="5"/>
  <c r="G35" i="5"/>
  <c r="A34" i="4"/>
  <c r="G33" i="4" s="1"/>
  <c r="J33" i="4" s="1"/>
  <c r="G32" i="4"/>
  <c r="J32" i="4" s="1"/>
  <c r="A37" i="5" l="1"/>
  <c r="J35" i="5"/>
  <c r="H35" i="5"/>
  <c r="H33" i="4"/>
  <c r="I33" i="4" s="1"/>
  <c r="A35" i="4"/>
  <c r="G34" i="4" s="1"/>
  <c r="J34" i="4" s="1"/>
  <c r="H32" i="4"/>
  <c r="I32" i="4" s="1"/>
  <c r="A38" i="5" l="1"/>
  <c r="G36" i="5"/>
  <c r="H34" i="4"/>
  <c r="I34" i="4" s="1"/>
  <c r="A36" i="4"/>
  <c r="H36" i="5" l="1"/>
  <c r="I36" i="5" s="1"/>
  <c r="J36" i="5"/>
  <c r="G37" i="5"/>
  <c r="A39" i="5"/>
  <c r="A37" i="4"/>
  <c r="G36" i="4" s="1"/>
  <c r="J36" i="4" s="1"/>
  <c r="G35" i="4"/>
  <c r="H37" i="5" l="1"/>
  <c r="I37" i="5" s="1"/>
  <c r="J37" i="5"/>
  <c r="A40" i="5"/>
  <c r="G39" i="5"/>
  <c r="G38" i="5"/>
  <c r="A38" i="4"/>
  <c r="H36" i="4"/>
  <c r="I36" i="4" s="1"/>
  <c r="G37" i="4"/>
  <c r="H35" i="4"/>
  <c r="J35" i="4" s="1"/>
  <c r="J39" i="5" l="1"/>
  <c r="H39" i="5"/>
  <c r="I39" i="5" s="1"/>
  <c r="J38" i="5"/>
  <c r="H38" i="5"/>
  <c r="I38" i="5" s="1"/>
  <c r="A41" i="5"/>
  <c r="J37" i="4"/>
  <c r="H37" i="4"/>
  <c r="I37" i="4"/>
  <c r="A39" i="4"/>
  <c r="G38" i="4" s="1"/>
  <c r="J38" i="4" s="1"/>
  <c r="A42" i="5" l="1"/>
  <c r="G41" i="5"/>
  <c r="G40" i="5"/>
  <c r="H38" i="4"/>
  <c r="I38" i="4" s="1"/>
  <c r="A40" i="4"/>
  <c r="H41" i="5" l="1"/>
  <c r="I41" i="5" s="1"/>
  <c r="J41" i="5"/>
  <c r="J40" i="5"/>
  <c r="H40" i="5"/>
  <c r="I40" i="5" s="1"/>
  <c r="A43" i="5"/>
  <c r="G42" i="5"/>
  <c r="A41" i="4"/>
  <c r="G40" i="4" s="1"/>
  <c r="J40" i="4" s="1"/>
  <c r="G39" i="4"/>
  <c r="J39" i="4" s="1"/>
  <c r="H42" i="5" l="1"/>
  <c r="I42" i="5" s="1"/>
  <c r="J42" i="5"/>
  <c r="G43" i="5"/>
  <c r="A44" i="5"/>
  <c r="A42" i="4"/>
  <c r="G41" i="4" s="1"/>
  <c r="J41" i="4" s="1"/>
  <c r="H40" i="4"/>
  <c r="I40" i="4" s="1"/>
  <c r="H39" i="4"/>
  <c r="I39" i="4" s="1"/>
  <c r="J43" i="5" l="1"/>
  <c r="H43" i="5"/>
  <c r="I43" i="5" s="1"/>
  <c r="G44" i="5"/>
  <c r="A45" i="5"/>
  <c r="H41" i="4"/>
  <c r="I41" i="4" s="1"/>
  <c r="A43" i="4"/>
  <c r="G42" i="4" s="1"/>
  <c r="J42" i="4" s="1"/>
  <c r="H44" i="5" l="1"/>
  <c r="I44" i="5" s="1"/>
  <c r="J44" i="5"/>
  <c r="A46" i="5"/>
  <c r="G45" i="5"/>
  <c r="H42" i="4"/>
  <c r="I42" i="4" s="1"/>
  <c r="A44" i="4"/>
  <c r="H45" i="5" l="1"/>
  <c r="I45" i="5" s="1"/>
  <c r="J45" i="5"/>
  <c r="A47" i="5"/>
  <c r="G46" i="5"/>
  <c r="A45" i="4"/>
  <c r="G43" i="4"/>
  <c r="J43" i="4" s="1"/>
  <c r="J46" i="5" l="1"/>
  <c r="H46" i="5"/>
  <c r="I46" i="5" s="1"/>
  <c r="A48" i="5"/>
  <c r="H43" i="4"/>
  <c r="I43" i="4" s="1"/>
  <c r="G44" i="4"/>
  <c r="H44" i="4" s="1"/>
  <c r="A46" i="4"/>
  <c r="G45" i="4" s="1"/>
  <c r="J45" i="4" s="1"/>
  <c r="A49" i="5" l="1"/>
  <c r="G47" i="5"/>
  <c r="H45" i="4"/>
  <c r="I45" i="4" s="1"/>
  <c r="J44" i="4"/>
  <c r="A47" i="4"/>
  <c r="G46" i="4" s="1"/>
  <c r="J46" i="4" s="1"/>
  <c r="A50" i="5" l="1"/>
  <c r="G49" i="5"/>
  <c r="G48" i="5"/>
  <c r="J47" i="5"/>
  <c r="H47" i="5"/>
  <c r="I47" i="5" s="1"/>
  <c r="H46" i="4"/>
  <c r="I46" i="4" s="1"/>
  <c r="A48" i="4"/>
  <c r="G47" i="4" s="1"/>
  <c r="J47" i="4" s="1"/>
  <c r="H49" i="5" l="1"/>
  <c r="I49" i="5" s="1"/>
  <c r="J49" i="5"/>
  <c r="J48" i="5"/>
  <c r="H48" i="5"/>
  <c r="I48" i="5" s="1"/>
  <c r="A51" i="5"/>
  <c r="G50" i="5"/>
  <c r="H47" i="4"/>
  <c r="I47" i="4" s="1"/>
  <c r="A49" i="4"/>
  <c r="G48" i="4" s="1"/>
  <c r="J48" i="4" s="1"/>
  <c r="H50" i="5" l="1"/>
  <c r="I50" i="5" s="1"/>
  <c r="J50" i="5"/>
  <c r="G51" i="5"/>
  <c r="A52" i="5"/>
  <c r="H48" i="4"/>
  <c r="I48" i="4" s="1"/>
  <c r="A50" i="4"/>
  <c r="H51" i="5" l="1"/>
  <c r="I51" i="5" s="1"/>
  <c r="A53" i="5"/>
  <c r="A51" i="4"/>
  <c r="G49" i="4"/>
  <c r="J49" i="4" s="1"/>
  <c r="J51" i="5" l="1"/>
  <c r="A54" i="5"/>
  <c r="G53" i="5"/>
  <c r="G52" i="5"/>
  <c r="A52" i="4"/>
  <c r="G50" i="4"/>
  <c r="J50" i="4" s="1"/>
  <c r="H49" i="4"/>
  <c r="I49" i="4" s="1"/>
  <c r="H53" i="5" l="1"/>
  <c r="I53" i="5" s="1"/>
  <c r="J53" i="5"/>
  <c r="H52" i="5"/>
  <c r="I52" i="5" s="1"/>
  <c r="J52" i="5"/>
  <c r="G54" i="5"/>
  <c r="A55" i="5"/>
  <c r="H50" i="4"/>
  <c r="I50" i="4" s="1"/>
  <c r="G51" i="4"/>
  <c r="H51" i="4" s="1"/>
  <c r="A53" i="4"/>
  <c r="G52" i="4"/>
  <c r="J52" i="4" s="1"/>
  <c r="J54" i="5" l="1"/>
  <c r="H54" i="5"/>
  <c r="I54" i="5" s="1"/>
  <c r="A56" i="5"/>
  <c r="G55" i="5"/>
  <c r="H52" i="4"/>
  <c r="I52" i="4" s="1"/>
  <c r="A54" i="4"/>
  <c r="G53" i="4"/>
  <c r="J53" i="4" s="1"/>
  <c r="J55" i="5" l="1"/>
  <c r="H55" i="5"/>
  <c r="I55" i="5" s="1"/>
  <c r="A57" i="5"/>
  <c r="J51" i="4"/>
  <c r="A55" i="4"/>
  <c r="H53" i="4"/>
  <c r="I53" i="4" s="1"/>
  <c r="A58" i="5" l="1"/>
  <c r="G57" i="5"/>
  <c r="G56" i="5"/>
  <c r="A56" i="4"/>
  <c r="G55" i="4" s="1"/>
  <c r="J55" i="4" s="1"/>
  <c r="G54" i="4"/>
  <c r="J54" i="4" s="1"/>
  <c r="H57" i="5" l="1"/>
  <c r="I57" i="5" s="1"/>
  <c r="J57" i="5"/>
  <c r="G58" i="5"/>
  <c r="J56" i="5"/>
  <c r="H56" i="5"/>
  <c r="I56" i="5" s="1"/>
  <c r="A59" i="5"/>
  <c r="H55" i="4"/>
  <c r="I55" i="4" s="1"/>
  <c r="H54" i="4"/>
  <c r="I54" i="4" s="1"/>
  <c r="A57" i="4"/>
  <c r="A60" i="5" l="1"/>
  <c r="H58" i="5"/>
  <c r="I58" i="5" s="1"/>
  <c r="J58" i="5"/>
  <c r="A58" i="4"/>
  <c r="G57" i="4"/>
  <c r="J57" i="4" s="1"/>
  <c r="G56" i="4"/>
  <c r="J56" i="4" s="1"/>
  <c r="A61" i="5" l="1"/>
  <c r="G59" i="5"/>
  <c r="H57" i="4"/>
  <c r="I57" i="4" s="1"/>
  <c r="G58" i="4"/>
  <c r="J58" i="4" s="1"/>
  <c r="A59" i="4"/>
  <c r="H56" i="4"/>
  <c r="I56" i="4" s="1"/>
  <c r="J59" i="5" l="1"/>
  <c r="H59" i="5"/>
  <c r="I59" i="5" s="1"/>
  <c r="A62" i="5"/>
  <c r="G60" i="5"/>
  <c r="I58" i="4"/>
  <c r="A60" i="4"/>
  <c r="H60" i="5" l="1"/>
  <c r="I60" i="5" s="1"/>
  <c r="J60" i="5"/>
  <c r="A63" i="5"/>
  <c r="G61" i="5"/>
  <c r="A61" i="4"/>
  <c r="G60" i="4"/>
  <c r="J60" i="4" s="1"/>
  <c r="G59" i="4"/>
  <c r="J59" i="4" s="1"/>
  <c r="A64" i="5" l="1"/>
  <c r="G63" i="5"/>
  <c r="H61" i="5"/>
  <c r="I61" i="5" s="1"/>
  <c r="J61" i="5"/>
  <c r="G62" i="5"/>
  <c r="A62" i="4"/>
  <c r="G61" i="4"/>
  <c r="J61" i="4" s="1"/>
  <c r="H60" i="4"/>
  <c r="I60" i="4" s="1"/>
  <c r="H59" i="4"/>
  <c r="I59" i="4" s="1"/>
  <c r="J62" i="5" l="1"/>
  <c r="H62" i="5"/>
  <c r="I62" i="5" s="1"/>
  <c r="J63" i="5"/>
  <c r="H63" i="5"/>
  <c r="I63" i="5" s="1"/>
  <c r="G64" i="5"/>
  <c r="A65" i="5"/>
  <c r="H61" i="4"/>
  <c r="I61" i="4" s="1"/>
  <c r="A63" i="4"/>
  <c r="G62" i="4" s="1"/>
  <c r="J62" i="4" s="1"/>
  <c r="A66" i="5" l="1"/>
  <c r="J64" i="5"/>
  <c r="H64" i="5"/>
  <c r="I64" i="5" s="1"/>
  <c r="G65" i="5"/>
  <c r="H62" i="4"/>
  <c r="I62" i="4" s="1"/>
  <c r="A64" i="4"/>
  <c r="H65" i="5" l="1"/>
  <c r="J65" i="5"/>
  <c r="A67" i="5"/>
  <c r="A65" i="4"/>
  <c r="G64" i="4" s="1"/>
  <c r="J64" i="4" s="1"/>
  <c r="G63" i="4"/>
  <c r="J63" i="4" s="1"/>
  <c r="A68" i="5" l="1"/>
  <c r="G67" i="5"/>
  <c r="G66" i="5"/>
  <c r="H64" i="4"/>
  <c r="I64" i="4" s="1"/>
  <c r="A66" i="4"/>
  <c r="H63" i="4"/>
  <c r="I63" i="4" s="1"/>
  <c r="G65" i="4"/>
  <c r="J65" i="4" s="1"/>
  <c r="H66" i="5" l="1"/>
  <c r="I66" i="5" s="1"/>
  <c r="J66" i="5"/>
  <c r="G68" i="5"/>
  <c r="A69" i="5"/>
  <c r="J67" i="5"/>
  <c r="H67" i="5"/>
  <c r="I67" i="5" s="1"/>
  <c r="A67" i="4"/>
  <c r="G66" i="4" s="1"/>
  <c r="J66" i="4" s="1"/>
  <c r="A70" i="5" l="1"/>
  <c r="G69" i="5"/>
  <c r="H68" i="5"/>
  <c r="I68" i="5" s="1"/>
  <c r="J68" i="5"/>
  <c r="H66" i="4"/>
  <c r="I66" i="4" s="1"/>
  <c r="A68" i="4"/>
  <c r="H69" i="5" l="1"/>
  <c r="I69" i="5" s="1"/>
  <c r="J69" i="5"/>
  <c r="G70" i="5"/>
  <c r="A71" i="5"/>
  <c r="A69" i="4"/>
  <c r="G68" i="4" s="1"/>
  <c r="J68" i="4" s="1"/>
  <c r="G67" i="4"/>
  <c r="J67" i="4" s="1"/>
  <c r="A72" i="5" l="1"/>
  <c r="G71" i="5"/>
  <c r="J70" i="5"/>
  <c r="H70" i="5"/>
  <c r="I70" i="5" s="1"/>
  <c r="A70" i="4"/>
  <c r="G69" i="4"/>
  <c r="J69" i="4" s="1"/>
  <c r="H68" i="4"/>
  <c r="I68" i="4" s="1"/>
  <c r="H67" i="4"/>
  <c r="I67" i="4" s="1"/>
  <c r="J71" i="5" l="1"/>
  <c r="H71" i="5"/>
  <c r="I71" i="5" s="1"/>
  <c r="G72" i="5"/>
  <c r="A73" i="5"/>
  <c r="H69" i="4"/>
  <c r="I69" i="4" s="1"/>
  <c r="A71" i="4"/>
  <c r="G70" i="4" s="1"/>
  <c r="J70" i="4" s="1"/>
  <c r="J72" i="5" l="1"/>
  <c r="H72" i="5"/>
  <c r="I72" i="5" s="1"/>
  <c r="A74" i="5"/>
  <c r="H70" i="4"/>
  <c r="I70" i="4" s="1"/>
  <c r="A72" i="4"/>
  <c r="G71" i="4"/>
  <c r="J71" i="4" s="1"/>
  <c r="A75" i="5" l="1"/>
  <c r="G74" i="5"/>
  <c r="G73" i="5"/>
  <c r="A73" i="4"/>
  <c r="H71" i="4"/>
  <c r="I71" i="4" s="1"/>
  <c r="G72" i="4"/>
  <c r="J72" i="4" s="1"/>
  <c r="H74" i="5" l="1"/>
  <c r="I74" i="5" s="1"/>
  <c r="J74" i="5"/>
  <c r="G75" i="5"/>
  <c r="A76" i="5"/>
  <c r="H73" i="5"/>
  <c r="I73" i="5" s="1"/>
  <c r="J73" i="5"/>
  <c r="I72" i="4"/>
  <c r="A74" i="4"/>
  <c r="A77" i="5" l="1"/>
  <c r="G76" i="5" s="1"/>
  <c r="J75" i="5"/>
  <c r="H75" i="5"/>
  <c r="I75" i="5" s="1"/>
  <c r="A75" i="4"/>
  <c r="G73" i="4"/>
  <c r="J73" i="4" s="1"/>
  <c r="H76" i="5" l="1"/>
  <c r="I76" i="5" s="1"/>
  <c r="J76" i="5"/>
  <c r="A78" i="5"/>
  <c r="H73" i="4"/>
  <c r="I73" i="4" s="1"/>
  <c r="A76" i="4"/>
  <c r="G75" i="4" s="1"/>
  <c r="J75" i="4" s="1"/>
  <c r="G74" i="4"/>
  <c r="J74" i="4" s="1"/>
  <c r="A79" i="5" l="1"/>
  <c r="G78" i="5"/>
  <c r="G77" i="5"/>
  <c r="H75" i="4"/>
  <c r="I75" i="4" s="1"/>
  <c r="H74" i="4"/>
  <c r="I74" i="4" s="1"/>
  <c r="A77" i="4"/>
  <c r="G76" i="4"/>
  <c r="J76" i="4" s="1"/>
  <c r="J78" i="5" l="1"/>
  <c r="H78" i="5"/>
  <c r="I78" i="5" s="1"/>
  <c r="A80" i="5"/>
  <c r="H77" i="5"/>
  <c r="I77" i="5" s="1"/>
  <c r="J77" i="5"/>
  <c r="G79" i="5"/>
  <c r="H76" i="4"/>
  <c r="I76" i="4" s="1"/>
  <c r="A78" i="4"/>
  <c r="G77" i="4" s="1"/>
  <c r="J77" i="4" s="1"/>
  <c r="J79" i="5" l="1"/>
  <c r="H79" i="5"/>
  <c r="I79" i="5" s="1"/>
  <c r="G80" i="5"/>
  <c r="A81" i="5"/>
  <c r="A79" i="4"/>
  <c r="H77" i="4"/>
  <c r="I77" i="4" s="1"/>
  <c r="J80" i="5" l="1"/>
  <c r="H80" i="5"/>
  <c r="I80" i="5" s="1"/>
  <c r="A82" i="5"/>
  <c r="A80" i="4"/>
  <c r="G78" i="4"/>
  <c r="J78" i="4" s="1"/>
  <c r="A83" i="5" l="1"/>
  <c r="G82" i="5"/>
  <c r="G81" i="5"/>
  <c r="H78" i="4"/>
  <c r="I78" i="4" s="1"/>
  <c r="G79" i="4"/>
  <c r="J79" i="4" s="1"/>
  <c r="A81" i="4"/>
  <c r="G80" i="4" s="1"/>
  <c r="J80" i="4" s="1"/>
  <c r="H81" i="5" l="1"/>
  <c r="I81" i="5" s="1"/>
  <c r="J81" i="5"/>
  <c r="H82" i="5"/>
  <c r="I82" i="5" s="1"/>
  <c r="J82" i="5"/>
  <c r="A84" i="5"/>
  <c r="G83" i="5"/>
  <c r="H80" i="4"/>
  <c r="I80" i="4" s="1"/>
  <c r="I79" i="4"/>
  <c r="A82" i="4"/>
  <c r="G81" i="4"/>
  <c r="J81" i="4" s="1"/>
  <c r="J83" i="5" l="1"/>
  <c r="H83" i="5"/>
  <c r="I83" i="5" s="1"/>
  <c r="G84" i="5"/>
  <c r="A85" i="5"/>
  <c r="A83" i="4"/>
  <c r="G82" i="4" s="1"/>
  <c r="J82" i="4" s="1"/>
  <c r="H81" i="4"/>
  <c r="I81" i="4" s="1"/>
  <c r="H84" i="5" l="1"/>
  <c r="I84" i="5" s="1"/>
  <c r="J84" i="5"/>
  <c r="A86" i="5"/>
  <c r="G85" i="5"/>
  <c r="H82" i="4"/>
  <c r="I82" i="4" s="1"/>
  <c r="A84" i="4"/>
  <c r="G83" i="4" s="1"/>
  <c r="J83" i="4" s="1"/>
  <c r="H85" i="5" l="1"/>
  <c r="I85" i="5" s="1"/>
  <c r="J85" i="5"/>
  <c r="G86" i="5"/>
  <c r="A87" i="5"/>
  <c r="H83" i="4"/>
  <c r="I83" i="4" s="1"/>
  <c r="A85" i="4"/>
  <c r="J86" i="5" l="1"/>
  <c r="H86" i="5"/>
  <c r="I86" i="5" s="1"/>
  <c r="A88" i="5"/>
  <c r="A86" i="4"/>
  <c r="G85" i="4" s="1"/>
  <c r="J85" i="4" s="1"/>
  <c r="G84" i="4"/>
  <c r="J84" i="4" s="1"/>
  <c r="A89" i="5" l="1"/>
  <c r="G87" i="5"/>
  <c r="H85" i="4"/>
  <c r="I85" i="4" s="1"/>
  <c r="G86" i="4"/>
  <c r="J86" i="4" s="1"/>
  <c r="A87" i="4"/>
  <c r="H84" i="4"/>
  <c r="I84" i="4" s="1"/>
  <c r="A90" i="5" l="1"/>
  <c r="G89" i="5" s="1"/>
  <c r="G88" i="5"/>
  <c r="J87" i="5"/>
  <c r="H87" i="5"/>
  <c r="I87" i="5" s="1"/>
  <c r="I86" i="4"/>
  <c r="A88" i="4"/>
  <c r="H89" i="5" l="1"/>
  <c r="I89" i="5" s="1"/>
  <c r="J89" i="5"/>
  <c r="A91" i="5"/>
  <c r="J88" i="5"/>
  <c r="H88" i="5"/>
  <c r="I88" i="5" s="1"/>
  <c r="A89" i="4"/>
  <c r="G88" i="4"/>
  <c r="J88" i="4" s="1"/>
  <c r="G87" i="4"/>
  <c r="J87" i="4" s="1"/>
  <c r="A92" i="5" l="1"/>
  <c r="G90" i="5"/>
  <c r="A90" i="4"/>
  <c r="G89" i="4"/>
  <c r="J89" i="4" s="1"/>
  <c r="H88" i="4"/>
  <c r="I88" i="4" s="1"/>
  <c r="H87" i="4"/>
  <c r="I87" i="4" s="1"/>
  <c r="A93" i="5" l="1"/>
  <c r="G92" i="5"/>
  <c r="G91" i="5"/>
  <c r="H90" i="5"/>
  <c r="I90" i="5" s="1"/>
  <c r="J90" i="5"/>
  <c r="G93" i="5"/>
  <c r="A91" i="4"/>
  <c r="G90" i="4" s="1"/>
  <c r="J90" i="4" s="1"/>
  <c r="H89" i="4"/>
  <c r="I89" i="4" s="1"/>
  <c r="J93" i="5" l="1"/>
  <c r="H93" i="5"/>
  <c r="J92" i="5"/>
  <c r="H92" i="5"/>
  <c r="I92" i="5" s="1"/>
  <c r="J91" i="5"/>
  <c r="H91" i="5"/>
  <c r="I91" i="5" s="1"/>
  <c r="A94" i="5"/>
  <c r="I93" i="5"/>
  <c r="A92" i="4"/>
  <c r="G91" i="4" s="1"/>
  <c r="J91" i="4" s="1"/>
  <c r="H90" i="4"/>
  <c r="I90" i="4" s="1"/>
  <c r="A95" i="5" l="1"/>
  <c r="G94" i="5"/>
  <c r="A93" i="4"/>
  <c r="G92" i="4" s="1"/>
  <c r="J92" i="4" s="1"/>
  <c r="H91" i="4"/>
  <c r="I91" i="4" s="1"/>
  <c r="H94" i="5" l="1"/>
  <c r="I94" i="5" s="1"/>
  <c r="J94" i="5"/>
  <c r="A96" i="5"/>
  <c r="H92" i="4"/>
  <c r="I92" i="4" s="1"/>
  <c r="G93" i="4"/>
  <c r="J93" i="4" s="1"/>
  <c r="A94" i="4"/>
  <c r="A97" i="5" l="1"/>
  <c r="G95" i="5"/>
  <c r="I93" i="4"/>
  <c r="A95" i="4"/>
  <c r="G94" i="4" s="1"/>
  <c r="J94" i="4" s="1"/>
  <c r="H95" i="5" l="1"/>
  <c r="I95" i="5" s="1"/>
  <c r="J95" i="5"/>
  <c r="G97" i="5"/>
  <c r="A98" i="5"/>
  <c r="G96" i="5"/>
  <c r="H94" i="4"/>
  <c r="I94" i="4" s="1"/>
  <c r="A96" i="4"/>
  <c r="G95" i="4"/>
  <c r="J95" i="4" s="1"/>
  <c r="J96" i="5" l="1"/>
  <c r="H96" i="5"/>
  <c r="H97" i="5"/>
  <c r="I97" i="5" s="1"/>
  <c r="J97" i="5"/>
  <c r="A99" i="5"/>
  <c r="A97" i="4"/>
  <c r="H95" i="4"/>
  <c r="I95" i="4" s="1"/>
  <c r="A100" i="5" l="1"/>
  <c r="G99" i="5"/>
  <c r="G98" i="5"/>
  <c r="A98" i="4"/>
  <c r="G97" i="4" s="1"/>
  <c r="J97" i="4" s="1"/>
  <c r="G96" i="4"/>
  <c r="J96" i="4" s="1"/>
  <c r="J99" i="5" l="1"/>
  <c r="H99" i="5"/>
  <c r="I99" i="5" s="1"/>
  <c r="G100" i="5"/>
  <c r="A101" i="5"/>
  <c r="H98" i="5"/>
  <c r="I98" i="5" s="1"/>
  <c r="J98" i="5"/>
  <c r="H97" i="4"/>
  <c r="I97" i="4" s="1"/>
  <c r="H96" i="4"/>
  <c r="A99" i="4"/>
  <c r="G98" i="4"/>
  <c r="J98" i="4" s="1"/>
  <c r="G101" i="5" l="1"/>
  <c r="A102" i="5"/>
  <c r="J100" i="5"/>
  <c r="H100" i="5"/>
  <c r="I100" i="5" s="1"/>
  <c r="A100" i="4"/>
  <c r="G99" i="4" s="1"/>
  <c r="J99" i="4" s="1"/>
  <c r="H98" i="4"/>
  <c r="I98" i="4" s="1"/>
  <c r="J101" i="5" l="1"/>
  <c r="H101" i="5"/>
  <c r="I101" i="5" s="1"/>
  <c r="A103" i="5"/>
  <c r="G102" i="5"/>
  <c r="H99" i="4"/>
  <c r="I99" i="4" s="1"/>
  <c r="G100" i="4"/>
  <c r="J100" i="4" s="1"/>
  <c r="A101" i="4"/>
  <c r="A104" i="5" l="1"/>
  <c r="H102" i="5"/>
  <c r="I102" i="5" s="1"/>
  <c r="J102" i="5"/>
  <c r="I100" i="4"/>
  <c r="A102" i="4"/>
  <c r="A105" i="5" l="1"/>
  <c r="G103" i="5"/>
  <c r="A103" i="4"/>
  <c r="G102" i="4"/>
  <c r="J102" i="4" s="1"/>
  <c r="G101" i="4"/>
  <c r="J101" i="4" s="1"/>
  <c r="G105" i="5" l="1"/>
  <c r="A106" i="5"/>
  <c r="G104" i="5"/>
  <c r="J103" i="5"/>
  <c r="H103" i="5"/>
  <c r="I103" i="5" s="1"/>
  <c r="A104" i="4"/>
  <c r="G103" i="4" s="1"/>
  <c r="J103" i="4" s="1"/>
  <c r="H102" i="4"/>
  <c r="I102" i="4" s="1"/>
  <c r="H101" i="4"/>
  <c r="I101" i="4" s="1"/>
  <c r="H105" i="5" l="1"/>
  <c r="I105" i="5" s="1"/>
  <c r="J105" i="5"/>
  <c r="A107" i="5"/>
  <c r="G106" i="5"/>
  <c r="J104" i="5"/>
  <c r="H104" i="5"/>
  <c r="I104" i="5" s="1"/>
  <c r="H103" i="4"/>
  <c r="I103" i="4" s="1"/>
  <c r="A105" i="4"/>
  <c r="G104" i="4" s="1"/>
  <c r="J104" i="4" s="1"/>
  <c r="A108" i="5" l="1"/>
  <c r="H106" i="5"/>
  <c r="I106" i="5" s="1"/>
  <c r="J106" i="5"/>
  <c r="G107" i="5"/>
  <c r="H104" i="4"/>
  <c r="I104" i="4" s="1"/>
  <c r="A106" i="4"/>
  <c r="G105" i="4"/>
  <c r="J105" i="4" s="1"/>
  <c r="J107" i="5" l="1"/>
  <c r="H107" i="5"/>
  <c r="I107" i="5" s="1"/>
  <c r="A109" i="5"/>
  <c r="G108" i="5"/>
  <c r="H105" i="4"/>
  <c r="I105" i="4" s="1"/>
  <c r="A107" i="4"/>
  <c r="J108" i="5" l="1"/>
  <c r="H108" i="5"/>
  <c r="I108" i="5" s="1"/>
  <c r="A110" i="5"/>
  <c r="A108" i="4"/>
  <c r="G106" i="4"/>
  <c r="J106" i="4" s="1"/>
  <c r="A111" i="5" l="1"/>
  <c r="G110" i="5"/>
  <c r="G109" i="5"/>
  <c r="H106" i="4"/>
  <c r="I106" i="4" s="1"/>
  <c r="G107" i="4"/>
  <c r="J107" i="4" s="1"/>
  <c r="A109" i="4"/>
  <c r="H110" i="5" l="1"/>
  <c r="I110" i="5" s="1"/>
  <c r="J110" i="5"/>
  <c r="J109" i="5"/>
  <c r="H109" i="5"/>
  <c r="I109" i="5" s="1"/>
  <c r="A112" i="5"/>
  <c r="G111" i="5"/>
  <c r="A110" i="4"/>
  <c r="G109" i="4"/>
  <c r="J109" i="4" s="1"/>
  <c r="I107" i="4"/>
  <c r="G108" i="4"/>
  <c r="J108" i="4" s="1"/>
  <c r="H111" i="5" l="1"/>
  <c r="I111" i="5" s="1"/>
  <c r="J111" i="5"/>
  <c r="G112" i="5"/>
  <c r="A113" i="5"/>
  <c r="A111" i="4"/>
  <c r="G110" i="4" s="1"/>
  <c r="J110" i="4" s="1"/>
  <c r="H109" i="4"/>
  <c r="I109" i="4" s="1"/>
  <c r="H108" i="4"/>
  <c r="I108" i="4" s="1"/>
  <c r="J112" i="5" l="1"/>
  <c r="H112" i="5"/>
  <c r="I112" i="5" s="1"/>
  <c r="A114" i="5"/>
  <c r="H110" i="4"/>
  <c r="I110" i="4" s="1"/>
  <c r="A112" i="4"/>
  <c r="G111" i="4" s="1"/>
  <c r="J111" i="4" s="1"/>
  <c r="A115" i="5" l="1"/>
  <c r="G113" i="5"/>
  <c r="H111" i="4"/>
  <c r="I111" i="4" s="1"/>
  <c r="A113" i="4"/>
  <c r="H113" i="5" l="1"/>
  <c r="I113" i="5" s="1"/>
  <c r="J113" i="5"/>
  <c r="G114" i="5"/>
  <c r="A116" i="5"/>
  <c r="G115" i="5" s="1"/>
  <c r="A114" i="4"/>
  <c r="G113" i="4" s="1"/>
  <c r="J113" i="4" s="1"/>
  <c r="G112" i="4"/>
  <c r="J112" i="4" s="1"/>
  <c r="J115" i="5" l="1"/>
  <c r="H115" i="5"/>
  <c r="I115" i="5" s="1"/>
  <c r="H114" i="5"/>
  <c r="I114" i="5" s="1"/>
  <c r="J114" i="5"/>
  <c r="A117" i="5"/>
  <c r="G116" i="5"/>
  <c r="H113" i="4"/>
  <c r="I113" i="4" s="1"/>
  <c r="G114" i="4"/>
  <c r="J114" i="4" s="1"/>
  <c r="A115" i="4"/>
  <c r="H112" i="4"/>
  <c r="I112" i="4" s="1"/>
  <c r="J116" i="5" l="1"/>
  <c r="H116" i="5"/>
  <c r="I116" i="5" s="1"/>
  <c r="A118" i="5"/>
  <c r="I114" i="4"/>
  <c r="A116" i="4"/>
  <c r="G115" i="4" s="1"/>
  <c r="J115" i="4" s="1"/>
  <c r="A119" i="5" l="1"/>
  <c r="G118" i="5"/>
  <c r="G117" i="5"/>
  <c r="H115" i="4"/>
  <c r="I115" i="4" s="1"/>
  <c r="A117" i="4"/>
  <c r="H118" i="5" l="1"/>
  <c r="I118" i="5" s="1"/>
  <c r="J118" i="5"/>
  <c r="J117" i="5"/>
  <c r="H117" i="5"/>
  <c r="I117" i="5" s="1"/>
  <c r="A120" i="5"/>
  <c r="G119" i="5"/>
  <c r="A118" i="4"/>
  <c r="G117" i="4"/>
  <c r="J117" i="4" s="1"/>
  <c r="G116" i="4"/>
  <c r="J116" i="4" s="1"/>
  <c r="J119" i="5" l="1"/>
  <c r="H119" i="5"/>
  <c r="I119" i="5" s="1"/>
  <c r="A121" i="5"/>
  <c r="H116" i="4"/>
  <c r="I116" i="4" s="1"/>
  <c r="H117" i="4"/>
  <c r="I117" i="4" s="1"/>
  <c r="A119" i="4"/>
  <c r="G118" i="4"/>
  <c r="J118" i="4" s="1"/>
  <c r="A122" i="5" l="1"/>
  <c r="G120" i="5"/>
  <c r="A120" i="4"/>
  <c r="G119" i="4" s="1"/>
  <c r="J119" i="4" s="1"/>
  <c r="H118" i="4"/>
  <c r="I118" i="4" s="1"/>
  <c r="J120" i="5" l="1"/>
  <c r="H120" i="5"/>
  <c r="I120" i="5" s="1"/>
  <c r="G121" i="5"/>
  <c r="A123" i="5"/>
  <c r="H119" i="4"/>
  <c r="I119" i="4" s="1"/>
  <c r="A121" i="4"/>
  <c r="G120" i="4"/>
  <c r="J120" i="4" s="1"/>
  <c r="A124" i="5" l="1"/>
  <c r="G122" i="5"/>
  <c r="H121" i="5"/>
  <c r="I121" i="5" s="1"/>
  <c r="J121" i="5"/>
  <c r="A122" i="4"/>
  <c r="H120" i="4"/>
  <c r="I120" i="4" s="1"/>
  <c r="G121" i="4"/>
  <c r="J121" i="4" s="1"/>
  <c r="A125" i="5" l="1"/>
  <c r="G124" i="5"/>
  <c r="G123" i="5"/>
  <c r="H122" i="5"/>
  <c r="I122" i="5" s="1"/>
  <c r="J122" i="5"/>
  <c r="I121" i="4"/>
  <c r="A123" i="4"/>
  <c r="J124" i="5" l="1"/>
  <c r="H124" i="5"/>
  <c r="I124" i="5" s="1"/>
  <c r="J123" i="5"/>
  <c r="H123" i="5"/>
  <c r="I123" i="5" s="1"/>
  <c r="A126" i="5"/>
  <c r="A124" i="4"/>
  <c r="G122" i="4"/>
  <c r="J122" i="4" s="1"/>
  <c r="A127" i="5" l="1"/>
  <c r="G126" i="5"/>
  <c r="G125" i="5"/>
  <c r="H122" i="4"/>
  <c r="I122" i="4" s="1"/>
  <c r="A125" i="4"/>
  <c r="G123" i="4"/>
  <c r="J123" i="4" s="1"/>
  <c r="H126" i="5" l="1"/>
  <c r="I126" i="5" s="1"/>
  <c r="J126" i="5"/>
  <c r="J125" i="5"/>
  <c r="H125" i="5"/>
  <c r="I125" i="5" s="1"/>
  <c r="A128" i="5"/>
  <c r="G127" i="5"/>
  <c r="H123" i="4"/>
  <c r="I123" i="4" s="1"/>
  <c r="A126" i="4"/>
  <c r="G125" i="4"/>
  <c r="J125" i="4" s="1"/>
  <c r="G124" i="4"/>
  <c r="J124" i="4" s="1"/>
  <c r="H127" i="5" l="1"/>
  <c r="J127" i="5"/>
  <c r="A129" i="5"/>
  <c r="G128" i="5"/>
  <c r="H125" i="4"/>
  <c r="I125" i="4" s="1"/>
  <c r="H124" i="4"/>
  <c r="I124" i="4" s="1"/>
  <c r="A127" i="4"/>
  <c r="G126" i="4"/>
  <c r="J126" i="4" s="1"/>
  <c r="A130" i="5" l="1"/>
  <c r="J128" i="5"/>
  <c r="H128" i="5"/>
  <c r="I128" i="5" s="1"/>
  <c r="H126" i="4"/>
  <c r="I126" i="4" s="1"/>
  <c r="A128" i="4"/>
  <c r="G127" i="4" s="1"/>
  <c r="J127" i="4" s="1"/>
  <c r="A131" i="5" l="1"/>
  <c r="G130" i="5"/>
  <c r="G129" i="5"/>
  <c r="H127" i="4"/>
  <c r="G128" i="4"/>
  <c r="J128" i="4" s="1"/>
  <c r="A129" i="4"/>
  <c r="H130" i="5" l="1"/>
  <c r="I130" i="5" s="1"/>
  <c r="J130" i="5"/>
  <c r="H129" i="5"/>
  <c r="I129" i="5" s="1"/>
  <c r="J129" i="5"/>
  <c r="A132" i="5"/>
  <c r="A130" i="4"/>
  <c r="G129" i="4"/>
  <c r="J129" i="4" s="1"/>
  <c r="I128" i="4"/>
  <c r="A133" i="5" l="1"/>
  <c r="G132" i="5"/>
  <c r="G131" i="5"/>
  <c r="H129" i="4"/>
  <c r="I129" i="4" s="1"/>
  <c r="A131" i="4"/>
  <c r="G130" i="4" s="1"/>
  <c r="J130" i="4" s="1"/>
  <c r="J132" i="5" l="1"/>
  <c r="H132" i="5"/>
  <c r="I132" i="5" s="1"/>
  <c r="J131" i="5"/>
  <c r="H131" i="5"/>
  <c r="I131" i="5" s="1"/>
  <c r="A134" i="5"/>
  <c r="H130" i="4"/>
  <c r="I130" i="4" s="1"/>
  <c r="A132" i="4"/>
  <c r="A135" i="5" l="1"/>
  <c r="G134" i="5"/>
  <c r="G133" i="5"/>
  <c r="A133" i="4"/>
  <c r="G132" i="4"/>
  <c r="J132" i="4" s="1"/>
  <c r="G131" i="4"/>
  <c r="J131" i="4" s="1"/>
  <c r="H134" i="5" l="1"/>
  <c r="I134" i="5" s="1"/>
  <c r="J134" i="5"/>
  <c r="J133" i="5"/>
  <c r="H133" i="5"/>
  <c r="I133" i="5" s="1"/>
  <c r="G135" i="5"/>
  <c r="A136" i="5"/>
  <c r="H132" i="4"/>
  <c r="I132" i="4" s="1"/>
  <c r="H131" i="4"/>
  <c r="I131" i="4" s="1"/>
  <c r="A134" i="4"/>
  <c r="G133" i="4"/>
  <c r="J133" i="4" s="1"/>
  <c r="A137" i="5" l="1"/>
  <c r="J135" i="5"/>
  <c r="H135" i="5"/>
  <c r="I135" i="5" s="1"/>
  <c r="A135" i="4"/>
  <c r="G134" i="4" s="1"/>
  <c r="J134" i="4" s="1"/>
  <c r="H133" i="4"/>
  <c r="I133" i="4" s="1"/>
  <c r="A138" i="5" l="1"/>
  <c r="G136" i="5"/>
  <c r="H134" i="4"/>
  <c r="I134" i="4" s="1"/>
  <c r="G135" i="4"/>
  <c r="J135" i="4" s="1"/>
  <c r="A136" i="4"/>
  <c r="A139" i="5" l="1"/>
  <c r="G138" i="5"/>
  <c r="G137" i="5"/>
  <c r="J136" i="5"/>
  <c r="H136" i="5"/>
  <c r="I136" i="5" s="1"/>
  <c r="I135" i="4"/>
  <c r="A137" i="4"/>
  <c r="G136" i="4"/>
  <c r="J136" i="4" s="1"/>
  <c r="H138" i="5" l="1"/>
  <c r="I138" i="5" s="1"/>
  <c r="J138" i="5"/>
  <c r="H137" i="5"/>
  <c r="I137" i="5" s="1"/>
  <c r="J137" i="5"/>
  <c r="A140" i="5"/>
  <c r="A138" i="4"/>
  <c r="G137" i="4"/>
  <c r="J137" i="4" s="1"/>
  <c r="H136" i="4"/>
  <c r="I136" i="4" s="1"/>
  <c r="A141" i="5" l="1"/>
  <c r="G140" i="5"/>
  <c r="G139" i="5"/>
  <c r="A139" i="4"/>
  <c r="G138" i="4" s="1"/>
  <c r="J138" i="4" s="1"/>
  <c r="H137" i="4"/>
  <c r="I137" i="4" s="1"/>
  <c r="J140" i="5" l="1"/>
  <c r="H140" i="5"/>
  <c r="I140" i="5" s="1"/>
  <c r="J139" i="5"/>
  <c r="H139" i="5"/>
  <c r="I139" i="5" s="1"/>
  <c r="A142" i="5"/>
  <c r="H138" i="4"/>
  <c r="I138" i="4" s="1"/>
  <c r="A140" i="4"/>
  <c r="G139" i="4" s="1"/>
  <c r="J139" i="4" s="1"/>
  <c r="A143" i="5" l="1"/>
  <c r="G141" i="5"/>
  <c r="H139" i="4"/>
  <c r="I139" i="4" s="1"/>
  <c r="A141" i="4"/>
  <c r="G140" i="4"/>
  <c r="J140" i="4" s="1"/>
  <c r="J141" i="5" l="1"/>
  <c r="H141" i="5"/>
  <c r="I141" i="5" s="1"/>
  <c r="G142" i="5"/>
  <c r="A144" i="5"/>
  <c r="G143" i="5"/>
  <c r="A142" i="4"/>
  <c r="H140" i="4"/>
  <c r="I140" i="4" s="1"/>
  <c r="H142" i="5" l="1"/>
  <c r="I142" i="5" s="1"/>
  <c r="J142" i="5"/>
  <c r="H143" i="5"/>
  <c r="I143" i="5" s="1"/>
  <c r="J143" i="5"/>
  <c r="A145" i="5"/>
  <c r="A143" i="4"/>
  <c r="G141" i="4"/>
  <c r="J141" i="4" s="1"/>
  <c r="A146" i="5" l="1"/>
  <c r="G144" i="5"/>
  <c r="H141" i="4"/>
  <c r="I141" i="4" s="1"/>
  <c r="G142" i="4"/>
  <c r="J142" i="4" s="1"/>
  <c r="A144" i="4"/>
  <c r="A147" i="5" l="1"/>
  <c r="G146" i="5"/>
  <c r="G145" i="5"/>
  <c r="J144" i="5"/>
  <c r="H144" i="5"/>
  <c r="I144" i="5" s="1"/>
  <c r="A145" i="4"/>
  <c r="G144" i="4"/>
  <c r="J144" i="4" s="1"/>
  <c r="I142" i="4"/>
  <c r="G143" i="4"/>
  <c r="J143" i="4" s="1"/>
  <c r="H146" i="5" l="1"/>
  <c r="I146" i="5" s="1"/>
  <c r="J146" i="5"/>
  <c r="H145" i="5"/>
  <c r="I145" i="5" s="1"/>
  <c r="J145" i="5"/>
  <c r="A148" i="5"/>
  <c r="G147" i="5"/>
  <c r="H143" i="4"/>
  <c r="I143" i="4" s="1"/>
  <c r="H144" i="4"/>
  <c r="I144" i="4" s="1"/>
  <c r="A146" i="4"/>
  <c r="A149" i="5" l="1"/>
  <c r="G148" i="5"/>
  <c r="J147" i="5"/>
  <c r="H147" i="5"/>
  <c r="I147" i="5" s="1"/>
  <c r="G149" i="5"/>
  <c r="A147" i="4"/>
  <c r="G146" i="4"/>
  <c r="J146" i="4" s="1"/>
  <c r="G145" i="4"/>
  <c r="J145" i="4" s="1"/>
  <c r="J149" i="5" l="1"/>
  <c r="H149" i="5"/>
  <c r="J148" i="5"/>
  <c r="H148" i="5"/>
  <c r="I148" i="5" s="1"/>
  <c r="A150" i="5"/>
  <c r="I149" i="5"/>
  <c r="H146" i="4"/>
  <c r="I146" i="4" s="1"/>
  <c r="A148" i="4"/>
  <c r="G147" i="4" s="1"/>
  <c r="J147" i="4" s="1"/>
  <c r="H145" i="4"/>
  <c r="I145" i="4" s="1"/>
  <c r="A151" i="5" l="1"/>
  <c r="G150" i="5"/>
  <c r="H147" i="4"/>
  <c r="I147" i="4" s="1"/>
  <c r="A149" i="4"/>
  <c r="H150" i="5" l="1"/>
  <c r="I150" i="5" s="1"/>
  <c r="J150" i="5"/>
  <c r="A152" i="5"/>
  <c r="A150" i="4"/>
  <c r="G148" i="4"/>
  <c r="J148" i="4" s="1"/>
  <c r="A153" i="5" l="1"/>
  <c r="G151" i="5"/>
  <c r="H148" i="4"/>
  <c r="I148" i="4" s="1"/>
  <c r="G149" i="4"/>
  <c r="J149" i="4" s="1"/>
  <c r="A151" i="4"/>
  <c r="G150" i="4" s="1"/>
  <c r="J150" i="4" s="1"/>
  <c r="A154" i="5" l="1"/>
  <c r="G153" i="5" s="1"/>
  <c r="G152" i="5"/>
  <c r="J151" i="5"/>
  <c r="H151" i="5"/>
  <c r="I151" i="5" s="1"/>
  <c r="H150" i="4"/>
  <c r="I150" i="4" s="1"/>
  <c r="I149" i="4"/>
  <c r="A152" i="4"/>
  <c r="G151" i="4" s="1"/>
  <c r="J151" i="4" s="1"/>
  <c r="H153" i="5" l="1"/>
  <c r="I153" i="5" s="1"/>
  <c r="J153" i="5"/>
  <c r="A155" i="5"/>
  <c r="J152" i="5"/>
  <c r="H152" i="5"/>
  <c r="I152" i="5" s="1"/>
  <c r="H151" i="4"/>
  <c r="I151" i="4" s="1"/>
  <c r="A153" i="4"/>
  <c r="A156" i="5" l="1"/>
  <c r="G154" i="5"/>
  <c r="A154" i="4"/>
  <c r="G153" i="4"/>
  <c r="J153" i="4" s="1"/>
  <c r="G152" i="4"/>
  <c r="J152" i="4" s="1"/>
  <c r="A157" i="5" l="1"/>
  <c r="G155" i="5"/>
  <c r="H154" i="5"/>
  <c r="I154" i="5" s="1"/>
  <c r="J154" i="5"/>
  <c r="H153" i="4"/>
  <c r="I153" i="4" s="1"/>
  <c r="A155" i="4"/>
  <c r="H152" i="4"/>
  <c r="I152" i="4" s="1"/>
  <c r="J155" i="5" l="1"/>
  <c r="H155" i="5"/>
  <c r="I155" i="5" s="1"/>
  <c r="G156" i="5"/>
  <c r="A158" i="5"/>
  <c r="A156" i="4"/>
  <c r="G154" i="4"/>
  <c r="J154" i="4" s="1"/>
  <c r="J156" i="5" l="1"/>
  <c r="H156" i="5"/>
  <c r="I156" i="5" s="1"/>
  <c r="A159" i="5"/>
  <c r="G157" i="5"/>
  <c r="A157" i="4"/>
  <c r="H154" i="4"/>
  <c r="I154" i="4" s="1"/>
  <c r="G155" i="4"/>
  <c r="J155" i="4" s="1"/>
  <c r="J157" i="5" l="1"/>
  <c r="H157" i="5"/>
  <c r="A160" i="5"/>
  <c r="G159" i="5"/>
  <c r="G158" i="5"/>
  <c r="H155" i="4"/>
  <c r="I155" i="4" s="1"/>
  <c r="G156" i="4"/>
  <c r="J156" i="4" s="1"/>
  <c r="A158" i="4"/>
  <c r="G157" i="4"/>
  <c r="J157" i="4" s="1"/>
  <c r="H158" i="5" l="1"/>
  <c r="I158" i="5" s="1"/>
  <c r="J158" i="5"/>
  <c r="H159" i="5"/>
  <c r="I159" i="5" s="1"/>
  <c r="J159" i="5"/>
  <c r="A161" i="5"/>
  <c r="H157" i="4"/>
  <c r="I156" i="4"/>
  <c r="A159" i="4"/>
  <c r="A162" i="5" l="1"/>
  <c r="G160" i="5"/>
  <c r="A160" i="4"/>
  <c r="G158" i="4"/>
  <c r="J158" i="4" s="1"/>
  <c r="J160" i="5" l="1"/>
  <c r="H160" i="5"/>
  <c r="I160" i="5" s="1"/>
  <c r="A163" i="5"/>
  <c r="G161" i="5"/>
  <c r="A161" i="4"/>
  <c r="G160" i="4"/>
  <c r="J160" i="4" s="1"/>
  <c r="H158" i="4"/>
  <c r="I158" i="4" s="1"/>
  <c r="G159" i="4"/>
  <c r="J159" i="4" s="1"/>
  <c r="H161" i="5" l="1"/>
  <c r="I161" i="5" s="1"/>
  <c r="J161" i="5"/>
  <c r="A164" i="5"/>
  <c r="G162" i="5"/>
  <c r="G163" i="5"/>
  <c r="H160" i="4"/>
  <c r="I160" i="4" s="1"/>
  <c r="H159" i="4"/>
  <c r="I159" i="4" s="1"/>
  <c r="A162" i="4"/>
  <c r="G161" i="4"/>
  <c r="J161" i="4" s="1"/>
  <c r="A165" i="5" l="1"/>
  <c r="G164" i="5"/>
  <c r="J163" i="5"/>
  <c r="H163" i="5"/>
  <c r="I163" i="5" s="1"/>
  <c r="H162" i="5"/>
  <c r="I162" i="5" s="1"/>
  <c r="J162" i="5"/>
  <c r="A163" i="4"/>
  <c r="G162" i="4" s="1"/>
  <c r="J162" i="4" s="1"/>
  <c r="H161" i="4"/>
  <c r="I161" i="4" s="1"/>
  <c r="J164" i="5" l="1"/>
  <c r="H164" i="5"/>
  <c r="I164" i="5" s="1"/>
  <c r="A166" i="5"/>
  <c r="H162" i="4"/>
  <c r="I162" i="4" s="1"/>
  <c r="G163" i="4"/>
  <c r="J163" i="4" s="1"/>
  <c r="A164" i="4"/>
  <c r="A167" i="5" l="1"/>
  <c r="G166" i="5"/>
  <c r="G165" i="5"/>
  <c r="A165" i="4"/>
  <c r="G164" i="4" s="1"/>
  <c r="J164" i="4" s="1"/>
  <c r="I163" i="4"/>
  <c r="H166" i="5" l="1"/>
  <c r="I166" i="5" s="1"/>
  <c r="J166" i="5"/>
  <c r="J165" i="5"/>
  <c r="H165" i="5"/>
  <c r="I165" i="5" s="1"/>
  <c r="A168" i="5"/>
  <c r="G167" i="5"/>
  <c r="H164" i="4"/>
  <c r="I164" i="4" s="1"/>
  <c r="A166" i="4"/>
  <c r="J167" i="5" l="1"/>
  <c r="H167" i="5"/>
  <c r="I167" i="5" s="1"/>
  <c r="A169" i="5"/>
  <c r="G168" i="5"/>
  <c r="A167" i="4"/>
  <c r="G166" i="4"/>
  <c r="J166" i="4" s="1"/>
  <c r="G165" i="4"/>
  <c r="J165" i="4" s="1"/>
  <c r="J168" i="5" l="1"/>
  <c r="H168" i="5"/>
  <c r="I168" i="5" s="1"/>
  <c r="A170" i="5"/>
  <c r="H166" i="4"/>
  <c r="I166" i="4" s="1"/>
  <c r="A168" i="4"/>
  <c r="G167" i="4" s="1"/>
  <c r="J167" i="4" s="1"/>
  <c r="H165" i="4"/>
  <c r="I165" i="4" s="1"/>
  <c r="A171" i="5" l="1"/>
  <c r="G169" i="5"/>
  <c r="H167" i="4"/>
  <c r="I167" i="4" s="1"/>
  <c r="A169" i="4"/>
  <c r="H169" i="5" l="1"/>
  <c r="I169" i="5" s="1"/>
  <c r="J169" i="5"/>
  <c r="G170" i="5"/>
  <c r="A172" i="5"/>
  <c r="A170" i="4"/>
  <c r="G169" i="4" s="1"/>
  <c r="J169" i="4" s="1"/>
  <c r="G168" i="4"/>
  <c r="J168" i="4" s="1"/>
  <c r="H170" i="5" l="1"/>
  <c r="I170" i="5" s="1"/>
  <c r="J170" i="5"/>
  <c r="A173" i="5"/>
  <c r="G172" i="5"/>
  <c r="G171" i="5"/>
  <c r="H169" i="4"/>
  <c r="I169" i="4" s="1"/>
  <c r="G170" i="4"/>
  <c r="J170" i="4" s="1"/>
  <c r="A171" i="4"/>
  <c r="H168" i="4"/>
  <c r="I168" i="4" s="1"/>
  <c r="J172" i="5" l="1"/>
  <c r="H172" i="5"/>
  <c r="I172" i="5" s="1"/>
  <c r="J171" i="5"/>
  <c r="H171" i="5"/>
  <c r="I171" i="5" s="1"/>
  <c r="A174" i="5"/>
  <c r="G173" i="5" s="1"/>
  <c r="A172" i="4"/>
  <c r="I170" i="4"/>
  <c r="J173" i="5" l="1"/>
  <c r="H173" i="5"/>
  <c r="I173" i="5" s="1"/>
  <c r="A175" i="5"/>
  <c r="A173" i="4"/>
  <c r="G172" i="4"/>
  <c r="J172" i="4" s="1"/>
  <c r="G171" i="4"/>
  <c r="J171" i="4" s="1"/>
  <c r="A176" i="5" l="1"/>
  <c r="G175" i="5"/>
  <c r="G174" i="5"/>
  <c r="H172" i="4"/>
  <c r="I172" i="4" s="1"/>
  <c r="H171" i="4"/>
  <c r="I171" i="4" s="1"/>
  <c r="A174" i="4"/>
  <c r="G173" i="4" s="1"/>
  <c r="J173" i="4" s="1"/>
  <c r="J175" i="5" l="1"/>
  <c r="H175" i="5"/>
  <c r="I175" i="5" s="1"/>
  <c r="G176" i="5"/>
  <c r="A177" i="5"/>
  <c r="H174" i="5"/>
  <c r="I174" i="5" s="1"/>
  <c r="J174" i="5"/>
  <c r="H173" i="4"/>
  <c r="I173" i="4" s="1"/>
  <c r="A175" i="4"/>
  <c r="G174" i="4"/>
  <c r="J174" i="4" s="1"/>
  <c r="J176" i="5" l="1"/>
  <c r="H176" i="5"/>
  <c r="I176" i="5" s="1"/>
  <c r="G177" i="5"/>
  <c r="A178" i="5"/>
  <c r="A176" i="4"/>
  <c r="G175" i="4"/>
  <c r="J175" i="4" s="1"/>
  <c r="H174" i="4"/>
  <c r="I174" i="4" s="1"/>
  <c r="H177" i="5" l="1"/>
  <c r="I177" i="5" s="1"/>
  <c r="J177" i="5"/>
  <c r="A179" i="5"/>
  <c r="G178" i="5"/>
  <c r="H175" i="4"/>
  <c r="I175" i="4" s="1"/>
  <c r="A177" i="4"/>
  <c r="G176" i="4" s="1"/>
  <c r="J176" i="4" s="1"/>
  <c r="A180" i="5" l="1"/>
  <c r="H178" i="5"/>
  <c r="I178" i="5" s="1"/>
  <c r="J178" i="5"/>
  <c r="H176" i="4"/>
  <c r="I176" i="4" s="1"/>
  <c r="G177" i="4"/>
  <c r="J177" i="4" s="1"/>
  <c r="A178" i="4"/>
  <c r="A181" i="5" l="1"/>
  <c r="G180" i="5"/>
  <c r="G179" i="5"/>
  <c r="I177" i="4"/>
  <c r="A179" i="4"/>
  <c r="G178" i="4"/>
  <c r="J178" i="4" s="1"/>
  <c r="J180" i="5" l="1"/>
  <c r="H180" i="5"/>
  <c r="I180" i="5" s="1"/>
  <c r="J179" i="5"/>
  <c r="H179" i="5"/>
  <c r="I179" i="5" s="1"/>
  <c r="A182" i="5"/>
  <c r="G181" i="5" s="1"/>
  <c r="H178" i="4"/>
  <c r="I178" i="4" s="1"/>
  <c r="A180" i="4"/>
  <c r="G179" i="4" s="1"/>
  <c r="J179" i="4" s="1"/>
  <c r="J181" i="5" l="1"/>
  <c r="H181" i="5"/>
  <c r="I181" i="5" s="1"/>
  <c r="A183" i="5"/>
  <c r="A181" i="4"/>
  <c r="G180" i="4"/>
  <c r="J180" i="4" s="1"/>
  <c r="H179" i="4"/>
  <c r="I179" i="4" s="1"/>
  <c r="A184" i="5" l="1"/>
  <c r="G183" i="5"/>
  <c r="G182" i="5"/>
  <c r="H180" i="4"/>
  <c r="I180" i="4" s="1"/>
  <c r="A182" i="4"/>
  <c r="G181" i="4" s="1"/>
  <c r="J181" i="4" s="1"/>
  <c r="H182" i="5" l="1"/>
  <c r="I182" i="5" s="1"/>
  <c r="J182" i="5"/>
  <c r="G184" i="5"/>
  <c r="J183" i="5"/>
  <c r="H183" i="5"/>
  <c r="I183" i="5" s="1"/>
  <c r="A185" i="5"/>
  <c r="H181" i="4"/>
  <c r="I181" i="4" s="1"/>
  <c r="A183" i="4"/>
  <c r="G185" i="5" l="1"/>
  <c r="A186" i="5"/>
  <c r="J184" i="5"/>
  <c r="H184" i="5"/>
  <c r="I184" i="5" s="1"/>
  <c r="A184" i="4"/>
  <c r="G183" i="4" s="1"/>
  <c r="J183" i="4" s="1"/>
  <c r="G182" i="4"/>
  <c r="J182" i="4" s="1"/>
  <c r="A187" i="5" l="1"/>
  <c r="G186" i="5"/>
  <c r="H185" i="5"/>
  <c r="I185" i="5" s="1"/>
  <c r="J185" i="5"/>
  <c r="H183" i="4"/>
  <c r="I183" i="4" s="1"/>
  <c r="G184" i="4"/>
  <c r="J184" i="4" s="1"/>
  <c r="H182" i="4"/>
  <c r="I182" i="4" s="1"/>
  <c r="A185" i="4"/>
  <c r="H186" i="5" l="1"/>
  <c r="I186" i="5" s="1"/>
  <c r="J186" i="5"/>
  <c r="A188" i="5"/>
  <c r="A186" i="4"/>
  <c r="G185" i="4" s="1"/>
  <c r="J185" i="4" s="1"/>
  <c r="I184" i="4"/>
  <c r="A189" i="5" l="1"/>
  <c r="G188" i="5"/>
  <c r="G187" i="5"/>
  <c r="A187" i="4"/>
  <c r="G186" i="4"/>
  <c r="J186" i="4" s="1"/>
  <c r="H185" i="4"/>
  <c r="I185" i="4" s="1"/>
  <c r="J188" i="5" l="1"/>
  <c r="H188" i="5"/>
  <c r="J187" i="5"/>
  <c r="H187" i="5"/>
  <c r="I187" i="5" s="1"/>
  <c r="G189" i="5"/>
  <c r="A190" i="5"/>
  <c r="H186" i="4"/>
  <c r="I186" i="4" s="1"/>
  <c r="A188" i="4"/>
  <c r="G187" i="4"/>
  <c r="J187" i="4" s="1"/>
  <c r="J189" i="5" l="1"/>
  <c r="H189" i="5"/>
  <c r="I189" i="5" s="1"/>
  <c r="A191" i="5"/>
  <c r="G190" i="5"/>
  <c r="A189" i="4"/>
  <c r="H187" i="4"/>
  <c r="I187" i="4" s="1"/>
  <c r="A192" i="5" l="1"/>
  <c r="H190" i="5"/>
  <c r="I190" i="5" s="1"/>
  <c r="J190" i="5"/>
  <c r="G191" i="5"/>
  <c r="A190" i="4"/>
  <c r="G188" i="4"/>
  <c r="J188" i="4" s="1"/>
  <c r="J191" i="5" l="1"/>
  <c r="H191" i="5"/>
  <c r="I191" i="5" s="1"/>
  <c r="G192" i="5"/>
  <c r="A193" i="5"/>
  <c r="H188" i="4"/>
  <c r="A191" i="4"/>
  <c r="G190" i="4"/>
  <c r="J190" i="4" s="1"/>
  <c r="G189" i="4"/>
  <c r="J189" i="4" s="1"/>
  <c r="J192" i="5" l="1"/>
  <c r="H192" i="5"/>
  <c r="I192" i="5" s="1"/>
  <c r="A194" i="5"/>
  <c r="H190" i="4"/>
  <c r="I190" i="4" s="1"/>
  <c r="G191" i="4"/>
  <c r="J191" i="4" s="1"/>
  <c r="H189" i="4"/>
  <c r="I189" i="4" s="1"/>
  <c r="A192" i="4"/>
  <c r="A195" i="5" l="1"/>
  <c r="G194" i="5"/>
  <c r="G193" i="5"/>
  <c r="I191" i="4"/>
  <c r="A193" i="4"/>
  <c r="G192" i="4"/>
  <c r="J192" i="4" s="1"/>
  <c r="H194" i="5" l="1"/>
  <c r="I194" i="5" s="1"/>
  <c r="J194" i="5"/>
  <c r="H193" i="5"/>
  <c r="I193" i="5" s="1"/>
  <c r="J193" i="5"/>
  <c r="A196" i="5"/>
  <c r="H192" i="4"/>
  <c r="I192" i="4" s="1"/>
  <c r="A194" i="4"/>
  <c r="G193" i="4" s="1"/>
  <c r="J193" i="4" s="1"/>
  <c r="A197" i="5" l="1"/>
  <c r="G196" i="5"/>
  <c r="G195" i="5"/>
  <c r="A195" i="4"/>
  <c r="G194" i="4"/>
  <c r="J194" i="4" s="1"/>
  <c r="H193" i="4"/>
  <c r="I193" i="4" s="1"/>
  <c r="J196" i="5" l="1"/>
  <c r="H196" i="5"/>
  <c r="I196" i="5" s="1"/>
  <c r="J195" i="5"/>
  <c r="H195" i="5"/>
  <c r="I195" i="5" s="1"/>
  <c r="A198" i="5"/>
  <c r="G197" i="5" s="1"/>
  <c r="H194" i="4"/>
  <c r="I194" i="4" s="1"/>
  <c r="A196" i="4"/>
  <c r="G195" i="4" s="1"/>
  <c r="J195" i="4" s="1"/>
  <c r="J197" i="5" l="1"/>
  <c r="H197" i="5"/>
  <c r="I197" i="5" s="1"/>
  <c r="G198" i="5"/>
  <c r="A199" i="5"/>
  <c r="A197" i="4"/>
  <c r="G196" i="4" s="1"/>
  <c r="J196" i="4" s="1"/>
  <c r="H195" i="4"/>
  <c r="I195" i="4" s="1"/>
  <c r="A200" i="5" l="1"/>
  <c r="G199" i="5"/>
  <c r="H198" i="5"/>
  <c r="I198" i="5" s="1"/>
  <c r="J198" i="5"/>
  <c r="H196" i="4"/>
  <c r="I196" i="4" s="1"/>
  <c r="A198" i="4"/>
  <c r="G197" i="4" s="1"/>
  <c r="J197" i="4" s="1"/>
  <c r="J199" i="5" l="1"/>
  <c r="H199" i="5"/>
  <c r="I199" i="5" s="1"/>
  <c r="A201" i="5"/>
  <c r="G200" i="5"/>
  <c r="H197" i="4"/>
  <c r="I197" i="4" s="1"/>
  <c r="G198" i="4"/>
  <c r="J198" i="4" s="1"/>
  <c r="A199" i="4"/>
  <c r="J200" i="5" l="1"/>
  <c r="H200" i="5"/>
  <c r="I200" i="5" s="1"/>
  <c r="A202" i="5"/>
  <c r="A200" i="4"/>
  <c r="G199" i="4" s="1"/>
  <c r="J199" i="4" s="1"/>
  <c r="I198" i="4"/>
  <c r="A203" i="5" l="1"/>
  <c r="G202" i="5"/>
  <c r="G201" i="5"/>
  <c r="H199" i="4"/>
  <c r="I199" i="4" s="1"/>
  <c r="A201" i="4"/>
  <c r="G200" i="4" s="1"/>
  <c r="J200" i="4" s="1"/>
  <c r="H202" i="5" l="1"/>
  <c r="I202" i="5" s="1"/>
  <c r="J202" i="5"/>
  <c r="H201" i="5"/>
  <c r="I201" i="5" s="1"/>
  <c r="J201" i="5"/>
  <c r="A204" i="5"/>
  <c r="G203" i="5" s="1"/>
  <c r="H200" i="4"/>
  <c r="I200" i="4" s="1"/>
  <c r="A202" i="4"/>
  <c r="J203" i="5" l="1"/>
  <c r="H203" i="5"/>
  <c r="I203" i="5" s="1"/>
  <c r="A205" i="5"/>
  <c r="G204" i="5"/>
  <c r="A203" i="4"/>
  <c r="G202" i="4"/>
  <c r="J202" i="4" s="1"/>
  <c r="G201" i="4"/>
  <c r="J201" i="4" s="1"/>
  <c r="J204" i="5" l="1"/>
  <c r="H204" i="5"/>
  <c r="I204" i="5" s="1"/>
  <c r="G205" i="5"/>
  <c r="A206" i="5"/>
  <c r="H202" i="4"/>
  <c r="I202" i="4" s="1"/>
  <c r="H201" i="4"/>
  <c r="I201" i="4" s="1"/>
  <c r="A204" i="4"/>
  <c r="G203" i="4"/>
  <c r="J203" i="4" s="1"/>
  <c r="J205" i="5" l="1"/>
  <c r="H205" i="5"/>
  <c r="I205" i="5" s="1"/>
  <c r="A207" i="5"/>
  <c r="H203" i="4"/>
  <c r="I203" i="4" s="1"/>
  <c r="A205" i="4"/>
  <c r="G204" i="4" s="1"/>
  <c r="J204" i="4" s="1"/>
  <c r="A208" i="5" l="1"/>
  <c r="G207" i="5"/>
  <c r="G206" i="5"/>
  <c r="H204" i="4"/>
  <c r="I204" i="4" s="1"/>
  <c r="G205" i="4"/>
  <c r="J205" i="4" s="1"/>
  <c r="A206" i="4"/>
  <c r="J207" i="5" l="1"/>
  <c r="H207" i="5"/>
  <c r="I207" i="5" s="1"/>
  <c r="G208" i="5"/>
  <c r="A209" i="5"/>
  <c r="H206" i="5"/>
  <c r="I206" i="5" s="1"/>
  <c r="J206" i="5"/>
  <c r="I205" i="4"/>
  <c r="A207" i="4"/>
  <c r="G206" i="4"/>
  <c r="J206" i="4" s="1"/>
  <c r="J208" i="5" l="1"/>
  <c r="H208" i="5"/>
  <c r="I208" i="5" s="1"/>
  <c r="A210" i="5"/>
  <c r="A208" i="4"/>
  <c r="G207" i="4" s="1"/>
  <c r="J207" i="4" s="1"/>
  <c r="H206" i="4"/>
  <c r="I206" i="4" s="1"/>
  <c r="A211" i="5" l="1"/>
  <c r="G209" i="5"/>
  <c r="A209" i="4"/>
  <c r="G208" i="4" s="1"/>
  <c r="J208" i="4" s="1"/>
  <c r="H207" i="4"/>
  <c r="I207" i="4" s="1"/>
  <c r="H209" i="5" l="1"/>
  <c r="I209" i="5" s="1"/>
  <c r="J209" i="5"/>
  <c r="G211" i="5"/>
  <c r="G212" i="5" s="1"/>
  <c r="A212" i="5"/>
  <c r="G210" i="5"/>
  <c r="A210" i="4"/>
  <c r="G209" i="4"/>
  <c r="J209" i="4" s="1"/>
  <c r="H208" i="4"/>
  <c r="I208" i="4" s="1"/>
  <c r="J212" i="5" l="1"/>
  <c r="H212" i="5"/>
  <c r="A213" i="5"/>
  <c r="I212" i="5"/>
  <c r="H210" i="5"/>
  <c r="I210" i="5" s="1"/>
  <c r="J210" i="5"/>
  <c r="J211" i="5"/>
  <c r="H211" i="5"/>
  <c r="I211" i="5" s="1"/>
  <c r="H209" i="4"/>
  <c r="I209" i="4" s="1"/>
  <c r="A211" i="4"/>
  <c r="A214" i="5" l="1"/>
  <c r="A212" i="4"/>
  <c r="G210" i="4"/>
  <c r="J210" i="4" s="1"/>
  <c r="A215" i="5" l="1"/>
  <c r="G214" i="5"/>
  <c r="G213" i="5"/>
  <c r="A213" i="4"/>
  <c r="G211" i="4"/>
  <c r="J211" i="4" s="1"/>
  <c r="H210" i="4"/>
  <c r="I210" i="4" s="1"/>
  <c r="H214" i="5" l="1"/>
  <c r="I214" i="5" s="1"/>
  <c r="J214" i="5"/>
  <c r="J213" i="5"/>
  <c r="H213" i="5"/>
  <c r="I213" i="5" s="1"/>
  <c r="A216" i="5"/>
  <c r="G215" i="5"/>
  <c r="H211" i="4"/>
  <c r="I211" i="4" s="1"/>
  <c r="G212" i="4"/>
  <c r="J212" i="4" s="1"/>
  <c r="A214" i="4"/>
  <c r="G213" i="4"/>
  <c r="J213" i="4" s="1"/>
  <c r="A217" i="5" l="1"/>
  <c r="G216" i="5"/>
  <c r="J215" i="5"/>
  <c r="H215" i="5"/>
  <c r="I215" i="5" s="1"/>
  <c r="A215" i="4"/>
  <c r="G214" i="4" s="1"/>
  <c r="J214" i="4" s="1"/>
  <c r="I212" i="4"/>
  <c r="H213" i="4"/>
  <c r="I213" i="4" s="1"/>
  <c r="A218" i="5" l="1"/>
  <c r="J216" i="5"/>
  <c r="H216" i="5"/>
  <c r="I216" i="5" s="1"/>
  <c r="H214" i="4"/>
  <c r="I214" i="4" s="1"/>
  <c r="A216" i="4"/>
  <c r="A219" i="5" l="1"/>
  <c r="G218" i="5"/>
  <c r="G217" i="5"/>
  <c r="A217" i="4"/>
  <c r="G216" i="4" s="1"/>
  <c r="J216" i="4" s="1"/>
  <c r="G215" i="4"/>
  <c r="J215" i="4" s="1"/>
  <c r="H218" i="5" l="1"/>
  <c r="J218" i="5"/>
  <c r="H217" i="5"/>
  <c r="I217" i="5" s="1"/>
  <c r="J217" i="5"/>
  <c r="G219" i="5"/>
  <c r="A220" i="5"/>
  <c r="A218" i="4"/>
  <c r="G217" i="4" s="1"/>
  <c r="J217" i="4" s="1"/>
  <c r="H216" i="4"/>
  <c r="I216" i="4" s="1"/>
  <c r="H215" i="4"/>
  <c r="I215" i="4" s="1"/>
  <c r="A221" i="5" l="1"/>
  <c r="G220" i="5"/>
  <c r="J219" i="5"/>
  <c r="H219" i="5"/>
  <c r="I219" i="5" s="1"/>
  <c r="H217" i="4"/>
  <c r="I217" i="4" s="1"/>
  <c r="A219" i="4"/>
  <c r="G218" i="4" s="1"/>
  <c r="J218" i="4" s="1"/>
  <c r="J220" i="5" l="1"/>
  <c r="H220" i="5"/>
  <c r="I220" i="5" s="1"/>
  <c r="A222" i="5"/>
  <c r="A220" i="4"/>
  <c r="H218" i="4"/>
  <c r="G219" i="4"/>
  <c r="J219" i="4" s="1"/>
  <c r="A223" i="5" l="1"/>
  <c r="G222" i="5"/>
  <c r="G221" i="5"/>
  <c r="I219" i="4"/>
  <c r="A221" i="4"/>
  <c r="G220" i="4" s="1"/>
  <c r="J220" i="4" s="1"/>
  <c r="H222" i="5" l="1"/>
  <c r="I222" i="5" s="1"/>
  <c r="J222" i="5"/>
  <c r="J221" i="5"/>
  <c r="H221" i="5"/>
  <c r="I221" i="5" s="1"/>
  <c r="A224" i="5"/>
  <c r="G223" i="5"/>
  <c r="H220" i="4"/>
  <c r="I220" i="4" s="1"/>
  <c r="A222" i="4"/>
  <c r="G221" i="4"/>
  <c r="J221" i="4" s="1"/>
  <c r="J223" i="5" l="1"/>
  <c r="H223" i="5"/>
  <c r="I223" i="5" s="1"/>
  <c r="G224" i="5"/>
  <c r="A225" i="5"/>
  <c r="H221" i="4"/>
  <c r="I221" i="4" s="1"/>
  <c r="A223" i="4"/>
  <c r="G222" i="4"/>
  <c r="J222" i="4" s="1"/>
  <c r="J224" i="5" l="1"/>
  <c r="H224" i="5"/>
  <c r="I224" i="5" s="1"/>
  <c r="A226" i="5"/>
  <c r="A224" i="4"/>
  <c r="G223" i="4"/>
  <c r="J223" i="4" s="1"/>
  <c r="H222" i="4"/>
  <c r="I222" i="4" s="1"/>
  <c r="A227" i="5" l="1"/>
  <c r="G225" i="5"/>
  <c r="H223" i="4"/>
  <c r="I223" i="4" s="1"/>
  <c r="A225" i="4"/>
  <c r="H225" i="5" l="1"/>
  <c r="I225" i="5" s="1"/>
  <c r="J225" i="5"/>
  <c r="G226" i="5"/>
  <c r="A228" i="5"/>
  <c r="A226" i="4"/>
  <c r="G225" i="4"/>
  <c r="J225" i="4" s="1"/>
  <c r="G224" i="4"/>
  <c r="J224" i="4" s="1"/>
  <c r="H226" i="5" l="1"/>
  <c r="I226" i="5" s="1"/>
  <c r="J226" i="5"/>
  <c r="A229" i="5"/>
  <c r="G228" i="5"/>
  <c r="G227" i="5"/>
  <c r="H225" i="4"/>
  <c r="I225" i="4" s="1"/>
  <c r="G226" i="4"/>
  <c r="J226" i="4" s="1"/>
  <c r="H224" i="4"/>
  <c r="I224" i="4" s="1"/>
  <c r="A227" i="4"/>
  <c r="J228" i="5" l="1"/>
  <c r="H228" i="5"/>
  <c r="I228" i="5" s="1"/>
  <c r="J227" i="5"/>
  <c r="H227" i="5"/>
  <c r="I227" i="5" s="1"/>
  <c r="A230" i="5"/>
  <c r="G229" i="5" s="1"/>
  <c r="A228" i="4"/>
  <c r="G227" i="4" s="1"/>
  <c r="J227" i="4" s="1"/>
  <c r="I226" i="4"/>
  <c r="J229" i="5" l="1"/>
  <c r="H229" i="5"/>
  <c r="I229" i="5" s="1"/>
  <c r="A231" i="5"/>
  <c r="H227" i="4"/>
  <c r="I227" i="4" s="1"/>
  <c r="A229" i="4"/>
  <c r="A232" i="5" l="1"/>
  <c r="G231" i="5"/>
  <c r="G230" i="5"/>
  <c r="A230" i="4"/>
  <c r="G229" i="4"/>
  <c r="J229" i="4" s="1"/>
  <c r="G228" i="4"/>
  <c r="J228" i="4" s="1"/>
  <c r="J231" i="5" l="1"/>
  <c r="H231" i="5"/>
  <c r="I231" i="5" s="1"/>
  <c r="A233" i="5"/>
  <c r="H230" i="5"/>
  <c r="I230" i="5" s="1"/>
  <c r="J230" i="5"/>
  <c r="H229" i="4"/>
  <c r="I229" i="4" s="1"/>
  <c r="H228" i="4"/>
  <c r="I228" i="4" s="1"/>
  <c r="A231" i="4"/>
  <c r="G230" i="4"/>
  <c r="J230" i="4" s="1"/>
  <c r="A234" i="5" l="1"/>
  <c r="G232" i="5"/>
  <c r="H230" i="4"/>
  <c r="I230" i="4" s="1"/>
  <c r="A232" i="4"/>
  <c r="G231" i="4"/>
  <c r="J231" i="4" s="1"/>
  <c r="J232" i="5" l="1"/>
  <c r="H232" i="5"/>
  <c r="I232" i="5" s="1"/>
  <c r="G233" i="5"/>
  <c r="A235" i="5"/>
  <c r="A233" i="4"/>
  <c r="G232" i="4" s="1"/>
  <c r="J232" i="4" s="1"/>
  <c r="H231" i="4"/>
  <c r="I231" i="4" s="1"/>
  <c r="A236" i="5" l="1"/>
  <c r="G234" i="5"/>
  <c r="H233" i="5"/>
  <c r="I233" i="5" s="1"/>
  <c r="J233" i="5"/>
  <c r="A234" i="4"/>
  <c r="H232" i="4"/>
  <c r="I232" i="4" s="1"/>
  <c r="G233" i="4"/>
  <c r="J233" i="4" s="1"/>
  <c r="A237" i="5" l="1"/>
  <c r="G236" i="5"/>
  <c r="G235" i="5"/>
  <c r="H234" i="5"/>
  <c r="I234" i="5" s="1"/>
  <c r="J234" i="5"/>
  <c r="I233" i="4"/>
  <c r="A235" i="4"/>
  <c r="G234" i="4"/>
  <c r="J234" i="4" s="1"/>
  <c r="J236" i="5" l="1"/>
  <c r="H236" i="5"/>
  <c r="I236" i="5" s="1"/>
  <c r="J235" i="5"/>
  <c r="H235" i="5"/>
  <c r="I235" i="5" s="1"/>
  <c r="A238" i="5"/>
  <c r="A236" i="4"/>
  <c r="G235" i="4"/>
  <c r="J235" i="4" s="1"/>
  <c r="H234" i="4"/>
  <c r="I234" i="4" s="1"/>
  <c r="A239" i="5" l="1"/>
  <c r="G238" i="5"/>
  <c r="G237" i="5"/>
  <c r="H235" i="4"/>
  <c r="I235" i="4" s="1"/>
  <c r="A237" i="4"/>
  <c r="G236" i="4" s="1"/>
  <c r="J236" i="4" s="1"/>
  <c r="H238" i="5" l="1"/>
  <c r="I238" i="5" s="1"/>
  <c r="J238" i="5"/>
  <c r="J237" i="5"/>
  <c r="H237" i="5"/>
  <c r="I237" i="5" s="1"/>
  <c r="G240" i="5"/>
  <c r="A240" i="5"/>
  <c r="G239" i="5"/>
  <c r="H236" i="4"/>
  <c r="I236" i="4" s="1"/>
  <c r="A238" i="4"/>
  <c r="G237" i="4"/>
  <c r="J237" i="4" s="1"/>
  <c r="J240" i="5" l="1"/>
  <c r="H240" i="5"/>
  <c r="J239" i="5"/>
  <c r="H239" i="5"/>
  <c r="I239" i="5" s="1"/>
  <c r="I240" i="5"/>
  <c r="A241" i="5"/>
  <c r="A239" i="4"/>
  <c r="G238" i="4" s="1"/>
  <c r="J238" i="4" s="1"/>
  <c r="H237" i="4"/>
  <c r="I237" i="4" s="1"/>
  <c r="A242" i="5" l="1"/>
  <c r="H238" i="4"/>
  <c r="I238" i="4" s="1"/>
  <c r="A240" i="4"/>
  <c r="G239" i="4"/>
  <c r="J239" i="4" s="1"/>
  <c r="A243" i="5" l="1"/>
  <c r="G242" i="5"/>
  <c r="G241" i="5"/>
  <c r="A241" i="4"/>
  <c r="H239" i="4"/>
  <c r="I239" i="4" s="1"/>
  <c r="G240" i="4"/>
  <c r="J240" i="4" s="1"/>
  <c r="J242" i="5" l="1"/>
  <c r="H242" i="5"/>
  <c r="I242" i="5" s="1"/>
  <c r="H241" i="5"/>
  <c r="I241" i="5" s="1"/>
  <c r="J241" i="5"/>
  <c r="A244" i="5"/>
  <c r="A242" i="4"/>
  <c r="G241" i="4" s="1"/>
  <c r="J241" i="4" s="1"/>
  <c r="I240" i="4"/>
  <c r="A245" i="5" l="1"/>
  <c r="G244" i="5"/>
  <c r="G243" i="5"/>
  <c r="H241" i="4"/>
  <c r="I241" i="4" s="1"/>
  <c r="A243" i="4"/>
  <c r="H244" i="5" l="1"/>
  <c r="I244" i="5" s="1"/>
  <c r="J244" i="5"/>
  <c r="J243" i="5"/>
  <c r="H243" i="5"/>
  <c r="I243" i="5" s="1"/>
  <c r="A246" i="5"/>
  <c r="A244" i="4"/>
  <c r="G243" i="4" s="1"/>
  <c r="J243" i="4" s="1"/>
  <c r="G242" i="4"/>
  <c r="J242" i="4" s="1"/>
  <c r="A247" i="5" l="1"/>
  <c r="G246" i="5"/>
  <c r="G245" i="5"/>
  <c r="H243" i="4"/>
  <c r="I243" i="4" s="1"/>
  <c r="A245" i="4"/>
  <c r="H242" i="4"/>
  <c r="I242" i="4" s="1"/>
  <c r="J246" i="5" l="1"/>
  <c r="H246" i="5"/>
  <c r="I246" i="5" s="1"/>
  <c r="A248" i="5"/>
  <c r="H245" i="5"/>
  <c r="I245" i="5" s="1"/>
  <c r="J245" i="5"/>
  <c r="G247" i="5"/>
  <c r="A246" i="4"/>
  <c r="G245" i="4" s="1"/>
  <c r="J245" i="4" s="1"/>
  <c r="G244" i="4"/>
  <c r="J244" i="4" s="1"/>
  <c r="H247" i="5" l="1"/>
  <c r="I247" i="5" s="1"/>
  <c r="J247" i="5"/>
  <c r="A249" i="5"/>
  <c r="G248" i="5"/>
  <c r="H245" i="4"/>
  <c r="I245" i="4" s="1"/>
  <c r="H244" i="4"/>
  <c r="I244" i="4" s="1"/>
  <c r="A247" i="4"/>
  <c r="G246" i="4"/>
  <c r="J246" i="4" s="1"/>
  <c r="H248" i="5" l="1"/>
  <c r="I248" i="5" s="1"/>
  <c r="J248" i="5"/>
  <c r="A250" i="5"/>
  <c r="A248" i="4"/>
  <c r="H246" i="4"/>
  <c r="I246" i="4" s="1"/>
  <c r="G247" i="4"/>
  <c r="J247" i="4" s="1"/>
  <c r="A251" i="5" l="1"/>
  <c r="G250" i="5"/>
  <c r="G249" i="5"/>
  <c r="I247" i="4"/>
  <c r="A249" i="4"/>
  <c r="G248" i="4" s="1"/>
  <c r="J248" i="4" s="1"/>
  <c r="J250" i="5" l="1"/>
  <c r="H250" i="5"/>
  <c r="I250" i="5" s="1"/>
  <c r="J249" i="5"/>
  <c r="H249" i="5"/>
  <c r="A252" i="5"/>
  <c r="H248" i="4"/>
  <c r="I248" i="4" s="1"/>
  <c r="A250" i="4"/>
  <c r="G249" i="4"/>
  <c r="J249" i="4" s="1"/>
  <c r="A253" i="5" l="1"/>
  <c r="G251" i="5"/>
  <c r="A251" i="4"/>
  <c r="G250" i="4"/>
  <c r="J250" i="4" s="1"/>
  <c r="H249" i="4"/>
  <c r="J251" i="5" l="1"/>
  <c r="H251" i="5"/>
  <c r="I251" i="5" s="1"/>
  <c r="A254" i="5"/>
  <c r="G252" i="5"/>
  <c r="H250" i="4"/>
  <c r="I250" i="4" s="1"/>
  <c r="A252" i="4"/>
  <c r="G251" i="4"/>
  <c r="J251" i="4" s="1"/>
  <c r="H252" i="5" l="1"/>
  <c r="I252" i="5" s="1"/>
  <c r="J252" i="5"/>
  <c r="A255" i="5"/>
  <c r="G253" i="5"/>
  <c r="A253" i="4"/>
  <c r="H251" i="4"/>
  <c r="I251" i="4" s="1"/>
  <c r="A256" i="5" l="1"/>
  <c r="H253" i="5"/>
  <c r="I253" i="5" s="1"/>
  <c r="J253" i="5"/>
  <c r="G254" i="5"/>
  <c r="A254" i="4"/>
  <c r="G253" i="4" s="1"/>
  <c r="J253" i="4" s="1"/>
  <c r="G252" i="4"/>
  <c r="J252" i="4" s="1"/>
  <c r="A257" i="5" l="1"/>
  <c r="G256" i="5" s="1"/>
  <c r="J254" i="5"/>
  <c r="H254" i="5"/>
  <c r="I254" i="5" s="1"/>
  <c r="G255" i="5"/>
  <c r="H253" i="4"/>
  <c r="I253" i="4" s="1"/>
  <c r="G254" i="4"/>
  <c r="J254" i="4" s="1"/>
  <c r="H252" i="4"/>
  <c r="I252" i="4" s="1"/>
  <c r="A255" i="4"/>
  <c r="H256" i="5" l="1"/>
  <c r="I256" i="5" s="1"/>
  <c r="J256" i="5"/>
  <c r="H255" i="5"/>
  <c r="I255" i="5" s="1"/>
  <c r="J255" i="5"/>
  <c r="G257" i="5"/>
  <c r="A258" i="5"/>
  <c r="A256" i="4"/>
  <c r="G255" i="4" s="1"/>
  <c r="J255" i="4" s="1"/>
  <c r="I254" i="4"/>
  <c r="J257" i="5" l="1"/>
  <c r="H257" i="5"/>
  <c r="I257" i="5" s="1"/>
  <c r="A259" i="5"/>
  <c r="G258" i="5"/>
  <c r="H255" i="4"/>
  <c r="I255" i="4" s="1"/>
  <c r="A257" i="4"/>
  <c r="J258" i="5" l="1"/>
  <c r="H258" i="5"/>
  <c r="I258" i="5" s="1"/>
  <c r="A260" i="5"/>
  <c r="A258" i="4"/>
  <c r="G257" i="4" s="1"/>
  <c r="J257" i="4" s="1"/>
  <c r="G256" i="4"/>
  <c r="J256" i="4" s="1"/>
  <c r="A261" i="5" l="1"/>
  <c r="G260" i="5"/>
  <c r="G259" i="5"/>
  <c r="H257" i="4"/>
  <c r="I257" i="4" s="1"/>
  <c r="H256" i="4"/>
  <c r="I256" i="4" s="1"/>
  <c r="A259" i="4"/>
  <c r="G258" i="4"/>
  <c r="J258" i="4" s="1"/>
  <c r="H260" i="5" l="1"/>
  <c r="I260" i="5" s="1"/>
  <c r="J260" i="5"/>
  <c r="G261" i="5"/>
  <c r="J259" i="5"/>
  <c r="H259" i="5"/>
  <c r="I259" i="5" s="1"/>
  <c r="A262" i="5"/>
  <c r="H258" i="4"/>
  <c r="I258" i="4" s="1"/>
  <c r="A260" i="4"/>
  <c r="G259" i="4" s="1"/>
  <c r="J259" i="4" s="1"/>
  <c r="H261" i="5" l="1"/>
  <c r="I261" i="5" s="1"/>
  <c r="J261" i="5"/>
  <c r="G262" i="5"/>
  <c r="A263" i="5"/>
  <c r="H259" i="4"/>
  <c r="I259" i="4" s="1"/>
  <c r="A261" i="4"/>
  <c r="G260" i="4" s="1"/>
  <c r="J260" i="4" s="1"/>
  <c r="J262" i="5" l="1"/>
  <c r="H262" i="5"/>
  <c r="I262" i="5" s="1"/>
  <c r="A264" i="5"/>
  <c r="H260" i="4"/>
  <c r="I260" i="4" s="1"/>
  <c r="G261" i="4"/>
  <c r="J261" i="4" s="1"/>
  <c r="A262" i="4"/>
  <c r="A265" i="5" l="1"/>
  <c r="G264" i="5"/>
  <c r="G263" i="5"/>
  <c r="A263" i="4"/>
  <c r="G262" i="4" s="1"/>
  <c r="J262" i="4" s="1"/>
  <c r="I261" i="4"/>
  <c r="H264" i="5" l="1"/>
  <c r="I264" i="5" s="1"/>
  <c r="J264" i="5"/>
  <c r="H263" i="5"/>
  <c r="I263" i="5" s="1"/>
  <c r="J263" i="5"/>
  <c r="A266" i="5"/>
  <c r="H262" i="4"/>
  <c r="I262" i="4" s="1"/>
  <c r="A264" i="4"/>
  <c r="G263" i="4" s="1"/>
  <c r="J263" i="4" s="1"/>
  <c r="A267" i="5" l="1"/>
  <c r="G266" i="5"/>
  <c r="G265" i="5"/>
  <c r="H263" i="4"/>
  <c r="I263" i="4" s="1"/>
  <c r="A265" i="4"/>
  <c r="J266" i="5" l="1"/>
  <c r="H266" i="5"/>
  <c r="I266" i="5" s="1"/>
  <c r="J265" i="5"/>
  <c r="H265" i="5"/>
  <c r="I265" i="5" s="1"/>
  <c r="A268" i="5"/>
  <c r="A266" i="4"/>
  <c r="G265" i="4" s="1"/>
  <c r="J265" i="4" s="1"/>
  <c r="G264" i="4"/>
  <c r="J264" i="4" s="1"/>
  <c r="A269" i="5" l="1"/>
  <c r="G267" i="5"/>
  <c r="H265" i="4"/>
  <c r="I265" i="4" s="1"/>
  <c r="H264" i="4"/>
  <c r="I264" i="4" s="1"/>
  <c r="A267" i="4"/>
  <c r="G266" i="4"/>
  <c r="J266" i="4" s="1"/>
  <c r="J267" i="5" l="1"/>
  <c r="H267" i="5"/>
  <c r="I267" i="5" s="1"/>
  <c r="G268" i="5"/>
  <c r="A270" i="5"/>
  <c r="A268" i="4"/>
  <c r="G267" i="4" s="1"/>
  <c r="J267" i="4" s="1"/>
  <c r="H266" i="4"/>
  <c r="I266" i="4" s="1"/>
  <c r="A271" i="5" l="1"/>
  <c r="H268" i="5"/>
  <c r="I268" i="5" s="1"/>
  <c r="J268" i="5"/>
  <c r="G269" i="5"/>
  <c r="H267" i="4"/>
  <c r="I267" i="4" s="1"/>
  <c r="G268" i="4"/>
  <c r="J268" i="4" s="1"/>
  <c r="A269" i="4"/>
  <c r="H269" i="5" l="1"/>
  <c r="I269" i="5" s="1"/>
  <c r="J269" i="5"/>
  <c r="A272" i="5"/>
  <c r="G270" i="5"/>
  <c r="I268" i="4"/>
  <c r="A270" i="4"/>
  <c r="J270" i="5" l="1"/>
  <c r="H270" i="5"/>
  <c r="I270" i="5" s="1"/>
  <c r="A273" i="5"/>
  <c r="G271" i="5"/>
  <c r="A271" i="4"/>
  <c r="G270" i="4" s="1"/>
  <c r="J270" i="4" s="1"/>
  <c r="G269" i="4"/>
  <c r="J269" i="4" s="1"/>
  <c r="H271" i="5" l="1"/>
  <c r="I271" i="5" s="1"/>
  <c r="J271" i="5"/>
  <c r="G273" i="5"/>
  <c r="A274" i="5"/>
  <c r="G272" i="5"/>
  <c r="H270" i="4"/>
  <c r="I270" i="4" s="1"/>
  <c r="A272" i="4"/>
  <c r="H269" i="4"/>
  <c r="I269" i="4" s="1"/>
  <c r="J273" i="5" l="1"/>
  <c r="H273" i="5"/>
  <c r="I273" i="5" s="1"/>
  <c r="H272" i="5"/>
  <c r="I272" i="5" s="1"/>
  <c r="J272" i="5"/>
  <c r="A275" i="5"/>
  <c r="G274" i="5"/>
  <c r="A273" i="4"/>
  <c r="G272" i="4" s="1"/>
  <c r="J272" i="4" s="1"/>
  <c r="G271" i="4"/>
  <c r="J271" i="4" s="1"/>
  <c r="J274" i="5" l="1"/>
  <c r="H274" i="5"/>
  <c r="I274" i="5" s="1"/>
  <c r="G275" i="5"/>
  <c r="A276" i="5"/>
  <c r="H271" i="4"/>
  <c r="I271" i="4" s="1"/>
  <c r="A274" i="4"/>
  <c r="G273" i="4"/>
  <c r="J273" i="4" s="1"/>
  <c r="H272" i="4"/>
  <c r="I272" i="4" s="1"/>
  <c r="J275" i="5" l="1"/>
  <c r="H275" i="5"/>
  <c r="I275" i="5" s="1"/>
  <c r="A277" i="5"/>
  <c r="G276" i="5"/>
  <c r="A275" i="4"/>
  <c r="G274" i="4" s="1"/>
  <c r="J274" i="4" s="1"/>
  <c r="H273" i="4"/>
  <c r="I273" i="4" s="1"/>
  <c r="A278" i="5" l="1"/>
  <c r="H276" i="5"/>
  <c r="I276" i="5" s="1"/>
  <c r="J276" i="5"/>
  <c r="H274" i="4"/>
  <c r="I274" i="4" s="1"/>
  <c r="A276" i="4"/>
  <c r="G275" i="4"/>
  <c r="J275" i="4" s="1"/>
  <c r="A279" i="5" l="1"/>
  <c r="G277" i="5"/>
  <c r="A277" i="4"/>
  <c r="I275" i="4"/>
  <c r="A280" i="5" l="1"/>
  <c r="G279" i="5" s="1"/>
  <c r="G278" i="5"/>
  <c r="H277" i="5"/>
  <c r="I277" i="5" s="1"/>
  <c r="J277" i="5"/>
  <c r="A278" i="4"/>
  <c r="G277" i="4" s="1"/>
  <c r="J277" i="4" s="1"/>
  <c r="G276" i="4"/>
  <c r="J276" i="4" s="1"/>
  <c r="H279" i="5" l="1"/>
  <c r="I279" i="5" s="1"/>
  <c r="J279" i="5"/>
  <c r="A281" i="5"/>
  <c r="G280" i="5"/>
  <c r="J278" i="5"/>
  <c r="H278" i="5"/>
  <c r="I278" i="5" s="1"/>
  <c r="A279" i="4"/>
  <c r="G278" i="4" s="1"/>
  <c r="J278" i="4" s="1"/>
  <c r="H277" i="4"/>
  <c r="I277" i="4" s="1"/>
  <c r="H276" i="4"/>
  <c r="I276" i="4" s="1"/>
  <c r="H280" i="5" l="1"/>
  <c r="J280" i="5"/>
  <c r="A282" i="5"/>
  <c r="H278" i="4"/>
  <c r="I278" i="4" s="1"/>
  <c r="A280" i="4"/>
  <c r="G279" i="4" s="1"/>
  <c r="J279" i="4" s="1"/>
  <c r="A283" i="5" l="1"/>
  <c r="G281" i="5"/>
  <c r="A281" i="4"/>
  <c r="G280" i="4" s="1"/>
  <c r="J280" i="4" s="1"/>
  <c r="H279" i="4"/>
  <c r="I279" i="4" s="1"/>
  <c r="J281" i="5" l="1"/>
  <c r="H281" i="5"/>
  <c r="I281" i="5" s="1"/>
  <c r="G282" i="5"/>
  <c r="A284" i="5"/>
  <c r="H280" i="4"/>
  <c r="A282" i="4"/>
  <c r="G281" i="4" s="1"/>
  <c r="J281" i="4" s="1"/>
  <c r="J282" i="5" l="1"/>
  <c r="H282" i="5"/>
  <c r="I282" i="5" s="1"/>
  <c r="A285" i="5"/>
  <c r="G284" i="5"/>
  <c r="G283" i="5"/>
  <c r="H281" i="4"/>
  <c r="I281" i="4" s="1"/>
  <c r="G282" i="4"/>
  <c r="J282" i="4" s="1"/>
  <c r="A283" i="4"/>
  <c r="J283" i="5" l="1"/>
  <c r="H283" i="5"/>
  <c r="I283" i="5" s="1"/>
  <c r="G285" i="5"/>
  <c r="A286" i="5"/>
  <c r="H284" i="5"/>
  <c r="I284" i="5" s="1"/>
  <c r="J284" i="5"/>
  <c r="I282" i="4"/>
  <c r="A284" i="4"/>
  <c r="G283" i="4"/>
  <c r="J283" i="4" s="1"/>
  <c r="A287" i="5" l="1"/>
  <c r="H285" i="5"/>
  <c r="I285" i="5" s="1"/>
  <c r="J285" i="5"/>
  <c r="H283" i="4"/>
  <c r="I283" i="4" s="1"/>
  <c r="A285" i="4"/>
  <c r="A288" i="5" l="1"/>
  <c r="G286" i="5"/>
  <c r="A286" i="4"/>
  <c r="G285" i="4"/>
  <c r="J285" i="4" s="1"/>
  <c r="G284" i="4"/>
  <c r="J284" i="4" s="1"/>
  <c r="J286" i="5" l="1"/>
  <c r="H286" i="5"/>
  <c r="I286" i="5" s="1"/>
  <c r="A289" i="5"/>
  <c r="G288" i="5"/>
  <c r="G287" i="5"/>
  <c r="H285" i="4"/>
  <c r="I285" i="4" s="1"/>
  <c r="H284" i="4"/>
  <c r="I284" i="4" s="1"/>
  <c r="A287" i="4"/>
  <c r="G286" i="4" s="1"/>
  <c r="J286" i="4" s="1"/>
  <c r="H288" i="5" l="1"/>
  <c r="I288" i="5" s="1"/>
  <c r="J288" i="5"/>
  <c r="G289" i="5"/>
  <c r="H287" i="5"/>
  <c r="I287" i="5" s="1"/>
  <c r="J287" i="5"/>
  <c r="A290" i="5"/>
  <c r="H286" i="4"/>
  <c r="I286" i="4" s="1"/>
  <c r="A288" i="4"/>
  <c r="A291" i="5" l="1"/>
  <c r="G290" i="5"/>
  <c r="J289" i="5"/>
  <c r="H289" i="5"/>
  <c r="I289" i="5" s="1"/>
  <c r="A289" i="4"/>
  <c r="G288" i="4"/>
  <c r="J288" i="4" s="1"/>
  <c r="G287" i="4"/>
  <c r="J287" i="4" s="1"/>
  <c r="J290" i="5" l="1"/>
  <c r="H290" i="5"/>
  <c r="I290" i="5" s="1"/>
  <c r="A292" i="5"/>
  <c r="H288" i="4"/>
  <c r="I288" i="4" s="1"/>
  <c r="A290" i="4"/>
  <c r="H287" i="4"/>
  <c r="I287" i="4" s="1"/>
  <c r="G289" i="4"/>
  <c r="J289" i="4" s="1"/>
  <c r="A293" i="5" l="1"/>
  <c r="G292" i="5"/>
  <c r="G291" i="5"/>
  <c r="I289" i="4"/>
  <c r="A291" i="4"/>
  <c r="H292" i="5" l="1"/>
  <c r="I292" i="5" s="1"/>
  <c r="J292" i="5"/>
  <c r="J291" i="5"/>
  <c r="H291" i="5"/>
  <c r="I291" i="5" s="1"/>
  <c r="A294" i="5"/>
  <c r="A292" i="4"/>
  <c r="G291" i="4"/>
  <c r="J291" i="4" s="1"/>
  <c r="G290" i="4"/>
  <c r="J290" i="4" s="1"/>
  <c r="G294" i="5" l="1"/>
  <c r="A295" i="5"/>
  <c r="G293" i="5"/>
  <c r="H291" i="4"/>
  <c r="I291" i="4" s="1"/>
  <c r="H290" i="4"/>
  <c r="I290" i="4" s="1"/>
  <c r="A293" i="4"/>
  <c r="G292" i="4" s="1"/>
  <c r="J292" i="4" s="1"/>
  <c r="A296" i="5" l="1"/>
  <c r="J294" i="5"/>
  <c r="H294" i="5"/>
  <c r="I294" i="5" s="1"/>
  <c r="H293" i="5"/>
  <c r="I293" i="5" s="1"/>
  <c r="J293" i="5"/>
  <c r="H292" i="4"/>
  <c r="I292" i="4" s="1"/>
  <c r="A294" i="4"/>
  <c r="A297" i="5" l="1"/>
  <c r="G295" i="5"/>
  <c r="A295" i="4"/>
  <c r="G293" i="4"/>
  <c r="J293" i="4" s="1"/>
  <c r="H295" i="5" l="1"/>
  <c r="I295" i="5" s="1"/>
  <c r="J295" i="5"/>
  <c r="G296" i="5"/>
  <c r="A298" i="5"/>
  <c r="A296" i="4"/>
  <c r="G295" i="4"/>
  <c r="J295" i="4" s="1"/>
  <c r="H293" i="4"/>
  <c r="I293" i="4" s="1"/>
  <c r="G294" i="4"/>
  <c r="H296" i="5" l="1"/>
  <c r="I296" i="5" s="1"/>
  <c r="J296" i="5"/>
  <c r="A299" i="5"/>
  <c r="G298" i="5"/>
  <c r="G297" i="5"/>
  <c r="G296" i="4"/>
  <c r="J296" i="4" s="1"/>
  <c r="J294" i="4"/>
  <c r="I296" i="4"/>
  <c r="H295" i="4"/>
  <c r="I295" i="4" s="1"/>
  <c r="H294" i="4"/>
  <c r="I294" i="4" s="1"/>
  <c r="A297" i="4"/>
  <c r="J297" i="5" l="1"/>
  <c r="H297" i="5"/>
  <c r="I297" i="5" s="1"/>
  <c r="A300" i="5"/>
  <c r="J298" i="5"/>
  <c r="H298" i="5"/>
  <c r="I298" i="5" s="1"/>
  <c r="A298" i="4"/>
  <c r="A301" i="5" l="1"/>
  <c r="G300" i="5"/>
  <c r="G299" i="5"/>
  <c r="A299" i="4"/>
  <c r="G298" i="4" s="1"/>
  <c r="J298" i="4" s="1"/>
  <c r="G297" i="4"/>
  <c r="J297" i="4" s="1"/>
  <c r="H300" i="5" l="1"/>
  <c r="I300" i="5" s="1"/>
  <c r="J300" i="5"/>
  <c r="J299" i="5"/>
  <c r="H299" i="5"/>
  <c r="I299" i="5" s="1"/>
  <c r="A302" i="5"/>
  <c r="H297" i="4"/>
  <c r="I297" i="4" s="1"/>
  <c r="A300" i="4"/>
  <c r="G299" i="4"/>
  <c r="J299" i="4" s="1"/>
  <c r="H298" i="4"/>
  <c r="I298" i="4" s="1"/>
  <c r="A303" i="5" l="1"/>
  <c r="G301" i="5"/>
  <c r="A301" i="4"/>
  <c r="H299" i="4"/>
  <c r="I299" i="4" s="1"/>
  <c r="A304" i="5" l="1"/>
  <c r="G302" i="5"/>
  <c r="H301" i="5"/>
  <c r="I301" i="5" s="1"/>
  <c r="J301" i="5"/>
  <c r="A302" i="4"/>
  <c r="G301" i="4"/>
  <c r="J301" i="4" s="1"/>
  <c r="G300" i="4"/>
  <c r="J300" i="4" s="1"/>
  <c r="J302" i="5" l="1"/>
  <c r="H302" i="5"/>
  <c r="I302" i="5" s="1"/>
  <c r="G303" i="5"/>
  <c r="A305" i="5"/>
  <c r="H301" i="4"/>
  <c r="I301" i="4" s="1"/>
  <c r="H300" i="4"/>
  <c r="I300" i="4" s="1"/>
  <c r="A303" i="4"/>
  <c r="G302" i="4"/>
  <c r="J302" i="4" s="1"/>
  <c r="A306" i="5" l="1"/>
  <c r="H303" i="5"/>
  <c r="I303" i="5" s="1"/>
  <c r="J303" i="5"/>
  <c r="G304" i="5"/>
  <c r="H302" i="4"/>
  <c r="I302" i="4" s="1"/>
  <c r="A304" i="4"/>
  <c r="G303" i="4"/>
  <c r="J303" i="4" s="1"/>
  <c r="A307" i="5" l="1"/>
  <c r="G306" i="5"/>
  <c r="H304" i="5"/>
  <c r="I304" i="5" s="1"/>
  <c r="J304" i="5"/>
  <c r="G305" i="5"/>
  <c r="A305" i="4"/>
  <c r="I303" i="4"/>
  <c r="J305" i="5" l="1"/>
  <c r="H305" i="5"/>
  <c r="I305" i="5" s="1"/>
  <c r="J306" i="5"/>
  <c r="H306" i="5"/>
  <c r="I306" i="5" s="1"/>
  <c r="A308" i="5"/>
  <c r="A306" i="4"/>
  <c r="G304" i="4"/>
  <c r="J304" i="4" s="1"/>
  <c r="A309" i="5" l="1"/>
  <c r="G308" i="5"/>
  <c r="G307" i="5"/>
  <c r="H304" i="4"/>
  <c r="I304" i="4" s="1"/>
  <c r="A307" i="4"/>
  <c r="G306" i="4"/>
  <c r="J306" i="4" s="1"/>
  <c r="G305" i="4"/>
  <c r="J305" i="4" s="1"/>
  <c r="H308" i="5" l="1"/>
  <c r="I308" i="5" s="1"/>
  <c r="J308" i="5"/>
  <c r="J307" i="5"/>
  <c r="H307" i="5"/>
  <c r="I307" i="5" s="1"/>
  <c r="G309" i="5"/>
  <c r="A310" i="5"/>
  <c r="H305" i="4"/>
  <c r="I305" i="4" s="1"/>
  <c r="A308" i="4"/>
  <c r="G307" i="4"/>
  <c r="J307" i="4" s="1"/>
  <c r="H306" i="4"/>
  <c r="I306" i="4" s="1"/>
  <c r="H309" i="5" l="1"/>
  <c r="J309" i="5"/>
  <c r="A311" i="5"/>
  <c r="G310" i="5"/>
  <c r="A309" i="4"/>
  <c r="H307" i="4"/>
  <c r="I307" i="4" s="1"/>
  <c r="A312" i="5" l="1"/>
  <c r="G311" i="5" s="1"/>
  <c r="J310" i="5"/>
  <c r="H310" i="5"/>
  <c r="I310" i="5" s="1"/>
  <c r="A310" i="4"/>
  <c r="G308" i="4"/>
  <c r="J308" i="4" s="1"/>
  <c r="H311" i="5" l="1"/>
  <c r="I311" i="5" s="1"/>
  <c r="J311" i="5"/>
  <c r="A313" i="5"/>
  <c r="A311" i="4"/>
  <c r="H308" i="4"/>
  <c r="I308" i="4" s="1"/>
  <c r="G309" i="4"/>
  <c r="J309" i="4" s="1"/>
  <c r="A314" i="5" l="1"/>
  <c r="G312" i="5"/>
  <c r="H309" i="4"/>
  <c r="G310" i="4"/>
  <c r="J310" i="4" s="1"/>
  <c r="A312" i="4"/>
  <c r="G311" i="4"/>
  <c r="J311" i="4" s="1"/>
  <c r="A315" i="5" l="1"/>
  <c r="G314" i="5"/>
  <c r="G313" i="5"/>
  <c r="H312" i="5"/>
  <c r="I312" i="5" s="1"/>
  <c r="J312" i="5"/>
  <c r="H311" i="4"/>
  <c r="I311" i="4" s="1"/>
  <c r="I310" i="4"/>
  <c r="A313" i="4"/>
  <c r="G312" i="4" s="1"/>
  <c r="J312" i="4" s="1"/>
  <c r="J314" i="5" l="1"/>
  <c r="H314" i="5"/>
  <c r="I314" i="5" s="1"/>
  <c r="J313" i="5"/>
  <c r="H313" i="5"/>
  <c r="I313" i="5" s="1"/>
  <c r="A316" i="5"/>
  <c r="H312" i="4"/>
  <c r="I312" i="4" s="1"/>
  <c r="A314" i="4"/>
  <c r="A317" i="5" l="1"/>
  <c r="G316" i="5"/>
  <c r="G315" i="5"/>
  <c r="A315" i="4"/>
  <c r="G314" i="4"/>
  <c r="J314" i="4" s="1"/>
  <c r="G313" i="4"/>
  <c r="J313" i="4" s="1"/>
  <c r="H316" i="5" l="1"/>
  <c r="I316" i="5" s="1"/>
  <c r="J316" i="5"/>
  <c r="J315" i="5"/>
  <c r="H315" i="5"/>
  <c r="I315" i="5" s="1"/>
  <c r="G317" i="5"/>
  <c r="A318" i="5"/>
  <c r="H314" i="4"/>
  <c r="I314" i="4" s="1"/>
  <c r="H313" i="4"/>
  <c r="I313" i="4" s="1"/>
  <c r="A316" i="4"/>
  <c r="G315" i="4"/>
  <c r="J315" i="4" s="1"/>
  <c r="H317" i="5" l="1"/>
  <c r="I317" i="5" s="1"/>
  <c r="J317" i="5"/>
  <c r="A319" i="5"/>
  <c r="G318" i="5"/>
  <c r="H315" i="4"/>
  <c r="I315" i="4" s="1"/>
  <c r="A317" i="4"/>
  <c r="G316" i="4" s="1"/>
  <c r="J316" i="4" s="1"/>
  <c r="H318" i="5" l="1"/>
  <c r="I318" i="5" s="1"/>
  <c r="J318" i="5"/>
  <c r="A320" i="5"/>
  <c r="H316" i="4"/>
  <c r="I316" i="4" s="1"/>
  <c r="G317" i="4"/>
  <c r="J317" i="4" s="1"/>
  <c r="A318" i="4"/>
  <c r="A321" i="5" l="1"/>
  <c r="G319" i="5"/>
  <c r="I317" i="4"/>
  <c r="A319" i="4"/>
  <c r="G318" i="4"/>
  <c r="J318" i="4" s="1"/>
  <c r="A322" i="5" l="1"/>
  <c r="G320" i="5"/>
  <c r="J319" i="5"/>
  <c r="H319" i="5"/>
  <c r="I319" i="5" s="1"/>
  <c r="H318" i="4"/>
  <c r="I318" i="4" s="1"/>
  <c r="A320" i="4"/>
  <c r="A323" i="5" l="1"/>
  <c r="G322" i="5"/>
  <c r="G321" i="5"/>
  <c r="J320" i="5"/>
  <c r="H320" i="5"/>
  <c r="I320" i="5" s="1"/>
  <c r="A321" i="4"/>
  <c r="G320" i="4"/>
  <c r="J320" i="4" s="1"/>
  <c r="G319" i="4"/>
  <c r="J319" i="4" s="1"/>
  <c r="H322" i="5" l="1"/>
  <c r="I322" i="5" s="1"/>
  <c r="J322" i="5"/>
  <c r="J321" i="5"/>
  <c r="H321" i="5"/>
  <c r="I321" i="5" s="1"/>
  <c r="A324" i="5"/>
  <c r="G323" i="5"/>
  <c r="H320" i="4"/>
  <c r="I320" i="4" s="1"/>
  <c r="H319" i="4"/>
  <c r="I319" i="4" s="1"/>
  <c r="A322" i="4"/>
  <c r="G321" i="4" s="1"/>
  <c r="J321" i="4" s="1"/>
  <c r="A325" i="5" l="1"/>
  <c r="H323" i="5"/>
  <c r="I323" i="5" s="1"/>
  <c r="J323" i="5"/>
  <c r="G324" i="5"/>
  <c r="A323" i="4"/>
  <c r="G322" i="4"/>
  <c r="J322" i="4" s="1"/>
  <c r="H321" i="4"/>
  <c r="I321" i="4" s="1"/>
  <c r="A326" i="5" l="1"/>
  <c r="J324" i="5"/>
  <c r="H324" i="5"/>
  <c r="I324" i="5" s="1"/>
  <c r="H322" i="4"/>
  <c r="I322" i="4" s="1"/>
  <c r="A324" i="4"/>
  <c r="G323" i="4" s="1"/>
  <c r="J323" i="4" s="1"/>
  <c r="A327" i="5" l="1"/>
  <c r="G326" i="5"/>
  <c r="G325" i="5"/>
  <c r="H323" i="4"/>
  <c r="I323" i="4" s="1"/>
  <c r="G324" i="4"/>
  <c r="J324" i="4" s="1"/>
  <c r="A325" i="4"/>
  <c r="H326" i="5" l="1"/>
  <c r="I326" i="5" s="1"/>
  <c r="J326" i="5"/>
  <c r="J325" i="5"/>
  <c r="H325" i="5"/>
  <c r="I325" i="5" s="1"/>
  <c r="A328" i="5"/>
  <c r="G327" i="5"/>
  <c r="A326" i="4"/>
  <c r="I324" i="4"/>
  <c r="G328" i="5" l="1"/>
  <c r="A329" i="5"/>
  <c r="H327" i="5"/>
  <c r="I327" i="5" s="1"/>
  <c r="J327" i="5"/>
  <c r="A327" i="4"/>
  <c r="G326" i="4" s="1"/>
  <c r="J326" i="4" s="1"/>
  <c r="G325" i="4"/>
  <c r="J325" i="4" s="1"/>
  <c r="J328" i="5" l="1"/>
  <c r="H328" i="5"/>
  <c r="I328" i="5" s="1"/>
  <c r="G329" i="5"/>
  <c r="A330" i="5"/>
  <c r="H326" i="4"/>
  <c r="I326" i="4" s="1"/>
  <c r="H325" i="4"/>
  <c r="I325" i="4" s="1"/>
  <c r="A328" i="4"/>
  <c r="G327" i="4"/>
  <c r="J327" i="4" s="1"/>
  <c r="J329" i="5" l="1"/>
  <c r="H329" i="5"/>
  <c r="I329" i="5" s="1"/>
  <c r="A331" i="5"/>
  <c r="G330" i="5"/>
  <c r="A329" i="4"/>
  <c r="G328" i="4" s="1"/>
  <c r="J328" i="4" s="1"/>
  <c r="H327" i="4"/>
  <c r="I327" i="4" s="1"/>
  <c r="A332" i="5" l="1"/>
  <c r="H330" i="5"/>
  <c r="I330" i="5" s="1"/>
  <c r="J330" i="5"/>
  <c r="G331" i="5"/>
  <c r="H328" i="4"/>
  <c r="I328" i="4" s="1"/>
  <c r="A330" i="4"/>
  <c r="H331" i="5" l="1"/>
  <c r="I331" i="5" s="1"/>
  <c r="J331" i="5"/>
  <c r="G332" i="5"/>
  <c r="A333" i="5"/>
  <c r="A331" i="4"/>
  <c r="G330" i="4" s="1"/>
  <c r="J330" i="4" s="1"/>
  <c r="G329" i="4"/>
  <c r="J329" i="4" s="1"/>
  <c r="J332" i="5" l="1"/>
  <c r="H332" i="5"/>
  <c r="I332" i="5" s="1"/>
  <c r="A334" i="5"/>
  <c r="A332" i="4"/>
  <c r="H330" i="4"/>
  <c r="I330" i="4" s="1"/>
  <c r="G331" i="4"/>
  <c r="J331" i="4" s="1"/>
  <c r="H329" i="4"/>
  <c r="I329" i="4" s="1"/>
  <c r="A335" i="5" l="1"/>
  <c r="G334" i="5"/>
  <c r="G333" i="5"/>
  <c r="I331" i="4"/>
  <c r="A333" i="4"/>
  <c r="G332" i="4"/>
  <c r="J332" i="4" s="1"/>
  <c r="H334" i="5" l="1"/>
  <c r="I334" i="5" s="1"/>
  <c r="J334" i="5"/>
  <c r="J333" i="5"/>
  <c r="H333" i="5"/>
  <c r="I333" i="5" s="1"/>
  <c r="A336" i="5"/>
  <c r="G335" i="5"/>
  <c r="A334" i="4"/>
  <c r="G333" i="4" s="1"/>
  <c r="J333" i="4" s="1"/>
  <c r="H332" i="4"/>
  <c r="I332" i="4" s="1"/>
  <c r="A337" i="5" l="1"/>
  <c r="H335" i="5"/>
  <c r="I335" i="5" s="1"/>
  <c r="J335" i="5"/>
  <c r="A335" i="4"/>
  <c r="G334" i="4"/>
  <c r="J334" i="4" s="1"/>
  <c r="H333" i="4"/>
  <c r="I333" i="4" s="1"/>
  <c r="A338" i="5" l="1"/>
  <c r="G336" i="5"/>
  <c r="A336" i="4"/>
  <c r="G335" i="4" s="1"/>
  <c r="J335" i="4" s="1"/>
  <c r="H334" i="4"/>
  <c r="I334" i="4" s="1"/>
  <c r="J336" i="5" l="1"/>
  <c r="H336" i="5"/>
  <c r="I336" i="5" s="1"/>
  <c r="A339" i="5"/>
  <c r="G337" i="5"/>
  <c r="H335" i="4"/>
  <c r="I335" i="4" s="1"/>
  <c r="A337" i="4"/>
  <c r="A340" i="5" l="1"/>
  <c r="G339" i="5"/>
  <c r="J337" i="5"/>
  <c r="H337" i="5"/>
  <c r="I337" i="5" s="1"/>
  <c r="G338" i="5"/>
  <c r="A338" i="4"/>
  <c r="G337" i="4" s="1"/>
  <c r="J337" i="4" s="1"/>
  <c r="G336" i="4"/>
  <c r="J336" i="4" s="1"/>
  <c r="H339" i="5" l="1"/>
  <c r="I339" i="5" s="1"/>
  <c r="J339" i="5"/>
  <c r="A341" i="5"/>
  <c r="H338" i="5"/>
  <c r="I338" i="5" s="1"/>
  <c r="J338" i="5"/>
  <c r="A339" i="4"/>
  <c r="H337" i="4"/>
  <c r="I337" i="4" s="1"/>
  <c r="G338" i="4"/>
  <c r="J338" i="4" s="1"/>
  <c r="H336" i="4"/>
  <c r="I336" i="4" s="1"/>
  <c r="A342" i="5" l="1"/>
  <c r="G340" i="5"/>
  <c r="I338" i="4"/>
  <c r="A340" i="4"/>
  <c r="G339" i="4"/>
  <c r="J339" i="4" s="1"/>
  <c r="J340" i="5" l="1"/>
  <c r="H340" i="5"/>
  <c r="A343" i="5"/>
  <c r="G341" i="5"/>
  <c r="A341" i="4"/>
  <c r="G340" i="4" s="1"/>
  <c r="J340" i="4" s="1"/>
  <c r="H339" i="4"/>
  <c r="I339" i="4" s="1"/>
  <c r="J341" i="5" l="1"/>
  <c r="H341" i="5"/>
  <c r="I341" i="5" s="1"/>
  <c r="A344" i="5"/>
  <c r="G343" i="5"/>
  <c r="G342" i="5"/>
  <c r="H340" i="4"/>
  <c r="A342" i="4"/>
  <c r="G341" i="4" s="1"/>
  <c r="J341" i="4" s="1"/>
  <c r="H343" i="5" l="1"/>
  <c r="I343" i="5" s="1"/>
  <c r="J343" i="5"/>
  <c r="H342" i="5"/>
  <c r="I342" i="5" s="1"/>
  <c r="J342" i="5"/>
  <c r="A345" i="5"/>
  <c r="A343" i="4"/>
  <c r="G342" i="4" s="1"/>
  <c r="J342" i="4" s="1"/>
  <c r="H341" i="4"/>
  <c r="I341" i="4" s="1"/>
  <c r="A346" i="5" l="1"/>
  <c r="G344" i="5"/>
  <c r="H342" i="4"/>
  <c r="I342" i="4" s="1"/>
  <c r="A344" i="4"/>
  <c r="G343" i="4"/>
  <c r="J343" i="4" s="1"/>
  <c r="J344" i="5" l="1"/>
  <c r="H344" i="5"/>
  <c r="I344" i="5" s="1"/>
  <c r="G345" i="5"/>
  <c r="A347" i="5"/>
  <c r="A345" i="4"/>
  <c r="H343" i="4"/>
  <c r="I343" i="4" s="1"/>
  <c r="A348" i="5" l="1"/>
  <c r="G347" i="5"/>
  <c r="J345" i="5"/>
  <c r="H345" i="5"/>
  <c r="I345" i="5" s="1"/>
  <c r="G346" i="5"/>
  <c r="A346" i="4"/>
  <c r="G344" i="4"/>
  <c r="J344" i="4" s="1"/>
  <c r="A349" i="5" l="1"/>
  <c r="G348" i="5" s="1"/>
  <c r="H347" i="5"/>
  <c r="I347" i="5" s="1"/>
  <c r="J347" i="5"/>
  <c r="H346" i="5"/>
  <c r="I346" i="5" s="1"/>
  <c r="J346" i="5"/>
  <c r="H344" i="4"/>
  <c r="I344" i="4" s="1"/>
  <c r="G345" i="4"/>
  <c r="J345" i="4" s="1"/>
  <c r="A347" i="4"/>
  <c r="G346" i="4"/>
  <c r="J346" i="4" s="1"/>
  <c r="J348" i="5" l="1"/>
  <c r="H348" i="5"/>
  <c r="I348" i="5" s="1"/>
  <c r="A350" i="5"/>
  <c r="A348" i="4"/>
  <c r="G347" i="4" s="1"/>
  <c r="J347" i="4" s="1"/>
  <c r="I345" i="4"/>
  <c r="H346" i="4"/>
  <c r="I346" i="4" s="1"/>
  <c r="A351" i="5" l="1"/>
  <c r="G350" i="5"/>
  <c r="G349" i="5"/>
  <c r="H347" i="4"/>
  <c r="I347" i="4" s="1"/>
  <c r="A349" i="4"/>
  <c r="H350" i="5" l="1"/>
  <c r="I350" i="5" s="1"/>
  <c r="J350" i="5"/>
  <c r="J349" i="5"/>
  <c r="H349" i="5"/>
  <c r="I349" i="5" s="1"/>
  <c r="A352" i="5"/>
  <c r="G351" i="5"/>
  <c r="A350" i="4"/>
  <c r="G349" i="4" s="1"/>
  <c r="J349" i="4" s="1"/>
  <c r="G348" i="4"/>
  <c r="J348" i="4" s="1"/>
  <c r="H351" i="5" l="1"/>
  <c r="I351" i="5" s="1"/>
  <c r="J351" i="5"/>
  <c r="G352" i="5"/>
  <c r="A353" i="5"/>
  <c r="A351" i="4"/>
  <c r="G350" i="4" s="1"/>
  <c r="J350" i="4" s="1"/>
  <c r="H349" i="4"/>
  <c r="I349" i="4" s="1"/>
  <c r="H348" i="4"/>
  <c r="I348" i="4" s="1"/>
  <c r="J352" i="5" l="1"/>
  <c r="H352" i="5"/>
  <c r="I352" i="5" s="1"/>
  <c r="G353" i="5"/>
  <c r="A354" i="5"/>
  <c r="H350" i="4"/>
  <c r="I350" i="4" s="1"/>
  <c r="A352" i="4"/>
  <c r="G351" i="4" s="1"/>
  <c r="J351" i="4" s="1"/>
  <c r="J353" i="5" l="1"/>
  <c r="H353" i="5"/>
  <c r="I353" i="5" s="1"/>
  <c r="A355" i="5"/>
  <c r="G354" i="5"/>
  <c r="A353" i="4"/>
  <c r="H351" i="4"/>
  <c r="I351" i="4" s="1"/>
  <c r="G352" i="4"/>
  <c r="J352" i="4" s="1"/>
  <c r="H354" i="5" l="1"/>
  <c r="I354" i="5" s="1"/>
  <c r="J354" i="5"/>
  <c r="A356" i="5"/>
  <c r="I352" i="4"/>
  <c r="A354" i="4"/>
  <c r="A357" i="5" l="1"/>
  <c r="G355" i="5"/>
  <c r="A355" i="4"/>
  <c r="G354" i="4"/>
  <c r="J354" i="4" s="1"/>
  <c r="G353" i="4"/>
  <c r="J353" i="4" s="1"/>
  <c r="A358" i="5" l="1"/>
  <c r="G357" i="5" s="1"/>
  <c r="G356" i="5"/>
  <c r="H355" i="5"/>
  <c r="I355" i="5" s="1"/>
  <c r="J355" i="5"/>
  <c r="H354" i="4"/>
  <c r="I354" i="4" s="1"/>
  <c r="H353" i="4"/>
  <c r="I353" i="4" s="1"/>
  <c r="A356" i="4"/>
  <c r="G355" i="4" s="1"/>
  <c r="J355" i="4" s="1"/>
  <c r="J357" i="5" l="1"/>
  <c r="H357" i="5"/>
  <c r="I357" i="5" s="1"/>
  <c r="A359" i="5"/>
  <c r="G358" i="5"/>
  <c r="G359" i="5" s="1"/>
  <c r="J356" i="5"/>
  <c r="H356" i="5"/>
  <c r="I356" i="5" s="1"/>
  <c r="A357" i="4"/>
  <c r="G356" i="4" s="1"/>
  <c r="J356" i="4" s="1"/>
  <c r="H355" i="4"/>
  <c r="I355" i="4" s="1"/>
  <c r="H359" i="5" l="1"/>
  <c r="J359" i="5"/>
  <c r="I359" i="5"/>
  <c r="A360" i="5"/>
  <c r="H358" i="5"/>
  <c r="I358" i="5" s="1"/>
  <c r="J358" i="5"/>
  <c r="H356" i="4"/>
  <c r="I356" i="4" s="1"/>
  <c r="A358" i="4"/>
  <c r="G357" i="4" s="1"/>
  <c r="J357" i="4" s="1"/>
  <c r="A361" i="5" l="1"/>
  <c r="G360" i="5" s="1"/>
  <c r="H357" i="4"/>
  <c r="I357" i="4" s="1"/>
  <c r="A359" i="4"/>
  <c r="G358" i="4" s="1"/>
  <c r="J358" i="4" s="1"/>
  <c r="J360" i="5" l="1"/>
  <c r="H360" i="5"/>
  <c r="I360" i="5" s="1"/>
  <c r="A362" i="5"/>
  <c r="H358" i="4"/>
  <c r="I358" i="4" s="1"/>
  <c r="G359" i="4"/>
  <c r="J359" i="4" s="1"/>
  <c r="A360" i="4"/>
  <c r="A363" i="5" l="1"/>
  <c r="G362" i="5"/>
  <c r="G361" i="5"/>
  <c r="I359" i="4"/>
  <c r="A361" i="4"/>
  <c r="G360" i="4" s="1"/>
  <c r="J360" i="4" s="1"/>
  <c r="H362" i="5" l="1"/>
  <c r="I362" i="5" s="1"/>
  <c r="J362" i="5"/>
  <c r="J361" i="5"/>
  <c r="H361" i="5"/>
  <c r="I361" i="5" s="1"/>
  <c r="A364" i="5"/>
  <c r="G363" i="5"/>
  <c r="A362" i="4"/>
  <c r="G361" i="4" s="1"/>
  <c r="J361" i="4" s="1"/>
  <c r="H360" i="4"/>
  <c r="I360" i="4" s="1"/>
  <c r="H363" i="5" l="1"/>
  <c r="I363" i="5" s="1"/>
  <c r="J363" i="5"/>
  <c r="A365" i="5"/>
  <c r="A363" i="4"/>
  <c r="G362" i="4" s="1"/>
  <c r="J362" i="4" s="1"/>
  <c r="H361" i="4"/>
  <c r="I361" i="4" s="1"/>
  <c r="A366" i="5" l="1"/>
  <c r="G365" i="5" s="1"/>
  <c r="G364" i="5"/>
  <c r="H362" i="4"/>
  <c r="I362" i="4" s="1"/>
  <c r="A364" i="4"/>
  <c r="J365" i="5" l="1"/>
  <c r="H365" i="5"/>
  <c r="I365" i="5" s="1"/>
  <c r="G366" i="5"/>
  <c r="A367" i="5"/>
  <c r="J364" i="5"/>
  <c r="H364" i="5"/>
  <c r="I364" i="5" s="1"/>
  <c r="A365" i="4"/>
  <c r="G363" i="4"/>
  <c r="J363" i="4" s="1"/>
  <c r="A368" i="5" l="1"/>
  <c r="G367" i="5"/>
  <c r="H366" i="5"/>
  <c r="I366" i="5" s="1"/>
  <c r="J366" i="5"/>
  <c r="A366" i="4"/>
  <c r="H363" i="4"/>
  <c r="I363" i="4" s="1"/>
  <c r="G364" i="4"/>
  <c r="J364" i="4" s="1"/>
  <c r="H367" i="5" l="1"/>
  <c r="I367" i="5" s="1"/>
  <c r="J367" i="5"/>
  <c r="G368" i="5"/>
  <c r="A369" i="5"/>
  <c r="A367" i="4"/>
  <c r="H364" i="4"/>
  <c r="I364" i="4" s="1"/>
  <c r="G365" i="4"/>
  <c r="J365" i="4" s="1"/>
  <c r="J368" i="5" l="1"/>
  <c r="H368" i="5"/>
  <c r="I368" i="5" s="1"/>
  <c r="G369" i="5"/>
  <c r="A370" i="5"/>
  <c r="H365" i="4"/>
  <c r="I365" i="4" s="1"/>
  <c r="G366" i="4"/>
  <c r="J366" i="4" s="1"/>
  <c r="A368" i="4"/>
  <c r="A371" i="5" l="1"/>
  <c r="J369" i="5"/>
  <c r="H369" i="5"/>
  <c r="I369" i="5" s="1"/>
  <c r="A369" i="4"/>
  <c r="G368" i="4" s="1"/>
  <c r="J368" i="4" s="1"/>
  <c r="G367" i="4"/>
  <c r="J367" i="4" s="1"/>
  <c r="I366" i="4"/>
  <c r="A372" i="5" l="1"/>
  <c r="K371" i="5"/>
  <c r="G371" i="5"/>
  <c r="G370" i="5"/>
  <c r="A370" i="4"/>
  <c r="G369" i="4" s="1"/>
  <c r="J369" i="4" s="1"/>
  <c r="H368" i="4"/>
  <c r="I368" i="4" s="1"/>
  <c r="H367" i="4"/>
  <c r="I367" i="4" s="1"/>
  <c r="H371" i="5" l="1"/>
  <c r="I371" i="5" s="1"/>
  <c r="J371" i="5"/>
  <c r="K372" i="5"/>
  <c r="G372" i="5"/>
  <c r="A373" i="5"/>
  <c r="H370" i="5"/>
  <c r="I370" i="5" s="1"/>
  <c r="J370" i="5"/>
  <c r="A371" i="4"/>
  <c r="H369" i="4"/>
  <c r="I369" i="4" s="1"/>
  <c r="K373" i="5" l="1"/>
  <c r="G373" i="5"/>
  <c r="J372" i="5"/>
  <c r="H372" i="5"/>
  <c r="I372" i="5" s="1"/>
  <c r="A372" i="4"/>
  <c r="G371" i="4" s="1"/>
  <c r="J371" i="4" s="1"/>
  <c r="K371" i="4"/>
  <c r="G370" i="4"/>
  <c r="J370" i="4" s="1"/>
  <c r="J373" i="5" l="1"/>
  <c r="H373" i="5"/>
  <c r="H371" i="4"/>
  <c r="I371" i="4" s="1"/>
  <c r="A373" i="4"/>
  <c r="K372" i="4"/>
  <c r="H370" i="4"/>
  <c r="I370" i="4" s="1"/>
  <c r="M7" i="5" l="1"/>
  <c r="I157" i="5" s="1"/>
  <c r="M9" i="5"/>
  <c r="I218" i="5" s="1"/>
  <c r="M5" i="5"/>
  <c r="I96" i="5" s="1"/>
  <c r="M4" i="5"/>
  <c r="I65" i="5" s="1"/>
  <c r="M11" i="5"/>
  <c r="I280" i="5" s="1"/>
  <c r="M3" i="5"/>
  <c r="M14" i="5"/>
  <c r="M8" i="5"/>
  <c r="I188" i="5" s="1"/>
  <c r="M13" i="5"/>
  <c r="I340" i="5" s="1"/>
  <c r="M10" i="5"/>
  <c r="I249" i="5" s="1"/>
  <c r="M6" i="5"/>
  <c r="I127" i="5" s="1"/>
  <c r="M12" i="5"/>
  <c r="I309" i="5" s="1"/>
  <c r="I373" i="5"/>
  <c r="N5" i="5"/>
  <c r="N6" i="5"/>
  <c r="N12" i="5"/>
  <c r="N10" i="5"/>
  <c r="N7" i="5"/>
  <c r="N14" i="5"/>
  <c r="N13" i="5"/>
  <c r="N9" i="5"/>
  <c r="N11" i="5"/>
  <c r="N4" i="5"/>
  <c r="N3" i="5"/>
  <c r="N8" i="5"/>
  <c r="K373" i="4"/>
  <c r="G373" i="4"/>
  <c r="J373" i="4" s="1"/>
  <c r="G372" i="4"/>
  <c r="J372" i="4" s="1"/>
  <c r="N15" i="5" l="1"/>
  <c r="K5"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341" i="5"/>
  <c r="K342" i="5"/>
  <c r="K343" i="5"/>
  <c r="K344" i="5"/>
  <c r="K345" i="5"/>
  <c r="K346" i="5"/>
  <c r="K347" i="5"/>
  <c r="K348" i="5"/>
  <c r="K349" i="5"/>
  <c r="K350" i="5"/>
  <c r="K351" i="5"/>
  <c r="K352" i="5"/>
  <c r="K353" i="5"/>
  <c r="K354" i="5"/>
  <c r="K355" i="5"/>
  <c r="K356" i="5"/>
  <c r="K357" i="5"/>
  <c r="K358" i="5"/>
  <c r="K359" i="5"/>
  <c r="K360" i="5"/>
  <c r="K361" i="5"/>
  <c r="K362" i="5"/>
  <c r="K363" i="5"/>
  <c r="K364" i="5"/>
  <c r="K365" i="5"/>
  <c r="K366" i="5"/>
  <c r="K367" i="5"/>
  <c r="K368" i="5"/>
  <c r="K369" i="5"/>
  <c r="K370"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281" i="5"/>
  <c r="K282" i="5"/>
  <c r="K283" i="5"/>
  <c r="K284" i="5"/>
  <c r="K285" i="5"/>
  <c r="K286" i="5"/>
  <c r="K287" i="5"/>
  <c r="K288" i="5"/>
  <c r="K289" i="5"/>
  <c r="K290" i="5"/>
  <c r="K291" i="5"/>
  <c r="K292" i="5"/>
  <c r="K293" i="5"/>
  <c r="K294" i="5"/>
  <c r="K295" i="5"/>
  <c r="K296" i="5"/>
  <c r="K297" i="5"/>
  <c r="K298" i="5"/>
  <c r="K299" i="5"/>
  <c r="K300" i="5"/>
  <c r="K301" i="5"/>
  <c r="K302" i="5"/>
  <c r="K303" i="5"/>
  <c r="K304" i="5"/>
  <c r="K305" i="5"/>
  <c r="K306" i="5"/>
  <c r="K307" i="5"/>
  <c r="K308" i="5"/>
  <c r="K309" i="5"/>
  <c r="K250" i="5"/>
  <c r="K251" i="5"/>
  <c r="K252" i="5"/>
  <c r="K253" i="5"/>
  <c r="K254" i="5"/>
  <c r="K255" i="5"/>
  <c r="K256" i="5"/>
  <c r="K257" i="5"/>
  <c r="K258" i="5"/>
  <c r="K259" i="5"/>
  <c r="K260" i="5"/>
  <c r="K261" i="5"/>
  <c r="K262" i="5"/>
  <c r="K263" i="5"/>
  <c r="K264" i="5"/>
  <c r="K265" i="5"/>
  <c r="K266" i="5"/>
  <c r="K267" i="5"/>
  <c r="K268" i="5"/>
  <c r="K269" i="5"/>
  <c r="K270" i="5"/>
  <c r="K271" i="5"/>
  <c r="K272" i="5"/>
  <c r="K273" i="5"/>
  <c r="K274" i="5"/>
  <c r="K275" i="5"/>
  <c r="K276" i="5"/>
  <c r="K277" i="5"/>
  <c r="K278" i="5"/>
  <c r="K279" i="5"/>
  <c r="K280" i="5"/>
  <c r="K128" i="5"/>
  <c r="K129" i="5"/>
  <c r="K130" i="5"/>
  <c r="K131" i="5"/>
  <c r="K132" i="5"/>
  <c r="K133" i="5"/>
  <c r="K134" i="5"/>
  <c r="K135" i="5"/>
  <c r="K136" i="5"/>
  <c r="K137" i="5"/>
  <c r="K138" i="5"/>
  <c r="K139" i="5"/>
  <c r="K140" i="5"/>
  <c r="K141" i="5"/>
  <c r="K142" i="5"/>
  <c r="K143" i="5"/>
  <c r="K144" i="5"/>
  <c r="K145" i="5"/>
  <c r="K146" i="5"/>
  <c r="K147" i="5"/>
  <c r="K148" i="5"/>
  <c r="K149" i="5"/>
  <c r="K150" i="5"/>
  <c r="K151" i="5"/>
  <c r="K152" i="5"/>
  <c r="K153" i="5"/>
  <c r="K154" i="5"/>
  <c r="K155" i="5"/>
  <c r="K156" i="5"/>
  <c r="K157"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M15" i="5"/>
  <c r="I35" i="5"/>
  <c r="K310" i="5"/>
  <c r="K311" i="5"/>
  <c r="K312" i="5"/>
  <c r="K313" i="5"/>
  <c r="K314" i="5"/>
  <c r="K315" i="5"/>
  <c r="K316" i="5"/>
  <c r="K317" i="5"/>
  <c r="K318" i="5"/>
  <c r="K319" i="5"/>
  <c r="K320" i="5"/>
  <c r="K321" i="5"/>
  <c r="K322" i="5"/>
  <c r="K323" i="5"/>
  <c r="K324" i="5"/>
  <c r="K325" i="5"/>
  <c r="K326" i="5"/>
  <c r="K327" i="5"/>
  <c r="K328" i="5"/>
  <c r="K329" i="5"/>
  <c r="K330" i="5"/>
  <c r="K331" i="5"/>
  <c r="K332" i="5"/>
  <c r="K333" i="5"/>
  <c r="K334" i="5"/>
  <c r="K335" i="5"/>
  <c r="K336" i="5"/>
  <c r="K337" i="5"/>
  <c r="K338" i="5"/>
  <c r="K339" i="5"/>
  <c r="K340" i="5"/>
  <c r="K158" i="5"/>
  <c r="K159" i="5"/>
  <c r="K160" i="5"/>
  <c r="K161" i="5"/>
  <c r="K162" i="5"/>
  <c r="K163" i="5"/>
  <c r="K164" i="5"/>
  <c r="K165" i="5"/>
  <c r="K166" i="5"/>
  <c r="K167" i="5"/>
  <c r="K168" i="5"/>
  <c r="K169" i="5"/>
  <c r="K170" i="5"/>
  <c r="K171" i="5"/>
  <c r="K172" i="5"/>
  <c r="K173" i="5"/>
  <c r="K174" i="5"/>
  <c r="K175" i="5"/>
  <c r="K176" i="5"/>
  <c r="K177" i="5"/>
  <c r="K178" i="5"/>
  <c r="K179" i="5"/>
  <c r="K180" i="5"/>
  <c r="K181" i="5"/>
  <c r="K182" i="5"/>
  <c r="K183" i="5"/>
  <c r="K184" i="5"/>
  <c r="K185" i="5"/>
  <c r="K186" i="5"/>
  <c r="K187" i="5"/>
  <c r="K188"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214" i="5"/>
  <c r="K215" i="5"/>
  <c r="K216" i="5"/>
  <c r="K217" i="5"/>
  <c r="K218" i="5"/>
  <c r="K219" i="5"/>
  <c r="K220" i="5"/>
  <c r="K221" i="5"/>
  <c r="K222" i="5"/>
  <c r="K223" i="5"/>
  <c r="K224" i="5"/>
  <c r="K225" i="5"/>
  <c r="K226" i="5"/>
  <c r="K227" i="5"/>
  <c r="K228" i="5"/>
  <c r="K229" i="5"/>
  <c r="K230" i="5"/>
  <c r="K231" i="5"/>
  <c r="K232" i="5"/>
  <c r="K233" i="5"/>
  <c r="K234" i="5"/>
  <c r="K235" i="5"/>
  <c r="K236" i="5"/>
  <c r="K237" i="5"/>
  <c r="K238" i="5"/>
  <c r="K239" i="5"/>
  <c r="K240" i="5"/>
  <c r="K241" i="5"/>
  <c r="K242" i="5"/>
  <c r="K243" i="5"/>
  <c r="K244" i="5"/>
  <c r="K245" i="5"/>
  <c r="K246" i="5"/>
  <c r="K247" i="5"/>
  <c r="K248" i="5"/>
  <c r="K249" i="5"/>
  <c r="H372" i="4"/>
  <c r="I372" i="4" s="1"/>
  <c r="M9" i="4" l="1"/>
  <c r="I218" i="4" s="1"/>
  <c r="M8" i="4"/>
  <c r="I188" i="4" s="1"/>
  <c r="M11" i="4"/>
  <c r="I280" i="4" s="1"/>
  <c r="M6" i="4"/>
  <c r="I127" i="4" s="1"/>
  <c r="M3" i="4"/>
  <c r="I51" i="4" s="1"/>
  <c r="M10" i="4"/>
  <c r="I249" i="4" s="1"/>
  <c r="M13" i="4"/>
  <c r="I340" i="4" s="1"/>
  <c r="M14" i="4"/>
  <c r="M4" i="4"/>
  <c r="I65" i="4" s="1"/>
  <c r="M7" i="4"/>
  <c r="I157" i="4" s="1"/>
  <c r="M5" i="4"/>
  <c r="I96" i="4" s="1"/>
  <c r="M12" i="4"/>
  <c r="I309" i="4" s="1"/>
  <c r="I373" i="4"/>
  <c r="N4" i="4"/>
  <c r="N3" i="4"/>
  <c r="N6" i="4"/>
  <c r="N11" i="4"/>
  <c r="N10" i="4"/>
  <c r="N5" i="4"/>
  <c r="N12" i="4"/>
  <c r="N14" i="4"/>
  <c r="N9" i="4"/>
  <c r="N8" i="4"/>
  <c r="N7" i="4"/>
  <c r="N13" i="4"/>
  <c r="K128" i="4" l="1"/>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281" i="4"/>
  <c r="K282" i="4"/>
  <c r="K283" i="4"/>
  <c r="K284" i="4"/>
  <c r="K285" i="4"/>
  <c r="K286" i="4"/>
  <c r="K287" i="4"/>
  <c r="K288" i="4"/>
  <c r="K289" i="4"/>
  <c r="K290" i="4"/>
  <c r="K291" i="4"/>
  <c r="K292" i="4"/>
  <c r="K293" i="4"/>
  <c r="K294" i="4"/>
  <c r="K295" i="4"/>
  <c r="K296" i="4"/>
  <c r="K297" i="4"/>
  <c r="K298" i="4"/>
  <c r="K299" i="4"/>
  <c r="K300" i="4"/>
  <c r="K301" i="4"/>
  <c r="K302" i="4"/>
  <c r="K303" i="4"/>
  <c r="K304" i="4"/>
  <c r="K305" i="4"/>
  <c r="K306" i="4"/>
  <c r="K307" i="4"/>
  <c r="K308" i="4"/>
  <c r="K309"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N15" i="4"/>
  <c r="K5" i="4"/>
  <c r="K6" i="4"/>
  <c r="K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189" i="4"/>
  <c r="K190" i="4"/>
  <c r="K191" i="4"/>
  <c r="K192" i="4"/>
  <c r="K193" i="4"/>
  <c r="K194" i="4"/>
  <c r="K195" i="4"/>
  <c r="K196" i="4"/>
  <c r="K197" i="4"/>
  <c r="K198" i="4"/>
  <c r="K199" i="4"/>
  <c r="K200" i="4"/>
  <c r="K201" i="4"/>
  <c r="K202" i="4"/>
  <c r="K203" i="4"/>
  <c r="K204" i="4"/>
  <c r="K205" i="4"/>
  <c r="K206" i="4"/>
  <c r="K207" i="4"/>
  <c r="K208" i="4"/>
  <c r="K209" i="4"/>
  <c r="K210" i="4"/>
  <c r="K211" i="4"/>
  <c r="K212" i="4"/>
  <c r="K213" i="4"/>
  <c r="K214" i="4"/>
  <c r="K215" i="4"/>
  <c r="K216" i="4"/>
  <c r="K217" i="4"/>
  <c r="K218" i="4"/>
  <c r="K219" i="4"/>
  <c r="K220" i="4"/>
  <c r="K221" i="4"/>
  <c r="K222" i="4"/>
  <c r="K223" i="4"/>
  <c r="K224" i="4"/>
  <c r="K225" i="4"/>
  <c r="K226" i="4"/>
  <c r="K227" i="4"/>
  <c r="K228" i="4"/>
  <c r="K229" i="4"/>
  <c r="K230" i="4"/>
  <c r="K231" i="4"/>
  <c r="K232" i="4"/>
  <c r="K233" i="4"/>
  <c r="K234" i="4"/>
  <c r="K235" i="4"/>
  <c r="K236" i="4"/>
  <c r="K237" i="4"/>
  <c r="K238" i="4"/>
  <c r="K239" i="4"/>
  <c r="K240" i="4"/>
  <c r="K241" i="4"/>
  <c r="K242" i="4"/>
  <c r="K243" i="4"/>
  <c r="K244" i="4"/>
  <c r="K245" i="4"/>
  <c r="K246" i="4"/>
  <c r="K247" i="4"/>
  <c r="K248" i="4"/>
  <c r="K249"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310" i="4"/>
  <c r="K311" i="4"/>
  <c r="K312" i="4"/>
  <c r="K313" i="4"/>
  <c r="K314" i="4"/>
  <c r="K315" i="4"/>
  <c r="K316" i="4"/>
  <c r="K317" i="4"/>
  <c r="K318" i="4"/>
  <c r="K319" i="4"/>
  <c r="K320" i="4"/>
  <c r="K321" i="4"/>
  <c r="K322" i="4"/>
  <c r="K323" i="4"/>
  <c r="K324" i="4"/>
  <c r="K325" i="4"/>
  <c r="K326" i="4"/>
  <c r="K327" i="4"/>
  <c r="K328" i="4"/>
  <c r="K329" i="4"/>
  <c r="K330" i="4"/>
  <c r="K331" i="4"/>
  <c r="K332" i="4"/>
  <c r="K333" i="4"/>
  <c r="K334" i="4"/>
  <c r="K335" i="4"/>
  <c r="K336" i="4"/>
  <c r="K337" i="4"/>
  <c r="K338" i="4"/>
  <c r="K339" i="4"/>
  <c r="K340" i="4"/>
  <c r="K341" i="4"/>
  <c r="K342" i="4"/>
  <c r="K343" i="4"/>
  <c r="K344" i="4"/>
  <c r="K345" i="4"/>
  <c r="K346" i="4"/>
  <c r="K347" i="4"/>
  <c r="K348" i="4"/>
  <c r="K349" i="4"/>
  <c r="K350" i="4"/>
  <c r="K351" i="4"/>
  <c r="K352" i="4"/>
  <c r="K353" i="4"/>
  <c r="K354" i="4"/>
  <c r="K355" i="4"/>
  <c r="K356" i="4"/>
  <c r="K357" i="4"/>
  <c r="K358" i="4"/>
  <c r="K359" i="4"/>
  <c r="K360" i="4"/>
  <c r="K361" i="4"/>
  <c r="K362" i="4"/>
  <c r="K363" i="4"/>
  <c r="K364" i="4"/>
  <c r="K365" i="4"/>
  <c r="K366" i="4"/>
  <c r="K367" i="4"/>
  <c r="K368" i="4"/>
  <c r="K369" i="4"/>
  <c r="K370" i="4"/>
  <c r="K250" i="4"/>
  <c r="K251" i="4"/>
  <c r="K252" i="4"/>
  <c r="K253" i="4"/>
  <c r="K254" i="4"/>
  <c r="K255" i="4"/>
  <c r="K256" i="4"/>
  <c r="K257" i="4"/>
  <c r="K258" i="4"/>
  <c r="K259" i="4"/>
  <c r="K260" i="4"/>
  <c r="K261" i="4"/>
  <c r="K262" i="4"/>
  <c r="K263" i="4"/>
  <c r="K264" i="4"/>
  <c r="K265" i="4"/>
  <c r="K266" i="4"/>
  <c r="K267" i="4"/>
  <c r="K268" i="4"/>
  <c r="K269" i="4"/>
  <c r="K270" i="4"/>
  <c r="K271" i="4"/>
  <c r="K272" i="4"/>
  <c r="K273" i="4"/>
  <c r="K274" i="4"/>
  <c r="K275" i="4"/>
  <c r="K276" i="4"/>
  <c r="K277" i="4"/>
  <c r="K278" i="4"/>
  <c r="K279" i="4"/>
  <c r="K280" i="4"/>
  <c r="M15" i="4"/>
  <c r="I35" i="4"/>
  <c r="I44" i="4"/>
</calcChain>
</file>

<file path=xl/sharedStrings.xml><?xml version="1.0" encoding="utf-8"?>
<sst xmlns="http://schemas.openxmlformats.org/spreadsheetml/2006/main" count="38" uniqueCount="14">
  <si>
    <t>date</t>
  </si>
  <si>
    <t>Heure début</t>
  </si>
  <si>
    <t>heure fin</t>
  </si>
  <si>
    <t>heure début</t>
  </si>
  <si>
    <t>Total jour</t>
  </si>
  <si>
    <t>total semaine</t>
  </si>
  <si>
    <t>heures sup annuelle</t>
  </si>
  <si>
    <t>heures sup mensuelle</t>
  </si>
  <si>
    <t>Date début période &gt;</t>
  </si>
  <si>
    <t>Année de référnce &gt;</t>
  </si>
  <si>
    <t>C.C.M.</t>
  </si>
  <si>
    <t>Totaux</t>
  </si>
  <si>
    <t>RECAPITULATIF HEURES SUPPLEMENTAIRES</t>
  </si>
  <si>
    <t>TABLEAU CONCORDANCE TEMPS &gt; 48 HEURES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</si>
</sst>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F800]dddd\,\ mmmm\ dd\,\ yyyy"/>
    <numFmt numFmtId="165" formatCode="h:mm;@"/>
    <numFmt numFmtId="166" formatCode="[h]:mm:ss;@"/>
    <numFmt numFmtId="167" formatCode="[$-F400]h:mm:ss\ AM/PM"/>
    <numFmt numFmtId="168" formatCode="[h]:mm"/>
  </numFmts>
  <fonts count="8" x14ac:knownFonts="1">
    <font>
      <sz val="11"/>
      <color theme="1"/>
      <name val="Calibri"/>
      <family val="2"/>
      <scheme val="minor"/>
    </font>
    <font>
      <b/>
      <sz val="11"/>
      <color theme="1"/>
      <name val="Calibri"/>
      <family val="2"/>
      <scheme val="minor"/>
    </font>
    <font>
      <sz val="11"/>
      <name val="Calibri"/>
      <family val="2"/>
      <scheme val="minor"/>
    </font>
    <font>
      <b/>
      <sz val="12"/>
      <color theme="1"/>
      <name val="Calibri"/>
      <family val="2"/>
      <scheme val="minor"/>
    </font>
    <font>
      <u/>
      <sz val="11"/>
      <color theme="10"/>
      <name val="Calibri"/>
      <family val="2"/>
      <scheme val="minor"/>
    </font>
    <font>
      <b/>
      <u/>
      <sz val="14"/>
      <color theme="10"/>
      <name val="Calibri"/>
      <family val="2"/>
      <scheme val="minor"/>
    </font>
    <font>
      <b/>
      <sz val="11"/>
      <color rgb="FFFF0000"/>
      <name val="Calibri"/>
      <family val="2"/>
      <scheme val="minor"/>
    </font>
    <font>
      <b/>
      <sz val="11"/>
      <color theme="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5"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52">
    <xf numFmtId="0" fontId="0" fillId="0" borderId="0" xfId="0"/>
    <xf numFmtId="0" fontId="0" fillId="0" borderId="0" xfId="0" applyAlignment="1">
      <alignment horizontal="center"/>
    </xf>
    <xf numFmtId="164" fontId="0" fillId="0" borderId="0" xfId="0" applyNumberFormat="1"/>
    <xf numFmtId="165" fontId="0" fillId="0" borderId="0" xfId="0" applyNumberFormat="1" applyAlignment="1">
      <alignment horizontal="center"/>
    </xf>
    <xf numFmtId="166" fontId="0" fillId="0" borderId="0" xfId="0" applyNumberFormat="1" applyAlignment="1">
      <alignment horizontal="center"/>
    </xf>
    <xf numFmtId="164" fontId="0" fillId="2" borderId="0" xfId="0" applyNumberFormat="1" applyFill="1"/>
    <xf numFmtId="165" fontId="0" fillId="2" borderId="0" xfId="0" applyNumberFormat="1" applyFill="1" applyAlignment="1">
      <alignment horizontal="center"/>
    </xf>
    <xf numFmtId="166" fontId="0" fillId="2" borderId="0" xfId="0" applyNumberFormat="1" applyFill="1" applyAlignment="1">
      <alignment horizontal="center"/>
    </xf>
    <xf numFmtId="0" fontId="1" fillId="3" borderId="0" xfId="0" applyFont="1" applyFill="1" applyAlignment="1" applyProtection="1">
      <alignment horizontal="center"/>
      <protection locked="0"/>
    </xf>
    <xf numFmtId="165" fontId="0" fillId="0" borderId="0" xfId="0" applyNumberFormat="1" applyAlignment="1" applyProtection="1">
      <alignment horizontal="center"/>
      <protection locked="0"/>
    </xf>
    <xf numFmtId="165" fontId="0" fillId="2" borderId="0" xfId="0" applyNumberFormat="1" applyFill="1" applyAlignment="1" applyProtection="1">
      <alignment horizontal="center"/>
      <protection locked="0"/>
    </xf>
    <xf numFmtId="165" fontId="0" fillId="2" borderId="0" xfId="0" applyNumberFormat="1" applyFill="1" applyAlignment="1" applyProtection="1">
      <alignment horizontal="center" vertical="center"/>
      <protection locked="0"/>
    </xf>
    <xf numFmtId="165" fontId="0" fillId="0" borderId="0" xfId="0" applyNumberFormat="1" applyAlignment="1" applyProtection="1">
      <alignment horizontal="center" vertical="center"/>
      <protection locked="0"/>
    </xf>
    <xf numFmtId="0" fontId="1" fillId="0" borderId="0" xfId="0" applyFont="1" applyAlignment="1" applyProtection="1">
      <alignment horizontal="right"/>
    </xf>
    <xf numFmtId="14" fontId="1" fillId="3" borderId="0" xfId="0" applyNumberFormat="1" applyFont="1" applyFill="1" applyAlignment="1" applyProtection="1">
      <alignment horizontal="center"/>
    </xf>
    <xf numFmtId="0" fontId="0" fillId="0" borderId="0" xfId="0" applyAlignment="1" applyProtection="1">
      <alignment horizontal="center"/>
    </xf>
    <xf numFmtId="0" fontId="0" fillId="0" borderId="0" xfId="0" applyProtection="1"/>
    <xf numFmtId="164" fontId="0" fillId="0" borderId="0" xfId="0" applyNumberFormat="1" applyAlignment="1" applyProtection="1">
      <alignment horizontal="right"/>
    </xf>
    <xf numFmtId="165" fontId="0" fillId="0" borderId="0" xfId="0" applyNumberFormat="1" applyAlignment="1" applyProtection="1">
      <alignment horizontal="center"/>
    </xf>
    <xf numFmtId="168" fontId="0" fillId="0" borderId="0" xfId="0" applyNumberFormat="1" applyAlignment="1" applyProtection="1">
      <alignment horizontal="center"/>
    </xf>
    <xf numFmtId="167" fontId="0" fillId="0" borderId="0" xfId="0" applyNumberFormat="1" applyProtection="1"/>
    <xf numFmtId="168" fontId="2" fillId="0" borderId="0" xfId="0" applyNumberFormat="1" applyFont="1" applyAlignment="1" applyProtection="1">
      <alignment horizontal="center"/>
    </xf>
    <xf numFmtId="165" fontId="0" fillId="2" borderId="0" xfId="0" applyNumberFormat="1" applyFill="1" applyAlignment="1" applyProtection="1">
      <alignment horizontal="center"/>
    </xf>
    <xf numFmtId="168" fontId="0" fillId="2" borderId="0" xfId="0" applyNumberFormat="1" applyFill="1" applyAlignment="1" applyProtection="1">
      <alignment horizontal="center"/>
    </xf>
    <xf numFmtId="168" fontId="2" fillId="2" borderId="0" xfId="0" applyNumberFormat="1" applyFont="1" applyFill="1" applyAlignment="1" applyProtection="1">
      <alignment horizontal="center"/>
    </xf>
    <xf numFmtId="168" fontId="0" fillId="0" borderId="0" xfId="0" applyNumberFormat="1" applyAlignment="1" applyProtection="1">
      <alignment horizontal="center" vertical="center"/>
    </xf>
    <xf numFmtId="168" fontId="0" fillId="2" borderId="0" xfId="0" applyNumberFormat="1" applyFill="1" applyAlignment="1" applyProtection="1">
      <alignment horizontal="center" vertical="center"/>
    </xf>
    <xf numFmtId="168" fontId="2" fillId="0" borderId="0" xfId="0" applyNumberFormat="1" applyFont="1" applyAlignment="1" applyProtection="1">
      <alignment horizontal="center" vertical="center"/>
    </xf>
    <xf numFmtId="168" fontId="2" fillId="2" borderId="0" xfId="0" applyNumberFormat="1" applyFont="1" applyFill="1" applyAlignment="1" applyProtection="1">
      <alignment horizontal="center" vertical="center"/>
    </xf>
    <xf numFmtId="14" fontId="0" fillId="0" borderId="0" xfId="0" applyNumberFormat="1" applyProtection="1"/>
    <xf numFmtId="0" fontId="5" fillId="0" borderId="0" xfId="1" applyFont="1"/>
    <xf numFmtId="0" fontId="3" fillId="0" borderId="1" xfId="0" applyFont="1" applyBorder="1" applyAlignment="1" applyProtection="1">
      <alignment horizontal="center" vertical="center"/>
    </xf>
    <xf numFmtId="0" fontId="0" fillId="0" borderId="1" xfId="0" applyBorder="1" applyAlignment="1" applyProtection="1"/>
    <xf numFmtId="168" fontId="0" fillId="0" borderId="1" xfId="0" applyNumberFormat="1" applyBorder="1" applyAlignment="1" applyProtection="1">
      <alignment horizontal="center"/>
    </xf>
    <xf numFmtId="0" fontId="6" fillId="3" borderId="1" xfId="0" applyFont="1" applyFill="1" applyBorder="1" applyAlignment="1" applyProtection="1">
      <alignment horizontal="right"/>
    </xf>
    <xf numFmtId="168" fontId="6" fillId="3" borderId="1" xfId="0" applyNumberFormat="1" applyFont="1" applyFill="1" applyBorder="1" applyAlignment="1" applyProtection="1">
      <alignment horizontal="center"/>
    </xf>
    <xf numFmtId="168" fontId="0" fillId="0" borderId="1" xfId="0" applyNumberFormat="1" applyBorder="1" applyAlignment="1" applyProtection="1">
      <alignment horizontal="center" vertical="center"/>
    </xf>
    <xf numFmtId="0" fontId="3" fillId="0" borderId="1" xfId="0" applyFont="1" applyBorder="1" applyAlignment="1" applyProtection="1">
      <alignment horizontal="center" vertical="center"/>
    </xf>
    <xf numFmtId="0" fontId="0" fillId="0" borderId="0" xfId="0" applyAlignment="1">
      <alignment horizontal="center"/>
    </xf>
    <xf numFmtId="0" fontId="1" fillId="0" borderId="2" xfId="0" applyFont="1" applyBorder="1" applyAlignment="1" applyProtection="1">
      <alignment horizontal="right"/>
    </xf>
    <xf numFmtId="0" fontId="6" fillId="3" borderId="4"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6" fillId="3" borderId="6"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wrapText="1"/>
    </xf>
    <xf numFmtId="0" fontId="7" fillId="4" borderId="7" xfId="0" applyFont="1" applyFill="1" applyBorder="1" applyAlignment="1" applyProtection="1">
      <alignment horizontal="center" vertical="center" wrapText="1"/>
    </xf>
    <xf numFmtId="0" fontId="7" fillId="4" borderId="8" xfId="0" applyFont="1" applyFill="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3" xfId="0" applyFont="1" applyBorder="1" applyAlignment="1" applyProtection="1">
      <alignment horizontal="center" vertical="center"/>
    </xf>
  </cellXfs>
  <cellStyles count="2">
    <cellStyle name="Lien hypertexte" xfId="1" builtinId="8"/>
    <cellStyle name="Normal" xfId="0" builtinId="0"/>
  </cellStyles>
  <dxfs count="8">
    <dxf>
      <font>
        <color theme="0"/>
      </font>
      <fill>
        <patternFill>
          <bgColor rgb="FFFF0000"/>
        </patternFill>
      </fill>
    </dxf>
    <dxf>
      <fill>
        <patternFill>
          <bgColor theme="0" tint="-0.14996795556505021"/>
        </patternFill>
      </fill>
    </dxf>
    <dxf>
      <font>
        <b/>
        <i val="0"/>
        <color rgb="FFFF0000"/>
      </font>
      <fill>
        <patternFill>
          <bgColor theme="5" tint="0.79998168889431442"/>
        </patternFill>
      </fill>
    </dxf>
    <dxf>
      <font>
        <b/>
        <i val="0"/>
        <color rgb="FF0070C0"/>
      </font>
      <fill>
        <patternFill>
          <bgColor theme="8" tint="0.79998168889431442"/>
        </patternFill>
      </fill>
    </dxf>
    <dxf>
      <font>
        <color theme="0"/>
      </font>
      <fill>
        <patternFill>
          <bgColor rgb="FFFF0000"/>
        </patternFill>
      </fill>
    </dxf>
    <dxf>
      <fill>
        <patternFill>
          <bgColor theme="0" tint="-0.14996795556505021"/>
        </patternFill>
      </fill>
    </dxf>
    <dxf>
      <font>
        <b/>
        <i val="0"/>
        <color rgb="FFFF0000"/>
      </font>
      <fill>
        <patternFill>
          <bgColor theme="5" tint="0.79998168889431442"/>
        </patternFill>
      </fill>
    </dxf>
    <dxf>
      <font>
        <b/>
        <i val="0"/>
        <color rgb="FF0070C0"/>
      </font>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38099</xdr:colOff>
      <xdr:row>15</xdr:row>
      <xdr:rowOff>38101</xdr:rowOff>
    </xdr:from>
    <xdr:to>
      <xdr:col>21</xdr:col>
      <xdr:colOff>85725</xdr:colOff>
      <xdr:row>36</xdr:row>
      <xdr:rowOff>57151</xdr:rowOff>
    </xdr:to>
    <xdr:sp macro="" textlink="">
      <xdr:nvSpPr>
        <xdr:cNvPr id="2" name="ZoneTexte 1"/>
        <xdr:cNvSpPr txBox="1"/>
      </xdr:nvSpPr>
      <xdr:spPr>
        <a:xfrm>
          <a:off x="8801099" y="2943226"/>
          <a:ext cx="7715251" cy="40195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rgbClr val="FF0000"/>
              </a:solidFill>
            </a:rPr>
            <a:t>Pour effacer cette zone de texte oter la protection/cliquer à l'intérieur du cadre/pointer sur la bordure/touche effacement</a:t>
          </a:r>
        </a:p>
        <a:p>
          <a:r>
            <a:rPr lang="fr-FR" sz="1100" b="1"/>
            <a:t>Manipulations effectuées sur ce feuillet</a:t>
          </a:r>
        </a:p>
        <a:p>
          <a:r>
            <a:rPr lang="fr-FR" sz="1100"/>
            <a:t>• j'ai ajouté des lignes en début et en fin de tableau pour avoir des semaines complètes car le début d'une période ne commence pas le même jour selon l'année (lundi 1er mai 2023)</a:t>
          </a:r>
        </a:p>
        <a:p>
          <a:r>
            <a:rPr lang="fr-FR" sz="1100"/>
            <a:t>• j'ai ajouté en tête du tableau l'année de référence avec liste déroulante (liste qui se trouve sur le feuillet BASE) et la date du début de la période</a:t>
          </a:r>
        </a:p>
        <a:p>
          <a:r>
            <a:rPr lang="fr-FR" sz="1100"/>
            <a:t>• Colonne A la première date (lundi) est installée automatiquement avec la formule :</a:t>
          </a:r>
        </a:p>
        <a:p>
          <a:r>
            <a:rPr lang="fr-FR" sz="1100"/>
            <a:t>=$E$1+CHOISIR(JOURSEM($E$1;2);0;-1;-2;-3;-4;-5;-6)</a:t>
          </a:r>
        </a:p>
        <a:p>
          <a:r>
            <a:rPr lang="fr-FR" sz="1100"/>
            <a:t>pour les autres jours ajout de +1 à la date qui précède</a:t>
          </a:r>
        </a:p>
        <a:p>
          <a:r>
            <a:rPr lang="fr-FR" sz="1100"/>
            <a:t>• j'ai rectifié la formule en colonne F pour éviter ######### pour les résultats négatifs</a:t>
          </a:r>
        </a:p>
        <a:p>
          <a:r>
            <a:rPr lang="fr-FR" sz="1100"/>
            <a:t>• Colonne G les totaux intermédiaires (changement de mois) sont installés sur les 6 premiers jours de la semaine ; </a:t>
          </a:r>
        </a:p>
        <a:p>
          <a:r>
            <a:rPr lang="fr-FR" sz="1100"/>
            <a:t>pour les dimanche une MFC est installée lorsque le total est au-delà de 48 heures.</a:t>
          </a:r>
        </a:p>
        <a:p>
          <a:r>
            <a:rPr lang="fr-FR" sz="1100"/>
            <a:t>• j'ai installé en hors champ un tableau récapitulatif des HS qui sert dans les formules des colonnes I et K.</a:t>
          </a:r>
        </a:p>
        <a:p>
          <a:r>
            <a:rPr lang="fr-FR" sz="1100"/>
            <a:t>• j'ai installé en hors champ un tableau de concordance du temps travaillé &gt;48h qui sert dans les formules de la colonne H (ce qui permet l'ajout d' 1h de + à chaque heure entamée au delà de 48 h, c'est prévu pour aller à &gt;53h) </a:t>
          </a:r>
        </a:p>
        <a:p>
          <a:r>
            <a:rPr lang="fr-FR" sz="1100" b="1">
              <a:solidFill>
                <a:srgbClr val="FF0000"/>
              </a:solidFill>
            </a:rPr>
            <a:t>Pour</a:t>
          </a:r>
          <a:r>
            <a:rPr lang="fr-FR" sz="1100" b="1" baseline="0">
              <a:solidFill>
                <a:srgbClr val="FF0000"/>
              </a:solidFill>
            </a:rPr>
            <a:t> </a:t>
          </a:r>
          <a:r>
            <a:rPr lang="fr-FR" sz="1100" b="1">
              <a:solidFill>
                <a:srgbClr val="FF0000"/>
              </a:solidFill>
            </a:rPr>
            <a:t>masquer les colonnes L à P oter la protection de la feuille il n'y a pas de</a:t>
          </a:r>
          <a:r>
            <a:rPr lang="fr-FR" sz="1100" b="1" baseline="0">
              <a:solidFill>
                <a:srgbClr val="FF0000"/>
              </a:solidFill>
            </a:rPr>
            <a:t> MdP</a:t>
          </a:r>
          <a:r>
            <a:rPr lang="fr-FR" sz="1100"/>
            <a:t>.</a:t>
          </a:r>
        </a:p>
        <a:p>
          <a:r>
            <a:rPr lang="fr-FR" sz="1100"/>
            <a:t>• j'ai décoché la protection pour les cellules des colonnes B, C, D et E autorisées à l'écriture ; l'utilisation de la flèche de direction droite permet de passer de F à A de la ligne suivante après avoir décoché la première case lors de la protection.</a:t>
          </a:r>
        </a:p>
        <a:p>
          <a:r>
            <a:rPr lang="fr-FR" sz="1100"/>
            <a:t>• MFC installées</a:t>
          </a:r>
        </a:p>
        <a:p>
          <a:r>
            <a:rPr lang="fr-FR" sz="1100"/>
            <a:t>coloration grise des lignes pour les samedis et dimanches </a:t>
          </a:r>
        </a:p>
        <a:p>
          <a:r>
            <a:rPr lang="fr-FR" sz="1100"/>
            <a:t>coloration des caractères en rouge avec fond orangé sur les lignes où se trouve le premier jour d'un mois</a:t>
          </a:r>
        </a:p>
        <a:p>
          <a:r>
            <a:rPr lang="fr-FR" sz="1100"/>
            <a:t>coloration des caractères en bleu avec fond bleu ciel  sur les lignes où se trouvre le dernier jour d'un mois</a:t>
          </a:r>
        </a:p>
        <a:p>
          <a:r>
            <a:rPr lang="fr-FR" sz="1100"/>
            <a:t>caractères blanc sur fond rouge pour les sommes &gt;48h en colonne G</a:t>
          </a:r>
        </a:p>
        <a:p>
          <a:endParaRPr lang="fr-FR" sz="1100"/>
        </a:p>
        <a:p>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ommentcamarche.net/forum/affich-35946553-calcul-heures-supplementair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workbookViewId="0">
      <pane ySplit="1" topLeftCell="A17" activePane="bottomLeft" state="frozen"/>
      <selection pane="bottomLeft" activeCell="B5" sqref="B5:E48"/>
    </sheetView>
  </sheetViews>
  <sheetFormatPr baseColWidth="10" defaultRowHeight="15" x14ac:dyDescent="0.25"/>
  <cols>
    <col min="1" max="1" width="21.5703125" bestFit="1" customWidth="1"/>
    <col min="7" max="7" width="12.5703125" customWidth="1"/>
    <col min="8" max="8" width="10.140625" customWidth="1"/>
    <col min="9" max="9" width="7.42578125" customWidth="1"/>
    <col min="10" max="10" width="9.42578125" customWidth="1"/>
    <col min="11" max="11" width="7.5703125" customWidth="1"/>
  </cols>
  <sheetData>
    <row r="1" spans="1:15" x14ac:dyDescent="0.25">
      <c r="A1" s="1" t="s">
        <v>0</v>
      </c>
      <c r="B1" s="1" t="s">
        <v>1</v>
      </c>
      <c r="C1" s="1" t="s">
        <v>2</v>
      </c>
      <c r="D1" s="1" t="s">
        <v>3</v>
      </c>
      <c r="E1" s="1" t="s">
        <v>2</v>
      </c>
      <c r="F1" s="1" t="s">
        <v>4</v>
      </c>
      <c r="G1" s="1" t="s">
        <v>5</v>
      </c>
      <c r="H1" s="38" t="s">
        <v>7</v>
      </c>
      <c r="I1" s="38"/>
      <c r="J1" s="38" t="s">
        <v>6</v>
      </c>
      <c r="K1" s="38"/>
      <c r="L1" s="1"/>
      <c r="M1" s="1"/>
      <c r="N1" s="1"/>
      <c r="O1" s="1"/>
    </row>
    <row r="2" spans="1:15" x14ac:dyDescent="0.25">
      <c r="A2" s="2">
        <v>43539</v>
      </c>
      <c r="B2" s="3">
        <v>0.35416666666666669</v>
      </c>
      <c r="C2" s="3">
        <v>0.52083333333333337</v>
      </c>
      <c r="D2" s="3">
        <v>0.60416666666666663</v>
      </c>
      <c r="E2" s="3">
        <v>0.88541666666666663</v>
      </c>
      <c r="F2" s="3">
        <f>(C2-B2)+(E2-D2)</f>
        <v>0.44791666666666669</v>
      </c>
      <c r="G2" s="4"/>
      <c r="H2" s="4"/>
      <c r="I2" s="4"/>
      <c r="J2" s="4"/>
      <c r="K2" s="4"/>
    </row>
    <row r="3" spans="1:15" x14ac:dyDescent="0.25">
      <c r="A3" s="2">
        <v>43540</v>
      </c>
      <c r="B3" s="3">
        <v>0.39583333333333331</v>
      </c>
      <c r="C3" s="3">
        <v>0.52083333333333337</v>
      </c>
      <c r="D3" s="3">
        <v>0.54166666666666663</v>
      </c>
      <c r="E3" s="3">
        <v>0.88541666666666663</v>
      </c>
      <c r="F3" s="3">
        <f t="shared" ref="F3:F48" si="0">(C3-B3)+(E3-D3)</f>
        <v>0.46875000000000006</v>
      </c>
      <c r="G3" s="4"/>
      <c r="H3" s="4"/>
      <c r="I3" s="4"/>
      <c r="J3" s="4"/>
      <c r="K3" s="4"/>
    </row>
    <row r="4" spans="1:15" x14ac:dyDescent="0.25">
      <c r="A4" s="2">
        <v>43541</v>
      </c>
      <c r="B4" s="3"/>
      <c r="C4" s="3"/>
      <c r="D4" s="3"/>
      <c r="E4" s="3"/>
      <c r="F4" s="3">
        <f t="shared" si="0"/>
        <v>0</v>
      </c>
      <c r="G4" s="4">
        <f>F2+F3+F4</f>
        <v>0.91666666666666674</v>
      </c>
      <c r="H4" s="4"/>
      <c r="I4" s="4"/>
      <c r="J4" s="4"/>
      <c r="K4" s="4"/>
    </row>
    <row r="5" spans="1:15" x14ac:dyDescent="0.25">
      <c r="A5" s="5">
        <v>43542</v>
      </c>
      <c r="B5" s="6"/>
      <c r="C5" s="6"/>
      <c r="D5" s="6"/>
      <c r="E5" s="6"/>
      <c r="F5" s="6">
        <f t="shared" si="0"/>
        <v>0</v>
      </c>
      <c r="G5" s="7"/>
      <c r="H5" s="7"/>
      <c r="I5" s="7"/>
      <c r="J5" s="7"/>
      <c r="K5" s="7"/>
    </row>
    <row r="6" spans="1:15" x14ac:dyDescent="0.25">
      <c r="A6" s="5">
        <v>43543</v>
      </c>
      <c r="B6" s="6">
        <v>0.39583333333333331</v>
      </c>
      <c r="C6" s="6">
        <v>0.52083333333333337</v>
      </c>
      <c r="D6" s="6">
        <v>0.54166666666666663</v>
      </c>
      <c r="E6" s="6">
        <v>0.88541666666666663</v>
      </c>
      <c r="F6" s="6">
        <f t="shared" si="0"/>
        <v>0.46875000000000006</v>
      </c>
      <c r="G6" s="7"/>
      <c r="H6" s="7"/>
      <c r="I6" s="7"/>
      <c r="J6" s="7"/>
      <c r="K6" s="7"/>
    </row>
    <row r="7" spans="1:15" x14ac:dyDescent="0.25">
      <c r="A7" s="5">
        <v>43544</v>
      </c>
      <c r="B7" s="6">
        <v>0.39583333333333331</v>
      </c>
      <c r="C7" s="6">
        <v>0.52083333333333337</v>
      </c>
      <c r="D7" s="6">
        <v>0.54166666666666663</v>
      </c>
      <c r="E7" s="6">
        <v>0.88541666666666663</v>
      </c>
      <c r="F7" s="6">
        <f t="shared" si="0"/>
        <v>0.46875000000000006</v>
      </c>
      <c r="G7" s="7"/>
      <c r="H7" s="7"/>
      <c r="I7" s="7"/>
      <c r="J7" s="7"/>
      <c r="K7" s="7"/>
    </row>
    <row r="8" spans="1:15" x14ac:dyDescent="0.25">
      <c r="A8" s="5">
        <v>43545</v>
      </c>
      <c r="B8" s="6"/>
      <c r="C8" s="6"/>
      <c r="D8" s="6"/>
      <c r="E8" s="6"/>
      <c r="F8" s="6">
        <f t="shared" si="0"/>
        <v>0</v>
      </c>
      <c r="G8" s="7"/>
      <c r="H8" s="7"/>
      <c r="I8" s="7"/>
      <c r="J8" s="7"/>
      <c r="K8" s="7"/>
    </row>
    <row r="9" spans="1:15" x14ac:dyDescent="0.25">
      <c r="A9" s="5">
        <v>43546</v>
      </c>
      <c r="B9" s="6">
        <v>0.35416666666666669</v>
      </c>
      <c r="C9" s="6">
        <v>0.5</v>
      </c>
      <c r="D9" s="6">
        <v>0.52083333333333337</v>
      </c>
      <c r="E9" s="6">
        <v>0.85416666666666663</v>
      </c>
      <c r="F9" s="6">
        <f t="shared" si="0"/>
        <v>0.47916666666666657</v>
      </c>
      <c r="G9" s="7"/>
      <c r="H9" s="7"/>
      <c r="I9" s="7"/>
      <c r="J9" s="7"/>
      <c r="K9" s="7"/>
    </row>
    <row r="10" spans="1:15" x14ac:dyDescent="0.25">
      <c r="A10" s="5">
        <v>43547</v>
      </c>
      <c r="B10" s="6">
        <v>0.35416666666666669</v>
      </c>
      <c r="C10" s="6">
        <v>0.5</v>
      </c>
      <c r="D10" s="6">
        <v>0.52083333333333337</v>
      </c>
      <c r="E10" s="6">
        <v>0.85416666666666663</v>
      </c>
      <c r="F10" s="6">
        <f t="shared" si="0"/>
        <v>0.47916666666666657</v>
      </c>
      <c r="G10" s="7"/>
      <c r="H10" s="7"/>
      <c r="I10" s="7"/>
      <c r="J10" s="7"/>
      <c r="K10" s="7"/>
    </row>
    <row r="11" spans="1:15" x14ac:dyDescent="0.25">
      <c r="A11" s="5">
        <v>43548</v>
      </c>
      <c r="B11" s="6"/>
      <c r="C11" s="6"/>
      <c r="D11" s="6"/>
      <c r="E11" s="6"/>
      <c r="F11" s="6">
        <f t="shared" si="0"/>
        <v>0</v>
      </c>
      <c r="G11" s="7">
        <f>F11+F10+F9+F8+F7+F6+F5</f>
        <v>1.8958333333333333</v>
      </c>
      <c r="H11" s="7">
        <v>6.25E-2</v>
      </c>
      <c r="I11" s="7"/>
      <c r="J11" s="7">
        <v>0.375</v>
      </c>
      <c r="K11" s="7"/>
    </row>
    <row r="12" spans="1:15" x14ac:dyDescent="0.25">
      <c r="A12" s="2">
        <v>43549</v>
      </c>
      <c r="B12" s="3"/>
      <c r="C12" s="3"/>
      <c r="D12" s="3"/>
      <c r="E12" s="3"/>
      <c r="F12" s="3">
        <f t="shared" si="0"/>
        <v>0</v>
      </c>
      <c r="G12" s="4"/>
      <c r="H12" s="4"/>
      <c r="I12" s="4"/>
      <c r="J12" s="4"/>
      <c r="K12" s="4"/>
    </row>
    <row r="13" spans="1:15" x14ac:dyDescent="0.25">
      <c r="A13" s="2">
        <v>43550</v>
      </c>
      <c r="B13" s="3">
        <v>0.39583333333333331</v>
      </c>
      <c r="C13" s="3">
        <v>0.52083333333333337</v>
      </c>
      <c r="D13" s="3">
        <v>0.54166666666666663</v>
      </c>
      <c r="E13" s="3">
        <v>0.88541666666666663</v>
      </c>
      <c r="F13" s="3">
        <f t="shared" si="0"/>
        <v>0.46875000000000006</v>
      </c>
      <c r="G13" s="4"/>
      <c r="H13" s="4"/>
      <c r="I13" s="4"/>
      <c r="J13" s="4"/>
      <c r="K13" s="4"/>
    </row>
    <row r="14" spans="1:15" x14ac:dyDescent="0.25">
      <c r="A14" s="2">
        <v>43551</v>
      </c>
      <c r="B14" s="3"/>
      <c r="C14" s="3"/>
      <c r="D14" s="3"/>
      <c r="E14" s="3"/>
      <c r="F14" s="3">
        <f t="shared" si="0"/>
        <v>0</v>
      </c>
      <c r="G14" s="4"/>
      <c r="H14" s="4"/>
      <c r="I14" s="4"/>
      <c r="J14" s="4"/>
      <c r="K14" s="4"/>
    </row>
    <row r="15" spans="1:15" x14ac:dyDescent="0.25">
      <c r="A15" s="2">
        <v>43552</v>
      </c>
      <c r="B15" s="3">
        <v>0.35416666666666669</v>
      </c>
      <c r="C15" s="3">
        <v>0.5</v>
      </c>
      <c r="D15" s="3">
        <v>0.52083333333333337</v>
      </c>
      <c r="E15" s="3">
        <v>0.85416666666666663</v>
      </c>
      <c r="F15" s="3">
        <f t="shared" si="0"/>
        <v>0.47916666666666657</v>
      </c>
      <c r="G15" s="4"/>
      <c r="H15" s="4"/>
      <c r="I15" s="4"/>
      <c r="J15" s="4"/>
      <c r="K15" s="4"/>
    </row>
    <row r="16" spans="1:15" x14ac:dyDescent="0.25">
      <c r="A16" s="2">
        <v>43553</v>
      </c>
      <c r="B16" s="3">
        <v>0.35416666666666669</v>
      </c>
      <c r="C16" s="3">
        <v>0.5</v>
      </c>
      <c r="D16" s="3">
        <v>0.52083333333333337</v>
      </c>
      <c r="E16" s="3">
        <v>0.85416666666666663</v>
      </c>
      <c r="F16" s="3">
        <f t="shared" si="0"/>
        <v>0.47916666666666657</v>
      </c>
      <c r="G16" s="4"/>
      <c r="H16" s="4"/>
      <c r="I16" s="4"/>
      <c r="J16" s="4"/>
      <c r="K16" s="4"/>
    </row>
    <row r="17" spans="1:11" x14ac:dyDescent="0.25">
      <c r="A17" s="2">
        <v>43554</v>
      </c>
      <c r="B17" s="3"/>
      <c r="C17" s="3"/>
      <c r="D17" s="3"/>
      <c r="E17" s="3"/>
      <c r="F17" s="3">
        <f t="shared" si="0"/>
        <v>0</v>
      </c>
      <c r="G17" s="4"/>
      <c r="H17" s="4"/>
      <c r="I17" s="4"/>
      <c r="J17" s="4"/>
      <c r="K17" s="4"/>
    </row>
    <row r="18" spans="1:11" x14ac:dyDescent="0.25">
      <c r="A18" s="2">
        <v>43555</v>
      </c>
      <c r="B18" s="3"/>
      <c r="C18" s="3"/>
      <c r="D18" s="3"/>
      <c r="E18" s="3"/>
      <c r="F18" s="3">
        <f t="shared" si="0"/>
        <v>0</v>
      </c>
      <c r="G18" s="4">
        <f>F18+F17+F16+F15+F14+F13+F12</f>
        <v>1.4270833333333333</v>
      </c>
      <c r="H18" s="4">
        <f>H11</f>
        <v>6.25E-2</v>
      </c>
      <c r="I18" s="4"/>
      <c r="J18" s="4">
        <f>J11</f>
        <v>0.375</v>
      </c>
      <c r="K18" s="4"/>
    </row>
    <row r="19" spans="1:11" x14ac:dyDescent="0.25">
      <c r="A19" s="5">
        <v>43556</v>
      </c>
      <c r="B19" s="6">
        <v>0.39583333333333331</v>
      </c>
      <c r="C19" s="6">
        <v>0.52083333333333337</v>
      </c>
      <c r="D19" s="6">
        <v>0.54166666666666663</v>
      </c>
      <c r="E19" s="6">
        <v>0.88541666666666663</v>
      </c>
      <c r="F19" s="6">
        <f t="shared" si="0"/>
        <v>0.46875000000000006</v>
      </c>
      <c r="G19" s="7"/>
      <c r="H19" s="7"/>
      <c r="I19" s="7"/>
      <c r="J19" s="7"/>
      <c r="K19" s="7"/>
    </row>
    <row r="20" spans="1:11" x14ac:dyDescent="0.25">
      <c r="A20" s="5">
        <v>43557</v>
      </c>
      <c r="B20" s="6"/>
      <c r="C20" s="6"/>
      <c r="D20" s="6"/>
      <c r="E20" s="6"/>
      <c r="F20" s="6">
        <f t="shared" si="0"/>
        <v>0</v>
      </c>
      <c r="G20" s="7"/>
      <c r="H20" s="7"/>
      <c r="I20" s="7"/>
      <c r="J20" s="7"/>
      <c r="K20" s="7"/>
    </row>
    <row r="21" spans="1:11" x14ac:dyDescent="0.25">
      <c r="A21" s="5">
        <v>43558</v>
      </c>
      <c r="B21" s="6">
        <v>0.39583333333333331</v>
      </c>
      <c r="C21" s="6">
        <v>0.52083333333333337</v>
      </c>
      <c r="D21" s="6">
        <v>0.54166666666666663</v>
      </c>
      <c r="E21" s="6">
        <v>0.88541666666666663</v>
      </c>
      <c r="F21" s="6">
        <f t="shared" si="0"/>
        <v>0.46875000000000006</v>
      </c>
      <c r="G21" s="7"/>
      <c r="H21" s="7"/>
      <c r="I21" s="7"/>
      <c r="J21" s="7"/>
      <c r="K21" s="7"/>
    </row>
    <row r="22" spans="1:11" x14ac:dyDescent="0.25">
      <c r="A22" s="5">
        <v>43559</v>
      </c>
      <c r="B22" s="6"/>
      <c r="C22" s="6"/>
      <c r="D22" s="6"/>
      <c r="E22" s="6"/>
      <c r="F22" s="6">
        <f t="shared" si="0"/>
        <v>0</v>
      </c>
      <c r="G22" s="7"/>
      <c r="H22" s="7"/>
      <c r="I22" s="7"/>
      <c r="J22" s="7"/>
      <c r="K22" s="7"/>
    </row>
    <row r="23" spans="1:11" x14ac:dyDescent="0.25">
      <c r="A23" s="5">
        <v>43560</v>
      </c>
      <c r="B23" s="6"/>
      <c r="C23" s="6"/>
      <c r="D23" s="6">
        <v>0.5</v>
      </c>
      <c r="E23" s="6">
        <v>0.88541666666666663</v>
      </c>
      <c r="F23" s="6">
        <f t="shared" si="0"/>
        <v>0.38541666666666663</v>
      </c>
      <c r="G23" s="7"/>
      <c r="H23" s="7"/>
      <c r="I23" s="7"/>
      <c r="J23" s="7"/>
      <c r="K23" s="7"/>
    </row>
    <row r="24" spans="1:11" x14ac:dyDescent="0.25">
      <c r="A24" s="5">
        <v>43561</v>
      </c>
      <c r="B24" s="6">
        <v>0.39583333333333331</v>
      </c>
      <c r="C24" s="6">
        <v>0.52083333333333337</v>
      </c>
      <c r="D24" s="6">
        <v>0.54166666666666663</v>
      </c>
      <c r="E24" s="6">
        <v>0.88541666666666663</v>
      </c>
      <c r="F24" s="6">
        <f t="shared" si="0"/>
        <v>0.46875000000000006</v>
      </c>
      <c r="G24" s="7"/>
      <c r="H24" s="7"/>
      <c r="I24" s="7"/>
      <c r="J24" s="7"/>
      <c r="K24" s="7"/>
    </row>
    <row r="25" spans="1:11" x14ac:dyDescent="0.25">
      <c r="A25" s="5">
        <v>43562</v>
      </c>
      <c r="B25" s="6"/>
      <c r="C25" s="6"/>
      <c r="D25" s="6"/>
      <c r="E25" s="6"/>
      <c r="F25" s="6">
        <f t="shared" si="0"/>
        <v>0</v>
      </c>
      <c r="G25" s="7">
        <f>F25+F24+F23+F22+F21+F20+F19</f>
        <v>1.7916666666666667</v>
      </c>
      <c r="H25" s="7">
        <v>0</v>
      </c>
      <c r="I25" s="7"/>
      <c r="J25" s="7">
        <v>0.29166666666666669</v>
      </c>
      <c r="K25" s="7"/>
    </row>
    <row r="26" spans="1:11" x14ac:dyDescent="0.25">
      <c r="A26" s="2">
        <v>43563</v>
      </c>
      <c r="B26" s="3">
        <v>0.35416666666666669</v>
      </c>
      <c r="C26" s="3">
        <v>0.5</v>
      </c>
      <c r="D26" s="3">
        <v>0.52083333333333337</v>
      </c>
      <c r="E26" s="3">
        <v>0.85416666666666663</v>
      </c>
      <c r="F26" s="3">
        <f t="shared" si="0"/>
        <v>0.47916666666666657</v>
      </c>
      <c r="G26" s="4"/>
      <c r="H26" s="4"/>
      <c r="I26" s="4"/>
      <c r="J26" s="4"/>
      <c r="K26" s="4"/>
    </row>
    <row r="27" spans="1:11" x14ac:dyDescent="0.25">
      <c r="A27" s="2">
        <v>43564</v>
      </c>
      <c r="B27" s="3"/>
      <c r="C27" s="3"/>
      <c r="D27" s="3"/>
      <c r="E27" s="3"/>
      <c r="F27" s="3">
        <f t="shared" si="0"/>
        <v>0</v>
      </c>
      <c r="G27" s="4"/>
      <c r="H27" s="4"/>
      <c r="I27" s="4"/>
      <c r="J27" s="4"/>
      <c r="K27" s="4"/>
    </row>
    <row r="28" spans="1:11" x14ac:dyDescent="0.25">
      <c r="A28" s="2">
        <v>43565</v>
      </c>
      <c r="B28" s="3">
        <v>0.35416666666666669</v>
      </c>
      <c r="C28" s="3">
        <v>0.5</v>
      </c>
      <c r="D28" s="3">
        <v>0.52083333333333337</v>
      </c>
      <c r="E28" s="3">
        <v>0.85416666666666663</v>
      </c>
      <c r="F28" s="3">
        <f t="shared" si="0"/>
        <v>0.47916666666666657</v>
      </c>
      <c r="G28" s="4"/>
      <c r="H28" s="4"/>
      <c r="I28" s="4"/>
      <c r="J28" s="4"/>
      <c r="K28" s="4"/>
    </row>
    <row r="29" spans="1:11" x14ac:dyDescent="0.25">
      <c r="A29" s="2">
        <v>43566</v>
      </c>
      <c r="B29" s="3"/>
      <c r="C29" s="3"/>
      <c r="D29" s="3"/>
      <c r="E29" s="3"/>
      <c r="F29" s="3">
        <f t="shared" si="0"/>
        <v>0</v>
      </c>
      <c r="G29" s="4"/>
      <c r="H29" s="4"/>
      <c r="I29" s="4"/>
      <c r="J29" s="4"/>
      <c r="K29" s="4"/>
    </row>
    <row r="30" spans="1:11" x14ac:dyDescent="0.25">
      <c r="A30" s="2">
        <v>43567</v>
      </c>
      <c r="B30" s="3">
        <v>0.35416666666666669</v>
      </c>
      <c r="C30" s="3">
        <v>0.5</v>
      </c>
      <c r="D30" s="3">
        <v>0.52083333333333337</v>
      </c>
      <c r="E30" s="3">
        <v>0.85416666666666663</v>
      </c>
      <c r="F30" s="3">
        <f t="shared" si="0"/>
        <v>0.47916666666666657</v>
      </c>
      <c r="G30" s="4"/>
      <c r="H30" s="4"/>
      <c r="I30" s="4"/>
      <c r="J30" s="4"/>
      <c r="K30" s="4"/>
    </row>
    <row r="31" spans="1:11" x14ac:dyDescent="0.25">
      <c r="A31" s="2">
        <v>43568</v>
      </c>
      <c r="B31" s="3"/>
      <c r="C31" s="3"/>
      <c r="D31" s="3"/>
      <c r="E31" s="3"/>
      <c r="F31" s="3">
        <f t="shared" si="0"/>
        <v>0</v>
      </c>
      <c r="G31" s="4"/>
      <c r="H31" s="4"/>
      <c r="I31" s="4"/>
      <c r="J31" s="4"/>
      <c r="K31" s="4"/>
    </row>
    <row r="32" spans="1:11" x14ac:dyDescent="0.25">
      <c r="A32" s="2">
        <v>43569</v>
      </c>
      <c r="B32" s="3"/>
      <c r="C32" s="3"/>
      <c r="D32" s="3"/>
      <c r="E32" s="3"/>
      <c r="F32" s="3">
        <f t="shared" si="0"/>
        <v>0</v>
      </c>
      <c r="G32" s="4">
        <f>F32+F31+F30+F29+F28+F27+F26</f>
        <v>1.4374999999999998</v>
      </c>
      <c r="H32" s="4"/>
      <c r="I32" s="4"/>
      <c r="J32" s="4"/>
      <c r="K32" s="4"/>
    </row>
    <row r="33" spans="1:11" x14ac:dyDescent="0.25">
      <c r="A33" s="5">
        <v>43570</v>
      </c>
      <c r="B33" s="6"/>
      <c r="C33" s="6"/>
      <c r="D33" s="6"/>
      <c r="E33" s="6"/>
      <c r="F33" s="6">
        <f t="shared" si="0"/>
        <v>0</v>
      </c>
      <c r="G33" s="7"/>
      <c r="H33" s="7"/>
      <c r="I33" s="7"/>
      <c r="J33" s="7"/>
      <c r="K33" s="7"/>
    </row>
    <row r="34" spans="1:11" x14ac:dyDescent="0.25">
      <c r="A34" s="5">
        <v>43571</v>
      </c>
      <c r="B34" s="6">
        <v>0.35416666666666669</v>
      </c>
      <c r="C34" s="6">
        <v>0.5</v>
      </c>
      <c r="D34" s="6">
        <v>0.52083333333333337</v>
      </c>
      <c r="E34" s="6">
        <v>0.85416666666666663</v>
      </c>
      <c r="F34" s="6">
        <f t="shared" si="0"/>
        <v>0.47916666666666657</v>
      </c>
      <c r="G34" s="7"/>
      <c r="H34" s="7"/>
      <c r="I34" s="7"/>
      <c r="J34" s="7"/>
      <c r="K34" s="7"/>
    </row>
    <row r="35" spans="1:11" x14ac:dyDescent="0.25">
      <c r="A35" s="5">
        <v>43572</v>
      </c>
      <c r="B35" s="6"/>
      <c r="C35" s="6"/>
      <c r="D35" s="6"/>
      <c r="E35" s="6"/>
      <c r="F35" s="6">
        <f t="shared" si="0"/>
        <v>0</v>
      </c>
      <c r="G35" s="7"/>
      <c r="H35" s="7"/>
      <c r="I35" s="7"/>
      <c r="J35" s="7"/>
      <c r="K35" s="7"/>
    </row>
    <row r="36" spans="1:11" x14ac:dyDescent="0.25">
      <c r="A36" s="5">
        <v>43573</v>
      </c>
      <c r="B36" s="6">
        <v>0.35416666666666669</v>
      </c>
      <c r="C36" s="6">
        <v>0.5</v>
      </c>
      <c r="D36" s="6">
        <v>0.52083333333333337</v>
      </c>
      <c r="E36" s="6">
        <v>0.85416666666666663</v>
      </c>
      <c r="F36" s="6">
        <f t="shared" si="0"/>
        <v>0.47916666666666657</v>
      </c>
      <c r="G36" s="7"/>
      <c r="H36" s="7"/>
      <c r="I36" s="7"/>
      <c r="J36" s="7"/>
      <c r="K36" s="7"/>
    </row>
    <row r="37" spans="1:11" x14ac:dyDescent="0.25">
      <c r="A37" s="5">
        <v>43574</v>
      </c>
      <c r="B37" s="6"/>
      <c r="C37" s="6"/>
      <c r="D37" s="6"/>
      <c r="E37" s="6"/>
      <c r="F37" s="6">
        <f t="shared" si="0"/>
        <v>0</v>
      </c>
      <c r="G37" s="7"/>
      <c r="H37" s="7"/>
      <c r="I37" s="7"/>
      <c r="J37" s="7"/>
      <c r="K37" s="7"/>
    </row>
    <row r="38" spans="1:11" x14ac:dyDescent="0.25">
      <c r="A38" s="5">
        <v>43575</v>
      </c>
      <c r="B38" s="6">
        <v>0.35416666666666669</v>
      </c>
      <c r="C38" s="6">
        <v>0.5</v>
      </c>
      <c r="D38" s="6">
        <v>0.52083333333333337</v>
      </c>
      <c r="E38" s="6">
        <v>0.85416666666666663</v>
      </c>
      <c r="F38" s="6">
        <f t="shared" si="0"/>
        <v>0.47916666666666657</v>
      </c>
      <c r="G38" s="7"/>
      <c r="H38" s="7"/>
      <c r="I38" s="7"/>
      <c r="J38" s="7"/>
      <c r="K38" s="7"/>
    </row>
    <row r="39" spans="1:11" x14ac:dyDescent="0.25">
      <c r="A39" s="5">
        <v>43576</v>
      </c>
      <c r="B39" s="6"/>
      <c r="C39" s="6"/>
      <c r="D39" s="6"/>
      <c r="E39" s="6"/>
      <c r="F39" s="6">
        <f t="shared" si="0"/>
        <v>0</v>
      </c>
      <c r="G39" s="7">
        <f>F39+F38+F37+F36+F35+F34+F33</f>
        <v>1.4374999999999998</v>
      </c>
      <c r="H39" s="7"/>
      <c r="I39" s="7"/>
      <c r="J39" s="7"/>
      <c r="K39" s="7"/>
    </row>
    <row r="40" spans="1:11" x14ac:dyDescent="0.25">
      <c r="A40" s="2">
        <v>43577</v>
      </c>
      <c r="B40" s="3">
        <v>0.35416666666666669</v>
      </c>
      <c r="C40" s="3">
        <v>0.5</v>
      </c>
      <c r="D40" s="3">
        <v>0.52083333333333337</v>
      </c>
      <c r="E40" s="3">
        <v>0.85416666666666663</v>
      </c>
      <c r="F40" s="3">
        <f t="shared" si="0"/>
        <v>0.47916666666666657</v>
      </c>
      <c r="G40" s="4"/>
      <c r="H40" s="4"/>
      <c r="I40" s="4"/>
      <c r="J40" s="4"/>
      <c r="K40" s="4"/>
    </row>
    <row r="41" spans="1:11" x14ac:dyDescent="0.25">
      <c r="A41" s="2">
        <v>43578</v>
      </c>
      <c r="B41" s="3"/>
      <c r="C41" s="3"/>
      <c r="D41" s="3"/>
      <c r="E41" s="3"/>
      <c r="F41" s="3">
        <f t="shared" si="0"/>
        <v>0</v>
      </c>
      <c r="G41" s="4"/>
      <c r="H41" s="4"/>
      <c r="I41" s="4"/>
      <c r="J41" s="4"/>
      <c r="K41" s="4"/>
    </row>
    <row r="42" spans="1:11" x14ac:dyDescent="0.25">
      <c r="A42" s="2">
        <v>43579</v>
      </c>
      <c r="B42" s="3">
        <v>0.35416666666666669</v>
      </c>
      <c r="C42" s="3">
        <v>0.5</v>
      </c>
      <c r="D42" s="3">
        <v>0.52083333333333337</v>
      </c>
      <c r="E42" s="3">
        <v>0.85416666666666663</v>
      </c>
      <c r="F42" s="3">
        <f t="shared" si="0"/>
        <v>0.47916666666666657</v>
      </c>
      <c r="G42" s="4"/>
      <c r="H42" s="4"/>
      <c r="I42" s="4"/>
      <c r="J42" s="4"/>
      <c r="K42" s="4"/>
    </row>
    <row r="43" spans="1:11" x14ac:dyDescent="0.25">
      <c r="A43" s="2">
        <v>43580</v>
      </c>
      <c r="B43" s="3"/>
      <c r="C43" s="3"/>
      <c r="D43" s="3"/>
      <c r="E43" s="3"/>
      <c r="F43" s="3">
        <f t="shared" si="0"/>
        <v>0</v>
      </c>
      <c r="G43" s="4"/>
      <c r="H43" s="4"/>
      <c r="I43" s="4"/>
      <c r="J43" s="4"/>
      <c r="K43" s="4"/>
    </row>
    <row r="44" spans="1:11" x14ac:dyDescent="0.25">
      <c r="A44" s="2">
        <v>43581</v>
      </c>
      <c r="B44" s="3"/>
      <c r="C44" s="3"/>
      <c r="D44" s="3"/>
      <c r="E44" s="3"/>
      <c r="F44" s="3">
        <f t="shared" si="0"/>
        <v>0</v>
      </c>
      <c r="G44" s="4"/>
      <c r="H44" s="4"/>
      <c r="I44" s="4"/>
      <c r="J44" s="4"/>
      <c r="K44" s="4"/>
    </row>
    <row r="45" spans="1:11" x14ac:dyDescent="0.25">
      <c r="A45" s="2">
        <v>43582</v>
      </c>
      <c r="B45" s="3">
        <v>0.39583333333333331</v>
      </c>
      <c r="C45" s="3">
        <v>0.52083333333333337</v>
      </c>
      <c r="D45" s="3">
        <v>0.54166666666666663</v>
      </c>
      <c r="E45" s="3">
        <v>0.88541666666666663</v>
      </c>
      <c r="F45" s="3">
        <f t="shared" si="0"/>
        <v>0.46875000000000006</v>
      </c>
      <c r="G45" s="4"/>
      <c r="H45" s="4"/>
      <c r="I45" s="4"/>
      <c r="J45" s="4"/>
      <c r="K45" s="4"/>
    </row>
    <row r="46" spans="1:11" x14ac:dyDescent="0.25">
      <c r="A46" s="2">
        <v>43583</v>
      </c>
      <c r="B46" s="3">
        <v>0.375</v>
      </c>
      <c r="C46" s="3">
        <v>0.54166666666666663</v>
      </c>
      <c r="D46" s="3"/>
      <c r="E46" s="3"/>
      <c r="F46" s="3">
        <f t="shared" si="0"/>
        <v>0.16666666666666663</v>
      </c>
      <c r="G46" s="4">
        <f>F46+F45+F44+F43+F42+F41+F40</f>
        <v>1.5937499999999998</v>
      </c>
      <c r="H46" s="4"/>
      <c r="I46" s="4"/>
      <c r="J46" s="4">
        <v>0.13541666666666666</v>
      </c>
      <c r="K46" s="4"/>
    </row>
    <row r="47" spans="1:11" x14ac:dyDescent="0.25">
      <c r="A47" s="5">
        <v>43584</v>
      </c>
      <c r="B47" s="6"/>
      <c r="C47" s="6"/>
      <c r="D47" s="6"/>
      <c r="E47" s="6"/>
      <c r="F47" s="6">
        <f t="shared" si="0"/>
        <v>0</v>
      </c>
      <c r="G47" s="7"/>
      <c r="H47" s="7"/>
      <c r="I47" s="7"/>
      <c r="J47" s="7"/>
      <c r="K47" s="7"/>
    </row>
    <row r="48" spans="1:11" x14ac:dyDescent="0.25">
      <c r="A48" s="5">
        <v>43585</v>
      </c>
      <c r="B48" s="6">
        <v>0.35416666666666669</v>
      </c>
      <c r="C48" s="6">
        <v>0.5</v>
      </c>
      <c r="D48" s="6">
        <v>0.52083333333333337</v>
      </c>
      <c r="E48" s="6">
        <v>0.85416666666666663</v>
      </c>
      <c r="F48" s="6">
        <f t="shared" si="0"/>
        <v>0.47916666666666657</v>
      </c>
      <c r="G48" s="7"/>
      <c r="H48" s="7">
        <f>H25</f>
        <v>0</v>
      </c>
      <c r="I48" s="7"/>
      <c r="J48" s="7">
        <f>J11+J25+J46</f>
        <v>0.80208333333333337</v>
      </c>
      <c r="K48" s="7"/>
    </row>
  </sheetData>
  <mergeCells count="2">
    <mergeCell ref="H1:I1"/>
    <mergeCell ref="J1:K1"/>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3"/>
  <sheetViews>
    <sheetView tabSelected="1" workbookViewId="0">
      <pane ySplit="2" topLeftCell="A3" activePane="bottomLeft" state="frozen"/>
      <selection pane="bottomLeft" activeCell="B27" sqref="B27"/>
    </sheetView>
  </sheetViews>
  <sheetFormatPr baseColWidth="10" defaultRowHeight="15" x14ac:dyDescent="0.25"/>
  <cols>
    <col min="1" max="1" width="27.140625" style="16" bestFit="1" customWidth="1"/>
    <col min="2" max="5" width="11.42578125" style="16"/>
    <col min="6" max="6" width="11.42578125" style="15"/>
    <col min="7" max="7" width="12.5703125" style="15" customWidth="1"/>
    <col min="8" max="8" width="10.140625" style="15" customWidth="1"/>
    <col min="9" max="9" width="7.42578125" style="15" customWidth="1"/>
    <col min="10" max="10" width="9.42578125" style="15" customWidth="1"/>
    <col min="11" max="11" width="7.5703125" style="15" customWidth="1"/>
    <col min="12" max="12" width="9.28515625" style="16" customWidth="1"/>
    <col min="13" max="13" width="12.42578125" style="16" customWidth="1"/>
    <col min="14" max="14" width="9.28515625" style="16" customWidth="1"/>
    <col min="15" max="16" width="13.42578125" style="16" customWidth="1"/>
    <col min="17" max="16384" width="11.42578125" style="16"/>
  </cols>
  <sheetData>
    <row r="1" spans="1:16" ht="15" customHeight="1" x14ac:dyDescent="0.25">
      <c r="A1" s="13" t="s">
        <v>9</v>
      </c>
      <c r="B1" s="8">
        <v>2019</v>
      </c>
      <c r="C1" s="39" t="s">
        <v>8</v>
      </c>
      <c r="D1" s="39"/>
      <c r="E1" s="14">
        <f>DATE(B1,5,1)</f>
        <v>43586</v>
      </c>
      <c r="L1" s="40" t="s">
        <v>12</v>
      </c>
      <c r="M1" s="41"/>
      <c r="N1" s="42"/>
      <c r="O1" s="46" t="s">
        <v>13</v>
      </c>
      <c r="P1" s="47"/>
    </row>
    <row r="2" spans="1:16" ht="18.75" customHeight="1" x14ac:dyDescent="0.25">
      <c r="A2" s="37" t="s">
        <v>0</v>
      </c>
      <c r="B2" s="37" t="s">
        <v>1</v>
      </c>
      <c r="C2" s="37" t="s">
        <v>2</v>
      </c>
      <c r="D2" s="37" t="s">
        <v>3</v>
      </c>
      <c r="E2" s="37" t="s">
        <v>2</v>
      </c>
      <c r="F2" s="37" t="s">
        <v>4</v>
      </c>
      <c r="G2" s="37" t="s">
        <v>5</v>
      </c>
      <c r="H2" s="50" t="s">
        <v>7</v>
      </c>
      <c r="I2" s="50"/>
      <c r="J2" s="50" t="s">
        <v>6</v>
      </c>
      <c r="K2" s="51"/>
      <c r="L2" s="43"/>
      <c r="M2" s="44"/>
      <c r="N2" s="45"/>
      <c r="O2" s="48"/>
      <c r="P2" s="49"/>
    </row>
    <row r="3" spans="1:16" x14ac:dyDescent="0.25">
      <c r="A3" s="17">
        <f>$E$1+CHOOSE(WEEKDAY($E$1,2),0,-1,-2,-3,-4,-5,-6)</f>
        <v>43584</v>
      </c>
      <c r="B3" s="9"/>
      <c r="C3" s="9"/>
      <c r="D3" s="9"/>
      <c r="E3" s="9"/>
      <c r="F3" s="18" t="str">
        <f t="shared" ref="F3:F66" si="0">IF(AND(B3=0,C3=0,D3=0,E3=0),"",IF((C3-B3)+(E3-D3)&lt;0,"",(C3-B3)+(E3-D3)))</f>
        <v/>
      </c>
      <c r="G3" s="19" t="str">
        <f t="shared" ref="G3:G8" si="1">IF(A3&lt;$E$1,"",IF(MONTH(A3)=MONTH(A4),"",CHOOSE(WEEKDAY(A3,2),$F$3,SUM($F$3:$F$4),SUM($F$3:$F$5),SUM($F$3:$F$6),SUM($F$3:$F$7),SUM($F$3:$F$8))))</f>
        <v/>
      </c>
      <c r="H3" s="19" t="str">
        <f t="shared" ref="H3:H8" si="2">IF(G3&lt;&gt;"",IF(MAX(G3-44/24,0)&gt;0,MAX(G3-44/24,0),""),"")</f>
        <v/>
      </c>
      <c r="I3" s="19" t="str">
        <f>IF($A3&lt;$E$1,"",IF($A3=EOMONTH($A3,0),IF(VLOOKUP(MONTH($A3),$L$3:$M$14,2,0)&gt;0,VLOOKUP(MONTH($A3),$L$3:$M$14,2,0),""),IF(AND(MONTH($A3)=5,$H3&lt;&gt;""),SUM($H$3:$H3),IF(AND(MONTH($A3)=6,$H3&lt;&gt;""),SUM($H$3:$H3,-$M$3),IF(AND(MONTH($A3)=7,$H3&lt;&gt;""),SUM($H$3:$H3,-SUM($M$3:$M$4)),IF(AND(MONTH($A3)=8,$H3&lt;&gt;""),SUM($H$3:$H3,-SUM($M$3:$M$5)),IF(AND(MONTH($A3)=9,$H3&lt;&gt;""),SUM($H$3:$H3,-SUM($M$3:$M$6)),IF(AND(MONTH($A3)=10,$H3&lt;&gt;""),SUM($H$3:$H3,-SUM($M$3:$M$7)),IF(AND(MONTH($A3)=11,$H3&lt;&gt;""),SUM($H$3:$H3,-SUM($M$3:$M$8)),IF(AND(MONTH($A3)=12,$H3&lt;&gt;""),SUM($H$3:$H3,-SUM($M$3:$M$9)),IF(AND(MONTH($A3)=1,$H3&lt;&gt;""),SUM($H$3:$H3,-SUM($M$3:$M$10)),IF(AND(MONTH($A3)=2,$H3&lt;&gt;""),SUM($H$3:$H3,-SUM($M$3:$M$11)),IF(AND(MONTH($A3)=3,$H3&lt;&gt;""),SUM($H$3:$H3,-SUM($M$3:$M$12)),IF(AND(MONTH($A3)=4,$H3&lt;&gt;""),SUM($H$3:$H3,-SUM($M$3:$M$13)),""))))))))))))))</f>
        <v/>
      </c>
      <c r="J3" s="19" t="str">
        <f t="shared" ref="J3:J66" si="3">IF(G3&lt;&gt;"",IF(MAX(G3-35/24,0)&gt;0,IF(MAX(G3,0)&gt;48/24,9/24,MAX(G3-35/24,0)-_xlfn.NUMBERVALUE(H3)),""),"")</f>
        <v/>
      </c>
      <c r="K3" s="19" t="str">
        <f>IF(OR(A3&lt;$E$1,A3&gt;EOMONTH($E$1,11)),"",IF(OR(AND(A3=EOMONTH(A3,0),VLOOKUP(MONTH(A3),$L$3:$N$14,3,0)&gt;0),J3&lt;&gt;""),SUM($J$3:$J3),""))</f>
        <v/>
      </c>
      <c r="L3" s="32">
        <v>5</v>
      </c>
      <c r="M3" s="33">
        <f>SUMPRODUCT((MONTH($A$3:$A$373)=L3)*(_xlfn.NUMBERVALUE($H$3:$H$373)))</f>
        <v>0.59374999999999933</v>
      </c>
      <c r="N3" s="33">
        <f t="shared" ref="N3:N14" si="4">SUMPRODUCT((MONTH($A$3:$A$373)=L3)*(_xlfn.NUMBERVALUE($J$3:$J$373)))</f>
        <v>1.125</v>
      </c>
      <c r="O3" s="36">
        <v>0.1673611111111111</v>
      </c>
      <c r="P3" s="36">
        <v>0.20833333333333334</v>
      </c>
    </row>
    <row r="4" spans="1:16" x14ac:dyDescent="0.25">
      <c r="A4" s="17">
        <f>A3+1</f>
        <v>43585</v>
      </c>
      <c r="B4" s="9"/>
      <c r="C4" s="9"/>
      <c r="D4" s="9"/>
      <c r="E4" s="9"/>
      <c r="F4" s="18" t="str">
        <f t="shared" si="0"/>
        <v/>
      </c>
      <c r="G4" s="19" t="str">
        <f t="shared" si="1"/>
        <v/>
      </c>
      <c r="H4" s="19" t="str">
        <f t="shared" si="2"/>
        <v/>
      </c>
      <c r="I4" s="19" t="str">
        <f>IF($A4&lt;$E$1,"",IF($A4=EOMONTH($A4,0),IF(VLOOKUP(MONTH($A4),$L$3:$M$14,2,0)&gt;0,VLOOKUP(MONTH($A4),$L$3:$M$14,2,0),""),IF(AND(MONTH($A4)=5,$H4&lt;&gt;""),SUM($H$3:$H4),IF(AND(MONTH($A4)=6,$H4&lt;&gt;""),SUM($H$3:$H4,-$M$3),IF(AND(MONTH($A4)=7,$H4&lt;&gt;""),SUM($H$3:$H4,-SUM($M$3:$M$4)),IF(AND(MONTH($A4)=8,$H4&lt;&gt;""),SUM($H$3:$H4,-SUM($M$3:$M$5)),IF(AND(MONTH($A4)=9,$H4&lt;&gt;""),SUM($H$3:$H4,-SUM($M$3:$M$6)),IF(AND(MONTH($A4)=10,$H4&lt;&gt;""),SUM($H$3:$H4,-SUM($M$3:$M$7)),IF(AND(MONTH($A4)=11,$H4&lt;&gt;""),SUM($H$3:$H4,-SUM($M$3:$M$8)),IF(AND(MONTH($A4)=12,$H4&lt;&gt;""),SUM($H$3:$H4,-SUM($M$3:$M$9)),IF(AND(MONTH($A4)=1,$H4&lt;&gt;""),SUM($H$3:$H4,-SUM($M$3:$M$10)),IF(AND(MONTH($A4)=2,$H4&lt;&gt;""),SUM($H$3:$H4,-SUM($M$3:$M$11)),IF(AND(MONTH($A4)=3,$H4&lt;&gt;""),SUM($H$3:$H4,-SUM($M$3:$M$12)),IF(AND(MONTH($A4)=4,$H4&lt;&gt;""),SUM($H$3:$H4,-SUM($M$3:$M$13)),""))))))))))))))</f>
        <v/>
      </c>
      <c r="J4" s="19" t="str">
        <f t="shared" si="3"/>
        <v/>
      </c>
      <c r="K4" s="19" t="str">
        <f>IF(OR(A4&lt;$E$1,A4&gt;EOMONTH($E$1,11)),"",IF(OR(AND(A4=EOMONTH(A4,0),VLOOKUP(MONTH(A4),$L$3:$N$14,3,0)&gt;0),J4&lt;&gt;""),SUM($J$3:$J4),""))</f>
        <v/>
      </c>
      <c r="L4" s="32">
        <v>6</v>
      </c>
      <c r="M4" s="33">
        <f t="shared" ref="M4:M14" si="5">SUMPRODUCT((MONTH($A$3:$A$373)=L4)*(_xlfn.NUMBERVALUE($H$3:$H$373)))</f>
        <v>0</v>
      </c>
      <c r="N4" s="33">
        <f t="shared" si="4"/>
        <v>0.13541666666666699</v>
      </c>
      <c r="O4" s="36">
        <v>0.20902777777777778</v>
      </c>
      <c r="P4" s="36">
        <v>0.25</v>
      </c>
    </row>
    <row r="5" spans="1:16" x14ac:dyDescent="0.25">
      <c r="A5" s="17">
        <f t="shared" ref="A5:A68" si="6">A4+1</f>
        <v>43586</v>
      </c>
      <c r="B5" s="9"/>
      <c r="C5" s="9"/>
      <c r="D5" s="9"/>
      <c r="E5" s="9"/>
      <c r="F5" s="18" t="str">
        <f t="shared" si="0"/>
        <v/>
      </c>
      <c r="G5" s="19" t="str">
        <f t="shared" si="1"/>
        <v/>
      </c>
      <c r="H5" s="19" t="str">
        <f t="shared" si="2"/>
        <v/>
      </c>
      <c r="I5" s="19" t="str">
        <f>IF($A5&lt;$E$1,"",IF($A5=EOMONTH($A5,0),IF(VLOOKUP(MONTH($A5),$L$3:$M$14,2,0)&gt;0,VLOOKUP(MONTH($A5),$L$3:$M$14,2,0),""),IF(AND(MONTH($A5)=5,$H5&lt;&gt;""),SUM($H$3:$H5),IF(AND(MONTH($A5)=6,$H5&lt;&gt;""),SUM($H$3:$H5,-$M$3),IF(AND(MONTH($A5)=7,$H5&lt;&gt;""),SUM($H$3:$H5,-SUM($M$3:$M$4)),IF(AND(MONTH($A5)=8,$H5&lt;&gt;""),SUM($H$3:$H5,-SUM($M$3:$M$5)),IF(AND(MONTH($A5)=9,$H5&lt;&gt;""),SUM($H$3:$H5,-SUM($M$3:$M$6)),IF(AND(MONTH($A5)=10,$H5&lt;&gt;""),SUM($H$3:$H5,-SUM($M$3:$M$7)),IF(AND(MONTH($A5)=11,$H5&lt;&gt;""),SUM($H$3:$H5,-SUM($M$3:$M$8)),IF(AND(MONTH($A5)=12,$H5&lt;&gt;""),SUM($H$3:$H5,-SUM($M$3:$M$9)),IF(AND(MONTH($A5)=1,$H5&lt;&gt;""),SUM($H$3:$H5,-SUM($M$3:$M$10)),IF(AND(MONTH($A5)=2,$H5&lt;&gt;""),SUM($H$3:$H5,-SUM($M$3:$M$11)),IF(AND(MONTH($A5)=3,$H5&lt;&gt;""),SUM($H$3:$H5,-SUM($M$3:$M$12)),IF(AND(MONTH($A5)=4,$H5&lt;&gt;""),SUM($H$3:$H5,-SUM($M$3:$M$13)),""))))))))))))))</f>
        <v/>
      </c>
      <c r="J5" s="19" t="str">
        <f t="shared" si="3"/>
        <v/>
      </c>
      <c r="K5" s="19" t="str">
        <f>IF(OR(A5&lt;$E$1,A5&gt;EOMONTH($E$1,11)),"",IF(OR(AND(A5=EOMONTH(A5,0),VLOOKUP(MONTH(A5),$L$3:$N$14,3,0)&gt;0),J5&lt;&gt;""),SUM($J$3:$J5),""))</f>
        <v/>
      </c>
      <c r="L5" s="32">
        <v>7</v>
      </c>
      <c r="M5" s="33">
        <f t="shared" si="5"/>
        <v>0</v>
      </c>
      <c r="N5" s="33">
        <f t="shared" si="4"/>
        <v>0</v>
      </c>
      <c r="O5" s="36">
        <v>0.25069444444444444</v>
      </c>
      <c r="P5" s="36">
        <v>0.29166666666666669</v>
      </c>
    </row>
    <row r="6" spans="1:16" x14ac:dyDescent="0.25">
      <c r="A6" s="17">
        <f t="shared" si="6"/>
        <v>43587</v>
      </c>
      <c r="B6" s="9"/>
      <c r="C6" s="9"/>
      <c r="D6" s="9"/>
      <c r="E6" s="9"/>
      <c r="F6" s="18" t="str">
        <f t="shared" si="0"/>
        <v/>
      </c>
      <c r="G6" s="19" t="str">
        <f t="shared" si="1"/>
        <v/>
      </c>
      <c r="H6" s="19" t="str">
        <f t="shared" si="2"/>
        <v/>
      </c>
      <c r="I6" s="19" t="str">
        <f>IF($A6&lt;$E$1,"",IF($A6=EOMONTH($A6,0),IF(VLOOKUP(MONTH($A6),$L$3:$M$14,2,0)&gt;0,VLOOKUP(MONTH($A6),$L$3:$M$14,2,0),""),IF(AND(MONTH($A6)=5,$H6&lt;&gt;""),SUM($H$3:$H6),IF(AND(MONTH($A6)=6,$H6&lt;&gt;""),SUM($H$3:$H6,-$M$3),IF(AND(MONTH($A6)=7,$H6&lt;&gt;""),SUM($H$3:$H6,-SUM($M$3:$M$4)),IF(AND(MONTH($A6)=8,$H6&lt;&gt;""),SUM($H$3:$H6,-SUM($M$3:$M$5)),IF(AND(MONTH($A6)=9,$H6&lt;&gt;""),SUM($H$3:$H6,-SUM($M$3:$M$6)),IF(AND(MONTH($A6)=10,$H6&lt;&gt;""),SUM($H$3:$H6,-SUM($M$3:$M$7)),IF(AND(MONTH($A6)=11,$H6&lt;&gt;""),SUM($H$3:$H6,-SUM($M$3:$M$8)),IF(AND(MONTH($A6)=12,$H6&lt;&gt;""),SUM($H$3:$H6,-SUM($M$3:$M$9)),IF(AND(MONTH($A6)=1,$H6&lt;&gt;""),SUM($H$3:$H6,-SUM($M$3:$M$10)),IF(AND(MONTH($A6)=2,$H6&lt;&gt;""),SUM($H$3:$H6,-SUM($M$3:$M$11)),IF(AND(MONTH($A6)=3,$H6&lt;&gt;""),SUM($H$3:$H6,-SUM($M$3:$M$12)),IF(AND(MONTH($A6)=4,$H6&lt;&gt;""),SUM($H$3:$H6,-SUM($M$3:$M$13)),""))))))))))))))</f>
        <v/>
      </c>
      <c r="J6" s="19" t="str">
        <f t="shared" si="3"/>
        <v/>
      </c>
      <c r="K6" s="19" t="str">
        <f>IF(OR(A6&lt;$E$1,A6&gt;EOMONTH($E$1,11)),"",IF(OR(AND(A6=EOMONTH(A6,0),VLOOKUP(MONTH(A6),$L$3:$N$14,3,0)&gt;0),J6&lt;&gt;""),SUM($J$3:$J6),""))</f>
        <v/>
      </c>
      <c r="L6" s="32">
        <v>8</v>
      </c>
      <c r="M6" s="33">
        <f t="shared" si="5"/>
        <v>0</v>
      </c>
      <c r="N6" s="33">
        <f t="shared" si="4"/>
        <v>0</v>
      </c>
      <c r="O6" s="36">
        <v>0.29236111111111113</v>
      </c>
      <c r="P6" s="36">
        <v>0.33333333333333331</v>
      </c>
    </row>
    <row r="7" spans="1:16" x14ac:dyDescent="0.25">
      <c r="A7" s="17">
        <f t="shared" si="6"/>
        <v>43588</v>
      </c>
      <c r="B7" s="9"/>
      <c r="C7" s="9"/>
      <c r="D7" s="9"/>
      <c r="E7" s="9"/>
      <c r="F7" s="18" t="str">
        <f t="shared" si="0"/>
        <v/>
      </c>
      <c r="G7" s="19" t="str">
        <f t="shared" si="1"/>
        <v/>
      </c>
      <c r="H7" s="19" t="str">
        <f t="shared" si="2"/>
        <v/>
      </c>
      <c r="I7" s="19" t="str">
        <f>IF($A7&lt;$E$1,"",IF($A7=EOMONTH($A7,0),IF(VLOOKUP(MONTH($A7),$L$3:$M$14,2,0)&gt;0,VLOOKUP(MONTH($A7),$L$3:$M$14,2,0),""),IF(AND(MONTH($A7)=5,$H7&lt;&gt;""),SUM($H$3:$H7),IF(AND(MONTH($A7)=6,$H7&lt;&gt;""),SUM($H$3:$H7,-$M$3),IF(AND(MONTH($A7)=7,$H7&lt;&gt;""),SUM($H$3:$H7,-SUM($M$3:$M$4)),IF(AND(MONTH($A7)=8,$H7&lt;&gt;""),SUM($H$3:$H7,-SUM($M$3:$M$5)),IF(AND(MONTH($A7)=9,$H7&lt;&gt;""),SUM($H$3:$H7,-SUM($M$3:$M$6)),IF(AND(MONTH($A7)=10,$H7&lt;&gt;""),SUM($H$3:$H7,-SUM($M$3:$M$7)),IF(AND(MONTH($A7)=11,$H7&lt;&gt;""),SUM($H$3:$H7,-SUM($M$3:$M$8)),IF(AND(MONTH($A7)=12,$H7&lt;&gt;""),SUM($H$3:$H7,-SUM($M$3:$M$9)),IF(AND(MONTH($A7)=1,$H7&lt;&gt;""),SUM($H$3:$H7,-SUM($M$3:$M$10)),IF(AND(MONTH($A7)=2,$H7&lt;&gt;""),SUM($H$3:$H7,-SUM($M$3:$M$11)),IF(AND(MONTH($A7)=3,$H7&lt;&gt;""),SUM($H$3:$H7,-SUM($M$3:$M$12)),IF(AND(MONTH($A7)=4,$H7&lt;&gt;""),SUM($H$3:$H7,-SUM($M$3:$M$13)),""))))))))))))))</f>
        <v/>
      </c>
      <c r="J7" s="19" t="str">
        <f t="shared" si="3"/>
        <v/>
      </c>
      <c r="K7" s="19" t="str">
        <f>IF(OR(A7&lt;$E$1,A7&gt;EOMONTH($E$1,11)),"",IF(OR(AND(A7=EOMONTH(A7,0),VLOOKUP(MONTH(A7),$L$3:$N$14,3,0)&gt;0),J7&lt;&gt;""),SUM($J$3:$J7),""))</f>
        <v/>
      </c>
      <c r="L7" s="32">
        <v>9</v>
      </c>
      <c r="M7" s="33">
        <f t="shared" si="5"/>
        <v>0</v>
      </c>
      <c r="N7" s="33">
        <f t="shared" si="4"/>
        <v>0</v>
      </c>
      <c r="O7" s="36">
        <v>0.33402777777777781</v>
      </c>
      <c r="P7" s="36">
        <v>0.375</v>
      </c>
    </row>
    <row r="8" spans="1:16" x14ac:dyDescent="0.25">
      <c r="A8" s="17">
        <f t="shared" si="6"/>
        <v>43589</v>
      </c>
      <c r="B8" s="9"/>
      <c r="C8" s="9"/>
      <c r="D8" s="9"/>
      <c r="E8" s="9"/>
      <c r="F8" s="18" t="str">
        <f t="shared" si="0"/>
        <v/>
      </c>
      <c r="G8" s="19" t="str">
        <f t="shared" si="1"/>
        <v/>
      </c>
      <c r="H8" s="19" t="str">
        <f t="shared" si="2"/>
        <v/>
      </c>
      <c r="I8" s="19" t="str">
        <f>IF($A8&lt;$E$1,"",IF($A8=EOMONTH($A8,0),IF(VLOOKUP(MONTH($A8),$L$3:$M$14,2,0)&gt;0,VLOOKUP(MONTH($A8),$L$3:$M$14,2,0),""),IF(AND(MONTH($A8)=5,$H8&lt;&gt;""),SUM($H$3:$H8),IF(AND(MONTH($A8)=6,$H8&lt;&gt;""),SUM($H$3:$H8,-$M$3),IF(AND(MONTH($A8)=7,$H8&lt;&gt;""),SUM($H$3:$H8,-SUM($M$3:$M$4)),IF(AND(MONTH($A8)=8,$H8&lt;&gt;""),SUM($H$3:$H8,-SUM($M$3:$M$5)),IF(AND(MONTH($A8)=9,$H8&lt;&gt;""),SUM($H$3:$H8,-SUM($M$3:$M$6)),IF(AND(MONTH($A8)=10,$H8&lt;&gt;""),SUM($H$3:$H8,-SUM($M$3:$M$7)),IF(AND(MONTH($A8)=11,$H8&lt;&gt;""),SUM($H$3:$H8,-SUM($M$3:$M$8)),IF(AND(MONTH($A8)=12,$H8&lt;&gt;""),SUM($H$3:$H8,-SUM($M$3:$M$9)),IF(AND(MONTH($A8)=1,$H8&lt;&gt;""),SUM($H$3:$H8,-SUM($M$3:$M$10)),IF(AND(MONTH($A8)=2,$H8&lt;&gt;""),SUM($H$3:$H8,-SUM($M$3:$M$11)),IF(AND(MONTH($A8)=3,$H8&lt;&gt;""),SUM($H$3:$H8,-SUM($M$3:$M$12)),IF(AND(MONTH($A8)=4,$H8&lt;&gt;""),SUM($H$3:$H8,-SUM($M$3:$M$13)),""))))))))))))))</f>
        <v/>
      </c>
      <c r="J8" s="19" t="str">
        <f t="shared" si="3"/>
        <v/>
      </c>
      <c r="K8" s="19" t="str">
        <f>IF(OR(A8&lt;$E$1,A8&gt;EOMONTH($E$1,11)),"",IF(OR(AND(A8=EOMONTH(A8,0),VLOOKUP(MONTH(A8),$L$3:$N$14,3,0)&gt;0),J8&lt;&gt;""),SUM($J$3:$J8),""))</f>
        <v/>
      </c>
      <c r="L8" s="32">
        <v>10</v>
      </c>
      <c r="M8" s="33">
        <f t="shared" si="5"/>
        <v>0</v>
      </c>
      <c r="N8" s="33">
        <f t="shared" si="4"/>
        <v>0</v>
      </c>
      <c r="O8" s="36">
        <v>0.3756944444444445</v>
      </c>
      <c r="P8" s="36">
        <v>0.41666666666666669</v>
      </c>
    </row>
    <row r="9" spans="1:16" x14ac:dyDescent="0.25">
      <c r="A9" s="17">
        <f t="shared" si="6"/>
        <v>43590</v>
      </c>
      <c r="B9" s="9"/>
      <c r="C9" s="9"/>
      <c r="D9" s="9"/>
      <c r="E9" s="9"/>
      <c r="F9" s="18" t="str">
        <f t="shared" si="0"/>
        <v/>
      </c>
      <c r="G9" s="21" t="str">
        <f>IF(SUM(F3:F9)-SUM(G3:G8)&gt;0,SUM(F3:F9)-SUM(G3:G8),"")</f>
        <v/>
      </c>
      <c r="H9" s="19" t="str">
        <f>IF(G9&lt;&gt;"",IF(MAX(SUM(F3:F9)-SUM(G3:G8)-44/24,0)&gt;0,IF(MAX(SUM(F3:F9)-SUM(G3:G8)-44/24,0)&gt;4/24,VLOOKUP(MAX(SUM(F3:F9)-SUM(G3:G8)-44/24,0),$O$3:$P$8,2,1),MAX(SUM(F3:F9)-SUM(G3:G8)-44/24,0)),""),"")</f>
        <v/>
      </c>
      <c r="I9" s="19" t="str">
        <f>IF($A9&lt;$E$1,"",IF($A9=EOMONTH($A9,0),IF(VLOOKUP(MONTH($A9),$L$3:$M$14,2,0)&gt;0,VLOOKUP(MONTH($A9),$L$3:$M$14,2,0),""),IF(AND(MONTH($A9)=5,$H9&lt;&gt;""),SUM($H$3:$H9),IF(AND(MONTH($A9)=6,$H9&lt;&gt;""),SUM($H$3:$H9,-$M$3),IF(AND(MONTH($A9)=7,$H9&lt;&gt;""),SUM($H$3:$H9,-SUM($M$3:$M$4)),IF(AND(MONTH($A9)=8,$H9&lt;&gt;""),SUM($H$3:$H9,-SUM($M$3:$M$5)),IF(AND(MONTH($A9)=9,$H9&lt;&gt;""),SUM($H$3:$H9,-SUM($M$3:$M$6)),IF(AND(MONTH($A9)=10,$H9&lt;&gt;""),SUM($H$3:$H9,-SUM($M$3:$M$7)),IF(AND(MONTH($A9)=11,$H9&lt;&gt;""),SUM($H$3:$H9,-SUM($M$3:$M$8)),IF(AND(MONTH($A9)=12,$H9&lt;&gt;""),SUM($H$3:$H9,-SUM($M$3:$M$9)),IF(AND(MONTH($A9)=1,$H9&lt;&gt;""),SUM($H$3:$H9,-SUM($M$3:$M$10)),IF(AND(MONTH($A9)=2,$H9&lt;&gt;""),SUM($H$3:$H9,-SUM($M$3:$M$11)),IF(AND(MONTH($A9)=3,$H9&lt;&gt;""),SUM($H$3:$H9,-SUM($M$3:$M$12)),IF(AND(MONTH($A9)=4,$H9&lt;&gt;""),SUM($H$3:$H9,-SUM($M$3:$M$13)),""))))))))))))))</f>
        <v/>
      </c>
      <c r="J9" s="19" t="str">
        <f t="shared" si="3"/>
        <v/>
      </c>
      <c r="K9" s="19" t="str">
        <f>IF(OR(A9&lt;$E$1,A9&gt;EOMONTH($E$1,11)),"",IF(OR(AND(A9=EOMONTH(A9,0),VLOOKUP(MONTH(A9),$L$3:$N$14,3,0)&gt;0),J9&lt;&gt;""),SUM($J$3:$J9),""))</f>
        <v/>
      </c>
      <c r="L9" s="32">
        <v>11</v>
      </c>
      <c r="M9" s="33">
        <f t="shared" si="5"/>
        <v>0</v>
      </c>
      <c r="N9" s="33">
        <f t="shared" si="4"/>
        <v>0</v>
      </c>
    </row>
    <row r="10" spans="1:16" x14ac:dyDescent="0.25">
      <c r="A10" s="17">
        <f t="shared" si="6"/>
        <v>43591</v>
      </c>
      <c r="B10" s="10"/>
      <c r="C10" s="10"/>
      <c r="D10" s="10"/>
      <c r="E10" s="10"/>
      <c r="F10" s="22" t="str">
        <f t="shared" si="0"/>
        <v/>
      </c>
      <c r="G10" s="23" t="str">
        <f t="shared" ref="G10:G15" si="7">IF(MONTH(A10)=MONTH(A11),"",IF(CHOOSE(WEEKDAY(A10,2),$F$10,SUM($F$10:$F$11),SUM($F$10:$F$12),SUM($F$10:$F$13),SUM($F$10:$F$14),SUM($F$10:$F$15))&gt;0,CHOOSE(WEEKDAY(A10,2),$F$10,SUM($F$10:$F$11),SUM($F$10:$F$12),SUM($F$10:$F$13),SUM($F$10:$F$14),SUM($F$10:$F$15)),""))</f>
        <v/>
      </c>
      <c r="H10" s="23" t="str">
        <f t="shared" ref="H10:H15" si="8">IF(G10&lt;&gt;"",IF(MAX(G10-44/24,0)&gt;0,MAX(G10-44/24,0),""),"")</f>
        <v/>
      </c>
      <c r="I10" s="23" t="str">
        <f>IF($A10=EOMONTH($A10,0),IF(VLOOKUP(MONTH($A10),$L$3:$M$14,2,0)&gt;0,VLOOKUP(MONTH($A10),$L$3:$M$14,2,0),""),IF(AND(MONTH($A10)=5,$H10&lt;&gt;""),SUM($H$3:$H10),IF(AND(MONTH($A10)=6,$H10&lt;&gt;""),SUM($H$3:$H10,-$M$3),IF(AND(MONTH($A10)=7,$H10&lt;&gt;""),SUM($H$3:$H10,-SUM($M$3:$M$4)),IF(AND(MONTH($A10)=8,$H10&lt;&gt;""),SUM($H$3:$H10,-SUM($M$3:$M$5)),IF(AND(MONTH($A10)=9,$H10&lt;&gt;""),SUM($H$3:$H10,-SUM($M$3:$M$6)),IF(AND(MONTH($A10)=10,$H10&lt;&gt;""),SUM($H$3:$H10,-SUM($M$3:$M$7)),IF(AND(MONTH($A10)=11,$H10&lt;&gt;""),SUM($H$3:$H10,-SUM($M$3:$M$8)),IF(AND(MONTH($A10)=12,$H10&lt;&gt;""),SUM($H$3:$H10,-SUM($M$3:$M$9)),IF(AND(MONTH($A10)=1,$H10&lt;&gt;""),SUM($H$3:$H10,-SUM($M$3:$M$10)),IF(AND(MONTH($A10)=2,$H10&lt;&gt;""),SUM($H$3:$H10,-SUM($M$3:$M$11)),IF(AND(MONTH($A10)=3,$H10&lt;&gt;""),SUM($H$3:$H10,-SUM($M$3:$M$12)),IF(AND(MONTH($A10)=4,$H10&lt;&gt;""),SUM($H$3:$H10,-SUM($M$3:$M$13)),"")))))))))))))</f>
        <v/>
      </c>
      <c r="J10" s="23" t="str">
        <f t="shared" si="3"/>
        <v/>
      </c>
      <c r="K10" s="23" t="str">
        <f>IF(OR(A10&lt;$E$1,A10&gt;EOMONTH($E$1,11)),"",IF(OR(AND(A10=EOMONTH(A10,0),VLOOKUP(MONTH(A10),$L$3:$N$14,3,0)&gt;0),J10&lt;&gt;""),SUM($J$3:$J10),""))</f>
        <v/>
      </c>
      <c r="L10" s="32">
        <v>12</v>
      </c>
      <c r="M10" s="33">
        <f t="shared" si="5"/>
        <v>0</v>
      </c>
      <c r="N10" s="33">
        <f t="shared" si="4"/>
        <v>0</v>
      </c>
      <c r="O10" s="20"/>
    </row>
    <row r="11" spans="1:16" x14ac:dyDescent="0.25">
      <c r="A11" s="17">
        <f t="shared" si="6"/>
        <v>43592</v>
      </c>
      <c r="B11" s="10">
        <v>0.39583333333333331</v>
      </c>
      <c r="C11" s="10">
        <v>0.52083333333333337</v>
      </c>
      <c r="D11" s="10">
        <v>0.54166666666666663</v>
      </c>
      <c r="E11" s="10">
        <v>0.88541666666666663</v>
      </c>
      <c r="F11" s="22">
        <f t="shared" si="0"/>
        <v>0.46875000000000006</v>
      </c>
      <c r="G11" s="23" t="str">
        <f t="shared" si="7"/>
        <v/>
      </c>
      <c r="H11" s="23" t="str">
        <f t="shared" si="8"/>
        <v/>
      </c>
      <c r="I11" s="23" t="str">
        <f>IF($A11=EOMONTH($A11,0),IF(VLOOKUP(MONTH($A11),$L$3:$M$14,2,0)&gt;0,VLOOKUP(MONTH($A11),$L$3:$M$14,2,0),""),IF(AND(MONTH($A11)=5,$H11&lt;&gt;""),SUM($H$3:$H11),IF(AND(MONTH($A11)=6,$H11&lt;&gt;""),SUM($H$3:$H11,-$M$3),IF(AND(MONTH($A11)=7,$H11&lt;&gt;""),SUM($H$3:$H11,-SUM($M$3:$M$4)),IF(AND(MONTH($A11)=8,$H11&lt;&gt;""),SUM($H$3:$H11,-SUM($M$3:$M$5)),IF(AND(MONTH($A11)=9,$H11&lt;&gt;""),SUM($H$3:$H11,-SUM($M$3:$M$6)),IF(AND(MONTH($A11)=10,$H11&lt;&gt;""),SUM($H$3:$H11,-SUM($M$3:$M$7)),IF(AND(MONTH($A11)=11,$H11&lt;&gt;""),SUM($H$3:$H11,-SUM($M$3:$M$8)),IF(AND(MONTH($A11)=12,$H11&lt;&gt;""),SUM($H$3:$H11,-SUM($M$3:$M$9)),IF(AND(MONTH($A11)=1,$H11&lt;&gt;""),SUM($H$3:$H11,-SUM($M$3:$M$10)),IF(AND(MONTH($A11)=2,$H11&lt;&gt;""),SUM($H$3:$H11,-SUM($M$3:$M$11)),IF(AND(MONTH($A11)=3,$H11&lt;&gt;""),SUM($H$3:$H11,-SUM($M$3:$M$12)),IF(AND(MONTH($A11)=4,$H11&lt;&gt;""),SUM($H$3:$H11,-SUM($M$3:$M$13)),"")))))))))))))</f>
        <v/>
      </c>
      <c r="J11" s="23" t="str">
        <f t="shared" si="3"/>
        <v/>
      </c>
      <c r="K11" s="23" t="str">
        <f>IF(OR(A11&lt;$E$1,A11&gt;EOMONTH($E$1,11)),"",IF(OR(AND(A11=EOMONTH(A11,0),VLOOKUP(MONTH(A11),$L$3:$N$14,3,0)&gt;0),J11&lt;&gt;""),SUM($J$3:$J11),""))</f>
        <v/>
      </c>
      <c r="L11" s="32">
        <v>1</v>
      </c>
      <c r="M11" s="33">
        <f t="shared" si="5"/>
        <v>0</v>
      </c>
      <c r="N11" s="33">
        <f t="shared" si="4"/>
        <v>0</v>
      </c>
      <c r="O11" s="20"/>
    </row>
    <row r="12" spans="1:16" x14ac:dyDescent="0.25">
      <c r="A12" s="17">
        <f t="shared" si="6"/>
        <v>43593</v>
      </c>
      <c r="B12" s="10">
        <v>0.39583333333333331</v>
      </c>
      <c r="C12" s="10">
        <v>0.52083333333333337</v>
      </c>
      <c r="D12" s="10">
        <v>0.54166666666666663</v>
      </c>
      <c r="E12" s="10">
        <v>0.88541666666666663</v>
      </c>
      <c r="F12" s="22">
        <f t="shared" si="0"/>
        <v>0.46875000000000006</v>
      </c>
      <c r="G12" s="23" t="str">
        <f t="shared" si="7"/>
        <v/>
      </c>
      <c r="H12" s="23" t="str">
        <f t="shared" si="8"/>
        <v/>
      </c>
      <c r="I12" s="23" t="str">
        <f>IF($A12=EOMONTH($A12,0),IF(VLOOKUP(MONTH($A12),$L$3:$M$14,2,0)&gt;0,VLOOKUP(MONTH($A12),$L$3:$M$14,2,0),""),IF(AND(MONTH($A12)=5,$H12&lt;&gt;""),SUM($H$3:$H12),IF(AND(MONTH($A12)=6,$H12&lt;&gt;""),SUM($H$3:$H12,-$M$3),IF(AND(MONTH($A12)=7,$H12&lt;&gt;""),SUM($H$3:$H12,-SUM($M$3:$M$4)),IF(AND(MONTH($A12)=8,$H12&lt;&gt;""),SUM($H$3:$H12,-SUM($M$3:$M$5)),IF(AND(MONTH($A12)=9,$H12&lt;&gt;""),SUM($H$3:$H12,-SUM($M$3:$M$6)),IF(AND(MONTH($A12)=10,$H12&lt;&gt;""),SUM($H$3:$H12,-SUM($M$3:$M$7)),IF(AND(MONTH($A12)=11,$H12&lt;&gt;""),SUM($H$3:$H12,-SUM($M$3:$M$8)),IF(AND(MONTH($A12)=12,$H12&lt;&gt;""),SUM($H$3:$H12,-SUM($M$3:$M$9)),IF(AND(MONTH($A12)=1,$H12&lt;&gt;""),SUM($H$3:$H12,-SUM($M$3:$M$10)),IF(AND(MONTH($A12)=2,$H12&lt;&gt;""),SUM($H$3:$H12,-SUM($M$3:$M$11)),IF(AND(MONTH($A12)=3,$H12&lt;&gt;""),SUM($H$3:$H12,-SUM($M$3:$M$12)),IF(AND(MONTH($A12)=4,$H12&lt;&gt;""),SUM($H$3:$H12,-SUM($M$3:$M$13)),"")))))))))))))</f>
        <v/>
      </c>
      <c r="J12" s="23" t="str">
        <f t="shared" si="3"/>
        <v/>
      </c>
      <c r="K12" s="23" t="str">
        <f>IF(OR(A12&lt;$E$1,A12&gt;EOMONTH($E$1,11)),"",IF(OR(AND(A12=EOMONTH(A12,0),VLOOKUP(MONTH(A12),$L$3:$N$14,3,0)&gt;0),J12&lt;&gt;""),SUM($J$3:$J12),""))</f>
        <v/>
      </c>
      <c r="L12" s="32">
        <v>2</v>
      </c>
      <c r="M12" s="33">
        <f t="shared" si="5"/>
        <v>0</v>
      </c>
      <c r="N12" s="33">
        <f t="shared" si="4"/>
        <v>0</v>
      </c>
    </row>
    <row r="13" spans="1:16" x14ac:dyDescent="0.25">
      <c r="A13" s="17">
        <f t="shared" si="6"/>
        <v>43594</v>
      </c>
      <c r="B13" s="10">
        <v>0.39583333333333331</v>
      </c>
      <c r="C13" s="10">
        <v>0.52083333333333337</v>
      </c>
      <c r="D13" s="10"/>
      <c r="E13" s="10"/>
      <c r="F13" s="22">
        <f t="shared" si="0"/>
        <v>0.12500000000000006</v>
      </c>
      <c r="G13" s="23" t="str">
        <f t="shared" si="7"/>
        <v/>
      </c>
      <c r="H13" s="23" t="str">
        <f t="shared" si="8"/>
        <v/>
      </c>
      <c r="I13" s="23" t="str">
        <f>IF($A13=EOMONTH($A13,0),IF(VLOOKUP(MONTH($A13),$L$3:$M$14,2,0)&gt;0,VLOOKUP(MONTH($A13),$L$3:$M$14,2,0),""),IF(AND(MONTH($A13)=5,$H13&lt;&gt;""),SUM($H$3:$H13),IF(AND(MONTH($A13)=6,$H13&lt;&gt;""),SUM($H$3:$H13,-$M$3),IF(AND(MONTH($A13)=7,$H13&lt;&gt;""),SUM($H$3:$H13,-SUM($M$3:$M$4)),IF(AND(MONTH($A13)=8,$H13&lt;&gt;""),SUM($H$3:$H13,-SUM($M$3:$M$5)),IF(AND(MONTH($A13)=9,$H13&lt;&gt;""),SUM($H$3:$H13,-SUM($M$3:$M$6)),IF(AND(MONTH($A13)=10,$H13&lt;&gt;""),SUM($H$3:$H13,-SUM($M$3:$M$7)),IF(AND(MONTH($A13)=11,$H13&lt;&gt;""),SUM($H$3:$H13,-SUM($M$3:$M$8)),IF(AND(MONTH($A13)=12,$H13&lt;&gt;""),SUM($H$3:$H13,-SUM($M$3:$M$9)),IF(AND(MONTH($A13)=1,$H13&lt;&gt;""),SUM($H$3:$H13,-SUM($M$3:$M$10)),IF(AND(MONTH($A13)=2,$H13&lt;&gt;""),SUM($H$3:$H13,-SUM($M$3:$M$11)),IF(AND(MONTH($A13)=3,$H13&lt;&gt;""),SUM($H$3:$H13,-SUM($M$3:$M$12)),IF(AND(MONTH($A13)=4,$H13&lt;&gt;""),SUM($H$3:$H13,-SUM($M$3:$M$13)),"")))))))))))))</f>
        <v/>
      </c>
      <c r="J13" s="23" t="str">
        <f t="shared" si="3"/>
        <v/>
      </c>
      <c r="K13" s="23" t="str">
        <f>IF(OR(A13&lt;$E$1,A13&gt;EOMONTH($E$1,11)),"",IF(OR(AND(A13=EOMONTH(A13,0),VLOOKUP(MONTH(A13),$L$3:$N$14,3,0)&gt;0),J13&lt;&gt;""),SUM($J$3:$J13),""))</f>
        <v/>
      </c>
      <c r="L13" s="32">
        <v>3</v>
      </c>
      <c r="M13" s="33">
        <f t="shared" si="5"/>
        <v>0</v>
      </c>
      <c r="N13" s="33">
        <f t="shared" si="4"/>
        <v>0</v>
      </c>
    </row>
    <row r="14" spans="1:16" x14ac:dyDescent="0.25">
      <c r="A14" s="17">
        <f t="shared" si="6"/>
        <v>43595</v>
      </c>
      <c r="B14" s="10">
        <v>0.35416666666666669</v>
      </c>
      <c r="C14" s="10">
        <v>0.5</v>
      </c>
      <c r="D14" s="10">
        <v>0.52083333333333337</v>
      </c>
      <c r="E14" s="10">
        <v>0.85416666666666663</v>
      </c>
      <c r="F14" s="22">
        <f t="shared" si="0"/>
        <v>0.47916666666666657</v>
      </c>
      <c r="G14" s="23" t="str">
        <f t="shared" si="7"/>
        <v/>
      </c>
      <c r="H14" s="23" t="str">
        <f t="shared" si="8"/>
        <v/>
      </c>
      <c r="I14" s="23" t="str">
        <f>IF($A14=EOMONTH($A14,0),IF(VLOOKUP(MONTH($A14),$L$3:$M$14,2,0)&gt;0,VLOOKUP(MONTH($A14),$L$3:$M$14,2,0),""),IF(AND(MONTH($A14)=5,$H14&lt;&gt;""),SUM($H$3:$H14),IF(AND(MONTH($A14)=6,$H14&lt;&gt;""),SUM($H$3:$H14,-$M$3),IF(AND(MONTH($A14)=7,$H14&lt;&gt;""),SUM($H$3:$H14,-SUM($M$3:$M$4)),IF(AND(MONTH($A14)=8,$H14&lt;&gt;""),SUM($H$3:$H14,-SUM($M$3:$M$5)),IF(AND(MONTH($A14)=9,$H14&lt;&gt;""),SUM($H$3:$H14,-SUM($M$3:$M$6)),IF(AND(MONTH($A14)=10,$H14&lt;&gt;""),SUM($H$3:$H14,-SUM($M$3:$M$7)),IF(AND(MONTH($A14)=11,$H14&lt;&gt;""),SUM($H$3:$H14,-SUM($M$3:$M$8)),IF(AND(MONTH($A14)=12,$H14&lt;&gt;""),SUM($H$3:$H14,-SUM($M$3:$M$9)),IF(AND(MONTH($A14)=1,$H14&lt;&gt;""),SUM($H$3:$H14,-SUM($M$3:$M$10)),IF(AND(MONTH($A14)=2,$H14&lt;&gt;""),SUM($H$3:$H14,-SUM($M$3:$M$11)),IF(AND(MONTH($A14)=3,$H14&lt;&gt;""),SUM($H$3:$H14,-SUM($M$3:$M$12)),IF(AND(MONTH($A14)=4,$H14&lt;&gt;""),SUM($H$3:$H14,-SUM($M$3:$M$13)),"")))))))))))))</f>
        <v/>
      </c>
      <c r="J14" s="23" t="str">
        <f t="shared" si="3"/>
        <v/>
      </c>
      <c r="K14" s="23" t="str">
        <f>IF(OR(A14&lt;$E$1,A14&gt;EOMONTH($E$1,11)),"",IF(OR(AND(A14=EOMONTH(A14,0),VLOOKUP(MONTH(A14),$L$3:$N$14,3,0)&gt;0),J14&lt;&gt;""),SUM($J$3:$J14),""))</f>
        <v/>
      </c>
      <c r="L14" s="32">
        <v>4</v>
      </c>
      <c r="M14" s="33">
        <f t="shared" si="5"/>
        <v>0</v>
      </c>
      <c r="N14" s="33">
        <f t="shared" si="4"/>
        <v>0</v>
      </c>
    </row>
    <row r="15" spans="1:16" x14ac:dyDescent="0.25">
      <c r="A15" s="17">
        <f t="shared" si="6"/>
        <v>43596</v>
      </c>
      <c r="B15" s="10">
        <v>0.35416666666666669</v>
      </c>
      <c r="C15" s="10">
        <v>0.5</v>
      </c>
      <c r="D15" s="10">
        <v>0.52083333333333337</v>
      </c>
      <c r="E15" s="10">
        <v>0.85416666666666663</v>
      </c>
      <c r="F15" s="22">
        <f t="shared" si="0"/>
        <v>0.47916666666666657</v>
      </c>
      <c r="G15" s="23" t="str">
        <f t="shared" si="7"/>
        <v/>
      </c>
      <c r="H15" s="23" t="str">
        <f t="shared" si="8"/>
        <v/>
      </c>
      <c r="I15" s="23" t="str">
        <f>IF($A15=EOMONTH($A15,0),IF(VLOOKUP(MONTH($A15),$L$3:$M$14,2,0)&gt;0,VLOOKUP(MONTH($A15),$L$3:$M$14,2,0),""),IF(AND(MONTH($A15)=5,$H15&lt;&gt;""),SUM($H$3:$H15),IF(AND(MONTH($A15)=6,$H15&lt;&gt;""),SUM($H$3:$H15,-$M$3),IF(AND(MONTH($A15)=7,$H15&lt;&gt;""),SUM($H$3:$H15,-SUM($M$3:$M$4)),IF(AND(MONTH($A15)=8,$H15&lt;&gt;""),SUM($H$3:$H15,-SUM($M$3:$M$5)),IF(AND(MONTH($A15)=9,$H15&lt;&gt;""),SUM($H$3:$H15,-SUM($M$3:$M$6)),IF(AND(MONTH($A15)=10,$H15&lt;&gt;""),SUM($H$3:$H15,-SUM($M$3:$M$7)),IF(AND(MONTH($A15)=11,$H15&lt;&gt;""),SUM($H$3:$H15,-SUM($M$3:$M$8)),IF(AND(MONTH($A15)=12,$H15&lt;&gt;""),SUM($H$3:$H15,-SUM($M$3:$M$9)),IF(AND(MONTH($A15)=1,$H15&lt;&gt;""),SUM($H$3:$H15,-SUM($M$3:$M$10)),IF(AND(MONTH($A15)=2,$H15&lt;&gt;""),SUM($H$3:$H15,-SUM($M$3:$M$11)),IF(AND(MONTH($A15)=3,$H15&lt;&gt;""),SUM($H$3:$H15,-SUM($M$3:$M$12)),IF(AND(MONTH($A15)=4,$H15&lt;&gt;""),SUM($H$3:$H15,-SUM($M$3:$M$13)),"")))))))))))))</f>
        <v/>
      </c>
      <c r="J15" s="23" t="str">
        <f t="shared" si="3"/>
        <v/>
      </c>
      <c r="K15" s="23" t="str">
        <f>IF(OR(A15&lt;$E$1,A15&gt;EOMONTH($E$1,11)),"",IF(OR(AND(A15=EOMONTH(A15,0),VLOOKUP(MONTH(A15),$L$3:$N$14,3,0)&gt;0),J15&lt;&gt;""),SUM($J$3:$J15),""))</f>
        <v/>
      </c>
      <c r="L15" s="34" t="s">
        <v>11</v>
      </c>
      <c r="M15" s="35">
        <f>SUM(M3:M14)</f>
        <v>0.59374999999999933</v>
      </c>
      <c r="N15" s="35">
        <f>SUM(N3:N14)</f>
        <v>1.260416666666667</v>
      </c>
    </row>
    <row r="16" spans="1:16" x14ac:dyDescent="0.25">
      <c r="A16" s="17">
        <f t="shared" si="6"/>
        <v>43597</v>
      </c>
      <c r="B16" s="10"/>
      <c r="C16" s="10"/>
      <c r="D16" s="10"/>
      <c r="E16" s="10"/>
      <c r="F16" s="22" t="str">
        <f t="shared" si="0"/>
        <v/>
      </c>
      <c r="G16" s="24">
        <f>IF(SUM(F10:F16)-SUM(G10:G15)&gt;0,SUM(F10:F16)-SUM(G10:G15),"")</f>
        <v>2.0208333333333335</v>
      </c>
      <c r="H16" s="23">
        <f>IF(G16&lt;&gt;"",IF(MAX(SUM(F10:F16)-SUM(G10:G15)-44/24,0)&gt;0,IF(MAX(SUM(F10:F16)-SUM(G10:G15)-44/24,0)&gt;4/24,VLOOKUP(MAX(SUM(F10:F16)-SUM(G10:G15)-44/24,0),$O$3:$P$8,2,1),MAX(SUM(F10:F16)-SUM(G10:G15)-44/24,0)),""),"")</f>
        <v>0.20833333333333334</v>
      </c>
      <c r="I16" s="23">
        <f>IF($A16=EOMONTH($A16,0),IF(VLOOKUP(MONTH($A16),$L$3:$M$14,2,0)&gt;0,VLOOKUP(MONTH($A16),$L$3:$M$14,2,0),""),IF(AND(MONTH($A16)=5,$H16&lt;&gt;""),SUM($H$3:$H16),IF(AND(MONTH($A16)=6,$H16&lt;&gt;""),SUM($H$3:$H16,-$M$3),IF(AND(MONTH($A16)=7,$H16&lt;&gt;""),SUM($H$3:$H16,-SUM($M$3:$M$4)),IF(AND(MONTH($A16)=8,$H16&lt;&gt;""),SUM($H$3:$H16,-SUM($M$3:$M$5)),IF(AND(MONTH($A16)=9,$H16&lt;&gt;""),SUM($H$3:$H16,-SUM($M$3:$M$6)),IF(AND(MONTH($A16)=10,$H16&lt;&gt;""),SUM($H$3:$H16,-SUM($M$3:$M$7)),IF(AND(MONTH($A16)=11,$H16&lt;&gt;""),SUM($H$3:$H16,-SUM($M$3:$M$8)),IF(AND(MONTH($A16)=12,$H16&lt;&gt;""),SUM($H$3:$H16,-SUM($M$3:$M$9)),IF(AND(MONTH($A16)=1,$H16&lt;&gt;""),SUM($H$3:$H16,-SUM($M$3:$M$10)),IF(AND(MONTH($A16)=2,$H16&lt;&gt;""),SUM($H$3:$H16,-SUM($M$3:$M$11)),IF(AND(MONTH($A16)=3,$H16&lt;&gt;""),SUM($H$3:$H16,-SUM($M$3:$M$12)),IF(AND(MONTH($A16)=4,$H16&lt;&gt;""),SUM($H$3:$H16,-SUM($M$3:$M$13)),"")))))))))))))</f>
        <v>0.20833333333333334</v>
      </c>
      <c r="J16" s="23">
        <f t="shared" si="3"/>
        <v>0.375</v>
      </c>
      <c r="K16" s="23">
        <f>IF(OR(A16&lt;$E$1,A16&gt;EOMONTH($E$1,11)),"",IF(OR(AND(A16=EOMONTH(A16,0),VLOOKUP(MONTH(A16),$L$3:$N$14,3,0)&gt;0),J16&lt;&gt;""),SUM($J$3:$J16),""))</f>
        <v>0.375</v>
      </c>
      <c r="L16" s="15"/>
      <c r="M16" s="15"/>
    </row>
    <row r="17" spans="1:13" x14ac:dyDescent="0.25">
      <c r="A17" s="17">
        <f t="shared" si="6"/>
        <v>43598</v>
      </c>
      <c r="B17" s="9"/>
      <c r="C17" s="9"/>
      <c r="D17" s="9"/>
      <c r="E17" s="9"/>
      <c r="F17" s="18" t="str">
        <f t="shared" si="0"/>
        <v/>
      </c>
      <c r="G17" s="19" t="str">
        <f t="shared" ref="G17:G22" si="9">IF(MONTH(A17)=MONTH(A18),"",IF(CHOOSE(WEEKDAY(A17,2),$F$17,SUM($F$17:$F$18),SUM($F$17:$F$19),SUM($F$17:$F$20),SUM($F$17:$F$21),SUM($F$17:$F$22))&gt;0,CHOOSE(WEEKDAY(A17,2),$F$17,SUM($F$17:$F$18),SUM($F$17:$F$19),SUM($F$17:$F$20),SUM($F$17:$F$21),SUM($F$17:$F$22)),""))</f>
        <v/>
      </c>
      <c r="H17" s="19" t="str">
        <f t="shared" ref="H17:H22" si="10">IF(G17&lt;&gt;"",IF(MAX(G17-44/24,0)&gt;0,MAX(G17-44/24,0),""),"")</f>
        <v/>
      </c>
      <c r="I17" s="19" t="str">
        <f>IF($A17=EOMONTH($A17,0),IF(VLOOKUP(MONTH($A17),$L$3:$M$14,2,0)&gt;0,VLOOKUP(MONTH($A17),$L$3:$M$14,2,0),""),IF(AND(MONTH($A17)=5,$H17&lt;&gt;""),SUM($H$3:$H17),IF(AND(MONTH($A17)=6,$H17&lt;&gt;""),SUM($H$3:$H17,-$M$3),IF(AND(MONTH($A17)=7,$H17&lt;&gt;""),SUM($H$3:$H17,-SUM($M$3:$M$4)),IF(AND(MONTH($A17)=8,$H17&lt;&gt;""),SUM($H$3:$H17,-SUM($M$3:$M$5)),IF(AND(MONTH($A17)=9,$H17&lt;&gt;""),SUM($H$3:$H17,-SUM($M$3:$M$6)),IF(AND(MONTH($A17)=10,$H17&lt;&gt;""),SUM($H$3:$H17,-SUM($M$3:$M$7)),IF(AND(MONTH($A17)=11,$H17&lt;&gt;""),SUM($H$3:$H17,-SUM($M$3:$M$8)),IF(AND(MONTH($A17)=12,$H17&lt;&gt;""),SUM($H$3:$H17,-SUM($M$3:$M$9)),IF(AND(MONTH($A17)=1,$H17&lt;&gt;""),SUM($H$3:$H17,-SUM($M$3:$M$10)),IF(AND(MONTH($A17)=2,$H17&lt;&gt;""),SUM($H$3:$H17,-SUM($M$3:$M$11)),IF(AND(MONTH($A17)=3,$H17&lt;&gt;""),SUM($H$3:$H17,-SUM($M$3:$M$12)),IF(AND(MONTH($A17)=4,$H17&lt;&gt;""),SUM($H$3:$H17,-SUM($M$3:$M$13)),"")))))))))))))</f>
        <v/>
      </c>
      <c r="J17" s="19" t="str">
        <f t="shared" si="3"/>
        <v/>
      </c>
      <c r="K17" s="19" t="str">
        <f>IF(OR(A17&lt;$E$1,A17&gt;EOMONTH($E$1,11)),"",IF(OR(AND(A17=EOMONTH(A17,0),VLOOKUP(MONTH(A17),$L$3:$N$14,3,0)&gt;0),J17&lt;&gt;""),SUM($J$3:$J17),""))</f>
        <v/>
      </c>
      <c r="L17" s="15"/>
      <c r="M17" s="15"/>
    </row>
    <row r="18" spans="1:13" x14ac:dyDescent="0.25">
      <c r="A18" s="17">
        <f t="shared" si="6"/>
        <v>43599</v>
      </c>
      <c r="B18" s="9">
        <v>0.39583333333333331</v>
      </c>
      <c r="C18" s="9">
        <v>0.52083333333333337</v>
      </c>
      <c r="D18" s="9">
        <v>0.54166666666666663</v>
      </c>
      <c r="E18" s="9">
        <v>0.88541666666666663</v>
      </c>
      <c r="F18" s="18">
        <f t="shared" si="0"/>
        <v>0.46875000000000006</v>
      </c>
      <c r="G18" s="19" t="str">
        <f t="shared" si="9"/>
        <v/>
      </c>
      <c r="H18" s="19" t="str">
        <f t="shared" si="10"/>
        <v/>
      </c>
      <c r="I18" s="19" t="str">
        <f>IF($A18=EOMONTH($A18,0),IF(VLOOKUP(MONTH($A18),$L$3:$M$14,2,0)&gt;0,VLOOKUP(MONTH($A18),$L$3:$M$14,2,0),""),IF(AND(MONTH($A18)=5,$H18&lt;&gt;""),SUM($H$3:$H18),IF(AND(MONTH($A18)=6,$H18&lt;&gt;""),SUM($H$3:$H18,-$M$3),IF(AND(MONTH($A18)=7,$H18&lt;&gt;""),SUM($H$3:$H18,-SUM($M$3:$M$4)),IF(AND(MONTH($A18)=8,$H18&lt;&gt;""),SUM($H$3:$H18,-SUM($M$3:$M$5)),IF(AND(MONTH($A18)=9,$H18&lt;&gt;""),SUM($H$3:$H18,-SUM($M$3:$M$6)),IF(AND(MONTH($A18)=10,$H18&lt;&gt;""),SUM($H$3:$H18,-SUM($M$3:$M$7)),IF(AND(MONTH($A18)=11,$H18&lt;&gt;""),SUM($H$3:$H18,-SUM($M$3:$M$8)),IF(AND(MONTH($A18)=12,$H18&lt;&gt;""),SUM($H$3:$H18,-SUM($M$3:$M$9)),IF(AND(MONTH($A18)=1,$H18&lt;&gt;""),SUM($H$3:$H18,-SUM($M$3:$M$10)),IF(AND(MONTH($A18)=2,$H18&lt;&gt;""),SUM($H$3:$H18,-SUM($M$3:$M$11)),IF(AND(MONTH($A18)=3,$H18&lt;&gt;""),SUM($H$3:$H18,-SUM($M$3:$M$12)),IF(AND(MONTH($A18)=4,$H18&lt;&gt;""),SUM($H$3:$H18,-SUM($M$3:$M$13)),"")))))))))))))</f>
        <v/>
      </c>
      <c r="J18" s="19" t="str">
        <f t="shared" si="3"/>
        <v/>
      </c>
      <c r="K18" s="19" t="str">
        <f>IF(OR(A18&lt;$E$1,A18&gt;EOMONTH($E$1,11)),"",IF(OR(AND(A18=EOMONTH(A18,0),VLOOKUP(MONTH(A18),$L$3:$N$14,3,0)&gt;0),J18&lt;&gt;""),SUM($J$3:$J18),""))</f>
        <v/>
      </c>
    </row>
    <row r="19" spans="1:13" x14ac:dyDescent="0.25">
      <c r="A19" s="17">
        <f t="shared" si="6"/>
        <v>43600</v>
      </c>
      <c r="B19" s="9">
        <v>0.39583333333333331</v>
      </c>
      <c r="C19" s="9">
        <v>0.52083333333333337</v>
      </c>
      <c r="D19" s="9">
        <v>0.52083333333333337</v>
      </c>
      <c r="E19" s="9">
        <v>0.85416666666666663</v>
      </c>
      <c r="F19" s="18">
        <f t="shared" si="0"/>
        <v>0.45833333333333331</v>
      </c>
      <c r="G19" s="19" t="str">
        <f t="shared" si="9"/>
        <v/>
      </c>
      <c r="H19" s="19" t="str">
        <f t="shared" si="10"/>
        <v/>
      </c>
      <c r="I19" s="19" t="str">
        <f>IF($A19=EOMONTH($A19,0),IF(VLOOKUP(MONTH($A19),$L$3:$M$14,2,0)&gt;0,VLOOKUP(MONTH($A19),$L$3:$M$14,2,0),""),IF(AND(MONTH($A19)=5,$H19&lt;&gt;""),SUM($H$3:$H19),IF(AND(MONTH($A19)=6,$H19&lt;&gt;""),SUM($H$3:$H19,-$M$3),IF(AND(MONTH($A19)=7,$H19&lt;&gt;""),SUM($H$3:$H19,-SUM($M$3:$M$4)),IF(AND(MONTH($A19)=8,$H19&lt;&gt;""),SUM($H$3:$H19,-SUM($M$3:$M$5)),IF(AND(MONTH($A19)=9,$H19&lt;&gt;""),SUM($H$3:$H19,-SUM($M$3:$M$6)),IF(AND(MONTH($A19)=10,$H19&lt;&gt;""),SUM($H$3:$H19,-SUM($M$3:$M$7)),IF(AND(MONTH($A19)=11,$H19&lt;&gt;""),SUM($H$3:$H19,-SUM($M$3:$M$8)),IF(AND(MONTH($A19)=12,$H19&lt;&gt;""),SUM($H$3:$H19,-SUM($M$3:$M$9)),IF(AND(MONTH($A19)=1,$H19&lt;&gt;""),SUM($H$3:$H19,-SUM($M$3:$M$10)),IF(AND(MONTH($A19)=2,$H19&lt;&gt;""),SUM($H$3:$H19,-SUM($M$3:$M$11)),IF(AND(MONTH($A19)=3,$H19&lt;&gt;""),SUM($H$3:$H19,-SUM($M$3:$M$12)),IF(AND(MONTH($A19)=4,$H19&lt;&gt;""),SUM($H$3:$H19,-SUM($M$3:$M$13)),"")))))))))))))</f>
        <v/>
      </c>
      <c r="J19" s="19" t="str">
        <f t="shared" si="3"/>
        <v/>
      </c>
      <c r="K19" s="19" t="str">
        <f>IF(OR(A19&lt;$E$1,A19&gt;EOMONTH($E$1,11)),"",IF(OR(AND(A19=EOMONTH(A19,0),VLOOKUP(MONTH(A19),$L$3:$N$14,3,0)&gt;0),J19&lt;&gt;""),SUM($J$3:$J19),""))</f>
        <v/>
      </c>
    </row>
    <row r="20" spans="1:13" x14ac:dyDescent="0.25">
      <c r="A20" s="17">
        <f t="shared" si="6"/>
        <v>43601</v>
      </c>
      <c r="B20" s="9">
        <v>0.35416666666666669</v>
      </c>
      <c r="C20" s="9">
        <v>0.5</v>
      </c>
      <c r="D20" s="9">
        <v>0.52083333333333337</v>
      </c>
      <c r="E20" s="9">
        <v>0.85416666666666663</v>
      </c>
      <c r="F20" s="18">
        <f t="shared" si="0"/>
        <v>0.47916666666666657</v>
      </c>
      <c r="G20" s="19" t="str">
        <f t="shared" si="9"/>
        <v/>
      </c>
      <c r="H20" s="19" t="str">
        <f t="shared" si="10"/>
        <v/>
      </c>
      <c r="I20" s="19" t="str">
        <f>IF($A20=EOMONTH($A20,0),IF(VLOOKUP(MONTH($A20),$L$3:$M$14,2,0)&gt;0,VLOOKUP(MONTH($A20),$L$3:$M$14,2,0),""),IF(AND(MONTH($A20)=5,$H20&lt;&gt;""),SUM($H$3:$H20),IF(AND(MONTH($A20)=6,$H20&lt;&gt;""),SUM($H$3:$H20,-$M$3),IF(AND(MONTH($A20)=7,$H20&lt;&gt;""),SUM($H$3:$H20,-SUM($M$3:$M$4)),IF(AND(MONTH($A20)=8,$H20&lt;&gt;""),SUM($H$3:$H20,-SUM($M$3:$M$5)),IF(AND(MONTH($A20)=9,$H20&lt;&gt;""),SUM($H$3:$H20,-SUM($M$3:$M$6)),IF(AND(MONTH($A20)=10,$H20&lt;&gt;""),SUM($H$3:$H20,-SUM($M$3:$M$7)),IF(AND(MONTH($A20)=11,$H20&lt;&gt;""),SUM($H$3:$H20,-SUM($M$3:$M$8)),IF(AND(MONTH($A20)=12,$H20&lt;&gt;""),SUM($H$3:$H20,-SUM($M$3:$M$9)),IF(AND(MONTH($A20)=1,$H20&lt;&gt;""),SUM($H$3:$H20,-SUM($M$3:$M$10)),IF(AND(MONTH($A20)=2,$H20&lt;&gt;""),SUM($H$3:$H20,-SUM($M$3:$M$11)),IF(AND(MONTH($A20)=3,$H20&lt;&gt;""),SUM($H$3:$H20,-SUM($M$3:$M$12)),IF(AND(MONTH($A20)=4,$H20&lt;&gt;""),SUM($H$3:$H20,-SUM($M$3:$M$13)),"")))))))))))))</f>
        <v/>
      </c>
      <c r="J20" s="19" t="str">
        <f t="shared" si="3"/>
        <v/>
      </c>
      <c r="K20" s="19" t="str">
        <f>IF(OR(A20&lt;$E$1,A20&gt;EOMONTH($E$1,11)),"",IF(OR(AND(A20=EOMONTH(A20,0),VLOOKUP(MONTH(A20),$L$3:$N$14,3,0)&gt;0),J20&lt;&gt;""),SUM($J$3:$J20),""))</f>
        <v/>
      </c>
    </row>
    <row r="21" spans="1:13" x14ac:dyDescent="0.25">
      <c r="A21" s="17">
        <f t="shared" si="6"/>
        <v>43602</v>
      </c>
      <c r="B21" s="9">
        <v>0.35416666666666669</v>
      </c>
      <c r="C21" s="9">
        <v>0.5</v>
      </c>
      <c r="D21" s="9">
        <v>0.52083333333333337</v>
      </c>
      <c r="E21" s="9">
        <v>0.85416666666666663</v>
      </c>
      <c r="F21" s="18">
        <f t="shared" si="0"/>
        <v>0.47916666666666657</v>
      </c>
      <c r="G21" s="19" t="str">
        <f t="shared" si="9"/>
        <v/>
      </c>
      <c r="H21" s="19" t="str">
        <f t="shared" si="10"/>
        <v/>
      </c>
      <c r="I21" s="19" t="str">
        <f>IF($A21=EOMONTH($A21,0),IF(VLOOKUP(MONTH($A21),$L$3:$M$14,2,0)&gt;0,VLOOKUP(MONTH($A21),$L$3:$M$14,2,0),""),IF(AND(MONTH($A21)=5,$H21&lt;&gt;""),SUM($H$3:$H21),IF(AND(MONTH($A21)=6,$H21&lt;&gt;""),SUM($H$3:$H21,-$M$3),IF(AND(MONTH($A21)=7,$H21&lt;&gt;""),SUM($H$3:$H21,-SUM($M$3:$M$4)),IF(AND(MONTH($A21)=8,$H21&lt;&gt;""),SUM($H$3:$H21,-SUM($M$3:$M$5)),IF(AND(MONTH($A21)=9,$H21&lt;&gt;""),SUM($H$3:$H21,-SUM($M$3:$M$6)),IF(AND(MONTH($A21)=10,$H21&lt;&gt;""),SUM($H$3:$H21,-SUM($M$3:$M$7)),IF(AND(MONTH($A21)=11,$H21&lt;&gt;""),SUM($H$3:$H21,-SUM($M$3:$M$8)),IF(AND(MONTH($A21)=12,$H21&lt;&gt;""),SUM($H$3:$H21,-SUM($M$3:$M$9)),IF(AND(MONTH($A21)=1,$H21&lt;&gt;""),SUM($H$3:$H21,-SUM($M$3:$M$10)),IF(AND(MONTH($A21)=2,$H21&lt;&gt;""),SUM($H$3:$H21,-SUM($M$3:$M$11)),IF(AND(MONTH($A21)=3,$H21&lt;&gt;""),SUM($H$3:$H21,-SUM($M$3:$M$12)),IF(AND(MONTH($A21)=4,$H21&lt;&gt;""),SUM($H$3:$H21,-SUM($M$3:$M$13)),"")))))))))))))</f>
        <v/>
      </c>
      <c r="J21" s="19" t="str">
        <f t="shared" si="3"/>
        <v/>
      </c>
      <c r="K21" s="19" t="str">
        <f>IF(OR(A21&lt;$E$1,A21&gt;EOMONTH($E$1,11)),"",IF(OR(AND(A21=EOMONTH(A21,0),VLOOKUP(MONTH(A21),$L$3:$N$14,3,0)&gt;0),J21&lt;&gt;""),SUM($J$3:$J21),""))</f>
        <v/>
      </c>
    </row>
    <row r="22" spans="1:13" x14ac:dyDescent="0.25">
      <c r="A22" s="17">
        <f t="shared" si="6"/>
        <v>43603</v>
      </c>
      <c r="B22" s="9"/>
      <c r="C22" s="9"/>
      <c r="D22" s="9"/>
      <c r="E22" s="9"/>
      <c r="F22" s="18" t="str">
        <f t="shared" si="0"/>
        <v/>
      </c>
      <c r="G22" s="19" t="str">
        <f t="shared" si="9"/>
        <v/>
      </c>
      <c r="H22" s="19" t="str">
        <f t="shared" si="10"/>
        <v/>
      </c>
      <c r="I22" s="19" t="str">
        <f>IF($A22=EOMONTH($A22,0),IF(VLOOKUP(MONTH($A22),$L$3:$M$14,2,0)&gt;0,VLOOKUP(MONTH($A22),$L$3:$M$14,2,0),""),IF(AND(MONTH($A22)=5,$H22&lt;&gt;""),SUM($H$3:$H22),IF(AND(MONTH($A22)=6,$H22&lt;&gt;""),SUM($H$3:$H22,-$M$3),IF(AND(MONTH($A22)=7,$H22&lt;&gt;""),SUM($H$3:$H22,-SUM($M$3:$M$4)),IF(AND(MONTH($A22)=8,$H22&lt;&gt;""),SUM($H$3:$H22,-SUM($M$3:$M$5)),IF(AND(MONTH($A22)=9,$H22&lt;&gt;""),SUM($H$3:$H22,-SUM($M$3:$M$6)),IF(AND(MONTH($A22)=10,$H22&lt;&gt;""),SUM($H$3:$H22,-SUM($M$3:$M$7)),IF(AND(MONTH($A22)=11,$H22&lt;&gt;""),SUM($H$3:$H22,-SUM($M$3:$M$8)),IF(AND(MONTH($A22)=12,$H22&lt;&gt;""),SUM($H$3:$H22,-SUM($M$3:$M$9)),IF(AND(MONTH($A22)=1,$H22&lt;&gt;""),SUM($H$3:$H22,-SUM($M$3:$M$10)),IF(AND(MONTH($A22)=2,$H22&lt;&gt;""),SUM($H$3:$H22,-SUM($M$3:$M$11)),IF(AND(MONTH($A22)=3,$H22&lt;&gt;""),SUM($H$3:$H22,-SUM($M$3:$M$12)),IF(AND(MONTH($A22)=4,$H22&lt;&gt;""),SUM($H$3:$H22,-SUM($M$3:$M$13)),"")))))))))))))</f>
        <v/>
      </c>
      <c r="J22" s="19" t="str">
        <f t="shared" si="3"/>
        <v/>
      </c>
      <c r="K22" s="19" t="str">
        <f>IF(OR(A22&lt;$E$1,A22&gt;EOMONTH($E$1,11)),"",IF(OR(AND(A22=EOMONTH(A22,0),VLOOKUP(MONTH(A22),$L$3:$N$14,3,0)&gt;0),J22&lt;&gt;""),SUM($J$3:$J22),""))</f>
        <v/>
      </c>
    </row>
    <row r="23" spans="1:13" x14ac:dyDescent="0.25">
      <c r="A23" s="17">
        <f t="shared" si="6"/>
        <v>43604</v>
      </c>
      <c r="B23" s="9"/>
      <c r="C23" s="9"/>
      <c r="D23" s="9"/>
      <c r="E23" s="9"/>
      <c r="F23" s="18" t="str">
        <f t="shared" si="0"/>
        <v/>
      </c>
      <c r="G23" s="21">
        <f>IF(SUM(F17:F23)-SUM(G17:G22)&gt;0,SUM(F17:F23)-SUM(G17:G22),"")</f>
        <v>1.8854166666666665</v>
      </c>
      <c r="H23" s="19">
        <f>IF(G23&lt;&gt;"",IF(MAX(SUM(F17:F23)-SUM(G17:G22)-44/24,0)&gt;0,IF(MAX(SUM(F17:F23)-SUM(G17:G22)-44/24,0)&gt;4/24,VLOOKUP(MAX(SUM(F17:F23)-SUM(G17:G22)-44/24,0),$O$3:$P$8,2,1),MAX(SUM(F17:F23)-SUM(G17:G22)-44/24,0)),""),"")</f>
        <v>5.2083333333333259E-2</v>
      </c>
      <c r="I23" s="25">
        <f>IF($A23=EOMONTH($A23,0),IF(VLOOKUP(MONTH($A23),$L$3:$M$14,2,0)&gt;0,VLOOKUP(MONTH($A23),$L$3:$M$14,2,0),""),IF(AND(MONTH($A23)=5,$H23&lt;&gt;""),SUM($H$3:$H23),IF(AND(MONTH($A23)=6,$H23&lt;&gt;""),SUM($H$3:$H23,-$M$3),IF(AND(MONTH($A23)=7,$H23&lt;&gt;""),SUM($H$3:$H23,-SUM($M$3:$M$4)),IF(AND(MONTH($A23)=8,$H23&lt;&gt;""),SUM($H$3:$H23,-SUM($M$3:$M$5)),IF(AND(MONTH($A23)=9,$H23&lt;&gt;""),SUM($H$3:$H23,-SUM($M$3:$M$6)),IF(AND(MONTH($A23)=10,$H23&lt;&gt;""),SUM($H$3:$H23,-SUM($M$3:$M$7)),IF(AND(MONTH($A23)=11,$H23&lt;&gt;""),SUM($H$3:$H23,-SUM($M$3:$M$8)),IF(AND(MONTH($A23)=12,$H23&lt;&gt;""),SUM($H$3:$H23,-SUM($M$3:$M$9)),IF(AND(MONTH($A23)=1,$H23&lt;&gt;""),SUM($H$3:$H23,-SUM($M$3:$M$10)),IF(AND(MONTH($A23)=2,$H23&lt;&gt;""),SUM($H$3:$H23,-SUM($M$3:$M$11)),IF(AND(MONTH($A23)=3,$H23&lt;&gt;""),SUM($H$3:$H23,-SUM($M$3:$M$12)),IF(AND(MONTH($A23)=4,$H23&lt;&gt;""),SUM($H$3:$H23,-SUM($M$3:$M$13)),"")))))))))))))</f>
        <v>0.26041666666666663</v>
      </c>
      <c r="J23" s="19">
        <f t="shared" si="3"/>
        <v>0.37499999999999994</v>
      </c>
      <c r="K23" s="19">
        <f>IF(OR(A23&lt;$E$1,A23&gt;EOMONTH($E$1,11)),"",IF(OR(AND(A23=EOMONTH(A23,0),VLOOKUP(MONTH(A23),$L$3:$N$14,3,0)&gt;0),J23&lt;&gt;""),SUM($J$3:$J23),""))</f>
        <v>0.75</v>
      </c>
    </row>
    <row r="24" spans="1:13" x14ac:dyDescent="0.25">
      <c r="A24" s="17">
        <f t="shared" si="6"/>
        <v>43605</v>
      </c>
      <c r="B24" s="10">
        <v>0.39583333333333331</v>
      </c>
      <c r="C24" s="10">
        <v>0.52083333333333337</v>
      </c>
      <c r="D24" s="10">
        <v>0.54166666666666663</v>
      </c>
      <c r="E24" s="10">
        <v>0.88541666666666663</v>
      </c>
      <c r="F24" s="22">
        <f t="shared" si="0"/>
        <v>0.46875000000000006</v>
      </c>
      <c r="G24" s="23" t="str">
        <f t="shared" ref="G24:G29" si="11">IF(MONTH(A24)=MONTH(A25),"",IF(CHOOSE(WEEKDAY(A24,2),$F$24,SUM($F$24:$F$25),SUM($F$24:$F$26),SUM($F$24:$F$27),SUM($F$24:$F$28),SUM($F$24:$F$29))&gt;0,CHOOSE(WEEKDAY(A24,2),$F$24,SUM($F$24:$F$25),SUM($F$24:$F$26),SUM($F$24:$F$27),SUM($F$24:$F$28),SUM($F$24:$F$29)),""))</f>
        <v/>
      </c>
      <c r="H24" s="23" t="str">
        <f t="shared" ref="H24:H29" si="12">IF(G24&lt;&gt;"",IF(MAX(G24-44/24,0)&gt;0,MAX(G24-44/24,0),""),"")</f>
        <v/>
      </c>
      <c r="I24" s="26" t="str">
        <f>IF($A24=EOMONTH($A24,0),IF(VLOOKUP(MONTH($A24),$L$3:$M$14,2,0)&gt;0,VLOOKUP(MONTH($A24),$L$3:$M$14,2,0),""),IF(AND(MONTH($A24)=5,$H24&lt;&gt;""),SUM($H$3:$H24),IF(AND(MONTH($A24)=6,$H24&lt;&gt;""),SUM($H$3:$H24,-$M$3),IF(AND(MONTH($A24)=7,$H24&lt;&gt;""),SUM($H$3:$H24,-SUM($M$3:$M$4)),IF(AND(MONTH($A24)=8,$H24&lt;&gt;""),SUM($H$3:$H24,-SUM($M$3:$M$5)),IF(AND(MONTH($A24)=9,$H24&lt;&gt;""),SUM($H$3:$H24,-SUM($M$3:$M$6)),IF(AND(MONTH($A24)=10,$H24&lt;&gt;""),SUM($H$3:$H24,-SUM($M$3:$M$7)),IF(AND(MONTH($A24)=11,$H24&lt;&gt;""),SUM($H$3:$H24,-SUM($M$3:$M$8)),IF(AND(MONTH($A24)=12,$H24&lt;&gt;""),SUM($H$3:$H24,-SUM($M$3:$M$9)),IF(AND(MONTH($A24)=1,$H24&lt;&gt;""),SUM($H$3:$H24,-SUM($M$3:$M$10)),IF(AND(MONTH($A24)=2,$H24&lt;&gt;""),SUM($H$3:$H24,-SUM($M$3:$M$11)),IF(AND(MONTH($A24)=3,$H24&lt;&gt;""),SUM($H$3:$H24,-SUM($M$3:$M$12)),IF(AND(MONTH($A24)=4,$H24&lt;&gt;""),SUM($H$3:$H24,-SUM($M$3:$M$13)),"")))))))))))))</f>
        <v/>
      </c>
      <c r="J24" s="23" t="str">
        <f t="shared" si="3"/>
        <v/>
      </c>
      <c r="K24" s="23" t="str">
        <f>IF(OR(A24&lt;$E$1,A24&gt;EOMONTH($E$1,11)),"",IF(OR(AND(A24=EOMONTH(A24,0),VLOOKUP(MONTH(A24),$L$3:$N$14,3,0)&gt;0),J24&lt;&gt;""),SUM($J$3:$J24),""))</f>
        <v/>
      </c>
    </row>
    <row r="25" spans="1:13" x14ac:dyDescent="0.25">
      <c r="A25" s="17">
        <f t="shared" si="6"/>
        <v>43606</v>
      </c>
      <c r="B25" s="10">
        <v>0.39583333333333331</v>
      </c>
      <c r="C25" s="10">
        <v>0.52083333333333337</v>
      </c>
      <c r="D25" s="10">
        <v>0.54166666666666663</v>
      </c>
      <c r="E25" s="10">
        <v>0.79166666666666663</v>
      </c>
      <c r="F25" s="22">
        <f t="shared" si="0"/>
        <v>0.37500000000000006</v>
      </c>
      <c r="G25" s="23" t="str">
        <f t="shared" si="11"/>
        <v/>
      </c>
      <c r="H25" s="23" t="str">
        <f t="shared" si="12"/>
        <v/>
      </c>
      <c r="I25" s="26" t="str">
        <f>IF($A25=EOMONTH($A25,0),IF(VLOOKUP(MONTH($A25),$L$3:$M$14,2,0)&gt;0,VLOOKUP(MONTH($A25),$L$3:$M$14,2,0),""),IF(AND(MONTH($A25)=5,$H25&lt;&gt;""),SUM($H$3:$H25),IF(AND(MONTH($A25)=6,$H25&lt;&gt;""),SUM($H$3:$H25,-$M$3),IF(AND(MONTH($A25)=7,$H25&lt;&gt;""),SUM($H$3:$H25,-SUM($M$3:$M$4)),IF(AND(MONTH($A25)=8,$H25&lt;&gt;""),SUM($H$3:$H25,-SUM($M$3:$M$5)),IF(AND(MONTH($A25)=9,$H25&lt;&gt;""),SUM($H$3:$H25,-SUM($M$3:$M$6)),IF(AND(MONTH($A25)=10,$H25&lt;&gt;""),SUM($H$3:$H25,-SUM($M$3:$M$7)),IF(AND(MONTH($A25)=11,$H25&lt;&gt;""),SUM($H$3:$H25,-SUM($M$3:$M$8)),IF(AND(MONTH($A25)=12,$H25&lt;&gt;""),SUM($H$3:$H25,-SUM($M$3:$M$9)),IF(AND(MONTH($A25)=1,$H25&lt;&gt;""),SUM($H$3:$H25,-SUM($M$3:$M$10)),IF(AND(MONTH($A25)=2,$H25&lt;&gt;""),SUM($H$3:$H25,-SUM($M$3:$M$11)),IF(AND(MONTH($A25)=3,$H25&lt;&gt;""),SUM($H$3:$H25,-SUM($M$3:$M$12)),IF(AND(MONTH($A25)=4,$H25&lt;&gt;""),SUM($H$3:$H25,-SUM($M$3:$M$13)),"")))))))))))))</f>
        <v/>
      </c>
      <c r="J25" s="23" t="str">
        <f t="shared" si="3"/>
        <v/>
      </c>
      <c r="K25" s="23" t="str">
        <f>IF(OR(A25&lt;$E$1,A25&gt;EOMONTH($E$1,11)),"",IF(OR(AND(A25=EOMONTH(A25,0),VLOOKUP(MONTH(A25),$L$3:$N$14,3,0)&gt;0),J25&lt;&gt;""),SUM($J$3:$J25),""))</f>
        <v/>
      </c>
    </row>
    <row r="26" spans="1:13" x14ac:dyDescent="0.25">
      <c r="A26" s="17">
        <f t="shared" si="6"/>
        <v>43607</v>
      </c>
      <c r="B26" s="10">
        <v>0.39583333333333331</v>
      </c>
      <c r="C26" s="10">
        <v>0.52083333333333337</v>
      </c>
      <c r="D26" s="10">
        <v>0.54166666666666663</v>
      </c>
      <c r="E26" s="10">
        <v>0.88541666666666663</v>
      </c>
      <c r="F26" s="22">
        <f t="shared" si="0"/>
        <v>0.46875000000000006</v>
      </c>
      <c r="G26" s="23" t="str">
        <f t="shared" si="11"/>
        <v/>
      </c>
      <c r="H26" s="23" t="str">
        <f t="shared" si="12"/>
        <v/>
      </c>
      <c r="I26" s="26" t="str">
        <f>IF($A26=EOMONTH($A26,0),IF(VLOOKUP(MONTH($A26),$L$3:$M$14,2,0)&gt;0,VLOOKUP(MONTH($A26),$L$3:$M$14,2,0),""),IF(AND(MONTH($A26)=5,$H26&lt;&gt;""),SUM($H$3:$H26),IF(AND(MONTH($A26)=6,$H26&lt;&gt;""),SUM($H$3:$H26,-$M$3),IF(AND(MONTH($A26)=7,$H26&lt;&gt;""),SUM($H$3:$H26,-SUM($M$3:$M$4)),IF(AND(MONTH($A26)=8,$H26&lt;&gt;""),SUM($H$3:$H26,-SUM($M$3:$M$5)),IF(AND(MONTH($A26)=9,$H26&lt;&gt;""),SUM($H$3:$H26,-SUM($M$3:$M$6)),IF(AND(MONTH($A26)=10,$H26&lt;&gt;""),SUM($H$3:$H26,-SUM($M$3:$M$7)),IF(AND(MONTH($A26)=11,$H26&lt;&gt;""),SUM($H$3:$H26,-SUM($M$3:$M$8)),IF(AND(MONTH($A26)=12,$H26&lt;&gt;""),SUM($H$3:$H26,-SUM($M$3:$M$9)),IF(AND(MONTH($A26)=1,$H26&lt;&gt;""),SUM($H$3:$H26,-SUM($M$3:$M$10)),IF(AND(MONTH($A26)=2,$H26&lt;&gt;""),SUM($H$3:$H26,-SUM($M$3:$M$11)),IF(AND(MONTH($A26)=3,$H26&lt;&gt;""),SUM($H$3:$H26,-SUM($M$3:$M$12)),IF(AND(MONTH($A26)=4,$H26&lt;&gt;""),SUM($H$3:$H26,-SUM($M$3:$M$13)),"")))))))))))))</f>
        <v/>
      </c>
      <c r="J26" s="23" t="str">
        <f t="shared" si="3"/>
        <v/>
      </c>
      <c r="K26" s="23" t="str">
        <f>IF(OR(A26&lt;$E$1,A26&gt;EOMONTH($E$1,11)),"",IF(OR(AND(A26=EOMONTH(A26,0),VLOOKUP(MONTH(A26),$L$3:$N$14,3,0)&gt;0),J26&lt;&gt;""),SUM($J$3:$J26),""))</f>
        <v/>
      </c>
    </row>
    <row r="27" spans="1:13" x14ac:dyDescent="0.25">
      <c r="A27" s="17">
        <f t="shared" si="6"/>
        <v>43608</v>
      </c>
      <c r="B27" s="10"/>
      <c r="C27" s="10"/>
      <c r="D27" s="10"/>
      <c r="E27" s="10"/>
      <c r="F27" s="22" t="str">
        <f t="shared" si="0"/>
        <v/>
      </c>
      <c r="G27" s="23" t="str">
        <f t="shared" si="11"/>
        <v/>
      </c>
      <c r="H27" s="23" t="str">
        <f t="shared" si="12"/>
        <v/>
      </c>
      <c r="I27" s="26" t="str">
        <f>IF($A27=EOMONTH($A27,0),IF(VLOOKUP(MONTH($A27),$L$3:$M$14,2,0)&gt;0,VLOOKUP(MONTH($A27),$L$3:$M$14,2,0),""),IF(AND(MONTH($A27)=5,$H27&lt;&gt;""),SUM($H$3:$H27),IF(AND(MONTH($A27)=6,$H27&lt;&gt;""),SUM($H$3:$H27,-$M$3),IF(AND(MONTH($A27)=7,$H27&lt;&gt;""),SUM($H$3:$H27,-SUM($M$3:$M$4)),IF(AND(MONTH($A27)=8,$H27&lt;&gt;""),SUM($H$3:$H27,-SUM($M$3:$M$5)),IF(AND(MONTH($A27)=9,$H27&lt;&gt;""),SUM($H$3:$H27,-SUM($M$3:$M$6)),IF(AND(MONTH($A27)=10,$H27&lt;&gt;""),SUM($H$3:$H27,-SUM($M$3:$M$7)),IF(AND(MONTH($A27)=11,$H27&lt;&gt;""),SUM($H$3:$H27,-SUM($M$3:$M$8)),IF(AND(MONTH($A27)=12,$H27&lt;&gt;""),SUM($H$3:$H27,-SUM($M$3:$M$9)),IF(AND(MONTH($A27)=1,$H27&lt;&gt;""),SUM($H$3:$H27,-SUM($M$3:$M$10)),IF(AND(MONTH($A27)=2,$H27&lt;&gt;""),SUM($H$3:$H27,-SUM($M$3:$M$11)),IF(AND(MONTH($A27)=3,$H27&lt;&gt;""),SUM($H$3:$H27,-SUM($M$3:$M$12)),IF(AND(MONTH($A27)=4,$H27&lt;&gt;""),SUM($H$3:$H27,-SUM($M$3:$M$13)),"")))))))))))))</f>
        <v/>
      </c>
      <c r="J27" s="23" t="str">
        <f t="shared" si="3"/>
        <v/>
      </c>
      <c r="K27" s="23" t="str">
        <f>IF(OR(A27&lt;$E$1,A27&gt;EOMONTH($E$1,11)),"",IF(OR(AND(A27=EOMONTH(A27,0),VLOOKUP(MONTH(A27),$L$3:$N$14,3,0)&gt;0),J27&lt;&gt;""),SUM($J$3:$J27),""))</f>
        <v/>
      </c>
    </row>
    <row r="28" spans="1:13" x14ac:dyDescent="0.25">
      <c r="A28" s="17">
        <f t="shared" si="6"/>
        <v>43609</v>
      </c>
      <c r="B28" s="10"/>
      <c r="C28" s="10"/>
      <c r="D28" s="10">
        <v>0.5</v>
      </c>
      <c r="E28" s="10">
        <v>0.88541666666666663</v>
      </c>
      <c r="F28" s="22">
        <f t="shared" si="0"/>
        <v>0.38541666666666663</v>
      </c>
      <c r="G28" s="23" t="str">
        <f t="shared" si="11"/>
        <v/>
      </c>
      <c r="H28" s="23" t="str">
        <f t="shared" si="12"/>
        <v/>
      </c>
      <c r="I28" s="26" t="str">
        <f>IF($A28=EOMONTH($A28,0),IF(VLOOKUP(MONTH($A28),$L$3:$M$14,2,0)&gt;0,VLOOKUP(MONTH($A28),$L$3:$M$14,2,0),""),IF(AND(MONTH($A28)=5,$H28&lt;&gt;""),SUM($H$3:$H28),IF(AND(MONTH($A28)=6,$H28&lt;&gt;""),SUM($H$3:$H28,-$M$3),IF(AND(MONTH($A28)=7,$H28&lt;&gt;""),SUM($H$3:$H28,-SUM($M$3:$M$4)),IF(AND(MONTH($A28)=8,$H28&lt;&gt;""),SUM($H$3:$H28,-SUM($M$3:$M$5)),IF(AND(MONTH($A28)=9,$H28&lt;&gt;""),SUM($H$3:$H28,-SUM($M$3:$M$6)),IF(AND(MONTH($A28)=10,$H28&lt;&gt;""),SUM($H$3:$H28,-SUM($M$3:$M$7)),IF(AND(MONTH($A28)=11,$H28&lt;&gt;""),SUM($H$3:$H28,-SUM($M$3:$M$8)),IF(AND(MONTH($A28)=12,$H28&lt;&gt;""),SUM($H$3:$H28,-SUM($M$3:$M$9)),IF(AND(MONTH($A28)=1,$H28&lt;&gt;""),SUM($H$3:$H28,-SUM($M$3:$M$10)),IF(AND(MONTH($A28)=2,$H28&lt;&gt;""),SUM($H$3:$H28,-SUM($M$3:$M$11)),IF(AND(MONTH($A28)=3,$H28&lt;&gt;""),SUM($H$3:$H28,-SUM($M$3:$M$12)),IF(AND(MONTH($A28)=4,$H28&lt;&gt;""),SUM($H$3:$H28,-SUM($M$3:$M$13)),"")))))))))))))</f>
        <v/>
      </c>
      <c r="J28" s="23" t="str">
        <f t="shared" si="3"/>
        <v/>
      </c>
      <c r="K28" s="23" t="str">
        <f>IF(OR(A28&lt;$E$1,A28&gt;EOMONTH($E$1,11)),"",IF(OR(AND(A28=EOMONTH(A28,0),VLOOKUP(MONTH(A28),$L$3:$N$14,3,0)&gt;0),J28&lt;&gt;""),SUM($J$3:$J28),""))</f>
        <v/>
      </c>
    </row>
    <row r="29" spans="1:13" x14ac:dyDescent="0.25">
      <c r="A29" s="17">
        <f t="shared" si="6"/>
        <v>43610</v>
      </c>
      <c r="B29" s="10">
        <v>0.39583333333333331</v>
      </c>
      <c r="C29" s="10">
        <v>0.52083333333333337</v>
      </c>
      <c r="D29" s="10">
        <v>0.54166666666666663</v>
      </c>
      <c r="E29" s="10">
        <v>0.88541666666666663</v>
      </c>
      <c r="F29" s="22">
        <f t="shared" si="0"/>
        <v>0.46875000000000006</v>
      </c>
      <c r="G29" s="23" t="str">
        <f t="shared" si="11"/>
        <v/>
      </c>
      <c r="H29" s="23" t="str">
        <f t="shared" si="12"/>
        <v/>
      </c>
      <c r="I29" s="26" t="str">
        <f>IF($A29=EOMONTH($A29,0),IF(VLOOKUP(MONTH($A29),$L$3:$M$14,2,0)&gt;0,VLOOKUP(MONTH($A29),$L$3:$M$14,2,0),""),IF(AND(MONTH($A29)=5,$H29&lt;&gt;""),SUM($H$3:$H29),IF(AND(MONTH($A29)=6,$H29&lt;&gt;""),SUM($H$3:$H29,-$M$3),IF(AND(MONTH($A29)=7,$H29&lt;&gt;""),SUM($H$3:$H29,-SUM($M$3:$M$4)),IF(AND(MONTH($A29)=8,$H29&lt;&gt;""),SUM($H$3:$H29,-SUM($M$3:$M$5)),IF(AND(MONTH($A29)=9,$H29&lt;&gt;""),SUM($H$3:$H29,-SUM($M$3:$M$6)),IF(AND(MONTH($A29)=10,$H29&lt;&gt;""),SUM($H$3:$H29,-SUM($M$3:$M$7)),IF(AND(MONTH($A29)=11,$H29&lt;&gt;""),SUM($H$3:$H29,-SUM($M$3:$M$8)),IF(AND(MONTH($A29)=12,$H29&lt;&gt;""),SUM($H$3:$H29,-SUM($M$3:$M$9)),IF(AND(MONTH($A29)=1,$H29&lt;&gt;""),SUM($H$3:$H29,-SUM($M$3:$M$10)),IF(AND(MONTH($A29)=2,$H29&lt;&gt;""),SUM($H$3:$H29,-SUM($M$3:$M$11)),IF(AND(MONTH($A29)=3,$H29&lt;&gt;""),SUM($H$3:$H29,-SUM($M$3:$M$12)),IF(AND(MONTH($A29)=4,$H29&lt;&gt;""),SUM($H$3:$H29,-SUM($M$3:$M$13)),"")))))))))))))</f>
        <v/>
      </c>
      <c r="J29" s="23" t="str">
        <f t="shared" si="3"/>
        <v/>
      </c>
      <c r="K29" s="23" t="str">
        <f>IF(OR(A29&lt;$E$1,A29&gt;EOMONTH($E$1,11)),"",IF(OR(AND(A29=EOMONTH(A29,0),VLOOKUP(MONTH(A29),$L$3:$N$14,3,0)&gt;0),J29&lt;&gt;""),SUM($J$3:$J29),""))</f>
        <v/>
      </c>
    </row>
    <row r="30" spans="1:13" x14ac:dyDescent="0.25">
      <c r="A30" s="17">
        <f t="shared" si="6"/>
        <v>43611</v>
      </c>
      <c r="B30" s="10"/>
      <c r="C30" s="10"/>
      <c r="D30" s="10"/>
      <c r="E30" s="10"/>
      <c r="F30" s="22" t="str">
        <f t="shared" si="0"/>
        <v/>
      </c>
      <c r="G30" s="24">
        <f>IF(SUM(F24:F30)-SUM(G24:G29)&gt;0,SUM(F24:F30)-SUM(G24:G29),"")</f>
        <v>2.166666666666667</v>
      </c>
      <c r="H30" s="23">
        <f>IF(G30&lt;&gt;"",IF(MAX(SUM(F24:F30)-SUM(G24:G29)-44/24,0)&gt;0,IF(MAX(SUM(F24:F30)-SUM(G24:G29)-44/24,0)&gt;4/24,VLOOKUP(MAX(SUM(F24:F30)-SUM(G24:G29)-44/24,0),$O$3:$P$8,2,1),MAX(SUM(F24:F30)-SUM(G24:G29)-44/24,0)),""),"")</f>
        <v>0.33333333333333331</v>
      </c>
      <c r="I30" s="26">
        <f>IF($A30=EOMONTH($A30,0),IF(VLOOKUP(MONTH($A30),$L$3:$M$14,2,0)&gt;0,VLOOKUP(MONTH($A30),$L$3:$M$14,2,0),""),IF(AND(MONTH($A30)=5,$H30&lt;&gt;""),SUM($H$3:$H30),IF(AND(MONTH($A30)=6,$H30&lt;&gt;""),SUM($H$3:$H30,-$M$3),IF(AND(MONTH($A30)=7,$H30&lt;&gt;""),SUM($H$3:$H30,-SUM($M$3:$M$4)),IF(AND(MONTH($A30)=8,$H30&lt;&gt;""),SUM($H$3:$H30,-SUM($M$3:$M$5)),IF(AND(MONTH($A30)=9,$H30&lt;&gt;""),SUM($H$3:$H30,-SUM($M$3:$M$6)),IF(AND(MONTH($A30)=10,$H30&lt;&gt;""),SUM($H$3:$H30,-SUM($M$3:$M$7)),IF(AND(MONTH($A30)=11,$H30&lt;&gt;""),SUM($H$3:$H30,-SUM($M$3:$M$8)),IF(AND(MONTH($A30)=12,$H30&lt;&gt;""),SUM($H$3:$H30,-SUM($M$3:$M$9)),IF(AND(MONTH($A30)=1,$H30&lt;&gt;""),SUM($H$3:$H30,-SUM($M$3:$M$10)),IF(AND(MONTH($A30)=2,$H30&lt;&gt;""),SUM($H$3:$H30,-SUM($M$3:$M$11)),IF(AND(MONTH($A30)=3,$H30&lt;&gt;""),SUM($H$3:$H30,-SUM($M$3:$M$12)),IF(AND(MONTH($A30)=4,$H30&lt;&gt;""),SUM($H$3:$H30,-SUM($M$3:$M$13)),"")))))))))))))</f>
        <v>0.59375</v>
      </c>
      <c r="J30" s="23">
        <f t="shared" si="3"/>
        <v>0.375</v>
      </c>
      <c r="K30" s="23">
        <f>IF(OR(A30&lt;$E$1,A30&gt;EOMONTH($E$1,11)),"",IF(OR(AND(A30=EOMONTH(A30,0),VLOOKUP(MONTH(A30),$L$3:$N$14,3,0)&gt;0),J30&lt;&gt;""),SUM($J$3:$J30),""))</f>
        <v>1.125</v>
      </c>
    </row>
    <row r="31" spans="1:13" x14ac:dyDescent="0.25">
      <c r="A31" s="17">
        <f t="shared" si="6"/>
        <v>43612</v>
      </c>
      <c r="B31" s="9">
        <v>0.35416666666666669</v>
      </c>
      <c r="C31" s="9">
        <v>0.5</v>
      </c>
      <c r="D31" s="9">
        <v>0.52083333333333337</v>
      </c>
      <c r="E31" s="9">
        <v>0.85416666666666663</v>
      </c>
      <c r="F31" s="18">
        <f t="shared" si="0"/>
        <v>0.47916666666666657</v>
      </c>
      <c r="G31" s="19" t="str">
        <f t="shared" ref="G31:G36" si="13">IF(MONTH(A31)=MONTH(A32),"",IF(CHOOSE(WEEKDAY(A31,2),$F$31,SUM($F$31:$F$32),SUM($F$31:$F$33),SUM($F$31:$F$34),SUM($F$31:$F$35),SUM($F$31:$F$36))&gt;0,CHOOSE(WEEKDAY(A31,2),$F$31,SUM($F$31:$F$32),SUM($F$31:$F$33),SUM($F$31:$F$34),SUM($F$31:$F$35),SUM($F$31:$F$36)),""))</f>
        <v/>
      </c>
      <c r="H31" s="19" t="str">
        <f t="shared" ref="H31:H36" si="14">IF(G31&lt;&gt;"",IF(MAX(G31-44/24,0)&gt;0,MAX(G31-44/24,0),""),"")</f>
        <v/>
      </c>
      <c r="I31" s="25" t="str">
        <f>IF($A31=EOMONTH($A31,0),IF(VLOOKUP(MONTH($A31),$L$3:$M$14,2,0)&gt;0,VLOOKUP(MONTH($A31),$L$3:$M$14,2,0),""),IF(AND(MONTH($A31)=5,$H31&lt;&gt;""),SUM($H$3:$H31),IF(AND(MONTH($A31)=6,$H31&lt;&gt;""),SUM($H$3:$H31,-$M$3),IF(AND(MONTH($A31)=7,$H31&lt;&gt;""),SUM($H$3:$H31,-SUM($M$3:$M$4)),IF(AND(MONTH($A31)=8,$H31&lt;&gt;""),SUM($H$3:$H31,-SUM($M$3:$M$5)),IF(AND(MONTH($A31)=9,$H31&lt;&gt;""),SUM($H$3:$H31,-SUM($M$3:$M$6)),IF(AND(MONTH($A31)=10,$H31&lt;&gt;""),SUM($H$3:$H31,-SUM($M$3:$M$7)),IF(AND(MONTH($A31)=11,$H31&lt;&gt;""),SUM($H$3:$H31,-SUM($M$3:$M$8)),IF(AND(MONTH($A31)=12,$H31&lt;&gt;""),SUM($H$3:$H31,-SUM($M$3:$M$9)),IF(AND(MONTH($A31)=1,$H31&lt;&gt;""),SUM($H$3:$H31,-SUM($M$3:$M$10)),IF(AND(MONTH($A31)=2,$H31&lt;&gt;""),SUM($H$3:$H31,-SUM($M$3:$M$11)),IF(AND(MONTH($A31)=3,$H31&lt;&gt;""),SUM($H$3:$H31,-SUM($M$3:$M$12)),IF(AND(MONTH($A31)=4,$H31&lt;&gt;""),SUM($H$3:$H31,-SUM($M$3:$M$13)),"")))))))))))))</f>
        <v/>
      </c>
      <c r="J31" s="19" t="str">
        <f t="shared" si="3"/>
        <v/>
      </c>
      <c r="K31" s="19" t="str">
        <f>IF(OR(A31&lt;$E$1,A31&gt;EOMONTH($E$1,11)),"",IF(OR(AND(A31=EOMONTH(A31,0),VLOOKUP(MONTH(A31),$L$3:$N$14,3,0)&gt;0),J31&lt;&gt;""),SUM($J$3:$J31),""))</f>
        <v/>
      </c>
    </row>
    <row r="32" spans="1:13" x14ac:dyDescent="0.25">
      <c r="A32" s="17">
        <f t="shared" si="6"/>
        <v>43613</v>
      </c>
      <c r="B32" s="9"/>
      <c r="C32" s="9"/>
      <c r="D32" s="9"/>
      <c r="E32" s="9"/>
      <c r="F32" s="18" t="str">
        <f t="shared" si="0"/>
        <v/>
      </c>
      <c r="G32" s="19" t="str">
        <f t="shared" si="13"/>
        <v/>
      </c>
      <c r="H32" s="19" t="str">
        <f t="shared" si="14"/>
        <v/>
      </c>
      <c r="I32" s="25" t="str">
        <f>IF($A32=EOMONTH($A32,0),IF(VLOOKUP(MONTH($A32),$L$3:$M$14,2,0)&gt;0,VLOOKUP(MONTH($A32),$L$3:$M$14,2,0),""),IF(AND(MONTH($A32)=5,$H32&lt;&gt;""),SUM($H$3:$H32),IF(AND(MONTH($A32)=6,$H32&lt;&gt;""),SUM($H$3:$H32,-$M$3),IF(AND(MONTH($A32)=7,$H32&lt;&gt;""),SUM($H$3:$H32,-SUM($M$3:$M$4)),IF(AND(MONTH($A32)=8,$H32&lt;&gt;""),SUM($H$3:$H32,-SUM($M$3:$M$5)),IF(AND(MONTH($A32)=9,$H32&lt;&gt;""),SUM($H$3:$H32,-SUM($M$3:$M$6)),IF(AND(MONTH($A32)=10,$H32&lt;&gt;""),SUM($H$3:$H32,-SUM($M$3:$M$7)),IF(AND(MONTH($A32)=11,$H32&lt;&gt;""),SUM($H$3:$H32,-SUM($M$3:$M$8)),IF(AND(MONTH($A32)=12,$H32&lt;&gt;""),SUM($H$3:$H32,-SUM($M$3:$M$9)),IF(AND(MONTH($A32)=1,$H32&lt;&gt;""),SUM($H$3:$H32,-SUM($M$3:$M$10)),IF(AND(MONTH($A32)=2,$H32&lt;&gt;""),SUM($H$3:$H32,-SUM($M$3:$M$11)),IF(AND(MONTH($A32)=3,$H32&lt;&gt;""),SUM($H$3:$H32,-SUM($M$3:$M$12)),IF(AND(MONTH($A32)=4,$H32&lt;&gt;""),SUM($H$3:$H32,-SUM($M$3:$M$13)),"")))))))))))))</f>
        <v/>
      </c>
      <c r="J32" s="19" t="str">
        <f t="shared" si="3"/>
        <v/>
      </c>
      <c r="K32" s="19" t="str">
        <f>IF(OR(A32&lt;$E$1,A32&gt;EOMONTH($E$1,11)),"",IF(OR(AND(A32=EOMONTH(A32,0),VLOOKUP(MONTH(A32),$L$3:$N$14,3,0)&gt;0),J32&lt;&gt;""),SUM($J$3:$J32),""))</f>
        <v/>
      </c>
    </row>
    <row r="33" spans="1:11" x14ac:dyDescent="0.25">
      <c r="A33" s="17">
        <f t="shared" si="6"/>
        <v>43614</v>
      </c>
      <c r="B33" s="9">
        <v>0.35416666666666669</v>
      </c>
      <c r="C33" s="9">
        <v>0.5</v>
      </c>
      <c r="D33" s="9">
        <v>0.52083333333333337</v>
      </c>
      <c r="E33" s="9">
        <v>0.85416666666666663</v>
      </c>
      <c r="F33" s="18">
        <f t="shared" si="0"/>
        <v>0.47916666666666657</v>
      </c>
      <c r="G33" s="19" t="str">
        <f t="shared" si="13"/>
        <v/>
      </c>
      <c r="H33" s="19" t="str">
        <f t="shared" si="14"/>
        <v/>
      </c>
      <c r="I33" s="25" t="str">
        <f>IF($A33=EOMONTH($A33,0),IF(VLOOKUP(MONTH($A33),$L$3:$M$14,2,0)&gt;0,VLOOKUP(MONTH($A33),$L$3:$M$14,2,0),""),IF(AND(MONTH($A33)=5,$H33&lt;&gt;""),SUM($H$3:$H33),IF(AND(MONTH($A33)=6,$H33&lt;&gt;""),SUM($H$3:$H33,-$M$3),IF(AND(MONTH($A33)=7,$H33&lt;&gt;""),SUM($H$3:$H33,-SUM($M$3:$M$4)),IF(AND(MONTH($A33)=8,$H33&lt;&gt;""),SUM($H$3:$H33,-SUM($M$3:$M$5)),IF(AND(MONTH($A33)=9,$H33&lt;&gt;""),SUM($H$3:$H33,-SUM($M$3:$M$6)),IF(AND(MONTH($A33)=10,$H33&lt;&gt;""),SUM($H$3:$H33,-SUM($M$3:$M$7)),IF(AND(MONTH($A33)=11,$H33&lt;&gt;""),SUM($H$3:$H33,-SUM($M$3:$M$8)),IF(AND(MONTH($A33)=12,$H33&lt;&gt;""),SUM($H$3:$H33,-SUM($M$3:$M$9)),IF(AND(MONTH($A33)=1,$H33&lt;&gt;""),SUM($H$3:$H33,-SUM($M$3:$M$10)),IF(AND(MONTH($A33)=2,$H33&lt;&gt;""),SUM($H$3:$H33,-SUM($M$3:$M$11)),IF(AND(MONTH($A33)=3,$H33&lt;&gt;""),SUM($H$3:$H33,-SUM($M$3:$M$12)),IF(AND(MONTH($A33)=4,$H33&lt;&gt;""),SUM($H$3:$H33,-SUM($M$3:$M$13)),"")))))))))))))</f>
        <v/>
      </c>
      <c r="J33" s="19" t="str">
        <f t="shared" si="3"/>
        <v/>
      </c>
      <c r="K33" s="19" t="str">
        <f>IF(OR(A33&lt;$E$1,A33&gt;EOMONTH($E$1,11)),"",IF(OR(AND(A33=EOMONTH(A33,0),VLOOKUP(MONTH(A33),$L$3:$N$14,3,0)&gt;0),J33&lt;&gt;""),SUM($J$3:$J33),""))</f>
        <v/>
      </c>
    </row>
    <row r="34" spans="1:11" x14ac:dyDescent="0.25">
      <c r="A34" s="17">
        <f t="shared" si="6"/>
        <v>43615</v>
      </c>
      <c r="B34" s="9"/>
      <c r="C34" s="9"/>
      <c r="D34" s="9"/>
      <c r="E34" s="9"/>
      <c r="F34" s="18" t="str">
        <f t="shared" si="0"/>
        <v/>
      </c>
      <c r="G34" s="19" t="str">
        <f t="shared" si="13"/>
        <v/>
      </c>
      <c r="H34" s="19" t="str">
        <f t="shared" si="14"/>
        <v/>
      </c>
      <c r="I34" s="25" t="str">
        <f>IF($A34=EOMONTH($A34,0),IF(VLOOKUP(MONTH($A34),$L$3:$M$14,2,0)&gt;0,VLOOKUP(MONTH($A34),$L$3:$M$14,2,0),""),IF(AND(MONTH($A34)=5,$H34&lt;&gt;""),SUM($H$3:$H34),IF(AND(MONTH($A34)=6,$H34&lt;&gt;""),SUM($H$3:$H34,-$M$3),IF(AND(MONTH($A34)=7,$H34&lt;&gt;""),SUM($H$3:$H34,-SUM($M$3:$M$4)),IF(AND(MONTH($A34)=8,$H34&lt;&gt;""),SUM($H$3:$H34,-SUM($M$3:$M$5)),IF(AND(MONTH($A34)=9,$H34&lt;&gt;""),SUM($H$3:$H34,-SUM($M$3:$M$6)),IF(AND(MONTH($A34)=10,$H34&lt;&gt;""),SUM($H$3:$H34,-SUM($M$3:$M$7)),IF(AND(MONTH($A34)=11,$H34&lt;&gt;""),SUM($H$3:$H34,-SUM($M$3:$M$8)),IF(AND(MONTH($A34)=12,$H34&lt;&gt;""),SUM($H$3:$H34,-SUM($M$3:$M$9)),IF(AND(MONTH($A34)=1,$H34&lt;&gt;""),SUM($H$3:$H34,-SUM($M$3:$M$10)),IF(AND(MONTH($A34)=2,$H34&lt;&gt;""),SUM($H$3:$H34,-SUM($M$3:$M$11)),IF(AND(MONTH($A34)=3,$H34&lt;&gt;""),SUM($H$3:$H34,-SUM($M$3:$M$12)),IF(AND(MONTH($A34)=4,$H34&lt;&gt;""),SUM($H$3:$H34,-SUM($M$3:$M$13)),"")))))))))))))</f>
        <v/>
      </c>
      <c r="J34" s="19" t="str">
        <f t="shared" si="3"/>
        <v/>
      </c>
      <c r="K34" s="19" t="str">
        <f>IF(OR(A34&lt;$E$1,A34&gt;EOMONTH($E$1,11)),"",IF(OR(AND(A34=EOMONTH(A34,0),VLOOKUP(MONTH(A34),$L$3:$N$14,3,0)&gt;0),J34&lt;&gt;""),SUM($J$3:$J34),""))</f>
        <v/>
      </c>
    </row>
    <row r="35" spans="1:11" x14ac:dyDescent="0.25">
      <c r="A35" s="17">
        <f t="shared" si="6"/>
        <v>43616</v>
      </c>
      <c r="B35" s="9">
        <v>0.35416666666666669</v>
      </c>
      <c r="C35" s="9">
        <v>0.5</v>
      </c>
      <c r="D35" s="9">
        <v>0.52083333333333337</v>
      </c>
      <c r="E35" s="9">
        <v>0.85416666666666663</v>
      </c>
      <c r="F35" s="18">
        <f t="shared" si="0"/>
        <v>0.47916666666666657</v>
      </c>
      <c r="G35" s="19">
        <f t="shared" si="13"/>
        <v>1.4374999999999998</v>
      </c>
      <c r="H35" s="19" t="str">
        <f t="shared" si="14"/>
        <v/>
      </c>
      <c r="I35" s="25">
        <f>IF($A35=EOMONTH($A35,0),IF(VLOOKUP(MONTH($A35),$L$3:$M$14,2,0)&gt;0,VLOOKUP(MONTH($A35),$L$3:$M$14,2,0),""),IF(AND(MONTH($A35)=5,$H35&lt;&gt;""),SUM($H$3:$H35),IF(AND(MONTH($A35)=6,$H35&lt;&gt;""),SUM($H$3:$H35,-$M$3),IF(AND(MONTH($A35)=7,$H35&lt;&gt;""),SUM($H$3:$H35,-SUM($M$3:$M$4)),IF(AND(MONTH($A35)=8,$H35&lt;&gt;""),SUM($H$3:$H35,-SUM($M$3:$M$5)),IF(AND(MONTH($A35)=9,$H35&lt;&gt;""),SUM($H$3:$H35,-SUM($M$3:$M$6)),IF(AND(MONTH($A35)=10,$H35&lt;&gt;""),SUM($H$3:$H35,-SUM($M$3:$M$7)),IF(AND(MONTH($A35)=11,$H35&lt;&gt;""),SUM($H$3:$H35,-SUM($M$3:$M$8)),IF(AND(MONTH($A35)=12,$H35&lt;&gt;""),SUM($H$3:$H35,-SUM($M$3:$M$9)),IF(AND(MONTH($A35)=1,$H35&lt;&gt;""),SUM($H$3:$H35,-SUM($M$3:$M$10)),IF(AND(MONTH($A35)=2,$H35&lt;&gt;""),SUM($H$3:$H35,-SUM($M$3:$M$11)),IF(AND(MONTH($A35)=3,$H35&lt;&gt;""),SUM($H$3:$H35,-SUM($M$3:$M$12)),IF(AND(MONTH($A35)=4,$H35&lt;&gt;""),SUM($H$3:$H35,-SUM($M$3:$M$13)),"")))))))))))))</f>
        <v>0.59374999999999933</v>
      </c>
      <c r="J35" s="19" t="str">
        <f t="shared" si="3"/>
        <v/>
      </c>
      <c r="K35" s="19">
        <f>IF(OR(A35&lt;$E$1,A35&gt;EOMONTH($E$1,11)),"",IF(OR(AND(A35=EOMONTH(A35,0),VLOOKUP(MONTH(A35),$L$3:$N$14,3,0)&gt;0),J35&lt;&gt;""),SUM($J$3:$J35),""))</f>
        <v>1.125</v>
      </c>
    </row>
    <row r="36" spans="1:11" x14ac:dyDescent="0.25">
      <c r="A36" s="17">
        <f t="shared" si="6"/>
        <v>43617</v>
      </c>
      <c r="B36" s="9"/>
      <c r="C36" s="9"/>
      <c r="D36" s="9"/>
      <c r="E36" s="9"/>
      <c r="F36" s="18" t="str">
        <f t="shared" si="0"/>
        <v/>
      </c>
      <c r="G36" s="19" t="str">
        <f t="shared" si="13"/>
        <v/>
      </c>
      <c r="H36" s="19" t="str">
        <f t="shared" si="14"/>
        <v/>
      </c>
      <c r="I36" s="25" t="str">
        <f>IF($A36=EOMONTH($A36,0),IF(VLOOKUP(MONTH($A36),$L$3:$M$14,2,0)&gt;0,VLOOKUP(MONTH($A36),$L$3:$M$14,2,0),""),IF(AND(MONTH($A36)=5,$H36&lt;&gt;""),SUM($H$3:$H36),IF(AND(MONTH($A36)=6,$H36&lt;&gt;""),SUM($H$3:$H36,-$M$3),IF(AND(MONTH($A36)=7,$H36&lt;&gt;""),SUM($H$3:$H36,-SUM($M$3:$M$4)),IF(AND(MONTH($A36)=8,$H36&lt;&gt;""),SUM($H$3:$H36,-SUM($M$3:$M$5)),IF(AND(MONTH($A36)=9,$H36&lt;&gt;""),SUM($H$3:$H36,-SUM($M$3:$M$6)),IF(AND(MONTH($A36)=10,$H36&lt;&gt;""),SUM($H$3:$H36,-SUM($M$3:$M$7)),IF(AND(MONTH($A36)=11,$H36&lt;&gt;""),SUM($H$3:$H36,-SUM($M$3:$M$8)),IF(AND(MONTH($A36)=12,$H36&lt;&gt;""),SUM($H$3:$H36,-SUM($M$3:$M$9)),IF(AND(MONTH($A36)=1,$H36&lt;&gt;""),SUM($H$3:$H36,-SUM($M$3:$M$10)),IF(AND(MONTH($A36)=2,$H36&lt;&gt;""),SUM($H$3:$H36,-SUM($M$3:$M$11)),IF(AND(MONTH($A36)=3,$H36&lt;&gt;""),SUM($H$3:$H36,-SUM($M$3:$M$12)),IF(AND(MONTH($A36)=4,$H36&lt;&gt;""),SUM($H$3:$H36,-SUM($M$3:$M$13)),"")))))))))))))</f>
        <v/>
      </c>
      <c r="J36" s="19" t="str">
        <f t="shared" si="3"/>
        <v/>
      </c>
      <c r="K36" s="19" t="str">
        <f>IF(OR(A36&lt;$E$1,A36&gt;EOMONTH($E$1,11)),"",IF(OR(AND(A36=EOMONTH(A36,0),VLOOKUP(MONTH(A36),$L$3:$N$14,3,0)&gt;0),J36&lt;&gt;""),SUM($J$3:$J36),""))</f>
        <v/>
      </c>
    </row>
    <row r="37" spans="1:11" x14ac:dyDescent="0.25">
      <c r="A37" s="17">
        <f t="shared" si="6"/>
        <v>43618</v>
      </c>
      <c r="B37" s="9"/>
      <c r="C37" s="9"/>
      <c r="D37" s="9"/>
      <c r="E37" s="9"/>
      <c r="F37" s="18" t="str">
        <f t="shared" si="0"/>
        <v/>
      </c>
      <c r="G37" s="21" t="str">
        <f>IF(SUM(F31:F37)-SUM(G31:G36)&gt;0,SUM(F31:F37)-SUM(G31:G36),"")</f>
        <v/>
      </c>
      <c r="H37" s="19" t="str">
        <f>IF(G37&lt;&gt;"",IF(MAX(SUM(F31:F37)-SUM(G31:G36)-44/24,0)&gt;0,IF(MAX(SUM(F31:F37)-SUM(G31:G36)-44/24,0)&gt;4/24,VLOOKUP(MAX(SUM(F31:F37)-SUM(G31:G36)-44/24,0),$O$3:$P$8,2,1),MAX(SUM(F31:F37)-SUM(G31:G36)-44/24,0)),""),"")</f>
        <v/>
      </c>
      <c r="I37" s="25" t="str">
        <f>IF($A37=EOMONTH($A37,0),IF(VLOOKUP(MONTH($A37),$L$3:$M$14,2,0)&gt;0,VLOOKUP(MONTH($A37),$L$3:$M$14,2,0),""),IF(AND(MONTH($A37)=5,$H37&lt;&gt;""),SUM($H$3:$H37),IF(AND(MONTH($A37)=6,$H37&lt;&gt;""),SUM($H$3:$H37,-$M$3),IF(AND(MONTH($A37)=7,$H37&lt;&gt;""),SUM($H$3:$H37,-SUM($M$3:$M$4)),IF(AND(MONTH($A37)=8,$H37&lt;&gt;""),SUM($H$3:$H37,-SUM($M$3:$M$5)),IF(AND(MONTH($A37)=9,$H37&lt;&gt;""),SUM($H$3:$H37,-SUM($M$3:$M$6)),IF(AND(MONTH($A37)=10,$H37&lt;&gt;""),SUM($H$3:$H37,-SUM($M$3:$M$7)),IF(AND(MONTH($A37)=11,$H37&lt;&gt;""),SUM($H$3:$H37,-SUM($M$3:$M$8)),IF(AND(MONTH($A37)=12,$H37&lt;&gt;""),SUM($H$3:$H37,-SUM($M$3:$M$9)),IF(AND(MONTH($A37)=1,$H37&lt;&gt;""),SUM($H$3:$H37,-SUM($M$3:$M$10)),IF(AND(MONTH($A37)=2,$H37&lt;&gt;""),SUM($H$3:$H37,-SUM($M$3:$M$11)),IF(AND(MONTH($A37)=3,$H37&lt;&gt;""),SUM($H$3:$H37,-SUM($M$3:$M$12)),IF(AND(MONTH($A37)=4,$H37&lt;&gt;""),SUM($H$3:$H37,-SUM($M$3:$M$13)),"")))))))))))))</f>
        <v/>
      </c>
      <c r="J37" s="19" t="str">
        <f t="shared" si="3"/>
        <v/>
      </c>
      <c r="K37" s="19" t="str">
        <f>IF(OR(A37&lt;$E$1,A37&gt;EOMONTH($E$1,11)),"",IF(OR(AND(A37=EOMONTH(A37,0),VLOOKUP(MONTH(A37),$L$3:$N$14,3,0)&gt;0),J37&lt;&gt;""),SUM($J$3:$J37),""))</f>
        <v/>
      </c>
    </row>
    <row r="38" spans="1:11" x14ac:dyDescent="0.25">
      <c r="A38" s="17">
        <f t="shared" si="6"/>
        <v>43619</v>
      </c>
      <c r="B38" s="10"/>
      <c r="C38" s="10"/>
      <c r="D38" s="10"/>
      <c r="E38" s="10"/>
      <c r="F38" s="22" t="str">
        <f t="shared" si="0"/>
        <v/>
      </c>
      <c r="G38" s="23" t="str">
        <f t="shared" ref="G38:G43" si="15">IF(MONTH(A38)=MONTH(A39),"",IF(CHOOSE(WEEKDAY(A38,2),$F$38,SUM($F$38:$F$39),SUM($F$38:$F$40),SUM($F$38:$F$41),SUM($F$38:$F$42),SUM($F$38:$F$43))&gt;0,CHOOSE(WEEKDAY(A38,2),$F$38,SUM($F$38:$F$39),SUM($F$38:$F$40),SUM($F$38:$F$41),SUM($F$38:$F$42),SUM($F$38:$F$43)),""))</f>
        <v/>
      </c>
      <c r="H38" s="23" t="str">
        <f t="shared" ref="H38:H43" si="16">IF(G38&lt;&gt;"",IF(MAX(G38-44/24,0)&gt;0,MAX(G38-44/24,0),""),"")</f>
        <v/>
      </c>
      <c r="I38" s="26" t="str">
        <f>IF($A38=EOMONTH($A38,0),IF(VLOOKUP(MONTH($A38),$L$3:$M$14,2,0)&gt;0,VLOOKUP(MONTH($A38),$L$3:$M$14,2,0),""),IF(AND(MONTH($A38)=5,$H38&lt;&gt;""),SUM($H$3:$H38),IF(AND(MONTH($A38)=6,$H38&lt;&gt;""),SUM($H$3:$H38,-$M$3),IF(AND(MONTH($A38)=7,$H38&lt;&gt;""),SUM($H$3:$H38,-SUM($M$3:$M$4)),IF(AND(MONTH($A38)=8,$H38&lt;&gt;""),SUM($H$3:$H38,-SUM($M$3:$M$5)),IF(AND(MONTH($A38)=9,$H38&lt;&gt;""),SUM($H$3:$H38,-SUM($M$3:$M$6)),IF(AND(MONTH($A38)=10,$H38&lt;&gt;""),SUM($H$3:$H38,-SUM($M$3:$M$7)),IF(AND(MONTH($A38)=11,$H38&lt;&gt;""),SUM($H$3:$H38,-SUM($M$3:$M$8)),IF(AND(MONTH($A38)=12,$H38&lt;&gt;""),SUM($H$3:$H38,-SUM($M$3:$M$9)),IF(AND(MONTH($A38)=1,$H38&lt;&gt;""),SUM($H$3:$H38,-SUM($M$3:$M$10)),IF(AND(MONTH($A38)=2,$H38&lt;&gt;""),SUM($H$3:$H38,-SUM($M$3:$M$11)),IF(AND(MONTH($A38)=3,$H38&lt;&gt;""),SUM($H$3:$H38,-SUM($M$3:$M$12)),IF(AND(MONTH($A38)=4,$H38&lt;&gt;""),SUM($H$3:$H38,-SUM($M$3:$M$13)),"")))))))))))))</f>
        <v/>
      </c>
      <c r="J38" s="23" t="str">
        <f t="shared" si="3"/>
        <v/>
      </c>
      <c r="K38" s="23" t="str">
        <f>IF(OR(A38&lt;$E$1,A38&gt;EOMONTH($E$1,11)),"",IF(OR(AND(A38=EOMONTH(A38,0),VLOOKUP(MONTH(A38),$L$3:$N$14,3,0)&gt;0),J38&lt;&gt;""),SUM($J$3:$J38),""))</f>
        <v/>
      </c>
    </row>
    <row r="39" spans="1:11" x14ac:dyDescent="0.25">
      <c r="A39" s="17">
        <f t="shared" si="6"/>
        <v>43620</v>
      </c>
      <c r="B39" s="10">
        <v>0.35416666666666669</v>
      </c>
      <c r="C39" s="10">
        <v>0.5</v>
      </c>
      <c r="D39" s="10">
        <v>0.52083333333333337</v>
      </c>
      <c r="E39" s="10">
        <v>0.85416666666666663</v>
      </c>
      <c r="F39" s="22">
        <f t="shared" si="0"/>
        <v>0.47916666666666657</v>
      </c>
      <c r="G39" s="23" t="str">
        <f t="shared" si="15"/>
        <v/>
      </c>
      <c r="H39" s="23" t="str">
        <f t="shared" si="16"/>
        <v/>
      </c>
      <c r="I39" s="26" t="str">
        <f>IF($A39=EOMONTH($A39,0),IF(VLOOKUP(MONTH($A39),$L$3:$M$14,2,0)&gt;0,VLOOKUP(MONTH($A39),$L$3:$M$14,2,0),""),IF(AND(MONTH($A39)=5,$H39&lt;&gt;""),SUM($H$3:$H39),IF(AND(MONTH($A39)=6,$H39&lt;&gt;""),SUM($H$3:$H39,-$M$3),IF(AND(MONTH($A39)=7,$H39&lt;&gt;""),SUM($H$3:$H39,-SUM($M$3:$M$4)),IF(AND(MONTH($A39)=8,$H39&lt;&gt;""),SUM($H$3:$H39,-SUM($M$3:$M$5)),IF(AND(MONTH($A39)=9,$H39&lt;&gt;""),SUM($H$3:$H39,-SUM($M$3:$M$6)),IF(AND(MONTH($A39)=10,$H39&lt;&gt;""),SUM($H$3:$H39,-SUM($M$3:$M$7)),IF(AND(MONTH($A39)=11,$H39&lt;&gt;""),SUM($H$3:$H39,-SUM($M$3:$M$8)),IF(AND(MONTH($A39)=12,$H39&lt;&gt;""),SUM($H$3:$H39,-SUM($M$3:$M$9)),IF(AND(MONTH($A39)=1,$H39&lt;&gt;""),SUM($H$3:$H39,-SUM($M$3:$M$10)),IF(AND(MONTH($A39)=2,$H39&lt;&gt;""),SUM($H$3:$H39,-SUM($M$3:$M$11)),IF(AND(MONTH($A39)=3,$H39&lt;&gt;""),SUM($H$3:$H39,-SUM($M$3:$M$12)),IF(AND(MONTH($A39)=4,$H39&lt;&gt;""),SUM($H$3:$H39,-SUM($M$3:$M$13)),"")))))))))))))</f>
        <v/>
      </c>
      <c r="J39" s="23" t="str">
        <f t="shared" si="3"/>
        <v/>
      </c>
      <c r="K39" s="23" t="str">
        <f>IF(OR(A39&lt;$E$1,A39&gt;EOMONTH($E$1,11)),"",IF(OR(AND(A39=EOMONTH(A39,0),VLOOKUP(MONTH(A39),$L$3:$N$14,3,0)&gt;0),J39&lt;&gt;""),SUM($J$3:$J39),""))</f>
        <v/>
      </c>
    </row>
    <row r="40" spans="1:11" x14ac:dyDescent="0.25">
      <c r="A40" s="17">
        <f t="shared" si="6"/>
        <v>43621</v>
      </c>
      <c r="B40" s="10"/>
      <c r="C40" s="10"/>
      <c r="D40" s="10"/>
      <c r="E40" s="10"/>
      <c r="F40" s="22" t="str">
        <f t="shared" si="0"/>
        <v/>
      </c>
      <c r="G40" s="23" t="str">
        <f t="shared" si="15"/>
        <v/>
      </c>
      <c r="H40" s="23" t="str">
        <f t="shared" si="16"/>
        <v/>
      </c>
      <c r="I40" s="26" t="str">
        <f>IF($A40=EOMONTH($A40,0),IF(VLOOKUP(MONTH($A40),$L$3:$M$14,2,0)&gt;0,VLOOKUP(MONTH($A40),$L$3:$M$14,2,0),""),IF(AND(MONTH($A40)=5,$H40&lt;&gt;""),SUM($H$3:$H40),IF(AND(MONTH($A40)=6,$H40&lt;&gt;""),SUM($H$3:$H40,-$M$3),IF(AND(MONTH($A40)=7,$H40&lt;&gt;""),SUM($H$3:$H40,-SUM($M$3:$M$4)),IF(AND(MONTH($A40)=8,$H40&lt;&gt;""),SUM($H$3:$H40,-SUM($M$3:$M$5)),IF(AND(MONTH($A40)=9,$H40&lt;&gt;""),SUM($H$3:$H40,-SUM($M$3:$M$6)),IF(AND(MONTH($A40)=10,$H40&lt;&gt;""),SUM($H$3:$H40,-SUM($M$3:$M$7)),IF(AND(MONTH($A40)=11,$H40&lt;&gt;""),SUM($H$3:$H40,-SUM($M$3:$M$8)),IF(AND(MONTH($A40)=12,$H40&lt;&gt;""),SUM($H$3:$H40,-SUM($M$3:$M$9)),IF(AND(MONTH($A40)=1,$H40&lt;&gt;""),SUM($H$3:$H40,-SUM($M$3:$M$10)),IF(AND(MONTH($A40)=2,$H40&lt;&gt;""),SUM($H$3:$H40,-SUM($M$3:$M$11)),IF(AND(MONTH($A40)=3,$H40&lt;&gt;""),SUM($H$3:$H40,-SUM($M$3:$M$12)),IF(AND(MONTH($A40)=4,$H40&lt;&gt;""),SUM($H$3:$H40,-SUM($M$3:$M$13)),"")))))))))))))</f>
        <v/>
      </c>
      <c r="J40" s="23" t="str">
        <f t="shared" si="3"/>
        <v/>
      </c>
      <c r="K40" s="23" t="str">
        <f>IF(OR(A40&lt;$E$1,A40&gt;EOMONTH($E$1,11)),"",IF(OR(AND(A40=EOMONTH(A40,0),VLOOKUP(MONTH(A40),$L$3:$N$14,3,0)&gt;0),J40&lt;&gt;""),SUM($J$3:$J40),""))</f>
        <v/>
      </c>
    </row>
    <row r="41" spans="1:11" x14ac:dyDescent="0.25">
      <c r="A41" s="17">
        <f t="shared" si="6"/>
        <v>43622</v>
      </c>
      <c r="B41" s="10">
        <v>0.35416666666666669</v>
      </c>
      <c r="C41" s="10">
        <v>0.5</v>
      </c>
      <c r="D41" s="10">
        <v>0.52083333333333337</v>
      </c>
      <c r="E41" s="10">
        <v>0.85416666666666663</v>
      </c>
      <c r="F41" s="22">
        <f t="shared" si="0"/>
        <v>0.47916666666666657</v>
      </c>
      <c r="G41" s="23" t="str">
        <f t="shared" si="15"/>
        <v/>
      </c>
      <c r="H41" s="23" t="str">
        <f t="shared" si="16"/>
        <v/>
      </c>
      <c r="I41" s="26" t="str">
        <f>IF($A41=EOMONTH($A41,0),IF(VLOOKUP(MONTH($A41),$L$3:$M$14,2,0)&gt;0,VLOOKUP(MONTH($A41),$L$3:$M$14,2,0),""),IF(AND(MONTH($A41)=5,$H41&lt;&gt;""),SUM($H$3:$H41),IF(AND(MONTH($A41)=6,$H41&lt;&gt;""),SUM($H$3:$H41,-$M$3),IF(AND(MONTH($A41)=7,$H41&lt;&gt;""),SUM($H$3:$H41,-SUM($M$3:$M$4)),IF(AND(MONTH($A41)=8,$H41&lt;&gt;""),SUM($H$3:$H41,-SUM($M$3:$M$5)),IF(AND(MONTH($A41)=9,$H41&lt;&gt;""),SUM($H$3:$H41,-SUM($M$3:$M$6)),IF(AND(MONTH($A41)=10,$H41&lt;&gt;""),SUM($H$3:$H41,-SUM($M$3:$M$7)),IF(AND(MONTH($A41)=11,$H41&lt;&gt;""),SUM($H$3:$H41,-SUM($M$3:$M$8)),IF(AND(MONTH($A41)=12,$H41&lt;&gt;""),SUM($H$3:$H41,-SUM($M$3:$M$9)),IF(AND(MONTH($A41)=1,$H41&lt;&gt;""),SUM($H$3:$H41,-SUM($M$3:$M$10)),IF(AND(MONTH($A41)=2,$H41&lt;&gt;""),SUM($H$3:$H41,-SUM($M$3:$M$11)),IF(AND(MONTH($A41)=3,$H41&lt;&gt;""),SUM($H$3:$H41,-SUM($M$3:$M$12)),IF(AND(MONTH($A41)=4,$H41&lt;&gt;""),SUM($H$3:$H41,-SUM($M$3:$M$13)),"")))))))))))))</f>
        <v/>
      </c>
      <c r="J41" s="23" t="str">
        <f t="shared" si="3"/>
        <v/>
      </c>
      <c r="K41" s="23" t="str">
        <f>IF(OR(A41&lt;$E$1,A41&gt;EOMONTH($E$1,11)),"",IF(OR(AND(A41=EOMONTH(A41,0),VLOOKUP(MONTH(A41),$L$3:$N$14,3,0)&gt;0),J41&lt;&gt;""),SUM($J$3:$J41),""))</f>
        <v/>
      </c>
    </row>
    <row r="42" spans="1:11" x14ac:dyDescent="0.25">
      <c r="A42" s="17">
        <f t="shared" si="6"/>
        <v>43623</v>
      </c>
      <c r="B42" s="10"/>
      <c r="C42" s="10"/>
      <c r="D42" s="10"/>
      <c r="E42" s="10"/>
      <c r="F42" s="22" t="str">
        <f t="shared" si="0"/>
        <v/>
      </c>
      <c r="G42" s="23" t="str">
        <f t="shared" si="15"/>
        <v/>
      </c>
      <c r="H42" s="23" t="str">
        <f t="shared" si="16"/>
        <v/>
      </c>
      <c r="I42" s="26" t="str">
        <f>IF($A42=EOMONTH($A42,0),IF(VLOOKUP(MONTH($A42),$L$3:$M$14,2,0)&gt;0,VLOOKUP(MONTH($A42),$L$3:$M$14,2,0),""),IF(AND(MONTH($A42)=5,$H42&lt;&gt;""),SUM($H$3:$H42),IF(AND(MONTH($A42)=6,$H42&lt;&gt;""),SUM($H$3:$H42,-$M$3),IF(AND(MONTH($A42)=7,$H42&lt;&gt;""),SUM($H$3:$H42,-SUM($M$3:$M$4)),IF(AND(MONTH($A42)=8,$H42&lt;&gt;""),SUM($H$3:$H42,-SUM($M$3:$M$5)),IF(AND(MONTH($A42)=9,$H42&lt;&gt;""),SUM($H$3:$H42,-SUM($M$3:$M$6)),IF(AND(MONTH($A42)=10,$H42&lt;&gt;""),SUM($H$3:$H42,-SUM($M$3:$M$7)),IF(AND(MONTH($A42)=11,$H42&lt;&gt;""),SUM($H$3:$H42,-SUM($M$3:$M$8)),IF(AND(MONTH($A42)=12,$H42&lt;&gt;""),SUM($H$3:$H42,-SUM($M$3:$M$9)),IF(AND(MONTH($A42)=1,$H42&lt;&gt;""),SUM($H$3:$H42,-SUM($M$3:$M$10)),IF(AND(MONTH($A42)=2,$H42&lt;&gt;""),SUM($H$3:$H42,-SUM($M$3:$M$11)),IF(AND(MONTH($A42)=3,$H42&lt;&gt;""),SUM($H$3:$H42,-SUM($M$3:$M$12)),IF(AND(MONTH($A42)=4,$H42&lt;&gt;""),SUM($H$3:$H42,-SUM($M$3:$M$13)),"")))))))))))))</f>
        <v/>
      </c>
      <c r="J42" s="23" t="str">
        <f t="shared" si="3"/>
        <v/>
      </c>
      <c r="K42" s="23" t="str">
        <f>IF(OR(A42&lt;$E$1,A42&gt;EOMONTH($E$1,11)),"",IF(OR(AND(A42=EOMONTH(A42,0),VLOOKUP(MONTH(A42),$L$3:$N$14,3,0)&gt;0),J42&lt;&gt;""),SUM($J$3:$J42),""))</f>
        <v/>
      </c>
    </row>
    <row r="43" spans="1:11" x14ac:dyDescent="0.25">
      <c r="A43" s="17">
        <f t="shared" si="6"/>
        <v>43624</v>
      </c>
      <c r="B43" s="10">
        <v>0.35416666666666669</v>
      </c>
      <c r="C43" s="10">
        <v>0.5</v>
      </c>
      <c r="D43" s="10">
        <v>0.52083333333333337</v>
      </c>
      <c r="E43" s="10">
        <v>0.85416666666666663</v>
      </c>
      <c r="F43" s="22">
        <f t="shared" si="0"/>
        <v>0.47916666666666657</v>
      </c>
      <c r="G43" s="23" t="str">
        <f t="shared" si="15"/>
        <v/>
      </c>
      <c r="H43" s="23" t="str">
        <f t="shared" si="16"/>
        <v/>
      </c>
      <c r="I43" s="26" t="str">
        <f>IF($A43=EOMONTH($A43,0),IF(VLOOKUP(MONTH($A43),$L$3:$M$14,2,0)&gt;0,VLOOKUP(MONTH($A43),$L$3:$M$14,2,0),""),IF(AND(MONTH($A43)=5,$H43&lt;&gt;""),SUM($H$3:$H43),IF(AND(MONTH($A43)=6,$H43&lt;&gt;""),SUM($H$3:$H43,-$M$3),IF(AND(MONTH($A43)=7,$H43&lt;&gt;""),SUM($H$3:$H43,-SUM($M$3:$M$4)),IF(AND(MONTH($A43)=8,$H43&lt;&gt;""),SUM($H$3:$H43,-SUM($M$3:$M$5)),IF(AND(MONTH($A43)=9,$H43&lt;&gt;""),SUM($H$3:$H43,-SUM($M$3:$M$6)),IF(AND(MONTH($A43)=10,$H43&lt;&gt;""),SUM($H$3:$H43,-SUM($M$3:$M$7)),IF(AND(MONTH($A43)=11,$H43&lt;&gt;""),SUM($H$3:$H43,-SUM($M$3:$M$8)),IF(AND(MONTH($A43)=12,$H43&lt;&gt;""),SUM($H$3:$H43,-SUM($M$3:$M$9)),IF(AND(MONTH($A43)=1,$H43&lt;&gt;""),SUM($H$3:$H43,-SUM($M$3:$M$10)),IF(AND(MONTH($A43)=2,$H43&lt;&gt;""),SUM($H$3:$H43,-SUM($M$3:$M$11)),IF(AND(MONTH($A43)=3,$H43&lt;&gt;""),SUM($H$3:$H43,-SUM($M$3:$M$12)),IF(AND(MONTH($A43)=4,$H43&lt;&gt;""),SUM($H$3:$H43,-SUM($M$3:$M$13)),"")))))))))))))</f>
        <v/>
      </c>
      <c r="J43" s="23" t="str">
        <f t="shared" si="3"/>
        <v/>
      </c>
      <c r="K43" s="23" t="str">
        <f>IF(OR(A43&lt;$E$1,A43&gt;EOMONTH($E$1,11)),"",IF(OR(AND(A43=EOMONTH(A43,0),VLOOKUP(MONTH(A43),$L$3:$N$14,3,0)&gt;0),J43&lt;&gt;""),SUM($J$3:$J43),""))</f>
        <v/>
      </c>
    </row>
    <row r="44" spans="1:11" x14ac:dyDescent="0.25">
      <c r="A44" s="17">
        <f t="shared" si="6"/>
        <v>43625</v>
      </c>
      <c r="B44" s="10"/>
      <c r="C44" s="10"/>
      <c r="D44" s="10"/>
      <c r="E44" s="10"/>
      <c r="F44" s="22" t="str">
        <f t="shared" si="0"/>
        <v/>
      </c>
      <c r="G44" s="24">
        <f>IF(SUM(F38:F44)-SUM(G38:G43)&gt;0,SUM(F38:F44)-SUM(G38:G43),"")</f>
        <v>1.4374999999999998</v>
      </c>
      <c r="H44" s="23" t="str">
        <f>IF(G44&lt;&gt;"",IF(MAX(SUM(F38:F44)-SUM(G38:G43)-44/24,0)&gt;0,IF(MAX(SUM(F38:F44)-SUM(G38:G43)-44/24,0)&gt;4/24,VLOOKUP(MAX(SUM(F38:F44)-SUM(G38:G43)-44/24,0),$O$3:$P$8,2,1),MAX(SUM(F38:F44)-SUM(G38:G43)-44/24,0)),""),"")</f>
        <v/>
      </c>
      <c r="I44" s="26" t="str">
        <f>IF($A44=EOMONTH($A44,0),IF(VLOOKUP(MONTH($A44),$L$3:$M$14,2,0)&gt;0,VLOOKUP(MONTH($A44),$L$3:$M$14,2,0),""),IF(AND(MONTH($A44)=5,$H44&lt;&gt;""),SUM($H$3:$H44),IF(AND(MONTH($A44)=6,$H44&lt;&gt;""),SUM($H$3:$H44,-$M$3),IF(AND(MONTH($A44)=7,$H44&lt;&gt;""),SUM($H$3:$H44,-SUM($M$3:$M$4)),IF(AND(MONTH($A44)=8,$H44&lt;&gt;""),SUM($H$3:$H44,-SUM($M$3:$M$5)),IF(AND(MONTH($A44)=9,$H44&lt;&gt;""),SUM($H$3:$H44,-SUM($M$3:$M$6)),IF(AND(MONTH($A44)=10,$H44&lt;&gt;""),SUM($H$3:$H44,-SUM($M$3:$M$7)),IF(AND(MONTH($A44)=11,$H44&lt;&gt;""),SUM($H$3:$H44,-SUM($M$3:$M$8)),IF(AND(MONTH($A44)=12,$H44&lt;&gt;""),SUM($H$3:$H44,-SUM($M$3:$M$9)),IF(AND(MONTH($A44)=1,$H44&lt;&gt;""),SUM($H$3:$H44,-SUM($M$3:$M$10)),IF(AND(MONTH($A44)=2,$H44&lt;&gt;""),SUM($H$3:$H44,-SUM($M$3:$M$11)),IF(AND(MONTH($A44)=3,$H44&lt;&gt;""),SUM($H$3:$H44,-SUM($M$3:$M$12)),IF(AND(MONTH($A44)=4,$H44&lt;&gt;""),SUM($H$3:$H44,-SUM($M$3:$M$13)),"")))))))))))))</f>
        <v/>
      </c>
      <c r="J44" s="23" t="str">
        <f t="shared" si="3"/>
        <v/>
      </c>
      <c r="K44" s="23" t="str">
        <f>IF(OR(A44&lt;$E$1,A44&gt;EOMONTH($E$1,11)),"",IF(OR(AND(A44=EOMONTH(A44,0),VLOOKUP(MONTH(A44),$L$3:$N$14,3,0)&gt;0),J44&lt;&gt;""),SUM($J$3:$J44),""))</f>
        <v/>
      </c>
    </row>
    <row r="45" spans="1:11" x14ac:dyDescent="0.25">
      <c r="A45" s="17">
        <f t="shared" si="6"/>
        <v>43626</v>
      </c>
      <c r="B45" s="9">
        <v>0.35416666666666669</v>
      </c>
      <c r="C45" s="9">
        <v>0.5</v>
      </c>
      <c r="D45" s="9">
        <v>0.52083333333333337</v>
      </c>
      <c r="E45" s="9">
        <v>0.85416666666666663</v>
      </c>
      <c r="F45" s="18">
        <f t="shared" si="0"/>
        <v>0.47916666666666657</v>
      </c>
      <c r="G45" s="19" t="str">
        <f t="shared" ref="G45:G50" si="17">IF(MONTH(A45)=MONTH(A46),"",IF(CHOOSE(WEEKDAY(A45,2),$F$45,SUM($F$45:$F$46),SUM($F$45:$F$47),SUM($F$45:$F$48),SUM($F$45:$F$49),SUM($F$45:$F$50))&gt;0,CHOOSE(WEEKDAY(A45,2),$F$45,SUM($F$45:$F$46),SUM($F$45:$F$47),SUM($F$45:$F$48),SUM($F$45:$F$49),SUM($F$45:$F$50)),""))</f>
        <v/>
      </c>
      <c r="H45" s="19" t="str">
        <f t="shared" ref="H45:H50" si="18">IF(G45&lt;&gt;"",IF(MAX(G45-44/24,0)&gt;0,MAX(G45-44/24,0),""),"")</f>
        <v/>
      </c>
      <c r="I45" s="25" t="str">
        <f>IF($A45=EOMONTH($A45,0),IF(VLOOKUP(MONTH($A45),$L$3:$M$14,2,0)&gt;0,VLOOKUP(MONTH($A45),$L$3:$M$14,2,0),""),IF(AND(MONTH($A45)=5,$H45&lt;&gt;""),SUM($H$3:$H45),IF(AND(MONTH($A45)=6,$H45&lt;&gt;""),SUM($H$3:$H45,-$M$3),IF(AND(MONTH($A45)=7,$H45&lt;&gt;""),SUM($H$3:$H45,-SUM($M$3:$M$4)),IF(AND(MONTH($A45)=8,$H45&lt;&gt;""),SUM($H$3:$H45,-SUM($M$3:$M$5)),IF(AND(MONTH($A45)=9,$H45&lt;&gt;""),SUM($H$3:$H45,-SUM($M$3:$M$6)),IF(AND(MONTH($A45)=10,$H45&lt;&gt;""),SUM($H$3:$H45,-SUM($M$3:$M$7)),IF(AND(MONTH($A45)=11,$H45&lt;&gt;""),SUM($H$3:$H45,-SUM($M$3:$M$8)),IF(AND(MONTH($A45)=12,$H45&lt;&gt;""),SUM($H$3:$H45,-SUM($M$3:$M$9)),IF(AND(MONTH($A45)=1,$H45&lt;&gt;""),SUM($H$3:$H45,-SUM($M$3:$M$10)),IF(AND(MONTH($A45)=2,$H45&lt;&gt;""),SUM($H$3:$H45,-SUM($M$3:$M$11)),IF(AND(MONTH($A45)=3,$H45&lt;&gt;""),SUM($H$3:$H45,-SUM($M$3:$M$12)),IF(AND(MONTH($A45)=4,$H45&lt;&gt;""),SUM($H$3:$H45,-SUM($M$3:$M$13)),"")))))))))))))</f>
        <v/>
      </c>
      <c r="J45" s="19" t="str">
        <f t="shared" si="3"/>
        <v/>
      </c>
      <c r="K45" s="19" t="str">
        <f>IF(OR(A45&lt;$E$1,A45&gt;EOMONTH($E$1,11)),"",IF(OR(AND(A45=EOMONTH(A45,0),VLOOKUP(MONTH(A45),$L$3:$N$14,3,0)&gt;0),J45&lt;&gt;""),SUM($J$3:$J45),""))</f>
        <v/>
      </c>
    </row>
    <row r="46" spans="1:11" x14ac:dyDescent="0.25">
      <c r="A46" s="17">
        <f t="shared" si="6"/>
        <v>43627</v>
      </c>
      <c r="B46" s="9"/>
      <c r="C46" s="9"/>
      <c r="D46" s="9"/>
      <c r="E46" s="9"/>
      <c r="F46" s="18" t="str">
        <f t="shared" si="0"/>
        <v/>
      </c>
      <c r="G46" s="19" t="str">
        <f t="shared" si="17"/>
        <v/>
      </c>
      <c r="H46" s="19" t="str">
        <f t="shared" si="18"/>
        <v/>
      </c>
      <c r="I46" s="25" t="str">
        <f>IF($A46=EOMONTH($A46,0),IF(VLOOKUP(MONTH($A46),$L$3:$M$14,2,0)&gt;0,VLOOKUP(MONTH($A46),$L$3:$M$14,2,0),""),IF(AND(MONTH($A46)=5,$H46&lt;&gt;""),SUM($H$3:$H46),IF(AND(MONTH($A46)=6,$H46&lt;&gt;""),SUM($H$3:$H46,-$M$3),IF(AND(MONTH($A46)=7,$H46&lt;&gt;""),SUM($H$3:$H46,-SUM($M$3:$M$4)),IF(AND(MONTH($A46)=8,$H46&lt;&gt;""),SUM($H$3:$H46,-SUM($M$3:$M$5)),IF(AND(MONTH($A46)=9,$H46&lt;&gt;""),SUM($H$3:$H46,-SUM($M$3:$M$6)),IF(AND(MONTH($A46)=10,$H46&lt;&gt;""),SUM($H$3:$H46,-SUM($M$3:$M$7)),IF(AND(MONTH($A46)=11,$H46&lt;&gt;""),SUM($H$3:$H46,-SUM($M$3:$M$8)),IF(AND(MONTH($A46)=12,$H46&lt;&gt;""),SUM($H$3:$H46,-SUM($M$3:$M$9)),IF(AND(MONTH($A46)=1,$H46&lt;&gt;""),SUM($H$3:$H46,-SUM($M$3:$M$10)),IF(AND(MONTH($A46)=2,$H46&lt;&gt;""),SUM($H$3:$H46,-SUM($M$3:$M$11)),IF(AND(MONTH($A46)=3,$H46&lt;&gt;""),SUM($H$3:$H46,-SUM($M$3:$M$12)),IF(AND(MONTH($A46)=4,$H46&lt;&gt;""),SUM($H$3:$H46,-SUM($M$3:$M$13)),"")))))))))))))</f>
        <v/>
      </c>
      <c r="J46" s="19" t="str">
        <f t="shared" si="3"/>
        <v/>
      </c>
      <c r="K46" s="19" t="str">
        <f>IF(OR(A46&lt;$E$1,A46&gt;EOMONTH($E$1,11)),"",IF(OR(AND(A46=EOMONTH(A46,0),VLOOKUP(MONTH(A46),$L$3:$N$14,3,0)&gt;0),J46&lt;&gt;""),SUM($J$3:$J46),""))</f>
        <v/>
      </c>
    </row>
    <row r="47" spans="1:11" x14ac:dyDescent="0.25">
      <c r="A47" s="17">
        <f t="shared" si="6"/>
        <v>43628</v>
      </c>
      <c r="B47" s="9">
        <v>0.35416666666666669</v>
      </c>
      <c r="C47" s="9">
        <v>0.5</v>
      </c>
      <c r="D47" s="9">
        <v>0.52083333333333337</v>
      </c>
      <c r="E47" s="9">
        <v>0.85416666666666663</v>
      </c>
      <c r="F47" s="18">
        <f t="shared" si="0"/>
        <v>0.47916666666666657</v>
      </c>
      <c r="G47" s="19" t="str">
        <f t="shared" si="17"/>
        <v/>
      </c>
      <c r="H47" s="19" t="str">
        <f t="shared" si="18"/>
        <v/>
      </c>
      <c r="I47" s="25" t="str">
        <f>IF($A47=EOMONTH($A47,0),IF(VLOOKUP(MONTH($A47),$L$3:$M$14,2,0)&gt;0,VLOOKUP(MONTH($A47),$L$3:$M$14,2,0),""),IF(AND(MONTH($A47)=5,$H47&lt;&gt;""),SUM($H$3:$H47),IF(AND(MONTH($A47)=6,$H47&lt;&gt;""),SUM($H$3:$H47,-$M$3),IF(AND(MONTH($A47)=7,$H47&lt;&gt;""),SUM($H$3:$H47,-SUM($M$3:$M$4)),IF(AND(MONTH($A47)=8,$H47&lt;&gt;""),SUM($H$3:$H47,-SUM($M$3:$M$5)),IF(AND(MONTH($A47)=9,$H47&lt;&gt;""),SUM($H$3:$H47,-SUM($M$3:$M$6)),IF(AND(MONTH($A47)=10,$H47&lt;&gt;""),SUM($H$3:$H47,-SUM($M$3:$M$7)),IF(AND(MONTH($A47)=11,$H47&lt;&gt;""),SUM($H$3:$H47,-SUM($M$3:$M$8)),IF(AND(MONTH($A47)=12,$H47&lt;&gt;""),SUM($H$3:$H47,-SUM($M$3:$M$9)),IF(AND(MONTH($A47)=1,$H47&lt;&gt;""),SUM($H$3:$H47,-SUM($M$3:$M$10)),IF(AND(MONTH($A47)=2,$H47&lt;&gt;""),SUM($H$3:$H47,-SUM($M$3:$M$11)),IF(AND(MONTH($A47)=3,$H47&lt;&gt;""),SUM($H$3:$H47,-SUM($M$3:$M$12)),IF(AND(MONTH($A47)=4,$H47&lt;&gt;""),SUM($H$3:$H47,-SUM($M$3:$M$13)),"")))))))))))))</f>
        <v/>
      </c>
      <c r="J47" s="19" t="str">
        <f t="shared" si="3"/>
        <v/>
      </c>
      <c r="K47" s="19" t="str">
        <f>IF(OR(A47&lt;$E$1,A47&gt;EOMONTH($E$1,11)),"",IF(OR(AND(A47=EOMONTH(A47,0),VLOOKUP(MONTH(A47),$L$3:$N$14,3,0)&gt;0),J47&lt;&gt;""),SUM($J$3:$J47),""))</f>
        <v/>
      </c>
    </row>
    <row r="48" spans="1:11" x14ac:dyDescent="0.25">
      <c r="A48" s="17">
        <f t="shared" si="6"/>
        <v>43629</v>
      </c>
      <c r="B48" s="9"/>
      <c r="C48" s="9"/>
      <c r="D48" s="9"/>
      <c r="E48" s="9"/>
      <c r="F48" s="18" t="str">
        <f t="shared" si="0"/>
        <v/>
      </c>
      <c r="G48" s="19" t="str">
        <f t="shared" si="17"/>
        <v/>
      </c>
      <c r="H48" s="19" t="str">
        <f t="shared" si="18"/>
        <v/>
      </c>
      <c r="I48" s="25" t="str">
        <f>IF($A48=EOMONTH($A48,0),IF(VLOOKUP(MONTH($A48),$L$3:$M$14,2,0)&gt;0,VLOOKUP(MONTH($A48),$L$3:$M$14,2,0),""),IF(AND(MONTH($A48)=5,$H48&lt;&gt;""),SUM($H$3:$H48),IF(AND(MONTH($A48)=6,$H48&lt;&gt;""),SUM($H$3:$H48,-$M$3),IF(AND(MONTH($A48)=7,$H48&lt;&gt;""),SUM($H$3:$H48,-SUM($M$3:$M$4)),IF(AND(MONTH($A48)=8,$H48&lt;&gt;""),SUM($H$3:$H48,-SUM($M$3:$M$5)),IF(AND(MONTH($A48)=9,$H48&lt;&gt;""),SUM($H$3:$H48,-SUM($M$3:$M$6)),IF(AND(MONTH($A48)=10,$H48&lt;&gt;""),SUM($H$3:$H48,-SUM($M$3:$M$7)),IF(AND(MONTH($A48)=11,$H48&lt;&gt;""),SUM($H$3:$H48,-SUM($M$3:$M$8)),IF(AND(MONTH($A48)=12,$H48&lt;&gt;""),SUM($H$3:$H48,-SUM($M$3:$M$9)),IF(AND(MONTH($A48)=1,$H48&lt;&gt;""),SUM($H$3:$H48,-SUM($M$3:$M$10)),IF(AND(MONTH($A48)=2,$H48&lt;&gt;""),SUM($H$3:$H48,-SUM($M$3:$M$11)),IF(AND(MONTH($A48)=3,$H48&lt;&gt;""),SUM($H$3:$H48,-SUM($M$3:$M$12)),IF(AND(MONTH($A48)=4,$H48&lt;&gt;""),SUM($H$3:$H48,-SUM($M$3:$M$13)),"")))))))))))))</f>
        <v/>
      </c>
      <c r="J48" s="19" t="str">
        <f t="shared" si="3"/>
        <v/>
      </c>
      <c r="K48" s="19" t="str">
        <f>IF(OR(A48&lt;$E$1,A48&gt;EOMONTH($E$1,11)),"",IF(OR(AND(A48=EOMONTH(A48,0),VLOOKUP(MONTH(A48),$L$3:$N$14,3,0)&gt;0),J48&lt;&gt;""),SUM($J$3:$J48),""))</f>
        <v/>
      </c>
    </row>
    <row r="49" spans="1:11" x14ac:dyDescent="0.25">
      <c r="A49" s="17">
        <f t="shared" si="6"/>
        <v>43630</v>
      </c>
      <c r="B49" s="9"/>
      <c r="C49" s="9"/>
      <c r="D49" s="9"/>
      <c r="E49" s="9"/>
      <c r="F49" s="18" t="str">
        <f t="shared" si="0"/>
        <v/>
      </c>
      <c r="G49" s="19" t="str">
        <f t="shared" si="17"/>
        <v/>
      </c>
      <c r="H49" s="19" t="str">
        <f t="shared" si="18"/>
        <v/>
      </c>
      <c r="I49" s="25" t="str">
        <f>IF($A49=EOMONTH($A49,0),IF(VLOOKUP(MONTH($A49),$L$3:$M$14,2,0)&gt;0,VLOOKUP(MONTH($A49),$L$3:$M$14,2,0),""),IF(AND(MONTH($A49)=5,$H49&lt;&gt;""),SUM($H$3:$H49),IF(AND(MONTH($A49)=6,$H49&lt;&gt;""),SUM($H$3:$H49,-$M$3),IF(AND(MONTH($A49)=7,$H49&lt;&gt;""),SUM($H$3:$H49,-SUM($M$3:$M$4)),IF(AND(MONTH($A49)=8,$H49&lt;&gt;""),SUM($H$3:$H49,-SUM($M$3:$M$5)),IF(AND(MONTH($A49)=9,$H49&lt;&gt;""),SUM($H$3:$H49,-SUM($M$3:$M$6)),IF(AND(MONTH($A49)=10,$H49&lt;&gt;""),SUM($H$3:$H49,-SUM($M$3:$M$7)),IF(AND(MONTH($A49)=11,$H49&lt;&gt;""),SUM($H$3:$H49,-SUM($M$3:$M$8)),IF(AND(MONTH($A49)=12,$H49&lt;&gt;""),SUM($H$3:$H49,-SUM($M$3:$M$9)),IF(AND(MONTH($A49)=1,$H49&lt;&gt;""),SUM($H$3:$H49,-SUM($M$3:$M$10)),IF(AND(MONTH($A49)=2,$H49&lt;&gt;""),SUM($H$3:$H49,-SUM($M$3:$M$11)),IF(AND(MONTH($A49)=3,$H49&lt;&gt;""),SUM($H$3:$H49,-SUM($M$3:$M$12)),IF(AND(MONTH($A49)=4,$H49&lt;&gt;""),SUM($H$3:$H49,-SUM($M$3:$M$13)),"")))))))))))))</f>
        <v/>
      </c>
      <c r="J49" s="19" t="str">
        <f t="shared" si="3"/>
        <v/>
      </c>
      <c r="K49" s="19" t="str">
        <f>IF(OR(A49&lt;$E$1,A49&gt;EOMONTH($E$1,11)),"",IF(OR(AND(A49=EOMONTH(A49,0),VLOOKUP(MONTH(A49),$L$3:$N$14,3,0)&gt;0),J49&lt;&gt;""),SUM($J$3:$J49),""))</f>
        <v/>
      </c>
    </row>
    <row r="50" spans="1:11" x14ac:dyDescent="0.25">
      <c r="A50" s="17">
        <f t="shared" si="6"/>
        <v>43631</v>
      </c>
      <c r="B50" s="9">
        <v>0.39583333333333331</v>
      </c>
      <c r="C50" s="9">
        <v>0.52083333333333337</v>
      </c>
      <c r="D50" s="9">
        <v>0.54166666666666663</v>
      </c>
      <c r="E50" s="9">
        <v>0.88541666666666663</v>
      </c>
      <c r="F50" s="18">
        <f t="shared" si="0"/>
        <v>0.46875000000000006</v>
      </c>
      <c r="G50" s="19" t="str">
        <f t="shared" si="17"/>
        <v/>
      </c>
      <c r="H50" s="19" t="str">
        <f t="shared" si="18"/>
        <v/>
      </c>
      <c r="I50" s="25" t="str">
        <f>IF($A50=EOMONTH($A50,0),IF(VLOOKUP(MONTH($A50),$L$3:$M$14,2,0)&gt;0,VLOOKUP(MONTH($A50),$L$3:$M$14,2,0),""),IF(AND(MONTH($A50)=5,$H50&lt;&gt;""),SUM($H$3:$H50),IF(AND(MONTH($A50)=6,$H50&lt;&gt;""),SUM($H$3:$H50,-$M$3),IF(AND(MONTH($A50)=7,$H50&lt;&gt;""),SUM($H$3:$H50,-SUM($M$3:$M$4)),IF(AND(MONTH($A50)=8,$H50&lt;&gt;""),SUM($H$3:$H50,-SUM($M$3:$M$5)),IF(AND(MONTH($A50)=9,$H50&lt;&gt;""),SUM($H$3:$H50,-SUM($M$3:$M$6)),IF(AND(MONTH($A50)=10,$H50&lt;&gt;""),SUM($H$3:$H50,-SUM($M$3:$M$7)),IF(AND(MONTH($A50)=11,$H50&lt;&gt;""),SUM($H$3:$H50,-SUM($M$3:$M$8)),IF(AND(MONTH($A50)=12,$H50&lt;&gt;""),SUM($H$3:$H50,-SUM($M$3:$M$9)),IF(AND(MONTH($A50)=1,$H50&lt;&gt;""),SUM($H$3:$H50,-SUM($M$3:$M$10)),IF(AND(MONTH($A50)=2,$H50&lt;&gt;""),SUM($H$3:$H50,-SUM($M$3:$M$11)),IF(AND(MONTH($A50)=3,$H50&lt;&gt;""),SUM($H$3:$H50,-SUM($M$3:$M$12)),IF(AND(MONTH($A50)=4,$H50&lt;&gt;""),SUM($H$3:$H50,-SUM($M$3:$M$13)),"")))))))))))))</f>
        <v/>
      </c>
      <c r="J50" s="19" t="str">
        <f t="shared" si="3"/>
        <v/>
      </c>
      <c r="K50" s="19" t="str">
        <f>IF(OR(A50&lt;$E$1,A50&gt;EOMONTH($E$1,11)),"",IF(OR(AND(A50=EOMONTH(A50,0),VLOOKUP(MONTH(A50),$L$3:$N$14,3,0)&gt;0),J50&lt;&gt;""),SUM($J$3:$J50),""))</f>
        <v/>
      </c>
    </row>
    <row r="51" spans="1:11" x14ac:dyDescent="0.25">
      <c r="A51" s="17">
        <f t="shared" si="6"/>
        <v>43632</v>
      </c>
      <c r="B51" s="9">
        <v>0.375</v>
      </c>
      <c r="C51" s="9">
        <v>0.54166666666666663</v>
      </c>
      <c r="D51" s="9"/>
      <c r="E51" s="9"/>
      <c r="F51" s="18">
        <f t="shared" si="0"/>
        <v>0.16666666666666663</v>
      </c>
      <c r="G51" s="21">
        <f>IF(SUM(F45:F51)-SUM(G45:G50)&gt;0,SUM(F45:F51)-SUM(G45:G50),"")</f>
        <v>1.59375</v>
      </c>
      <c r="H51" s="19" t="str">
        <f>IF(G51&lt;&gt;"",IF(MAX(SUM(F45:F51)-SUM(G45:G50)-44/24,0)&gt;0,IF(MAX(SUM(F45:F51)-SUM(G45:G50)-44/24,0)&gt;4/24,VLOOKUP(MAX(SUM(F45:F51)-SUM(G45:G50)-44/24,0),$O$3:$P$8,2,1),MAX(SUM(F45:F51)-SUM(G45:G50)-44/24,0)),""),"")</f>
        <v/>
      </c>
      <c r="I51" s="25" t="str">
        <f>IF($A51=EOMONTH($A51,0),IF(VLOOKUP(MONTH($A51),$L$3:$M$14,2,0)&gt;0,VLOOKUP(MONTH($A51),$L$3:$M$14,2,0),""),IF(AND(MONTH($A51)=5,$H51&lt;&gt;""),SUM($H$3:$H51),IF(AND(MONTH($A51)=6,$H51&lt;&gt;""),SUM($H$3:$H51,-$M$3),IF(AND(MONTH($A51)=7,$H51&lt;&gt;""),SUM($H$3:$H51,-SUM($M$3:$M$4)),IF(AND(MONTH($A51)=8,$H51&lt;&gt;""),SUM($H$3:$H51,-SUM($M$3:$M$5)),IF(AND(MONTH($A51)=9,$H51&lt;&gt;""),SUM($H$3:$H51,-SUM($M$3:$M$6)),IF(AND(MONTH($A51)=10,$H51&lt;&gt;""),SUM($H$3:$H51,-SUM($M$3:$M$7)),IF(AND(MONTH($A51)=11,$H51&lt;&gt;""),SUM($H$3:$H51,-SUM($M$3:$M$8)),IF(AND(MONTH($A51)=12,$H51&lt;&gt;""),SUM($H$3:$H51,-SUM($M$3:$M$9)),IF(AND(MONTH($A51)=1,$H51&lt;&gt;""),SUM($H$3:$H51,-SUM($M$3:$M$10)),IF(AND(MONTH($A51)=2,$H51&lt;&gt;""),SUM($H$3:$H51,-SUM($M$3:$M$11)),IF(AND(MONTH($A51)=3,$H51&lt;&gt;""),SUM($H$3:$H51,-SUM($M$3:$M$12)),IF(AND(MONTH($A51)=4,$H51&lt;&gt;""),SUM($H$3:$H51,-SUM($M$3:$M$13)),"")))))))))))))</f>
        <v/>
      </c>
      <c r="J51" s="19">
        <f t="shared" si="3"/>
        <v>0.13541666666666674</v>
      </c>
      <c r="K51" s="19">
        <f>IF(OR(A51&lt;$E$1,A51&gt;EOMONTH($E$1,11)),"",IF(OR(AND(A51=EOMONTH(A51,0),VLOOKUP(MONTH(A51),$L$3:$N$14,3,0)&gt;0),J51&lt;&gt;""),SUM($J$3:$J51),""))</f>
        <v>1.2604166666666667</v>
      </c>
    </row>
    <row r="52" spans="1:11" x14ac:dyDescent="0.25">
      <c r="A52" s="17">
        <f t="shared" si="6"/>
        <v>43633</v>
      </c>
      <c r="B52" s="11"/>
      <c r="C52" s="11"/>
      <c r="D52" s="11"/>
      <c r="E52" s="11"/>
      <c r="F52" s="22" t="str">
        <f t="shared" si="0"/>
        <v/>
      </c>
      <c r="G52" s="23" t="str">
        <f t="shared" ref="G52:G57" si="19">IF(MONTH(A52)=MONTH(A53),"",IF(CHOOSE(WEEKDAY(A52,2),$F$52,SUM($F$52:$F$53),SUM($F$52:$F$54),SUM($F$52:$F$55),SUM($F$52:$F$56),SUM($F$52:$F$57))&gt;0,CHOOSE(WEEKDAY(A52,2),$F$52,SUM($F$52:$F$53),SUM($F$52:$F$54),SUM($F$52:$F$55),SUM($F$52:$F$56),SUM($F$52:$F$57)),""))</f>
        <v/>
      </c>
      <c r="H52" s="23" t="str">
        <f t="shared" ref="H52:H57" si="20">IF(G52&lt;&gt;"",IF(MAX(G52-44/24,0)&gt;0,MAX(G52-44/24,0),""),"")</f>
        <v/>
      </c>
      <c r="I52" s="26" t="str">
        <f>IF($A52=EOMONTH($A52,0),IF(VLOOKUP(MONTH($A52),$L$3:$M$14,2,0)&gt;0,VLOOKUP(MONTH($A52),$L$3:$M$14,2,0),""),IF(AND(MONTH($A52)=5,$H52&lt;&gt;""),SUM($H$3:$H52),IF(AND(MONTH($A52)=6,$H52&lt;&gt;""),SUM($H$3:$H52,-$M$3),IF(AND(MONTH($A52)=7,$H52&lt;&gt;""),SUM($H$3:$H52,-SUM($M$3:$M$4)),IF(AND(MONTH($A52)=8,$H52&lt;&gt;""),SUM($H$3:$H52,-SUM($M$3:$M$5)),IF(AND(MONTH($A52)=9,$H52&lt;&gt;""),SUM($H$3:$H52,-SUM($M$3:$M$6)),IF(AND(MONTH($A52)=10,$H52&lt;&gt;""),SUM($H$3:$H52,-SUM($M$3:$M$7)),IF(AND(MONTH($A52)=11,$H52&lt;&gt;""),SUM($H$3:$H52,-SUM($M$3:$M$8)),IF(AND(MONTH($A52)=12,$H52&lt;&gt;""),SUM($H$3:$H52,-SUM($M$3:$M$9)),IF(AND(MONTH($A52)=1,$H52&lt;&gt;""),SUM($H$3:$H52,-SUM($M$3:$M$10)),IF(AND(MONTH($A52)=2,$H52&lt;&gt;""),SUM($H$3:$H52,-SUM($M$3:$M$11)),IF(AND(MONTH($A52)=3,$H52&lt;&gt;""),SUM($H$3:$H52,-SUM($M$3:$M$12)),IF(AND(MONTH($A52)=4,$H52&lt;&gt;""),SUM($H$3:$H52,-SUM($M$3:$M$13)),"")))))))))))))</f>
        <v/>
      </c>
      <c r="J52" s="23" t="str">
        <f t="shared" si="3"/>
        <v/>
      </c>
      <c r="K52" s="23" t="str">
        <f>IF(OR(A52&lt;$E$1,A52&gt;EOMONTH($E$1,11)),"",IF(OR(AND(A52=EOMONTH(A52,0),VLOOKUP(MONTH(A52),$L$3:$N$14,3,0)&gt;0),J52&lt;&gt;""),SUM($J$3:$J52),""))</f>
        <v/>
      </c>
    </row>
    <row r="53" spans="1:11" x14ac:dyDescent="0.25">
      <c r="A53" s="17">
        <f t="shared" si="6"/>
        <v>43634</v>
      </c>
      <c r="B53" s="11">
        <v>0.35416666666666669</v>
      </c>
      <c r="C53" s="11">
        <v>0.5</v>
      </c>
      <c r="D53" s="11">
        <v>0.52083333333333337</v>
      </c>
      <c r="E53" s="11">
        <v>0.85416666666666663</v>
      </c>
      <c r="F53" s="22">
        <f t="shared" si="0"/>
        <v>0.47916666666666657</v>
      </c>
      <c r="G53" s="23" t="str">
        <f t="shared" si="19"/>
        <v/>
      </c>
      <c r="H53" s="23" t="str">
        <f t="shared" si="20"/>
        <v/>
      </c>
      <c r="I53" s="26" t="str">
        <f>IF($A53=EOMONTH($A53,0),IF(VLOOKUP(MONTH($A53),$L$3:$M$14,2,0)&gt;0,VLOOKUP(MONTH($A53),$L$3:$M$14,2,0),""),IF(AND(MONTH($A53)=5,$H53&lt;&gt;""),SUM($H$3:$H53),IF(AND(MONTH($A53)=6,$H53&lt;&gt;""),SUM($H$3:$H53,-$M$3),IF(AND(MONTH($A53)=7,$H53&lt;&gt;""),SUM($H$3:$H53,-SUM($M$3:$M$4)),IF(AND(MONTH($A53)=8,$H53&lt;&gt;""),SUM($H$3:$H53,-SUM($M$3:$M$5)),IF(AND(MONTH($A53)=9,$H53&lt;&gt;""),SUM($H$3:$H53,-SUM($M$3:$M$6)),IF(AND(MONTH($A53)=10,$H53&lt;&gt;""),SUM($H$3:$H53,-SUM($M$3:$M$7)),IF(AND(MONTH($A53)=11,$H53&lt;&gt;""),SUM($H$3:$H53,-SUM($M$3:$M$8)),IF(AND(MONTH($A53)=12,$H53&lt;&gt;""),SUM($H$3:$H53,-SUM($M$3:$M$9)),IF(AND(MONTH($A53)=1,$H53&lt;&gt;""),SUM($H$3:$H53,-SUM($M$3:$M$10)),IF(AND(MONTH($A53)=2,$H53&lt;&gt;""),SUM($H$3:$H53,-SUM($M$3:$M$11)),IF(AND(MONTH($A53)=3,$H53&lt;&gt;""),SUM($H$3:$H53,-SUM($M$3:$M$12)),IF(AND(MONTH($A53)=4,$H53&lt;&gt;""),SUM($H$3:$H53,-SUM($M$3:$M$13)),"")))))))))))))</f>
        <v/>
      </c>
      <c r="J53" s="23" t="str">
        <f t="shared" si="3"/>
        <v/>
      </c>
      <c r="K53" s="23" t="str">
        <f>IF(OR(A53&lt;$E$1,A53&gt;EOMONTH($E$1,11)),"",IF(OR(AND(A53=EOMONTH(A53,0),VLOOKUP(MONTH(A53),$L$3:$N$14,3,0)&gt;0),J53&lt;&gt;""),SUM($J$3:$J53),""))</f>
        <v/>
      </c>
    </row>
    <row r="54" spans="1:11" x14ac:dyDescent="0.25">
      <c r="A54" s="17">
        <f t="shared" si="6"/>
        <v>43635</v>
      </c>
      <c r="B54" s="11"/>
      <c r="C54" s="11"/>
      <c r="D54" s="11"/>
      <c r="E54" s="11"/>
      <c r="F54" s="22" t="str">
        <f t="shared" si="0"/>
        <v/>
      </c>
      <c r="G54" s="23" t="str">
        <f t="shared" si="19"/>
        <v/>
      </c>
      <c r="H54" s="23" t="str">
        <f t="shared" si="20"/>
        <v/>
      </c>
      <c r="I54" s="26" t="str">
        <f>IF($A54=EOMONTH($A54,0),IF(VLOOKUP(MONTH($A54),$L$3:$M$14,2,0)&gt;0,VLOOKUP(MONTH($A54),$L$3:$M$14,2,0),""),IF(AND(MONTH($A54)=5,$H54&lt;&gt;""),SUM($H$3:$H54),IF(AND(MONTH($A54)=6,$H54&lt;&gt;""),SUM($H$3:$H54,-$M$3),IF(AND(MONTH($A54)=7,$H54&lt;&gt;""),SUM($H$3:$H54,-SUM($M$3:$M$4)),IF(AND(MONTH($A54)=8,$H54&lt;&gt;""),SUM($H$3:$H54,-SUM($M$3:$M$5)),IF(AND(MONTH($A54)=9,$H54&lt;&gt;""),SUM($H$3:$H54,-SUM($M$3:$M$6)),IF(AND(MONTH($A54)=10,$H54&lt;&gt;""),SUM($H$3:$H54,-SUM($M$3:$M$7)),IF(AND(MONTH($A54)=11,$H54&lt;&gt;""),SUM($H$3:$H54,-SUM($M$3:$M$8)),IF(AND(MONTH($A54)=12,$H54&lt;&gt;""),SUM($H$3:$H54,-SUM($M$3:$M$9)),IF(AND(MONTH($A54)=1,$H54&lt;&gt;""),SUM($H$3:$H54,-SUM($M$3:$M$10)),IF(AND(MONTH($A54)=2,$H54&lt;&gt;""),SUM($H$3:$H54,-SUM($M$3:$M$11)),IF(AND(MONTH($A54)=3,$H54&lt;&gt;""),SUM($H$3:$H54,-SUM($M$3:$M$12)),IF(AND(MONTH($A54)=4,$H54&lt;&gt;""),SUM($H$3:$H54,-SUM($M$3:$M$13)),"")))))))))))))</f>
        <v/>
      </c>
      <c r="J54" s="23" t="str">
        <f t="shared" si="3"/>
        <v/>
      </c>
      <c r="K54" s="23" t="str">
        <f>IF(OR(A54&lt;$E$1,A54&gt;EOMONTH($E$1,11)),"",IF(OR(AND(A54=EOMONTH(A54,0),VLOOKUP(MONTH(A54),$L$3:$N$14,3,0)&gt;0),J54&lt;&gt;""),SUM($J$3:$J54),""))</f>
        <v/>
      </c>
    </row>
    <row r="55" spans="1:11" x14ac:dyDescent="0.25">
      <c r="A55" s="17">
        <f t="shared" si="6"/>
        <v>43636</v>
      </c>
      <c r="B55" s="11"/>
      <c r="C55" s="11"/>
      <c r="D55" s="11"/>
      <c r="E55" s="11"/>
      <c r="F55" s="22" t="str">
        <f t="shared" si="0"/>
        <v/>
      </c>
      <c r="G55" s="23" t="str">
        <f t="shared" si="19"/>
        <v/>
      </c>
      <c r="H55" s="23" t="str">
        <f t="shared" si="20"/>
        <v/>
      </c>
      <c r="I55" s="26" t="str">
        <f>IF($A55=EOMONTH($A55,0),IF(VLOOKUP(MONTH($A55),$L$3:$M$14,2,0)&gt;0,VLOOKUP(MONTH($A55),$L$3:$M$14,2,0),""),IF(AND(MONTH($A55)=5,$H55&lt;&gt;""),SUM($H$3:$H55),IF(AND(MONTH($A55)=6,$H55&lt;&gt;""),SUM($H$3:$H55,-$M$3),IF(AND(MONTH($A55)=7,$H55&lt;&gt;""),SUM($H$3:$H55,-SUM($M$3:$M$4)),IF(AND(MONTH($A55)=8,$H55&lt;&gt;""),SUM($H$3:$H55,-SUM($M$3:$M$5)),IF(AND(MONTH($A55)=9,$H55&lt;&gt;""),SUM($H$3:$H55,-SUM($M$3:$M$6)),IF(AND(MONTH($A55)=10,$H55&lt;&gt;""),SUM($H$3:$H55,-SUM($M$3:$M$7)),IF(AND(MONTH($A55)=11,$H55&lt;&gt;""),SUM($H$3:$H55,-SUM($M$3:$M$8)),IF(AND(MONTH($A55)=12,$H55&lt;&gt;""),SUM($H$3:$H55,-SUM($M$3:$M$9)),IF(AND(MONTH($A55)=1,$H55&lt;&gt;""),SUM($H$3:$H55,-SUM($M$3:$M$10)),IF(AND(MONTH($A55)=2,$H55&lt;&gt;""),SUM($H$3:$H55,-SUM($M$3:$M$11)),IF(AND(MONTH($A55)=3,$H55&lt;&gt;""),SUM($H$3:$H55,-SUM($M$3:$M$12)),IF(AND(MONTH($A55)=4,$H55&lt;&gt;""),SUM($H$3:$H55,-SUM($M$3:$M$13)),"")))))))))))))</f>
        <v/>
      </c>
      <c r="J55" s="23" t="str">
        <f t="shared" si="3"/>
        <v/>
      </c>
      <c r="K55" s="23" t="str">
        <f>IF(OR(A55&lt;$E$1,A55&gt;EOMONTH($E$1,11)),"",IF(OR(AND(A55=EOMONTH(A55,0),VLOOKUP(MONTH(A55),$L$3:$N$14,3,0)&gt;0),J55&lt;&gt;""),SUM($J$3:$J55),""))</f>
        <v/>
      </c>
    </row>
    <row r="56" spans="1:11" x14ac:dyDescent="0.25">
      <c r="A56" s="17">
        <f t="shared" si="6"/>
        <v>43637</v>
      </c>
      <c r="B56" s="11"/>
      <c r="C56" s="11"/>
      <c r="D56" s="11"/>
      <c r="E56" s="11"/>
      <c r="F56" s="22" t="str">
        <f t="shared" si="0"/>
        <v/>
      </c>
      <c r="G56" s="23" t="str">
        <f t="shared" si="19"/>
        <v/>
      </c>
      <c r="H56" s="23" t="str">
        <f t="shared" si="20"/>
        <v/>
      </c>
      <c r="I56" s="26" t="str">
        <f>IF($A56=EOMONTH($A56,0),IF(VLOOKUP(MONTH($A56),$L$3:$M$14,2,0)&gt;0,VLOOKUP(MONTH($A56),$L$3:$M$14,2,0),""),IF(AND(MONTH($A56)=5,$H56&lt;&gt;""),SUM($H$3:$H56),IF(AND(MONTH($A56)=6,$H56&lt;&gt;""),SUM($H$3:$H56,-$M$3),IF(AND(MONTH($A56)=7,$H56&lt;&gt;""),SUM($H$3:$H56,-SUM($M$3:$M$4)),IF(AND(MONTH($A56)=8,$H56&lt;&gt;""),SUM($H$3:$H56,-SUM($M$3:$M$5)),IF(AND(MONTH($A56)=9,$H56&lt;&gt;""),SUM($H$3:$H56,-SUM($M$3:$M$6)),IF(AND(MONTH($A56)=10,$H56&lt;&gt;""),SUM($H$3:$H56,-SUM($M$3:$M$7)),IF(AND(MONTH($A56)=11,$H56&lt;&gt;""),SUM($H$3:$H56,-SUM($M$3:$M$8)),IF(AND(MONTH($A56)=12,$H56&lt;&gt;""),SUM($H$3:$H56,-SUM($M$3:$M$9)),IF(AND(MONTH($A56)=1,$H56&lt;&gt;""),SUM($H$3:$H56,-SUM($M$3:$M$10)),IF(AND(MONTH($A56)=2,$H56&lt;&gt;""),SUM($H$3:$H56,-SUM($M$3:$M$11)),IF(AND(MONTH($A56)=3,$H56&lt;&gt;""),SUM($H$3:$H56,-SUM($M$3:$M$12)),IF(AND(MONTH($A56)=4,$H56&lt;&gt;""),SUM($H$3:$H56,-SUM($M$3:$M$13)),"")))))))))))))</f>
        <v/>
      </c>
      <c r="J56" s="23" t="str">
        <f t="shared" si="3"/>
        <v/>
      </c>
      <c r="K56" s="23" t="str">
        <f>IF(OR(A56&lt;$E$1,A56&gt;EOMONTH($E$1,11)),"",IF(OR(AND(A56=EOMONTH(A56,0),VLOOKUP(MONTH(A56),$L$3:$N$14,3,0)&gt;0),J56&lt;&gt;""),SUM($J$3:$J56),""))</f>
        <v/>
      </c>
    </row>
    <row r="57" spans="1:11" x14ac:dyDescent="0.25">
      <c r="A57" s="17">
        <f t="shared" si="6"/>
        <v>43638</v>
      </c>
      <c r="B57" s="11"/>
      <c r="C57" s="11"/>
      <c r="D57" s="11"/>
      <c r="E57" s="11"/>
      <c r="F57" s="22" t="str">
        <f t="shared" si="0"/>
        <v/>
      </c>
      <c r="G57" s="23" t="str">
        <f t="shared" si="19"/>
        <v/>
      </c>
      <c r="H57" s="23" t="str">
        <f t="shared" si="20"/>
        <v/>
      </c>
      <c r="I57" s="26" t="str">
        <f>IF($A57=EOMONTH($A57,0),IF(VLOOKUP(MONTH($A57),$L$3:$M$14,2,0)&gt;0,VLOOKUP(MONTH($A57),$L$3:$M$14,2,0),""),IF(AND(MONTH($A57)=5,$H57&lt;&gt;""),SUM($H$3:$H57),IF(AND(MONTH($A57)=6,$H57&lt;&gt;""),SUM($H$3:$H57,-$M$3),IF(AND(MONTH($A57)=7,$H57&lt;&gt;""),SUM($H$3:$H57,-SUM($M$3:$M$4)),IF(AND(MONTH($A57)=8,$H57&lt;&gt;""),SUM($H$3:$H57,-SUM($M$3:$M$5)),IF(AND(MONTH($A57)=9,$H57&lt;&gt;""),SUM($H$3:$H57,-SUM($M$3:$M$6)),IF(AND(MONTH($A57)=10,$H57&lt;&gt;""),SUM($H$3:$H57,-SUM($M$3:$M$7)),IF(AND(MONTH($A57)=11,$H57&lt;&gt;""),SUM($H$3:$H57,-SUM($M$3:$M$8)),IF(AND(MONTH($A57)=12,$H57&lt;&gt;""),SUM($H$3:$H57,-SUM($M$3:$M$9)),IF(AND(MONTH($A57)=1,$H57&lt;&gt;""),SUM($H$3:$H57,-SUM($M$3:$M$10)),IF(AND(MONTH($A57)=2,$H57&lt;&gt;""),SUM($H$3:$H57,-SUM($M$3:$M$11)),IF(AND(MONTH($A57)=3,$H57&lt;&gt;""),SUM($H$3:$H57,-SUM($M$3:$M$12)),IF(AND(MONTH($A57)=4,$H57&lt;&gt;""),SUM($H$3:$H57,-SUM($M$3:$M$13)),"")))))))))))))</f>
        <v/>
      </c>
      <c r="J57" s="23" t="str">
        <f t="shared" si="3"/>
        <v/>
      </c>
      <c r="K57" s="23" t="str">
        <f>IF(OR(A57&lt;$E$1,A57&gt;EOMONTH($E$1,11)),"",IF(OR(AND(A57=EOMONTH(A57,0),VLOOKUP(MONTH(A57),$L$3:$N$14,3,0)&gt;0),J57&lt;&gt;""),SUM($J$3:$J57),""))</f>
        <v/>
      </c>
    </row>
    <row r="58" spans="1:11" x14ac:dyDescent="0.25">
      <c r="A58" s="17">
        <f t="shared" si="6"/>
        <v>43639</v>
      </c>
      <c r="B58" s="11"/>
      <c r="C58" s="11"/>
      <c r="D58" s="11"/>
      <c r="E58" s="11"/>
      <c r="F58" s="22" t="str">
        <f t="shared" si="0"/>
        <v/>
      </c>
      <c r="G58" s="24">
        <f>IF(SUM(F52:F58)-SUM(G52:G57)&gt;0,SUM(F52:F58)-SUM(G52:G57),"")</f>
        <v>0.47916666666666657</v>
      </c>
      <c r="H58" s="23" t="str">
        <f>IF(G58&lt;&gt;"",IF(MAX(SUM(F52:F58)-SUM(G52:G57)-44/24,0)&gt;0,IF(MAX(SUM(F52:F58)-SUM(G52:G57)-44/24,0)&gt;4/24,VLOOKUP(MAX(SUM(F52:F58)-SUM(G52:G57)-44/24,0),$O$3:$P$8,2,1),MAX(SUM(F52:F58)-SUM(G52:G57)-44/24,0)),""),"")</f>
        <v/>
      </c>
      <c r="I58" s="26" t="str">
        <f>IF($A58=EOMONTH($A58,0),IF(VLOOKUP(MONTH($A58),$L$3:$M$14,2,0)&gt;0,VLOOKUP(MONTH($A58),$L$3:$M$14,2,0),""),IF(AND(MONTH($A58)=5,$H58&lt;&gt;""),SUM($H$3:$H58),IF(AND(MONTH($A58)=6,$H58&lt;&gt;""),SUM($H$3:$H58,-$M$3),IF(AND(MONTH($A58)=7,$H58&lt;&gt;""),SUM($H$3:$H58,-SUM($M$3:$M$4)),IF(AND(MONTH($A58)=8,$H58&lt;&gt;""),SUM($H$3:$H58,-SUM($M$3:$M$5)),IF(AND(MONTH($A58)=9,$H58&lt;&gt;""),SUM($H$3:$H58,-SUM($M$3:$M$6)),IF(AND(MONTH($A58)=10,$H58&lt;&gt;""),SUM($H$3:$H58,-SUM($M$3:$M$7)),IF(AND(MONTH($A58)=11,$H58&lt;&gt;""),SUM($H$3:$H58,-SUM($M$3:$M$8)),IF(AND(MONTH($A58)=12,$H58&lt;&gt;""),SUM($H$3:$H58,-SUM($M$3:$M$9)),IF(AND(MONTH($A58)=1,$H58&lt;&gt;""),SUM($H$3:$H58,-SUM($M$3:$M$10)),IF(AND(MONTH($A58)=2,$H58&lt;&gt;""),SUM($H$3:$H58,-SUM($M$3:$M$11)),IF(AND(MONTH($A58)=3,$H58&lt;&gt;""),SUM($H$3:$H58,-SUM($M$3:$M$12)),IF(AND(MONTH($A58)=4,$H58&lt;&gt;""),SUM($H$3:$H58,-SUM($M$3:$M$13)),"")))))))))))))</f>
        <v/>
      </c>
      <c r="J58" s="23" t="str">
        <f t="shared" si="3"/>
        <v/>
      </c>
      <c r="K58" s="23" t="str">
        <f>IF(OR(A58&lt;$E$1,A58&gt;EOMONTH($E$1,11)),"",IF(OR(AND(A58=EOMONTH(A58,0),VLOOKUP(MONTH(A58),$L$3:$N$14,3,0)&gt;0),J58&lt;&gt;""),SUM($J$3:$J58),""))</f>
        <v/>
      </c>
    </row>
    <row r="59" spans="1:11" x14ac:dyDescent="0.25">
      <c r="A59" s="17">
        <f t="shared" si="6"/>
        <v>43640</v>
      </c>
      <c r="B59" s="12"/>
      <c r="C59" s="12"/>
      <c r="D59" s="12"/>
      <c r="E59" s="12"/>
      <c r="F59" s="18" t="str">
        <f t="shared" si="0"/>
        <v/>
      </c>
      <c r="G59" s="25" t="str">
        <f t="shared" ref="G59:G64" si="21">IF(MONTH(A59)=MONTH(A60),"",IF(CHOOSE(WEEKDAY(A59,2),$F$59,SUM($F$59:$F$60),SUM($F$59:$F$61),SUM($F$59:$F$62),SUM($F$59:$F$63),SUM($F$59:$F$64))&gt;0,CHOOSE(WEEKDAY(A59,2),$F$59,SUM($F$59:$F$60),SUM($F$59:$F$61),SUM($F$59:$F$62),SUM($F$59:$F$63),SUM($F$59:$F$64)),""))</f>
        <v/>
      </c>
      <c r="H59" s="25" t="str">
        <f t="shared" ref="H59:H64" si="22">IF(G59&lt;&gt;"",IF(MAX(G59-44/24,0)&gt;0,MAX(G59-44/24,0),""),"")</f>
        <v/>
      </c>
      <c r="I59" s="25" t="str">
        <f>IF($A59=EOMONTH($A59,0),IF(VLOOKUP(MONTH($A59),$L$3:$M$14,2,0)&gt;0,VLOOKUP(MONTH($A59),$L$3:$M$14,2,0),""),IF(AND(MONTH($A59)=5,$H59&lt;&gt;""),SUM($H$3:$H59),IF(AND(MONTH($A59)=6,$H59&lt;&gt;""),SUM($H$3:$H59,-$M$3),IF(AND(MONTH($A59)=7,$H59&lt;&gt;""),SUM($H$3:$H59,-SUM($M$3:$M$4)),IF(AND(MONTH($A59)=8,$H59&lt;&gt;""),SUM($H$3:$H59,-SUM($M$3:$M$5)),IF(AND(MONTH($A59)=9,$H59&lt;&gt;""),SUM($H$3:$H59,-SUM($M$3:$M$6)),IF(AND(MONTH($A59)=10,$H59&lt;&gt;""),SUM($H$3:$H59,-SUM($M$3:$M$7)),IF(AND(MONTH($A59)=11,$H59&lt;&gt;""),SUM($H$3:$H59,-SUM($M$3:$M$8)),IF(AND(MONTH($A59)=12,$H59&lt;&gt;""),SUM($H$3:$H59,-SUM($M$3:$M$9)),IF(AND(MONTH($A59)=1,$H59&lt;&gt;""),SUM($H$3:$H59,-SUM($M$3:$M$10)),IF(AND(MONTH($A59)=2,$H59&lt;&gt;""),SUM($H$3:$H59,-SUM($M$3:$M$11)),IF(AND(MONTH($A59)=3,$H59&lt;&gt;""),SUM($H$3:$H59,-SUM($M$3:$M$12)),IF(AND(MONTH($A59)=4,$H59&lt;&gt;""),SUM($H$3:$H59,-SUM($M$3:$M$13)),"")))))))))))))</f>
        <v/>
      </c>
      <c r="J59" s="25" t="str">
        <f t="shared" si="3"/>
        <v/>
      </c>
      <c r="K59" s="25" t="str">
        <f>IF(OR(A59&lt;$E$1,A59&gt;EOMONTH($E$1,11)),"",IF(OR(AND(A59=EOMONTH(A59,0),VLOOKUP(MONTH(A59),$L$3:$N$14,3,0)&gt;0),J59&lt;&gt;""),SUM($J$3:$J59),""))</f>
        <v/>
      </c>
    </row>
    <row r="60" spans="1:11" x14ac:dyDescent="0.25">
      <c r="A60" s="17">
        <f t="shared" si="6"/>
        <v>43641</v>
      </c>
      <c r="B60" s="12"/>
      <c r="C60" s="12"/>
      <c r="D60" s="12"/>
      <c r="E60" s="12"/>
      <c r="F60" s="18" t="str">
        <f t="shared" si="0"/>
        <v/>
      </c>
      <c r="G60" s="25" t="str">
        <f t="shared" si="21"/>
        <v/>
      </c>
      <c r="H60" s="25" t="str">
        <f t="shared" si="22"/>
        <v/>
      </c>
      <c r="I60" s="25" t="str">
        <f>IF($A60=EOMONTH($A60,0),IF(VLOOKUP(MONTH($A60),$L$3:$M$14,2,0)&gt;0,VLOOKUP(MONTH($A60),$L$3:$M$14,2,0),""),IF(AND(MONTH($A60)=5,$H60&lt;&gt;""),SUM($H$3:$H60),IF(AND(MONTH($A60)=6,$H60&lt;&gt;""),SUM($H$3:$H60,-$M$3),IF(AND(MONTH($A60)=7,$H60&lt;&gt;""),SUM($H$3:$H60,-SUM($M$3:$M$4)),IF(AND(MONTH($A60)=8,$H60&lt;&gt;""),SUM($H$3:$H60,-SUM($M$3:$M$5)),IF(AND(MONTH($A60)=9,$H60&lt;&gt;""),SUM($H$3:$H60,-SUM($M$3:$M$6)),IF(AND(MONTH($A60)=10,$H60&lt;&gt;""),SUM($H$3:$H60,-SUM($M$3:$M$7)),IF(AND(MONTH($A60)=11,$H60&lt;&gt;""),SUM($H$3:$H60,-SUM($M$3:$M$8)),IF(AND(MONTH($A60)=12,$H60&lt;&gt;""),SUM($H$3:$H60,-SUM($M$3:$M$9)),IF(AND(MONTH($A60)=1,$H60&lt;&gt;""),SUM($H$3:$H60,-SUM($M$3:$M$10)),IF(AND(MONTH($A60)=2,$H60&lt;&gt;""),SUM($H$3:$H60,-SUM($M$3:$M$11)),IF(AND(MONTH($A60)=3,$H60&lt;&gt;""),SUM($H$3:$H60,-SUM($M$3:$M$12)),IF(AND(MONTH($A60)=4,$H60&lt;&gt;""),SUM($H$3:$H60,-SUM($M$3:$M$13)),"")))))))))))))</f>
        <v/>
      </c>
      <c r="J60" s="25" t="str">
        <f t="shared" si="3"/>
        <v/>
      </c>
      <c r="K60" s="25" t="str">
        <f>IF(OR(A60&lt;$E$1,A60&gt;EOMONTH($E$1,11)),"",IF(OR(AND(A60=EOMONTH(A60,0),VLOOKUP(MONTH(A60),$L$3:$N$14,3,0)&gt;0),J60&lt;&gt;""),SUM($J$3:$J60),""))</f>
        <v/>
      </c>
    </row>
    <row r="61" spans="1:11" x14ac:dyDescent="0.25">
      <c r="A61" s="17">
        <f t="shared" si="6"/>
        <v>43642</v>
      </c>
      <c r="B61" s="12"/>
      <c r="C61" s="12"/>
      <c r="D61" s="12"/>
      <c r="E61" s="12"/>
      <c r="F61" s="18" t="str">
        <f t="shared" si="0"/>
        <v/>
      </c>
      <c r="G61" s="25" t="str">
        <f t="shared" si="21"/>
        <v/>
      </c>
      <c r="H61" s="25" t="str">
        <f t="shared" si="22"/>
        <v/>
      </c>
      <c r="I61" s="25" t="str">
        <f>IF($A61=EOMONTH($A61,0),IF(VLOOKUP(MONTH($A61),$L$3:$M$14,2,0)&gt;0,VLOOKUP(MONTH($A61),$L$3:$M$14,2,0),""),IF(AND(MONTH($A61)=5,$H61&lt;&gt;""),SUM($H$3:$H61),IF(AND(MONTH($A61)=6,$H61&lt;&gt;""),SUM($H$3:$H61,-$M$3),IF(AND(MONTH($A61)=7,$H61&lt;&gt;""),SUM($H$3:$H61,-SUM($M$3:$M$4)),IF(AND(MONTH($A61)=8,$H61&lt;&gt;""),SUM($H$3:$H61,-SUM($M$3:$M$5)),IF(AND(MONTH($A61)=9,$H61&lt;&gt;""),SUM($H$3:$H61,-SUM($M$3:$M$6)),IF(AND(MONTH($A61)=10,$H61&lt;&gt;""),SUM($H$3:$H61,-SUM($M$3:$M$7)),IF(AND(MONTH($A61)=11,$H61&lt;&gt;""),SUM($H$3:$H61,-SUM($M$3:$M$8)),IF(AND(MONTH($A61)=12,$H61&lt;&gt;""),SUM($H$3:$H61,-SUM($M$3:$M$9)),IF(AND(MONTH($A61)=1,$H61&lt;&gt;""),SUM($H$3:$H61,-SUM($M$3:$M$10)),IF(AND(MONTH($A61)=2,$H61&lt;&gt;""),SUM($H$3:$H61,-SUM($M$3:$M$11)),IF(AND(MONTH($A61)=3,$H61&lt;&gt;""),SUM($H$3:$H61,-SUM($M$3:$M$12)),IF(AND(MONTH($A61)=4,$H61&lt;&gt;""),SUM($H$3:$H61,-SUM($M$3:$M$13)),"")))))))))))))</f>
        <v/>
      </c>
      <c r="J61" s="25" t="str">
        <f t="shared" si="3"/>
        <v/>
      </c>
      <c r="K61" s="25" t="str">
        <f>IF(OR(A61&lt;$E$1,A61&gt;EOMONTH($E$1,11)),"",IF(OR(AND(A61=EOMONTH(A61,0),VLOOKUP(MONTH(A61),$L$3:$N$14,3,0)&gt;0),J61&lt;&gt;""),SUM($J$3:$J61),""))</f>
        <v/>
      </c>
    </row>
    <row r="62" spans="1:11" x14ac:dyDescent="0.25">
      <c r="A62" s="17">
        <f t="shared" si="6"/>
        <v>43643</v>
      </c>
      <c r="B62" s="12"/>
      <c r="C62" s="12"/>
      <c r="D62" s="12"/>
      <c r="E62" s="12"/>
      <c r="F62" s="18" t="str">
        <f t="shared" si="0"/>
        <v/>
      </c>
      <c r="G62" s="25" t="str">
        <f t="shared" si="21"/>
        <v/>
      </c>
      <c r="H62" s="25" t="str">
        <f t="shared" si="22"/>
        <v/>
      </c>
      <c r="I62" s="25" t="str">
        <f>IF($A62=EOMONTH($A62,0),IF(VLOOKUP(MONTH($A62),$L$3:$M$14,2,0)&gt;0,VLOOKUP(MONTH($A62),$L$3:$M$14,2,0),""),IF(AND(MONTH($A62)=5,$H62&lt;&gt;""),SUM($H$3:$H62),IF(AND(MONTH($A62)=6,$H62&lt;&gt;""),SUM($H$3:$H62,-$M$3),IF(AND(MONTH($A62)=7,$H62&lt;&gt;""),SUM($H$3:$H62,-SUM($M$3:$M$4)),IF(AND(MONTH($A62)=8,$H62&lt;&gt;""),SUM($H$3:$H62,-SUM($M$3:$M$5)),IF(AND(MONTH($A62)=9,$H62&lt;&gt;""),SUM($H$3:$H62,-SUM($M$3:$M$6)),IF(AND(MONTH($A62)=10,$H62&lt;&gt;""),SUM($H$3:$H62,-SUM($M$3:$M$7)),IF(AND(MONTH($A62)=11,$H62&lt;&gt;""),SUM($H$3:$H62,-SUM($M$3:$M$8)),IF(AND(MONTH($A62)=12,$H62&lt;&gt;""),SUM($H$3:$H62,-SUM($M$3:$M$9)),IF(AND(MONTH($A62)=1,$H62&lt;&gt;""),SUM($H$3:$H62,-SUM($M$3:$M$10)),IF(AND(MONTH($A62)=2,$H62&lt;&gt;""),SUM($H$3:$H62,-SUM($M$3:$M$11)),IF(AND(MONTH($A62)=3,$H62&lt;&gt;""),SUM($H$3:$H62,-SUM($M$3:$M$12)),IF(AND(MONTH($A62)=4,$H62&lt;&gt;""),SUM($H$3:$H62,-SUM($M$3:$M$13)),"")))))))))))))</f>
        <v/>
      </c>
      <c r="J62" s="25" t="str">
        <f t="shared" si="3"/>
        <v/>
      </c>
      <c r="K62" s="25" t="str">
        <f>IF(OR(A62&lt;$E$1,A62&gt;EOMONTH($E$1,11)),"",IF(OR(AND(A62=EOMONTH(A62,0),VLOOKUP(MONTH(A62),$L$3:$N$14,3,0)&gt;0),J62&lt;&gt;""),SUM($J$3:$J62),""))</f>
        <v/>
      </c>
    </row>
    <row r="63" spans="1:11" x14ac:dyDescent="0.25">
      <c r="A63" s="17">
        <f t="shared" si="6"/>
        <v>43644</v>
      </c>
      <c r="B63" s="12"/>
      <c r="C63" s="12"/>
      <c r="D63" s="12"/>
      <c r="E63" s="12"/>
      <c r="F63" s="18" t="str">
        <f t="shared" si="0"/>
        <v/>
      </c>
      <c r="G63" s="25" t="str">
        <f t="shared" si="21"/>
        <v/>
      </c>
      <c r="H63" s="25" t="str">
        <f t="shared" si="22"/>
        <v/>
      </c>
      <c r="I63" s="25" t="str">
        <f>IF($A63=EOMONTH($A63,0),IF(VLOOKUP(MONTH($A63),$L$3:$M$14,2,0)&gt;0,VLOOKUP(MONTH($A63),$L$3:$M$14,2,0),""),IF(AND(MONTH($A63)=5,$H63&lt;&gt;""),SUM($H$3:$H63),IF(AND(MONTH($A63)=6,$H63&lt;&gt;""),SUM($H$3:$H63,-$M$3),IF(AND(MONTH($A63)=7,$H63&lt;&gt;""),SUM($H$3:$H63,-SUM($M$3:$M$4)),IF(AND(MONTH($A63)=8,$H63&lt;&gt;""),SUM($H$3:$H63,-SUM($M$3:$M$5)),IF(AND(MONTH($A63)=9,$H63&lt;&gt;""),SUM($H$3:$H63,-SUM($M$3:$M$6)),IF(AND(MONTH($A63)=10,$H63&lt;&gt;""),SUM($H$3:$H63,-SUM($M$3:$M$7)),IF(AND(MONTH($A63)=11,$H63&lt;&gt;""),SUM($H$3:$H63,-SUM($M$3:$M$8)),IF(AND(MONTH($A63)=12,$H63&lt;&gt;""),SUM($H$3:$H63,-SUM($M$3:$M$9)),IF(AND(MONTH($A63)=1,$H63&lt;&gt;""),SUM($H$3:$H63,-SUM($M$3:$M$10)),IF(AND(MONTH($A63)=2,$H63&lt;&gt;""),SUM($H$3:$H63,-SUM($M$3:$M$11)),IF(AND(MONTH($A63)=3,$H63&lt;&gt;""),SUM($H$3:$H63,-SUM($M$3:$M$12)),IF(AND(MONTH($A63)=4,$H63&lt;&gt;""),SUM($H$3:$H63,-SUM($M$3:$M$13)),"")))))))))))))</f>
        <v/>
      </c>
      <c r="J63" s="25" t="str">
        <f t="shared" si="3"/>
        <v/>
      </c>
      <c r="K63" s="25" t="str">
        <f>IF(OR(A63&lt;$E$1,A63&gt;EOMONTH($E$1,11)),"",IF(OR(AND(A63=EOMONTH(A63,0),VLOOKUP(MONTH(A63),$L$3:$N$14,3,0)&gt;0),J63&lt;&gt;""),SUM($J$3:$J63),""))</f>
        <v/>
      </c>
    </row>
    <row r="64" spans="1:11" x14ac:dyDescent="0.25">
      <c r="A64" s="17">
        <f t="shared" si="6"/>
        <v>43645</v>
      </c>
      <c r="B64" s="12"/>
      <c r="C64" s="12"/>
      <c r="D64" s="12"/>
      <c r="E64" s="12"/>
      <c r="F64" s="18" t="str">
        <f t="shared" si="0"/>
        <v/>
      </c>
      <c r="G64" s="25" t="str">
        <f t="shared" si="21"/>
        <v/>
      </c>
      <c r="H64" s="25" t="str">
        <f t="shared" si="22"/>
        <v/>
      </c>
      <c r="I64" s="25" t="str">
        <f>IF($A64=EOMONTH($A64,0),IF(VLOOKUP(MONTH($A64),$L$3:$M$14,2,0)&gt;0,VLOOKUP(MONTH($A64),$L$3:$M$14,2,0),""),IF(AND(MONTH($A64)=5,$H64&lt;&gt;""),SUM($H$3:$H64),IF(AND(MONTH($A64)=6,$H64&lt;&gt;""),SUM($H$3:$H64,-$M$3),IF(AND(MONTH($A64)=7,$H64&lt;&gt;""),SUM($H$3:$H64,-SUM($M$3:$M$4)),IF(AND(MONTH($A64)=8,$H64&lt;&gt;""),SUM($H$3:$H64,-SUM($M$3:$M$5)),IF(AND(MONTH($A64)=9,$H64&lt;&gt;""),SUM($H$3:$H64,-SUM($M$3:$M$6)),IF(AND(MONTH($A64)=10,$H64&lt;&gt;""),SUM($H$3:$H64,-SUM($M$3:$M$7)),IF(AND(MONTH($A64)=11,$H64&lt;&gt;""),SUM($H$3:$H64,-SUM($M$3:$M$8)),IF(AND(MONTH($A64)=12,$H64&lt;&gt;""),SUM($H$3:$H64,-SUM($M$3:$M$9)),IF(AND(MONTH($A64)=1,$H64&lt;&gt;""),SUM($H$3:$H64,-SUM($M$3:$M$10)),IF(AND(MONTH($A64)=2,$H64&lt;&gt;""),SUM($H$3:$H64,-SUM($M$3:$M$11)),IF(AND(MONTH($A64)=3,$H64&lt;&gt;""),SUM($H$3:$H64,-SUM($M$3:$M$12)),IF(AND(MONTH($A64)=4,$H64&lt;&gt;""),SUM($H$3:$H64,-SUM($M$3:$M$13)),"")))))))))))))</f>
        <v/>
      </c>
      <c r="J64" s="25" t="str">
        <f t="shared" si="3"/>
        <v/>
      </c>
      <c r="K64" s="25" t="str">
        <f>IF(OR(A64&lt;$E$1,A64&gt;EOMONTH($E$1,11)),"",IF(OR(AND(A64=EOMONTH(A64,0),VLOOKUP(MONTH(A64),$L$3:$N$14,3,0)&gt;0),J64&lt;&gt;""),SUM($J$3:$J64),""))</f>
        <v/>
      </c>
    </row>
    <row r="65" spans="1:11" x14ac:dyDescent="0.25">
      <c r="A65" s="17">
        <f t="shared" si="6"/>
        <v>43646</v>
      </c>
      <c r="B65" s="12"/>
      <c r="C65" s="12"/>
      <c r="D65" s="12"/>
      <c r="E65" s="12"/>
      <c r="F65" s="18" t="str">
        <f t="shared" si="0"/>
        <v/>
      </c>
      <c r="G65" s="27" t="str">
        <f>IF(SUM(F59:F65)-SUM(G59:G64)&gt;0,SUM(F59:F65)-SUM(G59:G64),"")</f>
        <v/>
      </c>
      <c r="H65" s="25" t="str">
        <f>IF(G65&lt;&gt;"",IF(MAX(SUM(F59:F65)-SUM(G59:G64)-44/24,0)&gt;0,IF(MAX(SUM(F59:F65)-SUM(G59:G64)-44/24,0)&gt;4/24,VLOOKUP(MAX(SUM(F59:F65)-SUM(G59:G64)-44/24,0),$O$3:$P$8,2,1),MAX(SUM(F59:F65)-SUM(G59:G64)-44/24,0)),""),"")</f>
        <v/>
      </c>
      <c r="I65" s="25" t="str">
        <f>IF($A65=EOMONTH($A65,0),IF(VLOOKUP(MONTH($A65),$L$3:$M$14,2,0)&gt;0,VLOOKUP(MONTH($A65),$L$3:$M$14,2,0),""),IF(AND(MONTH($A65)=5,$H65&lt;&gt;""),SUM($H$3:$H65),IF(AND(MONTH($A65)=6,$H65&lt;&gt;""),SUM($H$3:$H65,-$M$3),IF(AND(MONTH($A65)=7,$H65&lt;&gt;""),SUM($H$3:$H65,-SUM($M$3:$M$4)),IF(AND(MONTH($A65)=8,$H65&lt;&gt;""),SUM($H$3:$H65,-SUM($M$3:$M$5)),IF(AND(MONTH($A65)=9,$H65&lt;&gt;""),SUM($H$3:$H65,-SUM($M$3:$M$6)),IF(AND(MONTH($A65)=10,$H65&lt;&gt;""),SUM($H$3:$H65,-SUM($M$3:$M$7)),IF(AND(MONTH($A65)=11,$H65&lt;&gt;""),SUM($H$3:$H65,-SUM($M$3:$M$8)),IF(AND(MONTH($A65)=12,$H65&lt;&gt;""),SUM($H$3:$H65,-SUM($M$3:$M$9)),IF(AND(MONTH($A65)=1,$H65&lt;&gt;""),SUM($H$3:$H65,-SUM($M$3:$M$10)),IF(AND(MONTH($A65)=2,$H65&lt;&gt;""),SUM($H$3:$H65,-SUM($M$3:$M$11)),IF(AND(MONTH($A65)=3,$H65&lt;&gt;""),SUM($H$3:$H65,-SUM($M$3:$M$12)),IF(AND(MONTH($A65)=4,$H65&lt;&gt;""),SUM($H$3:$H65,-SUM($M$3:$M$13)),"")))))))))))))</f>
        <v/>
      </c>
      <c r="J65" s="25" t="str">
        <f t="shared" si="3"/>
        <v/>
      </c>
      <c r="K65" s="25">
        <f>IF(OR(A65&lt;$E$1,A65&gt;EOMONTH($E$1,11)),"",IF(OR(AND(A65=EOMONTH(A65,0),VLOOKUP(MONTH(A65),$L$3:$N$14,3,0)&gt;0),J65&lt;&gt;""),SUM($J$3:$J65),""))</f>
        <v>1.2604166666666667</v>
      </c>
    </row>
    <row r="66" spans="1:11" x14ac:dyDescent="0.25">
      <c r="A66" s="17">
        <f t="shared" si="6"/>
        <v>43647</v>
      </c>
      <c r="B66" s="11"/>
      <c r="C66" s="11"/>
      <c r="D66" s="11"/>
      <c r="E66" s="11"/>
      <c r="F66" s="22" t="str">
        <f t="shared" si="0"/>
        <v/>
      </c>
      <c r="G66" s="26" t="str">
        <f t="shared" ref="G66:G71" si="23">IF(MONTH(A66)=MONTH(A67),"",IF(CHOOSE(WEEKDAY(A66,2),$F$66,SUM($F$66:$F$67),SUM($F$66:$F$68),SUM($F$66:$F$69),SUM($F$66:$F$70),SUM($F$66:$F$71))&gt;0,CHOOSE(WEEKDAY(A66,2),$F$66,SUM($F$66:$F$67),SUM($F$66:$F$68),SUM($F$66:$F$69),SUM($F$66:$F$70),SUM($F$66:$F$71)),""))</f>
        <v/>
      </c>
      <c r="H66" s="26" t="str">
        <f t="shared" ref="H66:H71" si="24">IF(G66&lt;&gt;"",IF(MAX(G66-44/24,0)&gt;0,MAX(G66-44/24,0),""),"")</f>
        <v/>
      </c>
      <c r="I66" s="26" t="str">
        <f>IF($A66=EOMONTH($A66,0),IF(VLOOKUP(MONTH($A66),$L$3:$M$14,2,0)&gt;0,VLOOKUP(MONTH($A66),$L$3:$M$14,2,0),""),IF(AND(MONTH($A66)=5,$H66&lt;&gt;""),SUM($H$3:$H66),IF(AND(MONTH($A66)=6,$H66&lt;&gt;""),SUM($H$3:$H66,-$M$3),IF(AND(MONTH($A66)=7,$H66&lt;&gt;""),SUM($H$3:$H66,-SUM($M$3:$M$4)),IF(AND(MONTH($A66)=8,$H66&lt;&gt;""),SUM($H$3:$H66,-SUM($M$3:$M$5)),IF(AND(MONTH($A66)=9,$H66&lt;&gt;""),SUM($H$3:$H66,-SUM($M$3:$M$6)),IF(AND(MONTH($A66)=10,$H66&lt;&gt;""),SUM($H$3:$H66,-SUM($M$3:$M$7)),IF(AND(MONTH($A66)=11,$H66&lt;&gt;""),SUM($H$3:$H66,-SUM($M$3:$M$8)),IF(AND(MONTH($A66)=12,$H66&lt;&gt;""),SUM($H$3:$H66,-SUM($M$3:$M$9)),IF(AND(MONTH($A66)=1,$H66&lt;&gt;""),SUM($H$3:$H66,-SUM($M$3:$M$10)),IF(AND(MONTH($A66)=2,$H66&lt;&gt;""),SUM($H$3:$H66,-SUM($M$3:$M$11)),IF(AND(MONTH($A66)=3,$H66&lt;&gt;""),SUM($H$3:$H66,-SUM($M$3:$M$12)),IF(AND(MONTH($A66)=4,$H66&lt;&gt;""),SUM($H$3:$H66,-SUM($M$3:$M$13)),"")))))))))))))</f>
        <v/>
      </c>
      <c r="J66" s="26" t="str">
        <f t="shared" si="3"/>
        <v/>
      </c>
      <c r="K66" s="26" t="str">
        <f>IF(OR(A66&lt;$E$1,A66&gt;EOMONTH($E$1,11)),"",IF(OR(AND(A66=EOMONTH(A66,0),VLOOKUP(MONTH(A66),$L$3:$N$14,3,0)&gt;0),J66&lt;&gt;""),SUM($J$3:$J66),""))</f>
        <v/>
      </c>
    </row>
    <row r="67" spans="1:11" x14ac:dyDescent="0.25">
      <c r="A67" s="17">
        <f t="shared" si="6"/>
        <v>43648</v>
      </c>
      <c r="B67" s="11"/>
      <c r="C67" s="11"/>
      <c r="D67" s="11"/>
      <c r="E67" s="11"/>
      <c r="F67" s="22" t="str">
        <f t="shared" ref="F67:F130" si="25">IF(AND(B67=0,C67=0,D67=0,E67=0),"",IF((C67-B67)+(E67-D67)&lt;0,"",(C67-B67)+(E67-D67)))</f>
        <v/>
      </c>
      <c r="G67" s="26" t="str">
        <f t="shared" si="23"/>
        <v/>
      </c>
      <c r="H67" s="26" t="str">
        <f t="shared" si="24"/>
        <v/>
      </c>
      <c r="I67" s="26" t="str">
        <f>IF($A67=EOMONTH($A67,0),IF(VLOOKUP(MONTH($A67),$L$3:$M$14,2,0)&gt;0,VLOOKUP(MONTH($A67),$L$3:$M$14,2,0),""),IF(AND(MONTH($A67)=5,$H67&lt;&gt;""),SUM($H$3:$H67),IF(AND(MONTH($A67)=6,$H67&lt;&gt;""),SUM($H$3:$H67,-$M$3),IF(AND(MONTH($A67)=7,$H67&lt;&gt;""),SUM($H$3:$H67,-SUM($M$3:$M$4)),IF(AND(MONTH($A67)=8,$H67&lt;&gt;""),SUM($H$3:$H67,-SUM($M$3:$M$5)),IF(AND(MONTH($A67)=9,$H67&lt;&gt;""),SUM($H$3:$H67,-SUM($M$3:$M$6)),IF(AND(MONTH($A67)=10,$H67&lt;&gt;""),SUM($H$3:$H67,-SUM($M$3:$M$7)),IF(AND(MONTH($A67)=11,$H67&lt;&gt;""),SUM($H$3:$H67,-SUM($M$3:$M$8)),IF(AND(MONTH($A67)=12,$H67&lt;&gt;""),SUM($H$3:$H67,-SUM($M$3:$M$9)),IF(AND(MONTH($A67)=1,$H67&lt;&gt;""),SUM($H$3:$H67,-SUM($M$3:$M$10)),IF(AND(MONTH($A67)=2,$H67&lt;&gt;""),SUM($H$3:$H67,-SUM($M$3:$M$11)),IF(AND(MONTH($A67)=3,$H67&lt;&gt;""),SUM($H$3:$H67,-SUM($M$3:$M$12)),IF(AND(MONTH($A67)=4,$H67&lt;&gt;""),SUM($H$3:$H67,-SUM($M$3:$M$13)),"")))))))))))))</f>
        <v/>
      </c>
      <c r="J67" s="26" t="str">
        <f t="shared" ref="J67:J130" si="26">IF(G67&lt;&gt;"",IF(MAX(G67-35/24,0)&gt;0,IF(MAX(G67,0)&gt;48/24,9/24,MAX(G67-35/24,0)-_xlfn.NUMBERVALUE(H67)),""),"")</f>
        <v/>
      </c>
      <c r="K67" s="26" t="str">
        <f>IF(OR(A67&lt;$E$1,A67&gt;EOMONTH($E$1,11)),"",IF(OR(AND(A67=EOMONTH(A67,0),VLOOKUP(MONTH(A67),$L$3:$N$14,3,0)&gt;0),J67&lt;&gt;""),SUM($J$3:$J67),""))</f>
        <v/>
      </c>
    </row>
    <row r="68" spans="1:11" x14ac:dyDescent="0.25">
      <c r="A68" s="17">
        <f t="shared" si="6"/>
        <v>43649</v>
      </c>
      <c r="B68" s="11"/>
      <c r="C68" s="11"/>
      <c r="D68" s="11"/>
      <c r="E68" s="11"/>
      <c r="F68" s="22" t="str">
        <f t="shared" si="25"/>
        <v/>
      </c>
      <c r="G68" s="26" t="str">
        <f t="shared" si="23"/>
        <v/>
      </c>
      <c r="H68" s="26" t="str">
        <f t="shared" si="24"/>
        <v/>
      </c>
      <c r="I68" s="26" t="str">
        <f>IF($A68=EOMONTH($A68,0),IF(VLOOKUP(MONTH($A68),$L$3:$M$14,2,0)&gt;0,VLOOKUP(MONTH($A68),$L$3:$M$14,2,0),""),IF(AND(MONTH($A68)=5,$H68&lt;&gt;""),SUM($H$3:$H68),IF(AND(MONTH($A68)=6,$H68&lt;&gt;""),SUM($H$3:$H68,-$M$3),IF(AND(MONTH($A68)=7,$H68&lt;&gt;""),SUM($H$3:$H68,-SUM($M$3:$M$4)),IF(AND(MONTH($A68)=8,$H68&lt;&gt;""),SUM($H$3:$H68,-SUM($M$3:$M$5)),IF(AND(MONTH($A68)=9,$H68&lt;&gt;""),SUM($H$3:$H68,-SUM($M$3:$M$6)),IF(AND(MONTH($A68)=10,$H68&lt;&gt;""),SUM($H$3:$H68,-SUM($M$3:$M$7)),IF(AND(MONTH($A68)=11,$H68&lt;&gt;""),SUM($H$3:$H68,-SUM($M$3:$M$8)),IF(AND(MONTH($A68)=12,$H68&lt;&gt;""),SUM($H$3:$H68,-SUM($M$3:$M$9)),IF(AND(MONTH($A68)=1,$H68&lt;&gt;""),SUM($H$3:$H68,-SUM($M$3:$M$10)),IF(AND(MONTH($A68)=2,$H68&lt;&gt;""),SUM($H$3:$H68,-SUM($M$3:$M$11)),IF(AND(MONTH($A68)=3,$H68&lt;&gt;""),SUM($H$3:$H68,-SUM($M$3:$M$12)),IF(AND(MONTH($A68)=4,$H68&lt;&gt;""),SUM($H$3:$H68,-SUM($M$3:$M$13)),"")))))))))))))</f>
        <v/>
      </c>
      <c r="J68" s="26" t="str">
        <f t="shared" si="26"/>
        <v/>
      </c>
      <c r="K68" s="26" t="str">
        <f>IF(OR(A68&lt;$E$1,A68&gt;EOMONTH($E$1,11)),"",IF(OR(AND(A68=EOMONTH(A68,0),VLOOKUP(MONTH(A68),$L$3:$N$14,3,0)&gt;0),J68&lt;&gt;""),SUM($J$3:$J68),""))</f>
        <v/>
      </c>
    </row>
    <row r="69" spans="1:11" x14ac:dyDescent="0.25">
      <c r="A69" s="17">
        <f t="shared" ref="A69:A132" si="27">A68+1</f>
        <v>43650</v>
      </c>
      <c r="B69" s="11"/>
      <c r="C69" s="11"/>
      <c r="D69" s="11"/>
      <c r="E69" s="11"/>
      <c r="F69" s="22" t="str">
        <f t="shared" si="25"/>
        <v/>
      </c>
      <c r="G69" s="26" t="str">
        <f t="shared" si="23"/>
        <v/>
      </c>
      <c r="H69" s="26" t="str">
        <f t="shared" si="24"/>
        <v/>
      </c>
      <c r="I69" s="26" t="str">
        <f>IF($A69=EOMONTH($A69,0),IF(VLOOKUP(MONTH($A69),$L$3:$M$14,2,0)&gt;0,VLOOKUP(MONTH($A69),$L$3:$M$14,2,0),""),IF(AND(MONTH($A69)=5,$H69&lt;&gt;""),SUM($H$3:$H69),IF(AND(MONTH($A69)=6,$H69&lt;&gt;""),SUM($H$3:$H69,-$M$3),IF(AND(MONTH($A69)=7,$H69&lt;&gt;""),SUM($H$3:$H69,-SUM($M$3:$M$4)),IF(AND(MONTH($A69)=8,$H69&lt;&gt;""),SUM($H$3:$H69,-SUM($M$3:$M$5)),IF(AND(MONTH($A69)=9,$H69&lt;&gt;""),SUM($H$3:$H69,-SUM($M$3:$M$6)),IF(AND(MONTH($A69)=10,$H69&lt;&gt;""),SUM($H$3:$H69,-SUM($M$3:$M$7)),IF(AND(MONTH($A69)=11,$H69&lt;&gt;""),SUM($H$3:$H69,-SUM($M$3:$M$8)),IF(AND(MONTH($A69)=12,$H69&lt;&gt;""),SUM($H$3:$H69,-SUM($M$3:$M$9)),IF(AND(MONTH($A69)=1,$H69&lt;&gt;""),SUM($H$3:$H69,-SUM($M$3:$M$10)),IF(AND(MONTH($A69)=2,$H69&lt;&gt;""),SUM($H$3:$H69,-SUM($M$3:$M$11)),IF(AND(MONTH($A69)=3,$H69&lt;&gt;""),SUM($H$3:$H69,-SUM($M$3:$M$12)),IF(AND(MONTH($A69)=4,$H69&lt;&gt;""),SUM($H$3:$H69,-SUM($M$3:$M$13)),"")))))))))))))</f>
        <v/>
      </c>
      <c r="J69" s="26" t="str">
        <f t="shared" si="26"/>
        <v/>
      </c>
      <c r="K69" s="26" t="str">
        <f>IF(OR(A69&lt;$E$1,A69&gt;EOMONTH($E$1,11)),"",IF(OR(AND(A69=EOMONTH(A69,0),VLOOKUP(MONTH(A69),$L$3:$N$14,3,0)&gt;0),J69&lt;&gt;""),SUM($J$3:$J69),""))</f>
        <v/>
      </c>
    </row>
    <row r="70" spans="1:11" x14ac:dyDescent="0.25">
      <c r="A70" s="17">
        <f t="shared" si="27"/>
        <v>43651</v>
      </c>
      <c r="B70" s="11"/>
      <c r="C70" s="11"/>
      <c r="D70" s="11"/>
      <c r="E70" s="11"/>
      <c r="F70" s="22" t="str">
        <f t="shared" si="25"/>
        <v/>
      </c>
      <c r="G70" s="26" t="str">
        <f t="shared" si="23"/>
        <v/>
      </c>
      <c r="H70" s="26" t="str">
        <f t="shared" si="24"/>
        <v/>
      </c>
      <c r="I70" s="26" t="str">
        <f>IF($A70=EOMONTH($A70,0),IF(VLOOKUP(MONTH($A70),$L$3:$M$14,2,0)&gt;0,VLOOKUP(MONTH($A70),$L$3:$M$14,2,0),""),IF(AND(MONTH($A70)=5,$H70&lt;&gt;""),SUM($H$3:$H70),IF(AND(MONTH($A70)=6,$H70&lt;&gt;""),SUM($H$3:$H70,-$M$3),IF(AND(MONTH($A70)=7,$H70&lt;&gt;""),SUM($H$3:$H70,-SUM($M$3:$M$4)),IF(AND(MONTH($A70)=8,$H70&lt;&gt;""),SUM($H$3:$H70,-SUM($M$3:$M$5)),IF(AND(MONTH($A70)=9,$H70&lt;&gt;""),SUM($H$3:$H70,-SUM($M$3:$M$6)),IF(AND(MONTH($A70)=10,$H70&lt;&gt;""),SUM($H$3:$H70,-SUM($M$3:$M$7)),IF(AND(MONTH($A70)=11,$H70&lt;&gt;""),SUM($H$3:$H70,-SUM($M$3:$M$8)),IF(AND(MONTH($A70)=12,$H70&lt;&gt;""),SUM($H$3:$H70,-SUM($M$3:$M$9)),IF(AND(MONTH($A70)=1,$H70&lt;&gt;""),SUM($H$3:$H70,-SUM($M$3:$M$10)),IF(AND(MONTH($A70)=2,$H70&lt;&gt;""),SUM($H$3:$H70,-SUM($M$3:$M$11)),IF(AND(MONTH($A70)=3,$H70&lt;&gt;""),SUM($H$3:$H70,-SUM($M$3:$M$12)),IF(AND(MONTH($A70)=4,$H70&lt;&gt;""),SUM($H$3:$H70,-SUM($M$3:$M$13)),"")))))))))))))</f>
        <v/>
      </c>
      <c r="J70" s="26" t="str">
        <f t="shared" si="26"/>
        <v/>
      </c>
      <c r="K70" s="26" t="str">
        <f>IF(OR(A70&lt;$E$1,A70&gt;EOMONTH($E$1,11)),"",IF(OR(AND(A70=EOMONTH(A70,0),VLOOKUP(MONTH(A70),$L$3:$N$14,3,0)&gt;0),J70&lt;&gt;""),SUM($J$3:$J70),""))</f>
        <v/>
      </c>
    </row>
    <row r="71" spans="1:11" x14ac:dyDescent="0.25">
      <c r="A71" s="17">
        <f t="shared" si="27"/>
        <v>43652</v>
      </c>
      <c r="B71" s="11"/>
      <c r="C71" s="11"/>
      <c r="D71" s="11"/>
      <c r="E71" s="11"/>
      <c r="F71" s="22" t="str">
        <f t="shared" si="25"/>
        <v/>
      </c>
      <c r="G71" s="26" t="str">
        <f t="shared" si="23"/>
        <v/>
      </c>
      <c r="H71" s="26" t="str">
        <f t="shared" si="24"/>
        <v/>
      </c>
      <c r="I71" s="26" t="str">
        <f>IF($A71=EOMONTH($A71,0),IF(VLOOKUP(MONTH($A71),$L$3:$M$14,2,0)&gt;0,VLOOKUP(MONTH($A71),$L$3:$M$14,2,0),""),IF(AND(MONTH($A71)=5,$H71&lt;&gt;""),SUM($H$3:$H71),IF(AND(MONTH($A71)=6,$H71&lt;&gt;""),SUM($H$3:$H71,-$M$3),IF(AND(MONTH($A71)=7,$H71&lt;&gt;""),SUM($H$3:$H71,-SUM($M$3:$M$4)),IF(AND(MONTH($A71)=8,$H71&lt;&gt;""),SUM($H$3:$H71,-SUM($M$3:$M$5)),IF(AND(MONTH($A71)=9,$H71&lt;&gt;""),SUM($H$3:$H71,-SUM($M$3:$M$6)),IF(AND(MONTH($A71)=10,$H71&lt;&gt;""),SUM($H$3:$H71,-SUM($M$3:$M$7)),IF(AND(MONTH($A71)=11,$H71&lt;&gt;""),SUM($H$3:$H71,-SUM($M$3:$M$8)),IF(AND(MONTH($A71)=12,$H71&lt;&gt;""),SUM($H$3:$H71,-SUM($M$3:$M$9)),IF(AND(MONTH($A71)=1,$H71&lt;&gt;""),SUM($H$3:$H71,-SUM($M$3:$M$10)),IF(AND(MONTH($A71)=2,$H71&lt;&gt;""),SUM($H$3:$H71,-SUM($M$3:$M$11)),IF(AND(MONTH($A71)=3,$H71&lt;&gt;""),SUM($H$3:$H71,-SUM($M$3:$M$12)),IF(AND(MONTH($A71)=4,$H71&lt;&gt;""),SUM($H$3:$H71,-SUM($M$3:$M$13)),"")))))))))))))</f>
        <v/>
      </c>
      <c r="J71" s="26" t="str">
        <f t="shared" si="26"/>
        <v/>
      </c>
      <c r="K71" s="26" t="str">
        <f>IF(OR(A71&lt;$E$1,A71&gt;EOMONTH($E$1,11)),"",IF(OR(AND(A71=EOMONTH(A71,0),VLOOKUP(MONTH(A71),$L$3:$N$14,3,0)&gt;0),J71&lt;&gt;""),SUM($J$3:$J71),""))</f>
        <v/>
      </c>
    </row>
    <row r="72" spans="1:11" x14ac:dyDescent="0.25">
      <c r="A72" s="17">
        <f t="shared" si="27"/>
        <v>43653</v>
      </c>
      <c r="B72" s="11"/>
      <c r="C72" s="11"/>
      <c r="D72" s="11"/>
      <c r="E72" s="11"/>
      <c r="F72" s="22" t="str">
        <f t="shared" si="25"/>
        <v/>
      </c>
      <c r="G72" s="28" t="str">
        <f>IF(SUM(F66:F72)-SUM(G66:G71)&gt;0,SUM(F66:F72)-SUM(G66:G71),"")</f>
        <v/>
      </c>
      <c r="H72" s="26" t="str">
        <f>IF(G72&lt;&gt;"",IF(MAX(SUM(F66:F72)-SUM(G66:G71)-44/24,0)&gt;0,IF(MAX(SUM(F66:F72)-SUM(G66:G71)-44/24,0)&gt;4/24,VLOOKUP(MAX(SUM(F66:F72)-SUM(G66:G71)-44/24,0),$O$3:$P$8,2,1),MAX(SUM(F66:F72)-SUM(G66:G71)-44/24,0)),""),"")</f>
        <v/>
      </c>
      <c r="I72" s="26" t="str">
        <f>IF($A72=EOMONTH($A72,0),IF(VLOOKUP(MONTH($A72),$L$3:$M$14,2,0)&gt;0,VLOOKUP(MONTH($A72),$L$3:$M$14,2,0),""),IF(AND(MONTH($A72)=5,$H72&lt;&gt;""),SUM($H$3:$H72),IF(AND(MONTH($A72)=6,$H72&lt;&gt;""),SUM($H$3:$H72,-$M$3),IF(AND(MONTH($A72)=7,$H72&lt;&gt;""),SUM($H$3:$H72,-SUM($M$3:$M$4)),IF(AND(MONTH($A72)=8,$H72&lt;&gt;""),SUM($H$3:$H72,-SUM($M$3:$M$5)),IF(AND(MONTH($A72)=9,$H72&lt;&gt;""),SUM($H$3:$H72,-SUM($M$3:$M$6)),IF(AND(MONTH($A72)=10,$H72&lt;&gt;""),SUM($H$3:$H72,-SUM($M$3:$M$7)),IF(AND(MONTH($A72)=11,$H72&lt;&gt;""),SUM($H$3:$H72,-SUM($M$3:$M$8)),IF(AND(MONTH($A72)=12,$H72&lt;&gt;""),SUM($H$3:$H72,-SUM($M$3:$M$9)),IF(AND(MONTH($A72)=1,$H72&lt;&gt;""),SUM($H$3:$H72,-SUM($M$3:$M$10)),IF(AND(MONTH($A72)=2,$H72&lt;&gt;""),SUM($H$3:$H72,-SUM($M$3:$M$11)),IF(AND(MONTH($A72)=3,$H72&lt;&gt;""),SUM($H$3:$H72,-SUM($M$3:$M$12)),IF(AND(MONTH($A72)=4,$H72&lt;&gt;""),SUM($H$3:$H72,-SUM($M$3:$M$13)),"")))))))))))))</f>
        <v/>
      </c>
      <c r="J72" s="26" t="str">
        <f t="shared" si="26"/>
        <v/>
      </c>
      <c r="K72" s="26" t="str">
        <f>IF(OR(A72&lt;$E$1,A72&gt;EOMONTH($E$1,11)),"",IF(OR(AND(A72=EOMONTH(A72,0),VLOOKUP(MONTH(A72),$L$3:$N$14,3,0)&gt;0),J72&lt;&gt;""),SUM($J$3:$J72),""))</f>
        <v/>
      </c>
    </row>
    <row r="73" spans="1:11" x14ac:dyDescent="0.25">
      <c r="A73" s="17">
        <f t="shared" si="27"/>
        <v>43654</v>
      </c>
      <c r="B73" s="12"/>
      <c r="C73" s="12"/>
      <c r="D73" s="12"/>
      <c r="E73" s="12"/>
      <c r="F73" s="18" t="str">
        <f t="shared" si="25"/>
        <v/>
      </c>
      <c r="G73" s="25" t="str">
        <f t="shared" ref="G73:G78" si="28">IF(MONTH(A73)=MONTH(A74),"",IF(CHOOSE(WEEKDAY(A73,2),$F$73,SUM($F$73:$F$74),SUM($F$73:$F$75),SUM($F$73:$F$76),SUM($F$73:$F$77),SUM($F$73:$F$78))&gt;0,CHOOSE(WEEKDAY(A73,2),$F$73,SUM($F$73:$F$74),SUM($F$73:$F$75),SUM($F$73:$F$76),SUM($F$73:$F$77),SUM($F$73:$F$78)),""))</f>
        <v/>
      </c>
      <c r="H73" s="25" t="str">
        <f t="shared" ref="H73:H78" si="29">IF(G73&lt;&gt;"",IF(MAX(G73-44/24,0)&gt;0,MAX(G73-44/24,0),""),"")</f>
        <v/>
      </c>
      <c r="I73" s="25" t="str">
        <f>IF($A73=EOMONTH($A73,0),IF(VLOOKUP(MONTH($A73),$L$3:$M$14,2,0)&gt;0,VLOOKUP(MONTH($A73),$L$3:$M$14,2,0),""),IF(AND(MONTH($A73)=5,$H73&lt;&gt;""),SUM($H$3:$H73),IF(AND(MONTH($A73)=6,$H73&lt;&gt;""),SUM($H$3:$H73,-$M$3),IF(AND(MONTH($A73)=7,$H73&lt;&gt;""),SUM($H$3:$H73,-SUM($M$3:$M$4)),IF(AND(MONTH($A73)=8,$H73&lt;&gt;""),SUM($H$3:$H73,-SUM($M$3:$M$5)),IF(AND(MONTH($A73)=9,$H73&lt;&gt;""),SUM($H$3:$H73,-SUM($M$3:$M$6)),IF(AND(MONTH($A73)=10,$H73&lt;&gt;""),SUM($H$3:$H73,-SUM($M$3:$M$7)),IF(AND(MONTH($A73)=11,$H73&lt;&gt;""),SUM($H$3:$H73,-SUM($M$3:$M$8)),IF(AND(MONTH($A73)=12,$H73&lt;&gt;""),SUM($H$3:$H73,-SUM($M$3:$M$9)),IF(AND(MONTH($A73)=1,$H73&lt;&gt;""),SUM($H$3:$H73,-SUM($M$3:$M$10)),IF(AND(MONTH($A73)=2,$H73&lt;&gt;""),SUM($H$3:$H73,-SUM($M$3:$M$11)),IF(AND(MONTH($A73)=3,$H73&lt;&gt;""),SUM($H$3:$H73,-SUM($M$3:$M$12)),IF(AND(MONTH($A73)=4,$H73&lt;&gt;""),SUM($H$3:$H73,-SUM($M$3:$M$13)),"")))))))))))))</f>
        <v/>
      </c>
      <c r="J73" s="25" t="str">
        <f t="shared" si="26"/>
        <v/>
      </c>
      <c r="K73" s="25" t="str">
        <f>IF(OR(A73&lt;$E$1,A73&gt;EOMONTH($E$1,11)),"",IF(OR(AND(A73=EOMONTH(A73,0),VLOOKUP(MONTH(A73),$L$3:$N$14,3,0)&gt;0),J73&lt;&gt;""),SUM($J$3:$J73),""))</f>
        <v/>
      </c>
    </row>
    <row r="74" spans="1:11" x14ac:dyDescent="0.25">
      <c r="A74" s="17">
        <f t="shared" si="27"/>
        <v>43655</v>
      </c>
      <c r="B74" s="12"/>
      <c r="C74" s="12"/>
      <c r="D74" s="12"/>
      <c r="E74" s="12"/>
      <c r="F74" s="18" t="str">
        <f t="shared" si="25"/>
        <v/>
      </c>
      <c r="G74" s="25" t="str">
        <f t="shared" si="28"/>
        <v/>
      </c>
      <c r="H74" s="25" t="str">
        <f t="shared" si="29"/>
        <v/>
      </c>
      <c r="I74" s="25" t="str">
        <f>IF($A74=EOMONTH($A74,0),IF(VLOOKUP(MONTH($A74),$L$3:$M$14,2,0)&gt;0,VLOOKUP(MONTH($A74),$L$3:$M$14,2,0),""),IF(AND(MONTH($A74)=5,$H74&lt;&gt;""),SUM($H$3:$H74),IF(AND(MONTH($A74)=6,$H74&lt;&gt;""),SUM($H$3:$H74,-$M$3),IF(AND(MONTH($A74)=7,$H74&lt;&gt;""),SUM($H$3:$H74,-SUM($M$3:$M$4)),IF(AND(MONTH($A74)=8,$H74&lt;&gt;""),SUM($H$3:$H74,-SUM($M$3:$M$5)),IF(AND(MONTH($A74)=9,$H74&lt;&gt;""),SUM($H$3:$H74,-SUM($M$3:$M$6)),IF(AND(MONTH($A74)=10,$H74&lt;&gt;""),SUM($H$3:$H74,-SUM($M$3:$M$7)),IF(AND(MONTH($A74)=11,$H74&lt;&gt;""),SUM($H$3:$H74,-SUM($M$3:$M$8)),IF(AND(MONTH($A74)=12,$H74&lt;&gt;""),SUM($H$3:$H74,-SUM($M$3:$M$9)),IF(AND(MONTH($A74)=1,$H74&lt;&gt;""),SUM($H$3:$H74,-SUM($M$3:$M$10)),IF(AND(MONTH($A74)=2,$H74&lt;&gt;""),SUM($H$3:$H74,-SUM($M$3:$M$11)),IF(AND(MONTH($A74)=3,$H74&lt;&gt;""),SUM($H$3:$H74,-SUM($M$3:$M$12)),IF(AND(MONTH($A74)=4,$H74&lt;&gt;""),SUM($H$3:$H74,-SUM($M$3:$M$13)),"")))))))))))))</f>
        <v/>
      </c>
      <c r="J74" s="25" t="str">
        <f t="shared" si="26"/>
        <v/>
      </c>
      <c r="K74" s="25" t="str">
        <f>IF(OR(A74&lt;$E$1,A74&gt;EOMONTH($E$1,11)),"",IF(OR(AND(A74=EOMONTH(A74,0),VLOOKUP(MONTH(A74),$L$3:$N$14,3,0)&gt;0),J74&lt;&gt;""),SUM($J$3:$J74),""))</f>
        <v/>
      </c>
    </row>
    <row r="75" spans="1:11" x14ac:dyDescent="0.25">
      <c r="A75" s="17">
        <f t="shared" si="27"/>
        <v>43656</v>
      </c>
      <c r="B75" s="12"/>
      <c r="C75" s="12"/>
      <c r="D75" s="12"/>
      <c r="E75" s="12"/>
      <c r="F75" s="18" t="str">
        <f t="shared" si="25"/>
        <v/>
      </c>
      <c r="G75" s="25" t="str">
        <f t="shared" si="28"/>
        <v/>
      </c>
      <c r="H75" s="25" t="str">
        <f t="shared" si="29"/>
        <v/>
      </c>
      <c r="I75" s="25" t="str">
        <f>IF($A75=EOMONTH($A75,0),IF(VLOOKUP(MONTH($A75),$L$3:$M$14,2,0)&gt;0,VLOOKUP(MONTH($A75),$L$3:$M$14,2,0),""),IF(AND(MONTH($A75)=5,$H75&lt;&gt;""),SUM($H$3:$H75),IF(AND(MONTH($A75)=6,$H75&lt;&gt;""),SUM($H$3:$H75,-$M$3),IF(AND(MONTH($A75)=7,$H75&lt;&gt;""),SUM($H$3:$H75,-SUM($M$3:$M$4)),IF(AND(MONTH($A75)=8,$H75&lt;&gt;""),SUM($H$3:$H75,-SUM($M$3:$M$5)),IF(AND(MONTH($A75)=9,$H75&lt;&gt;""),SUM($H$3:$H75,-SUM($M$3:$M$6)),IF(AND(MONTH($A75)=10,$H75&lt;&gt;""),SUM($H$3:$H75,-SUM($M$3:$M$7)),IF(AND(MONTH($A75)=11,$H75&lt;&gt;""),SUM($H$3:$H75,-SUM($M$3:$M$8)),IF(AND(MONTH($A75)=12,$H75&lt;&gt;""),SUM($H$3:$H75,-SUM($M$3:$M$9)),IF(AND(MONTH($A75)=1,$H75&lt;&gt;""),SUM($H$3:$H75,-SUM($M$3:$M$10)),IF(AND(MONTH($A75)=2,$H75&lt;&gt;""),SUM($H$3:$H75,-SUM($M$3:$M$11)),IF(AND(MONTH($A75)=3,$H75&lt;&gt;""),SUM($H$3:$H75,-SUM($M$3:$M$12)),IF(AND(MONTH($A75)=4,$H75&lt;&gt;""),SUM($H$3:$H75,-SUM($M$3:$M$13)),"")))))))))))))</f>
        <v/>
      </c>
      <c r="J75" s="25" t="str">
        <f t="shared" si="26"/>
        <v/>
      </c>
      <c r="K75" s="25" t="str">
        <f>IF(OR(A75&lt;$E$1,A75&gt;EOMONTH($E$1,11)),"",IF(OR(AND(A75=EOMONTH(A75,0),VLOOKUP(MONTH(A75),$L$3:$N$14,3,0)&gt;0),J75&lt;&gt;""),SUM($J$3:$J75),""))</f>
        <v/>
      </c>
    </row>
    <row r="76" spans="1:11" x14ac:dyDescent="0.25">
      <c r="A76" s="17">
        <f t="shared" si="27"/>
        <v>43657</v>
      </c>
      <c r="B76" s="12"/>
      <c r="C76" s="12"/>
      <c r="D76" s="12"/>
      <c r="E76" s="12"/>
      <c r="F76" s="18" t="str">
        <f t="shared" si="25"/>
        <v/>
      </c>
      <c r="G76" s="25" t="str">
        <f t="shared" si="28"/>
        <v/>
      </c>
      <c r="H76" s="25" t="str">
        <f t="shared" si="29"/>
        <v/>
      </c>
      <c r="I76" s="25" t="str">
        <f>IF($A76=EOMONTH($A76,0),IF(VLOOKUP(MONTH($A76),$L$3:$M$14,2,0)&gt;0,VLOOKUP(MONTH($A76),$L$3:$M$14,2,0),""),IF(AND(MONTH($A76)=5,$H76&lt;&gt;""),SUM($H$3:$H76),IF(AND(MONTH($A76)=6,$H76&lt;&gt;""),SUM($H$3:$H76,-$M$3),IF(AND(MONTH($A76)=7,$H76&lt;&gt;""),SUM($H$3:$H76,-SUM($M$3:$M$4)),IF(AND(MONTH($A76)=8,$H76&lt;&gt;""),SUM($H$3:$H76,-SUM($M$3:$M$5)),IF(AND(MONTH($A76)=9,$H76&lt;&gt;""),SUM($H$3:$H76,-SUM($M$3:$M$6)),IF(AND(MONTH($A76)=10,$H76&lt;&gt;""),SUM($H$3:$H76,-SUM($M$3:$M$7)),IF(AND(MONTH($A76)=11,$H76&lt;&gt;""),SUM($H$3:$H76,-SUM($M$3:$M$8)),IF(AND(MONTH($A76)=12,$H76&lt;&gt;""),SUM($H$3:$H76,-SUM($M$3:$M$9)),IF(AND(MONTH($A76)=1,$H76&lt;&gt;""),SUM($H$3:$H76,-SUM($M$3:$M$10)),IF(AND(MONTH($A76)=2,$H76&lt;&gt;""),SUM($H$3:$H76,-SUM($M$3:$M$11)),IF(AND(MONTH($A76)=3,$H76&lt;&gt;""),SUM($H$3:$H76,-SUM($M$3:$M$12)),IF(AND(MONTH($A76)=4,$H76&lt;&gt;""),SUM($H$3:$H76,-SUM($M$3:$M$13)),"")))))))))))))</f>
        <v/>
      </c>
      <c r="J76" s="25" t="str">
        <f t="shared" si="26"/>
        <v/>
      </c>
      <c r="K76" s="25" t="str">
        <f>IF(OR(A76&lt;$E$1,A76&gt;EOMONTH($E$1,11)),"",IF(OR(AND(A76=EOMONTH(A76,0),VLOOKUP(MONTH(A76),$L$3:$N$14,3,0)&gt;0),J76&lt;&gt;""),SUM($J$3:$J76),""))</f>
        <v/>
      </c>
    </row>
    <row r="77" spans="1:11" x14ac:dyDescent="0.25">
      <c r="A77" s="17">
        <f t="shared" si="27"/>
        <v>43658</v>
      </c>
      <c r="B77" s="12"/>
      <c r="C77" s="12"/>
      <c r="D77" s="12"/>
      <c r="E77" s="12"/>
      <c r="F77" s="18" t="str">
        <f t="shared" si="25"/>
        <v/>
      </c>
      <c r="G77" s="25" t="str">
        <f t="shared" si="28"/>
        <v/>
      </c>
      <c r="H77" s="25" t="str">
        <f t="shared" si="29"/>
        <v/>
      </c>
      <c r="I77" s="25" t="str">
        <f>IF($A77=EOMONTH($A77,0),IF(VLOOKUP(MONTH($A77),$L$3:$M$14,2,0)&gt;0,VLOOKUP(MONTH($A77),$L$3:$M$14,2,0),""),IF(AND(MONTH($A77)=5,$H77&lt;&gt;""),SUM($H$3:$H77),IF(AND(MONTH($A77)=6,$H77&lt;&gt;""),SUM($H$3:$H77,-$M$3),IF(AND(MONTH($A77)=7,$H77&lt;&gt;""),SUM($H$3:$H77,-SUM($M$3:$M$4)),IF(AND(MONTH($A77)=8,$H77&lt;&gt;""),SUM($H$3:$H77,-SUM($M$3:$M$5)),IF(AND(MONTH($A77)=9,$H77&lt;&gt;""),SUM($H$3:$H77,-SUM($M$3:$M$6)),IF(AND(MONTH($A77)=10,$H77&lt;&gt;""),SUM($H$3:$H77,-SUM($M$3:$M$7)),IF(AND(MONTH($A77)=11,$H77&lt;&gt;""),SUM($H$3:$H77,-SUM($M$3:$M$8)),IF(AND(MONTH($A77)=12,$H77&lt;&gt;""),SUM($H$3:$H77,-SUM($M$3:$M$9)),IF(AND(MONTH($A77)=1,$H77&lt;&gt;""),SUM($H$3:$H77,-SUM($M$3:$M$10)),IF(AND(MONTH($A77)=2,$H77&lt;&gt;""),SUM($H$3:$H77,-SUM($M$3:$M$11)),IF(AND(MONTH($A77)=3,$H77&lt;&gt;""),SUM($H$3:$H77,-SUM($M$3:$M$12)),IF(AND(MONTH($A77)=4,$H77&lt;&gt;""),SUM($H$3:$H77,-SUM($M$3:$M$13)),"")))))))))))))</f>
        <v/>
      </c>
      <c r="J77" s="25" t="str">
        <f t="shared" si="26"/>
        <v/>
      </c>
      <c r="K77" s="25" t="str">
        <f>IF(OR(A77&lt;$E$1,A77&gt;EOMONTH($E$1,11)),"",IF(OR(AND(A77=EOMONTH(A77,0),VLOOKUP(MONTH(A77),$L$3:$N$14,3,0)&gt;0),J77&lt;&gt;""),SUM($J$3:$J77),""))</f>
        <v/>
      </c>
    </row>
    <row r="78" spans="1:11" x14ac:dyDescent="0.25">
      <c r="A78" s="17">
        <f t="shared" si="27"/>
        <v>43659</v>
      </c>
      <c r="B78" s="12"/>
      <c r="C78" s="12"/>
      <c r="D78" s="12"/>
      <c r="E78" s="12"/>
      <c r="F78" s="18" t="str">
        <f t="shared" si="25"/>
        <v/>
      </c>
      <c r="G78" s="25" t="str">
        <f t="shared" si="28"/>
        <v/>
      </c>
      <c r="H78" s="25" t="str">
        <f t="shared" si="29"/>
        <v/>
      </c>
      <c r="I78" s="25" t="str">
        <f>IF($A78=EOMONTH($A78,0),IF(VLOOKUP(MONTH($A78),$L$3:$M$14,2,0)&gt;0,VLOOKUP(MONTH($A78),$L$3:$M$14,2,0),""),IF(AND(MONTH($A78)=5,$H78&lt;&gt;""),SUM($H$3:$H78),IF(AND(MONTH($A78)=6,$H78&lt;&gt;""),SUM($H$3:$H78,-$M$3),IF(AND(MONTH($A78)=7,$H78&lt;&gt;""),SUM($H$3:$H78,-SUM($M$3:$M$4)),IF(AND(MONTH($A78)=8,$H78&lt;&gt;""),SUM($H$3:$H78,-SUM($M$3:$M$5)),IF(AND(MONTH($A78)=9,$H78&lt;&gt;""),SUM($H$3:$H78,-SUM($M$3:$M$6)),IF(AND(MONTH($A78)=10,$H78&lt;&gt;""),SUM($H$3:$H78,-SUM($M$3:$M$7)),IF(AND(MONTH($A78)=11,$H78&lt;&gt;""),SUM($H$3:$H78,-SUM($M$3:$M$8)),IF(AND(MONTH($A78)=12,$H78&lt;&gt;""),SUM($H$3:$H78,-SUM($M$3:$M$9)),IF(AND(MONTH($A78)=1,$H78&lt;&gt;""),SUM($H$3:$H78,-SUM($M$3:$M$10)),IF(AND(MONTH($A78)=2,$H78&lt;&gt;""),SUM($H$3:$H78,-SUM($M$3:$M$11)),IF(AND(MONTH($A78)=3,$H78&lt;&gt;""),SUM($H$3:$H78,-SUM($M$3:$M$12)),IF(AND(MONTH($A78)=4,$H78&lt;&gt;""),SUM($H$3:$H78,-SUM($M$3:$M$13)),"")))))))))))))</f>
        <v/>
      </c>
      <c r="J78" s="25" t="str">
        <f t="shared" si="26"/>
        <v/>
      </c>
      <c r="K78" s="25" t="str">
        <f>IF(OR(A78&lt;$E$1,A78&gt;EOMONTH($E$1,11)),"",IF(OR(AND(A78=EOMONTH(A78,0),VLOOKUP(MONTH(A78),$L$3:$N$14,3,0)&gt;0),J78&lt;&gt;""),SUM($J$3:$J78),""))</f>
        <v/>
      </c>
    </row>
    <row r="79" spans="1:11" x14ac:dyDescent="0.25">
      <c r="A79" s="17">
        <f t="shared" si="27"/>
        <v>43660</v>
      </c>
      <c r="B79" s="12"/>
      <c r="C79" s="12"/>
      <c r="D79" s="12"/>
      <c r="E79" s="12"/>
      <c r="F79" s="18" t="str">
        <f t="shared" si="25"/>
        <v/>
      </c>
      <c r="G79" s="27" t="str">
        <f>IF(SUM(F73:F79)-SUM(G73:G78)&gt;0,SUM(F73:F79)-SUM(G73:G78),"")</f>
        <v/>
      </c>
      <c r="H79" s="25" t="str">
        <f>IF(G79&lt;&gt;"",IF(MAX(SUM(F73:F79)-SUM(G73:G78)-44/24,0)&gt;0,IF(MAX(SUM(F73:F79)-SUM(G73:G78)-44/24,0)&gt;4/24,VLOOKUP(MAX(SUM(F73:F79)-SUM(G73:G78)-44/24,0),$O$3:$P$8,2,1),MAX(SUM(F73:F79)-SUM(G73:G78)-44/24,0)),""),"")</f>
        <v/>
      </c>
      <c r="I79" s="25" t="str">
        <f>IF($A79=EOMONTH($A79,0),IF(VLOOKUP(MONTH($A79),$L$3:$M$14,2,0)&gt;0,VLOOKUP(MONTH($A79),$L$3:$M$14,2,0),""),IF(AND(MONTH($A79)=5,$H79&lt;&gt;""),SUM($H$3:$H79),IF(AND(MONTH($A79)=6,$H79&lt;&gt;""),SUM($H$3:$H79,-$M$3),IF(AND(MONTH($A79)=7,$H79&lt;&gt;""),SUM($H$3:$H79,-SUM($M$3:$M$4)),IF(AND(MONTH($A79)=8,$H79&lt;&gt;""),SUM($H$3:$H79,-SUM($M$3:$M$5)),IF(AND(MONTH($A79)=9,$H79&lt;&gt;""),SUM($H$3:$H79,-SUM($M$3:$M$6)),IF(AND(MONTH($A79)=10,$H79&lt;&gt;""),SUM($H$3:$H79,-SUM($M$3:$M$7)),IF(AND(MONTH($A79)=11,$H79&lt;&gt;""),SUM($H$3:$H79,-SUM($M$3:$M$8)),IF(AND(MONTH($A79)=12,$H79&lt;&gt;""),SUM($H$3:$H79,-SUM($M$3:$M$9)),IF(AND(MONTH($A79)=1,$H79&lt;&gt;""),SUM($H$3:$H79,-SUM($M$3:$M$10)),IF(AND(MONTH($A79)=2,$H79&lt;&gt;""),SUM($H$3:$H79,-SUM($M$3:$M$11)),IF(AND(MONTH($A79)=3,$H79&lt;&gt;""),SUM($H$3:$H79,-SUM($M$3:$M$12)),IF(AND(MONTH($A79)=4,$H79&lt;&gt;""),SUM($H$3:$H79,-SUM($M$3:$M$13)),"")))))))))))))</f>
        <v/>
      </c>
      <c r="J79" s="25" t="str">
        <f t="shared" si="26"/>
        <v/>
      </c>
      <c r="K79" s="25" t="str">
        <f>IF(OR(A79&lt;$E$1,A79&gt;EOMONTH($E$1,11)),"",IF(OR(AND(A79=EOMONTH(A79,0),VLOOKUP(MONTH(A79),$L$3:$N$14,3,0)&gt;0),J79&lt;&gt;""),SUM($J$3:$J79),""))</f>
        <v/>
      </c>
    </row>
    <row r="80" spans="1:11" x14ac:dyDescent="0.25">
      <c r="A80" s="17">
        <f t="shared" si="27"/>
        <v>43661</v>
      </c>
      <c r="B80" s="11"/>
      <c r="C80" s="11"/>
      <c r="D80" s="11"/>
      <c r="E80" s="11"/>
      <c r="F80" s="22" t="str">
        <f t="shared" si="25"/>
        <v/>
      </c>
      <c r="G80" s="26" t="str">
        <f t="shared" ref="G80:G85" si="30">IF(MONTH(A80)=MONTH(A81),"",IF(CHOOSE(WEEKDAY(A80,2),$F$80,SUM($F$80:$F$81),SUM($F$80:$F$82),SUM($F$80:$F$83),SUM($F$80:$F$84),SUM($F$80:$F$85))&gt;0,CHOOSE(WEEKDAY(A80,2),$F$80,SUM($F$80:$F$81),SUM($F$80:$F$82),SUM($F$80:$F$83),SUM($F$80:$F$84),SUM($F$80:$F$85)),""))</f>
        <v/>
      </c>
      <c r="H80" s="26" t="str">
        <f t="shared" ref="H80:H85" si="31">IF(G80&lt;&gt;"",IF(MAX(G80-44/24,0)&gt;0,MAX(G80-44/24,0),""),"")</f>
        <v/>
      </c>
      <c r="I80" s="26" t="str">
        <f>IF($A80=EOMONTH($A80,0),IF(VLOOKUP(MONTH($A80),$L$3:$M$14,2,0)&gt;0,VLOOKUP(MONTH($A80),$L$3:$M$14,2,0),""),IF(AND(MONTH($A80)=5,$H80&lt;&gt;""),SUM($H$3:$H80),IF(AND(MONTH($A80)=6,$H80&lt;&gt;""),SUM($H$3:$H80,-$M$3),IF(AND(MONTH($A80)=7,$H80&lt;&gt;""),SUM($H$3:$H80,-SUM($M$3:$M$4)),IF(AND(MONTH($A80)=8,$H80&lt;&gt;""),SUM($H$3:$H80,-SUM($M$3:$M$5)),IF(AND(MONTH($A80)=9,$H80&lt;&gt;""),SUM($H$3:$H80,-SUM($M$3:$M$6)),IF(AND(MONTH($A80)=10,$H80&lt;&gt;""),SUM($H$3:$H80,-SUM($M$3:$M$7)),IF(AND(MONTH($A80)=11,$H80&lt;&gt;""),SUM($H$3:$H80,-SUM($M$3:$M$8)),IF(AND(MONTH($A80)=12,$H80&lt;&gt;""),SUM($H$3:$H80,-SUM($M$3:$M$9)),IF(AND(MONTH($A80)=1,$H80&lt;&gt;""),SUM($H$3:$H80,-SUM($M$3:$M$10)),IF(AND(MONTH($A80)=2,$H80&lt;&gt;""),SUM($H$3:$H80,-SUM($M$3:$M$11)),IF(AND(MONTH($A80)=3,$H80&lt;&gt;""),SUM($H$3:$H80,-SUM($M$3:$M$12)),IF(AND(MONTH($A80)=4,$H80&lt;&gt;""),SUM($H$3:$H80,-SUM($M$3:$M$13)),"")))))))))))))</f>
        <v/>
      </c>
      <c r="J80" s="26" t="str">
        <f t="shared" si="26"/>
        <v/>
      </c>
      <c r="K80" s="26" t="str">
        <f>IF(OR(A80&lt;$E$1,A80&gt;EOMONTH($E$1,11)),"",IF(OR(AND(A80=EOMONTH(A80,0),VLOOKUP(MONTH(A80),$L$3:$N$14,3,0)&gt;0),J80&lt;&gt;""),SUM($J$3:$J80),""))</f>
        <v/>
      </c>
    </row>
    <row r="81" spans="1:11" x14ac:dyDescent="0.25">
      <c r="A81" s="17">
        <f t="shared" si="27"/>
        <v>43662</v>
      </c>
      <c r="B81" s="11"/>
      <c r="C81" s="11"/>
      <c r="D81" s="11"/>
      <c r="E81" s="11"/>
      <c r="F81" s="22" t="str">
        <f t="shared" si="25"/>
        <v/>
      </c>
      <c r="G81" s="26" t="str">
        <f t="shared" si="30"/>
        <v/>
      </c>
      <c r="H81" s="26" t="str">
        <f t="shared" si="31"/>
        <v/>
      </c>
      <c r="I81" s="26" t="str">
        <f>IF($A81=EOMONTH($A81,0),IF(VLOOKUP(MONTH($A81),$L$3:$M$14,2,0)&gt;0,VLOOKUP(MONTH($A81),$L$3:$M$14,2,0),""),IF(AND(MONTH($A81)=5,$H81&lt;&gt;""),SUM($H$3:$H81),IF(AND(MONTH($A81)=6,$H81&lt;&gt;""),SUM($H$3:$H81,-$M$3),IF(AND(MONTH($A81)=7,$H81&lt;&gt;""),SUM($H$3:$H81,-SUM($M$3:$M$4)),IF(AND(MONTH($A81)=8,$H81&lt;&gt;""),SUM($H$3:$H81,-SUM($M$3:$M$5)),IF(AND(MONTH($A81)=9,$H81&lt;&gt;""),SUM($H$3:$H81,-SUM($M$3:$M$6)),IF(AND(MONTH($A81)=10,$H81&lt;&gt;""),SUM($H$3:$H81,-SUM($M$3:$M$7)),IF(AND(MONTH($A81)=11,$H81&lt;&gt;""),SUM($H$3:$H81,-SUM($M$3:$M$8)),IF(AND(MONTH($A81)=12,$H81&lt;&gt;""),SUM($H$3:$H81,-SUM($M$3:$M$9)),IF(AND(MONTH($A81)=1,$H81&lt;&gt;""),SUM($H$3:$H81,-SUM($M$3:$M$10)),IF(AND(MONTH($A81)=2,$H81&lt;&gt;""),SUM($H$3:$H81,-SUM($M$3:$M$11)),IF(AND(MONTH($A81)=3,$H81&lt;&gt;""),SUM($H$3:$H81,-SUM($M$3:$M$12)),IF(AND(MONTH($A81)=4,$H81&lt;&gt;""),SUM($H$3:$H81,-SUM($M$3:$M$13)),"")))))))))))))</f>
        <v/>
      </c>
      <c r="J81" s="26" t="str">
        <f t="shared" si="26"/>
        <v/>
      </c>
      <c r="K81" s="26" t="str">
        <f>IF(OR(A81&lt;$E$1,A81&gt;EOMONTH($E$1,11)),"",IF(OR(AND(A81=EOMONTH(A81,0),VLOOKUP(MONTH(A81),$L$3:$N$14,3,0)&gt;0),J81&lt;&gt;""),SUM($J$3:$J81),""))</f>
        <v/>
      </c>
    </row>
    <row r="82" spans="1:11" x14ac:dyDescent="0.25">
      <c r="A82" s="17">
        <f t="shared" si="27"/>
        <v>43663</v>
      </c>
      <c r="B82" s="11"/>
      <c r="C82" s="11"/>
      <c r="D82" s="11"/>
      <c r="E82" s="11"/>
      <c r="F82" s="22" t="str">
        <f t="shared" si="25"/>
        <v/>
      </c>
      <c r="G82" s="26" t="str">
        <f t="shared" si="30"/>
        <v/>
      </c>
      <c r="H82" s="26" t="str">
        <f t="shared" si="31"/>
        <v/>
      </c>
      <c r="I82" s="26" t="str">
        <f>IF($A82=EOMONTH($A82,0),IF(VLOOKUP(MONTH($A82),$L$3:$M$14,2,0)&gt;0,VLOOKUP(MONTH($A82),$L$3:$M$14,2,0),""),IF(AND(MONTH($A82)=5,$H82&lt;&gt;""),SUM($H$3:$H82),IF(AND(MONTH($A82)=6,$H82&lt;&gt;""),SUM($H$3:$H82,-$M$3),IF(AND(MONTH($A82)=7,$H82&lt;&gt;""),SUM($H$3:$H82,-SUM($M$3:$M$4)),IF(AND(MONTH($A82)=8,$H82&lt;&gt;""),SUM($H$3:$H82,-SUM($M$3:$M$5)),IF(AND(MONTH($A82)=9,$H82&lt;&gt;""),SUM($H$3:$H82,-SUM($M$3:$M$6)),IF(AND(MONTH($A82)=10,$H82&lt;&gt;""),SUM($H$3:$H82,-SUM($M$3:$M$7)),IF(AND(MONTH($A82)=11,$H82&lt;&gt;""),SUM($H$3:$H82,-SUM($M$3:$M$8)),IF(AND(MONTH($A82)=12,$H82&lt;&gt;""),SUM($H$3:$H82,-SUM($M$3:$M$9)),IF(AND(MONTH($A82)=1,$H82&lt;&gt;""),SUM($H$3:$H82,-SUM($M$3:$M$10)),IF(AND(MONTH($A82)=2,$H82&lt;&gt;""),SUM($H$3:$H82,-SUM($M$3:$M$11)),IF(AND(MONTH($A82)=3,$H82&lt;&gt;""),SUM($H$3:$H82,-SUM($M$3:$M$12)),IF(AND(MONTH($A82)=4,$H82&lt;&gt;""),SUM($H$3:$H82,-SUM($M$3:$M$13)),"")))))))))))))</f>
        <v/>
      </c>
      <c r="J82" s="26" t="str">
        <f t="shared" si="26"/>
        <v/>
      </c>
      <c r="K82" s="26" t="str">
        <f>IF(OR(A82&lt;$E$1,A82&gt;EOMONTH($E$1,11)),"",IF(OR(AND(A82=EOMONTH(A82,0),VLOOKUP(MONTH(A82),$L$3:$N$14,3,0)&gt;0),J82&lt;&gt;""),SUM($J$3:$J82),""))</f>
        <v/>
      </c>
    </row>
    <row r="83" spans="1:11" x14ac:dyDescent="0.25">
      <c r="A83" s="17">
        <f t="shared" si="27"/>
        <v>43664</v>
      </c>
      <c r="B83" s="11"/>
      <c r="C83" s="11"/>
      <c r="D83" s="11"/>
      <c r="E83" s="11"/>
      <c r="F83" s="22" t="str">
        <f t="shared" si="25"/>
        <v/>
      </c>
      <c r="G83" s="26" t="str">
        <f t="shared" si="30"/>
        <v/>
      </c>
      <c r="H83" s="26" t="str">
        <f t="shared" si="31"/>
        <v/>
      </c>
      <c r="I83" s="26" t="str">
        <f>IF($A83=EOMONTH($A83,0),IF(VLOOKUP(MONTH($A83),$L$3:$M$14,2,0)&gt;0,VLOOKUP(MONTH($A83),$L$3:$M$14,2,0),""),IF(AND(MONTH($A83)=5,$H83&lt;&gt;""),SUM($H$3:$H83),IF(AND(MONTH($A83)=6,$H83&lt;&gt;""),SUM($H$3:$H83,-$M$3),IF(AND(MONTH($A83)=7,$H83&lt;&gt;""),SUM($H$3:$H83,-SUM($M$3:$M$4)),IF(AND(MONTH($A83)=8,$H83&lt;&gt;""),SUM($H$3:$H83,-SUM($M$3:$M$5)),IF(AND(MONTH($A83)=9,$H83&lt;&gt;""),SUM($H$3:$H83,-SUM($M$3:$M$6)),IF(AND(MONTH($A83)=10,$H83&lt;&gt;""),SUM($H$3:$H83,-SUM($M$3:$M$7)),IF(AND(MONTH($A83)=11,$H83&lt;&gt;""),SUM($H$3:$H83,-SUM($M$3:$M$8)),IF(AND(MONTH($A83)=12,$H83&lt;&gt;""),SUM($H$3:$H83,-SUM($M$3:$M$9)),IF(AND(MONTH($A83)=1,$H83&lt;&gt;""),SUM($H$3:$H83,-SUM($M$3:$M$10)),IF(AND(MONTH($A83)=2,$H83&lt;&gt;""),SUM($H$3:$H83,-SUM($M$3:$M$11)),IF(AND(MONTH($A83)=3,$H83&lt;&gt;""),SUM($H$3:$H83,-SUM($M$3:$M$12)),IF(AND(MONTH($A83)=4,$H83&lt;&gt;""),SUM($H$3:$H83,-SUM($M$3:$M$13)),"")))))))))))))</f>
        <v/>
      </c>
      <c r="J83" s="26" t="str">
        <f t="shared" si="26"/>
        <v/>
      </c>
      <c r="K83" s="26" t="str">
        <f>IF(OR(A83&lt;$E$1,A83&gt;EOMONTH($E$1,11)),"",IF(OR(AND(A83=EOMONTH(A83,0),VLOOKUP(MONTH(A83),$L$3:$N$14,3,0)&gt;0),J83&lt;&gt;""),SUM($J$3:$J83),""))</f>
        <v/>
      </c>
    </row>
    <row r="84" spans="1:11" x14ac:dyDescent="0.25">
      <c r="A84" s="17">
        <f t="shared" si="27"/>
        <v>43665</v>
      </c>
      <c r="B84" s="11"/>
      <c r="C84" s="11"/>
      <c r="D84" s="11"/>
      <c r="E84" s="11"/>
      <c r="F84" s="22" t="str">
        <f t="shared" si="25"/>
        <v/>
      </c>
      <c r="G84" s="26" t="str">
        <f t="shared" si="30"/>
        <v/>
      </c>
      <c r="H84" s="26" t="str">
        <f t="shared" si="31"/>
        <v/>
      </c>
      <c r="I84" s="26" t="str">
        <f>IF($A84=EOMONTH($A84,0),IF(VLOOKUP(MONTH($A84),$L$3:$M$14,2,0)&gt;0,VLOOKUP(MONTH($A84),$L$3:$M$14,2,0),""),IF(AND(MONTH($A84)=5,$H84&lt;&gt;""),SUM($H$3:$H84),IF(AND(MONTH($A84)=6,$H84&lt;&gt;""),SUM($H$3:$H84,-$M$3),IF(AND(MONTH($A84)=7,$H84&lt;&gt;""),SUM($H$3:$H84,-SUM($M$3:$M$4)),IF(AND(MONTH($A84)=8,$H84&lt;&gt;""),SUM($H$3:$H84,-SUM($M$3:$M$5)),IF(AND(MONTH($A84)=9,$H84&lt;&gt;""),SUM($H$3:$H84,-SUM($M$3:$M$6)),IF(AND(MONTH($A84)=10,$H84&lt;&gt;""),SUM($H$3:$H84,-SUM($M$3:$M$7)),IF(AND(MONTH($A84)=11,$H84&lt;&gt;""),SUM($H$3:$H84,-SUM($M$3:$M$8)),IF(AND(MONTH($A84)=12,$H84&lt;&gt;""),SUM($H$3:$H84,-SUM($M$3:$M$9)),IF(AND(MONTH($A84)=1,$H84&lt;&gt;""),SUM($H$3:$H84,-SUM($M$3:$M$10)),IF(AND(MONTH($A84)=2,$H84&lt;&gt;""),SUM($H$3:$H84,-SUM($M$3:$M$11)),IF(AND(MONTH($A84)=3,$H84&lt;&gt;""),SUM($H$3:$H84,-SUM($M$3:$M$12)),IF(AND(MONTH($A84)=4,$H84&lt;&gt;""),SUM($H$3:$H84,-SUM($M$3:$M$13)),"")))))))))))))</f>
        <v/>
      </c>
      <c r="J84" s="26" t="str">
        <f t="shared" si="26"/>
        <v/>
      </c>
      <c r="K84" s="26" t="str">
        <f>IF(OR(A84&lt;$E$1,A84&gt;EOMONTH($E$1,11)),"",IF(OR(AND(A84=EOMONTH(A84,0),VLOOKUP(MONTH(A84),$L$3:$N$14,3,0)&gt;0),J84&lt;&gt;""),SUM($J$3:$J84),""))</f>
        <v/>
      </c>
    </row>
    <row r="85" spans="1:11" x14ac:dyDescent="0.25">
      <c r="A85" s="17">
        <f t="shared" si="27"/>
        <v>43666</v>
      </c>
      <c r="B85" s="11"/>
      <c r="C85" s="11"/>
      <c r="D85" s="11"/>
      <c r="E85" s="11"/>
      <c r="F85" s="22" t="str">
        <f t="shared" si="25"/>
        <v/>
      </c>
      <c r="G85" s="26" t="str">
        <f t="shared" si="30"/>
        <v/>
      </c>
      <c r="H85" s="26" t="str">
        <f t="shared" si="31"/>
        <v/>
      </c>
      <c r="I85" s="26" t="str">
        <f>IF($A85=EOMONTH($A85,0),IF(VLOOKUP(MONTH($A85),$L$3:$M$14,2,0)&gt;0,VLOOKUP(MONTH($A85),$L$3:$M$14,2,0),""),IF(AND(MONTH($A85)=5,$H85&lt;&gt;""),SUM($H$3:$H85),IF(AND(MONTH($A85)=6,$H85&lt;&gt;""),SUM($H$3:$H85,-$M$3),IF(AND(MONTH($A85)=7,$H85&lt;&gt;""),SUM($H$3:$H85,-SUM($M$3:$M$4)),IF(AND(MONTH($A85)=8,$H85&lt;&gt;""),SUM($H$3:$H85,-SUM($M$3:$M$5)),IF(AND(MONTH($A85)=9,$H85&lt;&gt;""),SUM($H$3:$H85,-SUM($M$3:$M$6)),IF(AND(MONTH($A85)=10,$H85&lt;&gt;""),SUM($H$3:$H85,-SUM($M$3:$M$7)),IF(AND(MONTH($A85)=11,$H85&lt;&gt;""),SUM($H$3:$H85,-SUM($M$3:$M$8)),IF(AND(MONTH($A85)=12,$H85&lt;&gt;""),SUM($H$3:$H85,-SUM($M$3:$M$9)),IF(AND(MONTH($A85)=1,$H85&lt;&gt;""),SUM($H$3:$H85,-SUM($M$3:$M$10)),IF(AND(MONTH($A85)=2,$H85&lt;&gt;""),SUM($H$3:$H85,-SUM($M$3:$M$11)),IF(AND(MONTH($A85)=3,$H85&lt;&gt;""),SUM($H$3:$H85,-SUM($M$3:$M$12)),IF(AND(MONTH($A85)=4,$H85&lt;&gt;""),SUM($H$3:$H85,-SUM($M$3:$M$13)),"")))))))))))))</f>
        <v/>
      </c>
      <c r="J85" s="26" t="str">
        <f t="shared" si="26"/>
        <v/>
      </c>
      <c r="K85" s="26" t="str">
        <f>IF(OR(A85&lt;$E$1,A85&gt;EOMONTH($E$1,11)),"",IF(OR(AND(A85=EOMONTH(A85,0),VLOOKUP(MONTH(A85),$L$3:$N$14,3,0)&gt;0),J85&lt;&gt;""),SUM($J$3:$J85),""))</f>
        <v/>
      </c>
    </row>
    <row r="86" spans="1:11" x14ac:dyDescent="0.25">
      <c r="A86" s="17">
        <f t="shared" si="27"/>
        <v>43667</v>
      </c>
      <c r="B86" s="11"/>
      <c r="C86" s="11"/>
      <c r="D86" s="11"/>
      <c r="E86" s="11"/>
      <c r="F86" s="22" t="str">
        <f t="shared" si="25"/>
        <v/>
      </c>
      <c r="G86" s="28" t="str">
        <f>IF(SUM(F80:F86)-SUM(G80:G85)&gt;0,SUM(F80:F86)-SUM(G80:G85),"")</f>
        <v/>
      </c>
      <c r="H86" s="26" t="str">
        <f>IF(G86&lt;&gt;"",IF(MAX(SUM(F80:F86)-SUM(G80:G85)-44/24,0)&gt;0,IF(MAX(SUM(F80:F86)-SUM(G80:G85)-44/24,0)&gt;4/24,VLOOKUP(MAX(SUM(F80:F86)-SUM(G80:G85)-44/24,0),$O$3:$P$8,2,1),MAX(SUM(F80:F86)-SUM(G80:G85)-44/24,0)),""),"")</f>
        <v/>
      </c>
      <c r="I86" s="26" t="str">
        <f>IF($A86=EOMONTH($A86,0),IF(VLOOKUP(MONTH($A86),$L$3:$M$14,2,0)&gt;0,VLOOKUP(MONTH($A86),$L$3:$M$14,2,0),""),IF(AND(MONTH($A86)=5,$H86&lt;&gt;""),SUM($H$3:$H86),IF(AND(MONTH($A86)=6,$H86&lt;&gt;""),SUM($H$3:$H86,-$M$3),IF(AND(MONTH($A86)=7,$H86&lt;&gt;""),SUM($H$3:$H86,-SUM($M$3:$M$4)),IF(AND(MONTH($A86)=8,$H86&lt;&gt;""),SUM($H$3:$H86,-SUM($M$3:$M$5)),IF(AND(MONTH($A86)=9,$H86&lt;&gt;""),SUM($H$3:$H86,-SUM($M$3:$M$6)),IF(AND(MONTH($A86)=10,$H86&lt;&gt;""),SUM($H$3:$H86,-SUM($M$3:$M$7)),IF(AND(MONTH($A86)=11,$H86&lt;&gt;""),SUM($H$3:$H86,-SUM($M$3:$M$8)),IF(AND(MONTH($A86)=12,$H86&lt;&gt;""),SUM($H$3:$H86,-SUM($M$3:$M$9)),IF(AND(MONTH($A86)=1,$H86&lt;&gt;""),SUM($H$3:$H86,-SUM($M$3:$M$10)),IF(AND(MONTH($A86)=2,$H86&lt;&gt;""),SUM($H$3:$H86,-SUM($M$3:$M$11)),IF(AND(MONTH($A86)=3,$H86&lt;&gt;""),SUM($H$3:$H86,-SUM($M$3:$M$12)),IF(AND(MONTH($A86)=4,$H86&lt;&gt;""),SUM($H$3:$H86,-SUM($M$3:$M$13)),"")))))))))))))</f>
        <v/>
      </c>
      <c r="J86" s="26" t="str">
        <f t="shared" si="26"/>
        <v/>
      </c>
      <c r="K86" s="26" t="str">
        <f>IF(OR(A86&lt;$E$1,A86&gt;EOMONTH($E$1,11)),"",IF(OR(AND(A86=EOMONTH(A86,0),VLOOKUP(MONTH(A86),$L$3:$N$14,3,0)&gt;0),J86&lt;&gt;""),SUM($J$3:$J86),""))</f>
        <v/>
      </c>
    </row>
    <row r="87" spans="1:11" x14ac:dyDescent="0.25">
      <c r="A87" s="17">
        <f t="shared" si="27"/>
        <v>43668</v>
      </c>
      <c r="B87" s="12"/>
      <c r="C87" s="12"/>
      <c r="D87" s="12"/>
      <c r="E87" s="12"/>
      <c r="F87" s="18" t="str">
        <f t="shared" si="25"/>
        <v/>
      </c>
      <c r="G87" s="25" t="str">
        <f t="shared" ref="G87:G92" si="32">IF(MONTH(A87)=MONTH(A88),"",IF(CHOOSE(WEEKDAY(A87,2),$F$87,SUM($F$87:$F$88),SUM($F$87:$F$89),SUM($F$87:$F$90),SUM($F$87:$F$91),SUM($F$87:$F$92))&gt;0,CHOOSE(WEEKDAY(A87,2),$F$87,SUM($F$87:$F$88),SUM($F$87:$F$89),SUM($F$87:$F$90),SUM($F$87:$F$91),SUM($F$87:$F$92)),""))</f>
        <v/>
      </c>
      <c r="H87" s="25" t="str">
        <f t="shared" ref="H87:H92" si="33">IF(G87&lt;&gt;"",IF(MAX(G87-44/24,0)&gt;0,MAX(G87-44/24,0),""),"")</f>
        <v/>
      </c>
      <c r="I87" s="25" t="str">
        <f>IF($A87=EOMONTH($A87,0),IF(VLOOKUP(MONTH($A87),$L$3:$M$14,2,0)&gt;0,VLOOKUP(MONTH($A87),$L$3:$M$14,2,0),""),IF(AND(MONTH($A87)=5,$H87&lt;&gt;""),SUM($H$3:$H87),IF(AND(MONTH($A87)=6,$H87&lt;&gt;""),SUM($H$3:$H87,-$M$3),IF(AND(MONTH($A87)=7,$H87&lt;&gt;""),SUM($H$3:$H87,-SUM($M$3:$M$4)),IF(AND(MONTH($A87)=8,$H87&lt;&gt;""),SUM($H$3:$H87,-SUM($M$3:$M$5)),IF(AND(MONTH($A87)=9,$H87&lt;&gt;""),SUM($H$3:$H87,-SUM($M$3:$M$6)),IF(AND(MONTH($A87)=10,$H87&lt;&gt;""),SUM($H$3:$H87,-SUM($M$3:$M$7)),IF(AND(MONTH($A87)=11,$H87&lt;&gt;""),SUM($H$3:$H87,-SUM($M$3:$M$8)),IF(AND(MONTH($A87)=12,$H87&lt;&gt;""),SUM($H$3:$H87,-SUM($M$3:$M$9)),IF(AND(MONTH($A87)=1,$H87&lt;&gt;""),SUM($H$3:$H87,-SUM($M$3:$M$10)),IF(AND(MONTH($A87)=2,$H87&lt;&gt;""),SUM($H$3:$H87,-SUM($M$3:$M$11)),IF(AND(MONTH($A87)=3,$H87&lt;&gt;""),SUM($H$3:$H87,-SUM($M$3:$M$12)),IF(AND(MONTH($A87)=4,$H87&lt;&gt;""),SUM($H$3:$H87,-SUM($M$3:$M$13)),"")))))))))))))</f>
        <v/>
      </c>
      <c r="J87" s="25" t="str">
        <f t="shared" si="26"/>
        <v/>
      </c>
      <c r="K87" s="25" t="str">
        <f>IF(OR(A87&lt;$E$1,A87&gt;EOMONTH($E$1,11)),"",IF(OR(AND(A87=EOMONTH(A87,0),VLOOKUP(MONTH(A87),$L$3:$N$14,3,0)&gt;0),J87&lt;&gt;""),SUM($J$3:$J87),""))</f>
        <v/>
      </c>
    </row>
    <row r="88" spans="1:11" x14ac:dyDescent="0.25">
      <c r="A88" s="17">
        <f t="shared" si="27"/>
        <v>43669</v>
      </c>
      <c r="B88" s="12"/>
      <c r="C88" s="12"/>
      <c r="D88" s="12"/>
      <c r="E88" s="12"/>
      <c r="F88" s="18" t="str">
        <f t="shared" si="25"/>
        <v/>
      </c>
      <c r="G88" s="25" t="str">
        <f t="shared" si="32"/>
        <v/>
      </c>
      <c r="H88" s="25" t="str">
        <f t="shared" si="33"/>
        <v/>
      </c>
      <c r="I88" s="25" t="str">
        <f>IF($A88=EOMONTH($A88,0),IF(VLOOKUP(MONTH($A88),$L$3:$M$14,2,0)&gt;0,VLOOKUP(MONTH($A88),$L$3:$M$14,2,0),""),IF(AND(MONTH($A88)=5,$H88&lt;&gt;""),SUM($H$3:$H88),IF(AND(MONTH($A88)=6,$H88&lt;&gt;""),SUM($H$3:$H88,-$M$3),IF(AND(MONTH($A88)=7,$H88&lt;&gt;""),SUM($H$3:$H88,-SUM($M$3:$M$4)),IF(AND(MONTH($A88)=8,$H88&lt;&gt;""),SUM($H$3:$H88,-SUM($M$3:$M$5)),IF(AND(MONTH($A88)=9,$H88&lt;&gt;""),SUM($H$3:$H88,-SUM($M$3:$M$6)),IF(AND(MONTH($A88)=10,$H88&lt;&gt;""),SUM($H$3:$H88,-SUM($M$3:$M$7)),IF(AND(MONTH($A88)=11,$H88&lt;&gt;""),SUM($H$3:$H88,-SUM($M$3:$M$8)),IF(AND(MONTH($A88)=12,$H88&lt;&gt;""),SUM($H$3:$H88,-SUM($M$3:$M$9)),IF(AND(MONTH($A88)=1,$H88&lt;&gt;""),SUM($H$3:$H88,-SUM($M$3:$M$10)),IF(AND(MONTH($A88)=2,$H88&lt;&gt;""),SUM($H$3:$H88,-SUM($M$3:$M$11)),IF(AND(MONTH($A88)=3,$H88&lt;&gt;""),SUM($H$3:$H88,-SUM($M$3:$M$12)),IF(AND(MONTH($A88)=4,$H88&lt;&gt;""),SUM($H$3:$H88,-SUM($M$3:$M$13)),"")))))))))))))</f>
        <v/>
      </c>
      <c r="J88" s="25" t="str">
        <f t="shared" si="26"/>
        <v/>
      </c>
      <c r="K88" s="25" t="str">
        <f>IF(OR(A88&lt;$E$1,A88&gt;EOMONTH($E$1,11)),"",IF(OR(AND(A88=EOMONTH(A88,0),VLOOKUP(MONTH(A88),$L$3:$N$14,3,0)&gt;0),J88&lt;&gt;""),SUM($J$3:$J88),""))</f>
        <v/>
      </c>
    </row>
    <row r="89" spans="1:11" x14ac:dyDescent="0.25">
      <c r="A89" s="17">
        <f t="shared" si="27"/>
        <v>43670</v>
      </c>
      <c r="B89" s="12"/>
      <c r="C89" s="12"/>
      <c r="D89" s="12"/>
      <c r="E89" s="12"/>
      <c r="F89" s="18" t="str">
        <f t="shared" si="25"/>
        <v/>
      </c>
      <c r="G89" s="25" t="str">
        <f t="shared" si="32"/>
        <v/>
      </c>
      <c r="H89" s="25" t="str">
        <f t="shared" si="33"/>
        <v/>
      </c>
      <c r="I89" s="25" t="str">
        <f>IF($A89=EOMONTH($A89,0),IF(VLOOKUP(MONTH($A89),$L$3:$M$14,2,0)&gt;0,VLOOKUP(MONTH($A89),$L$3:$M$14,2,0),""),IF(AND(MONTH($A89)=5,$H89&lt;&gt;""),SUM($H$3:$H89),IF(AND(MONTH($A89)=6,$H89&lt;&gt;""),SUM($H$3:$H89,-$M$3),IF(AND(MONTH($A89)=7,$H89&lt;&gt;""),SUM($H$3:$H89,-SUM($M$3:$M$4)),IF(AND(MONTH($A89)=8,$H89&lt;&gt;""),SUM($H$3:$H89,-SUM($M$3:$M$5)),IF(AND(MONTH($A89)=9,$H89&lt;&gt;""),SUM($H$3:$H89,-SUM($M$3:$M$6)),IF(AND(MONTH($A89)=10,$H89&lt;&gt;""),SUM($H$3:$H89,-SUM($M$3:$M$7)),IF(AND(MONTH($A89)=11,$H89&lt;&gt;""),SUM($H$3:$H89,-SUM($M$3:$M$8)),IF(AND(MONTH($A89)=12,$H89&lt;&gt;""),SUM($H$3:$H89,-SUM($M$3:$M$9)),IF(AND(MONTH($A89)=1,$H89&lt;&gt;""),SUM($H$3:$H89,-SUM($M$3:$M$10)),IF(AND(MONTH($A89)=2,$H89&lt;&gt;""),SUM($H$3:$H89,-SUM($M$3:$M$11)),IF(AND(MONTH($A89)=3,$H89&lt;&gt;""),SUM($H$3:$H89,-SUM($M$3:$M$12)),IF(AND(MONTH($A89)=4,$H89&lt;&gt;""),SUM($H$3:$H89,-SUM($M$3:$M$13)),"")))))))))))))</f>
        <v/>
      </c>
      <c r="J89" s="25" t="str">
        <f t="shared" si="26"/>
        <v/>
      </c>
      <c r="K89" s="25" t="str">
        <f>IF(OR(A89&lt;$E$1,A89&gt;EOMONTH($E$1,11)),"",IF(OR(AND(A89=EOMONTH(A89,0),VLOOKUP(MONTH(A89),$L$3:$N$14,3,0)&gt;0),J89&lt;&gt;""),SUM($J$3:$J89),""))</f>
        <v/>
      </c>
    </row>
    <row r="90" spans="1:11" x14ac:dyDescent="0.25">
      <c r="A90" s="17">
        <f t="shared" si="27"/>
        <v>43671</v>
      </c>
      <c r="B90" s="12"/>
      <c r="C90" s="12"/>
      <c r="D90" s="12"/>
      <c r="E90" s="12"/>
      <c r="F90" s="18" t="str">
        <f t="shared" si="25"/>
        <v/>
      </c>
      <c r="G90" s="25" t="str">
        <f t="shared" si="32"/>
        <v/>
      </c>
      <c r="H90" s="25" t="str">
        <f t="shared" si="33"/>
        <v/>
      </c>
      <c r="I90" s="25" t="str">
        <f>IF($A90=EOMONTH($A90,0),IF(VLOOKUP(MONTH($A90),$L$3:$M$14,2,0)&gt;0,VLOOKUP(MONTH($A90),$L$3:$M$14,2,0),""),IF(AND(MONTH($A90)=5,$H90&lt;&gt;""),SUM($H$3:$H90),IF(AND(MONTH($A90)=6,$H90&lt;&gt;""),SUM($H$3:$H90,-$M$3),IF(AND(MONTH($A90)=7,$H90&lt;&gt;""),SUM($H$3:$H90,-SUM($M$3:$M$4)),IF(AND(MONTH($A90)=8,$H90&lt;&gt;""),SUM($H$3:$H90,-SUM($M$3:$M$5)),IF(AND(MONTH($A90)=9,$H90&lt;&gt;""),SUM($H$3:$H90,-SUM($M$3:$M$6)),IF(AND(MONTH($A90)=10,$H90&lt;&gt;""),SUM($H$3:$H90,-SUM($M$3:$M$7)),IF(AND(MONTH($A90)=11,$H90&lt;&gt;""),SUM($H$3:$H90,-SUM($M$3:$M$8)),IF(AND(MONTH($A90)=12,$H90&lt;&gt;""),SUM($H$3:$H90,-SUM($M$3:$M$9)),IF(AND(MONTH($A90)=1,$H90&lt;&gt;""),SUM($H$3:$H90,-SUM($M$3:$M$10)),IF(AND(MONTH($A90)=2,$H90&lt;&gt;""),SUM($H$3:$H90,-SUM($M$3:$M$11)),IF(AND(MONTH($A90)=3,$H90&lt;&gt;""),SUM($H$3:$H90,-SUM($M$3:$M$12)),IF(AND(MONTH($A90)=4,$H90&lt;&gt;""),SUM($H$3:$H90,-SUM($M$3:$M$13)),"")))))))))))))</f>
        <v/>
      </c>
      <c r="J90" s="25" t="str">
        <f t="shared" si="26"/>
        <v/>
      </c>
      <c r="K90" s="25" t="str">
        <f>IF(OR(A90&lt;$E$1,A90&gt;EOMONTH($E$1,11)),"",IF(OR(AND(A90=EOMONTH(A90,0),VLOOKUP(MONTH(A90),$L$3:$N$14,3,0)&gt;0),J90&lt;&gt;""),SUM($J$3:$J90),""))</f>
        <v/>
      </c>
    </row>
    <row r="91" spans="1:11" x14ac:dyDescent="0.25">
      <c r="A91" s="17">
        <f t="shared" si="27"/>
        <v>43672</v>
      </c>
      <c r="B91" s="12"/>
      <c r="C91" s="12"/>
      <c r="D91" s="12"/>
      <c r="E91" s="12"/>
      <c r="F91" s="18" t="str">
        <f t="shared" si="25"/>
        <v/>
      </c>
      <c r="G91" s="25" t="str">
        <f t="shared" si="32"/>
        <v/>
      </c>
      <c r="H91" s="25" t="str">
        <f t="shared" si="33"/>
        <v/>
      </c>
      <c r="I91" s="25" t="str">
        <f>IF($A91=EOMONTH($A91,0),IF(VLOOKUP(MONTH($A91),$L$3:$M$14,2,0)&gt;0,VLOOKUP(MONTH($A91),$L$3:$M$14,2,0),""),IF(AND(MONTH($A91)=5,$H91&lt;&gt;""),SUM($H$3:$H91),IF(AND(MONTH($A91)=6,$H91&lt;&gt;""),SUM($H$3:$H91,-$M$3),IF(AND(MONTH($A91)=7,$H91&lt;&gt;""),SUM($H$3:$H91,-SUM($M$3:$M$4)),IF(AND(MONTH($A91)=8,$H91&lt;&gt;""),SUM($H$3:$H91,-SUM($M$3:$M$5)),IF(AND(MONTH($A91)=9,$H91&lt;&gt;""),SUM($H$3:$H91,-SUM($M$3:$M$6)),IF(AND(MONTH($A91)=10,$H91&lt;&gt;""),SUM($H$3:$H91,-SUM($M$3:$M$7)),IF(AND(MONTH($A91)=11,$H91&lt;&gt;""),SUM($H$3:$H91,-SUM($M$3:$M$8)),IF(AND(MONTH($A91)=12,$H91&lt;&gt;""),SUM($H$3:$H91,-SUM($M$3:$M$9)),IF(AND(MONTH($A91)=1,$H91&lt;&gt;""),SUM($H$3:$H91,-SUM($M$3:$M$10)),IF(AND(MONTH($A91)=2,$H91&lt;&gt;""),SUM($H$3:$H91,-SUM($M$3:$M$11)),IF(AND(MONTH($A91)=3,$H91&lt;&gt;""),SUM($H$3:$H91,-SUM($M$3:$M$12)),IF(AND(MONTH($A91)=4,$H91&lt;&gt;""),SUM($H$3:$H91,-SUM($M$3:$M$13)),"")))))))))))))</f>
        <v/>
      </c>
      <c r="J91" s="25" t="str">
        <f t="shared" si="26"/>
        <v/>
      </c>
      <c r="K91" s="25" t="str">
        <f>IF(OR(A91&lt;$E$1,A91&gt;EOMONTH($E$1,11)),"",IF(OR(AND(A91=EOMONTH(A91,0),VLOOKUP(MONTH(A91),$L$3:$N$14,3,0)&gt;0),J91&lt;&gt;""),SUM($J$3:$J91),""))</f>
        <v/>
      </c>
    </row>
    <row r="92" spans="1:11" x14ac:dyDescent="0.25">
      <c r="A92" s="17">
        <f t="shared" si="27"/>
        <v>43673</v>
      </c>
      <c r="B92" s="12"/>
      <c r="C92" s="12"/>
      <c r="D92" s="12"/>
      <c r="E92" s="12"/>
      <c r="F92" s="18" t="str">
        <f t="shared" si="25"/>
        <v/>
      </c>
      <c r="G92" s="25" t="str">
        <f t="shared" si="32"/>
        <v/>
      </c>
      <c r="H92" s="25" t="str">
        <f t="shared" si="33"/>
        <v/>
      </c>
      <c r="I92" s="25" t="str">
        <f>IF($A92=EOMONTH($A92,0),IF(VLOOKUP(MONTH($A92),$L$3:$M$14,2,0)&gt;0,VLOOKUP(MONTH($A92),$L$3:$M$14,2,0),""),IF(AND(MONTH($A92)=5,$H92&lt;&gt;""),SUM($H$3:$H92),IF(AND(MONTH($A92)=6,$H92&lt;&gt;""),SUM($H$3:$H92,-$M$3),IF(AND(MONTH($A92)=7,$H92&lt;&gt;""),SUM($H$3:$H92,-SUM($M$3:$M$4)),IF(AND(MONTH($A92)=8,$H92&lt;&gt;""),SUM($H$3:$H92,-SUM($M$3:$M$5)),IF(AND(MONTH($A92)=9,$H92&lt;&gt;""),SUM($H$3:$H92,-SUM($M$3:$M$6)),IF(AND(MONTH($A92)=10,$H92&lt;&gt;""),SUM($H$3:$H92,-SUM($M$3:$M$7)),IF(AND(MONTH($A92)=11,$H92&lt;&gt;""),SUM($H$3:$H92,-SUM($M$3:$M$8)),IF(AND(MONTH($A92)=12,$H92&lt;&gt;""),SUM($H$3:$H92,-SUM($M$3:$M$9)),IF(AND(MONTH($A92)=1,$H92&lt;&gt;""),SUM($H$3:$H92,-SUM($M$3:$M$10)),IF(AND(MONTH($A92)=2,$H92&lt;&gt;""),SUM($H$3:$H92,-SUM($M$3:$M$11)),IF(AND(MONTH($A92)=3,$H92&lt;&gt;""),SUM($H$3:$H92,-SUM($M$3:$M$12)),IF(AND(MONTH($A92)=4,$H92&lt;&gt;""),SUM($H$3:$H92,-SUM($M$3:$M$13)),"")))))))))))))</f>
        <v/>
      </c>
      <c r="J92" s="25" t="str">
        <f t="shared" si="26"/>
        <v/>
      </c>
      <c r="K92" s="25" t="str">
        <f>IF(OR(A92&lt;$E$1,A92&gt;EOMONTH($E$1,11)),"",IF(OR(AND(A92=EOMONTH(A92,0),VLOOKUP(MONTH(A92),$L$3:$N$14,3,0)&gt;0),J92&lt;&gt;""),SUM($J$3:$J92),""))</f>
        <v/>
      </c>
    </row>
    <row r="93" spans="1:11" x14ac:dyDescent="0.25">
      <c r="A93" s="17">
        <f t="shared" si="27"/>
        <v>43674</v>
      </c>
      <c r="B93" s="12"/>
      <c r="C93" s="12"/>
      <c r="D93" s="12"/>
      <c r="E93" s="12"/>
      <c r="F93" s="18" t="str">
        <f t="shared" si="25"/>
        <v/>
      </c>
      <c r="G93" s="27" t="str">
        <f>IF(SUM(F87:F93)-SUM(G87:G92)&gt;0,SUM(F87:F93)-SUM(G87:G92),"")</f>
        <v/>
      </c>
      <c r="H93" s="25" t="str">
        <f>IF(G93&lt;&gt;"",IF(MAX(SUM(F87:F93)-SUM(G87:G92)-44/24,0)&gt;0,IF(MAX(SUM(F87:F93)-SUM(G87:G92)-44/24,0)&gt;4/24,VLOOKUP(MAX(SUM(F87:F93)-SUM(G87:G92)-44/24,0),$O$3:$P$8,2,1),MAX(SUM(F87:F93)-SUM(G87:G92)-44/24,0)),""),"")</f>
        <v/>
      </c>
      <c r="I93" s="25" t="str">
        <f>IF($A93=EOMONTH($A93,0),IF(VLOOKUP(MONTH($A93),$L$3:$M$14,2,0)&gt;0,VLOOKUP(MONTH($A93),$L$3:$M$14,2,0),""),IF(AND(MONTH($A93)=5,$H93&lt;&gt;""),SUM($H$3:$H93),IF(AND(MONTH($A93)=6,$H93&lt;&gt;""),SUM($H$3:$H93,-$M$3),IF(AND(MONTH($A93)=7,$H93&lt;&gt;""),SUM($H$3:$H93,-SUM($M$3:$M$4)),IF(AND(MONTH($A93)=8,$H93&lt;&gt;""),SUM($H$3:$H93,-SUM($M$3:$M$5)),IF(AND(MONTH($A93)=9,$H93&lt;&gt;""),SUM($H$3:$H93,-SUM($M$3:$M$6)),IF(AND(MONTH($A93)=10,$H93&lt;&gt;""),SUM($H$3:$H93,-SUM($M$3:$M$7)),IF(AND(MONTH($A93)=11,$H93&lt;&gt;""),SUM($H$3:$H93,-SUM($M$3:$M$8)),IF(AND(MONTH($A93)=12,$H93&lt;&gt;""),SUM($H$3:$H93,-SUM($M$3:$M$9)),IF(AND(MONTH($A93)=1,$H93&lt;&gt;""),SUM($H$3:$H93,-SUM($M$3:$M$10)),IF(AND(MONTH($A93)=2,$H93&lt;&gt;""),SUM($H$3:$H93,-SUM($M$3:$M$11)),IF(AND(MONTH($A93)=3,$H93&lt;&gt;""),SUM($H$3:$H93,-SUM($M$3:$M$12)),IF(AND(MONTH($A93)=4,$H93&lt;&gt;""),SUM($H$3:$H93,-SUM($M$3:$M$13)),"")))))))))))))</f>
        <v/>
      </c>
      <c r="J93" s="25" t="str">
        <f t="shared" si="26"/>
        <v/>
      </c>
      <c r="K93" s="25" t="str">
        <f>IF(OR(A93&lt;$E$1,A93&gt;EOMONTH($E$1,11)),"",IF(OR(AND(A93=EOMONTH(A93,0),VLOOKUP(MONTH(A93),$L$3:$N$14,3,0)&gt;0),J93&lt;&gt;""),SUM($J$3:$J93),""))</f>
        <v/>
      </c>
    </row>
    <row r="94" spans="1:11" x14ac:dyDescent="0.25">
      <c r="A94" s="17">
        <f t="shared" si="27"/>
        <v>43675</v>
      </c>
      <c r="B94" s="11"/>
      <c r="C94" s="11"/>
      <c r="D94" s="11"/>
      <c r="E94" s="11"/>
      <c r="F94" s="22" t="str">
        <f t="shared" si="25"/>
        <v/>
      </c>
      <c r="G94" s="26" t="str">
        <f t="shared" ref="G94:G95" si="34">IF(MONTH(A94)=MONTH(A95),"",IF(CHOOSE(WEEKDAY(A94,2),$F$94,SUM($F$94:$F$95),SUM($F$94:$F$96),SUM($F$94:$F$97),SUM($F$94:$F$98),SUM($F$94:$F$99))&gt;0,CHOOSE(WEEKDAY(A94,2),$F$94,SUM($F$94:$F$95),SUM($F$94:$F$96),SUM($F$94:$F$97),SUM($F$94:$F$98),SUM($F$94:$F$99)),""))</f>
        <v/>
      </c>
      <c r="H94" s="26" t="str">
        <f t="shared" ref="H94:H99" si="35">IF(G94&lt;&gt;"",IF(MAX(G94-44/24,0)&gt;0,MAX(G94-44/24,0),""),"")</f>
        <v/>
      </c>
      <c r="I94" s="26" t="str">
        <f>IF($A94=EOMONTH($A94,0),IF(VLOOKUP(MONTH($A94),$L$3:$M$14,2,0)&gt;0,VLOOKUP(MONTH($A94),$L$3:$M$14,2,0),""),IF(AND(MONTH($A94)=5,$H94&lt;&gt;""),SUM($H$3:$H94),IF(AND(MONTH($A94)=6,$H94&lt;&gt;""),SUM($H$3:$H94,-$M$3),IF(AND(MONTH($A94)=7,$H94&lt;&gt;""),SUM($H$3:$H94,-SUM($M$3:$M$4)),IF(AND(MONTH($A94)=8,$H94&lt;&gt;""),SUM($H$3:$H94,-SUM($M$3:$M$5)),IF(AND(MONTH($A94)=9,$H94&lt;&gt;""),SUM($H$3:$H94,-SUM($M$3:$M$6)),IF(AND(MONTH($A94)=10,$H94&lt;&gt;""),SUM($H$3:$H94,-SUM($M$3:$M$7)),IF(AND(MONTH($A94)=11,$H94&lt;&gt;""),SUM($H$3:$H94,-SUM($M$3:$M$8)),IF(AND(MONTH($A94)=12,$H94&lt;&gt;""),SUM($H$3:$H94,-SUM($M$3:$M$9)),IF(AND(MONTH($A94)=1,$H94&lt;&gt;""),SUM($H$3:$H94,-SUM($M$3:$M$10)),IF(AND(MONTH($A94)=2,$H94&lt;&gt;""),SUM($H$3:$H94,-SUM($M$3:$M$11)),IF(AND(MONTH($A94)=3,$H94&lt;&gt;""),SUM($H$3:$H94,-SUM($M$3:$M$12)),IF(AND(MONTH($A94)=4,$H94&lt;&gt;""),SUM($H$3:$H94,-SUM($M$3:$M$13)),"")))))))))))))</f>
        <v/>
      </c>
      <c r="J94" s="26" t="str">
        <f t="shared" si="26"/>
        <v/>
      </c>
      <c r="K94" s="26" t="str">
        <f>IF(OR(A94&lt;$E$1,A94&gt;EOMONTH($E$1,11)),"",IF(OR(AND(A94=EOMONTH(A94,0),VLOOKUP(MONTH(A94),$L$3:$N$14,3,0)&gt;0),J94&lt;&gt;""),SUM($J$3:$J94),""))</f>
        <v/>
      </c>
    </row>
    <row r="95" spans="1:11" x14ac:dyDescent="0.25">
      <c r="A95" s="17">
        <f t="shared" si="27"/>
        <v>43676</v>
      </c>
      <c r="B95" s="11"/>
      <c r="C95" s="11"/>
      <c r="D95" s="11"/>
      <c r="E95" s="11"/>
      <c r="F95" s="22" t="str">
        <f t="shared" si="25"/>
        <v/>
      </c>
      <c r="G95" s="26" t="str">
        <f t="shared" si="34"/>
        <v/>
      </c>
      <c r="H95" s="26" t="str">
        <f t="shared" si="35"/>
        <v/>
      </c>
      <c r="I95" s="26" t="str">
        <f>IF($A95=EOMONTH($A95,0),IF(VLOOKUP(MONTH($A95),$L$3:$M$14,2,0)&gt;0,VLOOKUP(MONTH($A95),$L$3:$M$14,2,0),""),IF(AND(MONTH($A95)=5,$H95&lt;&gt;""),SUM($H$3:$H95),IF(AND(MONTH($A95)=6,$H95&lt;&gt;""),SUM($H$3:$H95,-$M$3),IF(AND(MONTH($A95)=7,$H95&lt;&gt;""),SUM($H$3:$H95,-SUM($M$3:$M$4)),IF(AND(MONTH($A95)=8,$H95&lt;&gt;""),SUM($H$3:$H95,-SUM($M$3:$M$5)),IF(AND(MONTH($A95)=9,$H95&lt;&gt;""),SUM($H$3:$H95,-SUM($M$3:$M$6)),IF(AND(MONTH($A95)=10,$H95&lt;&gt;""),SUM($H$3:$H95,-SUM($M$3:$M$7)),IF(AND(MONTH($A95)=11,$H95&lt;&gt;""),SUM($H$3:$H95,-SUM($M$3:$M$8)),IF(AND(MONTH($A95)=12,$H95&lt;&gt;""),SUM($H$3:$H95,-SUM($M$3:$M$9)),IF(AND(MONTH($A95)=1,$H95&lt;&gt;""),SUM($H$3:$H95,-SUM($M$3:$M$10)),IF(AND(MONTH($A95)=2,$H95&lt;&gt;""),SUM($H$3:$H95,-SUM($M$3:$M$11)),IF(AND(MONTH($A95)=3,$H95&lt;&gt;""),SUM($H$3:$H95,-SUM($M$3:$M$12)),IF(AND(MONTH($A95)=4,$H95&lt;&gt;""),SUM($H$3:$H95,-SUM($M$3:$M$13)),"")))))))))))))</f>
        <v/>
      </c>
      <c r="J95" s="26" t="str">
        <f t="shared" si="26"/>
        <v/>
      </c>
      <c r="K95" s="26" t="str">
        <f>IF(OR(A95&lt;$E$1,A95&gt;EOMONTH($E$1,11)),"",IF(OR(AND(A95=EOMONTH(A95,0),VLOOKUP(MONTH(A95),$L$3:$N$14,3,0)&gt;0),J95&lt;&gt;""),SUM($J$3:$J95),""))</f>
        <v/>
      </c>
    </row>
    <row r="96" spans="1:11" x14ac:dyDescent="0.25">
      <c r="A96" s="17">
        <f t="shared" si="27"/>
        <v>43677</v>
      </c>
      <c r="B96" s="11"/>
      <c r="C96" s="11"/>
      <c r="D96" s="11"/>
      <c r="E96" s="11"/>
      <c r="F96" s="22" t="str">
        <f t="shared" si="25"/>
        <v/>
      </c>
      <c r="G96" s="26" t="str">
        <f t="shared" ref="G96:G99" si="36">IF(MONTH(A96)=MONTH(A97),"",IF(CHOOSE(WEEKDAY(A96,2),$F$94,SUM($F$94:$F$95),SUM($F$94:$F$96),SUM($F$94:$F$97),SUM($F$94:$F$98),SUM($F$94:$F$99))&gt;0,CHOOSE(WEEKDAY(A96,2),$F$94,SUM($F$94:$F$95),SUM($F$94:$F$96),SUM($F$94:$F$97),SUM($F$94:$F$98),SUM($F$94:$F$99)),""))</f>
        <v/>
      </c>
      <c r="H96" s="26" t="str">
        <f t="shared" si="35"/>
        <v/>
      </c>
      <c r="I96" s="26" t="str">
        <f>IF($A96=EOMONTH($A96,0),IF(VLOOKUP(MONTH($A96),$L$3:$M$14,2,0)&gt;0,VLOOKUP(MONTH($A96),$L$3:$M$14,2,0),""),IF(AND(MONTH($A96)=5,$H96&lt;&gt;""),SUM($H$3:$H96),IF(AND(MONTH($A96)=6,$H96&lt;&gt;""),SUM($H$3:$H96,-$M$3),IF(AND(MONTH($A96)=7,$H96&lt;&gt;""),SUM($H$3:$H96,-SUM($M$3:$M$4)),IF(AND(MONTH($A96)=8,$H96&lt;&gt;""),SUM($H$3:$H96,-SUM($M$3:$M$5)),IF(AND(MONTH($A96)=9,$H96&lt;&gt;""),SUM($H$3:$H96,-SUM($M$3:$M$6)),IF(AND(MONTH($A96)=10,$H96&lt;&gt;""),SUM($H$3:$H96,-SUM($M$3:$M$7)),IF(AND(MONTH($A96)=11,$H96&lt;&gt;""),SUM($H$3:$H96,-SUM($M$3:$M$8)),IF(AND(MONTH($A96)=12,$H96&lt;&gt;""),SUM($H$3:$H96,-SUM($M$3:$M$9)),IF(AND(MONTH($A96)=1,$H96&lt;&gt;""),SUM($H$3:$H96,-SUM($M$3:$M$10)),IF(AND(MONTH($A96)=2,$H96&lt;&gt;""),SUM($H$3:$H96,-SUM($M$3:$M$11)),IF(AND(MONTH($A96)=3,$H96&lt;&gt;""),SUM($H$3:$H96,-SUM($M$3:$M$12)),IF(AND(MONTH($A96)=4,$H96&lt;&gt;""),SUM($H$3:$H96,-SUM($M$3:$M$13)),"")))))))))))))</f>
        <v/>
      </c>
      <c r="J96" s="26" t="str">
        <f t="shared" si="26"/>
        <v/>
      </c>
      <c r="K96" s="26" t="str">
        <f>IF(OR(A96&lt;$E$1,A96&gt;EOMONTH($E$1,11)),"",IF(OR(AND(A96=EOMONTH(A96,0),VLOOKUP(MONTH(A96),$L$3:$N$14,3,0)&gt;0),J96&lt;&gt;""),SUM($J$3:$J96),""))</f>
        <v/>
      </c>
    </row>
    <row r="97" spans="1:11" x14ac:dyDescent="0.25">
      <c r="A97" s="17">
        <f t="shared" si="27"/>
        <v>43678</v>
      </c>
      <c r="B97" s="11"/>
      <c r="C97" s="11"/>
      <c r="D97" s="11"/>
      <c r="E97" s="11"/>
      <c r="F97" s="22" t="str">
        <f t="shared" si="25"/>
        <v/>
      </c>
      <c r="G97" s="26" t="str">
        <f t="shared" si="36"/>
        <v/>
      </c>
      <c r="H97" s="26" t="str">
        <f t="shared" si="35"/>
        <v/>
      </c>
      <c r="I97" s="26" t="str">
        <f>IF($A97=EOMONTH($A97,0),IF(VLOOKUP(MONTH($A97),$L$3:$M$14,2,0)&gt;0,VLOOKUP(MONTH($A97),$L$3:$M$14,2,0),""),IF(AND(MONTH($A97)=5,$H97&lt;&gt;""),SUM($H$3:$H97),IF(AND(MONTH($A97)=6,$H97&lt;&gt;""),SUM($H$3:$H97,-$M$3),IF(AND(MONTH($A97)=7,$H97&lt;&gt;""),SUM($H$3:$H97,-SUM($M$3:$M$4)),IF(AND(MONTH($A97)=8,$H97&lt;&gt;""),SUM($H$3:$H97,-SUM($M$3:$M$5)),IF(AND(MONTH($A97)=9,$H97&lt;&gt;""),SUM($H$3:$H97,-SUM($M$3:$M$6)),IF(AND(MONTH($A97)=10,$H97&lt;&gt;""),SUM($H$3:$H97,-SUM($M$3:$M$7)),IF(AND(MONTH($A97)=11,$H97&lt;&gt;""),SUM($H$3:$H97,-SUM($M$3:$M$8)),IF(AND(MONTH($A97)=12,$H97&lt;&gt;""),SUM($H$3:$H97,-SUM($M$3:$M$9)),IF(AND(MONTH($A97)=1,$H97&lt;&gt;""),SUM($H$3:$H97,-SUM($M$3:$M$10)),IF(AND(MONTH($A97)=2,$H97&lt;&gt;""),SUM($H$3:$H97,-SUM($M$3:$M$11)),IF(AND(MONTH($A97)=3,$H97&lt;&gt;""),SUM($H$3:$H97,-SUM($M$3:$M$12)),IF(AND(MONTH($A97)=4,$H97&lt;&gt;""),SUM($H$3:$H97,-SUM($M$3:$M$13)),"")))))))))))))</f>
        <v/>
      </c>
      <c r="J97" s="26" t="str">
        <f t="shared" si="26"/>
        <v/>
      </c>
      <c r="K97" s="26" t="str">
        <f>IF(OR(A97&lt;$E$1,A97&gt;EOMONTH($E$1,11)),"",IF(OR(AND(A97=EOMONTH(A97,0),VLOOKUP(MONTH(A97),$L$3:$N$14,3,0)&gt;0),J97&lt;&gt;""),SUM($J$3:$J97),""))</f>
        <v/>
      </c>
    </row>
    <row r="98" spans="1:11" x14ac:dyDescent="0.25">
      <c r="A98" s="17">
        <f t="shared" si="27"/>
        <v>43679</v>
      </c>
      <c r="B98" s="11"/>
      <c r="C98" s="11"/>
      <c r="D98" s="11"/>
      <c r="E98" s="11"/>
      <c r="F98" s="22" t="str">
        <f t="shared" si="25"/>
        <v/>
      </c>
      <c r="G98" s="26" t="str">
        <f t="shared" si="36"/>
        <v/>
      </c>
      <c r="H98" s="26" t="str">
        <f t="shared" si="35"/>
        <v/>
      </c>
      <c r="I98" s="26" t="str">
        <f>IF($A98=EOMONTH($A98,0),IF(VLOOKUP(MONTH($A98),$L$3:$M$14,2,0)&gt;0,VLOOKUP(MONTH($A98),$L$3:$M$14,2,0),""),IF(AND(MONTH($A98)=5,$H98&lt;&gt;""),SUM($H$3:$H98),IF(AND(MONTH($A98)=6,$H98&lt;&gt;""),SUM($H$3:$H98,-$M$3),IF(AND(MONTH($A98)=7,$H98&lt;&gt;""),SUM($H$3:$H98,-SUM($M$3:$M$4)),IF(AND(MONTH($A98)=8,$H98&lt;&gt;""),SUM($H$3:$H98,-SUM($M$3:$M$5)),IF(AND(MONTH($A98)=9,$H98&lt;&gt;""),SUM($H$3:$H98,-SUM($M$3:$M$6)),IF(AND(MONTH($A98)=10,$H98&lt;&gt;""),SUM($H$3:$H98,-SUM($M$3:$M$7)),IF(AND(MONTH($A98)=11,$H98&lt;&gt;""),SUM($H$3:$H98,-SUM($M$3:$M$8)),IF(AND(MONTH($A98)=12,$H98&lt;&gt;""),SUM($H$3:$H98,-SUM($M$3:$M$9)),IF(AND(MONTH($A98)=1,$H98&lt;&gt;""),SUM($H$3:$H98,-SUM($M$3:$M$10)),IF(AND(MONTH($A98)=2,$H98&lt;&gt;""),SUM($H$3:$H98,-SUM($M$3:$M$11)),IF(AND(MONTH($A98)=3,$H98&lt;&gt;""),SUM($H$3:$H98,-SUM($M$3:$M$12)),IF(AND(MONTH($A98)=4,$H98&lt;&gt;""),SUM($H$3:$H98,-SUM($M$3:$M$13)),"")))))))))))))</f>
        <v/>
      </c>
      <c r="J98" s="26" t="str">
        <f t="shared" si="26"/>
        <v/>
      </c>
      <c r="K98" s="26" t="str">
        <f>IF(OR(A98&lt;$E$1,A98&gt;EOMONTH($E$1,11)),"",IF(OR(AND(A98=EOMONTH(A98,0),VLOOKUP(MONTH(A98),$L$3:$N$14,3,0)&gt;0),J98&lt;&gt;""),SUM($J$3:$J98),""))</f>
        <v/>
      </c>
    </row>
    <row r="99" spans="1:11" x14ac:dyDescent="0.25">
      <c r="A99" s="17">
        <f t="shared" si="27"/>
        <v>43680</v>
      </c>
      <c r="B99" s="11"/>
      <c r="C99" s="11"/>
      <c r="D99" s="11"/>
      <c r="E99" s="11"/>
      <c r="F99" s="22" t="str">
        <f t="shared" si="25"/>
        <v/>
      </c>
      <c r="G99" s="26" t="str">
        <f t="shared" si="36"/>
        <v/>
      </c>
      <c r="H99" s="26" t="str">
        <f t="shared" si="35"/>
        <v/>
      </c>
      <c r="I99" s="26" t="str">
        <f>IF($A99=EOMONTH($A99,0),IF(VLOOKUP(MONTH($A99),$L$3:$M$14,2,0)&gt;0,VLOOKUP(MONTH($A99),$L$3:$M$14,2,0),""),IF(AND(MONTH($A99)=5,$H99&lt;&gt;""),SUM($H$3:$H99),IF(AND(MONTH($A99)=6,$H99&lt;&gt;""),SUM($H$3:$H99,-$M$3),IF(AND(MONTH($A99)=7,$H99&lt;&gt;""),SUM($H$3:$H99,-SUM($M$3:$M$4)),IF(AND(MONTH($A99)=8,$H99&lt;&gt;""),SUM($H$3:$H99,-SUM($M$3:$M$5)),IF(AND(MONTH($A99)=9,$H99&lt;&gt;""),SUM($H$3:$H99,-SUM($M$3:$M$6)),IF(AND(MONTH($A99)=10,$H99&lt;&gt;""),SUM($H$3:$H99,-SUM($M$3:$M$7)),IF(AND(MONTH($A99)=11,$H99&lt;&gt;""),SUM($H$3:$H99,-SUM($M$3:$M$8)),IF(AND(MONTH($A99)=12,$H99&lt;&gt;""),SUM($H$3:$H99,-SUM($M$3:$M$9)),IF(AND(MONTH($A99)=1,$H99&lt;&gt;""),SUM($H$3:$H99,-SUM($M$3:$M$10)),IF(AND(MONTH($A99)=2,$H99&lt;&gt;""),SUM($H$3:$H99,-SUM($M$3:$M$11)),IF(AND(MONTH($A99)=3,$H99&lt;&gt;""),SUM($H$3:$H99,-SUM($M$3:$M$12)),IF(AND(MONTH($A99)=4,$H99&lt;&gt;""),SUM($H$3:$H99,-SUM($M$3:$M$13)),"")))))))))))))</f>
        <v/>
      </c>
      <c r="J99" s="26" t="str">
        <f t="shared" si="26"/>
        <v/>
      </c>
      <c r="K99" s="26" t="str">
        <f>IF(OR(A99&lt;$E$1,A99&gt;EOMONTH($E$1,11)),"",IF(OR(AND(A99=EOMONTH(A99,0),VLOOKUP(MONTH(A99),$L$3:$N$14,3,0)&gt;0),J99&lt;&gt;""),SUM($J$3:$J99),""))</f>
        <v/>
      </c>
    </row>
    <row r="100" spans="1:11" x14ac:dyDescent="0.25">
      <c r="A100" s="17">
        <f t="shared" si="27"/>
        <v>43681</v>
      </c>
      <c r="B100" s="11"/>
      <c r="C100" s="11"/>
      <c r="D100" s="11"/>
      <c r="E100" s="11"/>
      <c r="F100" s="22" t="str">
        <f t="shared" si="25"/>
        <v/>
      </c>
      <c r="G100" s="28" t="str">
        <f>IF(SUM(F94:F100)-SUM(G94:G99)&gt;0,SUM(F94:F100)-SUM(G94:G99),"")</f>
        <v/>
      </c>
      <c r="H100" s="26" t="str">
        <f>IF(G100&lt;&gt;"",IF(MAX(SUM(F94:F100)-SUM(G94:G99)-44/24,0)&gt;0,IF(MAX(SUM(F94:F100)-SUM(G94:G99)-44/24,0)&gt;4/24,VLOOKUP(MAX(SUM(F94:F100)-SUM(G94:G99)-44/24,0),$O$3:$P$8,2,1),MAX(SUM(F94:F100)-SUM(G94:G99)-44/24,0)),""),"")</f>
        <v/>
      </c>
      <c r="I100" s="26" t="str">
        <f>IF($A100=EOMONTH($A100,0),IF(VLOOKUP(MONTH($A100),$L$3:$M$14,2,0)&gt;0,VLOOKUP(MONTH($A100),$L$3:$M$14,2,0),""),IF(AND(MONTH($A100)=5,$H100&lt;&gt;""),SUM($H$3:$H100),IF(AND(MONTH($A100)=6,$H100&lt;&gt;""),SUM($H$3:$H100,-$M$3),IF(AND(MONTH($A100)=7,$H100&lt;&gt;""),SUM($H$3:$H100,-SUM($M$3:$M$4)),IF(AND(MONTH($A100)=8,$H100&lt;&gt;""),SUM($H$3:$H100,-SUM($M$3:$M$5)),IF(AND(MONTH($A100)=9,$H100&lt;&gt;""),SUM($H$3:$H100,-SUM($M$3:$M$6)),IF(AND(MONTH($A100)=10,$H100&lt;&gt;""),SUM($H$3:$H100,-SUM($M$3:$M$7)),IF(AND(MONTH($A100)=11,$H100&lt;&gt;""),SUM($H$3:$H100,-SUM($M$3:$M$8)),IF(AND(MONTH($A100)=12,$H100&lt;&gt;""),SUM($H$3:$H100,-SUM($M$3:$M$9)),IF(AND(MONTH($A100)=1,$H100&lt;&gt;""),SUM($H$3:$H100,-SUM($M$3:$M$10)),IF(AND(MONTH($A100)=2,$H100&lt;&gt;""),SUM($H$3:$H100,-SUM($M$3:$M$11)),IF(AND(MONTH($A100)=3,$H100&lt;&gt;""),SUM($H$3:$H100,-SUM($M$3:$M$12)),IF(AND(MONTH($A100)=4,$H100&lt;&gt;""),SUM($H$3:$H100,-SUM($M$3:$M$13)),"")))))))))))))</f>
        <v/>
      </c>
      <c r="J100" s="26" t="str">
        <f t="shared" si="26"/>
        <v/>
      </c>
      <c r="K100" s="26" t="str">
        <f>IF(OR(A100&lt;$E$1,A100&gt;EOMONTH($E$1,11)),"",IF(OR(AND(A100=EOMONTH(A100,0),VLOOKUP(MONTH(A100),$L$3:$N$14,3,0)&gt;0),J100&lt;&gt;""),SUM($J$3:$J100),""))</f>
        <v/>
      </c>
    </row>
    <row r="101" spans="1:11" x14ac:dyDescent="0.25">
      <c r="A101" s="17">
        <f t="shared" si="27"/>
        <v>43682</v>
      </c>
      <c r="B101" s="12"/>
      <c r="C101" s="12"/>
      <c r="D101" s="12"/>
      <c r="E101" s="12"/>
      <c r="F101" s="18" t="str">
        <f t="shared" si="25"/>
        <v/>
      </c>
      <c r="G101" s="25" t="str">
        <f t="shared" ref="G101:G106" si="37">IF(MONTH(A101)=MONTH(A102),"",IF(CHOOSE(WEEKDAY(A101,2),$F$101,SUM($F$101:$F$102),SUM($F$101:$F$103),SUM($F$101:$F$104),SUM($F$101:$F$105),SUM($F$101:$F$106))&gt;0,CHOOSE(WEEKDAY(A101,2),$F$101,SUM($F$101:$F$102),SUM($F$101:$F$103),SUM($F$101:$F$104),SUM($F$101:$F$105),SUM($F$101:$F$106)),""))</f>
        <v/>
      </c>
      <c r="H101" s="25" t="str">
        <f t="shared" ref="H101:H106" si="38">IF(G101&lt;&gt;"",IF(MAX(G101-44/24,0)&gt;0,MAX(G101-44/24,0),""),"")</f>
        <v/>
      </c>
      <c r="I101" s="25" t="str">
        <f>IF($A101=EOMONTH($A101,0),IF(VLOOKUP(MONTH($A101),$L$3:$M$14,2,0)&gt;0,VLOOKUP(MONTH($A101),$L$3:$M$14,2,0),""),IF(AND(MONTH($A101)=5,$H101&lt;&gt;""),SUM($H$3:$H101),IF(AND(MONTH($A101)=6,$H101&lt;&gt;""),SUM($H$3:$H101,-$M$3),IF(AND(MONTH($A101)=7,$H101&lt;&gt;""),SUM($H$3:$H101,-SUM($M$3:$M$4)),IF(AND(MONTH($A101)=8,$H101&lt;&gt;""),SUM($H$3:$H101,-SUM($M$3:$M$5)),IF(AND(MONTH($A101)=9,$H101&lt;&gt;""),SUM($H$3:$H101,-SUM($M$3:$M$6)),IF(AND(MONTH($A101)=10,$H101&lt;&gt;""),SUM($H$3:$H101,-SUM($M$3:$M$7)),IF(AND(MONTH($A101)=11,$H101&lt;&gt;""),SUM($H$3:$H101,-SUM($M$3:$M$8)),IF(AND(MONTH($A101)=12,$H101&lt;&gt;""),SUM($H$3:$H101,-SUM($M$3:$M$9)),IF(AND(MONTH($A101)=1,$H101&lt;&gt;""),SUM($H$3:$H101,-SUM($M$3:$M$10)),IF(AND(MONTH($A101)=2,$H101&lt;&gt;""),SUM($H$3:$H101,-SUM($M$3:$M$11)),IF(AND(MONTH($A101)=3,$H101&lt;&gt;""),SUM($H$3:$H101,-SUM($M$3:$M$12)),IF(AND(MONTH($A101)=4,$H101&lt;&gt;""),SUM($H$3:$H101,-SUM($M$3:$M$13)),"")))))))))))))</f>
        <v/>
      </c>
      <c r="J101" s="25" t="str">
        <f t="shared" si="26"/>
        <v/>
      </c>
      <c r="K101" s="25" t="str">
        <f>IF(OR(A101&lt;$E$1,A101&gt;EOMONTH($E$1,11)),"",IF(OR(AND(A101=EOMONTH(A101,0),VLOOKUP(MONTH(A101),$L$3:$N$14,3,0)&gt;0),J101&lt;&gt;""),SUM($J$3:$J101),""))</f>
        <v/>
      </c>
    </row>
    <row r="102" spans="1:11" x14ac:dyDescent="0.25">
      <c r="A102" s="17">
        <f t="shared" si="27"/>
        <v>43683</v>
      </c>
      <c r="B102" s="12"/>
      <c r="C102" s="12"/>
      <c r="D102" s="12"/>
      <c r="E102" s="12"/>
      <c r="F102" s="18" t="str">
        <f t="shared" si="25"/>
        <v/>
      </c>
      <c r="G102" s="25" t="str">
        <f t="shared" si="37"/>
        <v/>
      </c>
      <c r="H102" s="25" t="str">
        <f t="shared" si="38"/>
        <v/>
      </c>
      <c r="I102" s="25" t="str">
        <f>IF($A102=EOMONTH($A102,0),IF(VLOOKUP(MONTH($A102),$L$3:$M$14,2,0)&gt;0,VLOOKUP(MONTH($A102),$L$3:$M$14,2,0),""),IF(AND(MONTH($A102)=5,$H102&lt;&gt;""),SUM($H$3:$H102),IF(AND(MONTH($A102)=6,$H102&lt;&gt;""),SUM($H$3:$H102,-$M$3),IF(AND(MONTH($A102)=7,$H102&lt;&gt;""),SUM($H$3:$H102,-SUM($M$3:$M$4)),IF(AND(MONTH($A102)=8,$H102&lt;&gt;""),SUM($H$3:$H102,-SUM($M$3:$M$5)),IF(AND(MONTH($A102)=9,$H102&lt;&gt;""),SUM($H$3:$H102,-SUM($M$3:$M$6)),IF(AND(MONTH($A102)=10,$H102&lt;&gt;""),SUM($H$3:$H102,-SUM($M$3:$M$7)),IF(AND(MONTH($A102)=11,$H102&lt;&gt;""),SUM($H$3:$H102,-SUM($M$3:$M$8)),IF(AND(MONTH($A102)=12,$H102&lt;&gt;""),SUM($H$3:$H102,-SUM($M$3:$M$9)),IF(AND(MONTH($A102)=1,$H102&lt;&gt;""),SUM($H$3:$H102,-SUM($M$3:$M$10)),IF(AND(MONTH($A102)=2,$H102&lt;&gt;""),SUM($H$3:$H102,-SUM($M$3:$M$11)),IF(AND(MONTH($A102)=3,$H102&lt;&gt;""),SUM($H$3:$H102,-SUM($M$3:$M$12)),IF(AND(MONTH($A102)=4,$H102&lt;&gt;""),SUM($H$3:$H102,-SUM($M$3:$M$13)),"")))))))))))))</f>
        <v/>
      </c>
      <c r="J102" s="25" t="str">
        <f t="shared" si="26"/>
        <v/>
      </c>
      <c r="K102" s="25" t="str">
        <f>IF(OR(A102&lt;$E$1,A102&gt;EOMONTH($E$1,11)),"",IF(OR(AND(A102=EOMONTH(A102,0),VLOOKUP(MONTH(A102),$L$3:$N$14,3,0)&gt;0),J102&lt;&gt;""),SUM($J$3:$J102),""))</f>
        <v/>
      </c>
    </row>
    <row r="103" spans="1:11" x14ac:dyDescent="0.25">
      <c r="A103" s="17">
        <f t="shared" si="27"/>
        <v>43684</v>
      </c>
      <c r="B103" s="12"/>
      <c r="C103" s="12"/>
      <c r="D103" s="12"/>
      <c r="E103" s="12"/>
      <c r="F103" s="18" t="str">
        <f t="shared" si="25"/>
        <v/>
      </c>
      <c r="G103" s="25" t="str">
        <f t="shared" si="37"/>
        <v/>
      </c>
      <c r="H103" s="25" t="str">
        <f t="shared" si="38"/>
        <v/>
      </c>
      <c r="I103" s="25" t="str">
        <f>IF($A103=EOMONTH($A103,0),IF(VLOOKUP(MONTH($A103),$L$3:$M$14,2,0)&gt;0,VLOOKUP(MONTH($A103),$L$3:$M$14,2,0),""),IF(AND(MONTH($A103)=5,$H103&lt;&gt;""),SUM($H$3:$H103),IF(AND(MONTH($A103)=6,$H103&lt;&gt;""),SUM($H$3:$H103,-$M$3),IF(AND(MONTH($A103)=7,$H103&lt;&gt;""),SUM($H$3:$H103,-SUM($M$3:$M$4)),IF(AND(MONTH($A103)=8,$H103&lt;&gt;""),SUM($H$3:$H103,-SUM($M$3:$M$5)),IF(AND(MONTH($A103)=9,$H103&lt;&gt;""),SUM($H$3:$H103,-SUM($M$3:$M$6)),IF(AND(MONTH($A103)=10,$H103&lt;&gt;""),SUM($H$3:$H103,-SUM($M$3:$M$7)),IF(AND(MONTH($A103)=11,$H103&lt;&gt;""),SUM($H$3:$H103,-SUM($M$3:$M$8)),IF(AND(MONTH($A103)=12,$H103&lt;&gt;""),SUM($H$3:$H103,-SUM($M$3:$M$9)),IF(AND(MONTH($A103)=1,$H103&lt;&gt;""),SUM($H$3:$H103,-SUM($M$3:$M$10)),IF(AND(MONTH($A103)=2,$H103&lt;&gt;""),SUM($H$3:$H103,-SUM($M$3:$M$11)),IF(AND(MONTH($A103)=3,$H103&lt;&gt;""),SUM($H$3:$H103,-SUM($M$3:$M$12)),IF(AND(MONTH($A103)=4,$H103&lt;&gt;""),SUM($H$3:$H103,-SUM($M$3:$M$13)),"")))))))))))))</f>
        <v/>
      </c>
      <c r="J103" s="25" t="str">
        <f t="shared" si="26"/>
        <v/>
      </c>
      <c r="K103" s="25" t="str">
        <f>IF(OR(A103&lt;$E$1,A103&gt;EOMONTH($E$1,11)),"",IF(OR(AND(A103=EOMONTH(A103,0),VLOOKUP(MONTH(A103),$L$3:$N$14,3,0)&gt;0),J103&lt;&gt;""),SUM($J$3:$J103),""))</f>
        <v/>
      </c>
    </row>
    <row r="104" spans="1:11" x14ac:dyDescent="0.25">
      <c r="A104" s="17">
        <f t="shared" si="27"/>
        <v>43685</v>
      </c>
      <c r="B104" s="12"/>
      <c r="C104" s="12"/>
      <c r="D104" s="12"/>
      <c r="E104" s="12"/>
      <c r="F104" s="18" t="str">
        <f t="shared" si="25"/>
        <v/>
      </c>
      <c r="G104" s="25" t="str">
        <f t="shared" si="37"/>
        <v/>
      </c>
      <c r="H104" s="25" t="str">
        <f t="shared" si="38"/>
        <v/>
      </c>
      <c r="I104" s="25" t="str">
        <f>IF($A104=EOMONTH($A104,0),IF(VLOOKUP(MONTH($A104),$L$3:$M$14,2,0)&gt;0,VLOOKUP(MONTH($A104),$L$3:$M$14,2,0),""),IF(AND(MONTH($A104)=5,$H104&lt;&gt;""),SUM($H$3:$H104),IF(AND(MONTH($A104)=6,$H104&lt;&gt;""),SUM($H$3:$H104,-$M$3),IF(AND(MONTH($A104)=7,$H104&lt;&gt;""),SUM($H$3:$H104,-SUM($M$3:$M$4)),IF(AND(MONTH($A104)=8,$H104&lt;&gt;""),SUM($H$3:$H104,-SUM($M$3:$M$5)),IF(AND(MONTH($A104)=9,$H104&lt;&gt;""),SUM($H$3:$H104,-SUM($M$3:$M$6)),IF(AND(MONTH($A104)=10,$H104&lt;&gt;""),SUM($H$3:$H104,-SUM($M$3:$M$7)),IF(AND(MONTH($A104)=11,$H104&lt;&gt;""),SUM($H$3:$H104,-SUM($M$3:$M$8)),IF(AND(MONTH($A104)=12,$H104&lt;&gt;""),SUM($H$3:$H104,-SUM($M$3:$M$9)),IF(AND(MONTH($A104)=1,$H104&lt;&gt;""),SUM($H$3:$H104,-SUM($M$3:$M$10)),IF(AND(MONTH($A104)=2,$H104&lt;&gt;""),SUM($H$3:$H104,-SUM($M$3:$M$11)),IF(AND(MONTH($A104)=3,$H104&lt;&gt;""),SUM($H$3:$H104,-SUM($M$3:$M$12)),IF(AND(MONTH($A104)=4,$H104&lt;&gt;""),SUM($H$3:$H104,-SUM($M$3:$M$13)),"")))))))))))))</f>
        <v/>
      </c>
      <c r="J104" s="25" t="str">
        <f t="shared" si="26"/>
        <v/>
      </c>
      <c r="K104" s="25" t="str">
        <f>IF(OR(A104&lt;$E$1,A104&gt;EOMONTH($E$1,11)),"",IF(OR(AND(A104=EOMONTH(A104,0),VLOOKUP(MONTH(A104),$L$3:$N$14,3,0)&gt;0),J104&lt;&gt;""),SUM($J$3:$J104),""))</f>
        <v/>
      </c>
    </row>
    <row r="105" spans="1:11" x14ac:dyDescent="0.25">
      <c r="A105" s="17">
        <f t="shared" si="27"/>
        <v>43686</v>
      </c>
      <c r="B105" s="12"/>
      <c r="C105" s="12"/>
      <c r="D105" s="12"/>
      <c r="E105" s="12"/>
      <c r="F105" s="18" t="str">
        <f t="shared" si="25"/>
        <v/>
      </c>
      <c r="G105" s="25" t="str">
        <f t="shared" si="37"/>
        <v/>
      </c>
      <c r="H105" s="25" t="str">
        <f t="shared" si="38"/>
        <v/>
      </c>
      <c r="I105" s="25" t="str">
        <f>IF($A105=EOMONTH($A105,0),IF(VLOOKUP(MONTH($A105),$L$3:$M$14,2,0)&gt;0,VLOOKUP(MONTH($A105),$L$3:$M$14,2,0),""),IF(AND(MONTH($A105)=5,$H105&lt;&gt;""),SUM($H$3:$H105),IF(AND(MONTH($A105)=6,$H105&lt;&gt;""),SUM($H$3:$H105,-$M$3),IF(AND(MONTH($A105)=7,$H105&lt;&gt;""),SUM($H$3:$H105,-SUM($M$3:$M$4)),IF(AND(MONTH($A105)=8,$H105&lt;&gt;""),SUM($H$3:$H105,-SUM($M$3:$M$5)),IF(AND(MONTH($A105)=9,$H105&lt;&gt;""),SUM($H$3:$H105,-SUM($M$3:$M$6)),IF(AND(MONTH($A105)=10,$H105&lt;&gt;""),SUM($H$3:$H105,-SUM($M$3:$M$7)),IF(AND(MONTH($A105)=11,$H105&lt;&gt;""),SUM($H$3:$H105,-SUM($M$3:$M$8)),IF(AND(MONTH($A105)=12,$H105&lt;&gt;""),SUM($H$3:$H105,-SUM($M$3:$M$9)),IF(AND(MONTH($A105)=1,$H105&lt;&gt;""),SUM($H$3:$H105,-SUM($M$3:$M$10)),IF(AND(MONTH($A105)=2,$H105&lt;&gt;""),SUM($H$3:$H105,-SUM($M$3:$M$11)),IF(AND(MONTH($A105)=3,$H105&lt;&gt;""),SUM($H$3:$H105,-SUM($M$3:$M$12)),IF(AND(MONTH($A105)=4,$H105&lt;&gt;""),SUM($H$3:$H105,-SUM($M$3:$M$13)),"")))))))))))))</f>
        <v/>
      </c>
      <c r="J105" s="25" t="str">
        <f t="shared" si="26"/>
        <v/>
      </c>
      <c r="K105" s="25" t="str">
        <f>IF(OR(A105&lt;$E$1,A105&gt;EOMONTH($E$1,11)),"",IF(OR(AND(A105=EOMONTH(A105,0),VLOOKUP(MONTH(A105),$L$3:$N$14,3,0)&gt;0),J105&lt;&gt;""),SUM($J$3:$J105),""))</f>
        <v/>
      </c>
    </row>
    <row r="106" spans="1:11" x14ac:dyDescent="0.25">
      <c r="A106" s="17">
        <f t="shared" si="27"/>
        <v>43687</v>
      </c>
      <c r="B106" s="12"/>
      <c r="C106" s="12"/>
      <c r="D106" s="12"/>
      <c r="E106" s="12"/>
      <c r="F106" s="18" t="str">
        <f t="shared" si="25"/>
        <v/>
      </c>
      <c r="G106" s="25" t="str">
        <f t="shared" si="37"/>
        <v/>
      </c>
      <c r="H106" s="25" t="str">
        <f t="shared" si="38"/>
        <v/>
      </c>
      <c r="I106" s="25" t="str">
        <f>IF($A106=EOMONTH($A106,0),IF(VLOOKUP(MONTH($A106),$L$3:$M$14,2,0)&gt;0,VLOOKUP(MONTH($A106),$L$3:$M$14,2,0),""),IF(AND(MONTH($A106)=5,$H106&lt;&gt;""),SUM($H$3:$H106),IF(AND(MONTH($A106)=6,$H106&lt;&gt;""),SUM($H$3:$H106,-$M$3),IF(AND(MONTH($A106)=7,$H106&lt;&gt;""),SUM($H$3:$H106,-SUM($M$3:$M$4)),IF(AND(MONTH($A106)=8,$H106&lt;&gt;""),SUM($H$3:$H106,-SUM($M$3:$M$5)),IF(AND(MONTH($A106)=9,$H106&lt;&gt;""),SUM($H$3:$H106,-SUM($M$3:$M$6)),IF(AND(MONTH($A106)=10,$H106&lt;&gt;""),SUM($H$3:$H106,-SUM($M$3:$M$7)),IF(AND(MONTH($A106)=11,$H106&lt;&gt;""),SUM($H$3:$H106,-SUM($M$3:$M$8)),IF(AND(MONTH($A106)=12,$H106&lt;&gt;""),SUM($H$3:$H106,-SUM($M$3:$M$9)),IF(AND(MONTH($A106)=1,$H106&lt;&gt;""),SUM($H$3:$H106,-SUM($M$3:$M$10)),IF(AND(MONTH($A106)=2,$H106&lt;&gt;""),SUM($H$3:$H106,-SUM($M$3:$M$11)),IF(AND(MONTH($A106)=3,$H106&lt;&gt;""),SUM($H$3:$H106,-SUM($M$3:$M$12)),IF(AND(MONTH($A106)=4,$H106&lt;&gt;""),SUM($H$3:$H106,-SUM($M$3:$M$13)),"")))))))))))))</f>
        <v/>
      </c>
      <c r="J106" s="25" t="str">
        <f t="shared" si="26"/>
        <v/>
      </c>
      <c r="K106" s="25" t="str">
        <f>IF(OR(A106&lt;$E$1,A106&gt;EOMONTH($E$1,11)),"",IF(OR(AND(A106=EOMONTH(A106,0),VLOOKUP(MONTH(A106),$L$3:$N$14,3,0)&gt;0),J106&lt;&gt;""),SUM($J$3:$J106),""))</f>
        <v/>
      </c>
    </row>
    <row r="107" spans="1:11" x14ac:dyDescent="0.25">
      <c r="A107" s="17">
        <f t="shared" si="27"/>
        <v>43688</v>
      </c>
      <c r="B107" s="12"/>
      <c r="C107" s="12"/>
      <c r="D107" s="12"/>
      <c r="E107" s="12"/>
      <c r="F107" s="18" t="str">
        <f t="shared" si="25"/>
        <v/>
      </c>
      <c r="G107" s="27" t="str">
        <f>IF(SUM(F101:F107)-SUM(G101:G106)&gt;0,SUM(F101:F107)-SUM(G101:G106),"")</f>
        <v/>
      </c>
      <c r="H107" s="25" t="str">
        <f>IF(G107&lt;&gt;"",IF(MAX(SUM(F101:F107)-SUM(G101:G106)-44/24,0)&gt;0,IF(MAX(SUM(F101:F107)-SUM(G101:G106)-44/24,0)&gt;4/24,VLOOKUP(MAX(SUM(F101:F107)-SUM(G101:G106)-44/24,0),$O$3:$P$8,2,1),MAX(SUM(F101:F107)-SUM(G101:G106)-44/24,0)),""),"")</f>
        <v/>
      </c>
      <c r="I107" s="25" t="str">
        <f>IF($A107=EOMONTH($A107,0),IF(VLOOKUP(MONTH($A107),$L$3:$M$14,2,0)&gt;0,VLOOKUP(MONTH($A107),$L$3:$M$14,2,0),""),IF(AND(MONTH($A107)=5,$H107&lt;&gt;""),SUM($H$3:$H107),IF(AND(MONTH($A107)=6,$H107&lt;&gt;""),SUM($H$3:$H107,-$M$3),IF(AND(MONTH($A107)=7,$H107&lt;&gt;""),SUM($H$3:$H107,-SUM($M$3:$M$4)),IF(AND(MONTH($A107)=8,$H107&lt;&gt;""),SUM($H$3:$H107,-SUM($M$3:$M$5)),IF(AND(MONTH($A107)=9,$H107&lt;&gt;""),SUM($H$3:$H107,-SUM($M$3:$M$6)),IF(AND(MONTH($A107)=10,$H107&lt;&gt;""),SUM($H$3:$H107,-SUM($M$3:$M$7)),IF(AND(MONTH($A107)=11,$H107&lt;&gt;""),SUM($H$3:$H107,-SUM($M$3:$M$8)),IF(AND(MONTH($A107)=12,$H107&lt;&gt;""),SUM($H$3:$H107,-SUM($M$3:$M$9)),IF(AND(MONTH($A107)=1,$H107&lt;&gt;""),SUM($H$3:$H107,-SUM($M$3:$M$10)),IF(AND(MONTH($A107)=2,$H107&lt;&gt;""),SUM($H$3:$H107,-SUM($M$3:$M$11)),IF(AND(MONTH($A107)=3,$H107&lt;&gt;""),SUM($H$3:$H107,-SUM($M$3:$M$12)),IF(AND(MONTH($A107)=4,$H107&lt;&gt;""),SUM($H$3:$H107,-SUM($M$3:$M$13)),"")))))))))))))</f>
        <v/>
      </c>
      <c r="J107" s="25" t="str">
        <f t="shared" si="26"/>
        <v/>
      </c>
      <c r="K107" s="25" t="str">
        <f>IF(OR(A107&lt;$E$1,A107&gt;EOMONTH($E$1,11)),"",IF(OR(AND(A107=EOMONTH(A107,0),VLOOKUP(MONTH(A107),$L$3:$N$14,3,0)&gt;0),J107&lt;&gt;""),SUM($J$3:$J107),""))</f>
        <v/>
      </c>
    </row>
    <row r="108" spans="1:11" x14ac:dyDescent="0.25">
      <c r="A108" s="17">
        <f t="shared" si="27"/>
        <v>43689</v>
      </c>
      <c r="B108" s="11"/>
      <c r="C108" s="11"/>
      <c r="D108" s="11"/>
      <c r="E108" s="11"/>
      <c r="F108" s="22" t="str">
        <f t="shared" si="25"/>
        <v/>
      </c>
      <c r="G108" s="26" t="str">
        <f t="shared" ref="G108:G113" si="39">IF(MONTH(A108)=MONTH(A109),"",IF(CHOOSE(WEEKDAY(A108,2),$F$108,SUM($F$108:$F$109),SUM($F$108:$F$110),SUM($F$108:$F$111),SUM($F$108:$F$112),SUM($F$108:$F$113))&gt;0,CHOOSE(WEEKDAY(A108,2),$F$108,SUM($F$108:$F$109),SUM($F$108:$F$110),SUM($F$108:$F$111),SUM($F$108:$F$112),SUM($F$108:$F$113)),""))</f>
        <v/>
      </c>
      <c r="H108" s="26" t="str">
        <f t="shared" ref="H108:H113" si="40">IF(G108&lt;&gt;"",IF(MAX(G108-44/24,0)&gt;0,MAX(G108-44/24,0),""),"")</f>
        <v/>
      </c>
      <c r="I108" s="26" t="str">
        <f>IF($A108=EOMONTH($A108,0),IF(VLOOKUP(MONTH($A108),$L$3:$M$14,2,0)&gt;0,VLOOKUP(MONTH($A108),$L$3:$M$14,2,0),""),IF(AND(MONTH($A108)=5,$H108&lt;&gt;""),SUM($H$3:$H108),IF(AND(MONTH($A108)=6,$H108&lt;&gt;""),SUM($H$3:$H108,-$M$3),IF(AND(MONTH($A108)=7,$H108&lt;&gt;""),SUM($H$3:$H108,-SUM($M$3:$M$4)),IF(AND(MONTH($A108)=8,$H108&lt;&gt;""),SUM($H$3:$H108,-SUM($M$3:$M$5)),IF(AND(MONTH($A108)=9,$H108&lt;&gt;""),SUM($H$3:$H108,-SUM($M$3:$M$6)),IF(AND(MONTH($A108)=10,$H108&lt;&gt;""),SUM($H$3:$H108,-SUM($M$3:$M$7)),IF(AND(MONTH($A108)=11,$H108&lt;&gt;""),SUM($H$3:$H108,-SUM($M$3:$M$8)),IF(AND(MONTH($A108)=12,$H108&lt;&gt;""),SUM($H$3:$H108,-SUM($M$3:$M$9)),IF(AND(MONTH($A108)=1,$H108&lt;&gt;""),SUM($H$3:$H108,-SUM($M$3:$M$10)),IF(AND(MONTH($A108)=2,$H108&lt;&gt;""),SUM($H$3:$H108,-SUM($M$3:$M$11)),IF(AND(MONTH($A108)=3,$H108&lt;&gt;""),SUM($H$3:$H108,-SUM($M$3:$M$12)),IF(AND(MONTH($A108)=4,$H108&lt;&gt;""),SUM($H$3:$H108,-SUM($M$3:$M$13)),"")))))))))))))</f>
        <v/>
      </c>
      <c r="J108" s="26" t="str">
        <f t="shared" si="26"/>
        <v/>
      </c>
      <c r="K108" s="26" t="str">
        <f>IF(OR(A108&lt;$E$1,A108&gt;EOMONTH($E$1,11)),"",IF(OR(AND(A108=EOMONTH(A108,0),VLOOKUP(MONTH(A108),$L$3:$N$14,3,0)&gt;0),J108&lt;&gt;""),SUM($J$3:$J108),""))</f>
        <v/>
      </c>
    </row>
    <row r="109" spans="1:11" x14ac:dyDescent="0.25">
      <c r="A109" s="17">
        <f t="shared" si="27"/>
        <v>43690</v>
      </c>
      <c r="B109" s="11"/>
      <c r="C109" s="11"/>
      <c r="D109" s="11"/>
      <c r="E109" s="11"/>
      <c r="F109" s="22" t="str">
        <f t="shared" si="25"/>
        <v/>
      </c>
      <c r="G109" s="26" t="str">
        <f t="shared" si="39"/>
        <v/>
      </c>
      <c r="H109" s="26" t="str">
        <f t="shared" si="40"/>
        <v/>
      </c>
      <c r="I109" s="26" t="str">
        <f>IF($A109=EOMONTH($A109,0),IF(VLOOKUP(MONTH($A109),$L$3:$M$14,2,0)&gt;0,VLOOKUP(MONTH($A109),$L$3:$M$14,2,0),""),IF(AND(MONTH($A109)=5,$H109&lt;&gt;""),SUM($H$3:$H109),IF(AND(MONTH($A109)=6,$H109&lt;&gt;""),SUM($H$3:$H109,-$M$3),IF(AND(MONTH($A109)=7,$H109&lt;&gt;""),SUM($H$3:$H109,-SUM($M$3:$M$4)),IF(AND(MONTH($A109)=8,$H109&lt;&gt;""),SUM($H$3:$H109,-SUM($M$3:$M$5)),IF(AND(MONTH($A109)=9,$H109&lt;&gt;""),SUM($H$3:$H109,-SUM($M$3:$M$6)),IF(AND(MONTH($A109)=10,$H109&lt;&gt;""),SUM($H$3:$H109,-SUM($M$3:$M$7)),IF(AND(MONTH($A109)=11,$H109&lt;&gt;""),SUM($H$3:$H109,-SUM($M$3:$M$8)),IF(AND(MONTH($A109)=12,$H109&lt;&gt;""),SUM($H$3:$H109,-SUM($M$3:$M$9)),IF(AND(MONTH($A109)=1,$H109&lt;&gt;""),SUM($H$3:$H109,-SUM($M$3:$M$10)),IF(AND(MONTH($A109)=2,$H109&lt;&gt;""),SUM($H$3:$H109,-SUM($M$3:$M$11)),IF(AND(MONTH($A109)=3,$H109&lt;&gt;""),SUM($H$3:$H109,-SUM($M$3:$M$12)),IF(AND(MONTH($A109)=4,$H109&lt;&gt;""),SUM($H$3:$H109,-SUM($M$3:$M$13)),"")))))))))))))</f>
        <v/>
      </c>
      <c r="J109" s="26" t="str">
        <f t="shared" si="26"/>
        <v/>
      </c>
      <c r="K109" s="26" t="str">
        <f>IF(OR(A109&lt;$E$1,A109&gt;EOMONTH($E$1,11)),"",IF(OR(AND(A109=EOMONTH(A109,0),VLOOKUP(MONTH(A109),$L$3:$N$14,3,0)&gt;0),J109&lt;&gt;""),SUM($J$3:$J109),""))</f>
        <v/>
      </c>
    </row>
    <row r="110" spans="1:11" x14ac:dyDescent="0.25">
      <c r="A110" s="17">
        <f t="shared" si="27"/>
        <v>43691</v>
      </c>
      <c r="B110" s="11"/>
      <c r="C110" s="11"/>
      <c r="D110" s="11"/>
      <c r="E110" s="11"/>
      <c r="F110" s="22" t="str">
        <f t="shared" si="25"/>
        <v/>
      </c>
      <c r="G110" s="26" t="str">
        <f t="shared" si="39"/>
        <v/>
      </c>
      <c r="H110" s="26" t="str">
        <f t="shared" si="40"/>
        <v/>
      </c>
      <c r="I110" s="26" t="str">
        <f>IF($A110=EOMONTH($A110,0),IF(VLOOKUP(MONTH($A110),$L$3:$M$14,2,0)&gt;0,VLOOKUP(MONTH($A110),$L$3:$M$14,2,0),""),IF(AND(MONTH($A110)=5,$H110&lt;&gt;""),SUM($H$3:$H110),IF(AND(MONTH($A110)=6,$H110&lt;&gt;""),SUM($H$3:$H110,-$M$3),IF(AND(MONTH($A110)=7,$H110&lt;&gt;""),SUM($H$3:$H110,-SUM($M$3:$M$4)),IF(AND(MONTH($A110)=8,$H110&lt;&gt;""),SUM($H$3:$H110,-SUM($M$3:$M$5)),IF(AND(MONTH($A110)=9,$H110&lt;&gt;""),SUM($H$3:$H110,-SUM($M$3:$M$6)),IF(AND(MONTH($A110)=10,$H110&lt;&gt;""),SUM($H$3:$H110,-SUM($M$3:$M$7)),IF(AND(MONTH($A110)=11,$H110&lt;&gt;""),SUM($H$3:$H110,-SUM($M$3:$M$8)),IF(AND(MONTH($A110)=12,$H110&lt;&gt;""),SUM($H$3:$H110,-SUM($M$3:$M$9)),IF(AND(MONTH($A110)=1,$H110&lt;&gt;""),SUM($H$3:$H110,-SUM($M$3:$M$10)),IF(AND(MONTH($A110)=2,$H110&lt;&gt;""),SUM($H$3:$H110,-SUM($M$3:$M$11)),IF(AND(MONTH($A110)=3,$H110&lt;&gt;""),SUM($H$3:$H110,-SUM($M$3:$M$12)),IF(AND(MONTH($A110)=4,$H110&lt;&gt;""),SUM($H$3:$H110,-SUM($M$3:$M$13)),"")))))))))))))</f>
        <v/>
      </c>
      <c r="J110" s="26" t="str">
        <f t="shared" si="26"/>
        <v/>
      </c>
      <c r="K110" s="26" t="str">
        <f>IF(OR(A110&lt;$E$1,A110&gt;EOMONTH($E$1,11)),"",IF(OR(AND(A110=EOMONTH(A110,0),VLOOKUP(MONTH(A110),$L$3:$N$14,3,0)&gt;0),J110&lt;&gt;""),SUM($J$3:$J110),""))</f>
        <v/>
      </c>
    </row>
    <row r="111" spans="1:11" x14ac:dyDescent="0.25">
      <c r="A111" s="17">
        <f t="shared" si="27"/>
        <v>43692</v>
      </c>
      <c r="B111" s="11"/>
      <c r="C111" s="11"/>
      <c r="D111" s="11"/>
      <c r="E111" s="11"/>
      <c r="F111" s="22" t="str">
        <f t="shared" si="25"/>
        <v/>
      </c>
      <c r="G111" s="26" t="str">
        <f t="shared" si="39"/>
        <v/>
      </c>
      <c r="H111" s="26" t="str">
        <f t="shared" si="40"/>
        <v/>
      </c>
      <c r="I111" s="26" t="str">
        <f>IF($A111=EOMONTH($A111,0),IF(VLOOKUP(MONTH($A111),$L$3:$M$14,2,0)&gt;0,VLOOKUP(MONTH($A111),$L$3:$M$14,2,0),""),IF(AND(MONTH($A111)=5,$H111&lt;&gt;""),SUM($H$3:$H111),IF(AND(MONTH($A111)=6,$H111&lt;&gt;""),SUM($H$3:$H111,-$M$3),IF(AND(MONTH($A111)=7,$H111&lt;&gt;""),SUM($H$3:$H111,-SUM($M$3:$M$4)),IF(AND(MONTH($A111)=8,$H111&lt;&gt;""),SUM($H$3:$H111,-SUM($M$3:$M$5)),IF(AND(MONTH($A111)=9,$H111&lt;&gt;""),SUM($H$3:$H111,-SUM($M$3:$M$6)),IF(AND(MONTH($A111)=10,$H111&lt;&gt;""),SUM($H$3:$H111,-SUM($M$3:$M$7)),IF(AND(MONTH($A111)=11,$H111&lt;&gt;""),SUM($H$3:$H111,-SUM($M$3:$M$8)),IF(AND(MONTH($A111)=12,$H111&lt;&gt;""),SUM($H$3:$H111,-SUM($M$3:$M$9)),IF(AND(MONTH($A111)=1,$H111&lt;&gt;""),SUM($H$3:$H111,-SUM($M$3:$M$10)),IF(AND(MONTH($A111)=2,$H111&lt;&gt;""),SUM($H$3:$H111,-SUM($M$3:$M$11)),IF(AND(MONTH($A111)=3,$H111&lt;&gt;""),SUM($H$3:$H111,-SUM($M$3:$M$12)),IF(AND(MONTH($A111)=4,$H111&lt;&gt;""),SUM($H$3:$H111,-SUM($M$3:$M$13)),"")))))))))))))</f>
        <v/>
      </c>
      <c r="J111" s="26" t="str">
        <f t="shared" si="26"/>
        <v/>
      </c>
      <c r="K111" s="26" t="str">
        <f>IF(OR(A111&lt;$E$1,A111&gt;EOMONTH($E$1,11)),"",IF(OR(AND(A111=EOMONTH(A111,0),VLOOKUP(MONTH(A111),$L$3:$N$14,3,0)&gt;0),J111&lt;&gt;""),SUM($J$3:$J111),""))</f>
        <v/>
      </c>
    </row>
    <row r="112" spans="1:11" x14ac:dyDescent="0.25">
      <c r="A112" s="17">
        <f t="shared" si="27"/>
        <v>43693</v>
      </c>
      <c r="B112" s="11"/>
      <c r="C112" s="11"/>
      <c r="D112" s="11"/>
      <c r="E112" s="11"/>
      <c r="F112" s="22" t="str">
        <f t="shared" si="25"/>
        <v/>
      </c>
      <c r="G112" s="26" t="str">
        <f t="shared" si="39"/>
        <v/>
      </c>
      <c r="H112" s="26" t="str">
        <f t="shared" si="40"/>
        <v/>
      </c>
      <c r="I112" s="26" t="str">
        <f>IF($A112=EOMONTH($A112,0),IF(VLOOKUP(MONTH($A112),$L$3:$M$14,2,0)&gt;0,VLOOKUP(MONTH($A112),$L$3:$M$14,2,0),""),IF(AND(MONTH($A112)=5,$H112&lt;&gt;""),SUM($H$3:$H112),IF(AND(MONTH($A112)=6,$H112&lt;&gt;""),SUM($H$3:$H112,-$M$3),IF(AND(MONTH($A112)=7,$H112&lt;&gt;""),SUM($H$3:$H112,-SUM($M$3:$M$4)),IF(AND(MONTH($A112)=8,$H112&lt;&gt;""),SUM($H$3:$H112,-SUM($M$3:$M$5)),IF(AND(MONTH($A112)=9,$H112&lt;&gt;""),SUM($H$3:$H112,-SUM($M$3:$M$6)),IF(AND(MONTH($A112)=10,$H112&lt;&gt;""),SUM($H$3:$H112,-SUM($M$3:$M$7)),IF(AND(MONTH($A112)=11,$H112&lt;&gt;""),SUM($H$3:$H112,-SUM($M$3:$M$8)),IF(AND(MONTH($A112)=12,$H112&lt;&gt;""),SUM($H$3:$H112,-SUM($M$3:$M$9)),IF(AND(MONTH($A112)=1,$H112&lt;&gt;""),SUM($H$3:$H112,-SUM($M$3:$M$10)),IF(AND(MONTH($A112)=2,$H112&lt;&gt;""),SUM($H$3:$H112,-SUM($M$3:$M$11)),IF(AND(MONTH($A112)=3,$H112&lt;&gt;""),SUM($H$3:$H112,-SUM($M$3:$M$12)),IF(AND(MONTH($A112)=4,$H112&lt;&gt;""),SUM($H$3:$H112,-SUM($M$3:$M$13)),"")))))))))))))</f>
        <v/>
      </c>
      <c r="J112" s="26" t="str">
        <f t="shared" si="26"/>
        <v/>
      </c>
      <c r="K112" s="26" t="str">
        <f>IF(OR(A112&lt;$E$1,A112&gt;EOMONTH($E$1,11)),"",IF(OR(AND(A112=EOMONTH(A112,0),VLOOKUP(MONTH(A112),$L$3:$N$14,3,0)&gt;0),J112&lt;&gt;""),SUM($J$3:$J112),""))</f>
        <v/>
      </c>
    </row>
    <row r="113" spans="1:11" x14ac:dyDescent="0.25">
      <c r="A113" s="17">
        <f t="shared" si="27"/>
        <v>43694</v>
      </c>
      <c r="B113" s="11"/>
      <c r="C113" s="11"/>
      <c r="D113" s="11"/>
      <c r="E113" s="11"/>
      <c r="F113" s="22" t="str">
        <f t="shared" si="25"/>
        <v/>
      </c>
      <c r="G113" s="26" t="str">
        <f t="shared" si="39"/>
        <v/>
      </c>
      <c r="H113" s="26" t="str">
        <f t="shared" si="40"/>
        <v/>
      </c>
      <c r="I113" s="26" t="str">
        <f>IF($A113=EOMONTH($A113,0),IF(VLOOKUP(MONTH($A113),$L$3:$M$14,2,0)&gt;0,VLOOKUP(MONTH($A113),$L$3:$M$14,2,0),""),IF(AND(MONTH($A113)=5,$H113&lt;&gt;""),SUM($H$3:$H113),IF(AND(MONTH($A113)=6,$H113&lt;&gt;""),SUM($H$3:$H113,-$M$3),IF(AND(MONTH($A113)=7,$H113&lt;&gt;""),SUM($H$3:$H113,-SUM($M$3:$M$4)),IF(AND(MONTH($A113)=8,$H113&lt;&gt;""),SUM($H$3:$H113,-SUM($M$3:$M$5)),IF(AND(MONTH($A113)=9,$H113&lt;&gt;""),SUM($H$3:$H113,-SUM($M$3:$M$6)),IF(AND(MONTH($A113)=10,$H113&lt;&gt;""),SUM($H$3:$H113,-SUM($M$3:$M$7)),IF(AND(MONTH($A113)=11,$H113&lt;&gt;""),SUM($H$3:$H113,-SUM($M$3:$M$8)),IF(AND(MONTH($A113)=12,$H113&lt;&gt;""),SUM($H$3:$H113,-SUM($M$3:$M$9)),IF(AND(MONTH($A113)=1,$H113&lt;&gt;""),SUM($H$3:$H113,-SUM($M$3:$M$10)),IF(AND(MONTH($A113)=2,$H113&lt;&gt;""),SUM($H$3:$H113,-SUM($M$3:$M$11)),IF(AND(MONTH($A113)=3,$H113&lt;&gt;""),SUM($H$3:$H113,-SUM($M$3:$M$12)),IF(AND(MONTH($A113)=4,$H113&lt;&gt;""),SUM($H$3:$H113,-SUM($M$3:$M$13)),"")))))))))))))</f>
        <v/>
      </c>
      <c r="J113" s="26" t="str">
        <f t="shared" si="26"/>
        <v/>
      </c>
      <c r="K113" s="26" t="str">
        <f>IF(OR(A113&lt;$E$1,A113&gt;EOMONTH($E$1,11)),"",IF(OR(AND(A113=EOMONTH(A113,0),VLOOKUP(MONTH(A113),$L$3:$N$14,3,0)&gt;0),J113&lt;&gt;""),SUM($J$3:$J113),""))</f>
        <v/>
      </c>
    </row>
    <row r="114" spans="1:11" x14ac:dyDescent="0.25">
      <c r="A114" s="17">
        <f t="shared" si="27"/>
        <v>43695</v>
      </c>
      <c r="B114" s="11"/>
      <c r="C114" s="11"/>
      <c r="D114" s="11"/>
      <c r="E114" s="11"/>
      <c r="F114" s="22" t="str">
        <f t="shared" si="25"/>
        <v/>
      </c>
      <c r="G114" s="28" t="str">
        <f>IF(SUM(F108:F114)-SUM(G108:G113)&gt;0,SUM(F108:F114)-SUM(G108:G113),"")</f>
        <v/>
      </c>
      <c r="H114" s="26" t="str">
        <f>IF(G114&lt;&gt;"",IF(MAX(SUM(F108:F114)-SUM(G108:G113)-44/24,0)&gt;0,IF(MAX(SUM(F108:F114)-SUM(G108:G113)-44/24,0)&gt;4/24,VLOOKUP(MAX(SUM(F108:F114)-SUM(G108:G113)-44/24,0),$O$3:$P$8,2,1),MAX(SUM(F108:F114)-SUM(G108:G113)-44/24,0)),""),"")</f>
        <v/>
      </c>
      <c r="I114" s="26" t="str">
        <f>IF($A114=EOMONTH($A114,0),IF(VLOOKUP(MONTH($A114),$L$3:$M$14,2,0)&gt;0,VLOOKUP(MONTH($A114),$L$3:$M$14,2,0),""),IF(AND(MONTH($A114)=5,$H114&lt;&gt;""),SUM($H$3:$H114),IF(AND(MONTH($A114)=6,$H114&lt;&gt;""),SUM($H$3:$H114,-$M$3),IF(AND(MONTH($A114)=7,$H114&lt;&gt;""),SUM($H$3:$H114,-SUM($M$3:$M$4)),IF(AND(MONTH($A114)=8,$H114&lt;&gt;""),SUM($H$3:$H114,-SUM($M$3:$M$5)),IF(AND(MONTH($A114)=9,$H114&lt;&gt;""),SUM($H$3:$H114,-SUM($M$3:$M$6)),IF(AND(MONTH($A114)=10,$H114&lt;&gt;""),SUM($H$3:$H114,-SUM($M$3:$M$7)),IF(AND(MONTH($A114)=11,$H114&lt;&gt;""),SUM($H$3:$H114,-SUM($M$3:$M$8)),IF(AND(MONTH($A114)=12,$H114&lt;&gt;""),SUM($H$3:$H114,-SUM($M$3:$M$9)),IF(AND(MONTH($A114)=1,$H114&lt;&gt;""),SUM($H$3:$H114,-SUM($M$3:$M$10)),IF(AND(MONTH($A114)=2,$H114&lt;&gt;""),SUM($H$3:$H114,-SUM($M$3:$M$11)),IF(AND(MONTH($A114)=3,$H114&lt;&gt;""),SUM($H$3:$H114,-SUM($M$3:$M$12)),IF(AND(MONTH($A114)=4,$H114&lt;&gt;""),SUM($H$3:$H114,-SUM($M$3:$M$13)),"")))))))))))))</f>
        <v/>
      </c>
      <c r="J114" s="26" t="str">
        <f t="shared" si="26"/>
        <v/>
      </c>
      <c r="K114" s="26" t="str">
        <f>IF(OR(A114&lt;$E$1,A114&gt;EOMONTH($E$1,11)),"",IF(OR(AND(A114=EOMONTH(A114,0),VLOOKUP(MONTH(A114),$L$3:$N$14,3,0)&gt;0),J114&lt;&gt;""),SUM($J$3:$J114),""))</f>
        <v/>
      </c>
    </row>
    <row r="115" spans="1:11" x14ac:dyDescent="0.25">
      <c r="A115" s="17">
        <f t="shared" si="27"/>
        <v>43696</v>
      </c>
      <c r="B115" s="12"/>
      <c r="C115" s="12"/>
      <c r="D115" s="12"/>
      <c r="E115" s="12"/>
      <c r="F115" s="18" t="str">
        <f t="shared" si="25"/>
        <v/>
      </c>
      <c r="G115" s="25" t="str">
        <f t="shared" ref="G115:G120" si="41">IF(MONTH(A115)=MONTH(A116),"",IF(CHOOSE(WEEKDAY(A115,2),$F$115,SUM($F$115:$F$116),SUM($F$115:$F$117),SUM($F$115:$F$118),SUM($F$115:$F$119),SUM($F$115:$F$120))&gt;0,CHOOSE(WEEKDAY(A115,2),$F$115,SUM($F$115:$F$116),SUM($F$115:$F$117),SUM($F$115:$F$118),SUM($F$115:$F$119),SUM($F$115:$F$120)),""))</f>
        <v/>
      </c>
      <c r="H115" s="25" t="str">
        <f t="shared" ref="H115:H120" si="42">IF(G115&lt;&gt;"",IF(MAX(G115-44/24,0)&gt;0,MAX(G115-44/24,0),""),"")</f>
        <v/>
      </c>
      <c r="I115" s="25" t="str">
        <f>IF($A115=EOMONTH($A115,0),IF(VLOOKUP(MONTH($A115),$L$3:$M$14,2,0)&gt;0,VLOOKUP(MONTH($A115),$L$3:$M$14,2,0),""),IF(AND(MONTH($A115)=5,$H115&lt;&gt;""),SUM($H$3:$H115),IF(AND(MONTH($A115)=6,$H115&lt;&gt;""),SUM($H$3:$H115,-$M$3),IF(AND(MONTH($A115)=7,$H115&lt;&gt;""),SUM($H$3:$H115,-SUM($M$3:$M$4)),IF(AND(MONTH($A115)=8,$H115&lt;&gt;""),SUM($H$3:$H115,-SUM($M$3:$M$5)),IF(AND(MONTH($A115)=9,$H115&lt;&gt;""),SUM($H$3:$H115,-SUM($M$3:$M$6)),IF(AND(MONTH($A115)=10,$H115&lt;&gt;""),SUM($H$3:$H115,-SUM($M$3:$M$7)),IF(AND(MONTH($A115)=11,$H115&lt;&gt;""),SUM($H$3:$H115,-SUM($M$3:$M$8)),IF(AND(MONTH($A115)=12,$H115&lt;&gt;""),SUM($H$3:$H115,-SUM($M$3:$M$9)),IF(AND(MONTH($A115)=1,$H115&lt;&gt;""),SUM($H$3:$H115,-SUM($M$3:$M$10)),IF(AND(MONTH($A115)=2,$H115&lt;&gt;""),SUM($H$3:$H115,-SUM($M$3:$M$11)),IF(AND(MONTH($A115)=3,$H115&lt;&gt;""),SUM($H$3:$H115,-SUM($M$3:$M$12)),IF(AND(MONTH($A115)=4,$H115&lt;&gt;""),SUM($H$3:$H115,-SUM($M$3:$M$13)),"")))))))))))))</f>
        <v/>
      </c>
      <c r="J115" s="25" t="str">
        <f t="shared" si="26"/>
        <v/>
      </c>
      <c r="K115" s="25" t="str">
        <f>IF(OR(A115&lt;$E$1,A115&gt;EOMONTH($E$1,11)),"",IF(OR(AND(A115=EOMONTH(A115,0),VLOOKUP(MONTH(A115),$L$3:$N$14,3,0)&gt;0),J115&lt;&gt;""),SUM($J$3:$J115),""))</f>
        <v/>
      </c>
    </row>
    <row r="116" spans="1:11" x14ac:dyDescent="0.25">
      <c r="A116" s="17">
        <f t="shared" si="27"/>
        <v>43697</v>
      </c>
      <c r="B116" s="12"/>
      <c r="C116" s="12"/>
      <c r="D116" s="12"/>
      <c r="E116" s="12"/>
      <c r="F116" s="18" t="str">
        <f t="shared" si="25"/>
        <v/>
      </c>
      <c r="G116" s="25" t="str">
        <f t="shared" si="41"/>
        <v/>
      </c>
      <c r="H116" s="25" t="str">
        <f t="shared" si="42"/>
        <v/>
      </c>
      <c r="I116" s="25" t="str">
        <f>IF($A116=EOMONTH($A116,0),IF(VLOOKUP(MONTH($A116),$L$3:$M$14,2,0)&gt;0,VLOOKUP(MONTH($A116),$L$3:$M$14,2,0),""),IF(AND(MONTH($A116)=5,$H116&lt;&gt;""),SUM($H$3:$H116),IF(AND(MONTH($A116)=6,$H116&lt;&gt;""),SUM($H$3:$H116,-$M$3),IF(AND(MONTH($A116)=7,$H116&lt;&gt;""),SUM($H$3:$H116,-SUM($M$3:$M$4)),IF(AND(MONTH($A116)=8,$H116&lt;&gt;""),SUM($H$3:$H116,-SUM($M$3:$M$5)),IF(AND(MONTH($A116)=9,$H116&lt;&gt;""),SUM($H$3:$H116,-SUM($M$3:$M$6)),IF(AND(MONTH($A116)=10,$H116&lt;&gt;""),SUM($H$3:$H116,-SUM($M$3:$M$7)),IF(AND(MONTH($A116)=11,$H116&lt;&gt;""),SUM($H$3:$H116,-SUM($M$3:$M$8)),IF(AND(MONTH($A116)=12,$H116&lt;&gt;""),SUM($H$3:$H116,-SUM($M$3:$M$9)),IF(AND(MONTH($A116)=1,$H116&lt;&gt;""),SUM($H$3:$H116,-SUM($M$3:$M$10)),IF(AND(MONTH($A116)=2,$H116&lt;&gt;""),SUM($H$3:$H116,-SUM($M$3:$M$11)),IF(AND(MONTH($A116)=3,$H116&lt;&gt;""),SUM($H$3:$H116,-SUM($M$3:$M$12)),IF(AND(MONTH($A116)=4,$H116&lt;&gt;""),SUM($H$3:$H116,-SUM($M$3:$M$13)),"")))))))))))))</f>
        <v/>
      </c>
      <c r="J116" s="25" t="str">
        <f t="shared" si="26"/>
        <v/>
      </c>
      <c r="K116" s="25" t="str">
        <f>IF(OR(A116&lt;$E$1,A116&gt;EOMONTH($E$1,11)),"",IF(OR(AND(A116=EOMONTH(A116,0),VLOOKUP(MONTH(A116),$L$3:$N$14,3,0)&gt;0),J116&lt;&gt;""),SUM($J$3:$J116),""))</f>
        <v/>
      </c>
    </row>
    <row r="117" spans="1:11" x14ac:dyDescent="0.25">
      <c r="A117" s="17">
        <f t="shared" si="27"/>
        <v>43698</v>
      </c>
      <c r="B117" s="12"/>
      <c r="C117" s="12"/>
      <c r="D117" s="12"/>
      <c r="E117" s="12"/>
      <c r="F117" s="18" t="str">
        <f t="shared" si="25"/>
        <v/>
      </c>
      <c r="G117" s="25" t="str">
        <f t="shared" si="41"/>
        <v/>
      </c>
      <c r="H117" s="25" t="str">
        <f t="shared" si="42"/>
        <v/>
      </c>
      <c r="I117" s="25" t="str">
        <f>IF($A117=EOMONTH($A117,0),IF(VLOOKUP(MONTH($A117),$L$3:$M$14,2,0)&gt;0,VLOOKUP(MONTH($A117),$L$3:$M$14,2,0),""),IF(AND(MONTH($A117)=5,$H117&lt;&gt;""),SUM($H$3:$H117),IF(AND(MONTH($A117)=6,$H117&lt;&gt;""),SUM($H$3:$H117,-$M$3),IF(AND(MONTH($A117)=7,$H117&lt;&gt;""),SUM($H$3:$H117,-SUM($M$3:$M$4)),IF(AND(MONTH($A117)=8,$H117&lt;&gt;""),SUM($H$3:$H117,-SUM($M$3:$M$5)),IF(AND(MONTH($A117)=9,$H117&lt;&gt;""),SUM($H$3:$H117,-SUM($M$3:$M$6)),IF(AND(MONTH($A117)=10,$H117&lt;&gt;""),SUM($H$3:$H117,-SUM($M$3:$M$7)),IF(AND(MONTH($A117)=11,$H117&lt;&gt;""),SUM($H$3:$H117,-SUM($M$3:$M$8)),IF(AND(MONTH($A117)=12,$H117&lt;&gt;""),SUM($H$3:$H117,-SUM($M$3:$M$9)),IF(AND(MONTH($A117)=1,$H117&lt;&gt;""),SUM($H$3:$H117,-SUM($M$3:$M$10)),IF(AND(MONTH($A117)=2,$H117&lt;&gt;""),SUM($H$3:$H117,-SUM($M$3:$M$11)),IF(AND(MONTH($A117)=3,$H117&lt;&gt;""),SUM($H$3:$H117,-SUM($M$3:$M$12)),IF(AND(MONTH($A117)=4,$H117&lt;&gt;""),SUM($H$3:$H117,-SUM($M$3:$M$13)),"")))))))))))))</f>
        <v/>
      </c>
      <c r="J117" s="25" t="str">
        <f t="shared" si="26"/>
        <v/>
      </c>
      <c r="K117" s="25" t="str">
        <f>IF(OR(A117&lt;$E$1,A117&gt;EOMONTH($E$1,11)),"",IF(OR(AND(A117=EOMONTH(A117,0),VLOOKUP(MONTH(A117),$L$3:$N$14,3,0)&gt;0),J117&lt;&gt;""),SUM($J$3:$J117),""))</f>
        <v/>
      </c>
    </row>
    <row r="118" spans="1:11" x14ac:dyDescent="0.25">
      <c r="A118" s="17">
        <f t="shared" si="27"/>
        <v>43699</v>
      </c>
      <c r="B118" s="12"/>
      <c r="C118" s="12"/>
      <c r="D118" s="12"/>
      <c r="E118" s="12"/>
      <c r="F118" s="18" t="str">
        <f t="shared" si="25"/>
        <v/>
      </c>
      <c r="G118" s="25" t="str">
        <f t="shared" si="41"/>
        <v/>
      </c>
      <c r="H118" s="25" t="str">
        <f t="shared" si="42"/>
        <v/>
      </c>
      <c r="I118" s="25" t="str">
        <f>IF($A118=EOMONTH($A118,0),IF(VLOOKUP(MONTH($A118),$L$3:$M$14,2,0)&gt;0,VLOOKUP(MONTH($A118),$L$3:$M$14,2,0),""),IF(AND(MONTH($A118)=5,$H118&lt;&gt;""),SUM($H$3:$H118),IF(AND(MONTH($A118)=6,$H118&lt;&gt;""),SUM($H$3:$H118,-$M$3),IF(AND(MONTH($A118)=7,$H118&lt;&gt;""),SUM($H$3:$H118,-SUM($M$3:$M$4)),IF(AND(MONTH($A118)=8,$H118&lt;&gt;""),SUM($H$3:$H118,-SUM($M$3:$M$5)),IF(AND(MONTH($A118)=9,$H118&lt;&gt;""),SUM($H$3:$H118,-SUM($M$3:$M$6)),IF(AND(MONTH($A118)=10,$H118&lt;&gt;""),SUM($H$3:$H118,-SUM($M$3:$M$7)),IF(AND(MONTH($A118)=11,$H118&lt;&gt;""),SUM($H$3:$H118,-SUM($M$3:$M$8)),IF(AND(MONTH($A118)=12,$H118&lt;&gt;""),SUM($H$3:$H118,-SUM($M$3:$M$9)),IF(AND(MONTH($A118)=1,$H118&lt;&gt;""),SUM($H$3:$H118,-SUM($M$3:$M$10)),IF(AND(MONTH($A118)=2,$H118&lt;&gt;""),SUM($H$3:$H118,-SUM($M$3:$M$11)),IF(AND(MONTH($A118)=3,$H118&lt;&gt;""),SUM($H$3:$H118,-SUM($M$3:$M$12)),IF(AND(MONTH($A118)=4,$H118&lt;&gt;""),SUM($H$3:$H118,-SUM($M$3:$M$13)),"")))))))))))))</f>
        <v/>
      </c>
      <c r="J118" s="25" t="str">
        <f t="shared" si="26"/>
        <v/>
      </c>
      <c r="K118" s="25" t="str">
        <f>IF(OR(A118&lt;$E$1,A118&gt;EOMONTH($E$1,11)),"",IF(OR(AND(A118=EOMONTH(A118,0),VLOOKUP(MONTH(A118),$L$3:$N$14,3,0)&gt;0),J118&lt;&gt;""),SUM($J$3:$J118),""))</f>
        <v/>
      </c>
    </row>
    <row r="119" spans="1:11" x14ac:dyDescent="0.25">
      <c r="A119" s="17">
        <f t="shared" si="27"/>
        <v>43700</v>
      </c>
      <c r="B119" s="12"/>
      <c r="C119" s="12"/>
      <c r="D119" s="12"/>
      <c r="E119" s="12"/>
      <c r="F119" s="18" t="str">
        <f t="shared" si="25"/>
        <v/>
      </c>
      <c r="G119" s="25" t="str">
        <f t="shared" si="41"/>
        <v/>
      </c>
      <c r="H119" s="25" t="str">
        <f t="shared" si="42"/>
        <v/>
      </c>
      <c r="I119" s="25" t="str">
        <f>IF($A119=EOMONTH($A119,0),IF(VLOOKUP(MONTH($A119),$L$3:$M$14,2,0)&gt;0,VLOOKUP(MONTH($A119),$L$3:$M$14,2,0),""),IF(AND(MONTH($A119)=5,$H119&lt;&gt;""),SUM($H$3:$H119),IF(AND(MONTH($A119)=6,$H119&lt;&gt;""),SUM($H$3:$H119,-$M$3),IF(AND(MONTH($A119)=7,$H119&lt;&gt;""),SUM($H$3:$H119,-SUM($M$3:$M$4)),IF(AND(MONTH($A119)=8,$H119&lt;&gt;""),SUM($H$3:$H119,-SUM($M$3:$M$5)),IF(AND(MONTH($A119)=9,$H119&lt;&gt;""),SUM($H$3:$H119,-SUM($M$3:$M$6)),IF(AND(MONTH($A119)=10,$H119&lt;&gt;""),SUM($H$3:$H119,-SUM($M$3:$M$7)),IF(AND(MONTH($A119)=11,$H119&lt;&gt;""),SUM($H$3:$H119,-SUM($M$3:$M$8)),IF(AND(MONTH($A119)=12,$H119&lt;&gt;""),SUM($H$3:$H119,-SUM($M$3:$M$9)),IF(AND(MONTH($A119)=1,$H119&lt;&gt;""),SUM($H$3:$H119,-SUM($M$3:$M$10)),IF(AND(MONTH($A119)=2,$H119&lt;&gt;""),SUM($H$3:$H119,-SUM($M$3:$M$11)),IF(AND(MONTH($A119)=3,$H119&lt;&gt;""),SUM($H$3:$H119,-SUM($M$3:$M$12)),IF(AND(MONTH($A119)=4,$H119&lt;&gt;""),SUM($H$3:$H119,-SUM($M$3:$M$13)),"")))))))))))))</f>
        <v/>
      </c>
      <c r="J119" s="25" t="str">
        <f t="shared" si="26"/>
        <v/>
      </c>
      <c r="K119" s="25" t="str">
        <f>IF(OR(A119&lt;$E$1,A119&gt;EOMONTH($E$1,11)),"",IF(OR(AND(A119=EOMONTH(A119,0),VLOOKUP(MONTH(A119),$L$3:$N$14,3,0)&gt;0),J119&lt;&gt;""),SUM($J$3:$J119),""))</f>
        <v/>
      </c>
    </row>
    <row r="120" spans="1:11" x14ac:dyDescent="0.25">
      <c r="A120" s="17">
        <f t="shared" si="27"/>
        <v>43701</v>
      </c>
      <c r="B120" s="12"/>
      <c r="C120" s="12"/>
      <c r="D120" s="12"/>
      <c r="E120" s="12"/>
      <c r="F120" s="18" t="str">
        <f t="shared" si="25"/>
        <v/>
      </c>
      <c r="G120" s="25" t="str">
        <f t="shared" si="41"/>
        <v/>
      </c>
      <c r="H120" s="25" t="str">
        <f t="shared" si="42"/>
        <v/>
      </c>
      <c r="I120" s="25" t="str">
        <f>IF($A120=EOMONTH($A120,0),IF(VLOOKUP(MONTH($A120),$L$3:$M$14,2,0)&gt;0,VLOOKUP(MONTH($A120),$L$3:$M$14,2,0),""),IF(AND(MONTH($A120)=5,$H120&lt;&gt;""),SUM($H$3:$H120),IF(AND(MONTH($A120)=6,$H120&lt;&gt;""),SUM($H$3:$H120,-$M$3),IF(AND(MONTH($A120)=7,$H120&lt;&gt;""),SUM($H$3:$H120,-SUM($M$3:$M$4)),IF(AND(MONTH($A120)=8,$H120&lt;&gt;""),SUM($H$3:$H120,-SUM($M$3:$M$5)),IF(AND(MONTH($A120)=9,$H120&lt;&gt;""),SUM($H$3:$H120,-SUM($M$3:$M$6)),IF(AND(MONTH($A120)=10,$H120&lt;&gt;""),SUM($H$3:$H120,-SUM($M$3:$M$7)),IF(AND(MONTH($A120)=11,$H120&lt;&gt;""),SUM($H$3:$H120,-SUM($M$3:$M$8)),IF(AND(MONTH($A120)=12,$H120&lt;&gt;""),SUM($H$3:$H120,-SUM($M$3:$M$9)),IF(AND(MONTH($A120)=1,$H120&lt;&gt;""),SUM($H$3:$H120,-SUM($M$3:$M$10)),IF(AND(MONTH($A120)=2,$H120&lt;&gt;""),SUM($H$3:$H120,-SUM($M$3:$M$11)),IF(AND(MONTH($A120)=3,$H120&lt;&gt;""),SUM($H$3:$H120,-SUM($M$3:$M$12)),IF(AND(MONTH($A120)=4,$H120&lt;&gt;""),SUM($H$3:$H120,-SUM($M$3:$M$13)),"")))))))))))))</f>
        <v/>
      </c>
      <c r="J120" s="25" t="str">
        <f t="shared" si="26"/>
        <v/>
      </c>
      <c r="K120" s="25" t="str">
        <f>IF(OR(A120&lt;$E$1,A120&gt;EOMONTH($E$1,11)),"",IF(OR(AND(A120=EOMONTH(A120,0),VLOOKUP(MONTH(A120),$L$3:$N$14,3,0)&gt;0),J120&lt;&gt;""),SUM($J$3:$J120),""))</f>
        <v/>
      </c>
    </row>
    <row r="121" spans="1:11" x14ac:dyDescent="0.25">
      <c r="A121" s="17">
        <f t="shared" si="27"/>
        <v>43702</v>
      </c>
      <c r="B121" s="12"/>
      <c r="C121" s="12"/>
      <c r="D121" s="12"/>
      <c r="E121" s="12"/>
      <c r="F121" s="18" t="str">
        <f t="shared" si="25"/>
        <v/>
      </c>
      <c r="G121" s="27" t="str">
        <f>IF(SUM(F115:F121)-SUM(G115:G120)&gt;0,SUM(F115:F121)-SUM(G115:G120),"")</f>
        <v/>
      </c>
      <c r="H121" s="25" t="str">
        <f>IF(G121&lt;&gt;"",IF(MAX(SUM(F115:F121)-SUM(G115:G120)-44/24,0)&gt;0,IF(MAX(SUM(F115:F121)-SUM(G115:G120)-44/24,0)&gt;4/24,VLOOKUP(MAX(SUM(F115:F121)-SUM(G115:G120)-44/24,0),$O$3:$P$8,2,1),MAX(SUM(F115:F121)-SUM(G115:G120)-44/24,0)),""),"")</f>
        <v/>
      </c>
      <c r="I121" s="25" t="str">
        <f>IF($A121=EOMONTH($A121,0),IF(VLOOKUP(MONTH($A121),$L$3:$M$14,2,0)&gt;0,VLOOKUP(MONTH($A121),$L$3:$M$14,2,0),""),IF(AND(MONTH($A121)=5,$H121&lt;&gt;""),SUM($H$3:$H121),IF(AND(MONTH($A121)=6,$H121&lt;&gt;""),SUM($H$3:$H121,-$M$3),IF(AND(MONTH($A121)=7,$H121&lt;&gt;""),SUM($H$3:$H121,-SUM($M$3:$M$4)),IF(AND(MONTH($A121)=8,$H121&lt;&gt;""),SUM($H$3:$H121,-SUM($M$3:$M$5)),IF(AND(MONTH($A121)=9,$H121&lt;&gt;""),SUM($H$3:$H121,-SUM($M$3:$M$6)),IF(AND(MONTH($A121)=10,$H121&lt;&gt;""),SUM($H$3:$H121,-SUM($M$3:$M$7)),IF(AND(MONTH($A121)=11,$H121&lt;&gt;""),SUM($H$3:$H121,-SUM($M$3:$M$8)),IF(AND(MONTH($A121)=12,$H121&lt;&gt;""),SUM($H$3:$H121,-SUM($M$3:$M$9)),IF(AND(MONTH($A121)=1,$H121&lt;&gt;""),SUM($H$3:$H121,-SUM($M$3:$M$10)),IF(AND(MONTH($A121)=2,$H121&lt;&gt;""),SUM($H$3:$H121,-SUM($M$3:$M$11)),IF(AND(MONTH($A121)=3,$H121&lt;&gt;""),SUM($H$3:$H121,-SUM($M$3:$M$12)),IF(AND(MONTH($A121)=4,$H121&lt;&gt;""),SUM($H$3:$H121,-SUM($M$3:$M$13)),"")))))))))))))</f>
        <v/>
      </c>
      <c r="J121" s="25" t="str">
        <f t="shared" si="26"/>
        <v/>
      </c>
      <c r="K121" s="25" t="str">
        <f>IF(OR(A121&lt;$E$1,A121&gt;EOMONTH($E$1,11)),"",IF(OR(AND(A121=EOMONTH(A121,0),VLOOKUP(MONTH(A121),$L$3:$N$14,3,0)&gt;0),J121&lt;&gt;""),SUM($J$3:$J121),""))</f>
        <v/>
      </c>
    </row>
    <row r="122" spans="1:11" x14ac:dyDescent="0.25">
      <c r="A122" s="17">
        <f t="shared" si="27"/>
        <v>43703</v>
      </c>
      <c r="B122" s="11"/>
      <c r="C122" s="11"/>
      <c r="D122" s="11"/>
      <c r="E122" s="11"/>
      <c r="F122" s="22" t="str">
        <f t="shared" si="25"/>
        <v/>
      </c>
      <c r="G122" s="26" t="str">
        <f t="shared" ref="G122:G127" si="43">IF(MONTH(A122)=MONTH(A123),"",IF(CHOOSE(WEEKDAY(A122,2),$F$122,SUM($F$122:$F$123),SUM($F$122:$F$124),SUM($F$122:$F$125),SUM($F$122:$F$126),SUM($F$122:$F$127))&gt;0,CHOOSE(WEEKDAY(A122,2),$F$122,SUM($F$122:$F$123),SUM($F$122:$F$124),SUM($F$122:$F$125),SUM($F$122:$F$126),SUM($F$122:$F$127)),""))</f>
        <v/>
      </c>
      <c r="H122" s="26" t="str">
        <f t="shared" ref="H122:H127" si="44">IF(G122&lt;&gt;"",IF(MAX(G122-44/24,0)&gt;0,MAX(G122-44/24,0),""),"")</f>
        <v/>
      </c>
      <c r="I122" s="26" t="str">
        <f>IF($A122=EOMONTH($A122,0),IF(VLOOKUP(MONTH($A122),$L$3:$M$14,2,0)&gt;0,VLOOKUP(MONTH($A122),$L$3:$M$14,2,0),""),IF(AND(MONTH($A122)=5,$H122&lt;&gt;""),SUM($H$3:$H122),IF(AND(MONTH($A122)=6,$H122&lt;&gt;""),SUM($H$3:$H122,-$M$3),IF(AND(MONTH($A122)=7,$H122&lt;&gt;""),SUM($H$3:$H122,-SUM($M$3:$M$4)),IF(AND(MONTH($A122)=8,$H122&lt;&gt;""),SUM($H$3:$H122,-SUM($M$3:$M$5)),IF(AND(MONTH($A122)=9,$H122&lt;&gt;""),SUM($H$3:$H122,-SUM($M$3:$M$6)),IF(AND(MONTH($A122)=10,$H122&lt;&gt;""),SUM($H$3:$H122,-SUM($M$3:$M$7)),IF(AND(MONTH($A122)=11,$H122&lt;&gt;""),SUM($H$3:$H122,-SUM($M$3:$M$8)),IF(AND(MONTH($A122)=12,$H122&lt;&gt;""),SUM($H$3:$H122,-SUM($M$3:$M$9)),IF(AND(MONTH($A122)=1,$H122&lt;&gt;""),SUM($H$3:$H122,-SUM($M$3:$M$10)),IF(AND(MONTH($A122)=2,$H122&lt;&gt;""),SUM($H$3:$H122,-SUM($M$3:$M$11)),IF(AND(MONTH($A122)=3,$H122&lt;&gt;""),SUM($H$3:$H122,-SUM($M$3:$M$12)),IF(AND(MONTH($A122)=4,$H122&lt;&gt;""),SUM($H$3:$H122,-SUM($M$3:$M$13)),"")))))))))))))</f>
        <v/>
      </c>
      <c r="J122" s="26" t="str">
        <f t="shared" si="26"/>
        <v/>
      </c>
      <c r="K122" s="26" t="str">
        <f>IF(OR(A122&lt;$E$1,A122&gt;EOMONTH($E$1,11)),"",IF(OR(AND(A122=EOMONTH(A122,0),VLOOKUP(MONTH(A122),$L$3:$N$14,3,0)&gt;0),J122&lt;&gt;""),SUM($J$3:$J122),""))</f>
        <v/>
      </c>
    </row>
    <row r="123" spans="1:11" x14ac:dyDescent="0.25">
      <c r="A123" s="17">
        <f t="shared" si="27"/>
        <v>43704</v>
      </c>
      <c r="B123" s="11"/>
      <c r="C123" s="11"/>
      <c r="D123" s="11"/>
      <c r="E123" s="11"/>
      <c r="F123" s="22" t="str">
        <f t="shared" si="25"/>
        <v/>
      </c>
      <c r="G123" s="26" t="str">
        <f t="shared" si="43"/>
        <v/>
      </c>
      <c r="H123" s="26" t="str">
        <f t="shared" si="44"/>
        <v/>
      </c>
      <c r="I123" s="26" t="str">
        <f>IF($A123=EOMONTH($A123,0),IF(VLOOKUP(MONTH($A123),$L$3:$M$14,2,0)&gt;0,VLOOKUP(MONTH($A123),$L$3:$M$14,2,0),""),IF(AND(MONTH($A123)=5,$H123&lt;&gt;""),SUM($H$3:$H123),IF(AND(MONTH($A123)=6,$H123&lt;&gt;""),SUM($H$3:$H123,-$M$3),IF(AND(MONTH($A123)=7,$H123&lt;&gt;""),SUM($H$3:$H123,-SUM($M$3:$M$4)),IF(AND(MONTH($A123)=8,$H123&lt;&gt;""),SUM($H$3:$H123,-SUM($M$3:$M$5)),IF(AND(MONTH($A123)=9,$H123&lt;&gt;""),SUM($H$3:$H123,-SUM($M$3:$M$6)),IF(AND(MONTH($A123)=10,$H123&lt;&gt;""),SUM($H$3:$H123,-SUM($M$3:$M$7)),IF(AND(MONTH($A123)=11,$H123&lt;&gt;""),SUM($H$3:$H123,-SUM($M$3:$M$8)),IF(AND(MONTH($A123)=12,$H123&lt;&gt;""),SUM($H$3:$H123,-SUM($M$3:$M$9)),IF(AND(MONTH($A123)=1,$H123&lt;&gt;""),SUM($H$3:$H123,-SUM($M$3:$M$10)),IF(AND(MONTH($A123)=2,$H123&lt;&gt;""),SUM($H$3:$H123,-SUM($M$3:$M$11)),IF(AND(MONTH($A123)=3,$H123&lt;&gt;""),SUM($H$3:$H123,-SUM($M$3:$M$12)),IF(AND(MONTH($A123)=4,$H123&lt;&gt;""),SUM($H$3:$H123,-SUM($M$3:$M$13)),"")))))))))))))</f>
        <v/>
      </c>
      <c r="J123" s="26" t="str">
        <f t="shared" si="26"/>
        <v/>
      </c>
      <c r="K123" s="26" t="str">
        <f>IF(OR(A123&lt;$E$1,A123&gt;EOMONTH($E$1,11)),"",IF(OR(AND(A123=EOMONTH(A123,0),VLOOKUP(MONTH(A123),$L$3:$N$14,3,0)&gt;0),J123&lt;&gt;""),SUM($J$3:$J123),""))</f>
        <v/>
      </c>
    </row>
    <row r="124" spans="1:11" x14ac:dyDescent="0.25">
      <c r="A124" s="17">
        <f t="shared" si="27"/>
        <v>43705</v>
      </c>
      <c r="B124" s="11"/>
      <c r="C124" s="11"/>
      <c r="D124" s="11"/>
      <c r="E124" s="11"/>
      <c r="F124" s="22" t="str">
        <f t="shared" si="25"/>
        <v/>
      </c>
      <c r="G124" s="26" t="str">
        <f t="shared" si="43"/>
        <v/>
      </c>
      <c r="H124" s="26" t="str">
        <f t="shared" si="44"/>
        <v/>
      </c>
      <c r="I124" s="26" t="str">
        <f>IF($A124=EOMONTH($A124,0),IF(VLOOKUP(MONTH($A124),$L$3:$M$14,2,0)&gt;0,VLOOKUP(MONTH($A124),$L$3:$M$14,2,0),""),IF(AND(MONTH($A124)=5,$H124&lt;&gt;""),SUM($H$3:$H124),IF(AND(MONTH($A124)=6,$H124&lt;&gt;""),SUM($H$3:$H124,-$M$3),IF(AND(MONTH($A124)=7,$H124&lt;&gt;""),SUM($H$3:$H124,-SUM($M$3:$M$4)),IF(AND(MONTH($A124)=8,$H124&lt;&gt;""),SUM($H$3:$H124,-SUM($M$3:$M$5)),IF(AND(MONTH($A124)=9,$H124&lt;&gt;""),SUM($H$3:$H124,-SUM($M$3:$M$6)),IF(AND(MONTH($A124)=10,$H124&lt;&gt;""),SUM($H$3:$H124,-SUM($M$3:$M$7)),IF(AND(MONTH($A124)=11,$H124&lt;&gt;""),SUM($H$3:$H124,-SUM($M$3:$M$8)),IF(AND(MONTH($A124)=12,$H124&lt;&gt;""),SUM($H$3:$H124,-SUM($M$3:$M$9)),IF(AND(MONTH($A124)=1,$H124&lt;&gt;""),SUM($H$3:$H124,-SUM($M$3:$M$10)),IF(AND(MONTH($A124)=2,$H124&lt;&gt;""),SUM($H$3:$H124,-SUM($M$3:$M$11)),IF(AND(MONTH($A124)=3,$H124&lt;&gt;""),SUM($H$3:$H124,-SUM($M$3:$M$12)),IF(AND(MONTH($A124)=4,$H124&lt;&gt;""),SUM($H$3:$H124,-SUM($M$3:$M$13)),"")))))))))))))</f>
        <v/>
      </c>
      <c r="J124" s="26" t="str">
        <f t="shared" si="26"/>
        <v/>
      </c>
      <c r="K124" s="26" t="str">
        <f>IF(OR(A124&lt;$E$1,A124&gt;EOMONTH($E$1,11)),"",IF(OR(AND(A124=EOMONTH(A124,0),VLOOKUP(MONTH(A124),$L$3:$N$14,3,0)&gt;0),J124&lt;&gt;""),SUM($J$3:$J124),""))</f>
        <v/>
      </c>
    </row>
    <row r="125" spans="1:11" x14ac:dyDescent="0.25">
      <c r="A125" s="17">
        <f t="shared" si="27"/>
        <v>43706</v>
      </c>
      <c r="B125" s="11"/>
      <c r="C125" s="11"/>
      <c r="D125" s="11"/>
      <c r="E125" s="11"/>
      <c r="F125" s="22" t="str">
        <f t="shared" si="25"/>
        <v/>
      </c>
      <c r="G125" s="26" t="str">
        <f t="shared" si="43"/>
        <v/>
      </c>
      <c r="H125" s="26" t="str">
        <f t="shared" si="44"/>
        <v/>
      </c>
      <c r="I125" s="26" t="str">
        <f>IF($A125=EOMONTH($A125,0),IF(VLOOKUP(MONTH($A125),$L$3:$M$14,2,0)&gt;0,VLOOKUP(MONTH($A125),$L$3:$M$14,2,0),""),IF(AND(MONTH($A125)=5,$H125&lt;&gt;""),SUM($H$3:$H125),IF(AND(MONTH($A125)=6,$H125&lt;&gt;""),SUM($H$3:$H125,-$M$3),IF(AND(MONTH($A125)=7,$H125&lt;&gt;""),SUM($H$3:$H125,-SUM($M$3:$M$4)),IF(AND(MONTH($A125)=8,$H125&lt;&gt;""),SUM($H$3:$H125,-SUM($M$3:$M$5)),IF(AND(MONTH($A125)=9,$H125&lt;&gt;""),SUM($H$3:$H125,-SUM($M$3:$M$6)),IF(AND(MONTH($A125)=10,$H125&lt;&gt;""),SUM($H$3:$H125,-SUM($M$3:$M$7)),IF(AND(MONTH($A125)=11,$H125&lt;&gt;""),SUM($H$3:$H125,-SUM($M$3:$M$8)),IF(AND(MONTH($A125)=12,$H125&lt;&gt;""),SUM($H$3:$H125,-SUM($M$3:$M$9)),IF(AND(MONTH($A125)=1,$H125&lt;&gt;""),SUM($H$3:$H125,-SUM($M$3:$M$10)),IF(AND(MONTH($A125)=2,$H125&lt;&gt;""),SUM($H$3:$H125,-SUM($M$3:$M$11)),IF(AND(MONTH($A125)=3,$H125&lt;&gt;""),SUM($H$3:$H125,-SUM($M$3:$M$12)),IF(AND(MONTH($A125)=4,$H125&lt;&gt;""),SUM($H$3:$H125,-SUM($M$3:$M$13)),"")))))))))))))</f>
        <v/>
      </c>
      <c r="J125" s="26" t="str">
        <f t="shared" si="26"/>
        <v/>
      </c>
      <c r="K125" s="26" t="str">
        <f>IF(OR(A125&lt;$E$1,A125&gt;EOMONTH($E$1,11)),"",IF(OR(AND(A125=EOMONTH(A125,0),VLOOKUP(MONTH(A125),$L$3:$N$14,3,0)&gt;0),J125&lt;&gt;""),SUM($J$3:$J125),""))</f>
        <v/>
      </c>
    </row>
    <row r="126" spans="1:11" x14ac:dyDescent="0.25">
      <c r="A126" s="17">
        <f t="shared" si="27"/>
        <v>43707</v>
      </c>
      <c r="B126" s="11"/>
      <c r="C126" s="11"/>
      <c r="D126" s="11"/>
      <c r="E126" s="11"/>
      <c r="F126" s="22" t="str">
        <f t="shared" si="25"/>
        <v/>
      </c>
      <c r="G126" s="26" t="str">
        <f t="shared" si="43"/>
        <v/>
      </c>
      <c r="H126" s="26" t="str">
        <f t="shared" si="44"/>
        <v/>
      </c>
      <c r="I126" s="26" t="str">
        <f>IF($A126=EOMONTH($A126,0),IF(VLOOKUP(MONTH($A126),$L$3:$M$14,2,0)&gt;0,VLOOKUP(MONTH($A126),$L$3:$M$14,2,0),""),IF(AND(MONTH($A126)=5,$H126&lt;&gt;""),SUM($H$3:$H126),IF(AND(MONTH($A126)=6,$H126&lt;&gt;""),SUM($H$3:$H126,-$M$3),IF(AND(MONTH($A126)=7,$H126&lt;&gt;""),SUM($H$3:$H126,-SUM($M$3:$M$4)),IF(AND(MONTH($A126)=8,$H126&lt;&gt;""),SUM($H$3:$H126,-SUM($M$3:$M$5)),IF(AND(MONTH($A126)=9,$H126&lt;&gt;""),SUM($H$3:$H126,-SUM($M$3:$M$6)),IF(AND(MONTH($A126)=10,$H126&lt;&gt;""),SUM($H$3:$H126,-SUM($M$3:$M$7)),IF(AND(MONTH($A126)=11,$H126&lt;&gt;""),SUM($H$3:$H126,-SUM($M$3:$M$8)),IF(AND(MONTH($A126)=12,$H126&lt;&gt;""),SUM($H$3:$H126,-SUM($M$3:$M$9)),IF(AND(MONTH($A126)=1,$H126&lt;&gt;""),SUM($H$3:$H126,-SUM($M$3:$M$10)),IF(AND(MONTH($A126)=2,$H126&lt;&gt;""),SUM($H$3:$H126,-SUM($M$3:$M$11)),IF(AND(MONTH($A126)=3,$H126&lt;&gt;""),SUM($H$3:$H126,-SUM($M$3:$M$12)),IF(AND(MONTH($A126)=4,$H126&lt;&gt;""),SUM($H$3:$H126,-SUM($M$3:$M$13)),"")))))))))))))</f>
        <v/>
      </c>
      <c r="J126" s="26" t="str">
        <f t="shared" si="26"/>
        <v/>
      </c>
      <c r="K126" s="26" t="str">
        <f>IF(OR(A126&lt;$E$1,A126&gt;EOMONTH($E$1,11)),"",IF(OR(AND(A126=EOMONTH(A126,0),VLOOKUP(MONTH(A126),$L$3:$N$14,3,0)&gt;0),J126&lt;&gt;""),SUM($J$3:$J126),""))</f>
        <v/>
      </c>
    </row>
    <row r="127" spans="1:11" x14ac:dyDescent="0.25">
      <c r="A127" s="17">
        <f t="shared" si="27"/>
        <v>43708</v>
      </c>
      <c r="B127" s="11"/>
      <c r="C127" s="11"/>
      <c r="D127" s="11"/>
      <c r="E127" s="11"/>
      <c r="F127" s="22" t="str">
        <f t="shared" si="25"/>
        <v/>
      </c>
      <c r="G127" s="26" t="str">
        <f t="shared" si="43"/>
        <v/>
      </c>
      <c r="H127" s="26" t="str">
        <f t="shared" si="44"/>
        <v/>
      </c>
      <c r="I127" s="26" t="str">
        <f>IF($A127=EOMONTH($A127,0),IF(VLOOKUP(MONTH($A127),$L$3:$M$14,2,0)&gt;0,VLOOKUP(MONTH($A127),$L$3:$M$14,2,0),""),IF(AND(MONTH($A127)=5,$H127&lt;&gt;""),SUM($H$3:$H127),IF(AND(MONTH($A127)=6,$H127&lt;&gt;""),SUM($H$3:$H127,-$M$3),IF(AND(MONTH($A127)=7,$H127&lt;&gt;""),SUM($H$3:$H127,-SUM($M$3:$M$4)),IF(AND(MONTH($A127)=8,$H127&lt;&gt;""),SUM($H$3:$H127,-SUM($M$3:$M$5)),IF(AND(MONTH($A127)=9,$H127&lt;&gt;""),SUM($H$3:$H127,-SUM($M$3:$M$6)),IF(AND(MONTH($A127)=10,$H127&lt;&gt;""),SUM($H$3:$H127,-SUM($M$3:$M$7)),IF(AND(MONTH($A127)=11,$H127&lt;&gt;""),SUM($H$3:$H127,-SUM($M$3:$M$8)),IF(AND(MONTH($A127)=12,$H127&lt;&gt;""),SUM($H$3:$H127,-SUM($M$3:$M$9)),IF(AND(MONTH($A127)=1,$H127&lt;&gt;""),SUM($H$3:$H127,-SUM($M$3:$M$10)),IF(AND(MONTH($A127)=2,$H127&lt;&gt;""),SUM($H$3:$H127,-SUM($M$3:$M$11)),IF(AND(MONTH($A127)=3,$H127&lt;&gt;""),SUM($H$3:$H127,-SUM($M$3:$M$12)),IF(AND(MONTH($A127)=4,$H127&lt;&gt;""),SUM($H$3:$H127,-SUM($M$3:$M$13)),"")))))))))))))</f>
        <v/>
      </c>
      <c r="J127" s="26" t="str">
        <f t="shared" si="26"/>
        <v/>
      </c>
      <c r="K127" s="26" t="str">
        <f>IF(OR(A127&lt;$E$1,A127&gt;EOMONTH($E$1,11)),"",IF(OR(AND(A127=EOMONTH(A127,0),VLOOKUP(MONTH(A127),$L$3:$N$14,3,0)&gt;0),J127&lt;&gt;""),SUM($J$3:$J127),""))</f>
        <v/>
      </c>
    </row>
    <row r="128" spans="1:11" x14ac:dyDescent="0.25">
      <c r="A128" s="17">
        <f t="shared" si="27"/>
        <v>43709</v>
      </c>
      <c r="B128" s="11"/>
      <c r="C128" s="11"/>
      <c r="D128" s="11"/>
      <c r="E128" s="11"/>
      <c r="F128" s="22" t="str">
        <f t="shared" si="25"/>
        <v/>
      </c>
      <c r="G128" s="28" t="str">
        <f>IF(SUM(F122:F128)-SUM(G122:G127)&gt;0,SUM(F122:F128)-SUM(G122:G127),"")</f>
        <v/>
      </c>
      <c r="H128" s="26" t="str">
        <f>IF(G128&lt;&gt;"",IF(MAX(SUM(F122:F128)-SUM(G122:G127)-44/24,0)&gt;0,IF(MAX(SUM(F122:F128)-SUM(G122:G127)-44/24,0)&gt;4/24,VLOOKUP(MAX(SUM(F122:F128)-SUM(G122:G127)-44/24,0),$O$3:$P$8,2,1),MAX(SUM(F122:F128)-SUM(G122:G127)-44/24,0)),""),"")</f>
        <v/>
      </c>
      <c r="I128" s="26" t="str">
        <f>IF($A128=EOMONTH($A128,0),IF(VLOOKUP(MONTH($A128),$L$3:$M$14,2,0)&gt;0,VLOOKUP(MONTH($A128),$L$3:$M$14,2,0),""),IF(AND(MONTH($A128)=5,$H128&lt;&gt;""),SUM($H$3:$H128),IF(AND(MONTH($A128)=6,$H128&lt;&gt;""),SUM($H$3:$H128,-$M$3),IF(AND(MONTH($A128)=7,$H128&lt;&gt;""),SUM($H$3:$H128,-SUM($M$3:$M$4)),IF(AND(MONTH($A128)=8,$H128&lt;&gt;""),SUM($H$3:$H128,-SUM($M$3:$M$5)),IF(AND(MONTH($A128)=9,$H128&lt;&gt;""),SUM($H$3:$H128,-SUM($M$3:$M$6)),IF(AND(MONTH($A128)=10,$H128&lt;&gt;""),SUM($H$3:$H128,-SUM($M$3:$M$7)),IF(AND(MONTH($A128)=11,$H128&lt;&gt;""),SUM($H$3:$H128,-SUM($M$3:$M$8)),IF(AND(MONTH($A128)=12,$H128&lt;&gt;""),SUM($H$3:$H128,-SUM($M$3:$M$9)),IF(AND(MONTH($A128)=1,$H128&lt;&gt;""),SUM($H$3:$H128,-SUM($M$3:$M$10)),IF(AND(MONTH($A128)=2,$H128&lt;&gt;""),SUM($H$3:$H128,-SUM($M$3:$M$11)),IF(AND(MONTH($A128)=3,$H128&lt;&gt;""),SUM($H$3:$H128,-SUM($M$3:$M$12)),IF(AND(MONTH($A128)=4,$H128&lt;&gt;""),SUM($H$3:$H128,-SUM($M$3:$M$13)),"")))))))))))))</f>
        <v/>
      </c>
      <c r="J128" s="26" t="str">
        <f t="shared" si="26"/>
        <v/>
      </c>
      <c r="K128" s="26" t="str">
        <f>IF(OR(A128&lt;$E$1,A128&gt;EOMONTH($E$1,11)),"",IF(OR(AND(A128=EOMONTH(A128,0),VLOOKUP(MONTH(A128),$L$3:$N$14,3,0)&gt;0),J128&lt;&gt;""),SUM($J$3:$J128),""))</f>
        <v/>
      </c>
    </row>
    <row r="129" spans="1:11" x14ac:dyDescent="0.25">
      <c r="A129" s="17">
        <f t="shared" si="27"/>
        <v>43710</v>
      </c>
      <c r="B129" s="12"/>
      <c r="C129" s="12"/>
      <c r="D129" s="12"/>
      <c r="E129" s="12"/>
      <c r="F129" s="18" t="str">
        <f t="shared" si="25"/>
        <v/>
      </c>
      <c r="G129" s="25" t="str">
        <f t="shared" ref="G129:G134" si="45">IF(MONTH(A129)=MONTH(A130),"",IF(CHOOSE(WEEKDAY(A129,2),$F$129,SUM($F$129:$F$130),SUM($F$129:$F$131),SUM($F$129:$F$132),SUM($F$129:$F$133),SUM($F$129:$F$134))&gt;0,CHOOSE(WEEKDAY(A129,2),$F$129,SUM($F$129:$F$130),SUM($F$129:$F$131),SUM($F$129:$F$132),SUM($F$129:$F$133),SUM($F$129:$F$134)),""))</f>
        <v/>
      </c>
      <c r="H129" s="25" t="str">
        <f t="shared" ref="H129:H134" si="46">IF(G129&lt;&gt;"",IF(MAX(G129-44/24,0)&gt;0,MAX(G129-44/24,0),""),"")</f>
        <v/>
      </c>
      <c r="I129" s="25" t="str">
        <f>IF($A129=EOMONTH($A129,0),IF(VLOOKUP(MONTH($A129),$L$3:$M$14,2,0)&gt;0,VLOOKUP(MONTH($A129),$L$3:$M$14,2,0),""),IF(AND(MONTH($A129)=5,$H129&lt;&gt;""),SUM($H$3:$H129),IF(AND(MONTH($A129)=6,$H129&lt;&gt;""),SUM($H$3:$H129,-$M$3),IF(AND(MONTH($A129)=7,$H129&lt;&gt;""),SUM($H$3:$H129,-SUM($M$3:$M$4)),IF(AND(MONTH($A129)=8,$H129&lt;&gt;""),SUM($H$3:$H129,-SUM($M$3:$M$5)),IF(AND(MONTH($A129)=9,$H129&lt;&gt;""),SUM($H$3:$H129,-SUM($M$3:$M$6)),IF(AND(MONTH($A129)=10,$H129&lt;&gt;""),SUM($H$3:$H129,-SUM($M$3:$M$7)),IF(AND(MONTH($A129)=11,$H129&lt;&gt;""),SUM($H$3:$H129,-SUM($M$3:$M$8)),IF(AND(MONTH($A129)=12,$H129&lt;&gt;""),SUM($H$3:$H129,-SUM($M$3:$M$9)),IF(AND(MONTH($A129)=1,$H129&lt;&gt;""),SUM($H$3:$H129,-SUM($M$3:$M$10)),IF(AND(MONTH($A129)=2,$H129&lt;&gt;""),SUM($H$3:$H129,-SUM($M$3:$M$11)),IF(AND(MONTH($A129)=3,$H129&lt;&gt;""),SUM($H$3:$H129,-SUM($M$3:$M$12)),IF(AND(MONTH($A129)=4,$H129&lt;&gt;""),SUM($H$3:$H129,-SUM($M$3:$M$13)),"")))))))))))))</f>
        <v/>
      </c>
      <c r="J129" s="25" t="str">
        <f t="shared" si="26"/>
        <v/>
      </c>
      <c r="K129" s="25" t="str">
        <f>IF(OR(A129&lt;$E$1,A129&gt;EOMONTH($E$1,11)),"",IF(OR(AND(A129=EOMONTH(A129,0),VLOOKUP(MONTH(A129),$L$3:$N$14,3,0)&gt;0),J129&lt;&gt;""),SUM($J$3:$J129),""))</f>
        <v/>
      </c>
    </row>
    <row r="130" spans="1:11" x14ac:dyDescent="0.25">
      <c r="A130" s="17">
        <f t="shared" si="27"/>
        <v>43711</v>
      </c>
      <c r="B130" s="12"/>
      <c r="C130" s="12"/>
      <c r="D130" s="12"/>
      <c r="E130" s="12"/>
      <c r="F130" s="18" t="str">
        <f t="shared" si="25"/>
        <v/>
      </c>
      <c r="G130" s="25" t="str">
        <f t="shared" si="45"/>
        <v/>
      </c>
      <c r="H130" s="25" t="str">
        <f t="shared" si="46"/>
        <v/>
      </c>
      <c r="I130" s="25" t="str">
        <f>IF($A130=EOMONTH($A130,0),IF(VLOOKUP(MONTH($A130),$L$3:$M$14,2,0)&gt;0,VLOOKUP(MONTH($A130),$L$3:$M$14,2,0),""),IF(AND(MONTH($A130)=5,$H130&lt;&gt;""),SUM($H$3:$H130),IF(AND(MONTH($A130)=6,$H130&lt;&gt;""),SUM($H$3:$H130,-$M$3),IF(AND(MONTH($A130)=7,$H130&lt;&gt;""),SUM($H$3:$H130,-SUM($M$3:$M$4)),IF(AND(MONTH($A130)=8,$H130&lt;&gt;""),SUM($H$3:$H130,-SUM($M$3:$M$5)),IF(AND(MONTH($A130)=9,$H130&lt;&gt;""),SUM($H$3:$H130,-SUM($M$3:$M$6)),IF(AND(MONTH($A130)=10,$H130&lt;&gt;""),SUM($H$3:$H130,-SUM($M$3:$M$7)),IF(AND(MONTH($A130)=11,$H130&lt;&gt;""),SUM($H$3:$H130,-SUM($M$3:$M$8)),IF(AND(MONTH($A130)=12,$H130&lt;&gt;""),SUM($H$3:$H130,-SUM($M$3:$M$9)),IF(AND(MONTH($A130)=1,$H130&lt;&gt;""),SUM($H$3:$H130,-SUM($M$3:$M$10)),IF(AND(MONTH($A130)=2,$H130&lt;&gt;""),SUM($H$3:$H130,-SUM($M$3:$M$11)),IF(AND(MONTH($A130)=3,$H130&lt;&gt;""),SUM($H$3:$H130,-SUM($M$3:$M$12)),IF(AND(MONTH($A130)=4,$H130&lt;&gt;""),SUM($H$3:$H130,-SUM($M$3:$M$13)),"")))))))))))))</f>
        <v/>
      </c>
      <c r="J130" s="25" t="str">
        <f t="shared" si="26"/>
        <v/>
      </c>
      <c r="K130" s="25" t="str">
        <f>IF(OR(A130&lt;$E$1,A130&gt;EOMONTH($E$1,11)),"",IF(OR(AND(A130=EOMONTH(A130,0),VLOOKUP(MONTH(A130),$L$3:$N$14,3,0)&gt;0),J130&lt;&gt;""),SUM($J$3:$J130),""))</f>
        <v/>
      </c>
    </row>
    <row r="131" spans="1:11" x14ac:dyDescent="0.25">
      <c r="A131" s="17">
        <f t="shared" si="27"/>
        <v>43712</v>
      </c>
      <c r="B131" s="12"/>
      <c r="C131" s="12"/>
      <c r="D131" s="12"/>
      <c r="E131" s="12"/>
      <c r="F131" s="18" t="str">
        <f t="shared" ref="F131:F194" si="47">IF(AND(B131=0,C131=0,D131=0,E131=0),"",IF((C131-B131)+(E131-D131)&lt;0,"",(C131-B131)+(E131-D131)))</f>
        <v/>
      </c>
      <c r="G131" s="25" t="str">
        <f t="shared" si="45"/>
        <v/>
      </c>
      <c r="H131" s="25" t="str">
        <f t="shared" si="46"/>
        <v/>
      </c>
      <c r="I131" s="25" t="str">
        <f>IF($A131=EOMONTH($A131,0),IF(VLOOKUP(MONTH($A131),$L$3:$M$14,2,0)&gt;0,VLOOKUP(MONTH($A131),$L$3:$M$14,2,0),""),IF(AND(MONTH($A131)=5,$H131&lt;&gt;""),SUM($H$3:$H131),IF(AND(MONTH($A131)=6,$H131&lt;&gt;""),SUM($H$3:$H131,-$M$3),IF(AND(MONTH($A131)=7,$H131&lt;&gt;""),SUM($H$3:$H131,-SUM($M$3:$M$4)),IF(AND(MONTH($A131)=8,$H131&lt;&gt;""),SUM($H$3:$H131,-SUM($M$3:$M$5)),IF(AND(MONTH($A131)=9,$H131&lt;&gt;""),SUM($H$3:$H131,-SUM($M$3:$M$6)),IF(AND(MONTH($A131)=10,$H131&lt;&gt;""),SUM($H$3:$H131,-SUM($M$3:$M$7)),IF(AND(MONTH($A131)=11,$H131&lt;&gt;""),SUM($H$3:$H131,-SUM($M$3:$M$8)),IF(AND(MONTH($A131)=12,$H131&lt;&gt;""),SUM($H$3:$H131,-SUM($M$3:$M$9)),IF(AND(MONTH($A131)=1,$H131&lt;&gt;""),SUM($H$3:$H131,-SUM($M$3:$M$10)),IF(AND(MONTH($A131)=2,$H131&lt;&gt;""),SUM($H$3:$H131,-SUM($M$3:$M$11)),IF(AND(MONTH($A131)=3,$H131&lt;&gt;""),SUM($H$3:$H131,-SUM($M$3:$M$12)),IF(AND(MONTH($A131)=4,$H131&lt;&gt;""),SUM($H$3:$H131,-SUM($M$3:$M$13)),"")))))))))))))</f>
        <v/>
      </c>
      <c r="J131" s="25" t="str">
        <f t="shared" ref="J131:J194" si="48">IF(G131&lt;&gt;"",IF(MAX(G131-35/24,0)&gt;0,IF(MAX(G131,0)&gt;48/24,9/24,MAX(G131-35/24,0)-_xlfn.NUMBERVALUE(H131)),""),"")</f>
        <v/>
      </c>
      <c r="K131" s="25" t="str">
        <f>IF(OR(A131&lt;$E$1,A131&gt;EOMONTH($E$1,11)),"",IF(OR(AND(A131=EOMONTH(A131,0),VLOOKUP(MONTH(A131),$L$3:$N$14,3,0)&gt;0),J131&lt;&gt;""),SUM($J$3:$J131),""))</f>
        <v/>
      </c>
    </row>
    <row r="132" spans="1:11" x14ac:dyDescent="0.25">
      <c r="A132" s="17">
        <f t="shared" si="27"/>
        <v>43713</v>
      </c>
      <c r="B132" s="12"/>
      <c r="C132" s="12"/>
      <c r="D132" s="12"/>
      <c r="E132" s="12"/>
      <c r="F132" s="18" t="str">
        <f t="shared" si="47"/>
        <v/>
      </c>
      <c r="G132" s="25" t="str">
        <f t="shared" si="45"/>
        <v/>
      </c>
      <c r="H132" s="25" t="str">
        <f t="shared" si="46"/>
        <v/>
      </c>
      <c r="I132" s="25" t="str">
        <f>IF($A132=EOMONTH($A132,0),IF(VLOOKUP(MONTH($A132),$L$3:$M$14,2,0)&gt;0,VLOOKUP(MONTH($A132),$L$3:$M$14,2,0),""),IF(AND(MONTH($A132)=5,$H132&lt;&gt;""),SUM($H$3:$H132),IF(AND(MONTH($A132)=6,$H132&lt;&gt;""),SUM($H$3:$H132,-$M$3),IF(AND(MONTH($A132)=7,$H132&lt;&gt;""),SUM($H$3:$H132,-SUM($M$3:$M$4)),IF(AND(MONTH($A132)=8,$H132&lt;&gt;""),SUM($H$3:$H132,-SUM($M$3:$M$5)),IF(AND(MONTH($A132)=9,$H132&lt;&gt;""),SUM($H$3:$H132,-SUM($M$3:$M$6)),IF(AND(MONTH($A132)=10,$H132&lt;&gt;""),SUM($H$3:$H132,-SUM($M$3:$M$7)),IF(AND(MONTH($A132)=11,$H132&lt;&gt;""),SUM($H$3:$H132,-SUM($M$3:$M$8)),IF(AND(MONTH($A132)=12,$H132&lt;&gt;""),SUM($H$3:$H132,-SUM($M$3:$M$9)),IF(AND(MONTH($A132)=1,$H132&lt;&gt;""),SUM($H$3:$H132,-SUM($M$3:$M$10)),IF(AND(MONTH($A132)=2,$H132&lt;&gt;""),SUM($H$3:$H132,-SUM($M$3:$M$11)),IF(AND(MONTH($A132)=3,$H132&lt;&gt;""),SUM($H$3:$H132,-SUM($M$3:$M$12)),IF(AND(MONTH($A132)=4,$H132&lt;&gt;""),SUM($H$3:$H132,-SUM($M$3:$M$13)),"")))))))))))))</f>
        <v/>
      </c>
      <c r="J132" s="25" t="str">
        <f t="shared" si="48"/>
        <v/>
      </c>
      <c r="K132" s="25" t="str">
        <f>IF(OR(A132&lt;$E$1,A132&gt;EOMONTH($E$1,11)),"",IF(OR(AND(A132=EOMONTH(A132,0),VLOOKUP(MONTH(A132),$L$3:$N$14,3,0)&gt;0),J132&lt;&gt;""),SUM($J$3:$J132),""))</f>
        <v/>
      </c>
    </row>
    <row r="133" spans="1:11" x14ac:dyDescent="0.25">
      <c r="A133" s="17">
        <f t="shared" ref="A133:A196" si="49">A132+1</f>
        <v>43714</v>
      </c>
      <c r="B133" s="12"/>
      <c r="C133" s="12"/>
      <c r="D133" s="12"/>
      <c r="E133" s="12"/>
      <c r="F133" s="18" t="str">
        <f t="shared" si="47"/>
        <v/>
      </c>
      <c r="G133" s="25" t="str">
        <f t="shared" si="45"/>
        <v/>
      </c>
      <c r="H133" s="25" t="str">
        <f t="shared" si="46"/>
        <v/>
      </c>
      <c r="I133" s="25" t="str">
        <f>IF($A133=EOMONTH($A133,0),IF(VLOOKUP(MONTH($A133),$L$3:$M$14,2,0)&gt;0,VLOOKUP(MONTH($A133),$L$3:$M$14,2,0),""),IF(AND(MONTH($A133)=5,$H133&lt;&gt;""),SUM($H$3:$H133),IF(AND(MONTH($A133)=6,$H133&lt;&gt;""),SUM($H$3:$H133,-$M$3),IF(AND(MONTH($A133)=7,$H133&lt;&gt;""),SUM($H$3:$H133,-SUM($M$3:$M$4)),IF(AND(MONTH($A133)=8,$H133&lt;&gt;""),SUM($H$3:$H133,-SUM($M$3:$M$5)),IF(AND(MONTH($A133)=9,$H133&lt;&gt;""),SUM($H$3:$H133,-SUM($M$3:$M$6)),IF(AND(MONTH($A133)=10,$H133&lt;&gt;""),SUM($H$3:$H133,-SUM($M$3:$M$7)),IF(AND(MONTH($A133)=11,$H133&lt;&gt;""),SUM($H$3:$H133,-SUM($M$3:$M$8)),IF(AND(MONTH($A133)=12,$H133&lt;&gt;""),SUM($H$3:$H133,-SUM($M$3:$M$9)),IF(AND(MONTH($A133)=1,$H133&lt;&gt;""),SUM($H$3:$H133,-SUM($M$3:$M$10)),IF(AND(MONTH($A133)=2,$H133&lt;&gt;""),SUM($H$3:$H133,-SUM($M$3:$M$11)),IF(AND(MONTH($A133)=3,$H133&lt;&gt;""),SUM($H$3:$H133,-SUM($M$3:$M$12)),IF(AND(MONTH($A133)=4,$H133&lt;&gt;""),SUM($H$3:$H133,-SUM($M$3:$M$13)),"")))))))))))))</f>
        <v/>
      </c>
      <c r="J133" s="25" t="str">
        <f t="shared" si="48"/>
        <v/>
      </c>
      <c r="K133" s="25" t="str">
        <f>IF(OR(A133&lt;$E$1,A133&gt;EOMONTH($E$1,11)),"",IF(OR(AND(A133=EOMONTH(A133,0),VLOOKUP(MONTH(A133),$L$3:$N$14,3,0)&gt;0),J133&lt;&gt;""),SUM($J$3:$J133),""))</f>
        <v/>
      </c>
    </row>
    <row r="134" spans="1:11" x14ac:dyDescent="0.25">
      <c r="A134" s="17">
        <f t="shared" si="49"/>
        <v>43715</v>
      </c>
      <c r="B134" s="12"/>
      <c r="C134" s="12"/>
      <c r="D134" s="12"/>
      <c r="E134" s="12"/>
      <c r="F134" s="18" t="str">
        <f t="shared" si="47"/>
        <v/>
      </c>
      <c r="G134" s="25" t="str">
        <f t="shared" si="45"/>
        <v/>
      </c>
      <c r="H134" s="25" t="str">
        <f t="shared" si="46"/>
        <v/>
      </c>
      <c r="I134" s="25" t="str">
        <f>IF($A134=EOMONTH($A134,0),IF(VLOOKUP(MONTH($A134),$L$3:$M$14,2,0)&gt;0,VLOOKUP(MONTH($A134),$L$3:$M$14,2,0),""),IF(AND(MONTH($A134)=5,$H134&lt;&gt;""),SUM($H$3:$H134),IF(AND(MONTH($A134)=6,$H134&lt;&gt;""),SUM($H$3:$H134,-$M$3),IF(AND(MONTH($A134)=7,$H134&lt;&gt;""),SUM($H$3:$H134,-SUM($M$3:$M$4)),IF(AND(MONTH($A134)=8,$H134&lt;&gt;""),SUM($H$3:$H134,-SUM($M$3:$M$5)),IF(AND(MONTH($A134)=9,$H134&lt;&gt;""),SUM($H$3:$H134,-SUM($M$3:$M$6)),IF(AND(MONTH($A134)=10,$H134&lt;&gt;""),SUM($H$3:$H134,-SUM($M$3:$M$7)),IF(AND(MONTH($A134)=11,$H134&lt;&gt;""),SUM($H$3:$H134,-SUM($M$3:$M$8)),IF(AND(MONTH($A134)=12,$H134&lt;&gt;""),SUM($H$3:$H134,-SUM($M$3:$M$9)),IF(AND(MONTH($A134)=1,$H134&lt;&gt;""),SUM($H$3:$H134,-SUM($M$3:$M$10)),IF(AND(MONTH($A134)=2,$H134&lt;&gt;""),SUM($H$3:$H134,-SUM($M$3:$M$11)),IF(AND(MONTH($A134)=3,$H134&lt;&gt;""),SUM($H$3:$H134,-SUM($M$3:$M$12)),IF(AND(MONTH($A134)=4,$H134&lt;&gt;""),SUM($H$3:$H134,-SUM($M$3:$M$13)),"")))))))))))))</f>
        <v/>
      </c>
      <c r="J134" s="25" t="str">
        <f t="shared" si="48"/>
        <v/>
      </c>
      <c r="K134" s="25" t="str">
        <f>IF(OR(A134&lt;$E$1,A134&gt;EOMONTH($E$1,11)),"",IF(OR(AND(A134=EOMONTH(A134,0),VLOOKUP(MONTH(A134),$L$3:$N$14,3,0)&gt;0),J134&lt;&gt;""),SUM($J$3:$J134),""))</f>
        <v/>
      </c>
    </row>
    <row r="135" spans="1:11" x14ac:dyDescent="0.25">
      <c r="A135" s="17">
        <f t="shared" si="49"/>
        <v>43716</v>
      </c>
      <c r="B135" s="12"/>
      <c r="C135" s="12"/>
      <c r="D135" s="12"/>
      <c r="E135" s="12"/>
      <c r="F135" s="18" t="str">
        <f t="shared" si="47"/>
        <v/>
      </c>
      <c r="G135" s="27" t="str">
        <f>IF(SUM(F129:F135)-SUM(G129:G134)&gt;0,SUM(F129:F135)-SUM(G129:G134),"")</f>
        <v/>
      </c>
      <c r="H135" s="25" t="str">
        <f>IF(G135&lt;&gt;"",IF(MAX(SUM(F129:F135)-SUM(G129:G134)-44/24,0)&gt;0,IF(MAX(SUM(F129:F135)-SUM(G129:G134)-44/24,0)&gt;4/24,VLOOKUP(MAX(SUM(F129:F135)-SUM(G129:G134)-44/24,0),$O$3:$P$8,2,1),MAX(SUM(F129:F135)-SUM(G129:G134)-44/24,0)),""),"")</f>
        <v/>
      </c>
      <c r="I135" s="25" t="str">
        <f>IF($A135=EOMONTH($A135,0),IF(VLOOKUP(MONTH($A135),$L$3:$M$14,2,0)&gt;0,VLOOKUP(MONTH($A135),$L$3:$M$14,2,0),""),IF(AND(MONTH($A135)=5,$H135&lt;&gt;""),SUM($H$3:$H135),IF(AND(MONTH($A135)=6,$H135&lt;&gt;""),SUM($H$3:$H135,-$M$3),IF(AND(MONTH($A135)=7,$H135&lt;&gt;""),SUM($H$3:$H135,-SUM($M$3:$M$4)),IF(AND(MONTH($A135)=8,$H135&lt;&gt;""),SUM($H$3:$H135,-SUM($M$3:$M$5)),IF(AND(MONTH($A135)=9,$H135&lt;&gt;""),SUM($H$3:$H135,-SUM($M$3:$M$6)),IF(AND(MONTH($A135)=10,$H135&lt;&gt;""),SUM($H$3:$H135,-SUM($M$3:$M$7)),IF(AND(MONTH($A135)=11,$H135&lt;&gt;""),SUM($H$3:$H135,-SUM($M$3:$M$8)),IF(AND(MONTH($A135)=12,$H135&lt;&gt;""),SUM($H$3:$H135,-SUM($M$3:$M$9)),IF(AND(MONTH($A135)=1,$H135&lt;&gt;""),SUM($H$3:$H135,-SUM($M$3:$M$10)),IF(AND(MONTH($A135)=2,$H135&lt;&gt;""),SUM($H$3:$H135,-SUM($M$3:$M$11)),IF(AND(MONTH($A135)=3,$H135&lt;&gt;""),SUM($H$3:$H135,-SUM($M$3:$M$12)),IF(AND(MONTH($A135)=4,$H135&lt;&gt;""),SUM($H$3:$H135,-SUM($M$3:$M$13)),"")))))))))))))</f>
        <v/>
      </c>
      <c r="J135" s="25" t="str">
        <f t="shared" si="48"/>
        <v/>
      </c>
      <c r="K135" s="25" t="str">
        <f>IF(OR(A135&lt;$E$1,A135&gt;EOMONTH($E$1,11)),"",IF(OR(AND(A135=EOMONTH(A135,0),VLOOKUP(MONTH(A135),$L$3:$N$14,3,0)&gt;0),J135&lt;&gt;""),SUM($J$3:$J135),""))</f>
        <v/>
      </c>
    </row>
    <row r="136" spans="1:11" x14ac:dyDescent="0.25">
      <c r="A136" s="17">
        <f t="shared" si="49"/>
        <v>43717</v>
      </c>
      <c r="B136" s="11"/>
      <c r="C136" s="11"/>
      <c r="D136" s="11"/>
      <c r="E136" s="11"/>
      <c r="F136" s="22" t="str">
        <f t="shared" si="47"/>
        <v/>
      </c>
      <c r="G136" s="26" t="str">
        <f t="shared" ref="G136:G141" si="50">IF(MONTH(A136)=MONTH(A137),"",IF(CHOOSE(WEEKDAY(A136,2),$F$136,SUM($F$136:$F$137),SUM($F$136:$F$138),SUM($F$136:$F$139),SUM($F$136:$F$140),SUM($F$136:$F$141))&gt;0,CHOOSE(WEEKDAY(A136,2),$F$136,SUM($F$136:$F$137),SUM($F$136:$F$138),SUM($F$136:$F$139),SUM($F$136:$F$140),SUM($F$136:$F$141)),""))</f>
        <v/>
      </c>
      <c r="H136" s="26" t="str">
        <f t="shared" ref="H136:H141" si="51">IF(G136&lt;&gt;"",IF(MAX(G136-44/24,0)&gt;0,MAX(G136-44/24,0),""),"")</f>
        <v/>
      </c>
      <c r="I136" s="26" t="str">
        <f>IF($A136=EOMONTH($A136,0),IF(VLOOKUP(MONTH($A136),$L$3:$M$14,2,0)&gt;0,VLOOKUP(MONTH($A136),$L$3:$M$14,2,0),""),IF(AND(MONTH($A136)=5,$H136&lt;&gt;""),SUM($H$3:$H136),IF(AND(MONTH($A136)=6,$H136&lt;&gt;""),SUM($H$3:$H136,-$M$3),IF(AND(MONTH($A136)=7,$H136&lt;&gt;""),SUM($H$3:$H136,-SUM($M$3:$M$4)),IF(AND(MONTH($A136)=8,$H136&lt;&gt;""),SUM($H$3:$H136,-SUM($M$3:$M$5)),IF(AND(MONTH($A136)=9,$H136&lt;&gt;""),SUM($H$3:$H136,-SUM($M$3:$M$6)),IF(AND(MONTH($A136)=10,$H136&lt;&gt;""),SUM($H$3:$H136,-SUM($M$3:$M$7)),IF(AND(MONTH($A136)=11,$H136&lt;&gt;""),SUM($H$3:$H136,-SUM($M$3:$M$8)),IF(AND(MONTH($A136)=12,$H136&lt;&gt;""),SUM($H$3:$H136,-SUM($M$3:$M$9)),IF(AND(MONTH($A136)=1,$H136&lt;&gt;""),SUM($H$3:$H136,-SUM($M$3:$M$10)),IF(AND(MONTH($A136)=2,$H136&lt;&gt;""),SUM($H$3:$H136,-SUM($M$3:$M$11)),IF(AND(MONTH($A136)=3,$H136&lt;&gt;""),SUM($H$3:$H136,-SUM($M$3:$M$12)),IF(AND(MONTH($A136)=4,$H136&lt;&gt;""),SUM($H$3:$H136,-SUM($M$3:$M$13)),"")))))))))))))</f>
        <v/>
      </c>
      <c r="J136" s="26" t="str">
        <f t="shared" si="48"/>
        <v/>
      </c>
      <c r="K136" s="26" t="str">
        <f>IF(OR(A136&lt;$E$1,A136&gt;EOMONTH($E$1,11)),"",IF(OR(AND(A136=EOMONTH(A136,0),VLOOKUP(MONTH(A136),$L$3:$N$14,3,0)&gt;0),J136&lt;&gt;""),SUM($J$3:$J136),""))</f>
        <v/>
      </c>
    </row>
    <row r="137" spans="1:11" x14ac:dyDescent="0.25">
      <c r="A137" s="17">
        <f t="shared" si="49"/>
        <v>43718</v>
      </c>
      <c r="B137" s="11"/>
      <c r="C137" s="11"/>
      <c r="D137" s="11"/>
      <c r="E137" s="11"/>
      <c r="F137" s="22" t="str">
        <f t="shared" si="47"/>
        <v/>
      </c>
      <c r="G137" s="26" t="str">
        <f t="shared" si="50"/>
        <v/>
      </c>
      <c r="H137" s="26" t="str">
        <f t="shared" si="51"/>
        <v/>
      </c>
      <c r="I137" s="26" t="str">
        <f>IF($A137=EOMONTH($A137,0),IF(VLOOKUP(MONTH($A137),$L$3:$M$14,2,0)&gt;0,VLOOKUP(MONTH($A137),$L$3:$M$14,2,0),""),IF(AND(MONTH($A137)=5,$H137&lt;&gt;""),SUM($H$3:$H137),IF(AND(MONTH($A137)=6,$H137&lt;&gt;""),SUM($H$3:$H137,-$M$3),IF(AND(MONTH($A137)=7,$H137&lt;&gt;""),SUM($H$3:$H137,-SUM($M$3:$M$4)),IF(AND(MONTH($A137)=8,$H137&lt;&gt;""),SUM($H$3:$H137,-SUM($M$3:$M$5)),IF(AND(MONTH($A137)=9,$H137&lt;&gt;""),SUM($H$3:$H137,-SUM($M$3:$M$6)),IF(AND(MONTH($A137)=10,$H137&lt;&gt;""),SUM($H$3:$H137,-SUM($M$3:$M$7)),IF(AND(MONTH($A137)=11,$H137&lt;&gt;""),SUM($H$3:$H137,-SUM($M$3:$M$8)),IF(AND(MONTH($A137)=12,$H137&lt;&gt;""),SUM($H$3:$H137,-SUM($M$3:$M$9)),IF(AND(MONTH($A137)=1,$H137&lt;&gt;""),SUM($H$3:$H137,-SUM($M$3:$M$10)),IF(AND(MONTH($A137)=2,$H137&lt;&gt;""),SUM($H$3:$H137,-SUM($M$3:$M$11)),IF(AND(MONTH($A137)=3,$H137&lt;&gt;""),SUM($H$3:$H137,-SUM($M$3:$M$12)),IF(AND(MONTH($A137)=4,$H137&lt;&gt;""),SUM($H$3:$H137,-SUM($M$3:$M$13)),"")))))))))))))</f>
        <v/>
      </c>
      <c r="J137" s="26" t="str">
        <f t="shared" si="48"/>
        <v/>
      </c>
      <c r="K137" s="26" t="str">
        <f>IF(OR(A137&lt;$E$1,A137&gt;EOMONTH($E$1,11)),"",IF(OR(AND(A137=EOMONTH(A137,0),VLOOKUP(MONTH(A137),$L$3:$N$14,3,0)&gt;0),J137&lt;&gt;""),SUM($J$3:$J137),""))</f>
        <v/>
      </c>
    </row>
    <row r="138" spans="1:11" x14ac:dyDescent="0.25">
      <c r="A138" s="17">
        <f t="shared" si="49"/>
        <v>43719</v>
      </c>
      <c r="B138" s="11"/>
      <c r="C138" s="11"/>
      <c r="D138" s="11"/>
      <c r="E138" s="11"/>
      <c r="F138" s="22" t="str">
        <f t="shared" si="47"/>
        <v/>
      </c>
      <c r="G138" s="26" t="str">
        <f t="shared" si="50"/>
        <v/>
      </c>
      <c r="H138" s="26" t="str">
        <f t="shared" si="51"/>
        <v/>
      </c>
      <c r="I138" s="26" t="str">
        <f>IF($A138=EOMONTH($A138,0),IF(VLOOKUP(MONTH($A138),$L$3:$M$14,2,0)&gt;0,VLOOKUP(MONTH($A138),$L$3:$M$14,2,0),""),IF(AND(MONTH($A138)=5,$H138&lt;&gt;""),SUM($H$3:$H138),IF(AND(MONTH($A138)=6,$H138&lt;&gt;""),SUM($H$3:$H138,-$M$3),IF(AND(MONTH($A138)=7,$H138&lt;&gt;""),SUM($H$3:$H138,-SUM($M$3:$M$4)),IF(AND(MONTH($A138)=8,$H138&lt;&gt;""),SUM($H$3:$H138,-SUM($M$3:$M$5)),IF(AND(MONTH($A138)=9,$H138&lt;&gt;""),SUM($H$3:$H138,-SUM($M$3:$M$6)),IF(AND(MONTH($A138)=10,$H138&lt;&gt;""),SUM($H$3:$H138,-SUM($M$3:$M$7)),IF(AND(MONTH($A138)=11,$H138&lt;&gt;""),SUM($H$3:$H138,-SUM($M$3:$M$8)),IF(AND(MONTH($A138)=12,$H138&lt;&gt;""),SUM($H$3:$H138,-SUM($M$3:$M$9)),IF(AND(MONTH($A138)=1,$H138&lt;&gt;""),SUM($H$3:$H138,-SUM($M$3:$M$10)),IF(AND(MONTH($A138)=2,$H138&lt;&gt;""),SUM($H$3:$H138,-SUM($M$3:$M$11)),IF(AND(MONTH($A138)=3,$H138&lt;&gt;""),SUM($H$3:$H138,-SUM($M$3:$M$12)),IF(AND(MONTH($A138)=4,$H138&lt;&gt;""),SUM($H$3:$H138,-SUM($M$3:$M$13)),"")))))))))))))</f>
        <v/>
      </c>
      <c r="J138" s="26" t="str">
        <f t="shared" si="48"/>
        <v/>
      </c>
      <c r="K138" s="26" t="str">
        <f>IF(OR(A138&lt;$E$1,A138&gt;EOMONTH($E$1,11)),"",IF(OR(AND(A138=EOMONTH(A138,0),VLOOKUP(MONTH(A138),$L$3:$N$14,3,0)&gt;0),J138&lt;&gt;""),SUM($J$3:$J138),""))</f>
        <v/>
      </c>
    </row>
    <row r="139" spans="1:11" x14ac:dyDescent="0.25">
      <c r="A139" s="17">
        <f t="shared" si="49"/>
        <v>43720</v>
      </c>
      <c r="B139" s="11"/>
      <c r="C139" s="11"/>
      <c r="D139" s="11"/>
      <c r="E139" s="11"/>
      <c r="F139" s="22" t="str">
        <f t="shared" si="47"/>
        <v/>
      </c>
      <c r="G139" s="26" t="str">
        <f t="shared" si="50"/>
        <v/>
      </c>
      <c r="H139" s="26" t="str">
        <f t="shared" si="51"/>
        <v/>
      </c>
      <c r="I139" s="26" t="str">
        <f>IF($A139=EOMONTH($A139,0),IF(VLOOKUP(MONTH($A139),$L$3:$M$14,2,0)&gt;0,VLOOKUP(MONTH($A139),$L$3:$M$14,2,0),""),IF(AND(MONTH($A139)=5,$H139&lt;&gt;""),SUM($H$3:$H139),IF(AND(MONTH($A139)=6,$H139&lt;&gt;""),SUM($H$3:$H139,-$M$3),IF(AND(MONTH($A139)=7,$H139&lt;&gt;""),SUM($H$3:$H139,-SUM($M$3:$M$4)),IF(AND(MONTH($A139)=8,$H139&lt;&gt;""),SUM($H$3:$H139,-SUM($M$3:$M$5)),IF(AND(MONTH($A139)=9,$H139&lt;&gt;""),SUM($H$3:$H139,-SUM($M$3:$M$6)),IF(AND(MONTH($A139)=10,$H139&lt;&gt;""),SUM($H$3:$H139,-SUM($M$3:$M$7)),IF(AND(MONTH($A139)=11,$H139&lt;&gt;""),SUM($H$3:$H139,-SUM($M$3:$M$8)),IF(AND(MONTH($A139)=12,$H139&lt;&gt;""),SUM($H$3:$H139,-SUM($M$3:$M$9)),IF(AND(MONTH($A139)=1,$H139&lt;&gt;""),SUM($H$3:$H139,-SUM($M$3:$M$10)),IF(AND(MONTH($A139)=2,$H139&lt;&gt;""),SUM($H$3:$H139,-SUM($M$3:$M$11)),IF(AND(MONTH($A139)=3,$H139&lt;&gt;""),SUM($H$3:$H139,-SUM($M$3:$M$12)),IF(AND(MONTH($A139)=4,$H139&lt;&gt;""),SUM($H$3:$H139,-SUM($M$3:$M$13)),"")))))))))))))</f>
        <v/>
      </c>
      <c r="J139" s="26" t="str">
        <f t="shared" si="48"/>
        <v/>
      </c>
      <c r="K139" s="26" t="str">
        <f>IF(OR(A139&lt;$E$1,A139&gt;EOMONTH($E$1,11)),"",IF(OR(AND(A139=EOMONTH(A139,0),VLOOKUP(MONTH(A139),$L$3:$N$14,3,0)&gt;0),J139&lt;&gt;""),SUM($J$3:$J139),""))</f>
        <v/>
      </c>
    </row>
    <row r="140" spans="1:11" x14ac:dyDescent="0.25">
      <c r="A140" s="17">
        <f t="shared" si="49"/>
        <v>43721</v>
      </c>
      <c r="B140" s="11"/>
      <c r="C140" s="11"/>
      <c r="D140" s="11"/>
      <c r="E140" s="11"/>
      <c r="F140" s="22" t="str">
        <f t="shared" si="47"/>
        <v/>
      </c>
      <c r="G140" s="26" t="str">
        <f t="shared" si="50"/>
        <v/>
      </c>
      <c r="H140" s="26" t="str">
        <f t="shared" si="51"/>
        <v/>
      </c>
      <c r="I140" s="26" t="str">
        <f>IF($A140=EOMONTH($A140,0),IF(VLOOKUP(MONTH($A140),$L$3:$M$14,2,0)&gt;0,VLOOKUP(MONTH($A140),$L$3:$M$14,2,0),""),IF(AND(MONTH($A140)=5,$H140&lt;&gt;""),SUM($H$3:$H140),IF(AND(MONTH($A140)=6,$H140&lt;&gt;""),SUM($H$3:$H140,-$M$3),IF(AND(MONTH($A140)=7,$H140&lt;&gt;""),SUM($H$3:$H140,-SUM($M$3:$M$4)),IF(AND(MONTH($A140)=8,$H140&lt;&gt;""),SUM($H$3:$H140,-SUM($M$3:$M$5)),IF(AND(MONTH($A140)=9,$H140&lt;&gt;""),SUM($H$3:$H140,-SUM($M$3:$M$6)),IF(AND(MONTH($A140)=10,$H140&lt;&gt;""),SUM($H$3:$H140,-SUM($M$3:$M$7)),IF(AND(MONTH($A140)=11,$H140&lt;&gt;""),SUM($H$3:$H140,-SUM($M$3:$M$8)),IF(AND(MONTH($A140)=12,$H140&lt;&gt;""),SUM($H$3:$H140,-SUM($M$3:$M$9)),IF(AND(MONTH($A140)=1,$H140&lt;&gt;""),SUM($H$3:$H140,-SUM($M$3:$M$10)),IF(AND(MONTH($A140)=2,$H140&lt;&gt;""),SUM($H$3:$H140,-SUM($M$3:$M$11)),IF(AND(MONTH($A140)=3,$H140&lt;&gt;""),SUM($H$3:$H140,-SUM($M$3:$M$12)),IF(AND(MONTH($A140)=4,$H140&lt;&gt;""),SUM($H$3:$H140,-SUM($M$3:$M$13)),"")))))))))))))</f>
        <v/>
      </c>
      <c r="J140" s="26" t="str">
        <f t="shared" si="48"/>
        <v/>
      </c>
      <c r="K140" s="26" t="str">
        <f>IF(OR(A140&lt;$E$1,A140&gt;EOMONTH($E$1,11)),"",IF(OR(AND(A140=EOMONTH(A140,0),VLOOKUP(MONTH(A140),$L$3:$N$14,3,0)&gt;0),J140&lt;&gt;""),SUM($J$3:$J140),""))</f>
        <v/>
      </c>
    </row>
    <row r="141" spans="1:11" x14ac:dyDescent="0.25">
      <c r="A141" s="17">
        <f t="shared" si="49"/>
        <v>43722</v>
      </c>
      <c r="B141" s="11"/>
      <c r="C141" s="11"/>
      <c r="D141" s="11"/>
      <c r="E141" s="11"/>
      <c r="F141" s="22" t="str">
        <f t="shared" si="47"/>
        <v/>
      </c>
      <c r="G141" s="26" t="str">
        <f t="shared" si="50"/>
        <v/>
      </c>
      <c r="H141" s="26" t="str">
        <f t="shared" si="51"/>
        <v/>
      </c>
      <c r="I141" s="26" t="str">
        <f>IF($A141=EOMONTH($A141,0),IF(VLOOKUP(MONTH($A141),$L$3:$M$14,2,0)&gt;0,VLOOKUP(MONTH($A141),$L$3:$M$14,2,0),""),IF(AND(MONTH($A141)=5,$H141&lt;&gt;""),SUM($H$3:$H141),IF(AND(MONTH($A141)=6,$H141&lt;&gt;""),SUM($H$3:$H141,-$M$3),IF(AND(MONTH($A141)=7,$H141&lt;&gt;""),SUM($H$3:$H141,-SUM($M$3:$M$4)),IF(AND(MONTH($A141)=8,$H141&lt;&gt;""),SUM($H$3:$H141,-SUM($M$3:$M$5)),IF(AND(MONTH($A141)=9,$H141&lt;&gt;""),SUM($H$3:$H141,-SUM($M$3:$M$6)),IF(AND(MONTH($A141)=10,$H141&lt;&gt;""),SUM($H$3:$H141,-SUM($M$3:$M$7)),IF(AND(MONTH($A141)=11,$H141&lt;&gt;""),SUM($H$3:$H141,-SUM($M$3:$M$8)),IF(AND(MONTH($A141)=12,$H141&lt;&gt;""),SUM($H$3:$H141,-SUM($M$3:$M$9)),IF(AND(MONTH($A141)=1,$H141&lt;&gt;""),SUM($H$3:$H141,-SUM($M$3:$M$10)),IF(AND(MONTH($A141)=2,$H141&lt;&gt;""),SUM($H$3:$H141,-SUM($M$3:$M$11)),IF(AND(MONTH($A141)=3,$H141&lt;&gt;""),SUM($H$3:$H141,-SUM($M$3:$M$12)),IF(AND(MONTH($A141)=4,$H141&lt;&gt;""),SUM($H$3:$H141,-SUM($M$3:$M$13)),"")))))))))))))</f>
        <v/>
      </c>
      <c r="J141" s="26" t="str">
        <f t="shared" si="48"/>
        <v/>
      </c>
      <c r="K141" s="26" t="str">
        <f>IF(OR(A141&lt;$E$1,A141&gt;EOMONTH($E$1,11)),"",IF(OR(AND(A141=EOMONTH(A141,0),VLOOKUP(MONTH(A141),$L$3:$N$14,3,0)&gt;0),J141&lt;&gt;""),SUM($J$3:$J141),""))</f>
        <v/>
      </c>
    </row>
    <row r="142" spans="1:11" x14ac:dyDescent="0.25">
      <c r="A142" s="17">
        <f t="shared" si="49"/>
        <v>43723</v>
      </c>
      <c r="B142" s="11"/>
      <c r="C142" s="11"/>
      <c r="D142" s="11"/>
      <c r="E142" s="11"/>
      <c r="F142" s="22" t="str">
        <f t="shared" si="47"/>
        <v/>
      </c>
      <c r="G142" s="28" t="str">
        <f>IF(SUM(F136:F142)-SUM(G136:G141)&gt;0,SUM(F136:F142)-SUM(G136:G141),"")</f>
        <v/>
      </c>
      <c r="H142" s="26" t="str">
        <f>IF(G142&lt;&gt;"",IF(MAX(SUM(F136:F142)-SUM(G136:G141)-44/24,0)&gt;0,IF(MAX(SUM(F136:F142)-SUM(G136:G141)-44/24,0)&gt;4/24,VLOOKUP(MAX(SUM(F136:F142)-SUM(G136:G141)-44/24,0),$O$3:$P$8,2,1),MAX(SUM(F136:F142)-SUM(G136:G141)-44/24,0)),""),"")</f>
        <v/>
      </c>
      <c r="I142" s="26" t="str">
        <f>IF($A142=EOMONTH($A142,0),IF(VLOOKUP(MONTH($A142),$L$3:$M$14,2,0)&gt;0,VLOOKUP(MONTH($A142),$L$3:$M$14,2,0),""),IF(AND(MONTH($A142)=5,$H142&lt;&gt;""),SUM($H$3:$H142),IF(AND(MONTH($A142)=6,$H142&lt;&gt;""),SUM($H$3:$H142,-$M$3),IF(AND(MONTH($A142)=7,$H142&lt;&gt;""),SUM($H$3:$H142,-SUM($M$3:$M$4)),IF(AND(MONTH($A142)=8,$H142&lt;&gt;""),SUM($H$3:$H142,-SUM($M$3:$M$5)),IF(AND(MONTH($A142)=9,$H142&lt;&gt;""),SUM($H$3:$H142,-SUM($M$3:$M$6)),IF(AND(MONTH($A142)=10,$H142&lt;&gt;""),SUM($H$3:$H142,-SUM($M$3:$M$7)),IF(AND(MONTH($A142)=11,$H142&lt;&gt;""),SUM($H$3:$H142,-SUM($M$3:$M$8)),IF(AND(MONTH($A142)=12,$H142&lt;&gt;""),SUM($H$3:$H142,-SUM($M$3:$M$9)),IF(AND(MONTH($A142)=1,$H142&lt;&gt;""),SUM($H$3:$H142,-SUM($M$3:$M$10)),IF(AND(MONTH($A142)=2,$H142&lt;&gt;""),SUM($H$3:$H142,-SUM($M$3:$M$11)),IF(AND(MONTH($A142)=3,$H142&lt;&gt;""),SUM($H$3:$H142,-SUM($M$3:$M$12)),IF(AND(MONTH($A142)=4,$H142&lt;&gt;""),SUM($H$3:$H142,-SUM($M$3:$M$13)),"")))))))))))))</f>
        <v/>
      </c>
      <c r="J142" s="26" t="str">
        <f t="shared" si="48"/>
        <v/>
      </c>
      <c r="K142" s="26" t="str">
        <f>IF(OR(A142&lt;$E$1,A142&gt;EOMONTH($E$1,11)),"",IF(OR(AND(A142=EOMONTH(A142,0),VLOOKUP(MONTH(A142),$L$3:$N$14,3,0)&gt;0),J142&lt;&gt;""),SUM($J$3:$J142),""))</f>
        <v/>
      </c>
    </row>
    <row r="143" spans="1:11" x14ac:dyDescent="0.25">
      <c r="A143" s="17">
        <f t="shared" si="49"/>
        <v>43724</v>
      </c>
      <c r="B143" s="12"/>
      <c r="C143" s="12"/>
      <c r="D143" s="12"/>
      <c r="E143" s="12"/>
      <c r="F143" s="18" t="str">
        <f t="shared" si="47"/>
        <v/>
      </c>
      <c r="G143" s="25" t="str">
        <f t="shared" ref="G143:G148" si="52">IF(MONTH(A143)=MONTH(A144),"",IF(CHOOSE(WEEKDAY(A143,2),$F$143,SUM($F$143:$F$144),SUM($F$143:$F$145),SUM($F$143:$F$146),SUM($F$143:$F$147),SUM($F$143:$F$148))&gt;0,CHOOSE(WEEKDAY(A143,2),$F$143,SUM($F$143:$F$144),SUM($F$143:$F$145),SUM($F$143:$F$146),SUM($F$143:$F$147),SUM($F$143:$F$148)),""))</f>
        <v/>
      </c>
      <c r="H143" s="25" t="str">
        <f t="shared" ref="H143:H148" si="53">IF(G143&lt;&gt;"",IF(MAX(G143-44/24,0)&gt;0,MAX(G143-44/24,0),""),"")</f>
        <v/>
      </c>
      <c r="I143" s="25" t="str">
        <f>IF($A143=EOMONTH($A143,0),IF(VLOOKUP(MONTH($A143),$L$3:$M$14,2,0)&gt;0,VLOOKUP(MONTH($A143),$L$3:$M$14,2,0),""),IF(AND(MONTH($A143)=5,$H143&lt;&gt;""),SUM($H$3:$H143),IF(AND(MONTH($A143)=6,$H143&lt;&gt;""),SUM($H$3:$H143,-$M$3),IF(AND(MONTH($A143)=7,$H143&lt;&gt;""),SUM($H$3:$H143,-SUM($M$3:$M$4)),IF(AND(MONTH($A143)=8,$H143&lt;&gt;""),SUM($H$3:$H143,-SUM($M$3:$M$5)),IF(AND(MONTH($A143)=9,$H143&lt;&gt;""),SUM($H$3:$H143,-SUM($M$3:$M$6)),IF(AND(MONTH($A143)=10,$H143&lt;&gt;""),SUM($H$3:$H143,-SUM($M$3:$M$7)),IF(AND(MONTH($A143)=11,$H143&lt;&gt;""),SUM($H$3:$H143,-SUM($M$3:$M$8)),IF(AND(MONTH($A143)=12,$H143&lt;&gt;""),SUM($H$3:$H143,-SUM($M$3:$M$9)),IF(AND(MONTH($A143)=1,$H143&lt;&gt;""),SUM($H$3:$H143,-SUM($M$3:$M$10)),IF(AND(MONTH($A143)=2,$H143&lt;&gt;""),SUM($H$3:$H143,-SUM($M$3:$M$11)),IF(AND(MONTH($A143)=3,$H143&lt;&gt;""),SUM($H$3:$H143,-SUM($M$3:$M$12)),IF(AND(MONTH($A143)=4,$H143&lt;&gt;""),SUM($H$3:$H143,-SUM($M$3:$M$13)),"")))))))))))))</f>
        <v/>
      </c>
      <c r="J143" s="25" t="str">
        <f t="shared" si="48"/>
        <v/>
      </c>
      <c r="K143" s="25" t="str">
        <f>IF(OR(A143&lt;$E$1,A143&gt;EOMONTH($E$1,11)),"",IF(OR(AND(A143=EOMONTH(A143,0),VLOOKUP(MONTH(A143),$L$3:$N$14,3,0)&gt;0),J143&lt;&gt;""),SUM($J$3:$J143),""))</f>
        <v/>
      </c>
    </row>
    <row r="144" spans="1:11" x14ac:dyDescent="0.25">
      <c r="A144" s="17">
        <f t="shared" si="49"/>
        <v>43725</v>
      </c>
      <c r="B144" s="12"/>
      <c r="C144" s="12"/>
      <c r="D144" s="12"/>
      <c r="E144" s="12"/>
      <c r="F144" s="18" t="str">
        <f t="shared" si="47"/>
        <v/>
      </c>
      <c r="G144" s="25" t="str">
        <f t="shared" si="52"/>
        <v/>
      </c>
      <c r="H144" s="25" t="str">
        <f t="shared" si="53"/>
        <v/>
      </c>
      <c r="I144" s="25" t="str">
        <f>IF($A144=EOMONTH($A144,0),IF(VLOOKUP(MONTH($A144),$L$3:$M$14,2,0)&gt;0,VLOOKUP(MONTH($A144),$L$3:$M$14,2,0),""),IF(AND(MONTH($A144)=5,$H144&lt;&gt;""),SUM($H$3:$H144),IF(AND(MONTH($A144)=6,$H144&lt;&gt;""),SUM($H$3:$H144,-$M$3),IF(AND(MONTH($A144)=7,$H144&lt;&gt;""),SUM($H$3:$H144,-SUM($M$3:$M$4)),IF(AND(MONTH($A144)=8,$H144&lt;&gt;""),SUM($H$3:$H144,-SUM($M$3:$M$5)),IF(AND(MONTH($A144)=9,$H144&lt;&gt;""),SUM($H$3:$H144,-SUM($M$3:$M$6)),IF(AND(MONTH($A144)=10,$H144&lt;&gt;""),SUM($H$3:$H144,-SUM($M$3:$M$7)),IF(AND(MONTH($A144)=11,$H144&lt;&gt;""),SUM($H$3:$H144,-SUM($M$3:$M$8)),IF(AND(MONTH($A144)=12,$H144&lt;&gt;""),SUM($H$3:$H144,-SUM($M$3:$M$9)),IF(AND(MONTH($A144)=1,$H144&lt;&gt;""),SUM($H$3:$H144,-SUM($M$3:$M$10)),IF(AND(MONTH($A144)=2,$H144&lt;&gt;""),SUM($H$3:$H144,-SUM($M$3:$M$11)),IF(AND(MONTH($A144)=3,$H144&lt;&gt;""),SUM($H$3:$H144,-SUM($M$3:$M$12)),IF(AND(MONTH($A144)=4,$H144&lt;&gt;""),SUM($H$3:$H144,-SUM($M$3:$M$13)),"")))))))))))))</f>
        <v/>
      </c>
      <c r="J144" s="25" t="str">
        <f t="shared" si="48"/>
        <v/>
      </c>
      <c r="K144" s="25" t="str">
        <f>IF(OR(A144&lt;$E$1,A144&gt;EOMONTH($E$1,11)),"",IF(OR(AND(A144=EOMONTH(A144,0),VLOOKUP(MONTH(A144),$L$3:$N$14,3,0)&gt;0),J144&lt;&gt;""),SUM($J$3:$J144),""))</f>
        <v/>
      </c>
    </row>
    <row r="145" spans="1:11" x14ac:dyDescent="0.25">
      <c r="A145" s="17">
        <f t="shared" si="49"/>
        <v>43726</v>
      </c>
      <c r="B145" s="12"/>
      <c r="C145" s="12"/>
      <c r="D145" s="12"/>
      <c r="E145" s="12"/>
      <c r="F145" s="18" t="str">
        <f t="shared" si="47"/>
        <v/>
      </c>
      <c r="G145" s="25" t="str">
        <f t="shared" si="52"/>
        <v/>
      </c>
      <c r="H145" s="25" t="str">
        <f t="shared" si="53"/>
        <v/>
      </c>
      <c r="I145" s="25" t="str">
        <f>IF($A145=EOMONTH($A145,0),IF(VLOOKUP(MONTH($A145),$L$3:$M$14,2,0)&gt;0,VLOOKUP(MONTH($A145),$L$3:$M$14,2,0),""),IF(AND(MONTH($A145)=5,$H145&lt;&gt;""),SUM($H$3:$H145),IF(AND(MONTH($A145)=6,$H145&lt;&gt;""),SUM($H$3:$H145,-$M$3),IF(AND(MONTH($A145)=7,$H145&lt;&gt;""),SUM($H$3:$H145,-SUM($M$3:$M$4)),IF(AND(MONTH($A145)=8,$H145&lt;&gt;""),SUM($H$3:$H145,-SUM($M$3:$M$5)),IF(AND(MONTH($A145)=9,$H145&lt;&gt;""),SUM($H$3:$H145,-SUM($M$3:$M$6)),IF(AND(MONTH($A145)=10,$H145&lt;&gt;""),SUM($H$3:$H145,-SUM($M$3:$M$7)),IF(AND(MONTH($A145)=11,$H145&lt;&gt;""),SUM($H$3:$H145,-SUM($M$3:$M$8)),IF(AND(MONTH($A145)=12,$H145&lt;&gt;""),SUM($H$3:$H145,-SUM($M$3:$M$9)),IF(AND(MONTH($A145)=1,$H145&lt;&gt;""),SUM($H$3:$H145,-SUM($M$3:$M$10)),IF(AND(MONTH($A145)=2,$H145&lt;&gt;""),SUM($H$3:$H145,-SUM($M$3:$M$11)),IF(AND(MONTH($A145)=3,$H145&lt;&gt;""),SUM($H$3:$H145,-SUM($M$3:$M$12)),IF(AND(MONTH($A145)=4,$H145&lt;&gt;""),SUM($H$3:$H145,-SUM($M$3:$M$13)),"")))))))))))))</f>
        <v/>
      </c>
      <c r="J145" s="25" t="str">
        <f t="shared" si="48"/>
        <v/>
      </c>
      <c r="K145" s="25" t="str">
        <f>IF(OR(A145&lt;$E$1,A145&gt;EOMONTH($E$1,11)),"",IF(OR(AND(A145=EOMONTH(A145,0),VLOOKUP(MONTH(A145),$L$3:$N$14,3,0)&gt;0),J145&lt;&gt;""),SUM($J$3:$J145),""))</f>
        <v/>
      </c>
    </row>
    <row r="146" spans="1:11" x14ac:dyDescent="0.25">
      <c r="A146" s="17">
        <f t="shared" si="49"/>
        <v>43727</v>
      </c>
      <c r="B146" s="12"/>
      <c r="C146" s="12"/>
      <c r="D146" s="12"/>
      <c r="E146" s="12"/>
      <c r="F146" s="18" t="str">
        <f t="shared" si="47"/>
        <v/>
      </c>
      <c r="G146" s="25" t="str">
        <f t="shared" si="52"/>
        <v/>
      </c>
      <c r="H146" s="25" t="str">
        <f t="shared" si="53"/>
        <v/>
      </c>
      <c r="I146" s="25" t="str">
        <f>IF($A146=EOMONTH($A146,0),IF(VLOOKUP(MONTH($A146),$L$3:$M$14,2,0)&gt;0,VLOOKUP(MONTH($A146),$L$3:$M$14,2,0),""),IF(AND(MONTH($A146)=5,$H146&lt;&gt;""),SUM($H$3:$H146),IF(AND(MONTH($A146)=6,$H146&lt;&gt;""),SUM($H$3:$H146,-$M$3),IF(AND(MONTH($A146)=7,$H146&lt;&gt;""),SUM($H$3:$H146,-SUM($M$3:$M$4)),IF(AND(MONTH($A146)=8,$H146&lt;&gt;""),SUM($H$3:$H146,-SUM($M$3:$M$5)),IF(AND(MONTH($A146)=9,$H146&lt;&gt;""),SUM($H$3:$H146,-SUM($M$3:$M$6)),IF(AND(MONTH($A146)=10,$H146&lt;&gt;""),SUM($H$3:$H146,-SUM($M$3:$M$7)),IF(AND(MONTH($A146)=11,$H146&lt;&gt;""),SUM($H$3:$H146,-SUM($M$3:$M$8)),IF(AND(MONTH($A146)=12,$H146&lt;&gt;""),SUM($H$3:$H146,-SUM($M$3:$M$9)),IF(AND(MONTH($A146)=1,$H146&lt;&gt;""),SUM($H$3:$H146,-SUM($M$3:$M$10)),IF(AND(MONTH($A146)=2,$H146&lt;&gt;""),SUM($H$3:$H146,-SUM($M$3:$M$11)),IF(AND(MONTH($A146)=3,$H146&lt;&gt;""),SUM($H$3:$H146,-SUM($M$3:$M$12)),IF(AND(MONTH($A146)=4,$H146&lt;&gt;""),SUM($H$3:$H146,-SUM($M$3:$M$13)),"")))))))))))))</f>
        <v/>
      </c>
      <c r="J146" s="25" t="str">
        <f t="shared" si="48"/>
        <v/>
      </c>
      <c r="K146" s="25" t="str">
        <f>IF(OR(A146&lt;$E$1,A146&gt;EOMONTH($E$1,11)),"",IF(OR(AND(A146=EOMONTH(A146,0),VLOOKUP(MONTH(A146),$L$3:$N$14,3,0)&gt;0),J146&lt;&gt;""),SUM($J$3:$J146),""))</f>
        <v/>
      </c>
    </row>
    <row r="147" spans="1:11" x14ac:dyDescent="0.25">
      <c r="A147" s="17">
        <f t="shared" si="49"/>
        <v>43728</v>
      </c>
      <c r="B147" s="12"/>
      <c r="C147" s="12"/>
      <c r="D147" s="12"/>
      <c r="E147" s="12"/>
      <c r="F147" s="18" t="str">
        <f t="shared" si="47"/>
        <v/>
      </c>
      <c r="G147" s="25" t="str">
        <f t="shared" si="52"/>
        <v/>
      </c>
      <c r="H147" s="25" t="str">
        <f t="shared" si="53"/>
        <v/>
      </c>
      <c r="I147" s="25" t="str">
        <f>IF($A147=EOMONTH($A147,0),IF(VLOOKUP(MONTH($A147),$L$3:$M$14,2,0)&gt;0,VLOOKUP(MONTH($A147),$L$3:$M$14,2,0),""),IF(AND(MONTH($A147)=5,$H147&lt;&gt;""),SUM($H$3:$H147),IF(AND(MONTH($A147)=6,$H147&lt;&gt;""),SUM($H$3:$H147,-$M$3),IF(AND(MONTH($A147)=7,$H147&lt;&gt;""),SUM($H$3:$H147,-SUM($M$3:$M$4)),IF(AND(MONTH($A147)=8,$H147&lt;&gt;""),SUM($H$3:$H147,-SUM($M$3:$M$5)),IF(AND(MONTH($A147)=9,$H147&lt;&gt;""),SUM($H$3:$H147,-SUM($M$3:$M$6)),IF(AND(MONTH($A147)=10,$H147&lt;&gt;""),SUM($H$3:$H147,-SUM($M$3:$M$7)),IF(AND(MONTH($A147)=11,$H147&lt;&gt;""),SUM($H$3:$H147,-SUM($M$3:$M$8)),IF(AND(MONTH($A147)=12,$H147&lt;&gt;""),SUM($H$3:$H147,-SUM($M$3:$M$9)),IF(AND(MONTH($A147)=1,$H147&lt;&gt;""),SUM($H$3:$H147,-SUM($M$3:$M$10)),IF(AND(MONTH($A147)=2,$H147&lt;&gt;""),SUM($H$3:$H147,-SUM($M$3:$M$11)),IF(AND(MONTH($A147)=3,$H147&lt;&gt;""),SUM($H$3:$H147,-SUM($M$3:$M$12)),IF(AND(MONTH($A147)=4,$H147&lt;&gt;""),SUM($H$3:$H147,-SUM($M$3:$M$13)),"")))))))))))))</f>
        <v/>
      </c>
      <c r="J147" s="25" t="str">
        <f t="shared" si="48"/>
        <v/>
      </c>
      <c r="K147" s="25" t="str">
        <f>IF(OR(A147&lt;$E$1,A147&gt;EOMONTH($E$1,11)),"",IF(OR(AND(A147=EOMONTH(A147,0),VLOOKUP(MONTH(A147),$L$3:$N$14,3,0)&gt;0),J147&lt;&gt;""),SUM($J$3:$J147),""))</f>
        <v/>
      </c>
    </row>
    <row r="148" spans="1:11" x14ac:dyDescent="0.25">
      <c r="A148" s="17">
        <f t="shared" si="49"/>
        <v>43729</v>
      </c>
      <c r="B148" s="12"/>
      <c r="C148" s="12"/>
      <c r="D148" s="12"/>
      <c r="E148" s="12"/>
      <c r="F148" s="18" t="str">
        <f t="shared" si="47"/>
        <v/>
      </c>
      <c r="G148" s="25" t="str">
        <f t="shared" si="52"/>
        <v/>
      </c>
      <c r="H148" s="25" t="str">
        <f t="shared" si="53"/>
        <v/>
      </c>
      <c r="I148" s="25" t="str">
        <f>IF($A148=EOMONTH($A148,0),IF(VLOOKUP(MONTH($A148),$L$3:$M$14,2,0)&gt;0,VLOOKUP(MONTH($A148),$L$3:$M$14,2,0),""),IF(AND(MONTH($A148)=5,$H148&lt;&gt;""),SUM($H$3:$H148),IF(AND(MONTH($A148)=6,$H148&lt;&gt;""),SUM($H$3:$H148,-$M$3),IF(AND(MONTH($A148)=7,$H148&lt;&gt;""),SUM($H$3:$H148,-SUM($M$3:$M$4)),IF(AND(MONTH($A148)=8,$H148&lt;&gt;""),SUM($H$3:$H148,-SUM($M$3:$M$5)),IF(AND(MONTH($A148)=9,$H148&lt;&gt;""),SUM($H$3:$H148,-SUM($M$3:$M$6)),IF(AND(MONTH($A148)=10,$H148&lt;&gt;""),SUM($H$3:$H148,-SUM($M$3:$M$7)),IF(AND(MONTH($A148)=11,$H148&lt;&gt;""),SUM($H$3:$H148,-SUM($M$3:$M$8)),IF(AND(MONTH($A148)=12,$H148&lt;&gt;""),SUM($H$3:$H148,-SUM($M$3:$M$9)),IF(AND(MONTH($A148)=1,$H148&lt;&gt;""),SUM($H$3:$H148,-SUM($M$3:$M$10)),IF(AND(MONTH($A148)=2,$H148&lt;&gt;""),SUM($H$3:$H148,-SUM($M$3:$M$11)),IF(AND(MONTH($A148)=3,$H148&lt;&gt;""),SUM($H$3:$H148,-SUM($M$3:$M$12)),IF(AND(MONTH($A148)=4,$H148&lt;&gt;""),SUM($H$3:$H148,-SUM($M$3:$M$13)),"")))))))))))))</f>
        <v/>
      </c>
      <c r="J148" s="25" t="str">
        <f t="shared" si="48"/>
        <v/>
      </c>
      <c r="K148" s="25" t="str">
        <f>IF(OR(A148&lt;$E$1,A148&gt;EOMONTH($E$1,11)),"",IF(OR(AND(A148=EOMONTH(A148,0),VLOOKUP(MONTH(A148),$L$3:$N$14,3,0)&gt;0),J148&lt;&gt;""),SUM($J$3:$J148),""))</f>
        <v/>
      </c>
    </row>
    <row r="149" spans="1:11" x14ac:dyDescent="0.25">
      <c r="A149" s="17">
        <f t="shared" si="49"/>
        <v>43730</v>
      </c>
      <c r="B149" s="12"/>
      <c r="C149" s="12"/>
      <c r="D149" s="12"/>
      <c r="E149" s="12"/>
      <c r="F149" s="18" t="str">
        <f t="shared" si="47"/>
        <v/>
      </c>
      <c r="G149" s="27" t="str">
        <f>IF(SUM(F143:F149)-SUM(G143:G148)&gt;0,SUM(F143:F149)-SUM(G143:G148),"")</f>
        <v/>
      </c>
      <c r="H149" s="25" t="str">
        <f>IF(G149&lt;&gt;"",IF(MAX(SUM(F143:F149)-SUM(G143:G148)-44/24,0)&gt;0,IF(MAX(SUM(F143:F149)-SUM(G143:G148)-44/24,0)&gt;4/24,VLOOKUP(MAX(SUM(F143:F149)-SUM(G143:G148)-44/24,0),$O$3:$P$8,2,1),MAX(SUM(F143:F149)-SUM(G143:G148)-44/24,0)),""),"")</f>
        <v/>
      </c>
      <c r="I149" s="25" t="str">
        <f>IF($A149=EOMONTH($A149,0),IF(VLOOKUP(MONTH($A149),$L$3:$M$14,2,0)&gt;0,VLOOKUP(MONTH($A149),$L$3:$M$14,2,0),""),IF(AND(MONTH($A149)=5,$H149&lt;&gt;""),SUM($H$3:$H149),IF(AND(MONTH($A149)=6,$H149&lt;&gt;""),SUM($H$3:$H149,-$M$3),IF(AND(MONTH($A149)=7,$H149&lt;&gt;""),SUM($H$3:$H149,-SUM($M$3:$M$4)),IF(AND(MONTH($A149)=8,$H149&lt;&gt;""),SUM($H$3:$H149,-SUM($M$3:$M$5)),IF(AND(MONTH($A149)=9,$H149&lt;&gt;""),SUM($H$3:$H149,-SUM($M$3:$M$6)),IF(AND(MONTH($A149)=10,$H149&lt;&gt;""),SUM($H$3:$H149,-SUM($M$3:$M$7)),IF(AND(MONTH($A149)=11,$H149&lt;&gt;""),SUM($H$3:$H149,-SUM($M$3:$M$8)),IF(AND(MONTH($A149)=12,$H149&lt;&gt;""),SUM($H$3:$H149,-SUM($M$3:$M$9)),IF(AND(MONTH($A149)=1,$H149&lt;&gt;""),SUM($H$3:$H149,-SUM($M$3:$M$10)),IF(AND(MONTH($A149)=2,$H149&lt;&gt;""),SUM($H$3:$H149,-SUM($M$3:$M$11)),IF(AND(MONTH($A149)=3,$H149&lt;&gt;""),SUM($H$3:$H149,-SUM($M$3:$M$12)),IF(AND(MONTH($A149)=4,$H149&lt;&gt;""),SUM($H$3:$H149,-SUM($M$3:$M$13)),"")))))))))))))</f>
        <v/>
      </c>
      <c r="J149" s="25" t="str">
        <f t="shared" si="48"/>
        <v/>
      </c>
      <c r="K149" s="25" t="str">
        <f>IF(OR(A149&lt;$E$1,A149&gt;EOMONTH($E$1,11)),"",IF(OR(AND(A149=EOMONTH(A149,0),VLOOKUP(MONTH(A149),$L$3:$N$14,3,0)&gt;0),J149&lt;&gt;""),SUM($J$3:$J149),""))</f>
        <v/>
      </c>
    </row>
    <row r="150" spans="1:11" x14ac:dyDescent="0.25">
      <c r="A150" s="17">
        <f t="shared" si="49"/>
        <v>43731</v>
      </c>
      <c r="B150" s="11"/>
      <c r="C150" s="11"/>
      <c r="D150" s="11"/>
      <c r="E150" s="11"/>
      <c r="F150" s="22" t="str">
        <f t="shared" si="47"/>
        <v/>
      </c>
      <c r="G150" s="26" t="str">
        <f t="shared" ref="G150:G155" si="54">IF(MONTH(A150)=MONTH(A151),"",IF(CHOOSE(WEEKDAY(A150,2),$F$150,SUM($F$150:$F$151),SUM($F$150:$F$152),SUM($F$150:$F$153),SUM($F$150:$F$154),SUM($F$150:$F$155))&gt;0,CHOOSE(WEEKDAY(A150,2),$F$150,SUM($F$150:$F$151),SUM($F$150:$F$152),SUM($F$150:$F$153),SUM($F$150:$F$154),SUM($F$150:$F$155)),""))</f>
        <v/>
      </c>
      <c r="H150" s="26" t="str">
        <f t="shared" ref="H150:H155" si="55">IF(G150&lt;&gt;"",IF(MAX(G150-44/24,0)&gt;0,MAX(G150-44/24,0),""),"")</f>
        <v/>
      </c>
      <c r="I150" s="26" t="str">
        <f>IF($A150=EOMONTH($A150,0),IF(VLOOKUP(MONTH($A150),$L$3:$M$14,2,0)&gt;0,VLOOKUP(MONTH($A150),$L$3:$M$14,2,0),""),IF(AND(MONTH($A150)=5,$H150&lt;&gt;""),SUM($H$3:$H150),IF(AND(MONTH($A150)=6,$H150&lt;&gt;""),SUM($H$3:$H150,-$M$3),IF(AND(MONTH($A150)=7,$H150&lt;&gt;""),SUM($H$3:$H150,-SUM($M$3:$M$4)),IF(AND(MONTH($A150)=8,$H150&lt;&gt;""),SUM($H$3:$H150,-SUM($M$3:$M$5)),IF(AND(MONTH($A150)=9,$H150&lt;&gt;""),SUM($H$3:$H150,-SUM($M$3:$M$6)),IF(AND(MONTH($A150)=10,$H150&lt;&gt;""),SUM($H$3:$H150,-SUM($M$3:$M$7)),IF(AND(MONTH($A150)=11,$H150&lt;&gt;""),SUM($H$3:$H150,-SUM($M$3:$M$8)),IF(AND(MONTH($A150)=12,$H150&lt;&gt;""),SUM($H$3:$H150,-SUM($M$3:$M$9)),IF(AND(MONTH($A150)=1,$H150&lt;&gt;""),SUM($H$3:$H150,-SUM($M$3:$M$10)),IF(AND(MONTH($A150)=2,$H150&lt;&gt;""),SUM($H$3:$H150,-SUM($M$3:$M$11)),IF(AND(MONTH($A150)=3,$H150&lt;&gt;""),SUM($H$3:$H150,-SUM($M$3:$M$12)),IF(AND(MONTH($A150)=4,$H150&lt;&gt;""),SUM($H$3:$H150,-SUM($M$3:$M$13)),"")))))))))))))</f>
        <v/>
      </c>
      <c r="J150" s="26" t="str">
        <f t="shared" si="48"/>
        <v/>
      </c>
      <c r="K150" s="26" t="str">
        <f>IF(OR(A150&lt;$E$1,A150&gt;EOMONTH($E$1,11)),"",IF(OR(AND(A150=EOMONTH(A150,0),VLOOKUP(MONTH(A150),$L$3:$N$14,3,0)&gt;0),J150&lt;&gt;""),SUM($J$3:$J150),""))</f>
        <v/>
      </c>
    </row>
    <row r="151" spans="1:11" x14ac:dyDescent="0.25">
      <c r="A151" s="17">
        <f t="shared" si="49"/>
        <v>43732</v>
      </c>
      <c r="B151" s="11"/>
      <c r="C151" s="11"/>
      <c r="D151" s="11"/>
      <c r="E151" s="11"/>
      <c r="F151" s="22" t="str">
        <f t="shared" si="47"/>
        <v/>
      </c>
      <c r="G151" s="26" t="str">
        <f t="shared" si="54"/>
        <v/>
      </c>
      <c r="H151" s="26" t="str">
        <f t="shared" si="55"/>
        <v/>
      </c>
      <c r="I151" s="26" t="str">
        <f>IF($A151=EOMONTH($A151,0),IF(VLOOKUP(MONTH($A151),$L$3:$M$14,2,0)&gt;0,VLOOKUP(MONTH($A151),$L$3:$M$14,2,0),""),IF(AND(MONTH($A151)=5,$H151&lt;&gt;""),SUM($H$3:$H151),IF(AND(MONTH($A151)=6,$H151&lt;&gt;""),SUM($H$3:$H151,-$M$3),IF(AND(MONTH($A151)=7,$H151&lt;&gt;""),SUM($H$3:$H151,-SUM($M$3:$M$4)),IF(AND(MONTH($A151)=8,$H151&lt;&gt;""),SUM($H$3:$H151,-SUM($M$3:$M$5)),IF(AND(MONTH($A151)=9,$H151&lt;&gt;""),SUM($H$3:$H151,-SUM($M$3:$M$6)),IF(AND(MONTH($A151)=10,$H151&lt;&gt;""),SUM($H$3:$H151,-SUM($M$3:$M$7)),IF(AND(MONTH($A151)=11,$H151&lt;&gt;""),SUM($H$3:$H151,-SUM($M$3:$M$8)),IF(AND(MONTH($A151)=12,$H151&lt;&gt;""),SUM($H$3:$H151,-SUM($M$3:$M$9)),IF(AND(MONTH($A151)=1,$H151&lt;&gt;""),SUM($H$3:$H151,-SUM($M$3:$M$10)),IF(AND(MONTH($A151)=2,$H151&lt;&gt;""),SUM($H$3:$H151,-SUM($M$3:$M$11)),IF(AND(MONTH($A151)=3,$H151&lt;&gt;""),SUM($H$3:$H151,-SUM($M$3:$M$12)),IF(AND(MONTH($A151)=4,$H151&lt;&gt;""),SUM($H$3:$H151,-SUM($M$3:$M$13)),"")))))))))))))</f>
        <v/>
      </c>
      <c r="J151" s="26" t="str">
        <f t="shared" si="48"/>
        <v/>
      </c>
      <c r="K151" s="26" t="str">
        <f>IF(OR(A151&lt;$E$1,A151&gt;EOMONTH($E$1,11)),"",IF(OR(AND(A151=EOMONTH(A151,0),VLOOKUP(MONTH(A151),$L$3:$N$14,3,0)&gt;0),J151&lt;&gt;""),SUM($J$3:$J151),""))</f>
        <v/>
      </c>
    </row>
    <row r="152" spans="1:11" x14ac:dyDescent="0.25">
      <c r="A152" s="17">
        <f t="shared" si="49"/>
        <v>43733</v>
      </c>
      <c r="B152" s="11"/>
      <c r="C152" s="11"/>
      <c r="D152" s="11"/>
      <c r="E152" s="11"/>
      <c r="F152" s="22" t="str">
        <f t="shared" si="47"/>
        <v/>
      </c>
      <c r="G152" s="26" t="str">
        <f t="shared" si="54"/>
        <v/>
      </c>
      <c r="H152" s="26" t="str">
        <f t="shared" si="55"/>
        <v/>
      </c>
      <c r="I152" s="26" t="str">
        <f>IF($A152=EOMONTH($A152,0),IF(VLOOKUP(MONTH($A152),$L$3:$M$14,2,0)&gt;0,VLOOKUP(MONTH($A152),$L$3:$M$14,2,0),""),IF(AND(MONTH($A152)=5,$H152&lt;&gt;""),SUM($H$3:$H152),IF(AND(MONTH($A152)=6,$H152&lt;&gt;""),SUM($H$3:$H152,-$M$3),IF(AND(MONTH($A152)=7,$H152&lt;&gt;""),SUM($H$3:$H152,-SUM($M$3:$M$4)),IF(AND(MONTH($A152)=8,$H152&lt;&gt;""),SUM($H$3:$H152,-SUM($M$3:$M$5)),IF(AND(MONTH($A152)=9,$H152&lt;&gt;""),SUM($H$3:$H152,-SUM($M$3:$M$6)),IF(AND(MONTH($A152)=10,$H152&lt;&gt;""),SUM($H$3:$H152,-SUM($M$3:$M$7)),IF(AND(MONTH($A152)=11,$H152&lt;&gt;""),SUM($H$3:$H152,-SUM($M$3:$M$8)),IF(AND(MONTH($A152)=12,$H152&lt;&gt;""),SUM($H$3:$H152,-SUM($M$3:$M$9)),IF(AND(MONTH($A152)=1,$H152&lt;&gt;""),SUM($H$3:$H152,-SUM($M$3:$M$10)),IF(AND(MONTH($A152)=2,$H152&lt;&gt;""),SUM($H$3:$H152,-SUM($M$3:$M$11)),IF(AND(MONTH($A152)=3,$H152&lt;&gt;""),SUM($H$3:$H152,-SUM($M$3:$M$12)),IF(AND(MONTH($A152)=4,$H152&lt;&gt;""),SUM($H$3:$H152,-SUM($M$3:$M$13)),"")))))))))))))</f>
        <v/>
      </c>
      <c r="J152" s="26" t="str">
        <f t="shared" si="48"/>
        <v/>
      </c>
      <c r="K152" s="26" t="str">
        <f>IF(OR(A152&lt;$E$1,A152&gt;EOMONTH($E$1,11)),"",IF(OR(AND(A152=EOMONTH(A152,0),VLOOKUP(MONTH(A152),$L$3:$N$14,3,0)&gt;0),J152&lt;&gt;""),SUM($J$3:$J152),""))</f>
        <v/>
      </c>
    </row>
    <row r="153" spans="1:11" x14ac:dyDescent="0.25">
      <c r="A153" s="17">
        <f t="shared" si="49"/>
        <v>43734</v>
      </c>
      <c r="B153" s="11"/>
      <c r="C153" s="11"/>
      <c r="D153" s="11"/>
      <c r="E153" s="11"/>
      <c r="F153" s="22" t="str">
        <f t="shared" si="47"/>
        <v/>
      </c>
      <c r="G153" s="26" t="str">
        <f t="shared" si="54"/>
        <v/>
      </c>
      <c r="H153" s="26" t="str">
        <f t="shared" si="55"/>
        <v/>
      </c>
      <c r="I153" s="26" t="str">
        <f>IF($A153=EOMONTH($A153,0),IF(VLOOKUP(MONTH($A153),$L$3:$M$14,2,0)&gt;0,VLOOKUP(MONTH($A153),$L$3:$M$14,2,0),""),IF(AND(MONTH($A153)=5,$H153&lt;&gt;""),SUM($H$3:$H153),IF(AND(MONTH($A153)=6,$H153&lt;&gt;""),SUM($H$3:$H153,-$M$3),IF(AND(MONTH($A153)=7,$H153&lt;&gt;""),SUM($H$3:$H153,-SUM($M$3:$M$4)),IF(AND(MONTH($A153)=8,$H153&lt;&gt;""),SUM($H$3:$H153,-SUM($M$3:$M$5)),IF(AND(MONTH($A153)=9,$H153&lt;&gt;""),SUM($H$3:$H153,-SUM($M$3:$M$6)),IF(AND(MONTH($A153)=10,$H153&lt;&gt;""),SUM($H$3:$H153,-SUM($M$3:$M$7)),IF(AND(MONTH($A153)=11,$H153&lt;&gt;""),SUM($H$3:$H153,-SUM($M$3:$M$8)),IF(AND(MONTH($A153)=12,$H153&lt;&gt;""),SUM($H$3:$H153,-SUM($M$3:$M$9)),IF(AND(MONTH($A153)=1,$H153&lt;&gt;""),SUM($H$3:$H153,-SUM($M$3:$M$10)),IF(AND(MONTH($A153)=2,$H153&lt;&gt;""),SUM($H$3:$H153,-SUM($M$3:$M$11)),IF(AND(MONTH($A153)=3,$H153&lt;&gt;""),SUM($H$3:$H153,-SUM($M$3:$M$12)),IF(AND(MONTH($A153)=4,$H153&lt;&gt;""),SUM($H$3:$H153,-SUM($M$3:$M$13)),"")))))))))))))</f>
        <v/>
      </c>
      <c r="J153" s="26" t="str">
        <f t="shared" si="48"/>
        <v/>
      </c>
      <c r="K153" s="26" t="str">
        <f>IF(OR(A153&lt;$E$1,A153&gt;EOMONTH($E$1,11)),"",IF(OR(AND(A153=EOMONTH(A153,0),VLOOKUP(MONTH(A153),$L$3:$N$14,3,0)&gt;0),J153&lt;&gt;""),SUM($J$3:$J153),""))</f>
        <v/>
      </c>
    </row>
    <row r="154" spans="1:11" x14ac:dyDescent="0.25">
      <c r="A154" s="17">
        <f t="shared" si="49"/>
        <v>43735</v>
      </c>
      <c r="B154" s="11"/>
      <c r="C154" s="11"/>
      <c r="D154" s="11"/>
      <c r="E154" s="11"/>
      <c r="F154" s="22" t="str">
        <f t="shared" si="47"/>
        <v/>
      </c>
      <c r="G154" s="26" t="str">
        <f t="shared" si="54"/>
        <v/>
      </c>
      <c r="H154" s="26" t="str">
        <f t="shared" si="55"/>
        <v/>
      </c>
      <c r="I154" s="26" t="str">
        <f>IF($A154=EOMONTH($A154,0),IF(VLOOKUP(MONTH($A154),$L$3:$M$14,2,0)&gt;0,VLOOKUP(MONTH($A154),$L$3:$M$14,2,0),""),IF(AND(MONTH($A154)=5,$H154&lt;&gt;""),SUM($H$3:$H154),IF(AND(MONTH($A154)=6,$H154&lt;&gt;""),SUM($H$3:$H154,-$M$3),IF(AND(MONTH($A154)=7,$H154&lt;&gt;""),SUM($H$3:$H154,-SUM($M$3:$M$4)),IF(AND(MONTH($A154)=8,$H154&lt;&gt;""),SUM($H$3:$H154,-SUM($M$3:$M$5)),IF(AND(MONTH($A154)=9,$H154&lt;&gt;""),SUM($H$3:$H154,-SUM($M$3:$M$6)),IF(AND(MONTH($A154)=10,$H154&lt;&gt;""),SUM($H$3:$H154,-SUM($M$3:$M$7)),IF(AND(MONTH($A154)=11,$H154&lt;&gt;""),SUM($H$3:$H154,-SUM($M$3:$M$8)),IF(AND(MONTH($A154)=12,$H154&lt;&gt;""),SUM($H$3:$H154,-SUM($M$3:$M$9)),IF(AND(MONTH($A154)=1,$H154&lt;&gt;""),SUM($H$3:$H154,-SUM($M$3:$M$10)),IF(AND(MONTH($A154)=2,$H154&lt;&gt;""),SUM($H$3:$H154,-SUM($M$3:$M$11)),IF(AND(MONTH($A154)=3,$H154&lt;&gt;""),SUM($H$3:$H154,-SUM($M$3:$M$12)),IF(AND(MONTH($A154)=4,$H154&lt;&gt;""),SUM($H$3:$H154,-SUM($M$3:$M$13)),"")))))))))))))</f>
        <v/>
      </c>
      <c r="J154" s="26" t="str">
        <f t="shared" si="48"/>
        <v/>
      </c>
      <c r="K154" s="26" t="str">
        <f>IF(OR(A154&lt;$E$1,A154&gt;EOMONTH($E$1,11)),"",IF(OR(AND(A154=EOMONTH(A154,0),VLOOKUP(MONTH(A154),$L$3:$N$14,3,0)&gt;0),J154&lt;&gt;""),SUM($J$3:$J154),""))</f>
        <v/>
      </c>
    </row>
    <row r="155" spans="1:11" x14ac:dyDescent="0.25">
      <c r="A155" s="17">
        <f t="shared" si="49"/>
        <v>43736</v>
      </c>
      <c r="B155" s="11"/>
      <c r="C155" s="11"/>
      <c r="D155" s="11"/>
      <c r="E155" s="11"/>
      <c r="F155" s="22" t="str">
        <f t="shared" si="47"/>
        <v/>
      </c>
      <c r="G155" s="26" t="str">
        <f t="shared" si="54"/>
        <v/>
      </c>
      <c r="H155" s="26" t="str">
        <f t="shared" si="55"/>
        <v/>
      </c>
      <c r="I155" s="26" t="str">
        <f>IF($A155=EOMONTH($A155,0),IF(VLOOKUP(MONTH($A155),$L$3:$M$14,2,0)&gt;0,VLOOKUP(MONTH($A155),$L$3:$M$14,2,0),""),IF(AND(MONTH($A155)=5,$H155&lt;&gt;""),SUM($H$3:$H155),IF(AND(MONTH($A155)=6,$H155&lt;&gt;""),SUM($H$3:$H155,-$M$3),IF(AND(MONTH($A155)=7,$H155&lt;&gt;""),SUM($H$3:$H155,-SUM($M$3:$M$4)),IF(AND(MONTH($A155)=8,$H155&lt;&gt;""),SUM($H$3:$H155,-SUM($M$3:$M$5)),IF(AND(MONTH($A155)=9,$H155&lt;&gt;""),SUM($H$3:$H155,-SUM($M$3:$M$6)),IF(AND(MONTH($A155)=10,$H155&lt;&gt;""),SUM($H$3:$H155,-SUM($M$3:$M$7)),IF(AND(MONTH($A155)=11,$H155&lt;&gt;""),SUM($H$3:$H155,-SUM($M$3:$M$8)),IF(AND(MONTH($A155)=12,$H155&lt;&gt;""),SUM($H$3:$H155,-SUM($M$3:$M$9)),IF(AND(MONTH($A155)=1,$H155&lt;&gt;""),SUM($H$3:$H155,-SUM($M$3:$M$10)),IF(AND(MONTH($A155)=2,$H155&lt;&gt;""),SUM($H$3:$H155,-SUM($M$3:$M$11)),IF(AND(MONTH($A155)=3,$H155&lt;&gt;""),SUM($H$3:$H155,-SUM($M$3:$M$12)),IF(AND(MONTH($A155)=4,$H155&lt;&gt;""),SUM($H$3:$H155,-SUM($M$3:$M$13)),"")))))))))))))</f>
        <v/>
      </c>
      <c r="J155" s="26" t="str">
        <f t="shared" si="48"/>
        <v/>
      </c>
      <c r="K155" s="26" t="str">
        <f>IF(OR(A155&lt;$E$1,A155&gt;EOMONTH($E$1,11)),"",IF(OR(AND(A155=EOMONTH(A155,0),VLOOKUP(MONTH(A155),$L$3:$N$14,3,0)&gt;0),J155&lt;&gt;""),SUM($J$3:$J155),""))</f>
        <v/>
      </c>
    </row>
    <row r="156" spans="1:11" x14ac:dyDescent="0.25">
      <c r="A156" s="17">
        <f t="shared" si="49"/>
        <v>43737</v>
      </c>
      <c r="B156" s="11"/>
      <c r="C156" s="11"/>
      <c r="D156" s="11"/>
      <c r="E156" s="11"/>
      <c r="F156" s="22" t="str">
        <f t="shared" si="47"/>
        <v/>
      </c>
      <c r="G156" s="28" t="str">
        <f>IF(SUM(F150:F156)-SUM(G150:G155)&gt;0,SUM(F150:F156)-SUM(G150:G155),"")</f>
        <v/>
      </c>
      <c r="H156" s="26" t="str">
        <f>IF(G156&lt;&gt;"",IF(MAX(SUM(F150:F156)-SUM(G150:G155)-44/24,0)&gt;0,IF(MAX(SUM(F150:F156)-SUM(G150:G155)-44/24,0)&gt;4/24,VLOOKUP(MAX(SUM(F150:F156)-SUM(G150:G155)-44/24,0),$O$3:$P$8,2,1),MAX(SUM(F150:F156)-SUM(G150:G155)-44/24,0)),""),"")</f>
        <v/>
      </c>
      <c r="I156" s="26" t="str">
        <f>IF($A156=EOMONTH($A156,0),IF(VLOOKUP(MONTH($A156),$L$3:$M$14,2,0)&gt;0,VLOOKUP(MONTH($A156),$L$3:$M$14,2,0),""),IF(AND(MONTH($A156)=5,$H156&lt;&gt;""),SUM($H$3:$H156),IF(AND(MONTH($A156)=6,$H156&lt;&gt;""),SUM($H$3:$H156,-$M$3),IF(AND(MONTH($A156)=7,$H156&lt;&gt;""),SUM($H$3:$H156,-SUM($M$3:$M$4)),IF(AND(MONTH($A156)=8,$H156&lt;&gt;""),SUM($H$3:$H156,-SUM($M$3:$M$5)),IF(AND(MONTH($A156)=9,$H156&lt;&gt;""),SUM($H$3:$H156,-SUM($M$3:$M$6)),IF(AND(MONTH($A156)=10,$H156&lt;&gt;""),SUM($H$3:$H156,-SUM($M$3:$M$7)),IF(AND(MONTH($A156)=11,$H156&lt;&gt;""),SUM($H$3:$H156,-SUM($M$3:$M$8)),IF(AND(MONTH($A156)=12,$H156&lt;&gt;""),SUM($H$3:$H156,-SUM($M$3:$M$9)),IF(AND(MONTH($A156)=1,$H156&lt;&gt;""),SUM($H$3:$H156,-SUM($M$3:$M$10)),IF(AND(MONTH($A156)=2,$H156&lt;&gt;""),SUM($H$3:$H156,-SUM($M$3:$M$11)),IF(AND(MONTH($A156)=3,$H156&lt;&gt;""),SUM($H$3:$H156,-SUM($M$3:$M$12)),IF(AND(MONTH($A156)=4,$H156&lt;&gt;""),SUM($H$3:$H156,-SUM($M$3:$M$13)),"")))))))))))))</f>
        <v/>
      </c>
      <c r="J156" s="26" t="str">
        <f t="shared" si="48"/>
        <v/>
      </c>
      <c r="K156" s="26" t="str">
        <f>IF(OR(A156&lt;$E$1,A156&gt;EOMONTH($E$1,11)),"",IF(OR(AND(A156=EOMONTH(A156,0),VLOOKUP(MONTH(A156),$L$3:$N$14,3,0)&gt;0),J156&lt;&gt;""),SUM($J$3:$J156),""))</f>
        <v/>
      </c>
    </row>
    <row r="157" spans="1:11" x14ac:dyDescent="0.25">
      <c r="A157" s="17">
        <f t="shared" si="49"/>
        <v>43738</v>
      </c>
      <c r="B157" s="12"/>
      <c r="C157" s="12"/>
      <c r="D157" s="12"/>
      <c r="E157" s="12"/>
      <c r="F157" s="18" t="str">
        <f t="shared" si="47"/>
        <v/>
      </c>
      <c r="G157" s="25" t="str">
        <f t="shared" ref="G157:G162" si="56">IF(MONTH(A157)=MONTH(A158),"",IF(CHOOSE(WEEKDAY(A157,2),$F$157,SUM($F$157:$F$158),SUM($F$157:$F$159),SUM($F$157:$F$160),SUM($F$157:$F$161),SUM($F$157:$F$162))&gt;0,CHOOSE(WEEKDAY(A157,2),$F$157,SUM($F$157:$F$158),SUM($F$157:$F$159),SUM($F$157:$F$160),SUM($F$157:$F$161),SUM($F$157:$F$162)),""))</f>
        <v/>
      </c>
      <c r="H157" s="25" t="str">
        <f t="shared" ref="H157:H162" si="57">IF(G157&lt;&gt;"",IF(MAX(G157-44/24,0)&gt;0,MAX(G157-44/24,0),""),"")</f>
        <v/>
      </c>
      <c r="I157" s="25" t="str">
        <f>IF($A157=EOMONTH($A157,0),IF(VLOOKUP(MONTH($A157),$L$3:$M$14,2,0)&gt;0,VLOOKUP(MONTH($A157),$L$3:$M$14,2,0),""),IF(AND(MONTH($A157)=5,$H157&lt;&gt;""),SUM($H$3:$H157),IF(AND(MONTH($A157)=6,$H157&lt;&gt;""),SUM($H$3:$H157,-$M$3),IF(AND(MONTH($A157)=7,$H157&lt;&gt;""),SUM($H$3:$H157,-SUM($M$3:$M$4)),IF(AND(MONTH($A157)=8,$H157&lt;&gt;""),SUM($H$3:$H157,-SUM($M$3:$M$5)),IF(AND(MONTH($A157)=9,$H157&lt;&gt;""),SUM($H$3:$H157,-SUM($M$3:$M$6)),IF(AND(MONTH($A157)=10,$H157&lt;&gt;""),SUM($H$3:$H157,-SUM($M$3:$M$7)),IF(AND(MONTH($A157)=11,$H157&lt;&gt;""),SUM($H$3:$H157,-SUM($M$3:$M$8)),IF(AND(MONTH($A157)=12,$H157&lt;&gt;""),SUM($H$3:$H157,-SUM($M$3:$M$9)),IF(AND(MONTH($A157)=1,$H157&lt;&gt;""),SUM($H$3:$H157,-SUM($M$3:$M$10)),IF(AND(MONTH($A157)=2,$H157&lt;&gt;""),SUM($H$3:$H157,-SUM($M$3:$M$11)),IF(AND(MONTH($A157)=3,$H157&lt;&gt;""),SUM($H$3:$H157,-SUM($M$3:$M$12)),IF(AND(MONTH($A157)=4,$H157&lt;&gt;""),SUM($H$3:$H157,-SUM($M$3:$M$13)),"")))))))))))))</f>
        <v/>
      </c>
      <c r="J157" s="25" t="str">
        <f t="shared" si="48"/>
        <v/>
      </c>
      <c r="K157" s="25" t="str">
        <f>IF(OR(A157&lt;$E$1,A157&gt;EOMONTH($E$1,11)),"",IF(OR(AND(A157=EOMONTH(A157,0),VLOOKUP(MONTH(A157),$L$3:$N$14,3,0)&gt;0),J157&lt;&gt;""),SUM($J$3:$J157),""))</f>
        <v/>
      </c>
    </row>
    <row r="158" spans="1:11" x14ac:dyDescent="0.25">
      <c r="A158" s="17">
        <f t="shared" si="49"/>
        <v>43739</v>
      </c>
      <c r="B158" s="12"/>
      <c r="C158" s="12"/>
      <c r="D158" s="12"/>
      <c r="E158" s="12"/>
      <c r="F158" s="18" t="str">
        <f t="shared" si="47"/>
        <v/>
      </c>
      <c r="G158" s="25" t="str">
        <f t="shared" si="56"/>
        <v/>
      </c>
      <c r="H158" s="25" t="str">
        <f t="shared" si="57"/>
        <v/>
      </c>
      <c r="I158" s="25" t="str">
        <f>IF($A158=EOMONTH($A158,0),IF(VLOOKUP(MONTH($A158),$L$3:$M$14,2,0)&gt;0,VLOOKUP(MONTH($A158),$L$3:$M$14,2,0),""),IF(AND(MONTH($A158)=5,$H158&lt;&gt;""),SUM($H$3:$H158),IF(AND(MONTH($A158)=6,$H158&lt;&gt;""),SUM($H$3:$H158,-$M$3),IF(AND(MONTH($A158)=7,$H158&lt;&gt;""),SUM($H$3:$H158,-SUM($M$3:$M$4)),IF(AND(MONTH($A158)=8,$H158&lt;&gt;""),SUM($H$3:$H158,-SUM($M$3:$M$5)),IF(AND(MONTH($A158)=9,$H158&lt;&gt;""),SUM($H$3:$H158,-SUM($M$3:$M$6)),IF(AND(MONTH($A158)=10,$H158&lt;&gt;""),SUM($H$3:$H158,-SUM($M$3:$M$7)),IF(AND(MONTH($A158)=11,$H158&lt;&gt;""),SUM($H$3:$H158,-SUM($M$3:$M$8)),IF(AND(MONTH($A158)=12,$H158&lt;&gt;""),SUM($H$3:$H158,-SUM($M$3:$M$9)),IF(AND(MONTH($A158)=1,$H158&lt;&gt;""),SUM($H$3:$H158,-SUM($M$3:$M$10)),IF(AND(MONTH($A158)=2,$H158&lt;&gt;""),SUM($H$3:$H158,-SUM($M$3:$M$11)),IF(AND(MONTH($A158)=3,$H158&lt;&gt;""),SUM($H$3:$H158,-SUM($M$3:$M$12)),IF(AND(MONTH($A158)=4,$H158&lt;&gt;""),SUM($H$3:$H158,-SUM($M$3:$M$13)),"")))))))))))))</f>
        <v/>
      </c>
      <c r="J158" s="25" t="str">
        <f t="shared" si="48"/>
        <v/>
      </c>
      <c r="K158" s="25" t="str">
        <f>IF(OR(A158&lt;$E$1,A158&gt;EOMONTH($E$1,11)),"",IF(OR(AND(A158=EOMONTH(A158,0),VLOOKUP(MONTH(A158),$L$3:$N$14,3,0)&gt;0),J158&lt;&gt;""),SUM($J$3:$J158),""))</f>
        <v/>
      </c>
    </row>
    <row r="159" spans="1:11" x14ac:dyDescent="0.25">
      <c r="A159" s="17">
        <f t="shared" si="49"/>
        <v>43740</v>
      </c>
      <c r="B159" s="12"/>
      <c r="C159" s="12"/>
      <c r="D159" s="12"/>
      <c r="E159" s="12"/>
      <c r="F159" s="18" t="str">
        <f t="shared" si="47"/>
        <v/>
      </c>
      <c r="G159" s="25" t="str">
        <f t="shared" si="56"/>
        <v/>
      </c>
      <c r="H159" s="25" t="str">
        <f t="shared" si="57"/>
        <v/>
      </c>
      <c r="I159" s="25" t="str">
        <f>IF($A159=EOMONTH($A159,0),IF(VLOOKUP(MONTH($A159),$L$3:$M$14,2,0)&gt;0,VLOOKUP(MONTH($A159),$L$3:$M$14,2,0),""),IF(AND(MONTH($A159)=5,$H159&lt;&gt;""),SUM($H$3:$H159),IF(AND(MONTH($A159)=6,$H159&lt;&gt;""),SUM($H$3:$H159,-$M$3),IF(AND(MONTH($A159)=7,$H159&lt;&gt;""),SUM($H$3:$H159,-SUM($M$3:$M$4)),IF(AND(MONTH($A159)=8,$H159&lt;&gt;""),SUM($H$3:$H159,-SUM($M$3:$M$5)),IF(AND(MONTH($A159)=9,$H159&lt;&gt;""),SUM($H$3:$H159,-SUM($M$3:$M$6)),IF(AND(MONTH($A159)=10,$H159&lt;&gt;""),SUM($H$3:$H159,-SUM($M$3:$M$7)),IF(AND(MONTH($A159)=11,$H159&lt;&gt;""),SUM($H$3:$H159,-SUM($M$3:$M$8)),IF(AND(MONTH($A159)=12,$H159&lt;&gt;""),SUM($H$3:$H159,-SUM($M$3:$M$9)),IF(AND(MONTH($A159)=1,$H159&lt;&gt;""),SUM($H$3:$H159,-SUM($M$3:$M$10)),IF(AND(MONTH($A159)=2,$H159&lt;&gt;""),SUM($H$3:$H159,-SUM($M$3:$M$11)),IF(AND(MONTH($A159)=3,$H159&lt;&gt;""),SUM($H$3:$H159,-SUM($M$3:$M$12)),IF(AND(MONTH($A159)=4,$H159&lt;&gt;""),SUM($H$3:$H159,-SUM($M$3:$M$13)),"")))))))))))))</f>
        <v/>
      </c>
      <c r="J159" s="25" t="str">
        <f t="shared" si="48"/>
        <v/>
      </c>
      <c r="K159" s="25" t="str">
        <f>IF(OR(A159&lt;$E$1,A159&gt;EOMONTH($E$1,11)),"",IF(OR(AND(A159=EOMONTH(A159,0),VLOOKUP(MONTH(A159),$L$3:$N$14,3,0)&gt;0),J159&lt;&gt;""),SUM($J$3:$J159),""))</f>
        <v/>
      </c>
    </row>
    <row r="160" spans="1:11" x14ac:dyDescent="0.25">
      <c r="A160" s="17">
        <f t="shared" si="49"/>
        <v>43741</v>
      </c>
      <c r="B160" s="12"/>
      <c r="C160" s="12"/>
      <c r="D160" s="12"/>
      <c r="E160" s="12"/>
      <c r="F160" s="18" t="str">
        <f t="shared" si="47"/>
        <v/>
      </c>
      <c r="G160" s="25" t="str">
        <f t="shared" si="56"/>
        <v/>
      </c>
      <c r="H160" s="25" t="str">
        <f t="shared" si="57"/>
        <v/>
      </c>
      <c r="I160" s="25" t="str">
        <f>IF($A160=EOMONTH($A160,0),IF(VLOOKUP(MONTH($A160),$L$3:$M$14,2,0)&gt;0,VLOOKUP(MONTH($A160),$L$3:$M$14,2,0),""),IF(AND(MONTH($A160)=5,$H160&lt;&gt;""),SUM($H$3:$H160),IF(AND(MONTH($A160)=6,$H160&lt;&gt;""),SUM($H$3:$H160,-$M$3),IF(AND(MONTH($A160)=7,$H160&lt;&gt;""),SUM($H$3:$H160,-SUM($M$3:$M$4)),IF(AND(MONTH($A160)=8,$H160&lt;&gt;""),SUM($H$3:$H160,-SUM($M$3:$M$5)),IF(AND(MONTH($A160)=9,$H160&lt;&gt;""),SUM($H$3:$H160,-SUM($M$3:$M$6)),IF(AND(MONTH($A160)=10,$H160&lt;&gt;""),SUM($H$3:$H160,-SUM($M$3:$M$7)),IF(AND(MONTH($A160)=11,$H160&lt;&gt;""),SUM($H$3:$H160,-SUM($M$3:$M$8)),IF(AND(MONTH($A160)=12,$H160&lt;&gt;""),SUM($H$3:$H160,-SUM($M$3:$M$9)),IF(AND(MONTH($A160)=1,$H160&lt;&gt;""),SUM($H$3:$H160,-SUM($M$3:$M$10)),IF(AND(MONTH($A160)=2,$H160&lt;&gt;""),SUM($H$3:$H160,-SUM($M$3:$M$11)),IF(AND(MONTH($A160)=3,$H160&lt;&gt;""),SUM($H$3:$H160,-SUM($M$3:$M$12)),IF(AND(MONTH($A160)=4,$H160&lt;&gt;""),SUM($H$3:$H160,-SUM($M$3:$M$13)),"")))))))))))))</f>
        <v/>
      </c>
      <c r="J160" s="25" t="str">
        <f t="shared" si="48"/>
        <v/>
      </c>
      <c r="K160" s="25" t="str">
        <f>IF(OR(A160&lt;$E$1,A160&gt;EOMONTH($E$1,11)),"",IF(OR(AND(A160=EOMONTH(A160,0),VLOOKUP(MONTH(A160),$L$3:$N$14,3,0)&gt;0),J160&lt;&gt;""),SUM($J$3:$J160),""))</f>
        <v/>
      </c>
    </row>
    <row r="161" spans="1:11" x14ac:dyDescent="0.25">
      <c r="A161" s="17">
        <f t="shared" si="49"/>
        <v>43742</v>
      </c>
      <c r="B161" s="12"/>
      <c r="C161" s="12"/>
      <c r="D161" s="12"/>
      <c r="E161" s="12"/>
      <c r="F161" s="18" t="str">
        <f t="shared" si="47"/>
        <v/>
      </c>
      <c r="G161" s="25" t="str">
        <f t="shared" si="56"/>
        <v/>
      </c>
      <c r="H161" s="25" t="str">
        <f t="shared" si="57"/>
        <v/>
      </c>
      <c r="I161" s="25" t="str">
        <f>IF($A161=EOMONTH($A161,0),IF(VLOOKUP(MONTH($A161),$L$3:$M$14,2,0)&gt;0,VLOOKUP(MONTH($A161),$L$3:$M$14,2,0),""),IF(AND(MONTH($A161)=5,$H161&lt;&gt;""),SUM($H$3:$H161),IF(AND(MONTH($A161)=6,$H161&lt;&gt;""),SUM($H$3:$H161,-$M$3),IF(AND(MONTH($A161)=7,$H161&lt;&gt;""),SUM($H$3:$H161,-SUM($M$3:$M$4)),IF(AND(MONTH($A161)=8,$H161&lt;&gt;""),SUM($H$3:$H161,-SUM($M$3:$M$5)),IF(AND(MONTH($A161)=9,$H161&lt;&gt;""),SUM($H$3:$H161,-SUM($M$3:$M$6)),IF(AND(MONTH($A161)=10,$H161&lt;&gt;""),SUM($H$3:$H161,-SUM($M$3:$M$7)),IF(AND(MONTH($A161)=11,$H161&lt;&gt;""),SUM($H$3:$H161,-SUM($M$3:$M$8)),IF(AND(MONTH($A161)=12,$H161&lt;&gt;""),SUM($H$3:$H161,-SUM($M$3:$M$9)),IF(AND(MONTH($A161)=1,$H161&lt;&gt;""),SUM($H$3:$H161,-SUM($M$3:$M$10)),IF(AND(MONTH($A161)=2,$H161&lt;&gt;""),SUM($H$3:$H161,-SUM($M$3:$M$11)),IF(AND(MONTH($A161)=3,$H161&lt;&gt;""),SUM($H$3:$H161,-SUM($M$3:$M$12)),IF(AND(MONTH($A161)=4,$H161&lt;&gt;""),SUM($H$3:$H161,-SUM($M$3:$M$13)),"")))))))))))))</f>
        <v/>
      </c>
      <c r="J161" s="25" t="str">
        <f t="shared" si="48"/>
        <v/>
      </c>
      <c r="K161" s="25" t="str">
        <f>IF(OR(A161&lt;$E$1,A161&gt;EOMONTH($E$1,11)),"",IF(OR(AND(A161=EOMONTH(A161,0),VLOOKUP(MONTH(A161),$L$3:$N$14,3,0)&gt;0),J161&lt;&gt;""),SUM($J$3:$J161),""))</f>
        <v/>
      </c>
    </row>
    <row r="162" spans="1:11" x14ac:dyDescent="0.25">
      <c r="A162" s="17">
        <f t="shared" si="49"/>
        <v>43743</v>
      </c>
      <c r="B162" s="12"/>
      <c r="C162" s="12"/>
      <c r="D162" s="12"/>
      <c r="E162" s="12"/>
      <c r="F162" s="18" t="str">
        <f t="shared" si="47"/>
        <v/>
      </c>
      <c r="G162" s="25" t="str">
        <f t="shared" si="56"/>
        <v/>
      </c>
      <c r="H162" s="25" t="str">
        <f t="shared" si="57"/>
        <v/>
      </c>
      <c r="I162" s="25" t="str">
        <f>IF($A162=EOMONTH($A162,0),IF(VLOOKUP(MONTH($A162),$L$3:$M$14,2,0)&gt;0,VLOOKUP(MONTH($A162),$L$3:$M$14,2,0),""),IF(AND(MONTH($A162)=5,$H162&lt;&gt;""),SUM($H$3:$H162),IF(AND(MONTH($A162)=6,$H162&lt;&gt;""),SUM($H$3:$H162,-$M$3),IF(AND(MONTH($A162)=7,$H162&lt;&gt;""),SUM($H$3:$H162,-SUM($M$3:$M$4)),IF(AND(MONTH($A162)=8,$H162&lt;&gt;""),SUM($H$3:$H162,-SUM($M$3:$M$5)),IF(AND(MONTH($A162)=9,$H162&lt;&gt;""),SUM($H$3:$H162,-SUM($M$3:$M$6)),IF(AND(MONTH($A162)=10,$H162&lt;&gt;""),SUM($H$3:$H162,-SUM($M$3:$M$7)),IF(AND(MONTH($A162)=11,$H162&lt;&gt;""),SUM($H$3:$H162,-SUM($M$3:$M$8)),IF(AND(MONTH($A162)=12,$H162&lt;&gt;""),SUM($H$3:$H162,-SUM($M$3:$M$9)),IF(AND(MONTH($A162)=1,$H162&lt;&gt;""),SUM($H$3:$H162,-SUM($M$3:$M$10)),IF(AND(MONTH($A162)=2,$H162&lt;&gt;""),SUM($H$3:$H162,-SUM($M$3:$M$11)),IF(AND(MONTH($A162)=3,$H162&lt;&gt;""),SUM($H$3:$H162,-SUM($M$3:$M$12)),IF(AND(MONTH($A162)=4,$H162&lt;&gt;""),SUM($H$3:$H162,-SUM($M$3:$M$13)),"")))))))))))))</f>
        <v/>
      </c>
      <c r="J162" s="25" t="str">
        <f t="shared" si="48"/>
        <v/>
      </c>
      <c r="K162" s="25" t="str">
        <f>IF(OR(A162&lt;$E$1,A162&gt;EOMONTH($E$1,11)),"",IF(OR(AND(A162=EOMONTH(A162,0),VLOOKUP(MONTH(A162),$L$3:$N$14,3,0)&gt;0),J162&lt;&gt;""),SUM($J$3:$J162),""))</f>
        <v/>
      </c>
    </row>
    <row r="163" spans="1:11" x14ac:dyDescent="0.25">
      <c r="A163" s="17">
        <f t="shared" si="49"/>
        <v>43744</v>
      </c>
      <c r="B163" s="12"/>
      <c r="C163" s="12"/>
      <c r="D163" s="12"/>
      <c r="E163" s="12"/>
      <c r="F163" s="18" t="str">
        <f t="shared" si="47"/>
        <v/>
      </c>
      <c r="G163" s="27" t="str">
        <f>IF(SUM(F157:F163)-SUM(G157:G162)&gt;0,SUM(F157:F163)-SUM(G157:G162),"")</f>
        <v/>
      </c>
      <c r="H163" s="25" t="str">
        <f>IF(G163&lt;&gt;"",IF(MAX(SUM(F157:F163)-SUM(G157:G162)-44/24,0)&gt;0,IF(MAX(SUM(F157:F163)-SUM(G157:G162)-44/24,0)&gt;4/24,VLOOKUP(MAX(SUM(F157:F163)-SUM(G157:G162)-44/24,0),$O$3:$P$8,2,1),MAX(SUM(F157:F163)-SUM(G157:G162)-44/24,0)),""),"")</f>
        <v/>
      </c>
      <c r="I163" s="25" t="str">
        <f>IF($A163=EOMONTH($A163,0),IF(VLOOKUP(MONTH($A163),$L$3:$M$14,2,0)&gt;0,VLOOKUP(MONTH($A163),$L$3:$M$14,2,0),""),IF(AND(MONTH($A163)=5,$H163&lt;&gt;""),SUM($H$3:$H163),IF(AND(MONTH($A163)=6,$H163&lt;&gt;""),SUM($H$3:$H163,-$M$3),IF(AND(MONTH($A163)=7,$H163&lt;&gt;""),SUM($H$3:$H163,-SUM($M$3:$M$4)),IF(AND(MONTH($A163)=8,$H163&lt;&gt;""),SUM($H$3:$H163,-SUM($M$3:$M$5)),IF(AND(MONTH($A163)=9,$H163&lt;&gt;""),SUM($H$3:$H163,-SUM($M$3:$M$6)),IF(AND(MONTH($A163)=10,$H163&lt;&gt;""),SUM($H$3:$H163,-SUM($M$3:$M$7)),IF(AND(MONTH($A163)=11,$H163&lt;&gt;""),SUM($H$3:$H163,-SUM($M$3:$M$8)),IF(AND(MONTH($A163)=12,$H163&lt;&gt;""),SUM($H$3:$H163,-SUM($M$3:$M$9)),IF(AND(MONTH($A163)=1,$H163&lt;&gt;""),SUM($H$3:$H163,-SUM($M$3:$M$10)),IF(AND(MONTH($A163)=2,$H163&lt;&gt;""),SUM($H$3:$H163,-SUM($M$3:$M$11)),IF(AND(MONTH($A163)=3,$H163&lt;&gt;""),SUM($H$3:$H163,-SUM($M$3:$M$12)),IF(AND(MONTH($A163)=4,$H163&lt;&gt;""),SUM($H$3:$H163,-SUM($M$3:$M$13)),"")))))))))))))</f>
        <v/>
      </c>
      <c r="J163" s="25" t="str">
        <f t="shared" si="48"/>
        <v/>
      </c>
      <c r="K163" s="25" t="str">
        <f>IF(OR(A163&lt;$E$1,A163&gt;EOMONTH($E$1,11)),"",IF(OR(AND(A163=EOMONTH(A163,0),VLOOKUP(MONTH(A163),$L$3:$N$14,3,0)&gt;0),J163&lt;&gt;""),SUM($J$3:$J163),""))</f>
        <v/>
      </c>
    </row>
    <row r="164" spans="1:11" x14ac:dyDescent="0.25">
      <c r="A164" s="17">
        <f t="shared" si="49"/>
        <v>43745</v>
      </c>
      <c r="B164" s="11"/>
      <c r="C164" s="11"/>
      <c r="D164" s="11"/>
      <c r="E164" s="11"/>
      <c r="F164" s="22" t="str">
        <f t="shared" si="47"/>
        <v/>
      </c>
      <c r="G164" s="26" t="str">
        <f t="shared" ref="G164:G169" si="58">IF(MONTH(A164)=MONTH(A165),"",IF(CHOOSE(WEEKDAY(A164,2),$F$164,SUM($F$164:$F$165),SUM($F$164:$F$166),SUM($F$164:$F$167),SUM($F$164:$F$168),SUM($F$164:$F$169))&gt;0,CHOOSE(WEEKDAY(A164,2),$F$164,SUM($F$164:$F$165),SUM($F$164:$F$166),SUM($F$164:$F$167),SUM($F$164:$F$168),SUM($F$164:$F$169)),""))</f>
        <v/>
      </c>
      <c r="H164" s="26" t="str">
        <f t="shared" ref="H164:H169" si="59">IF(G164&lt;&gt;"",IF(MAX(G164-44/24,0)&gt;0,MAX(G164-44/24,0),""),"")</f>
        <v/>
      </c>
      <c r="I164" s="26" t="str">
        <f>IF($A164=EOMONTH($A164,0),IF(VLOOKUP(MONTH($A164),$L$3:$M$14,2,0)&gt;0,VLOOKUP(MONTH($A164),$L$3:$M$14,2,0),""),IF(AND(MONTH($A164)=5,$H164&lt;&gt;""),SUM($H$3:$H164),IF(AND(MONTH($A164)=6,$H164&lt;&gt;""),SUM($H$3:$H164,-$M$3),IF(AND(MONTH($A164)=7,$H164&lt;&gt;""),SUM($H$3:$H164,-SUM($M$3:$M$4)),IF(AND(MONTH($A164)=8,$H164&lt;&gt;""),SUM($H$3:$H164,-SUM($M$3:$M$5)),IF(AND(MONTH($A164)=9,$H164&lt;&gt;""),SUM($H$3:$H164,-SUM($M$3:$M$6)),IF(AND(MONTH($A164)=10,$H164&lt;&gt;""),SUM($H$3:$H164,-SUM($M$3:$M$7)),IF(AND(MONTH($A164)=11,$H164&lt;&gt;""),SUM($H$3:$H164,-SUM($M$3:$M$8)),IF(AND(MONTH($A164)=12,$H164&lt;&gt;""),SUM($H$3:$H164,-SUM($M$3:$M$9)),IF(AND(MONTH($A164)=1,$H164&lt;&gt;""),SUM($H$3:$H164,-SUM($M$3:$M$10)),IF(AND(MONTH($A164)=2,$H164&lt;&gt;""),SUM($H$3:$H164,-SUM($M$3:$M$11)),IF(AND(MONTH($A164)=3,$H164&lt;&gt;""),SUM($H$3:$H164,-SUM($M$3:$M$12)),IF(AND(MONTH($A164)=4,$H164&lt;&gt;""),SUM($H$3:$H164,-SUM($M$3:$M$13)),"")))))))))))))</f>
        <v/>
      </c>
      <c r="J164" s="26" t="str">
        <f t="shared" si="48"/>
        <v/>
      </c>
      <c r="K164" s="26" t="str">
        <f>IF(OR(A164&lt;$E$1,A164&gt;EOMONTH($E$1,11)),"",IF(OR(AND(A164=EOMONTH(A164,0),VLOOKUP(MONTH(A164),$L$3:$N$14,3,0)&gt;0),J164&lt;&gt;""),SUM($J$3:$J164),""))</f>
        <v/>
      </c>
    </row>
    <row r="165" spans="1:11" x14ac:dyDescent="0.25">
      <c r="A165" s="17">
        <f t="shared" si="49"/>
        <v>43746</v>
      </c>
      <c r="B165" s="11"/>
      <c r="C165" s="11"/>
      <c r="D165" s="11"/>
      <c r="E165" s="11"/>
      <c r="F165" s="22" t="str">
        <f t="shared" si="47"/>
        <v/>
      </c>
      <c r="G165" s="26" t="str">
        <f t="shared" si="58"/>
        <v/>
      </c>
      <c r="H165" s="26" t="str">
        <f t="shared" si="59"/>
        <v/>
      </c>
      <c r="I165" s="26" t="str">
        <f>IF($A165=EOMONTH($A165,0),IF(VLOOKUP(MONTH($A165),$L$3:$M$14,2,0)&gt;0,VLOOKUP(MONTH($A165),$L$3:$M$14,2,0),""),IF(AND(MONTH($A165)=5,$H165&lt;&gt;""),SUM($H$3:$H165),IF(AND(MONTH($A165)=6,$H165&lt;&gt;""),SUM($H$3:$H165,-$M$3),IF(AND(MONTH($A165)=7,$H165&lt;&gt;""),SUM($H$3:$H165,-SUM($M$3:$M$4)),IF(AND(MONTH($A165)=8,$H165&lt;&gt;""),SUM($H$3:$H165,-SUM($M$3:$M$5)),IF(AND(MONTH($A165)=9,$H165&lt;&gt;""),SUM($H$3:$H165,-SUM($M$3:$M$6)),IF(AND(MONTH($A165)=10,$H165&lt;&gt;""),SUM($H$3:$H165,-SUM($M$3:$M$7)),IF(AND(MONTH($A165)=11,$H165&lt;&gt;""),SUM($H$3:$H165,-SUM($M$3:$M$8)),IF(AND(MONTH($A165)=12,$H165&lt;&gt;""),SUM($H$3:$H165,-SUM($M$3:$M$9)),IF(AND(MONTH($A165)=1,$H165&lt;&gt;""),SUM($H$3:$H165,-SUM($M$3:$M$10)),IF(AND(MONTH($A165)=2,$H165&lt;&gt;""),SUM($H$3:$H165,-SUM($M$3:$M$11)),IF(AND(MONTH($A165)=3,$H165&lt;&gt;""),SUM($H$3:$H165,-SUM($M$3:$M$12)),IF(AND(MONTH($A165)=4,$H165&lt;&gt;""),SUM($H$3:$H165,-SUM($M$3:$M$13)),"")))))))))))))</f>
        <v/>
      </c>
      <c r="J165" s="26" t="str">
        <f t="shared" si="48"/>
        <v/>
      </c>
      <c r="K165" s="26" t="str">
        <f>IF(OR(A165&lt;$E$1,A165&gt;EOMONTH($E$1,11)),"",IF(OR(AND(A165=EOMONTH(A165,0),VLOOKUP(MONTH(A165),$L$3:$N$14,3,0)&gt;0),J165&lt;&gt;""),SUM($J$3:$J165),""))</f>
        <v/>
      </c>
    </row>
    <row r="166" spans="1:11" x14ac:dyDescent="0.25">
      <c r="A166" s="17">
        <f t="shared" si="49"/>
        <v>43747</v>
      </c>
      <c r="B166" s="11"/>
      <c r="C166" s="11"/>
      <c r="D166" s="11"/>
      <c r="E166" s="11"/>
      <c r="F166" s="22" t="str">
        <f t="shared" si="47"/>
        <v/>
      </c>
      <c r="G166" s="26" t="str">
        <f t="shared" si="58"/>
        <v/>
      </c>
      <c r="H166" s="26" t="str">
        <f t="shared" si="59"/>
        <v/>
      </c>
      <c r="I166" s="26" t="str">
        <f>IF($A166=EOMONTH($A166,0),IF(VLOOKUP(MONTH($A166),$L$3:$M$14,2,0)&gt;0,VLOOKUP(MONTH($A166),$L$3:$M$14,2,0),""),IF(AND(MONTH($A166)=5,$H166&lt;&gt;""),SUM($H$3:$H166),IF(AND(MONTH($A166)=6,$H166&lt;&gt;""),SUM($H$3:$H166,-$M$3),IF(AND(MONTH($A166)=7,$H166&lt;&gt;""),SUM($H$3:$H166,-SUM($M$3:$M$4)),IF(AND(MONTH($A166)=8,$H166&lt;&gt;""),SUM($H$3:$H166,-SUM($M$3:$M$5)),IF(AND(MONTH($A166)=9,$H166&lt;&gt;""),SUM($H$3:$H166,-SUM($M$3:$M$6)),IF(AND(MONTH($A166)=10,$H166&lt;&gt;""),SUM($H$3:$H166,-SUM($M$3:$M$7)),IF(AND(MONTH($A166)=11,$H166&lt;&gt;""),SUM($H$3:$H166,-SUM($M$3:$M$8)),IF(AND(MONTH($A166)=12,$H166&lt;&gt;""),SUM($H$3:$H166,-SUM($M$3:$M$9)),IF(AND(MONTH($A166)=1,$H166&lt;&gt;""),SUM($H$3:$H166,-SUM($M$3:$M$10)),IF(AND(MONTH($A166)=2,$H166&lt;&gt;""),SUM($H$3:$H166,-SUM($M$3:$M$11)),IF(AND(MONTH($A166)=3,$H166&lt;&gt;""),SUM($H$3:$H166,-SUM($M$3:$M$12)),IF(AND(MONTH($A166)=4,$H166&lt;&gt;""),SUM($H$3:$H166,-SUM($M$3:$M$13)),"")))))))))))))</f>
        <v/>
      </c>
      <c r="J166" s="26" t="str">
        <f t="shared" si="48"/>
        <v/>
      </c>
      <c r="K166" s="26" t="str">
        <f>IF(OR(A166&lt;$E$1,A166&gt;EOMONTH($E$1,11)),"",IF(OR(AND(A166=EOMONTH(A166,0),VLOOKUP(MONTH(A166),$L$3:$N$14,3,0)&gt;0),J166&lt;&gt;""),SUM($J$3:$J166),""))</f>
        <v/>
      </c>
    </row>
    <row r="167" spans="1:11" x14ac:dyDescent="0.25">
      <c r="A167" s="17">
        <f t="shared" si="49"/>
        <v>43748</v>
      </c>
      <c r="B167" s="11"/>
      <c r="C167" s="11"/>
      <c r="D167" s="11"/>
      <c r="E167" s="11"/>
      <c r="F167" s="22" t="str">
        <f t="shared" si="47"/>
        <v/>
      </c>
      <c r="G167" s="26" t="str">
        <f t="shared" si="58"/>
        <v/>
      </c>
      <c r="H167" s="26" t="str">
        <f t="shared" si="59"/>
        <v/>
      </c>
      <c r="I167" s="26" t="str">
        <f>IF($A167=EOMONTH($A167,0),IF(VLOOKUP(MONTH($A167),$L$3:$M$14,2,0)&gt;0,VLOOKUP(MONTH($A167),$L$3:$M$14,2,0),""),IF(AND(MONTH($A167)=5,$H167&lt;&gt;""),SUM($H$3:$H167),IF(AND(MONTH($A167)=6,$H167&lt;&gt;""),SUM($H$3:$H167,-$M$3),IF(AND(MONTH($A167)=7,$H167&lt;&gt;""),SUM($H$3:$H167,-SUM($M$3:$M$4)),IF(AND(MONTH($A167)=8,$H167&lt;&gt;""),SUM($H$3:$H167,-SUM($M$3:$M$5)),IF(AND(MONTH($A167)=9,$H167&lt;&gt;""),SUM($H$3:$H167,-SUM($M$3:$M$6)),IF(AND(MONTH($A167)=10,$H167&lt;&gt;""),SUM($H$3:$H167,-SUM($M$3:$M$7)),IF(AND(MONTH($A167)=11,$H167&lt;&gt;""),SUM($H$3:$H167,-SUM($M$3:$M$8)),IF(AND(MONTH($A167)=12,$H167&lt;&gt;""),SUM($H$3:$H167,-SUM($M$3:$M$9)),IF(AND(MONTH($A167)=1,$H167&lt;&gt;""),SUM($H$3:$H167,-SUM($M$3:$M$10)),IF(AND(MONTH($A167)=2,$H167&lt;&gt;""),SUM($H$3:$H167,-SUM($M$3:$M$11)),IF(AND(MONTH($A167)=3,$H167&lt;&gt;""),SUM($H$3:$H167,-SUM($M$3:$M$12)),IF(AND(MONTH($A167)=4,$H167&lt;&gt;""),SUM($H$3:$H167,-SUM($M$3:$M$13)),"")))))))))))))</f>
        <v/>
      </c>
      <c r="J167" s="26" t="str">
        <f t="shared" si="48"/>
        <v/>
      </c>
      <c r="K167" s="26" t="str">
        <f>IF(OR(A167&lt;$E$1,A167&gt;EOMONTH($E$1,11)),"",IF(OR(AND(A167=EOMONTH(A167,0),VLOOKUP(MONTH(A167),$L$3:$N$14,3,0)&gt;0),J167&lt;&gt;""),SUM($J$3:$J167),""))</f>
        <v/>
      </c>
    </row>
    <row r="168" spans="1:11" x14ac:dyDescent="0.25">
      <c r="A168" s="17">
        <f t="shared" si="49"/>
        <v>43749</v>
      </c>
      <c r="B168" s="11"/>
      <c r="C168" s="11"/>
      <c r="D168" s="11"/>
      <c r="E168" s="11"/>
      <c r="F168" s="22" t="str">
        <f t="shared" si="47"/>
        <v/>
      </c>
      <c r="G168" s="26" t="str">
        <f t="shared" si="58"/>
        <v/>
      </c>
      <c r="H168" s="26" t="str">
        <f t="shared" si="59"/>
        <v/>
      </c>
      <c r="I168" s="26" t="str">
        <f>IF($A168=EOMONTH($A168,0),IF(VLOOKUP(MONTH($A168),$L$3:$M$14,2,0)&gt;0,VLOOKUP(MONTH($A168),$L$3:$M$14,2,0),""),IF(AND(MONTH($A168)=5,$H168&lt;&gt;""),SUM($H$3:$H168),IF(AND(MONTH($A168)=6,$H168&lt;&gt;""),SUM($H$3:$H168,-$M$3),IF(AND(MONTH($A168)=7,$H168&lt;&gt;""),SUM($H$3:$H168,-SUM($M$3:$M$4)),IF(AND(MONTH($A168)=8,$H168&lt;&gt;""),SUM($H$3:$H168,-SUM($M$3:$M$5)),IF(AND(MONTH($A168)=9,$H168&lt;&gt;""),SUM($H$3:$H168,-SUM($M$3:$M$6)),IF(AND(MONTH($A168)=10,$H168&lt;&gt;""),SUM($H$3:$H168,-SUM($M$3:$M$7)),IF(AND(MONTH($A168)=11,$H168&lt;&gt;""),SUM($H$3:$H168,-SUM($M$3:$M$8)),IF(AND(MONTH($A168)=12,$H168&lt;&gt;""),SUM($H$3:$H168,-SUM($M$3:$M$9)),IF(AND(MONTH($A168)=1,$H168&lt;&gt;""),SUM($H$3:$H168,-SUM($M$3:$M$10)),IF(AND(MONTH($A168)=2,$H168&lt;&gt;""),SUM($H$3:$H168,-SUM($M$3:$M$11)),IF(AND(MONTH($A168)=3,$H168&lt;&gt;""),SUM($H$3:$H168,-SUM($M$3:$M$12)),IF(AND(MONTH($A168)=4,$H168&lt;&gt;""),SUM($H$3:$H168,-SUM($M$3:$M$13)),"")))))))))))))</f>
        <v/>
      </c>
      <c r="J168" s="26" t="str">
        <f t="shared" si="48"/>
        <v/>
      </c>
      <c r="K168" s="26" t="str">
        <f>IF(OR(A168&lt;$E$1,A168&gt;EOMONTH($E$1,11)),"",IF(OR(AND(A168=EOMONTH(A168,0),VLOOKUP(MONTH(A168),$L$3:$N$14,3,0)&gt;0),J168&lt;&gt;""),SUM($J$3:$J168),""))</f>
        <v/>
      </c>
    </row>
    <row r="169" spans="1:11" x14ac:dyDescent="0.25">
      <c r="A169" s="17">
        <f t="shared" si="49"/>
        <v>43750</v>
      </c>
      <c r="B169" s="11"/>
      <c r="C169" s="11"/>
      <c r="D169" s="11"/>
      <c r="E169" s="11"/>
      <c r="F169" s="22" t="str">
        <f t="shared" si="47"/>
        <v/>
      </c>
      <c r="G169" s="26" t="str">
        <f t="shared" si="58"/>
        <v/>
      </c>
      <c r="H169" s="26" t="str">
        <f t="shared" si="59"/>
        <v/>
      </c>
      <c r="I169" s="26" t="str">
        <f>IF($A169=EOMONTH($A169,0),IF(VLOOKUP(MONTH($A169),$L$3:$M$14,2,0)&gt;0,VLOOKUP(MONTH($A169),$L$3:$M$14,2,0),""),IF(AND(MONTH($A169)=5,$H169&lt;&gt;""),SUM($H$3:$H169),IF(AND(MONTH($A169)=6,$H169&lt;&gt;""),SUM($H$3:$H169,-$M$3),IF(AND(MONTH($A169)=7,$H169&lt;&gt;""),SUM($H$3:$H169,-SUM($M$3:$M$4)),IF(AND(MONTH($A169)=8,$H169&lt;&gt;""),SUM($H$3:$H169,-SUM($M$3:$M$5)),IF(AND(MONTH($A169)=9,$H169&lt;&gt;""),SUM($H$3:$H169,-SUM($M$3:$M$6)),IF(AND(MONTH($A169)=10,$H169&lt;&gt;""),SUM($H$3:$H169,-SUM($M$3:$M$7)),IF(AND(MONTH($A169)=11,$H169&lt;&gt;""),SUM($H$3:$H169,-SUM($M$3:$M$8)),IF(AND(MONTH($A169)=12,$H169&lt;&gt;""),SUM($H$3:$H169,-SUM($M$3:$M$9)),IF(AND(MONTH($A169)=1,$H169&lt;&gt;""),SUM($H$3:$H169,-SUM($M$3:$M$10)),IF(AND(MONTH($A169)=2,$H169&lt;&gt;""),SUM($H$3:$H169,-SUM($M$3:$M$11)),IF(AND(MONTH($A169)=3,$H169&lt;&gt;""),SUM($H$3:$H169,-SUM($M$3:$M$12)),IF(AND(MONTH($A169)=4,$H169&lt;&gt;""),SUM($H$3:$H169,-SUM($M$3:$M$13)),"")))))))))))))</f>
        <v/>
      </c>
      <c r="J169" s="26" t="str">
        <f t="shared" si="48"/>
        <v/>
      </c>
      <c r="K169" s="26" t="str">
        <f>IF(OR(A169&lt;$E$1,A169&gt;EOMONTH($E$1,11)),"",IF(OR(AND(A169=EOMONTH(A169,0),VLOOKUP(MONTH(A169),$L$3:$N$14,3,0)&gt;0),J169&lt;&gt;""),SUM($J$3:$J169),""))</f>
        <v/>
      </c>
    </row>
    <row r="170" spans="1:11" x14ac:dyDescent="0.25">
      <c r="A170" s="17">
        <f t="shared" si="49"/>
        <v>43751</v>
      </c>
      <c r="B170" s="11"/>
      <c r="C170" s="11"/>
      <c r="D170" s="11"/>
      <c r="E170" s="11"/>
      <c r="F170" s="22" t="str">
        <f t="shared" si="47"/>
        <v/>
      </c>
      <c r="G170" s="28" t="str">
        <f>IF(SUM(F164:F170)-SUM(G164:G169)&gt;0,SUM(F164:F170)-SUM(G164:G169),"")</f>
        <v/>
      </c>
      <c r="H170" s="26" t="str">
        <f>IF(G170&lt;&gt;"",IF(MAX(SUM(F164:F170)-SUM(G164:G169)-44/24,0)&gt;0,IF(MAX(SUM(F164:F170)-SUM(G164:G169)-44/24,0)&gt;4/24,VLOOKUP(MAX(SUM(F164:F170)-SUM(G164:G169)-44/24,0),$O$3:$P$8,2,1),MAX(SUM(F164:F170)-SUM(G164:G169)-44/24,0)),""),"")</f>
        <v/>
      </c>
      <c r="I170" s="26" t="str">
        <f>IF($A170=EOMONTH($A170,0),IF(VLOOKUP(MONTH($A170),$L$3:$M$14,2,0)&gt;0,VLOOKUP(MONTH($A170),$L$3:$M$14,2,0),""),IF(AND(MONTH($A170)=5,$H170&lt;&gt;""),SUM($H$3:$H170),IF(AND(MONTH($A170)=6,$H170&lt;&gt;""),SUM($H$3:$H170,-$M$3),IF(AND(MONTH($A170)=7,$H170&lt;&gt;""),SUM($H$3:$H170,-SUM($M$3:$M$4)),IF(AND(MONTH($A170)=8,$H170&lt;&gt;""),SUM($H$3:$H170,-SUM($M$3:$M$5)),IF(AND(MONTH($A170)=9,$H170&lt;&gt;""),SUM($H$3:$H170,-SUM($M$3:$M$6)),IF(AND(MONTH($A170)=10,$H170&lt;&gt;""),SUM($H$3:$H170,-SUM($M$3:$M$7)),IF(AND(MONTH($A170)=11,$H170&lt;&gt;""),SUM($H$3:$H170,-SUM($M$3:$M$8)),IF(AND(MONTH($A170)=12,$H170&lt;&gt;""),SUM($H$3:$H170,-SUM($M$3:$M$9)),IF(AND(MONTH($A170)=1,$H170&lt;&gt;""),SUM($H$3:$H170,-SUM($M$3:$M$10)),IF(AND(MONTH($A170)=2,$H170&lt;&gt;""),SUM($H$3:$H170,-SUM($M$3:$M$11)),IF(AND(MONTH($A170)=3,$H170&lt;&gt;""),SUM($H$3:$H170,-SUM($M$3:$M$12)),IF(AND(MONTH($A170)=4,$H170&lt;&gt;""),SUM($H$3:$H170,-SUM($M$3:$M$13)),"")))))))))))))</f>
        <v/>
      </c>
      <c r="J170" s="26" t="str">
        <f t="shared" si="48"/>
        <v/>
      </c>
      <c r="K170" s="26" t="str">
        <f>IF(OR(A170&lt;$E$1,A170&gt;EOMONTH($E$1,11)),"",IF(OR(AND(A170=EOMONTH(A170,0),VLOOKUP(MONTH(A170),$L$3:$N$14,3,0)&gt;0),J170&lt;&gt;""),SUM($J$3:$J170),""))</f>
        <v/>
      </c>
    </row>
    <row r="171" spans="1:11" x14ac:dyDescent="0.25">
      <c r="A171" s="17">
        <f t="shared" si="49"/>
        <v>43752</v>
      </c>
      <c r="B171" s="12"/>
      <c r="C171" s="12"/>
      <c r="D171" s="12"/>
      <c r="E171" s="12"/>
      <c r="F171" s="18" t="str">
        <f t="shared" si="47"/>
        <v/>
      </c>
      <c r="G171" s="25" t="str">
        <f t="shared" ref="G171:G176" si="60">IF(MONTH(A171)=MONTH(A172),"",IF(CHOOSE(WEEKDAY(A171,2),$F$171,SUM($F$171:$F$172),SUM($F$171:$F$173),SUM($F$171:$F$174),SUM($F$171:$F$175),SUM($F$171:$F$176))&gt;0,CHOOSE(WEEKDAY(A171,2),$F$171,SUM($F$171:$F$172),SUM($F$171:$F$173),SUM($F$171:$F$174),SUM($F$171:$F$175),SUM($F$171:$F$176)),""))</f>
        <v/>
      </c>
      <c r="H171" s="25" t="str">
        <f t="shared" ref="H171:H176" si="61">IF(G171&lt;&gt;"",IF(MAX(G171-44/24,0)&gt;0,MAX(G171-44/24,0),""),"")</f>
        <v/>
      </c>
      <c r="I171" s="25" t="str">
        <f>IF($A171=EOMONTH($A171,0),IF(VLOOKUP(MONTH($A171),$L$3:$M$14,2,0)&gt;0,VLOOKUP(MONTH($A171),$L$3:$M$14,2,0),""),IF(AND(MONTH($A171)=5,$H171&lt;&gt;""),SUM($H$3:$H171),IF(AND(MONTH($A171)=6,$H171&lt;&gt;""),SUM($H$3:$H171,-$M$3),IF(AND(MONTH($A171)=7,$H171&lt;&gt;""),SUM($H$3:$H171,-SUM($M$3:$M$4)),IF(AND(MONTH($A171)=8,$H171&lt;&gt;""),SUM($H$3:$H171,-SUM($M$3:$M$5)),IF(AND(MONTH($A171)=9,$H171&lt;&gt;""),SUM($H$3:$H171,-SUM($M$3:$M$6)),IF(AND(MONTH($A171)=10,$H171&lt;&gt;""),SUM($H$3:$H171,-SUM($M$3:$M$7)),IF(AND(MONTH($A171)=11,$H171&lt;&gt;""),SUM($H$3:$H171,-SUM($M$3:$M$8)),IF(AND(MONTH($A171)=12,$H171&lt;&gt;""),SUM($H$3:$H171,-SUM($M$3:$M$9)),IF(AND(MONTH($A171)=1,$H171&lt;&gt;""),SUM($H$3:$H171,-SUM($M$3:$M$10)),IF(AND(MONTH($A171)=2,$H171&lt;&gt;""),SUM($H$3:$H171,-SUM($M$3:$M$11)),IF(AND(MONTH($A171)=3,$H171&lt;&gt;""),SUM($H$3:$H171,-SUM($M$3:$M$12)),IF(AND(MONTH($A171)=4,$H171&lt;&gt;""),SUM($H$3:$H171,-SUM($M$3:$M$13)),"")))))))))))))</f>
        <v/>
      </c>
      <c r="J171" s="25" t="str">
        <f t="shared" si="48"/>
        <v/>
      </c>
      <c r="K171" s="25" t="str">
        <f>IF(OR(A171&lt;$E$1,A171&gt;EOMONTH($E$1,11)),"",IF(OR(AND(A171=EOMONTH(A171,0),VLOOKUP(MONTH(A171),$L$3:$N$14,3,0)&gt;0),J171&lt;&gt;""),SUM($J$3:$J171),""))</f>
        <v/>
      </c>
    </row>
    <row r="172" spans="1:11" x14ac:dyDescent="0.25">
      <c r="A172" s="17">
        <f t="shared" si="49"/>
        <v>43753</v>
      </c>
      <c r="B172" s="12"/>
      <c r="C172" s="12"/>
      <c r="D172" s="12"/>
      <c r="E172" s="12"/>
      <c r="F172" s="18" t="str">
        <f t="shared" si="47"/>
        <v/>
      </c>
      <c r="G172" s="25" t="str">
        <f t="shared" si="60"/>
        <v/>
      </c>
      <c r="H172" s="25" t="str">
        <f t="shared" si="61"/>
        <v/>
      </c>
      <c r="I172" s="25" t="str">
        <f>IF($A172=EOMONTH($A172,0),IF(VLOOKUP(MONTH($A172),$L$3:$M$14,2,0)&gt;0,VLOOKUP(MONTH($A172),$L$3:$M$14,2,0),""),IF(AND(MONTH($A172)=5,$H172&lt;&gt;""),SUM($H$3:$H172),IF(AND(MONTH($A172)=6,$H172&lt;&gt;""),SUM($H$3:$H172,-$M$3),IF(AND(MONTH($A172)=7,$H172&lt;&gt;""),SUM($H$3:$H172,-SUM($M$3:$M$4)),IF(AND(MONTH($A172)=8,$H172&lt;&gt;""),SUM($H$3:$H172,-SUM($M$3:$M$5)),IF(AND(MONTH($A172)=9,$H172&lt;&gt;""),SUM($H$3:$H172,-SUM($M$3:$M$6)),IF(AND(MONTH($A172)=10,$H172&lt;&gt;""),SUM($H$3:$H172,-SUM($M$3:$M$7)),IF(AND(MONTH($A172)=11,$H172&lt;&gt;""),SUM($H$3:$H172,-SUM($M$3:$M$8)),IF(AND(MONTH($A172)=12,$H172&lt;&gt;""),SUM($H$3:$H172,-SUM($M$3:$M$9)),IF(AND(MONTH($A172)=1,$H172&lt;&gt;""),SUM($H$3:$H172,-SUM($M$3:$M$10)),IF(AND(MONTH($A172)=2,$H172&lt;&gt;""),SUM($H$3:$H172,-SUM($M$3:$M$11)),IF(AND(MONTH($A172)=3,$H172&lt;&gt;""),SUM($H$3:$H172,-SUM($M$3:$M$12)),IF(AND(MONTH($A172)=4,$H172&lt;&gt;""),SUM($H$3:$H172,-SUM($M$3:$M$13)),"")))))))))))))</f>
        <v/>
      </c>
      <c r="J172" s="25" t="str">
        <f t="shared" si="48"/>
        <v/>
      </c>
      <c r="K172" s="25" t="str">
        <f>IF(OR(A172&lt;$E$1,A172&gt;EOMONTH($E$1,11)),"",IF(OR(AND(A172=EOMONTH(A172,0),VLOOKUP(MONTH(A172),$L$3:$N$14,3,0)&gt;0),J172&lt;&gt;""),SUM($J$3:$J172),""))</f>
        <v/>
      </c>
    </row>
    <row r="173" spans="1:11" x14ac:dyDescent="0.25">
      <c r="A173" s="17">
        <f t="shared" si="49"/>
        <v>43754</v>
      </c>
      <c r="B173" s="12"/>
      <c r="C173" s="12"/>
      <c r="D173" s="12"/>
      <c r="E173" s="12"/>
      <c r="F173" s="18" t="str">
        <f t="shared" si="47"/>
        <v/>
      </c>
      <c r="G173" s="25" t="str">
        <f t="shared" si="60"/>
        <v/>
      </c>
      <c r="H173" s="25" t="str">
        <f t="shared" si="61"/>
        <v/>
      </c>
      <c r="I173" s="25" t="str">
        <f>IF($A173=EOMONTH($A173,0),IF(VLOOKUP(MONTH($A173),$L$3:$M$14,2,0)&gt;0,VLOOKUP(MONTH($A173),$L$3:$M$14,2,0),""),IF(AND(MONTH($A173)=5,$H173&lt;&gt;""),SUM($H$3:$H173),IF(AND(MONTH($A173)=6,$H173&lt;&gt;""),SUM($H$3:$H173,-$M$3),IF(AND(MONTH($A173)=7,$H173&lt;&gt;""),SUM($H$3:$H173,-SUM($M$3:$M$4)),IF(AND(MONTH($A173)=8,$H173&lt;&gt;""),SUM($H$3:$H173,-SUM($M$3:$M$5)),IF(AND(MONTH($A173)=9,$H173&lt;&gt;""),SUM($H$3:$H173,-SUM($M$3:$M$6)),IF(AND(MONTH($A173)=10,$H173&lt;&gt;""),SUM($H$3:$H173,-SUM($M$3:$M$7)),IF(AND(MONTH($A173)=11,$H173&lt;&gt;""),SUM($H$3:$H173,-SUM($M$3:$M$8)),IF(AND(MONTH($A173)=12,$H173&lt;&gt;""),SUM($H$3:$H173,-SUM($M$3:$M$9)),IF(AND(MONTH($A173)=1,$H173&lt;&gt;""),SUM($H$3:$H173,-SUM($M$3:$M$10)),IF(AND(MONTH($A173)=2,$H173&lt;&gt;""),SUM($H$3:$H173,-SUM($M$3:$M$11)),IF(AND(MONTH($A173)=3,$H173&lt;&gt;""),SUM($H$3:$H173,-SUM($M$3:$M$12)),IF(AND(MONTH($A173)=4,$H173&lt;&gt;""),SUM($H$3:$H173,-SUM($M$3:$M$13)),"")))))))))))))</f>
        <v/>
      </c>
      <c r="J173" s="25" t="str">
        <f t="shared" si="48"/>
        <v/>
      </c>
      <c r="K173" s="25" t="str">
        <f>IF(OR(A173&lt;$E$1,A173&gt;EOMONTH($E$1,11)),"",IF(OR(AND(A173=EOMONTH(A173,0),VLOOKUP(MONTH(A173),$L$3:$N$14,3,0)&gt;0),J173&lt;&gt;""),SUM($J$3:$J173),""))</f>
        <v/>
      </c>
    </row>
    <row r="174" spans="1:11" x14ac:dyDescent="0.25">
      <c r="A174" s="17">
        <f t="shared" si="49"/>
        <v>43755</v>
      </c>
      <c r="B174" s="12"/>
      <c r="C174" s="12"/>
      <c r="D174" s="12"/>
      <c r="E174" s="12"/>
      <c r="F174" s="18" t="str">
        <f t="shared" si="47"/>
        <v/>
      </c>
      <c r="G174" s="25" t="str">
        <f t="shared" si="60"/>
        <v/>
      </c>
      <c r="H174" s="25" t="str">
        <f t="shared" si="61"/>
        <v/>
      </c>
      <c r="I174" s="25" t="str">
        <f>IF($A174=EOMONTH($A174,0),IF(VLOOKUP(MONTH($A174),$L$3:$M$14,2,0)&gt;0,VLOOKUP(MONTH($A174),$L$3:$M$14,2,0),""),IF(AND(MONTH($A174)=5,$H174&lt;&gt;""),SUM($H$3:$H174),IF(AND(MONTH($A174)=6,$H174&lt;&gt;""),SUM($H$3:$H174,-$M$3),IF(AND(MONTH($A174)=7,$H174&lt;&gt;""),SUM($H$3:$H174,-SUM($M$3:$M$4)),IF(AND(MONTH($A174)=8,$H174&lt;&gt;""),SUM($H$3:$H174,-SUM($M$3:$M$5)),IF(AND(MONTH($A174)=9,$H174&lt;&gt;""),SUM($H$3:$H174,-SUM($M$3:$M$6)),IF(AND(MONTH($A174)=10,$H174&lt;&gt;""),SUM($H$3:$H174,-SUM($M$3:$M$7)),IF(AND(MONTH($A174)=11,$H174&lt;&gt;""),SUM($H$3:$H174,-SUM($M$3:$M$8)),IF(AND(MONTH($A174)=12,$H174&lt;&gt;""),SUM($H$3:$H174,-SUM($M$3:$M$9)),IF(AND(MONTH($A174)=1,$H174&lt;&gt;""),SUM($H$3:$H174,-SUM($M$3:$M$10)),IF(AND(MONTH($A174)=2,$H174&lt;&gt;""),SUM($H$3:$H174,-SUM($M$3:$M$11)),IF(AND(MONTH($A174)=3,$H174&lt;&gt;""),SUM($H$3:$H174,-SUM($M$3:$M$12)),IF(AND(MONTH($A174)=4,$H174&lt;&gt;""),SUM($H$3:$H174,-SUM($M$3:$M$13)),"")))))))))))))</f>
        <v/>
      </c>
      <c r="J174" s="25" t="str">
        <f t="shared" si="48"/>
        <v/>
      </c>
      <c r="K174" s="25" t="str">
        <f>IF(OR(A174&lt;$E$1,A174&gt;EOMONTH($E$1,11)),"",IF(OR(AND(A174=EOMONTH(A174,0),VLOOKUP(MONTH(A174),$L$3:$N$14,3,0)&gt;0),J174&lt;&gt;""),SUM($J$3:$J174),""))</f>
        <v/>
      </c>
    </row>
    <row r="175" spans="1:11" x14ac:dyDescent="0.25">
      <c r="A175" s="17">
        <f t="shared" si="49"/>
        <v>43756</v>
      </c>
      <c r="B175" s="12"/>
      <c r="C175" s="12"/>
      <c r="D175" s="12"/>
      <c r="E175" s="12"/>
      <c r="F175" s="18" t="str">
        <f t="shared" si="47"/>
        <v/>
      </c>
      <c r="G175" s="25" t="str">
        <f t="shared" si="60"/>
        <v/>
      </c>
      <c r="H175" s="25" t="str">
        <f t="shared" si="61"/>
        <v/>
      </c>
      <c r="I175" s="25" t="str">
        <f>IF($A175=EOMONTH($A175,0),IF(VLOOKUP(MONTH($A175),$L$3:$M$14,2,0)&gt;0,VLOOKUP(MONTH($A175),$L$3:$M$14,2,0),""),IF(AND(MONTH($A175)=5,$H175&lt;&gt;""),SUM($H$3:$H175),IF(AND(MONTH($A175)=6,$H175&lt;&gt;""),SUM($H$3:$H175,-$M$3),IF(AND(MONTH($A175)=7,$H175&lt;&gt;""),SUM($H$3:$H175,-SUM($M$3:$M$4)),IF(AND(MONTH($A175)=8,$H175&lt;&gt;""),SUM($H$3:$H175,-SUM($M$3:$M$5)),IF(AND(MONTH($A175)=9,$H175&lt;&gt;""),SUM($H$3:$H175,-SUM($M$3:$M$6)),IF(AND(MONTH($A175)=10,$H175&lt;&gt;""),SUM($H$3:$H175,-SUM($M$3:$M$7)),IF(AND(MONTH($A175)=11,$H175&lt;&gt;""),SUM($H$3:$H175,-SUM($M$3:$M$8)),IF(AND(MONTH($A175)=12,$H175&lt;&gt;""),SUM($H$3:$H175,-SUM($M$3:$M$9)),IF(AND(MONTH($A175)=1,$H175&lt;&gt;""),SUM($H$3:$H175,-SUM($M$3:$M$10)),IF(AND(MONTH($A175)=2,$H175&lt;&gt;""),SUM($H$3:$H175,-SUM($M$3:$M$11)),IF(AND(MONTH($A175)=3,$H175&lt;&gt;""),SUM($H$3:$H175,-SUM($M$3:$M$12)),IF(AND(MONTH($A175)=4,$H175&lt;&gt;""),SUM($H$3:$H175,-SUM($M$3:$M$13)),"")))))))))))))</f>
        <v/>
      </c>
      <c r="J175" s="25" t="str">
        <f t="shared" si="48"/>
        <v/>
      </c>
      <c r="K175" s="25" t="str">
        <f>IF(OR(A175&lt;$E$1,A175&gt;EOMONTH($E$1,11)),"",IF(OR(AND(A175=EOMONTH(A175,0),VLOOKUP(MONTH(A175),$L$3:$N$14,3,0)&gt;0),J175&lt;&gt;""),SUM($J$3:$J175),""))</f>
        <v/>
      </c>
    </row>
    <row r="176" spans="1:11" x14ac:dyDescent="0.25">
      <c r="A176" s="17">
        <f t="shared" si="49"/>
        <v>43757</v>
      </c>
      <c r="B176" s="12"/>
      <c r="C176" s="12"/>
      <c r="D176" s="12"/>
      <c r="E176" s="12"/>
      <c r="F176" s="18" t="str">
        <f t="shared" si="47"/>
        <v/>
      </c>
      <c r="G176" s="25" t="str">
        <f t="shared" si="60"/>
        <v/>
      </c>
      <c r="H176" s="25" t="str">
        <f t="shared" si="61"/>
        <v/>
      </c>
      <c r="I176" s="25" t="str">
        <f>IF($A176=EOMONTH($A176,0),IF(VLOOKUP(MONTH($A176),$L$3:$M$14,2,0)&gt;0,VLOOKUP(MONTH($A176),$L$3:$M$14,2,0),""),IF(AND(MONTH($A176)=5,$H176&lt;&gt;""),SUM($H$3:$H176),IF(AND(MONTH($A176)=6,$H176&lt;&gt;""),SUM($H$3:$H176,-$M$3),IF(AND(MONTH($A176)=7,$H176&lt;&gt;""),SUM($H$3:$H176,-SUM($M$3:$M$4)),IF(AND(MONTH($A176)=8,$H176&lt;&gt;""),SUM($H$3:$H176,-SUM($M$3:$M$5)),IF(AND(MONTH($A176)=9,$H176&lt;&gt;""),SUM($H$3:$H176,-SUM($M$3:$M$6)),IF(AND(MONTH($A176)=10,$H176&lt;&gt;""),SUM($H$3:$H176,-SUM($M$3:$M$7)),IF(AND(MONTH($A176)=11,$H176&lt;&gt;""),SUM($H$3:$H176,-SUM($M$3:$M$8)),IF(AND(MONTH($A176)=12,$H176&lt;&gt;""),SUM($H$3:$H176,-SUM($M$3:$M$9)),IF(AND(MONTH($A176)=1,$H176&lt;&gt;""),SUM($H$3:$H176,-SUM($M$3:$M$10)),IF(AND(MONTH($A176)=2,$H176&lt;&gt;""),SUM($H$3:$H176,-SUM($M$3:$M$11)),IF(AND(MONTH($A176)=3,$H176&lt;&gt;""),SUM($H$3:$H176,-SUM($M$3:$M$12)),IF(AND(MONTH($A176)=4,$H176&lt;&gt;""),SUM($H$3:$H176,-SUM($M$3:$M$13)),"")))))))))))))</f>
        <v/>
      </c>
      <c r="J176" s="25" t="str">
        <f t="shared" si="48"/>
        <v/>
      </c>
      <c r="K176" s="25" t="str">
        <f>IF(OR(A176&lt;$E$1,A176&gt;EOMONTH($E$1,11)),"",IF(OR(AND(A176=EOMONTH(A176,0),VLOOKUP(MONTH(A176),$L$3:$N$14,3,0)&gt;0),J176&lt;&gt;""),SUM($J$3:$J176),""))</f>
        <v/>
      </c>
    </row>
    <row r="177" spans="1:11" x14ac:dyDescent="0.25">
      <c r="A177" s="17">
        <f t="shared" si="49"/>
        <v>43758</v>
      </c>
      <c r="B177" s="12"/>
      <c r="C177" s="12"/>
      <c r="D177" s="12"/>
      <c r="E177" s="12"/>
      <c r="F177" s="18" t="str">
        <f t="shared" si="47"/>
        <v/>
      </c>
      <c r="G177" s="27" t="str">
        <f>IF(SUM(F171:F177)-SUM(G171:G176)&gt;0,SUM(F171:F177)-SUM(G171:G176),"")</f>
        <v/>
      </c>
      <c r="H177" s="25" t="str">
        <f>IF(G177&lt;&gt;"",IF(MAX(SUM(F171:F177)-SUM(G171:G176)-44/24,0)&gt;0,IF(MAX(SUM(F171:F177)-SUM(G171:G176)-44/24,0)&gt;4/24,VLOOKUP(MAX(SUM(F171:F177)-SUM(G171:G176)-44/24,0),$O$3:$P$8,2,1),MAX(SUM(F171:F177)-SUM(G171:G176)-44/24,0)),""),"")</f>
        <v/>
      </c>
      <c r="I177" s="25" t="str">
        <f>IF($A177=EOMONTH($A177,0),IF(VLOOKUP(MONTH($A177),$L$3:$M$14,2,0)&gt;0,VLOOKUP(MONTH($A177),$L$3:$M$14,2,0),""),IF(AND(MONTH($A177)=5,$H177&lt;&gt;""),SUM($H$3:$H177),IF(AND(MONTH($A177)=6,$H177&lt;&gt;""),SUM($H$3:$H177,-$M$3),IF(AND(MONTH($A177)=7,$H177&lt;&gt;""),SUM($H$3:$H177,-SUM($M$3:$M$4)),IF(AND(MONTH($A177)=8,$H177&lt;&gt;""),SUM($H$3:$H177,-SUM($M$3:$M$5)),IF(AND(MONTH($A177)=9,$H177&lt;&gt;""),SUM($H$3:$H177,-SUM($M$3:$M$6)),IF(AND(MONTH($A177)=10,$H177&lt;&gt;""),SUM($H$3:$H177,-SUM($M$3:$M$7)),IF(AND(MONTH($A177)=11,$H177&lt;&gt;""),SUM($H$3:$H177,-SUM($M$3:$M$8)),IF(AND(MONTH($A177)=12,$H177&lt;&gt;""),SUM($H$3:$H177,-SUM($M$3:$M$9)),IF(AND(MONTH($A177)=1,$H177&lt;&gt;""),SUM($H$3:$H177,-SUM($M$3:$M$10)),IF(AND(MONTH($A177)=2,$H177&lt;&gt;""),SUM($H$3:$H177,-SUM($M$3:$M$11)),IF(AND(MONTH($A177)=3,$H177&lt;&gt;""),SUM($H$3:$H177,-SUM($M$3:$M$12)),IF(AND(MONTH($A177)=4,$H177&lt;&gt;""),SUM($H$3:$H177,-SUM($M$3:$M$13)),"")))))))))))))</f>
        <v/>
      </c>
      <c r="J177" s="25" t="str">
        <f t="shared" si="48"/>
        <v/>
      </c>
      <c r="K177" s="25" t="str">
        <f>IF(OR(A177&lt;$E$1,A177&gt;EOMONTH($E$1,11)),"",IF(OR(AND(A177=EOMONTH(A177,0),VLOOKUP(MONTH(A177),$L$3:$N$14,3,0)&gt;0),J177&lt;&gt;""),SUM($J$3:$J177),""))</f>
        <v/>
      </c>
    </row>
    <row r="178" spans="1:11" x14ac:dyDescent="0.25">
      <c r="A178" s="17">
        <f t="shared" si="49"/>
        <v>43759</v>
      </c>
      <c r="B178" s="11"/>
      <c r="C178" s="11"/>
      <c r="D178" s="11"/>
      <c r="E178" s="11"/>
      <c r="F178" s="22" t="str">
        <f t="shared" si="47"/>
        <v/>
      </c>
      <c r="G178" s="26" t="str">
        <f t="shared" ref="G178:G183" si="62">IF(MONTH(A178)=MONTH(A179),"",IF(CHOOSE(WEEKDAY(A178,2),$F$178,SUM($F$178:$F$179),SUM($F$178:$F$180),SUM($F$178:$F$181),SUM($F$178:$F$182),SUM($F$178:$F$183))&gt;0,CHOOSE(WEEKDAY(A178,2),$F$178,SUM($F$178:$F$179),SUM($F$178:$F$180),SUM($F$178:$F$181),SUM($F$178:$F$182),SUM($F$178:$F$183)),""))</f>
        <v/>
      </c>
      <c r="H178" s="26" t="str">
        <f t="shared" ref="H178:H183" si="63">IF(G178&lt;&gt;"",IF(MAX(G178-44/24,0)&gt;0,MAX(G178-44/24,0),""),"")</f>
        <v/>
      </c>
      <c r="I178" s="26" t="str">
        <f>IF($A178=EOMONTH($A178,0),IF(VLOOKUP(MONTH($A178),$L$3:$M$14,2,0)&gt;0,VLOOKUP(MONTH($A178),$L$3:$M$14,2,0),""),IF(AND(MONTH($A178)=5,$H178&lt;&gt;""),SUM($H$3:$H178),IF(AND(MONTH($A178)=6,$H178&lt;&gt;""),SUM($H$3:$H178,-$M$3),IF(AND(MONTH($A178)=7,$H178&lt;&gt;""),SUM($H$3:$H178,-SUM($M$3:$M$4)),IF(AND(MONTH($A178)=8,$H178&lt;&gt;""),SUM($H$3:$H178,-SUM($M$3:$M$5)),IF(AND(MONTH($A178)=9,$H178&lt;&gt;""),SUM($H$3:$H178,-SUM($M$3:$M$6)),IF(AND(MONTH($A178)=10,$H178&lt;&gt;""),SUM($H$3:$H178,-SUM($M$3:$M$7)),IF(AND(MONTH($A178)=11,$H178&lt;&gt;""),SUM($H$3:$H178,-SUM($M$3:$M$8)),IF(AND(MONTH($A178)=12,$H178&lt;&gt;""),SUM($H$3:$H178,-SUM($M$3:$M$9)),IF(AND(MONTH($A178)=1,$H178&lt;&gt;""),SUM($H$3:$H178,-SUM($M$3:$M$10)),IF(AND(MONTH($A178)=2,$H178&lt;&gt;""),SUM($H$3:$H178,-SUM($M$3:$M$11)),IF(AND(MONTH($A178)=3,$H178&lt;&gt;""),SUM($H$3:$H178,-SUM($M$3:$M$12)),IF(AND(MONTH($A178)=4,$H178&lt;&gt;""),SUM($H$3:$H178,-SUM($M$3:$M$13)),"")))))))))))))</f>
        <v/>
      </c>
      <c r="J178" s="26" t="str">
        <f t="shared" si="48"/>
        <v/>
      </c>
      <c r="K178" s="26" t="str">
        <f>IF(OR(A178&lt;$E$1,A178&gt;EOMONTH($E$1,11)),"",IF(OR(AND(A178=EOMONTH(A178,0),VLOOKUP(MONTH(A178),$L$3:$N$14,3,0)&gt;0),J178&lt;&gt;""),SUM($J$3:$J178),""))</f>
        <v/>
      </c>
    </row>
    <row r="179" spans="1:11" x14ac:dyDescent="0.25">
      <c r="A179" s="17">
        <f t="shared" si="49"/>
        <v>43760</v>
      </c>
      <c r="B179" s="11"/>
      <c r="C179" s="11"/>
      <c r="D179" s="11"/>
      <c r="E179" s="11"/>
      <c r="F179" s="22" t="str">
        <f t="shared" si="47"/>
        <v/>
      </c>
      <c r="G179" s="26" t="str">
        <f t="shared" si="62"/>
        <v/>
      </c>
      <c r="H179" s="26" t="str">
        <f t="shared" si="63"/>
        <v/>
      </c>
      <c r="I179" s="26" t="str">
        <f>IF($A179=EOMONTH($A179,0),IF(VLOOKUP(MONTH($A179),$L$3:$M$14,2,0)&gt;0,VLOOKUP(MONTH($A179),$L$3:$M$14,2,0),""),IF(AND(MONTH($A179)=5,$H179&lt;&gt;""),SUM($H$3:$H179),IF(AND(MONTH($A179)=6,$H179&lt;&gt;""),SUM($H$3:$H179,-$M$3),IF(AND(MONTH($A179)=7,$H179&lt;&gt;""),SUM($H$3:$H179,-SUM($M$3:$M$4)),IF(AND(MONTH($A179)=8,$H179&lt;&gt;""),SUM($H$3:$H179,-SUM($M$3:$M$5)),IF(AND(MONTH($A179)=9,$H179&lt;&gt;""),SUM($H$3:$H179,-SUM($M$3:$M$6)),IF(AND(MONTH($A179)=10,$H179&lt;&gt;""),SUM($H$3:$H179,-SUM($M$3:$M$7)),IF(AND(MONTH($A179)=11,$H179&lt;&gt;""),SUM($H$3:$H179,-SUM($M$3:$M$8)),IF(AND(MONTH($A179)=12,$H179&lt;&gt;""),SUM($H$3:$H179,-SUM($M$3:$M$9)),IF(AND(MONTH($A179)=1,$H179&lt;&gt;""),SUM($H$3:$H179,-SUM($M$3:$M$10)),IF(AND(MONTH($A179)=2,$H179&lt;&gt;""),SUM($H$3:$H179,-SUM($M$3:$M$11)),IF(AND(MONTH($A179)=3,$H179&lt;&gt;""),SUM($H$3:$H179,-SUM($M$3:$M$12)),IF(AND(MONTH($A179)=4,$H179&lt;&gt;""),SUM($H$3:$H179,-SUM($M$3:$M$13)),"")))))))))))))</f>
        <v/>
      </c>
      <c r="J179" s="26" t="str">
        <f t="shared" si="48"/>
        <v/>
      </c>
      <c r="K179" s="26" t="str">
        <f>IF(OR(A179&lt;$E$1,A179&gt;EOMONTH($E$1,11)),"",IF(OR(AND(A179=EOMONTH(A179,0),VLOOKUP(MONTH(A179),$L$3:$N$14,3,0)&gt;0),J179&lt;&gt;""),SUM($J$3:$J179),""))</f>
        <v/>
      </c>
    </row>
    <row r="180" spans="1:11" x14ac:dyDescent="0.25">
      <c r="A180" s="17">
        <f t="shared" si="49"/>
        <v>43761</v>
      </c>
      <c r="B180" s="11"/>
      <c r="C180" s="11"/>
      <c r="D180" s="11"/>
      <c r="E180" s="11"/>
      <c r="F180" s="22" t="str">
        <f t="shared" si="47"/>
        <v/>
      </c>
      <c r="G180" s="26" t="str">
        <f t="shared" si="62"/>
        <v/>
      </c>
      <c r="H180" s="26" t="str">
        <f t="shared" si="63"/>
        <v/>
      </c>
      <c r="I180" s="26" t="str">
        <f>IF($A180=EOMONTH($A180,0),IF(VLOOKUP(MONTH($A180),$L$3:$M$14,2,0)&gt;0,VLOOKUP(MONTH($A180),$L$3:$M$14,2,0),""),IF(AND(MONTH($A180)=5,$H180&lt;&gt;""),SUM($H$3:$H180),IF(AND(MONTH($A180)=6,$H180&lt;&gt;""),SUM($H$3:$H180,-$M$3),IF(AND(MONTH($A180)=7,$H180&lt;&gt;""),SUM($H$3:$H180,-SUM($M$3:$M$4)),IF(AND(MONTH($A180)=8,$H180&lt;&gt;""),SUM($H$3:$H180,-SUM($M$3:$M$5)),IF(AND(MONTH($A180)=9,$H180&lt;&gt;""),SUM($H$3:$H180,-SUM($M$3:$M$6)),IF(AND(MONTH($A180)=10,$H180&lt;&gt;""),SUM($H$3:$H180,-SUM($M$3:$M$7)),IF(AND(MONTH($A180)=11,$H180&lt;&gt;""),SUM($H$3:$H180,-SUM($M$3:$M$8)),IF(AND(MONTH($A180)=12,$H180&lt;&gt;""),SUM($H$3:$H180,-SUM($M$3:$M$9)),IF(AND(MONTH($A180)=1,$H180&lt;&gt;""),SUM($H$3:$H180,-SUM($M$3:$M$10)),IF(AND(MONTH($A180)=2,$H180&lt;&gt;""),SUM($H$3:$H180,-SUM($M$3:$M$11)),IF(AND(MONTH($A180)=3,$H180&lt;&gt;""),SUM($H$3:$H180,-SUM($M$3:$M$12)),IF(AND(MONTH($A180)=4,$H180&lt;&gt;""),SUM($H$3:$H180,-SUM($M$3:$M$13)),"")))))))))))))</f>
        <v/>
      </c>
      <c r="J180" s="26" t="str">
        <f t="shared" si="48"/>
        <v/>
      </c>
      <c r="K180" s="26" t="str">
        <f>IF(OR(A180&lt;$E$1,A180&gt;EOMONTH($E$1,11)),"",IF(OR(AND(A180=EOMONTH(A180,0),VLOOKUP(MONTH(A180),$L$3:$N$14,3,0)&gt;0),J180&lt;&gt;""),SUM($J$3:$J180),""))</f>
        <v/>
      </c>
    </row>
    <row r="181" spans="1:11" x14ac:dyDescent="0.25">
      <c r="A181" s="17">
        <f t="shared" si="49"/>
        <v>43762</v>
      </c>
      <c r="B181" s="11"/>
      <c r="C181" s="11"/>
      <c r="D181" s="11"/>
      <c r="E181" s="11"/>
      <c r="F181" s="22" t="str">
        <f t="shared" si="47"/>
        <v/>
      </c>
      <c r="G181" s="26" t="str">
        <f t="shared" si="62"/>
        <v/>
      </c>
      <c r="H181" s="26" t="str">
        <f t="shared" si="63"/>
        <v/>
      </c>
      <c r="I181" s="26" t="str">
        <f>IF($A181=EOMONTH($A181,0),IF(VLOOKUP(MONTH($A181),$L$3:$M$14,2,0)&gt;0,VLOOKUP(MONTH($A181),$L$3:$M$14,2,0),""),IF(AND(MONTH($A181)=5,$H181&lt;&gt;""),SUM($H$3:$H181),IF(AND(MONTH($A181)=6,$H181&lt;&gt;""),SUM($H$3:$H181,-$M$3),IF(AND(MONTH($A181)=7,$H181&lt;&gt;""),SUM($H$3:$H181,-SUM($M$3:$M$4)),IF(AND(MONTH($A181)=8,$H181&lt;&gt;""),SUM($H$3:$H181,-SUM($M$3:$M$5)),IF(AND(MONTH($A181)=9,$H181&lt;&gt;""),SUM($H$3:$H181,-SUM($M$3:$M$6)),IF(AND(MONTH($A181)=10,$H181&lt;&gt;""),SUM($H$3:$H181,-SUM($M$3:$M$7)),IF(AND(MONTH($A181)=11,$H181&lt;&gt;""),SUM($H$3:$H181,-SUM($M$3:$M$8)),IF(AND(MONTH($A181)=12,$H181&lt;&gt;""),SUM($H$3:$H181,-SUM($M$3:$M$9)),IF(AND(MONTH($A181)=1,$H181&lt;&gt;""),SUM($H$3:$H181,-SUM($M$3:$M$10)),IF(AND(MONTH($A181)=2,$H181&lt;&gt;""),SUM($H$3:$H181,-SUM($M$3:$M$11)),IF(AND(MONTH($A181)=3,$H181&lt;&gt;""),SUM($H$3:$H181,-SUM($M$3:$M$12)),IF(AND(MONTH($A181)=4,$H181&lt;&gt;""),SUM($H$3:$H181,-SUM($M$3:$M$13)),"")))))))))))))</f>
        <v/>
      </c>
      <c r="J181" s="26" t="str">
        <f t="shared" si="48"/>
        <v/>
      </c>
      <c r="K181" s="26" t="str">
        <f>IF(OR(A181&lt;$E$1,A181&gt;EOMONTH($E$1,11)),"",IF(OR(AND(A181=EOMONTH(A181,0),VLOOKUP(MONTH(A181),$L$3:$N$14,3,0)&gt;0),J181&lt;&gt;""),SUM($J$3:$J181),""))</f>
        <v/>
      </c>
    </row>
    <row r="182" spans="1:11" x14ac:dyDescent="0.25">
      <c r="A182" s="17">
        <f t="shared" si="49"/>
        <v>43763</v>
      </c>
      <c r="B182" s="11"/>
      <c r="C182" s="11"/>
      <c r="D182" s="11"/>
      <c r="E182" s="11"/>
      <c r="F182" s="22" t="str">
        <f t="shared" si="47"/>
        <v/>
      </c>
      <c r="G182" s="26" t="str">
        <f t="shared" si="62"/>
        <v/>
      </c>
      <c r="H182" s="26" t="str">
        <f t="shared" si="63"/>
        <v/>
      </c>
      <c r="I182" s="26" t="str">
        <f>IF($A182=EOMONTH($A182,0),IF(VLOOKUP(MONTH($A182),$L$3:$M$14,2,0)&gt;0,VLOOKUP(MONTH($A182),$L$3:$M$14,2,0),""),IF(AND(MONTH($A182)=5,$H182&lt;&gt;""),SUM($H$3:$H182),IF(AND(MONTH($A182)=6,$H182&lt;&gt;""),SUM($H$3:$H182,-$M$3),IF(AND(MONTH($A182)=7,$H182&lt;&gt;""),SUM($H$3:$H182,-SUM($M$3:$M$4)),IF(AND(MONTH($A182)=8,$H182&lt;&gt;""),SUM($H$3:$H182,-SUM($M$3:$M$5)),IF(AND(MONTH($A182)=9,$H182&lt;&gt;""),SUM($H$3:$H182,-SUM($M$3:$M$6)),IF(AND(MONTH($A182)=10,$H182&lt;&gt;""),SUM($H$3:$H182,-SUM($M$3:$M$7)),IF(AND(MONTH($A182)=11,$H182&lt;&gt;""),SUM($H$3:$H182,-SUM($M$3:$M$8)),IF(AND(MONTH($A182)=12,$H182&lt;&gt;""),SUM($H$3:$H182,-SUM($M$3:$M$9)),IF(AND(MONTH($A182)=1,$H182&lt;&gt;""),SUM($H$3:$H182,-SUM($M$3:$M$10)),IF(AND(MONTH($A182)=2,$H182&lt;&gt;""),SUM($H$3:$H182,-SUM($M$3:$M$11)),IF(AND(MONTH($A182)=3,$H182&lt;&gt;""),SUM($H$3:$H182,-SUM($M$3:$M$12)),IF(AND(MONTH($A182)=4,$H182&lt;&gt;""),SUM($H$3:$H182,-SUM($M$3:$M$13)),"")))))))))))))</f>
        <v/>
      </c>
      <c r="J182" s="26" t="str">
        <f t="shared" si="48"/>
        <v/>
      </c>
      <c r="K182" s="26" t="str">
        <f>IF(OR(A182&lt;$E$1,A182&gt;EOMONTH($E$1,11)),"",IF(OR(AND(A182=EOMONTH(A182,0),VLOOKUP(MONTH(A182),$L$3:$N$14,3,0)&gt;0),J182&lt;&gt;""),SUM($J$3:$J182),""))</f>
        <v/>
      </c>
    </row>
    <row r="183" spans="1:11" x14ac:dyDescent="0.25">
      <c r="A183" s="17">
        <f t="shared" si="49"/>
        <v>43764</v>
      </c>
      <c r="B183" s="11"/>
      <c r="C183" s="11"/>
      <c r="D183" s="11"/>
      <c r="E183" s="11"/>
      <c r="F183" s="22" t="str">
        <f t="shared" si="47"/>
        <v/>
      </c>
      <c r="G183" s="26" t="str">
        <f t="shared" si="62"/>
        <v/>
      </c>
      <c r="H183" s="26" t="str">
        <f t="shared" si="63"/>
        <v/>
      </c>
      <c r="I183" s="26" t="str">
        <f>IF($A183=EOMONTH($A183,0),IF(VLOOKUP(MONTH($A183),$L$3:$M$14,2,0)&gt;0,VLOOKUP(MONTH($A183),$L$3:$M$14,2,0),""),IF(AND(MONTH($A183)=5,$H183&lt;&gt;""),SUM($H$3:$H183),IF(AND(MONTH($A183)=6,$H183&lt;&gt;""),SUM($H$3:$H183,-$M$3),IF(AND(MONTH($A183)=7,$H183&lt;&gt;""),SUM($H$3:$H183,-SUM($M$3:$M$4)),IF(AND(MONTH($A183)=8,$H183&lt;&gt;""),SUM($H$3:$H183,-SUM($M$3:$M$5)),IF(AND(MONTH($A183)=9,$H183&lt;&gt;""),SUM($H$3:$H183,-SUM($M$3:$M$6)),IF(AND(MONTH($A183)=10,$H183&lt;&gt;""),SUM($H$3:$H183,-SUM($M$3:$M$7)),IF(AND(MONTH($A183)=11,$H183&lt;&gt;""),SUM($H$3:$H183,-SUM($M$3:$M$8)),IF(AND(MONTH($A183)=12,$H183&lt;&gt;""),SUM($H$3:$H183,-SUM($M$3:$M$9)),IF(AND(MONTH($A183)=1,$H183&lt;&gt;""),SUM($H$3:$H183,-SUM($M$3:$M$10)),IF(AND(MONTH($A183)=2,$H183&lt;&gt;""),SUM($H$3:$H183,-SUM($M$3:$M$11)),IF(AND(MONTH($A183)=3,$H183&lt;&gt;""),SUM($H$3:$H183,-SUM($M$3:$M$12)),IF(AND(MONTH($A183)=4,$H183&lt;&gt;""),SUM($H$3:$H183,-SUM($M$3:$M$13)),"")))))))))))))</f>
        <v/>
      </c>
      <c r="J183" s="26" t="str">
        <f t="shared" si="48"/>
        <v/>
      </c>
      <c r="K183" s="26" t="str">
        <f>IF(OR(A183&lt;$E$1,A183&gt;EOMONTH($E$1,11)),"",IF(OR(AND(A183=EOMONTH(A183,0),VLOOKUP(MONTH(A183),$L$3:$N$14,3,0)&gt;0),J183&lt;&gt;""),SUM($J$3:$J183),""))</f>
        <v/>
      </c>
    </row>
    <row r="184" spans="1:11" x14ac:dyDescent="0.25">
      <c r="A184" s="17">
        <f t="shared" si="49"/>
        <v>43765</v>
      </c>
      <c r="B184" s="11"/>
      <c r="C184" s="11"/>
      <c r="D184" s="11"/>
      <c r="E184" s="11"/>
      <c r="F184" s="22" t="str">
        <f t="shared" si="47"/>
        <v/>
      </c>
      <c r="G184" s="28" t="str">
        <f>IF(SUM(F178:F184)-SUM(G178:G183)&gt;0,SUM(F178:F184)-SUM(G178:G183),"")</f>
        <v/>
      </c>
      <c r="H184" s="26" t="str">
        <f>IF(G184&lt;&gt;"",IF(MAX(SUM(F178:F184)-SUM(G178:G183)-44/24,0)&gt;0,IF(MAX(SUM(F178:F184)-SUM(G178:G183)-44/24,0)&gt;4/24,VLOOKUP(MAX(SUM(F178:F184)-SUM(G178:G183)-44/24,0),$O$3:$P$8,2,1),MAX(SUM(F178:F184)-SUM(G178:G183)-44/24,0)),""),"")</f>
        <v/>
      </c>
      <c r="I184" s="26" t="str">
        <f>IF($A184=EOMONTH($A184,0),IF(VLOOKUP(MONTH($A184),$L$3:$M$14,2,0)&gt;0,VLOOKUP(MONTH($A184),$L$3:$M$14,2,0),""),IF(AND(MONTH($A184)=5,$H184&lt;&gt;""),SUM($H$3:$H184),IF(AND(MONTH($A184)=6,$H184&lt;&gt;""),SUM($H$3:$H184,-$M$3),IF(AND(MONTH($A184)=7,$H184&lt;&gt;""),SUM($H$3:$H184,-SUM($M$3:$M$4)),IF(AND(MONTH($A184)=8,$H184&lt;&gt;""),SUM($H$3:$H184,-SUM($M$3:$M$5)),IF(AND(MONTH($A184)=9,$H184&lt;&gt;""),SUM($H$3:$H184,-SUM($M$3:$M$6)),IF(AND(MONTH($A184)=10,$H184&lt;&gt;""),SUM($H$3:$H184,-SUM($M$3:$M$7)),IF(AND(MONTH($A184)=11,$H184&lt;&gt;""),SUM($H$3:$H184,-SUM($M$3:$M$8)),IF(AND(MONTH($A184)=12,$H184&lt;&gt;""),SUM($H$3:$H184,-SUM($M$3:$M$9)),IF(AND(MONTH($A184)=1,$H184&lt;&gt;""),SUM($H$3:$H184,-SUM($M$3:$M$10)),IF(AND(MONTH($A184)=2,$H184&lt;&gt;""),SUM($H$3:$H184,-SUM($M$3:$M$11)),IF(AND(MONTH($A184)=3,$H184&lt;&gt;""),SUM($H$3:$H184,-SUM($M$3:$M$12)),IF(AND(MONTH($A184)=4,$H184&lt;&gt;""),SUM($H$3:$H184,-SUM($M$3:$M$13)),"")))))))))))))</f>
        <v/>
      </c>
      <c r="J184" s="26" t="str">
        <f t="shared" si="48"/>
        <v/>
      </c>
      <c r="K184" s="26" t="str">
        <f>IF(OR(A184&lt;$E$1,A184&gt;EOMONTH($E$1,11)),"",IF(OR(AND(A184=EOMONTH(A184,0),VLOOKUP(MONTH(A184),$L$3:$N$14,3,0)&gt;0),J184&lt;&gt;""),SUM($J$3:$J184),""))</f>
        <v/>
      </c>
    </row>
    <row r="185" spans="1:11" x14ac:dyDescent="0.25">
      <c r="A185" s="17">
        <f t="shared" si="49"/>
        <v>43766</v>
      </c>
      <c r="B185" s="12"/>
      <c r="C185" s="12"/>
      <c r="D185" s="12"/>
      <c r="E185" s="12"/>
      <c r="F185" s="18" t="str">
        <f t="shared" si="47"/>
        <v/>
      </c>
      <c r="G185" s="25" t="str">
        <f t="shared" ref="G185:G190" si="64">IF(MONTH(A185)=MONTH(A186),"",IF(CHOOSE(WEEKDAY(A185,2),$F$185,SUM($F$185:$F$186),SUM($F$185:$F$187),SUM($F$185:$F$188),SUM($F$185:$F$189),SUM($F$185:$F$190))&gt;0,CHOOSE(WEEKDAY(A185,2),$F$185,SUM($F$185:$F$186),SUM($F$185:$F$187),SUM($F$185:$F$188),SUM($F$185:$F$189),SUM($F$185:$F$190)),""))</f>
        <v/>
      </c>
      <c r="H185" s="25" t="str">
        <f t="shared" ref="H185:H190" si="65">IF(G185&lt;&gt;"",IF(MAX(G185-44/24,0)&gt;0,MAX(G185-44/24,0),""),"")</f>
        <v/>
      </c>
      <c r="I185" s="25" t="str">
        <f>IF($A185=EOMONTH($A185,0),IF(VLOOKUP(MONTH($A185),$L$3:$M$14,2,0)&gt;0,VLOOKUP(MONTH($A185),$L$3:$M$14,2,0),""),IF(AND(MONTH($A185)=5,$H185&lt;&gt;""),SUM($H$3:$H185),IF(AND(MONTH($A185)=6,$H185&lt;&gt;""),SUM($H$3:$H185,-$M$3),IF(AND(MONTH($A185)=7,$H185&lt;&gt;""),SUM($H$3:$H185,-SUM($M$3:$M$4)),IF(AND(MONTH($A185)=8,$H185&lt;&gt;""),SUM($H$3:$H185,-SUM($M$3:$M$5)),IF(AND(MONTH($A185)=9,$H185&lt;&gt;""),SUM($H$3:$H185,-SUM($M$3:$M$6)),IF(AND(MONTH($A185)=10,$H185&lt;&gt;""),SUM($H$3:$H185,-SUM($M$3:$M$7)),IF(AND(MONTH($A185)=11,$H185&lt;&gt;""),SUM($H$3:$H185,-SUM($M$3:$M$8)),IF(AND(MONTH($A185)=12,$H185&lt;&gt;""),SUM($H$3:$H185,-SUM($M$3:$M$9)),IF(AND(MONTH($A185)=1,$H185&lt;&gt;""),SUM($H$3:$H185,-SUM($M$3:$M$10)),IF(AND(MONTH($A185)=2,$H185&lt;&gt;""),SUM($H$3:$H185,-SUM($M$3:$M$11)),IF(AND(MONTH($A185)=3,$H185&lt;&gt;""),SUM($H$3:$H185,-SUM($M$3:$M$12)),IF(AND(MONTH($A185)=4,$H185&lt;&gt;""),SUM($H$3:$H185,-SUM($M$3:$M$13)),"")))))))))))))</f>
        <v/>
      </c>
      <c r="J185" s="25" t="str">
        <f t="shared" si="48"/>
        <v/>
      </c>
      <c r="K185" s="25" t="str">
        <f>IF(OR(A185&lt;$E$1,A185&gt;EOMONTH($E$1,11)),"",IF(OR(AND(A185=EOMONTH(A185,0),VLOOKUP(MONTH(A185),$L$3:$N$14,3,0)&gt;0),J185&lt;&gt;""),SUM($J$3:$J185),""))</f>
        <v/>
      </c>
    </row>
    <row r="186" spans="1:11" x14ac:dyDescent="0.25">
      <c r="A186" s="17">
        <f t="shared" si="49"/>
        <v>43767</v>
      </c>
      <c r="B186" s="12"/>
      <c r="C186" s="12"/>
      <c r="D186" s="12"/>
      <c r="E186" s="12"/>
      <c r="F186" s="18" t="str">
        <f t="shared" si="47"/>
        <v/>
      </c>
      <c r="G186" s="25" t="str">
        <f t="shared" si="64"/>
        <v/>
      </c>
      <c r="H186" s="25" t="str">
        <f t="shared" si="65"/>
        <v/>
      </c>
      <c r="I186" s="25" t="str">
        <f>IF($A186=EOMONTH($A186,0),IF(VLOOKUP(MONTH($A186),$L$3:$M$14,2,0)&gt;0,VLOOKUP(MONTH($A186),$L$3:$M$14,2,0),""),IF(AND(MONTH($A186)=5,$H186&lt;&gt;""),SUM($H$3:$H186),IF(AND(MONTH($A186)=6,$H186&lt;&gt;""),SUM($H$3:$H186,-$M$3),IF(AND(MONTH($A186)=7,$H186&lt;&gt;""),SUM($H$3:$H186,-SUM($M$3:$M$4)),IF(AND(MONTH($A186)=8,$H186&lt;&gt;""),SUM($H$3:$H186,-SUM($M$3:$M$5)),IF(AND(MONTH($A186)=9,$H186&lt;&gt;""),SUM($H$3:$H186,-SUM($M$3:$M$6)),IF(AND(MONTH($A186)=10,$H186&lt;&gt;""),SUM($H$3:$H186,-SUM($M$3:$M$7)),IF(AND(MONTH($A186)=11,$H186&lt;&gt;""),SUM($H$3:$H186,-SUM($M$3:$M$8)),IF(AND(MONTH($A186)=12,$H186&lt;&gt;""),SUM($H$3:$H186,-SUM($M$3:$M$9)),IF(AND(MONTH($A186)=1,$H186&lt;&gt;""),SUM($H$3:$H186,-SUM($M$3:$M$10)),IF(AND(MONTH($A186)=2,$H186&lt;&gt;""),SUM($H$3:$H186,-SUM($M$3:$M$11)),IF(AND(MONTH($A186)=3,$H186&lt;&gt;""),SUM($H$3:$H186,-SUM($M$3:$M$12)),IF(AND(MONTH($A186)=4,$H186&lt;&gt;""),SUM($H$3:$H186,-SUM($M$3:$M$13)),"")))))))))))))</f>
        <v/>
      </c>
      <c r="J186" s="25" t="str">
        <f t="shared" si="48"/>
        <v/>
      </c>
      <c r="K186" s="25" t="str">
        <f>IF(OR(A186&lt;$E$1,A186&gt;EOMONTH($E$1,11)),"",IF(OR(AND(A186=EOMONTH(A186,0),VLOOKUP(MONTH(A186),$L$3:$N$14,3,0)&gt;0),J186&lt;&gt;""),SUM($J$3:$J186),""))</f>
        <v/>
      </c>
    </row>
    <row r="187" spans="1:11" x14ac:dyDescent="0.25">
      <c r="A187" s="17">
        <f t="shared" si="49"/>
        <v>43768</v>
      </c>
      <c r="B187" s="12"/>
      <c r="C187" s="12"/>
      <c r="D187" s="12"/>
      <c r="E187" s="12"/>
      <c r="F187" s="18" t="str">
        <f t="shared" si="47"/>
        <v/>
      </c>
      <c r="G187" s="25" t="str">
        <f t="shared" si="64"/>
        <v/>
      </c>
      <c r="H187" s="25" t="str">
        <f t="shared" si="65"/>
        <v/>
      </c>
      <c r="I187" s="25" t="str">
        <f>IF($A187=EOMONTH($A187,0),IF(VLOOKUP(MONTH($A187),$L$3:$M$14,2,0)&gt;0,VLOOKUP(MONTH($A187),$L$3:$M$14,2,0),""),IF(AND(MONTH($A187)=5,$H187&lt;&gt;""),SUM($H$3:$H187),IF(AND(MONTH($A187)=6,$H187&lt;&gt;""),SUM($H$3:$H187,-$M$3),IF(AND(MONTH($A187)=7,$H187&lt;&gt;""),SUM($H$3:$H187,-SUM($M$3:$M$4)),IF(AND(MONTH($A187)=8,$H187&lt;&gt;""),SUM($H$3:$H187,-SUM($M$3:$M$5)),IF(AND(MONTH($A187)=9,$H187&lt;&gt;""),SUM($H$3:$H187,-SUM($M$3:$M$6)),IF(AND(MONTH($A187)=10,$H187&lt;&gt;""),SUM($H$3:$H187,-SUM($M$3:$M$7)),IF(AND(MONTH($A187)=11,$H187&lt;&gt;""),SUM($H$3:$H187,-SUM($M$3:$M$8)),IF(AND(MONTH($A187)=12,$H187&lt;&gt;""),SUM($H$3:$H187,-SUM($M$3:$M$9)),IF(AND(MONTH($A187)=1,$H187&lt;&gt;""),SUM($H$3:$H187,-SUM($M$3:$M$10)),IF(AND(MONTH($A187)=2,$H187&lt;&gt;""),SUM($H$3:$H187,-SUM($M$3:$M$11)),IF(AND(MONTH($A187)=3,$H187&lt;&gt;""),SUM($H$3:$H187,-SUM($M$3:$M$12)),IF(AND(MONTH($A187)=4,$H187&lt;&gt;""),SUM($H$3:$H187,-SUM($M$3:$M$13)),"")))))))))))))</f>
        <v/>
      </c>
      <c r="J187" s="25" t="str">
        <f t="shared" si="48"/>
        <v/>
      </c>
      <c r="K187" s="25" t="str">
        <f>IF(OR(A187&lt;$E$1,A187&gt;EOMONTH($E$1,11)),"",IF(OR(AND(A187=EOMONTH(A187,0),VLOOKUP(MONTH(A187),$L$3:$N$14,3,0)&gt;0),J187&lt;&gt;""),SUM($J$3:$J187),""))</f>
        <v/>
      </c>
    </row>
    <row r="188" spans="1:11" x14ac:dyDescent="0.25">
      <c r="A188" s="17">
        <f t="shared" si="49"/>
        <v>43769</v>
      </c>
      <c r="B188" s="12"/>
      <c r="C188" s="12"/>
      <c r="D188" s="12"/>
      <c r="E188" s="12"/>
      <c r="F188" s="18" t="str">
        <f t="shared" si="47"/>
        <v/>
      </c>
      <c r="G188" s="25" t="str">
        <f t="shared" si="64"/>
        <v/>
      </c>
      <c r="H188" s="25" t="str">
        <f t="shared" si="65"/>
        <v/>
      </c>
      <c r="I188" s="25" t="str">
        <f>IF($A188=EOMONTH($A188,0),IF(VLOOKUP(MONTH($A188),$L$3:$M$14,2,0)&gt;0,VLOOKUP(MONTH($A188),$L$3:$M$14,2,0),""),IF(AND(MONTH($A188)=5,$H188&lt;&gt;""),SUM($H$3:$H188),IF(AND(MONTH($A188)=6,$H188&lt;&gt;""),SUM($H$3:$H188,-$M$3),IF(AND(MONTH($A188)=7,$H188&lt;&gt;""),SUM($H$3:$H188,-SUM($M$3:$M$4)),IF(AND(MONTH($A188)=8,$H188&lt;&gt;""),SUM($H$3:$H188,-SUM($M$3:$M$5)),IF(AND(MONTH($A188)=9,$H188&lt;&gt;""),SUM($H$3:$H188,-SUM($M$3:$M$6)),IF(AND(MONTH($A188)=10,$H188&lt;&gt;""),SUM($H$3:$H188,-SUM($M$3:$M$7)),IF(AND(MONTH($A188)=11,$H188&lt;&gt;""),SUM($H$3:$H188,-SUM($M$3:$M$8)),IF(AND(MONTH($A188)=12,$H188&lt;&gt;""),SUM($H$3:$H188,-SUM($M$3:$M$9)),IF(AND(MONTH($A188)=1,$H188&lt;&gt;""),SUM($H$3:$H188,-SUM($M$3:$M$10)),IF(AND(MONTH($A188)=2,$H188&lt;&gt;""),SUM($H$3:$H188,-SUM($M$3:$M$11)),IF(AND(MONTH($A188)=3,$H188&lt;&gt;""),SUM($H$3:$H188,-SUM($M$3:$M$12)),IF(AND(MONTH($A188)=4,$H188&lt;&gt;""),SUM($H$3:$H188,-SUM($M$3:$M$13)),"")))))))))))))</f>
        <v/>
      </c>
      <c r="J188" s="25" t="str">
        <f t="shared" si="48"/>
        <v/>
      </c>
      <c r="K188" s="25" t="str">
        <f>IF(OR(A188&lt;$E$1,A188&gt;EOMONTH($E$1,11)),"",IF(OR(AND(A188=EOMONTH(A188,0),VLOOKUP(MONTH(A188),$L$3:$N$14,3,0)&gt;0),J188&lt;&gt;""),SUM($J$3:$J188),""))</f>
        <v/>
      </c>
    </row>
    <row r="189" spans="1:11" x14ac:dyDescent="0.25">
      <c r="A189" s="17">
        <f t="shared" si="49"/>
        <v>43770</v>
      </c>
      <c r="B189" s="12"/>
      <c r="C189" s="12"/>
      <c r="D189" s="12"/>
      <c r="E189" s="12"/>
      <c r="F189" s="18" t="str">
        <f t="shared" si="47"/>
        <v/>
      </c>
      <c r="G189" s="25" t="str">
        <f t="shared" si="64"/>
        <v/>
      </c>
      <c r="H189" s="25" t="str">
        <f t="shared" si="65"/>
        <v/>
      </c>
      <c r="I189" s="25" t="str">
        <f>IF($A189=EOMONTH($A189,0),IF(VLOOKUP(MONTH($A189),$L$3:$M$14,2,0)&gt;0,VLOOKUP(MONTH($A189),$L$3:$M$14,2,0),""),IF(AND(MONTH($A189)=5,$H189&lt;&gt;""),SUM($H$3:$H189),IF(AND(MONTH($A189)=6,$H189&lt;&gt;""),SUM($H$3:$H189,-$M$3),IF(AND(MONTH($A189)=7,$H189&lt;&gt;""),SUM($H$3:$H189,-SUM($M$3:$M$4)),IF(AND(MONTH($A189)=8,$H189&lt;&gt;""),SUM($H$3:$H189,-SUM($M$3:$M$5)),IF(AND(MONTH($A189)=9,$H189&lt;&gt;""),SUM($H$3:$H189,-SUM($M$3:$M$6)),IF(AND(MONTH($A189)=10,$H189&lt;&gt;""),SUM($H$3:$H189,-SUM($M$3:$M$7)),IF(AND(MONTH($A189)=11,$H189&lt;&gt;""),SUM($H$3:$H189,-SUM($M$3:$M$8)),IF(AND(MONTH($A189)=12,$H189&lt;&gt;""),SUM($H$3:$H189,-SUM($M$3:$M$9)),IF(AND(MONTH($A189)=1,$H189&lt;&gt;""),SUM($H$3:$H189,-SUM($M$3:$M$10)),IF(AND(MONTH($A189)=2,$H189&lt;&gt;""),SUM($H$3:$H189,-SUM($M$3:$M$11)),IF(AND(MONTH($A189)=3,$H189&lt;&gt;""),SUM($H$3:$H189,-SUM($M$3:$M$12)),IF(AND(MONTH($A189)=4,$H189&lt;&gt;""),SUM($H$3:$H189,-SUM($M$3:$M$13)),"")))))))))))))</f>
        <v/>
      </c>
      <c r="J189" s="25" t="str">
        <f t="shared" si="48"/>
        <v/>
      </c>
      <c r="K189" s="25" t="str">
        <f>IF(OR(A189&lt;$E$1,A189&gt;EOMONTH($E$1,11)),"",IF(OR(AND(A189=EOMONTH(A189,0),VLOOKUP(MONTH(A189),$L$3:$N$14,3,0)&gt;0),J189&lt;&gt;""),SUM($J$3:$J189),""))</f>
        <v/>
      </c>
    </row>
    <row r="190" spans="1:11" x14ac:dyDescent="0.25">
      <c r="A190" s="17">
        <f t="shared" si="49"/>
        <v>43771</v>
      </c>
      <c r="B190" s="12"/>
      <c r="C190" s="12"/>
      <c r="D190" s="12"/>
      <c r="E190" s="12"/>
      <c r="F190" s="18" t="str">
        <f t="shared" si="47"/>
        <v/>
      </c>
      <c r="G190" s="25" t="str">
        <f t="shared" si="64"/>
        <v/>
      </c>
      <c r="H190" s="25" t="str">
        <f t="shared" si="65"/>
        <v/>
      </c>
      <c r="I190" s="25" t="str">
        <f>IF($A190=EOMONTH($A190,0),IF(VLOOKUP(MONTH($A190),$L$3:$M$14,2,0)&gt;0,VLOOKUP(MONTH($A190),$L$3:$M$14,2,0),""),IF(AND(MONTH($A190)=5,$H190&lt;&gt;""),SUM($H$3:$H190),IF(AND(MONTH($A190)=6,$H190&lt;&gt;""),SUM($H$3:$H190,-$M$3),IF(AND(MONTH($A190)=7,$H190&lt;&gt;""),SUM($H$3:$H190,-SUM($M$3:$M$4)),IF(AND(MONTH($A190)=8,$H190&lt;&gt;""),SUM($H$3:$H190,-SUM($M$3:$M$5)),IF(AND(MONTH($A190)=9,$H190&lt;&gt;""),SUM($H$3:$H190,-SUM($M$3:$M$6)),IF(AND(MONTH($A190)=10,$H190&lt;&gt;""),SUM($H$3:$H190,-SUM($M$3:$M$7)),IF(AND(MONTH($A190)=11,$H190&lt;&gt;""),SUM($H$3:$H190,-SUM($M$3:$M$8)),IF(AND(MONTH($A190)=12,$H190&lt;&gt;""),SUM($H$3:$H190,-SUM($M$3:$M$9)),IF(AND(MONTH($A190)=1,$H190&lt;&gt;""),SUM($H$3:$H190,-SUM($M$3:$M$10)),IF(AND(MONTH($A190)=2,$H190&lt;&gt;""),SUM($H$3:$H190,-SUM($M$3:$M$11)),IF(AND(MONTH($A190)=3,$H190&lt;&gt;""),SUM($H$3:$H190,-SUM($M$3:$M$12)),IF(AND(MONTH($A190)=4,$H190&lt;&gt;""),SUM($H$3:$H190,-SUM($M$3:$M$13)),"")))))))))))))</f>
        <v/>
      </c>
      <c r="J190" s="25" t="str">
        <f t="shared" si="48"/>
        <v/>
      </c>
      <c r="K190" s="25" t="str">
        <f>IF(OR(A190&lt;$E$1,A190&gt;EOMONTH($E$1,11)),"",IF(OR(AND(A190=EOMONTH(A190,0),VLOOKUP(MONTH(A190),$L$3:$N$14,3,0)&gt;0),J190&lt;&gt;""),SUM($J$3:$J190),""))</f>
        <v/>
      </c>
    </row>
    <row r="191" spans="1:11" x14ac:dyDescent="0.25">
      <c r="A191" s="17">
        <f t="shared" si="49"/>
        <v>43772</v>
      </c>
      <c r="B191" s="12"/>
      <c r="C191" s="12"/>
      <c r="D191" s="12"/>
      <c r="E191" s="12"/>
      <c r="F191" s="18" t="str">
        <f t="shared" si="47"/>
        <v/>
      </c>
      <c r="G191" s="27" t="str">
        <f>IF(SUM(F185:F191)-SUM(G185:G190)&gt;0,SUM(F185:F191)-SUM(G185:G190),"")</f>
        <v/>
      </c>
      <c r="H191" s="25" t="str">
        <f>IF(G191&lt;&gt;"",IF(MAX(SUM(F185:F191)-SUM(G185:G190)-44/24,0)&gt;0,IF(MAX(SUM(F185:F191)-SUM(G185:G190)-44/24,0)&gt;4/24,VLOOKUP(MAX(SUM(F185:F191)-SUM(G185:G190)-44/24,0),$O$3:$P$8,2,1),MAX(SUM(F185:F191)-SUM(G185:G190)-44/24,0)),""),"")</f>
        <v/>
      </c>
      <c r="I191" s="25" t="str">
        <f>IF($A191=EOMONTH($A191,0),IF(VLOOKUP(MONTH($A191),$L$3:$M$14,2,0)&gt;0,VLOOKUP(MONTH($A191),$L$3:$M$14,2,0),""),IF(AND(MONTH($A191)=5,$H191&lt;&gt;""),SUM($H$3:$H191),IF(AND(MONTH($A191)=6,$H191&lt;&gt;""),SUM($H$3:$H191,-$M$3),IF(AND(MONTH($A191)=7,$H191&lt;&gt;""),SUM($H$3:$H191,-SUM($M$3:$M$4)),IF(AND(MONTH($A191)=8,$H191&lt;&gt;""),SUM($H$3:$H191,-SUM($M$3:$M$5)),IF(AND(MONTH($A191)=9,$H191&lt;&gt;""),SUM($H$3:$H191,-SUM($M$3:$M$6)),IF(AND(MONTH($A191)=10,$H191&lt;&gt;""),SUM($H$3:$H191,-SUM($M$3:$M$7)),IF(AND(MONTH($A191)=11,$H191&lt;&gt;""),SUM($H$3:$H191,-SUM($M$3:$M$8)),IF(AND(MONTH($A191)=12,$H191&lt;&gt;""),SUM($H$3:$H191,-SUM($M$3:$M$9)),IF(AND(MONTH($A191)=1,$H191&lt;&gt;""),SUM($H$3:$H191,-SUM($M$3:$M$10)),IF(AND(MONTH($A191)=2,$H191&lt;&gt;""),SUM($H$3:$H191,-SUM($M$3:$M$11)),IF(AND(MONTH($A191)=3,$H191&lt;&gt;""),SUM($H$3:$H191,-SUM($M$3:$M$12)),IF(AND(MONTH($A191)=4,$H191&lt;&gt;""),SUM($H$3:$H191,-SUM($M$3:$M$13)),"")))))))))))))</f>
        <v/>
      </c>
      <c r="J191" s="25" t="str">
        <f t="shared" si="48"/>
        <v/>
      </c>
      <c r="K191" s="25" t="str">
        <f>IF(OR(A191&lt;$E$1,A191&gt;EOMONTH($E$1,11)),"",IF(OR(AND(A191=EOMONTH(A191,0),VLOOKUP(MONTH(A191),$L$3:$N$14,3,0)&gt;0),J191&lt;&gt;""),SUM($J$3:$J191),""))</f>
        <v/>
      </c>
    </row>
    <row r="192" spans="1:11" x14ac:dyDescent="0.25">
      <c r="A192" s="17">
        <f t="shared" si="49"/>
        <v>43773</v>
      </c>
      <c r="B192" s="11"/>
      <c r="C192" s="11"/>
      <c r="D192" s="11"/>
      <c r="E192" s="11"/>
      <c r="F192" s="22" t="str">
        <f t="shared" si="47"/>
        <v/>
      </c>
      <c r="G192" s="26" t="str">
        <f t="shared" ref="G192:G197" si="66">IF(MONTH(A192)=MONTH(A193),"",IF(CHOOSE(WEEKDAY(A192,2),$F$192,SUM($F$192:$F$193),SUM($F$192:$F$194),SUM($F$192:$F$195),SUM($F$192:$F$196),SUM($F$192:$F$197))&gt;0,CHOOSE(WEEKDAY(A192,2),$F$192,SUM($F$192:$F$193),SUM($F$192:$F$194),SUM($F$192:$F$195),SUM($F$192:$F$196),SUM($F$192:$F$197)),""))</f>
        <v/>
      </c>
      <c r="H192" s="26" t="str">
        <f t="shared" ref="H192:H197" si="67">IF(G192&lt;&gt;"",IF(MAX(G192-44/24,0)&gt;0,MAX(G192-44/24,0),""),"")</f>
        <v/>
      </c>
      <c r="I192" s="26" t="str">
        <f>IF($A192=EOMONTH($A192,0),IF(VLOOKUP(MONTH($A192),$L$3:$M$14,2,0)&gt;0,VLOOKUP(MONTH($A192),$L$3:$M$14,2,0),""),IF(AND(MONTH($A192)=5,$H192&lt;&gt;""),SUM($H$3:$H192),IF(AND(MONTH($A192)=6,$H192&lt;&gt;""),SUM($H$3:$H192,-$M$3),IF(AND(MONTH($A192)=7,$H192&lt;&gt;""),SUM($H$3:$H192,-SUM($M$3:$M$4)),IF(AND(MONTH($A192)=8,$H192&lt;&gt;""),SUM($H$3:$H192,-SUM($M$3:$M$5)),IF(AND(MONTH($A192)=9,$H192&lt;&gt;""),SUM($H$3:$H192,-SUM($M$3:$M$6)),IF(AND(MONTH($A192)=10,$H192&lt;&gt;""),SUM($H$3:$H192,-SUM($M$3:$M$7)),IF(AND(MONTH($A192)=11,$H192&lt;&gt;""),SUM($H$3:$H192,-SUM($M$3:$M$8)),IF(AND(MONTH($A192)=12,$H192&lt;&gt;""),SUM($H$3:$H192,-SUM($M$3:$M$9)),IF(AND(MONTH($A192)=1,$H192&lt;&gt;""),SUM($H$3:$H192,-SUM($M$3:$M$10)),IF(AND(MONTH($A192)=2,$H192&lt;&gt;""),SUM($H$3:$H192,-SUM($M$3:$M$11)),IF(AND(MONTH($A192)=3,$H192&lt;&gt;""),SUM($H$3:$H192,-SUM($M$3:$M$12)),IF(AND(MONTH($A192)=4,$H192&lt;&gt;""),SUM($H$3:$H192,-SUM($M$3:$M$13)),"")))))))))))))</f>
        <v/>
      </c>
      <c r="J192" s="26" t="str">
        <f t="shared" si="48"/>
        <v/>
      </c>
      <c r="K192" s="26" t="str">
        <f>IF(OR(A192&lt;$E$1,A192&gt;EOMONTH($E$1,11)),"",IF(OR(AND(A192=EOMONTH(A192,0),VLOOKUP(MONTH(A192),$L$3:$N$14,3,0)&gt;0),J192&lt;&gt;""),SUM($J$3:$J192),""))</f>
        <v/>
      </c>
    </row>
    <row r="193" spans="1:11" x14ac:dyDescent="0.25">
      <c r="A193" s="17">
        <f t="shared" si="49"/>
        <v>43774</v>
      </c>
      <c r="B193" s="11"/>
      <c r="C193" s="11"/>
      <c r="D193" s="11"/>
      <c r="E193" s="11"/>
      <c r="F193" s="22" t="str">
        <f t="shared" si="47"/>
        <v/>
      </c>
      <c r="G193" s="26" t="str">
        <f t="shared" si="66"/>
        <v/>
      </c>
      <c r="H193" s="26" t="str">
        <f t="shared" si="67"/>
        <v/>
      </c>
      <c r="I193" s="26" t="str">
        <f>IF($A193=EOMONTH($A193,0),IF(VLOOKUP(MONTH($A193),$L$3:$M$14,2,0)&gt;0,VLOOKUP(MONTH($A193),$L$3:$M$14,2,0),""),IF(AND(MONTH($A193)=5,$H193&lt;&gt;""),SUM($H$3:$H193),IF(AND(MONTH($A193)=6,$H193&lt;&gt;""),SUM($H$3:$H193,-$M$3),IF(AND(MONTH($A193)=7,$H193&lt;&gt;""),SUM($H$3:$H193,-SUM($M$3:$M$4)),IF(AND(MONTH($A193)=8,$H193&lt;&gt;""),SUM($H$3:$H193,-SUM($M$3:$M$5)),IF(AND(MONTH($A193)=9,$H193&lt;&gt;""),SUM($H$3:$H193,-SUM($M$3:$M$6)),IF(AND(MONTH($A193)=10,$H193&lt;&gt;""),SUM($H$3:$H193,-SUM($M$3:$M$7)),IF(AND(MONTH($A193)=11,$H193&lt;&gt;""),SUM($H$3:$H193,-SUM($M$3:$M$8)),IF(AND(MONTH($A193)=12,$H193&lt;&gt;""),SUM($H$3:$H193,-SUM($M$3:$M$9)),IF(AND(MONTH($A193)=1,$H193&lt;&gt;""),SUM($H$3:$H193,-SUM($M$3:$M$10)),IF(AND(MONTH($A193)=2,$H193&lt;&gt;""),SUM($H$3:$H193,-SUM($M$3:$M$11)),IF(AND(MONTH($A193)=3,$H193&lt;&gt;""),SUM($H$3:$H193,-SUM($M$3:$M$12)),IF(AND(MONTH($A193)=4,$H193&lt;&gt;""),SUM($H$3:$H193,-SUM($M$3:$M$13)),"")))))))))))))</f>
        <v/>
      </c>
      <c r="J193" s="26" t="str">
        <f t="shared" si="48"/>
        <v/>
      </c>
      <c r="K193" s="26" t="str">
        <f>IF(OR(A193&lt;$E$1,A193&gt;EOMONTH($E$1,11)),"",IF(OR(AND(A193=EOMONTH(A193,0),VLOOKUP(MONTH(A193),$L$3:$N$14,3,0)&gt;0),J193&lt;&gt;""),SUM($J$3:$J193),""))</f>
        <v/>
      </c>
    </row>
    <row r="194" spans="1:11" x14ac:dyDescent="0.25">
      <c r="A194" s="17">
        <f t="shared" si="49"/>
        <v>43775</v>
      </c>
      <c r="B194" s="11"/>
      <c r="C194" s="11"/>
      <c r="D194" s="11"/>
      <c r="E194" s="11"/>
      <c r="F194" s="22" t="str">
        <f t="shared" si="47"/>
        <v/>
      </c>
      <c r="G194" s="26" t="str">
        <f t="shared" si="66"/>
        <v/>
      </c>
      <c r="H194" s="26" t="str">
        <f t="shared" si="67"/>
        <v/>
      </c>
      <c r="I194" s="26" t="str">
        <f>IF($A194=EOMONTH($A194,0),IF(VLOOKUP(MONTH($A194),$L$3:$M$14,2,0)&gt;0,VLOOKUP(MONTH($A194),$L$3:$M$14,2,0),""),IF(AND(MONTH($A194)=5,$H194&lt;&gt;""),SUM($H$3:$H194),IF(AND(MONTH($A194)=6,$H194&lt;&gt;""),SUM($H$3:$H194,-$M$3),IF(AND(MONTH($A194)=7,$H194&lt;&gt;""),SUM($H$3:$H194,-SUM($M$3:$M$4)),IF(AND(MONTH($A194)=8,$H194&lt;&gt;""),SUM($H$3:$H194,-SUM($M$3:$M$5)),IF(AND(MONTH($A194)=9,$H194&lt;&gt;""),SUM($H$3:$H194,-SUM($M$3:$M$6)),IF(AND(MONTH($A194)=10,$H194&lt;&gt;""),SUM($H$3:$H194,-SUM($M$3:$M$7)),IF(AND(MONTH($A194)=11,$H194&lt;&gt;""),SUM($H$3:$H194,-SUM($M$3:$M$8)),IF(AND(MONTH($A194)=12,$H194&lt;&gt;""),SUM($H$3:$H194,-SUM($M$3:$M$9)),IF(AND(MONTH($A194)=1,$H194&lt;&gt;""),SUM($H$3:$H194,-SUM($M$3:$M$10)),IF(AND(MONTH($A194)=2,$H194&lt;&gt;""),SUM($H$3:$H194,-SUM($M$3:$M$11)),IF(AND(MONTH($A194)=3,$H194&lt;&gt;""),SUM($H$3:$H194,-SUM($M$3:$M$12)),IF(AND(MONTH($A194)=4,$H194&lt;&gt;""),SUM($H$3:$H194,-SUM($M$3:$M$13)),"")))))))))))))</f>
        <v/>
      </c>
      <c r="J194" s="26" t="str">
        <f t="shared" si="48"/>
        <v/>
      </c>
      <c r="K194" s="26" t="str">
        <f>IF(OR(A194&lt;$E$1,A194&gt;EOMONTH($E$1,11)),"",IF(OR(AND(A194=EOMONTH(A194,0),VLOOKUP(MONTH(A194),$L$3:$N$14,3,0)&gt;0),J194&lt;&gt;""),SUM($J$3:$J194),""))</f>
        <v/>
      </c>
    </row>
    <row r="195" spans="1:11" x14ac:dyDescent="0.25">
      <c r="A195" s="17">
        <f t="shared" si="49"/>
        <v>43776</v>
      </c>
      <c r="B195" s="11"/>
      <c r="C195" s="11"/>
      <c r="D195" s="11"/>
      <c r="E195" s="11"/>
      <c r="F195" s="22" t="str">
        <f t="shared" ref="F195:F258" si="68">IF(AND(B195=0,C195=0,D195=0,E195=0),"",IF((C195-B195)+(E195-D195)&lt;0,"",(C195-B195)+(E195-D195)))</f>
        <v/>
      </c>
      <c r="G195" s="26" t="str">
        <f t="shared" si="66"/>
        <v/>
      </c>
      <c r="H195" s="26" t="str">
        <f t="shared" si="67"/>
        <v/>
      </c>
      <c r="I195" s="26" t="str">
        <f>IF($A195=EOMONTH($A195,0),IF(VLOOKUP(MONTH($A195),$L$3:$M$14,2,0)&gt;0,VLOOKUP(MONTH($A195),$L$3:$M$14,2,0),""),IF(AND(MONTH($A195)=5,$H195&lt;&gt;""),SUM($H$3:$H195),IF(AND(MONTH($A195)=6,$H195&lt;&gt;""),SUM($H$3:$H195,-$M$3),IF(AND(MONTH($A195)=7,$H195&lt;&gt;""),SUM($H$3:$H195,-SUM($M$3:$M$4)),IF(AND(MONTH($A195)=8,$H195&lt;&gt;""),SUM($H$3:$H195,-SUM($M$3:$M$5)),IF(AND(MONTH($A195)=9,$H195&lt;&gt;""),SUM($H$3:$H195,-SUM($M$3:$M$6)),IF(AND(MONTH($A195)=10,$H195&lt;&gt;""),SUM($H$3:$H195,-SUM($M$3:$M$7)),IF(AND(MONTH($A195)=11,$H195&lt;&gt;""),SUM($H$3:$H195,-SUM($M$3:$M$8)),IF(AND(MONTH($A195)=12,$H195&lt;&gt;""),SUM($H$3:$H195,-SUM($M$3:$M$9)),IF(AND(MONTH($A195)=1,$H195&lt;&gt;""),SUM($H$3:$H195,-SUM($M$3:$M$10)),IF(AND(MONTH($A195)=2,$H195&lt;&gt;""),SUM($H$3:$H195,-SUM($M$3:$M$11)),IF(AND(MONTH($A195)=3,$H195&lt;&gt;""),SUM($H$3:$H195,-SUM($M$3:$M$12)),IF(AND(MONTH($A195)=4,$H195&lt;&gt;""),SUM($H$3:$H195,-SUM($M$3:$M$13)),"")))))))))))))</f>
        <v/>
      </c>
      <c r="J195" s="26" t="str">
        <f t="shared" ref="J195:J258" si="69">IF(G195&lt;&gt;"",IF(MAX(G195-35/24,0)&gt;0,IF(MAX(G195,0)&gt;48/24,9/24,MAX(G195-35/24,0)-_xlfn.NUMBERVALUE(H195)),""),"")</f>
        <v/>
      </c>
      <c r="K195" s="26" t="str">
        <f>IF(OR(A195&lt;$E$1,A195&gt;EOMONTH($E$1,11)),"",IF(OR(AND(A195=EOMONTH(A195,0),VLOOKUP(MONTH(A195),$L$3:$N$14,3,0)&gt;0),J195&lt;&gt;""),SUM($J$3:$J195),""))</f>
        <v/>
      </c>
    </row>
    <row r="196" spans="1:11" x14ac:dyDescent="0.25">
      <c r="A196" s="17">
        <f t="shared" si="49"/>
        <v>43777</v>
      </c>
      <c r="B196" s="11"/>
      <c r="C196" s="11"/>
      <c r="D196" s="11"/>
      <c r="E196" s="11"/>
      <c r="F196" s="22" t="str">
        <f t="shared" si="68"/>
        <v/>
      </c>
      <c r="G196" s="26" t="str">
        <f t="shared" si="66"/>
        <v/>
      </c>
      <c r="H196" s="26" t="str">
        <f t="shared" si="67"/>
        <v/>
      </c>
      <c r="I196" s="26" t="str">
        <f>IF($A196=EOMONTH($A196,0),IF(VLOOKUP(MONTH($A196),$L$3:$M$14,2,0)&gt;0,VLOOKUP(MONTH($A196),$L$3:$M$14,2,0),""),IF(AND(MONTH($A196)=5,$H196&lt;&gt;""),SUM($H$3:$H196),IF(AND(MONTH($A196)=6,$H196&lt;&gt;""),SUM($H$3:$H196,-$M$3),IF(AND(MONTH($A196)=7,$H196&lt;&gt;""),SUM($H$3:$H196,-SUM($M$3:$M$4)),IF(AND(MONTH($A196)=8,$H196&lt;&gt;""),SUM($H$3:$H196,-SUM($M$3:$M$5)),IF(AND(MONTH($A196)=9,$H196&lt;&gt;""),SUM($H$3:$H196,-SUM($M$3:$M$6)),IF(AND(MONTH($A196)=10,$H196&lt;&gt;""),SUM($H$3:$H196,-SUM($M$3:$M$7)),IF(AND(MONTH($A196)=11,$H196&lt;&gt;""),SUM($H$3:$H196,-SUM($M$3:$M$8)),IF(AND(MONTH($A196)=12,$H196&lt;&gt;""),SUM($H$3:$H196,-SUM($M$3:$M$9)),IF(AND(MONTH($A196)=1,$H196&lt;&gt;""),SUM($H$3:$H196,-SUM($M$3:$M$10)),IF(AND(MONTH($A196)=2,$H196&lt;&gt;""),SUM($H$3:$H196,-SUM($M$3:$M$11)),IF(AND(MONTH($A196)=3,$H196&lt;&gt;""),SUM($H$3:$H196,-SUM($M$3:$M$12)),IF(AND(MONTH($A196)=4,$H196&lt;&gt;""),SUM($H$3:$H196,-SUM($M$3:$M$13)),"")))))))))))))</f>
        <v/>
      </c>
      <c r="J196" s="26" t="str">
        <f t="shared" si="69"/>
        <v/>
      </c>
      <c r="K196" s="26" t="str">
        <f>IF(OR(A196&lt;$E$1,A196&gt;EOMONTH($E$1,11)),"",IF(OR(AND(A196=EOMONTH(A196,0),VLOOKUP(MONTH(A196),$L$3:$N$14,3,0)&gt;0),J196&lt;&gt;""),SUM($J$3:$J196),""))</f>
        <v/>
      </c>
    </row>
    <row r="197" spans="1:11" x14ac:dyDescent="0.25">
      <c r="A197" s="17">
        <f t="shared" ref="A197:A260" si="70">A196+1</f>
        <v>43778</v>
      </c>
      <c r="B197" s="11"/>
      <c r="C197" s="11"/>
      <c r="D197" s="11"/>
      <c r="E197" s="11"/>
      <c r="F197" s="22" t="str">
        <f t="shared" si="68"/>
        <v/>
      </c>
      <c r="G197" s="26" t="str">
        <f t="shared" si="66"/>
        <v/>
      </c>
      <c r="H197" s="26" t="str">
        <f t="shared" si="67"/>
        <v/>
      </c>
      <c r="I197" s="26" t="str">
        <f>IF($A197=EOMONTH($A197,0),IF(VLOOKUP(MONTH($A197),$L$3:$M$14,2,0)&gt;0,VLOOKUP(MONTH($A197),$L$3:$M$14,2,0),""),IF(AND(MONTH($A197)=5,$H197&lt;&gt;""),SUM($H$3:$H197),IF(AND(MONTH($A197)=6,$H197&lt;&gt;""),SUM($H$3:$H197,-$M$3),IF(AND(MONTH($A197)=7,$H197&lt;&gt;""),SUM($H$3:$H197,-SUM($M$3:$M$4)),IF(AND(MONTH($A197)=8,$H197&lt;&gt;""),SUM($H$3:$H197,-SUM($M$3:$M$5)),IF(AND(MONTH($A197)=9,$H197&lt;&gt;""),SUM($H$3:$H197,-SUM($M$3:$M$6)),IF(AND(MONTH($A197)=10,$H197&lt;&gt;""),SUM($H$3:$H197,-SUM($M$3:$M$7)),IF(AND(MONTH($A197)=11,$H197&lt;&gt;""),SUM($H$3:$H197,-SUM($M$3:$M$8)),IF(AND(MONTH($A197)=12,$H197&lt;&gt;""),SUM($H$3:$H197,-SUM($M$3:$M$9)),IF(AND(MONTH($A197)=1,$H197&lt;&gt;""),SUM($H$3:$H197,-SUM($M$3:$M$10)),IF(AND(MONTH($A197)=2,$H197&lt;&gt;""),SUM($H$3:$H197,-SUM($M$3:$M$11)),IF(AND(MONTH($A197)=3,$H197&lt;&gt;""),SUM($H$3:$H197,-SUM($M$3:$M$12)),IF(AND(MONTH($A197)=4,$H197&lt;&gt;""),SUM($H$3:$H197,-SUM($M$3:$M$13)),"")))))))))))))</f>
        <v/>
      </c>
      <c r="J197" s="26" t="str">
        <f t="shared" si="69"/>
        <v/>
      </c>
      <c r="K197" s="26" t="str">
        <f>IF(OR(A197&lt;$E$1,A197&gt;EOMONTH($E$1,11)),"",IF(OR(AND(A197=EOMONTH(A197,0),VLOOKUP(MONTH(A197),$L$3:$N$14,3,0)&gt;0),J197&lt;&gt;""),SUM($J$3:$J197),""))</f>
        <v/>
      </c>
    </row>
    <row r="198" spans="1:11" x14ac:dyDescent="0.25">
      <c r="A198" s="17">
        <f t="shared" si="70"/>
        <v>43779</v>
      </c>
      <c r="B198" s="11"/>
      <c r="C198" s="11"/>
      <c r="D198" s="11"/>
      <c r="E198" s="11"/>
      <c r="F198" s="22" t="str">
        <f t="shared" si="68"/>
        <v/>
      </c>
      <c r="G198" s="28" t="str">
        <f>IF(SUM(F192:F198)-SUM(G192:G197)&gt;0,SUM(F192:F198)-SUM(G192:G197),"")</f>
        <v/>
      </c>
      <c r="H198" s="26" t="str">
        <f>IF(G198&lt;&gt;"",IF(MAX(SUM(F192:F198)-SUM(G192:G197)-44/24,0)&gt;0,IF(MAX(SUM(F192:F198)-SUM(G192:G197)-44/24,0)&gt;4/24,VLOOKUP(MAX(SUM(F192:F198)-SUM(G192:G197)-44/24,0),$O$3:$P$8,2,1),MAX(SUM(F192:F198)-SUM(G192:G197)-44/24,0)),""),"")</f>
        <v/>
      </c>
      <c r="I198" s="26" t="str">
        <f>IF($A198=EOMONTH($A198,0),IF(VLOOKUP(MONTH($A198),$L$3:$M$14,2,0)&gt;0,VLOOKUP(MONTH($A198),$L$3:$M$14,2,0),""),IF(AND(MONTH($A198)=5,$H198&lt;&gt;""),SUM($H$3:$H198),IF(AND(MONTH($A198)=6,$H198&lt;&gt;""),SUM($H$3:$H198,-$M$3),IF(AND(MONTH($A198)=7,$H198&lt;&gt;""),SUM($H$3:$H198,-SUM($M$3:$M$4)),IF(AND(MONTH($A198)=8,$H198&lt;&gt;""),SUM($H$3:$H198,-SUM($M$3:$M$5)),IF(AND(MONTH($A198)=9,$H198&lt;&gt;""),SUM($H$3:$H198,-SUM($M$3:$M$6)),IF(AND(MONTH($A198)=10,$H198&lt;&gt;""),SUM($H$3:$H198,-SUM($M$3:$M$7)),IF(AND(MONTH($A198)=11,$H198&lt;&gt;""),SUM($H$3:$H198,-SUM($M$3:$M$8)),IF(AND(MONTH($A198)=12,$H198&lt;&gt;""),SUM($H$3:$H198,-SUM($M$3:$M$9)),IF(AND(MONTH($A198)=1,$H198&lt;&gt;""),SUM($H$3:$H198,-SUM($M$3:$M$10)),IF(AND(MONTH($A198)=2,$H198&lt;&gt;""),SUM($H$3:$H198,-SUM($M$3:$M$11)),IF(AND(MONTH($A198)=3,$H198&lt;&gt;""),SUM($H$3:$H198,-SUM($M$3:$M$12)),IF(AND(MONTH($A198)=4,$H198&lt;&gt;""),SUM($H$3:$H198,-SUM($M$3:$M$13)),"")))))))))))))</f>
        <v/>
      </c>
      <c r="J198" s="26" t="str">
        <f t="shared" si="69"/>
        <v/>
      </c>
      <c r="K198" s="26" t="str">
        <f>IF(OR(A198&lt;$E$1,A198&gt;EOMONTH($E$1,11)),"",IF(OR(AND(A198=EOMONTH(A198,0),VLOOKUP(MONTH(A198),$L$3:$N$14,3,0)&gt;0),J198&lt;&gt;""),SUM($J$3:$J198),""))</f>
        <v/>
      </c>
    </row>
    <row r="199" spans="1:11" x14ac:dyDescent="0.25">
      <c r="A199" s="17">
        <f t="shared" si="70"/>
        <v>43780</v>
      </c>
      <c r="B199" s="12"/>
      <c r="C199" s="12"/>
      <c r="D199" s="12"/>
      <c r="E199" s="12"/>
      <c r="F199" s="18" t="str">
        <f t="shared" si="68"/>
        <v/>
      </c>
      <c r="G199" s="25" t="str">
        <f t="shared" ref="G199:G204" si="71">IF(MONTH(A199)=MONTH(A200),"",IF(CHOOSE(WEEKDAY(A199,2),$F$199,SUM($F$199:$F$200),SUM($F$199:$F$201),SUM($F$199:$F$202),SUM($F$199:$F$203),SUM($F$199:$F$204))&gt;0,CHOOSE(WEEKDAY(A199,2),$F$199,SUM($F$199:$F$200),SUM($F$199:$F$201),SUM($F$199:$F$202),SUM($F$199:$F$203),SUM($F$199:$F$204)),""))</f>
        <v/>
      </c>
      <c r="H199" s="25" t="str">
        <f t="shared" ref="H199:H204" si="72">IF(G199&lt;&gt;"",IF(MAX(G199-44/24,0)&gt;0,MAX(G199-44/24,0),""),"")</f>
        <v/>
      </c>
      <c r="I199" s="25" t="str">
        <f>IF($A199=EOMONTH($A199,0),IF(VLOOKUP(MONTH($A199),$L$3:$M$14,2,0)&gt;0,VLOOKUP(MONTH($A199),$L$3:$M$14,2,0),""),IF(AND(MONTH($A199)=5,$H199&lt;&gt;""),SUM($H$3:$H199),IF(AND(MONTH($A199)=6,$H199&lt;&gt;""),SUM($H$3:$H199,-$M$3),IF(AND(MONTH($A199)=7,$H199&lt;&gt;""),SUM($H$3:$H199,-SUM($M$3:$M$4)),IF(AND(MONTH($A199)=8,$H199&lt;&gt;""),SUM($H$3:$H199,-SUM($M$3:$M$5)),IF(AND(MONTH($A199)=9,$H199&lt;&gt;""),SUM($H$3:$H199,-SUM($M$3:$M$6)),IF(AND(MONTH($A199)=10,$H199&lt;&gt;""),SUM($H$3:$H199,-SUM($M$3:$M$7)),IF(AND(MONTH($A199)=11,$H199&lt;&gt;""),SUM($H$3:$H199,-SUM($M$3:$M$8)),IF(AND(MONTH($A199)=12,$H199&lt;&gt;""),SUM($H$3:$H199,-SUM($M$3:$M$9)),IF(AND(MONTH($A199)=1,$H199&lt;&gt;""),SUM($H$3:$H199,-SUM($M$3:$M$10)),IF(AND(MONTH($A199)=2,$H199&lt;&gt;""),SUM($H$3:$H199,-SUM($M$3:$M$11)),IF(AND(MONTH($A199)=3,$H199&lt;&gt;""),SUM($H$3:$H199,-SUM($M$3:$M$12)),IF(AND(MONTH($A199)=4,$H199&lt;&gt;""),SUM($H$3:$H199,-SUM($M$3:$M$13)),"")))))))))))))</f>
        <v/>
      </c>
      <c r="J199" s="25" t="str">
        <f t="shared" si="69"/>
        <v/>
      </c>
      <c r="K199" s="25" t="str">
        <f>IF(OR(A199&lt;$E$1,A199&gt;EOMONTH($E$1,11)),"",IF(OR(AND(A199=EOMONTH(A199,0),VLOOKUP(MONTH(A199),$L$3:$N$14,3,0)&gt;0),J199&lt;&gt;""),SUM($J$3:$J199),""))</f>
        <v/>
      </c>
    </row>
    <row r="200" spans="1:11" x14ac:dyDescent="0.25">
      <c r="A200" s="17">
        <f t="shared" si="70"/>
        <v>43781</v>
      </c>
      <c r="B200" s="12"/>
      <c r="C200" s="12"/>
      <c r="D200" s="12"/>
      <c r="E200" s="12"/>
      <c r="F200" s="18" t="str">
        <f t="shared" si="68"/>
        <v/>
      </c>
      <c r="G200" s="25" t="str">
        <f t="shared" si="71"/>
        <v/>
      </c>
      <c r="H200" s="25" t="str">
        <f t="shared" si="72"/>
        <v/>
      </c>
      <c r="I200" s="25" t="str">
        <f>IF($A200=EOMONTH($A200,0),IF(VLOOKUP(MONTH($A200),$L$3:$M$14,2,0)&gt;0,VLOOKUP(MONTH($A200),$L$3:$M$14,2,0),""),IF(AND(MONTH($A200)=5,$H200&lt;&gt;""),SUM($H$3:$H200),IF(AND(MONTH($A200)=6,$H200&lt;&gt;""),SUM($H$3:$H200,-$M$3),IF(AND(MONTH($A200)=7,$H200&lt;&gt;""),SUM($H$3:$H200,-SUM($M$3:$M$4)),IF(AND(MONTH($A200)=8,$H200&lt;&gt;""),SUM($H$3:$H200,-SUM($M$3:$M$5)),IF(AND(MONTH($A200)=9,$H200&lt;&gt;""),SUM($H$3:$H200,-SUM($M$3:$M$6)),IF(AND(MONTH($A200)=10,$H200&lt;&gt;""),SUM($H$3:$H200,-SUM($M$3:$M$7)),IF(AND(MONTH($A200)=11,$H200&lt;&gt;""),SUM($H$3:$H200,-SUM($M$3:$M$8)),IF(AND(MONTH($A200)=12,$H200&lt;&gt;""),SUM($H$3:$H200,-SUM($M$3:$M$9)),IF(AND(MONTH($A200)=1,$H200&lt;&gt;""),SUM($H$3:$H200,-SUM($M$3:$M$10)),IF(AND(MONTH($A200)=2,$H200&lt;&gt;""),SUM($H$3:$H200,-SUM($M$3:$M$11)),IF(AND(MONTH($A200)=3,$H200&lt;&gt;""),SUM($H$3:$H200,-SUM($M$3:$M$12)),IF(AND(MONTH($A200)=4,$H200&lt;&gt;""),SUM($H$3:$H200,-SUM($M$3:$M$13)),"")))))))))))))</f>
        <v/>
      </c>
      <c r="J200" s="25" t="str">
        <f t="shared" si="69"/>
        <v/>
      </c>
      <c r="K200" s="25" t="str">
        <f>IF(OR(A200&lt;$E$1,A200&gt;EOMONTH($E$1,11)),"",IF(OR(AND(A200=EOMONTH(A200,0),VLOOKUP(MONTH(A200),$L$3:$N$14,3,0)&gt;0),J200&lt;&gt;""),SUM($J$3:$J200),""))</f>
        <v/>
      </c>
    </row>
    <row r="201" spans="1:11" x14ac:dyDescent="0.25">
      <c r="A201" s="17">
        <f t="shared" si="70"/>
        <v>43782</v>
      </c>
      <c r="B201" s="12"/>
      <c r="C201" s="12"/>
      <c r="D201" s="12"/>
      <c r="E201" s="12"/>
      <c r="F201" s="18" t="str">
        <f t="shared" si="68"/>
        <v/>
      </c>
      <c r="G201" s="25" t="str">
        <f t="shared" si="71"/>
        <v/>
      </c>
      <c r="H201" s="25" t="str">
        <f t="shared" si="72"/>
        <v/>
      </c>
      <c r="I201" s="25" t="str">
        <f>IF($A201=EOMONTH($A201,0),IF(VLOOKUP(MONTH($A201),$L$3:$M$14,2,0)&gt;0,VLOOKUP(MONTH($A201),$L$3:$M$14,2,0),""),IF(AND(MONTH($A201)=5,$H201&lt;&gt;""),SUM($H$3:$H201),IF(AND(MONTH($A201)=6,$H201&lt;&gt;""),SUM($H$3:$H201,-$M$3),IF(AND(MONTH($A201)=7,$H201&lt;&gt;""),SUM($H$3:$H201,-SUM($M$3:$M$4)),IF(AND(MONTH($A201)=8,$H201&lt;&gt;""),SUM($H$3:$H201,-SUM($M$3:$M$5)),IF(AND(MONTH($A201)=9,$H201&lt;&gt;""),SUM($H$3:$H201,-SUM($M$3:$M$6)),IF(AND(MONTH($A201)=10,$H201&lt;&gt;""),SUM($H$3:$H201,-SUM($M$3:$M$7)),IF(AND(MONTH($A201)=11,$H201&lt;&gt;""),SUM($H$3:$H201,-SUM($M$3:$M$8)),IF(AND(MONTH($A201)=12,$H201&lt;&gt;""),SUM($H$3:$H201,-SUM($M$3:$M$9)),IF(AND(MONTH($A201)=1,$H201&lt;&gt;""),SUM($H$3:$H201,-SUM($M$3:$M$10)),IF(AND(MONTH($A201)=2,$H201&lt;&gt;""),SUM($H$3:$H201,-SUM($M$3:$M$11)),IF(AND(MONTH($A201)=3,$H201&lt;&gt;""),SUM($H$3:$H201,-SUM($M$3:$M$12)),IF(AND(MONTH($A201)=4,$H201&lt;&gt;""),SUM($H$3:$H201,-SUM($M$3:$M$13)),"")))))))))))))</f>
        <v/>
      </c>
      <c r="J201" s="25" t="str">
        <f t="shared" si="69"/>
        <v/>
      </c>
      <c r="K201" s="25" t="str">
        <f>IF(OR(A201&lt;$E$1,A201&gt;EOMONTH($E$1,11)),"",IF(OR(AND(A201=EOMONTH(A201,0),VLOOKUP(MONTH(A201),$L$3:$N$14,3,0)&gt;0),J201&lt;&gt;""),SUM($J$3:$J201),""))</f>
        <v/>
      </c>
    </row>
    <row r="202" spans="1:11" x14ac:dyDescent="0.25">
      <c r="A202" s="17">
        <f t="shared" si="70"/>
        <v>43783</v>
      </c>
      <c r="B202" s="12"/>
      <c r="C202" s="12"/>
      <c r="D202" s="12"/>
      <c r="E202" s="12"/>
      <c r="F202" s="18" t="str">
        <f t="shared" si="68"/>
        <v/>
      </c>
      <c r="G202" s="25" t="str">
        <f t="shared" si="71"/>
        <v/>
      </c>
      <c r="H202" s="25" t="str">
        <f t="shared" si="72"/>
        <v/>
      </c>
      <c r="I202" s="25" t="str">
        <f>IF($A202=EOMONTH($A202,0),IF(VLOOKUP(MONTH($A202),$L$3:$M$14,2,0)&gt;0,VLOOKUP(MONTH($A202),$L$3:$M$14,2,0),""),IF(AND(MONTH($A202)=5,$H202&lt;&gt;""),SUM($H$3:$H202),IF(AND(MONTH($A202)=6,$H202&lt;&gt;""),SUM($H$3:$H202,-$M$3),IF(AND(MONTH($A202)=7,$H202&lt;&gt;""),SUM($H$3:$H202,-SUM($M$3:$M$4)),IF(AND(MONTH($A202)=8,$H202&lt;&gt;""),SUM($H$3:$H202,-SUM($M$3:$M$5)),IF(AND(MONTH($A202)=9,$H202&lt;&gt;""),SUM($H$3:$H202,-SUM($M$3:$M$6)),IF(AND(MONTH($A202)=10,$H202&lt;&gt;""),SUM($H$3:$H202,-SUM($M$3:$M$7)),IF(AND(MONTH($A202)=11,$H202&lt;&gt;""),SUM($H$3:$H202,-SUM($M$3:$M$8)),IF(AND(MONTH($A202)=12,$H202&lt;&gt;""),SUM($H$3:$H202,-SUM($M$3:$M$9)),IF(AND(MONTH($A202)=1,$H202&lt;&gt;""),SUM($H$3:$H202,-SUM($M$3:$M$10)),IF(AND(MONTH($A202)=2,$H202&lt;&gt;""),SUM($H$3:$H202,-SUM($M$3:$M$11)),IF(AND(MONTH($A202)=3,$H202&lt;&gt;""),SUM($H$3:$H202,-SUM($M$3:$M$12)),IF(AND(MONTH($A202)=4,$H202&lt;&gt;""),SUM($H$3:$H202,-SUM($M$3:$M$13)),"")))))))))))))</f>
        <v/>
      </c>
      <c r="J202" s="25" t="str">
        <f t="shared" si="69"/>
        <v/>
      </c>
      <c r="K202" s="25" t="str">
        <f>IF(OR(A202&lt;$E$1,A202&gt;EOMONTH($E$1,11)),"",IF(OR(AND(A202=EOMONTH(A202,0),VLOOKUP(MONTH(A202),$L$3:$N$14,3,0)&gt;0),J202&lt;&gt;""),SUM($J$3:$J202),""))</f>
        <v/>
      </c>
    </row>
    <row r="203" spans="1:11" x14ac:dyDescent="0.25">
      <c r="A203" s="17">
        <f t="shared" si="70"/>
        <v>43784</v>
      </c>
      <c r="B203" s="12"/>
      <c r="C203" s="12"/>
      <c r="D203" s="12"/>
      <c r="E203" s="12"/>
      <c r="F203" s="18" t="str">
        <f t="shared" si="68"/>
        <v/>
      </c>
      <c r="G203" s="25" t="str">
        <f t="shared" si="71"/>
        <v/>
      </c>
      <c r="H203" s="25" t="str">
        <f t="shared" si="72"/>
        <v/>
      </c>
      <c r="I203" s="25" t="str">
        <f>IF($A203=EOMONTH($A203,0),IF(VLOOKUP(MONTH($A203),$L$3:$M$14,2,0)&gt;0,VLOOKUP(MONTH($A203),$L$3:$M$14,2,0),""),IF(AND(MONTH($A203)=5,$H203&lt;&gt;""),SUM($H$3:$H203),IF(AND(MONTH($A203)=6,$H203&lt;&gt;""),SUM($H$3:$H203,-$M$3),IF(AND(MONTH($A203)=7,$H203&lt;&gt;""),SUM($H$3:$H203,-SUM($M$3:$M$4)),IF(AND(MONTH($A203)=8,$H203&lt;&gt;""),SUM($H$3:$H203,-SUM($M$3:$M$5)),IF(AND(MONTH($A203)=9,$H203&lt;&gt;""),SUM($H$3:$H203,-SUM($M$3:$M$6)),IF(AND(MONTH($A203)=10,$H203&lt;&gt;""),SUM($H$3:$H203,-SUM($M$3:$M$7)),IF(AND(MONTH($A203)=11,$H203&lt;&gt;""),SUM($H$3:$H203,-SUM($M$3:$M$8)),IF(AND(MONTH($A203)=12,$H203&lt;&gt;""),SUM($H$3:$H203,-SUM($M$3:$M$9)),IF(AND(MONTH($A203)=1,$H203&lt;&gt;""),SUM($H$3:$H203,-SUM($M$3:$M$10)),IF(AND(MONTH($A203)=2,$H203&lt;&gt;""),SUM($H$3:$H203,-SUM($M$3:$M$11)),IF(AND(MONTH($A203)=3,$H203&lt;&gt;""),SUM($H$3:$H203,-SUM($M$3:$M$12)),IF(AND(MONTH($A203)=4,$H203&lt;&gt;""),SUM($H$3:$H203,-SUM($M$3:$M$13)),"")))))))))))))</f>
        <v/>
      </c>
      <c r="J203" s="25" t="str">
        <f t="shared" si="69"/>
        <v/>
      </c>
      <c r="K203" s="25" t="str">
        <f>IF(OR(A203&lt;$E$1,A203&gt;EOMONTH($E$1,11)),"",IF(OR(AND(A203=EOMONTH(A203,0),VLOOKUP(MONTH(A203),$L$3:$N$14,3,0)&gt;0),J203&lt;&gt;""),SUM($J$3:$J203),""))</f>
        <v/>
      </c>
    </row>
    <row r="204" spans="1:11" x14ac:dyDescent="0.25">
      <c r="A204" s="17">
        <f t="shared" si="70"/>
        <v>43785</v>
      </c>
      <c r="B204" s="12"/>
      <c r="C204" s="12"/>
      <c r="D204" s="12"/>
      <c r="E204" s="12"/>
      <c r="F204" s="18" t="str">
        <f t="shared" si="68"/>
        <v/>
      </c>
      <c r="G204" s="25" t="str">
        <f t="shared" si="71"/>
        <v/>
      </c>
      <c r="H204" s="25" t="str">
        <f t="shared" si="72"/>
        <v/>
      </c>
      <c r="I204" s="25" t="str">
        <f>IF($A204=EOMONTH($A204,0),IF(VLOOKUP(MONTH($A204),$L$3:$M$14,2,0)&gt;0,VLOOKUP(MONTH($A204),$L$3:$M$14,2,0),""),IF(AND(MONTH($A204)=5,$H204&lt;&gt;""),SUM($H$3:$H204),IF(AND(MONTH($A204)=6,$H204&lt;&gt;""),SUM($H$3:$H204,-$M$3),IF(AND(MONTH($A204)=7,$H204&lt;&gt;""),SUM($H$3:$H204,-SUM($M$3:$M$4)),IF(AND(MONTH($A204)=8,$H204&lt;&gt;""),SUM($H$3:$H204,-SUM($M$3:$M$5)),IF(AND(MONTH($A204)=9,$H204&lt;&gt;""),SUM($H$3:$H204,-SUM($M$3:$M$6)),IF(AND(MONTH($A204)=10,$H204&lt;&gt;""),SUM($H$3:$H204,-SUM($M$3:$M$7)),IF(AND(MONTH($A204)=11,$H204&lt;&gt;""),SUM($H$3:$H204,-SUM($M$3:$M$8)),IF(AND(MONTH($A204)=12,$H204&lt;&gt;""),SUM($H$3:$H204,-SUM($M$3:$M$9)),IF(AND(MONTH($A204)=1,$H204&lt;&gt;""),SUM($H$3:$H204,-SUM($M$3:$M$10)),IF(AND(MONTH($A204)=2,$H204&lt;&gt;""),SUM($H$3:$H204,-SUM($M$3:$M$11)),IF(AND(MONTH($A204)=3,$H204&lt;&gt;""),SUM($H$3:$H204,-SUM($M$3:$M$12)),IF(AND(MONTH($A204)=4,$H204&lt;&gt;""),SUM($H$3:$H204,-SUM($M$3:$M$13)),"")))))))))))))</f>
        <v/>
      </c>
      <c r="J204" s="25" t="str">
        <f t="shared" si="69"/>
        <v/>
      </c>
      <c r="K204" s="25" t="str">
        <f>IF(OR(A204&lt;$E$1,A204&gt;EOMONTH($E$1,11)),"",IF(OR(AND(A204=EOMONTH(A204,0),VLOOKUP(MONTH(A204),$L$3:$N$14,3,0)&gt;0),J204&lt;&gt;""),SUM($J$3:$J204),""))</f>
        <v/>
      </c>
    </row>
    <row r="205" spans="1:11" x14ac:dyDescent="0.25">
      <c r="A205" s="17">
        <f t="shared" si="70"/>
        <v>43786</v>
      </c>
      <c r="B205" s="12"/>
      <c r="C205" s="12"/>
      <c r="D205" s="12"/>
      <c r="E205" s="12"/>
      <c r="F205" s="18" t="str">
        <f t="shared" si="68"/>
        <v/>
      </c>
      <c r="G205" s="27" t="str">
        <f>IF(SUM(F199:F205)-SUM(G199:G204)&gt;0,SUM(F199:F205)-SUM(G199:G204),"")</f>
        <v/>
      </c>
      <c r="H205" s="25" t="str">
        <f>IF(G205&lt;&gt;"",IF(MAX(SUM(F199:F205)-SUM(G199:G204)-44/24,0)&gt;0,IF(MAX(SUM(F199:F205)-SUM(G199:G204)-44/24,0)&gt;4/24,VLOOKUP(MAX(SUM(F199:F205)-SUM(G199:G204)-44/24,0),$O$3:$P$8,2,1),MAX(SUM(F199:F205)-SUM(G199:G204)-44/24,0)),""),"")</f>
        <v/>
      </c>
      <c r="I205" s="25" t="str">
        <f>IF($A205=EOMONTH($A205,0),IF(VLOOKUP(MONTH($A205),$L$3:$M$14,2,0)&gt;0,VLOOKUP(MONTH($A205),$L$3:$M$14,2,0),""),IF(AND(MONTH($A205)=5,$H205&lt;&gt;""),SUM($H$3:$H205),IF(AND(MONTH($A205)=6,$H205&lt;&gt;""),SUM($H$3:$H205,-$M$3),IF(AND(MONTH($A205)=7,$H205&lt;&gt;""),SUM($H$3:$H205,-SUM($M$3:$M$4)),IF(AND(MONTH($A205)=8,$H205&lt;&gt;""),SUM($H$3:$H205,-SUM($M$3:$M$5)),IF(AND(MONTH($A205)=9,$H205&lt;&gt;""),SUM($H$3:$H205,-SUM($M$3:$M$6)),IF(AND(MONTH($A205)=10,$H205&lt;&gt;""),SUM($H$3:$H205,-SUM($M$3:$M$7)),IF(AND(MONTH($A205)=11,$H205&lt;&gt;""),SUM($H$3:$H205,-SUM($M$3:$M$8)),IF(AND(MONTH($A205)=12,$H205&lt;&gt;""),SUM($H$3:$H205,-SUM($M$3:$M$9)),IF(AND(MONTH($A205)=1,$H205&lt;&gt;""),SUM($H$3:$H205,-SUM($M$3:$M$10)),IF(AND(MONTH($A205)=2,$H205&lt;&gt;""),SUM($H$3:$H205,-SUM($M$3:$M$11)),IF(AND(MONTH($A205)=3,$H205&lt;&gt;""),SUM($H$3:$H205,-SUM($M$3:$M$12)),IF(AND(MONTH($A205)=4,$H205&lt;&gt;""),SUM($H$3:$H205,-SUM($M$3:$M$13)),"")))))))))))))</f>
        <v/>
      </c>
      <c r="J205" s="25" t="str">
        <f t="shared" si="69"/>
        <v/>
      </c>
      <c r="K205" s="25" t="str">
        <f>IF(OR(A205&lt;$E$1,A205&gt;EOMONTH($E$1,11)),"",IF(OR(AND(A205=EOMONTH(A205,0),VLOOKUP(MONTH(A205),$L$3:$N$14,3,0)&gt;0),J205&lt;&gt;""),SUM($J$3:$J205),""))</f>
        <v/>
      </c>
    </row>
    <row r="206" spans="1:11" x14ac:dyDescent="0.25">
      <c r="A206" s="17">
        <f t="shared" si="70"/>
        <v>43787</v>
      </c>
      <c r="B206" s="11"/>
      <c r="C206" s="11"/>
      <c r="D206" s="11"/>
      <c r="E206" s="11"/>
      <c r="F206" s="22" t="str">
        <f t="shared" si="68"/>
        <v/>
      </c>
      <c r="G206" s="26" t="str">
        <f t="shared" ref="G206:G211" si="73">IF(MONTH(A206)=MONTH(A207),"",IF(CHOOSE(WEEKDAY(A206,2),$F$206,SUM($F$206:$F$207),SUM($F$206:$F$208),SUM($F$206:$F$209),SUM($F$206:$F$210),SUM($F$206:$F$211))&gt;0,CHOOSE(WEEKDAY(A206,2),$F$206,SUM($F$206:$F$207),SUM($F$206:$F$208),SUM($F$206:$F$209),SUM($F$206:$F$210),SUM($F$206:$F$211)),""))</f>
        <v/>
      </c>
      <c r="H206" s="26" t="str">
        <f t="shared" ref="H206:H211" si="74">IF(G206&lt;&gt;"",IF(MAX(G206-44/24,0)&gt;0,MAX(G206-44/24,0),""),"")</f>
        <v/>
      </c>
      <c r="I206" s="26" t="str">
        <f>IF($A206=EOMONTH($A206,0),IF(VLOOKUP(MONTH($A206),$L$3:$M$14,2,0)&gt;0,VLOOKUP(MONTH($A206),$L$3:$M$14,2,0),""),IF(AND(MONTH($A206)=5,$H206&lt;&gt;""),SUM($H$3:$H206),IF(AND(MONTH($A206)=6,$H206&lt;&gt;""),SUM($H$3:$H206,-$M$3),IF(AND(MONTH($A206)=7,$H206&lt;&gt;""),SUM($H$3:$H206,-SUM($M$3:$M$4)),IF(AND(MONTH($A206)=8,$H206&lt;&gt;""),SUM($H$3:$H206,-SUM($M$3:$M$5)),IF(AND(MONTH($A206)=9,$H206&lt;&gt;""),SUM($H$3:$H206,-SUM($M$3:$M$6)),IF(AND(MONTH($A206)=10,$H206&lt;&gt;""),SUM($H$3:$H206,-SUM($M$3:$M$7)),IF(AND(MONTH($A206)=11,$H206&lt;&gt;""),SUM($H$3:$H206,-SUM($M$3:$M$8)),IF(AND(MONTH($A206)=12,$H206&lt;&gt;""),SUM($H$3:$H206,-SUM($M$3:$M$9)),IF(AND(MONTH($A206)=1,$H206&lt;&gt;""),SUM($H$3:$H206,-SUM($M$3:$M$10)),IF(AND(MONTH($A206)=2,$H206&lt;&gt;""),SUM($H$3:$H206,-SUM($M$3:$M$11)),IF(AND(MONTH($A206)=3,$H206&lt;&gt;""),SUM($H$3:$H206,-SUM($M$3:$M$12)),IF(AND(MONTH($A206)=4,$H206&lt;&gt;""),SUM($H$3:$H206,-SUM($M$3:$M$13)),"")))))))))))))</f>
        <v/>
      </c>
      <c r="J206" s="26" t="str">
        <f t="shared" si="69"/>
        <v/>
      </c>
      <c r="K206" s="26" t="str">
        <f>IF(OR(A206&lt;$E$1,A206&gt;EOMONTH($E$1,11)),"",IF(OR(AND(A206=EOMONTH(A206,0),VLOOKUP(MONTH(A206),$L$3:$N$14,3,0)&gt;0),J206&lt;&gt;""),SUM($J$3:$J206),""))</f>
        <v/>
      </c>
    </row>
    <row r="207" spans="1:11" x14ac:dyDescent="0.25">
      <c r="A207" s="17">
        <f t="shared" si="70"/>
        <v>43788</v>
      </c>
      <c r="B207" s="11"/>
      <c r="C207" s="11"/>
      <c r="D207" s="11"/>
      <c r="E207" s="11"/>
      <c r="F207" s="22" t="str">
        <f t="shared" si="68"/>
        <v/>
      </c>
      <c r="G207" s="26" t="str">
        <f t="shared" si="73"/>
        <v/>
      </c>
      <c r="H207" s="26" t="str">
        <f t="shared" si="74"/>
        <v/>
      </c>
      <c r="I207" s="26" t="str">
        <f>IF($A207=EOMONTH($A207,0),IF(VLOOKUP(MONTH($A207),$L$3:$M$14,2,0)&gt;0,VLOOKUP(MONTH($A207),$L$3:$M$14,2,0),""),IF(AND(MONTH($A207)=5,$H207&lt;&gt;""),SUM($H$3:$H207),IF(AND(MONTH($A207)=6,$H207&lt;&gt;""),SUM($H$3:$H207,-$M$3),IF(AND(MONTH($A207)=7,$H207&lt;&gt;""),SUM($H$3:$H207,-SUM($M$3:$M$4)),IF(AND(MONTH($A207)=8,$H207&lt;&gt;""),SUM($H$3:$H207,-SUM($M$3:$M$5)),IF(AND(MONTH($A207)=9,$H207&lt;&gt;""),SUM($H$3:$H207,-SUM($M$3:$M$6)),IF(AND(MONTH($A207)=10,$H207&lt;&gt;""),SUM($H$3:$H207,-SUM($M$3:$M$7)),IF(AND(MONTH($A207)=11,$H207&lt;&gt;""),SUM($H$3:$H207,-SUM($M$3:$M$8)),IF(AND(MONTH($A207)=12,$H207&lt;&gt;""),SUM($H$3:$H207,-SUM($M$3:$M$9)),IF(AND(MONTH($A207)=1,$H207&lt;&gt;""),SUM($H$3:$H207,-SUM($M$3:$M$10)),IF(AND(MONTH($A207)=2,$H207&lt;&gt;""),SUM($H$3:$H207,-SUM($M$3:$M$11)),IF(AND(MONTH($A207)=3,$H207&lt;&gt;""),SUM($H$3:$H207,-SUM($M$3:$M$12)),IF(AND(MONTH($A207)=4,$H207&lt;&gt;""),SUM($H$3:$H207,-SUM($M$3:$M$13)),"")))))))))))))</f>
        <v/>
      </c>
      <c r="J207" s="26" t="str">
        <f t="shared" si="69"/>
        <v/>
      </c>
      <c r="K207" s="26" t="str">
        <f>IF(OR(A207&lt;$E$1,A207&gt;EOMONTH($E$1,11)),"",IF(OR(AND(A207=EOMONTH(A207,0),VLOOKUP(MONTH(A207),$L$3:$N$14,3,0)&gt;0),J207&lt;&gt;""),SUM($J$3:$J207),""))</f>
        <v/>
      </c>
    </row>
    <row r="208" spans="1:11" x14ac:dyDescent="0.25">
      <c r="A208" s="17">
        <f t="shared" si="70"/>
        <v>43789</v>
      </c>
      <c r="B208" s="11"/>
      <c r="C208" s="11"/>
      <c r="D208" s="11"/>
      <c r="E208" s="11"/>
      <c r="F208" s="22" t="str">
        <f t="shared" si="68"/>
        <v/>
      </c>
      <c r="G208" s="26" t="str">
        <f t="shared" si="73"/>
        <v/>
      </c>
      <c r="H208" s="26" t="str">
        <f t="shared" si="74"/>
        <v/>
      </c>
      <c r="I208" s="26" t="str">
        <f>IF($A208=EOMONTH($A208,0),IF(VLOOKUP(MONTH($A208),$L$3:$M$14,2,0)&gt;0,VLOOKUP(MONTH($A208),$L$3:$M$14,2,0),""),IF(AND(MONTH($A208)=5,$H208&lt;&gt;""),SUM($H$3:$H208),IF(AND(MONTH($A208)=6,$H208&lt;&gt;""),SUM($H$3:$H208,-$M$3),IF(AND(MONTH($A208)=7,$H208&lt;&gt;""),SUM($H$3:$H208,-SUM($M$3:$M$4)),IF(AND(MONTH($A208)=8,$H208&lt;&gt;""),SUM($H$3:$H208,-SUM($M$3:$M$5)),IF(AND(MONTH($A208)=9,$H208&lt;&gt;""),SUM($H$3:$H208,-SUM($M$3:$M$6)),IF(AND(MONTH($A208)=10,$H208&lt;&gt;""),SUM($H$3:$H208,-SUM($M$3:$M$7)),IF(AND(MONTH($A208)=11,$H208&lt;&gt;""),SUM($H$3:$H208,-SUM($M$3:$M$8)),IF(AND(MONTH($A208)=12,$H208&lt;&gt;""),SUM($H$3:$H208,-SUM($M$3:$M$9)),IF(AND(MONTH($A208)=1,$H208&lt;&gt;""),SUM($H$3:$H208,-SUM($M$3:$M$10)),IF(AND(MONTH($A208)=2,$H208&lt;&gt;""),SUM($H$3:$H208,-SUM($M$3:$M$11)),IF(AND(MONTH($A208)=3,$H208&lt;&gt;""),SUM($H$3:$H208,-SUM($M$3:$M$12)),IF(AND(MONTH($A208)=4,$H208&lt;&gt;""),SUM($H$3:$H208,-SUM($M$3:$M$13)),"")))))))))))))</f>
        <v/>
      </c>
      <c r="J208" s="26" t="str">
        <f t="shared" si="69"/>
        <v/>
      </c>
      <c r="K208" s="26" t="str">
        <f>IF(OR(A208&lt;$E$1,A208&gt;EOMONTH($E$1,11)),"",IF(OR(AND(A208=EOMONTH(A208,0),VLOOKUP(MONTH(A208),$L$3:$N$14,3,0)&gt;0),J208&lt;&gt;""),SUM($J$3:$J208),""))</f>
        <v/>
      </c>
    </row>
    <row r="209" spans="1:11" x14ac:dyDescent="0.25">
      <c r="A209" s="17">
        <f t="shared" si="70"/>
        <v>43790</v>
      </c>
      <c r="B209" s="11"/>
      <c r="C209" s="11"/>
      <c r="D209" s="11"/>
      <c r="E209" s="11"/>
      <c r="F209" s="22" t="str">
        <f t="shared" si="68"/>
        <v/>
      </c>
      <c r="G209" s="26" t="str">
        <f t="shared" si="73"/>
        <v/>
      </c>
      <c r="H209" s="26" t="str">
        <f t="shared" si="74"/>
        <v/>
      </c>
      <c r="I209" s="26" t="str">
        <f>IF($A209=EOMONTH($A209,0),IF(VLOOKUP(MONTH($A209),$L$3:$M$14,2,0)&gt;0,VLOOKUP(MONTH($A209),$L$3:$M$14,2,0),""),IF(AND(MONTH($A209)=5,$H209&lt;&gt;""),SUM($H$3:$H209),IF(AND(MONTH($A209)=6,$H209&lt;&gt;""),SUM($H$3:$H209,-$M$3),IF(AND(MONTH($A209)=7,$H209&lt;&gt;""),SUM($H$3:$H209,-SUM($M$3:$M$4)),IF(AND(MONTH($A209)=8,$H209&lt;&gt;""),SUM($H$3:$H209,-SUM($M$3:$M$5)),IF(AND(MONTH($A209)=9,$H209&lt;&gt;""),SUM($H$3:$H209,-SUM($M$3:$M$6)),IF(AND(MONTH($A209)=10,$H209&lt;&gt;""),SUM($H$3:$H209,-SUM($M$3:$M$7)),IF(AND(MONTH($A209)=11,$H209&lt;&gt;""),SUM($H$3:$H209,-SUM($M$3:$M$8)),IF(AND(MONTH($A209)=12,$H209&lt;&gt;""),SUM($H$3:$H209,-SUM($M$3:$M$9)),IF(AND(MONTH($A209)=1,$H209&lt;&gt;""),SUM($H$3:$H209,-SUM($M$3:$M$10)),IF(AND(MONTH($A209)=2,$H209&lt;&gt;""),SUM($H$3:$H209,-SUM($M$3:$M$11)),IF(AND(MONTH($A209)=3,$H209&lt;&gt;""),SUM($H$3:$H209,-SUM($M$3:$M$12)),IF(AND(MONTH($A209)=4,$H209&lt;&gt;""),SUM($H$3:$H209,-SUM($M$3:$M$13)),"")))))))))))))</f>
        <v/>
      </c>
      <c r="J209" s="26" t="str">
        <f t="shared" si="69"/>
        <v/>
      </c>
      <c r="K209" s="26" t="str">
        <f>IF(OR(A209&lt;$E$1,A209&gt;EOMONTH($E$1,11)),"",IF(OR(AND(A209=EOMONTH(A209,0),VLOOKUP(MONTH(A209),$L$3:$N$14,3,0)&gt;0),J209&lt;&gt;""),SUM($J$3:$J209),""))</f>
        <v/>
      </c>
    </row>
    <row r="210" spans="1:11" x14ac:dyDescent="0.25">
      <c r="A210" s="17">
        <f t="shared" si="70"/>
        <v>43791</v>
      </c>
      <c r="B210" s="11"/>
      <c r="C210" s="11"/>
      <c r="D210" s="11"/>
      <c r="E210" s="11"/>
      <c r="F210" s="22" t="str">
        <f t="shared" si="68"/>
        <v/>
      </c>
      <c r="G210" s="26" t="str">
        <f t="shared" si="73"/>
        <v/>
      </c>
      <c r="H210" s="26" t="str">
        <f t="shared" si="74"/>
        <v/>
      </c>
      <c r="I210" s="26" t="str">
        <f>IF($A210=EOMONTH($A210,0),IF(VLOOKUP(MONTH($A210),$L$3:$M$14,2,0)&gt;0,VLOOKUP(MONTH($A210),$L$3:$M$14,2,0),""),IF(AND(MONTH($A210)=5,$H210&lt;&gt;""),SUM($H$3:$H210),IF(AND(MONTH($A210)=6,$H210&lt;&gt;""),SUM($H$3:$H210,-$M$3),IF(AND(MONTH($A210)=7,$H210&lt;&gt;""),SUM($H$3:$H210,-SUM($M$3:$M$4)),IF(AND(MONTH($A210)=8,$H210&lt;&gt;""),SUM($H$3:$H210,-SUM($M$3:$M$5)),IF(AND(MONTH($A210)=9,$H210&lt;&gt;""),SUM($H$3:$H210,-SUM($M$3:$M$6)),IF(AND(MONTH($A210)=10,$H210&lt;&gt;""),SUM($H$3:$H210,-SUM($M$3:$M$7)),IF(AND(MONTH($A210)=11,$H210&lt;&gt;""),SUM($H$3:$H210,-SUM($M$3:$M$8)),IF(AND(MONTH($A210)=12,$H210&lt;&gt;""),SUM($H$3:$H210,-SUM($M$3:$M$9)),IF(AND(MONTH($A210)=1,$H210&lt;&gt;""),SUM($H$3:$H210,-SUM($M$3:$M$10)),IF(AND(MONTH($A210)=2,$H210&lt;&gt;""),SUM($H$3:$H210,-SUM($M$3:$M$11)),IF(AND(MONTH($A210)=3,$H210&lt;&gt;""),SUM($H$3:$H210,-SUM($M$3:$M$12)),IF(AND(MONTH($A210)=4,$H210&lt;&gt;""),SUM($H$3:$H210,-SUM($M$3:$M$13)),"")))))))))))))</f>
        <v/>
      </c>
      <c r="J210" s="26" t="str">
        <f t="shared" si="69"/>
        <v/>
      </c>
      <c r="K210" s="26" t="str">
        <f>IF(OR(A210&lt;$E$1,A210&gt;EOMONTH($E$1,11)),"",IF(OR(AND(A210=EOMONTH(A210,0),VLOOKUP(MONTH(A210),$L$3:$N$14,3,0)&gt;0),J210&lt;&gt;""),SUM($J$3:$J210),""))</f>
        <v/>
      </c>
    </row>
    <row r="211" spans="1:11" x14ac:dyDescent="0.25">
      <c r="A211" s="17">
        <f t="shared" si="70"/>
        <v>43792</v>
      </c>
      <c r="B211" s="11"/>
      <c r="C211" s="11"/>
      <c r="D211" s="11"/>
      <c r="E211" s="11"/>
      <c r="F211" s="22" t="str">
        <f t="shared" si="68"/>
        <v/>
      </c>
      <c r="G211" s="26" t="str">
        <f t="shared" si="73"/>
        <v/>
      </c>
      <c r="H211" s="26" t="str">
        <f t="shared" si="74"/>
        <v/>
      </c>
      <c r="I211" s="26" t="str">
        <f>IF($A211=EOMONTH($A211,0),IF(VLOOKUP(MONTH($A211),$L$3:$M$14,2,0)&gt;0,VLOOKUP(MONTH($A211),$L$3:$M$14,2,0),""),IF(AND(MONTH($A211)=5,$H211&lt;&gt;""),SUM($H$3:$H211),IF(AND(MONTH($A211)=6,$H211&lt;&gt;""),SUM($H$3:$H211,-$M$3),IF(AND(MONTH($A211)=7,$H211&lt;&gt;""),SUM($H$3:$H211,-SUM($M$3:$M$4)),IF(AND(MONTH($A211)=8,$H211&lt;&gt;""),SUM($H$3:$H211,-SUM($M$3:$M$5)),IF(AND(MONTH($A211)=9,$H211&lt;&gt;""),SUM($H$3:$H211,-SUM($M$3:$M$6)),IF(AND(MONTH($A211)=10,$H211&lt;&gt;""),SUM($H$3:$H211,-SUM($M$3:$M$7)),IF(AND(MONTH($A211)=11,$H211&lt;&gt;""),SUM($H$3:$H211,-SUM($M$3:$M$8)),IF(AND(MONTH($A211)=12,$H211&lt;&gt;""),SUM($H$3:$H211,-SUM($M$3:$M$9)),IF(AND(MONTH($A211)=1,$H211&lt;&gt;""),SUM($H$3:$H211,-SUM($M$3:$M$10)),IF(AND(MONTH($A211)=2,$H211&lt;&gt;""),SUM($H$3:$H211,-SUM($M$3:$M$11)),IF(AND(MONTH($A211)=3,$H211&lt;&gt;""),SUM($H$3:$H211,-SUM($M$3:$M$12)),IF(AND(MONTH($A211)=4,$H211&lt;&gt;""),SUM($H$3:$H211,-SUM($M$3:$M$13)),"")))))))))))))</f>
        <v/>
      </c>
      <c r="J211" s="26" t="str">
        <f t="shared" si="69"/>
        <v/>
      </c>
      <c r="K211" s="26" t="str">
        <f>IF(OR(A211&lt;$E$1,A211&gt;EOMONTH($E$1,11)),"",IF(OR(AND(A211=EOMONTH(A211,0),VLOOKUP(MONTH(A211),$L$3:$N$14,3,0)&gt;0),J211&lt;&gt;""),SUM($J$3:$J211),""))</f>
        <v/>
      </c>
    </row>
    <row r="212" spans="1:11" x14ac:dyDescent="0.25">
      <c r="A212" s="17">
        <f t="shared" si="70"/>
        <v>43793</v>
      </c>
      <c r="B212" s="11"/>
      <c r="C212" s="11"/>
      <c r="D212" s="11"/>
      <c r="E212" s="11"/>
      <c r="F212" s="22" t="str">
        <f t="shared" si="68"/>
        <v/>
      </c>
      <c r="G212" s="28" t="str">
        <f>IF(SUM(F206:F212)-SUM(G206:G211)&gt;0,SUM(F206:F212)-SUM(G206:G211),"")</f>
        <v/>
      </c>
      <c r="H212" s="26" t="str">
        <f>IF(G212&lt;&gt;"",IF(MAX(SUM(F206:F212)-SUM(G206:G211)-44/24,0)&gt;0,IF(MAX(SUM(F206:F212)-SUM(G206:G211)-44/24,0)&gt;4/24,VLOOKUP(MAX(SUM(F206:F212)-SUM(G206:G211)-44/24,0),$O$3:$P$8,2,1),MAX(SUM(F206:F212)-SUM(G206:G211)-44/24,0)),""),"")</f>
        <v/>
      </c>
      <c r="I212" s="26" t="str">
        <f>IF($A212=EOMONTH($A212,0),IF(VLOOKUP(MONTH($A212),$L$3:$M$14,2,0)&gt;0,VLOOKUP(MONTH($A212),$L$3:$M$14,2,0),""),IF(AND(MONTH($A212)=5,$H212&lt;&gt;""),SUM($H$3:$H212),IF(AND(MONTH($A212)=6,$H212&lt;&gt;""),SUM($H$3:$H212,-$M$3),IF(AND(MONTH($A212)=7,$H212&lt;&gt;""),SUM($H$3:$H212,-SUM($M$3:$M$4)),IF(AND(MONTH($A212)=8,$H212&lt;&gt;""),SUM($H$3:$H212,-SUM($M$3:$M$5)),IF(AND(MONTH($A212)=9,$H212&lt;&gt;""),SUM($H$3:$H212,-SUM($M$3:$M$6)),IF(AND(MONTH($A212)=10,$H212&lt;&gt;""),SUM($H$3:$H212,-SUM($M$3:$M$7)),IF(AND(MONTH($A212)=11,$H212&lt;&gt;""),SUM($H$3:$H212,-SUM($M$3:$M$8)),IF(AND(MONTH($A212)=12,$H212&lt;&gt;""),SUM($H$3:$H212,-SUM($M$3:$M$9)),IF(AND(MONTH($A212)=1,$H212&lt;&gt;""),SUM($H$3:$H212,-SUM($M$3:$M$10)),IF(AND(MONTH($A212)=2,$H212&lt;&gt;""),SUM($H$3:$H212,-SUM($M$3:$M$11)),IF(AND(MONTH($A212)=3,$H212&lt;&gt;""),SUM($H$3:$H212,-SUM($M$3:$M$12)),IF(AND(MONTH($A212)=4,$H212&lt;&gt;""),SUM($H$3:$H212,-SUM($M$3:$M$13)),"")))))))))))))</f>
        <v/>
      </c>
      <c r="J212" s="26" t="str">
        <f t="shared" si="69"/>
        <v/>
      </c>
      <c r="K212" s="26" t="str">
        <f>IF(OR(A212&lt;$E$1,A212&gt;EOMONTH($E$1,11)),"",IF(OR(AND(A212=EOMONTH(A212,0),VLOOKUP(MONTH(A212),$L$3:$N$14,3,0)&gt;0),J212&lt;&gt;""),SUM($J$3:$J212),""))</f>
        <v/>
      </c>
    </row>
    <row r="213" spans="1:11" x14ac:dyDescent="0.25">
      <c r="A213" s="17">
        <f t="shared" si="70"/>
        <v>43794</v>
      </c>
      <c r="B213" s="12"/>
      <c r="C213" s="12"/>
      <c r="D213" s="12"/>
      <c r="E213" s="12"/>
      <c r="F213" s="18" t="str">
        <f t="shared" si="68"/>
        <v/>
      </c>
      <c r="G213" s="25" t="str">
        <f t="shared" ref="G213:G218" si="75">IF(MONTH(A213)=MONTH(A214),"",IF(CHOOSE(WEEKDAY(A213,2),$F$213,SUM($F$213:$F$214),SUM($F$213:$F$215),SUM($F$213:$F$216),SUM($F$213:$F$217),SUM($F$213:$F$218))&gt;0,CHOOSE(WEEKDAY(A213,2),$F$213,SUM($F$213:$F$214),SUM($F$213:$F$215),SUM($F$213:$F$216),SUM($F$213:$F$217),SUM($F$213:$F$218)),""))</f>
        <v/>
      </c>
      <c r="H213" s="25" t="str">
        <f t="shared" ref="H213:H218" si="76">IF(G213&lt;&gt;"",IF(MAX(G213-44/24,0)&gt;0,MAX(G213-44/24,0),""),"")</f>
        <v/>
      </c>
      <c r="I213" s="25" t="str">
        <f>IF($A213=EOMONTH($A213,0),IF(VLOOKUP(MONTH($A213),$L$3:$M$14,2,0)&gt;0,VLOOKUP(MONTH($A213),$L$3:$M$14,2,0),""),IF(AND(MONTH($A213)=5,$H213&lt;&gt;""),SUM($H$3:$H213),IF(AND(MONTH($A213)=6,$H213&lt;&gt;""),SUM($H$3:$H213,-$M$3),IF(AND(MONTH($A213)=7,$H213&lt;&gt;""),SUM($H$3:$H213,-SUM($M$3:$M$4)),IF(AND(MONTH($A213)=8,$H213&lt;&gt;""),SUM($H$3:$H213,-SUM($M$3:$M$5)),IF(AND(MONTH($A213)=9,$H213&lt;&gt;""),SUM($H$3:$H213,-SUM($M$3:$M$6)),IF(AND(MONTH($A213)=10,$H213&lt;&gt;""),SUM($H$3:$H213,-SUM($M$3:$M$7)),IF(AND(MONTH($A213)=11,$H213&lt;&gt;""),SUM($H$3:$H213,-SUM($M$3:$M$8)),IF(AND(MONTH($A213)=12,$H213&lt;&gt;""),SUM($H$3:$H213,-SUM($M$3:$M$9)),IF(AND(MONTH($A213)=1,$H213&lt;&gt;""),SUM($H$3:$H213,-SUM($M$3:$M$10)),IF(AND(MONTH($A213)=2,$H213&lt;&gt;""),SUM($H$3:$H213,-SUM($M$3:$M$11)),IF(AND(MONTH($A213)=3,$H213&lt;&gt;""),SUM($H$3:$H213,-SUM($M$3:$M$12)),IF(AND(MONTH($A213)=4,$H213&lt;&gt;""),SUM($H$3:$H213,-SUM($M$3:$M$13)),"")))))))))))))</f>
        <v/>
      </c>
      <c r="J213" s="25" t="str">
        <f t="shared" si="69"/>
        <v/>
      </c>
      <c r="K213" s="25" t="str">
        <f>IF(OR(A213&lt;$E$1,A213&gt;EOMONTH($E$1,11)),"",IF(OR(AND(A213=EOMONTH(A213,0),VLOOKUP(MONTH(A213),$L$3:$N$14,3,0)&gt;0),J213&lt;&gt;""),SUM($J$3:$J213),""))</f>
        <v/>
      </c>
    </row>
    <row r="214" spans="1:11" x14ac:dyDescent="0.25">
      <c r="A214" s="17">
        <f t="shared" si="70"/>
        <v>43795</v>
      </c>
      <c r="B214" s="12"/>
      <c r="C214" s="12"/>
      <c r="D214" s="12"/>
      <c r="E214" s="12"/>
      <c r="F214" s="18" t="str">
        <f t="shared" si="68"/>
        <v/>
      </c>
      <c r="G214" s="25" t="str">
        <f t="shared" si="75"/>
        <v/>
      </c>
      <c r="H214" s="25" t="str">
        <f t="shared" si="76"/>
        <v/>
      </c>
      <c r="I214" s="25" t="str">
        <f>IF($A214=EOMONTH($A214,0),IF(VLOOKUP(MONTH($A214),$L$3:$M$14,2,0)&gt;0,VLOOKUP(MONTH($A214),$L$3:$M$14,2,0),""),IF(AND(MONTH($A214)=5,$H214&lt;&gt;""),SUM($H$3:$H214),IF(AND(MONTH($A214)=6,$H214&lt;&gt;""),SUM($H$3:$H214,-$M$3),IF(AND(MONTH($A214)=7,$H214&lt;&gt;""),SUM($H$3:$H214,-SUM($M$3:$M$4)),IF(AND(MONTH($A214)=8,$H214&lt;&gt;""),SUM($H$3:$H214,-SUM($M$3:$M$5)),IF(AND(MONTH($A214)=9,$H214&lt;&gt;""),SUM($H$3:$H214,-SUM($M$3:$M$6)),IF(AND(MONTH($A214)=10,$H214&lt;&gt;""),SUM($H$3:$H214,-SUM($M$3:$M$7)),IF(AND(MONTH($A214)=11,$H214&lt;&gt;""),SUM($H$3:$H214,-SUM($M$3:$M$8)),IF(AND(MONTH($A214)=12,$H214&lt;&gt;""),SUM($H$3:$H214,-SUM($M$3:$M$9)),IF(AND(MONTH($A214)=1,$H214&lt;&gt;""),SUM($H$3:$H214,-SUM($M$3:$M$10)),IF(AND(MONTH($A214)=2,$H214&lt;&gt;""),SUM($H$3:$H214,-SUM($M$3:$M$11)),IF(AND(MONTH($A214)=3,$H214&lt;&gt;""),SUM($H$3:$H214,-SUM($M$3:$M$12)),IF(AND(MONTH($A214)=4,$H214&lt;&gt;""),SUM($H$3:$H214,-SUM($M$3:$M$13)),"")))))))))))))</f>
        <v/>
      </c>
      <c r="J214" s="25" t="str">
        <f t="shared" si="69"/>
        <v/>
      </c>
      <c r="K214" s="25" t="str">
        <f>IF(OR(A214&lt;$E$1,A214&gt;EOMONTH($E$1,11)),"",IF(OR(AND(A214=EOMONTH(A214,0),VLOOKUP(MONTH(A214),$L$3:$N$14,3,0)&gt;0),J214&lt;&gt;""),SUM($J$3:$J214),""))</f>
        <v/>
      </c>
    </row>
    <row r="215" spans="1:11" x14ac:dyDescent="0.25">
      <c r="A215" s="17">
        <f t="shared" si="70"/>
        <v>43796</v>
      </c>
      <c r="B215" s="12"/>
      <c r="C215" s="12"/>
      <c r="D215" s="12"/>
      <c r="E215" s="12"/>
      <c r="F215" s="18" t="str">
        <f t="shared" si="68"/>
        <v/>
      </c>
      <c r="G215" s="25" t="str">
        <f t="shared" si="75"/>
        <v/>
      </c>
      <c r="H215" s="25" t="str">
        <f t="shared" si="76"/>
        <v/>
      </c>
      <c r="I215" s="25" t="str">
        <f>IF($A215=EOMONTH($A215,0),IF(VLOOKUP(MONTH($A215),$L$3:$M$14,2,0)&gt;0,VLOOKUP(MONTH($A215),$L$3:$M$14,2,0),""),IF(AND(MONTH($A215)=5,$H215&lt;&gt;""),SUM($H$3:$H215),IF(AND(MONTH($A215)=6,$H215&lt;&gt;""),SUM($H$3:$H215,-$M$3),IF(AND(MONTH($A215)=7,$H215&lt;&gt;""),SUM($H$3:$H215,-SUM($M$3:$M$4)),IF(AND(MONTH($A215)=8,$H215&lt;&gt;""),SUM($H$3:$H215,-SUM($M$3:$M$5)),IF(AND(MONTH($A215)=9,$H215&lt;&gt;""),SUM($H$3:$H215,-SUM($M$3:$M$6)),IF(AND(MONTH($A215)=10,$H215&lt;&gt;""),SUM($H$3:$H215,-SUM($M$3:$M$7)),IF(AND(MONTH($A215)=11,$H215&lt;&gt;""),SUM($H$3:$H215,-SUM($M$3:$M$8)),IF(AND(MONTH($A215)=12,$H215&lt;&gt;""),SUM($H$3:$H215,-SUM($M$3:$M$9)),IF(AND(MONTH($A215)=1,$H215&lt;&gt;""),SUM($H$3:$H215,-SUM($M$3:$M$10)),IF(AND(MONTH($A215)=2,$H215&lt;&gt;""),SUM($H$3:$H215,-SUM($M$3:$M$11)),IF(AND(MONTH($A215)=3,$H215&lt;&gt;""),SUM($H$3:$H215,-SUM($M$3:$M$12)),IF(AND(MONTH($A215)=4,$H215&lt;&gt;""),SUM($H$3:$H215,-SUM($M$3:$M$13)),"")))))))))))))</f>
        <v/>
      </c>
      <c r="J215" s="25" t="str">
        <f t="shared" si="69"/>
        <v/>
      </c>
      <c r="K215" s="25" t="str">
        <f>IF(OR(A215&lt;$E$1,A215&gt;EOMONTH($E$1,11)),"",IF(OR(AND(A215=EOMONTH(A215,0),VLOOKUP(MONTH(A215),$L$3:$N$14,3,0)&gt;0),J215&lt;&gt;""),SUM($J$3:$J215),""))</f>
        <v/>
      </c>
    </row>
    <row r="216" spans="1:11" x14ac:dyDescent="0.25">
      <c r="A216" s="17">
        <f t="shared" si="70"/>
        <v>43797</v>
      </c>
      <c r="B216" s="12"/>
      <c r="C216" s="12"/>
      <c r="D216" s="12"/>
      <c r="E216" s="12"/>
      <c r="F216" s="18" t="str">
        <f t="shared" si="68"/>
        <v/>
      </c>
      <c r="G216" s="25" t="str">
        <f t="shared" si="75"/>
        <v/>
      </c>
      <c r="H216" s="25" t="str">
        <f t="shared" si="76"/>
        <v/>
      </c>
      <c r="I216" s="25" t="str">
        <f>IF($A216=EOMONTH($A216,0),IF(VLOOKUP(MONTH($A216),$L$3:$M$14,2,0)&gt;0,VLOOKUP(MONTH($A216),$L$3:$M$14,2,0),""),IF(AND(MONTH($A216)=5,$H216&lt;&gt;""),SUM($H$3:$H216),IF(AND(MONTH($A216)=6,$H216&lt;&gt;""),SUM($H$3:$H216,-$M$3),IF(AND(MONTH($A216)=7,$H216&lt;&gt;""),SUM($H$3:$H216,-SUM($M$3:$M$4)),IF(AND(MONTH($A216)=8,$H216&lt;&gt;""),SUM($H$3:$H216,-SUM($M$3:$M$5)),IF(AND(MONTH($A216)=9,$H216&lt;&gt;""),SUM($H$3:$H216,-SUM($M$3:$M$6)),IF(AND(MONTH($A216)=10,$H216&lt;&gt;""),SUM($H$3:$H216,-SUM($M$3:$M$7)),IF(AND(MONTH($A216)=11,$H216&lt;&gt;""),SUM($H$3:$H216,-SUM($M$3:$M$8)),IF(AND(MONTH($A216)=12,$H216&lt;&gt;""),SUM($H$3:$H216,-SUM($M$3:$M$9)),IF(AND(MONTH($A216)=1,$H216&lt;&gt;""),SUM($H$3:$H216,-SUM($M$3:$M$10)),IF(AND(MONTH($A216)=2,$H216&lt;&gt;""),SUM($H$3:$H216,-SUM($M$3:$M$11)),IF(AND(MONTH($A216)=3,$H216&lt;&gt;""),SUM($H$3:$H216,-SUM($M$3:$M$12)),IF(AND(MONTH($A216)=4,$H216&lt;&gt;""),SUM($H$3:$H216,-SUM($M$3:$M$13)),"")))))))))))))</f>
        <v/>
      </c>
      <c r="J216" s="25" t="str">
        <f t="shared" si="69"/>
        <v/>
      </c>
      <c r="K216" s="25" t="str">
        <f>IF(OR(A216&lt;$E$1,A216&gt;EOMONTH($E$1,11)),"",IF(OR(AND(A216=EOMONTH(A216,0),VLOOKUP(MONTH(A216),$L$3:$N$14,3,0)&gt;0),J216&lt;&gt;""),SUM($J$3:$J216),""))</f>
        <v/>
      </c>
    </row>
    <row r="217" spans="1:11" x14ac:dyDescent="0.25">
      <c r="A217" s="17">
        <f t="shared" si="70"/>
        <v>43798</v>
      </c>
      <c r="B217" s="12"/>
      <c r="C217" s="12"/>
      <c r="D217" s="12"/>
      <c r="E217" s="12"/>
      <c r="F217" s="18" t="str">
        <f t="shared" si="68"/>
        <v/>
      </c>
      <c r="G217" s="25" t="str">
        <f t="shared" si="75"/>
        <v/>
      </c>
      <c r="H217" s="25" t="str">
        <f t="shared" si="76"/>
        <v/>
      </c>
      <c r="I217" s="25" t="str">
        <f>IF($A217=EOMONTH($A217,0),IF(VLOOKUP(MONTH($A217),$L$3:$M$14,2,0)&gt;0,VLOOKUP(MONTH($A217),$L$3:$M$14,2,0),""),IF(AND(MONTH($A217)=5,$H217&lt;&gt;""),SUM($H$3:$H217),IF(AND(MONTH($A217)=6,$H217&lt;&gt;""),SUM($H$3:$H217,-$M$3),IF(AND(MONTH($A217)=7,$H217&lt;&gt;""),SUM($H$3:$H217,-SUM($M$3:$M$4)),IF(AND(MONTH($A217)=8,$H217&lt;&gt;""),SUM($H$3:$H217,-SUM($M$3:$M$5)),IF(AND(MONTH($A217)=9,$H217&lt;&gt;""),SUM($H$3:$H217,-SUM($M$3:$M$6)),IF(AND(MONTH($A217)=10,$H217&lt;&gt;""),SUM($H$3:$H217,-SUM($M$3:$M$7)),IF(AND(MONTH($A217)=11,$H217&lt;&gt;""),SUM($H$3:$H217,-SUM($M$3:$M$8)),IF(AND(MONTH($A217)=12,$H217&lt;&gt;""),SUM($H$3:$H217,-SUM($M$3:$M$9)),IF(AND(MONTH($A217)=1,$H217&lt;&gt;""),SUM($H$3:$H217,-SUM($M$3:$M$10)),IF(AND(MONTH($A217)=2,$H217&lt;&gt;""),SUM($H$3:$H217,-SUM($M$3:$M$11)),IF(AND(MONTH($A217)=3,$H217&lt;&gt;""),SUM($H$3:$H217,-SUM($M$3:$M$12)),IF(AND(MONTH($A217)=4,$H217&lt;&gt;""),SUM($H$3:$H217,-SUM($M$3:$M$13)),"")))))))))))))</f>
        <v/>
      </c>
      <c r="J217" s="25" t="str">
        <f t="shared" si="69"/>
        <v/>
      </c>
      <c r="K217" s="25" t="str">
        <f>IF(OR(A217&lt;$E$1,A217&gt;EOMONTH($E$1,11)),"",IF(OR(AND(A217=EOMONTH(A217,0),VLOOKUP(MONTH(A217),$L$3:$N$14,3,0)&gt;0),J217&lt;&gt;""),SUM($J$3:$J217),""))</f>
        <v/>
      </c>
    </row>
    <row r="218" spans="1:11" x14ac:dyDescent="0.25">
      <c r="A218" s="17">
        <f t="shared" si="70"/>
        <v>43799</v>
      </c>
      <c r="B218" s="12"/>
      <c r="C218" s="12"/>
      <c r="D218" s="12"/>
      <c r="E218" s="12"/>
      <c r="F218" s="18" t="str">
        <f t="shared" si="68"/>
        <v/>
      </c>
      <c r="G218" s="25" t="str">
        <f t="shared" si="75"/>
        <v/>
      </c>
      <c r="H218" s="25" t="str">
        <f t="shared" si="76"/>
        <v/>
      </c>
      <c r="I218" s="25" t="str">
        <f>IF($A218=EOMONTH($A218,0),IF(VLOOKUP(MONTH($A218),$L$3:$M$14,2,0)&gt;0,VLOOKUP(MONTH($A218),$L$3:$M$14,2,0),""),IF(AND(MONTH($A218)=5,$H218&lt;&gt;""),SUM($H$3:$H218),IF(AND(MONTH($A218)=6,$H218&lt;&gt;""),SUM($H$3:$H218,-$M$3),IF(AND(MONTH($A218)=7,$H218&lt;&gt;""),SUM($H$3:$H218,-SUM($M$3:$M$4)),IF(AND(MONTH($A218)=8,$H218&lt;&gt;""),SUM($H$3:$H218,-SUM($M$3:$M$5)),IF(AND(MONTH($A218)=9,$H218&lt;&gt;""),SUM($H$3:$H218,-SUM($M$3:$M$6)),IF(AND(MONTH($A218)=10,$H218&lt;&gt;""),SUM($H$3:$H218,-SUM($M$3:$M$7)),IF(AND(MONTH($A218)=11,$H218&lt;&gt;""),SUM($H$3:$H218,-SUM($M$3:$M$8)),IF(AND(MONTH($A218)=12,$H218&lt;&gt;""),SUM($H$3:$H218,-SUM($M$3:$M$9)),IF(AND(MONTH($A218)=1,$H218&lt;&gt;""),SUM($H$3:$H218,-SUM($M$3:$M$10)),IF(AND(MONTH($A218)=2,$H218&lt;&gt;""),SUM($H$3:$H218,-SUM($M$3:$M$11)),IF(AND(MONTH($A218)=3,$H218&lt;&gt;""),SUM($H$3:$H218,-SUM($M$3:$M$12)),IF(AND(MONTH($A218)=4,$H218&lt;&gt;""),SUM($H$3:$H218,-SUM($M$3:$M$13)),"")))))))))))))</f>
        <v/>
      </c>
      <c r="J218" s="25" t="str">
        <f t="shared" si="69"/>
        <v/>
      </c>
      <c r="K218" s="25" t="str">
        <f>IF(OR(A218&lt;$E$1,A218&gt;EOMONTH($E$1,11)),"",IF(OR(AND(A218=EOMONTH(A218,0),VLOOKUP(MONTH(A218),$L$3:$N$14,3,0)&gt;0),J218&lt;&gt;""),SUM($J$3:$J218),""))</f>
        <v/>
      </c>
    </row>
    <row r="219" spans="1:11" x14ac:dyDescent="0.25">
      <c r="A219" s="17">
        <f t="shared" si="70"/>
        <v>43800</v>
      </c>
      <c r="B219" s="12"/>
      <c r="C219" s="12"/>
      <c r="D219" s="12"/>
      <c r="E219" s="12"/>
      <c r="F219" s="18" t="str">
        <f t="shared" si="68"/>
        <v/>
      </c>
      <c r="G219" s="27" t="str">
        <f>IF(SUM(F213:F219)-SUM(G213:G218)&gt;0,SUM(F213:F219)-SUM(G213:G218),"")</f>
        <v/>
      </c>
      <c r="H219" s="25" t="str">
        <f>IF(G219&lt;&gt;"",IF(MAX(SUM(F213:F219)-SUM(G213:G218)-44/24,0)&gt;0,IF(MAX(SUM(F213:F219)-SUM(G213:G218)-44/24,0)&gt;4/24,VLOOKUP(MAX(SUM(F213:F219)-SUM(G213:G218)-44/24,0),$O$3:$P$8,2,1),MAX(SUM(F213:F219)-SUM(G213:G218)-44/24,0)),""),"")</f>
        <v/>
      </c>
      <c r="I219" s="25" t="str">
        <f>IF($A219=EOMONTH($A219,0),IF(VLOOKUP(MONTH($A219),$L$3:$M$14,2,0)&gt;0,VLOOKUP(MONTH($A219),$L$3:$M$14,2,0),""),IF(AND(MONTH($A219)=5,$H219&lt;&gt;""),SUM($H$3:$H219),IF(AND(MONTH($A219)=6,$H219&lt;&gt;""),SUM($H$3:$H219,-$M$3),IF(AND(MONTH($A219)=7,$H219&lt;&gt;""),SUM($H$3:$H219,-SUM($M$3:$M$4)),IF(AND(MONTH($A219)=8,$H219&lt;&gt;""),SUM($H$3:$H219,-SUM($M$3:$M$5)),IF(AND(MONTH($A219)=9,$H219&lt;&gt;""),SUM($H$3:$H219,-SUM($M$3:$M$6)),IF(AND(MONTH($A219)=10,$H219&lt;&gt;""),SUM($H$3:$H219,-SUM($M$3:$M$7)),IF(AND(MONTH($A219)=11,$H219&lt;&gt;""),SUM($H$3:$H219,-SUM($M$3:$M$8)),IF(AND(MONTH($A219)=12,$H219&lt;&gt;""),SUM($H$3:$H219,-SUM($M$3:$M$9)),IF(AND(MONTH($A219)=1,$H219&lt;&gt;""),SUM($H$3:$H219,-SUM($M$3:$M$10)),IF(AND(MONTH($A219)=2,$H219&lt;&gt;""),SUM($H$3:$H219,-SUM($M$3:$M$11)),IF(AND(MONTH($A219)=3,$H219&lt;&gt;""),SUM($H$3:$H219,-SUM($M$3:$M$12)),IF(AND(MONTH($A219)=4,$H219&lt;&gt;""),SUM($H$3:$H219,-SUM($M$3:$M$13)),"")))))))))))))</f>
        <v/>
      </c>
      <c r="J219" s="25" t="str">
        <f t="shared" si="69"/>
        <v/>
      </c>
      <c r="K219" s="25" t="str">
        <f>IF(OR(A219&lt;$E$1,A219&gt;EOMONTH($E$1,11)),"",IF(OR(AND(A219=EOMONTH(A219,0),VLOOKUP(MONTH(A219),$L$3:$N$14,3,0)&gt;0),J219&lt;&gt;""),SUM($J$3:$J219),""))</f>
        <v/>
      </c>
    </row>
    <row r="220" spans="1:11" x14ac:dyDescent="0.25">
      <c r="A220" s="17">
        <f t="shared" si="70"/>
        <v>43801</v>
      </c>
      <c r="B220" s="11"/>
      <c r="C220" s="11"/>
      <c r="D220" s="11"/>
      <c r="E220" s="11"/>
      <c r="F220" s="22" t="str">
        <f t="shared" si="68"/>
        <v/>
      </c>
      <c r="G220" s="26" t="str">
        <f t="shared" ref="G220:G225" si="77">IF(MONTH(A220)=MONTH(A221),"",IF(CHOOSE(WEEKDAY(A220,2),$F$220,SUM($F$220:$F$221),SUM($F$220:$F$222),SUM($F$220:$F$223),SUM($F$220:$F$224),SUM($F$220:$F$225))&gt;0,CHOOSE(WEEKDAY(A220,2),$F$220,SUM($F$220:$F$221),SUM($F$220:$F$222),SUM($F$220:$F$223),SUM($F$220:$F$224),SUM($F$220:$F$225)),""))</f>
        <v/>
      </c>
      <c r="H220" s="26" t="str">
        <f t="shared" ref="H220:H225" si="78">IF(G220&lt;&gt;"",IF(MAX(G220-44/24,0)&gt;0,MAX(G220-44/24,0),""),"")</f>
        <v/>
      </c>
      <c r="I220" s="26" t="str">
        <f>IF($A220=EOMONTH($A220,0),IF(VLOOKUP(MONTH($A220),$L$3:$M$14,2,0)&gt;0,VLOOKUP(MONTH($A220),$L$3:$M$14,2,0),""),IF(AND(MONTH($A220)=5,$H220&lt;&gt;""),SUM($H$3:$H220),IF(AND(MONTH($A220)=6,$H220&lt;&gt;""),SUM($H$3:$H220,-$M$3),IF(AND(MONTH($A220)=7,$H220&lt;&gt;""),SUM($H$3:$H220,-SUM($M$3:$M$4)),IF(AND(MONTH($A220)=8,$H220&lt;&gt;""),SUM($H$3:$H220,-SUM($M$3:$M$5)),IF(AND(MONTH($A220)=9,$H220&lt;&gt;""),SUM($H$3:$H220,-SUM($M$3:$M$6)),IF(AND(MONTH($A220)=10,$H220&lt;&gt;""),SUM($H$3:$H220,-SUM($M$3:$M$7)),IF(AND(MONTH($A220)=11,$H220&lt;&gt;""),SUM($H$3:$H220,-SUM($M$3:$M$8)),IF(AND(MONTH($A220)=12,$H220&lt;&gt;""),SUM($H$3:$H220,-SUM($M$3:$M$9)),IF(AND(MONTH($A220)=1,$H220&lt;&gt;""),SUM($H$3:$H220,-SUM($M$3:$M$10)),IF(AND(MONTH($A220)=2,$H220&lt;&gt;""),SUM($H$3:$H220,-SUM($M$3:$M$11)),IF(AND(MONTH($A220)=3,$H220&lt;&gt;""),SUM($H$3:$H220,-SUM($M$3:$M$12)),IF(AND(MONTH($A220)=4,$H220&lt;&gt;""),SUM($H$3:$H220,-SUM($M$3:$M$13)),"")))))))))))))</f>
        <v/>
      </c>
      <c r="J220" s="26" t="str">
        <f t="shared" si="69"/>
        <v/>
      </c>
      <c r="K220" s="26" t="str">
        <f>IF(OR(A220&lt;$E$1,A220&gt;EOMONTH($E$1,11)),"",IF(OR(AND(A220=EOMONTH(A220,0),VLOOKUP(MONTH(A220),$L$3:$N$14,3,0)&gt;0),J220&lt;&gt;""),SUM($J$3:$J220),""))</f>
        <v/>
      </c>
    </row>
    <row r="221" spans="1:11" x14ac:dyDescent="0.25">
      <c r="A221" s="17">
        <f t="shared" si="70"/>
        <v>43802</v>
      </c>
      <c r="B221" s="11"/>
      <c r="C221" s="11"/>
      <c r="D221" s="11"/>
      <c r="E221" s="11"/>
      <c r="F221" s="22" t="str">
        <f t="shared" si="68"/>
        <v/>
      </c>
      <c r="G221" s="26" t="str">
        <f t="shared" si="77"/>
        <v/>
      </c>
      <c r="H221" s="26" t="str">
        <f t="shared" si="78"/>
        <v/>
      </c>
      <c r="I221" s="26" t="str">
        <f>IF($A221=EOMONTH($A221,0),IF(VLOOKUP(MONTH($A221),$L$3:$M$14,2,0)&gt;0,VLOOKUP(MONTH($A221),$L$3:$M$14,2,0),""),IF(AND(MONTH($A221)=5,$H221&lt;&gt;""),SUM($H$3:$H221),IF(AND(MONTH($A221)=6,$H221&lt;&gt;""),SUM($H$3:$H221,-$M$3),IF(AND(MONTH($A221)=7,$H221&lt;&gt;""),SUM($H$3:$H221,-SUM($M$3:$M$4)),IF(AND(MONTH($A221)=8,$H221&lt;&gt;""),SUM($H$3:$H221,-SUM($M$3:$M$5)),IF(AND(MONTH($A221)=9,$H221&lt;&gt;""),SUM($H$3:$H221,-SUM($M$3:$M$6)),IF(AND(MONTH($A221)=10,$H221&lt;&gt;""),SUM($H$3:$H221,-SUM($M$3:$M$7)),IF(AND(MONTH($A221)=11,$H221&lt;&gt;""),SUM($H$3:$H221,-SUM($M$3:$M$8)),IF(AND(MONTH($A221)=12,$H221&lt;&gt;""),SUM($H$3:$H221,-SUM($M$3:$M$9)),IF(AND(MONTH($A221)=1,$H221&lt;&gt;""),SUM($H$3:$H221,-SUM($M$3:$M$10)),IF(AND(MONTH($A221)=2,$H221&lt;&gt;""),SUM($H$3:$H221,-SUM($M$3:$M$11)),IF(AND(MONTH($A221)=3,$H221&lt;&gt;""),SUM($H$3:$H221,-SUM($M$3:$M$12)),IF(AND(MONTH($A221)=4,$H221&lt;&gt;""),SUM($H$3:$H221,-SUM($M$3:$M$13)),"")))))))))))))</f>
        <v/>
      </c>
      <c r="J221" s="26" t="str">
        <f t="shared" si="69"/>
        <v/>
      </c>
      <c r="K221" s="26" t="str">
        <f>IF(OR(A221&lt;$E$1,A221&gt;EOMONTH($E$1,11)),"",IF(OR(AND(A221=EOMONTH(A221,0),VLOOKUP(MONTH(A221),$L$3:$N$14,3,0)&gt;0),J221&lt;&gt;""),SUM($J$3:$J221),""))</f>
        <v/>
      </c>
    </row>
    <row r="222" spans="1:11" x14ac:dyDescent="0.25">
      <c r="A222" s="17">
        <f t="shared" si="70"/>
        <v>43803</v>
      </c>
      <c r="B222" s="11"/>
      <c r="C222" s="11"/>
      <c r="D222" s="11"/>
      <c r="E222" s="11"/>
      <c r="F222" s="22" t="str">
        <f t="shared" si="68"/>
        <v/>
      </c>
      <c r="G222" s="26" t="str">
        <f t="shared" si="77"/>
        <v/>
      </c>
      <c r="H222" s="26" t="str">
        <f t="shared" si="78"/>
        <v/>
      </c>
      <c r="I222" s="26" t="str">
        <f>IF($A222=EOMONTH($A222,0),IF(VLOOKUP(MONTH($A222),$L$3:$M$14,2,0)&gt;0,VLOOKUP(MONTH($A222),$L$3:$M$14,2,0),""),IF(AND(MONTH($A222)=5,$H222&lt;&gt;""),SUM($H$3:$H222),IF(AND(MONTH($A222)=6,$H222&lt;&gt;""),SUM($H$3:$H222,-$M$3),IF(AND(MONTH($A222)=7,$H222&lt;&gt;""),SUM($H$3:$H222,-SUM($M$3:$M$4)),IF(AND(MONTH($A222)=8,$H222&lt;&gt;""),SUM($H$3:$H222,-SUM($M$3:$M$5)),IF(AND(MONTH($A222)=9,$H222&lt;&gt;""),SUM($H$3:$H222,-SUM($M$3:$M$6)),IF(AND(MONTH($A222)=10,$H222&lt;&gt;""),SUM($H$3:$H222,-SUM($M$3:$M$7)),IF(AND(MONTH($A222)=11,$H222&lt;&gt;""),SUM($H$3:$H222,-SUM($M$3:$M$8)),IF(AND(MONTH($A222)=12,$H222&lt;&gt;""),SUM($H$3:$H222,-SUM($M$3:$M$9)),IF(AND(MONTH($A222)=1,$H222&lt;&gt;""),SUM($H$3:$H222,-SUM($M$3:$M$10)),IF(AND(MONTH($A222)=2,$H222&lt;&gt;""),SUM($H$3:$H222,-SUM($M$3:$M$11)),IF(AND(MONTH($A222)=3,$H222&lt;&gt;""),SUM($H$3:$H222,-SUM($M$3:$M$12)),IF(AND(MONTH($A222)=4,$H222&lt;&gt;""),SUM($H$3:$H222,-SUM($M$3:$M$13)),"")))))))))))))</f>
        <v/>
      </c>
      <c r="J222" s="26" t="str">
        <f t="shared" si="69"/>
        <v/>
      </c>
      <c r="K222" s="26" t="str">
        <f>IF(OR(A222&lt;$E$1,A222&gt;EOMONTH($E$1,11)),"",IF(OR(AND(A222=EOMONTH(A222,0),VLOOKUP(MONTH(A222),$L$3:$N$14,3,0)&gt;0),J222&lt;&gt;""),SUM($J$3:$J222),""))</f>
        <v/>
      </c>
    </row>
    <row r="223" spans="1:11" x14ac:dyDescent="0.25">
      <c r="A223" s="17">
        <f t="shared" si="70"/>
        <v>43804</v>
      </c>
      <c r="B223" s="11"/>
      <c r="C223" s="11"/>
      <c r="D223" s="11"/>
      <c r="E223" s="11"/>
      <c r="F223" s="22" t="str">
        <f t="shared" si="68"/>
        <v/>
      </c>
      <c r="G223" s="26" t="str">
        <f t="shared" si="77"/>
        <v/>
      </c>
      <c r="H223" s="26" t="str">
        <f t="shared" si="78"/>
        <v/>
      </c>
      <c r="I223" s="26" t="str">
        <f>IF($A223=EOMONTH($A223,0),IF(VLOOKUP(MONTH($A223),$L$3:$M$14,2,0)&gt;0,VLOOKUP(MONTH($A223),$L$3:$M$14,2,0),""),IF(AND(MONTH($A223)=5,$H223&lt;&gt;""),SUM($H$3:$H223),IF(AND(MONTH($A223)=6,$H223&lt;&gt;""),SUM($H$3:$H223,-$M$3),IF(AND(MONTH($A223)=7,$H223&lt;&gt;""),SUM($H$3:$H223,-SUM($M$3:$M$4)),IF(AND(MONTH($A223)=8,$H223&lt;&gt;""),SUM($H$3:$H223,-SUM($M$3:$M$5)),IF(AND(MONTH($A223)=9,$H223&lt;&gt;""),SUM($H$3:$H223,-SUM($M$3:$M$6)),IF(AND(MONTH($A223)=10,$H223&lt;&gt;""),SUM($H$3:$H223,-SUM($M$3:$M$7)),IF(AND(MONTH($A223)=11,$H223&lt;&gt;""),SUM($H$3:$H223,-SUM($M$3:$M$8)),IF(AND(MONTH($A223)=12,$H223&lt;&gt;""),SUM($H$3:$H223,-SUM($M$3:$M$9)),IF(AND(MONTH($A223)=1,$H223&lt;&gt;""),SUM($H$3:$H223,-SUM($M$3:$M$10)),IF(AND(MONTH($A223)=2,$H223&lt;&gt;""),SUM($H$3:$H223,-SUM($M$3:$M$11)),IF(AND(MONTH($A223)=3,$H223&lt;&gt;""),SUM($H$3:$H223,-SUM($M$3:$M$12)),IF(AND(MONTH($A223)=4,$H223&lt;&gt;""),SUM($H$3:$H223,-SUM($M$3:$M$13)),"")))))))))))))</f>
        <v/>
      </c>
      <c r="J223" s="26" t="str">
        <f t="shared" si="69"/>
        <v/>
      </c>
      <c r="K223" s="26" t="str">
        <f>IF(OR(A223&lt;$E$1,A223&gt;EOMONTH($E$1,11)),"",IF(OR(AND(A223=EOMONTH(A223,0),VLOOKUP(MONTH(A223),$L$3:$N$14,3,0)&gt;0),J223&lt;&gt;""),SUM($J$3:$J223),""))</f>
        <v/>
      </c>
    </row>
    <row r="224" spans="1:11" x14ac:dyDescent="0.25">
      <c r="A224" s="17">
        <f t="shared" si="70"/>
        <v>43805</v>
      </c>
      <c r="B224" s="11"/>
      <c r="C224" s="11"/>
      <c r="D224" s="11"/>
      <c r="E224" s="11"/>
      <c r="F224" s="22" t="str">
        <f t="shared" si="68"/>
        <v/>
      </c>
      <c r="G224" s="26" t="str">
        <f t="shared" si="77"/>
        <v/>
      </c>
      <c r="H224" s="26" t="str">
        <f t="shared" si="78"/>
        <v/>
      </c>
      <c r="I224" s="26" t="str">
        <f>IF($A224=EOMONTH($A224,0),IF(VLOOKUP(MONTH($A224),$L$3:$M$14,2,0)&gt;0,VLOOKUP(MONTH($A224),$L$3:$M$14,2,0),""),IF(AND(MONTH($A224)=5,$H224&lt;&gt;""),SUM($H$3:$H224),IF(AND(MONTH($A224)=6,$H224&lt;&gt;""),SUM($H$3:$H224,-$M$3),IF(AND(MONTH($A224)=7,$H224&lt;&gt;""),SUM($H$3:$H224,-SUM($M$3:$M$4)),IF(AND(MONTH($A224)=8,$H224&lt;&gt;""),SUM($H$3:$H224,-SUM($M$3:$M$5)),IF(AND(MONTH($A224)=9,$H224&lt;&gt;""),SUM($H$3:$H224,-SUM($M$3:$M$6)),IF(AND(MONTH($A224)=10,$H224&lt;&gt;""),SUM($H$3:$H224,-SUM($M$3:$M$7)),IF(AND(MONTH($A224)=11,$H224&lt;&gt;""),SUM($H$3:$H224,-SUM($M$3:$M$8)),IF(AND(MONTH($A224)=12,$H224&lt;&gt;""),SUM($H$3:$H224,-SUM($M$3:$M$9)),IF(AND(MONTH($A224)=1,$H224&lt;&gt;""),SUM($H$3:$H224,-SUM($M$3:$M$10)),IF(AND(MONTH($A224)=2,$H224&lt;&gt;""),SUM($H$3:$H224,-SUM($M$3:$M$11)),IF(AND(MONTH($A224)=3,$H224&lt;&gt;""),SUM($H$3:$H224,-SUM($M$3:$M$12)),IF(AND(MONTH($A224)=4,$H224&lt;&gt;""),SUM($H$3:$H224,-SUM($M$3:$M$13)),"")))))))))))))</f>
        <v/>
      </c>
      <c r="J224" s="26" t="str">
        <f t="shared" si="69"/>
        <v/>
      </c>
      <c r="K224" s="26" t="str">
        <f>IF(OR(A224&lt;$E$1,A224&gt;EOMONTH($E$1,11)),"",IF(OR(AND(A224=EOMONTH(A224,0),VLOOKUP(MONTH(A224),$L$3:$N$14,3,0)&gt;0),J224&lt;&gt;""),SUM($J$3:$J224),""))</f>
        <v/>
      </c>
    </row>
    <row r="225" spans="1:11" x14ac:dyDescent="0.25">
      <c r="A225" s="17">
        <f t="shared" si="70"/>
        <v>43806</v>
      </c>
      <c r="B225" s="11"/>
      <c r="C225" s="11"/>
      <c r="D225" s="11"/>
      <c r="E225" s="11"/>
      <c r="F225" s="22" t="str">
        <f t="shared" si="68"/>
        <v/>
      </c>
      <c r="G225" s="26" t="str">
        <f t="shared" si="77"/>
        <v/>
      </c>
      <c r="H225" s="26" t="str">
        <f t="shared" si="78"/>
        <v/>
      </c>
      <c r="I225" s="26" t="str">
        <f>IF($A225=EOMONTH($A225,0),IF(VLOOKUP(MONTH($A225),$L$3:$M$14,2,0)&gt;0,VLOOKUP(MONTH($A225),$L$3:$M$14,2,0),""),IF(AND(MONTH($A225)=5,$H225&lt;&gt;""),SUM($H$3:$H225),IF(AND(MONTH($A225)=6,$H225&lt;&gt;""),SUM($H$3:$H225,-$M$3),IF(AND(MONTH($A225)=7,$H225&lt;&gt;""),SUM($H$3:$H225,-SUM($M$3:$M$4)),IF(AND(MONTH($A225)=8,$H225&lt;&gt;""),SUM($H$3:$H225,-SUM($M$3:$M$5)),IF(AND(MONTH($A225)=9,$H225&lt;&gt;""),SUM($H$3:$H225,-SUM($M$3:$M$6)),IF(AND(MONTH($A225)=10,$H225&lt;&gt;""),SUM($H$3:$H225,-SUM($M$3:$M$7)),IF(AND(MONTH($A225)=11,$H225&lt;&gt;""),SUM($H$3:$H225,-SUM($M$3:$M$8)),IF(AND(MONTH($A225)=12,$H225&lt;&gt;""),SUM($H$3:$H225,-SUM($M$3:$M$9)),IF(AND(MONTH($A225)=1,$H225&lt;&gt;""),SUM($H$3:$H225,-SUM($M$3:$M$10)),IF(AND(MONTH($A225)=2,$H225&lt;&gt;""),SUM($H$3:$H225,-SUM($M$3:$M$11)),IF(AND(MONTH($A225)=3,$H225&lt;&gt;""),SUM($H$3:$H225,-SUM($M$3:$M$12)),IF(AND(MONTH($A225)=4,$H225&lt;&gt;""),SUM($H$3:$H225,-SUM($M$3:$M$13)),"")))))))))))))</f>
        <v/>
      </c>
      <c r="J225" s="26" t="str">
        <f t="shared" si="69"/>
        <v/>
      </c>
      <c r="K225" s="26" t="str">
        <f>IF(OR(A225&lt;$E$1,A225&gt;EOMONTH($E$1,11)),"",IF(OR(AND(A225=EOMONTH(A225,0),VLOOKUP(MONTH(A225),$L$3:$N$14,3,0)&gt;0),J225&lt;&gt;""),SUM($J$3:$J225),""))</f>
        <v/>
      </c>
    </row>
    <row r="226" spans="1:11" x14ac:dyDescent="0.25">
      <c r="A226" s="17">
        <f t="shared" si="70"/>
        <v>43807</v>
      </c>
      <c r="B226" s="11"/>
      <c r="C226" s="11"/>
      <c r="D226" s="11"/>
      <c r="E226" s="11"/>
      <c r="F226" s="22" t="str">
        <f t="shared" si="68"/>
        <v/>
      </c>
      <c r="G226" s="28" t="str">
        <f>IF(SUM(F220:F226)-SUM(G220:G225)&gt;0,SUM(F220:F226)-SUM(G220:G225),"")</f>
        <v/>
      </c>
      <c r="H226" s="26" t="str">
        <f>IF(G226&lt;&gt;"",IF(MAX(SUM(F220:F226)-SUM(G220:G225)-44/24,0)&gt;0,IF(MAX(SUM(F220:F226)-SUM(G220:G225)-44/24,0)&gt;4/24,VLOOKUP(MAX(SUM(F220:F226)-SUM(G220:G225)-44/24,0),$O$3:$P$8,2,1),MAX(SUM(F220:F226)-SUM(G220:G225)-44/24,0)),""),"")</f>
        <v/>
      </c>
      <c r="I226" s="26" t="str">
        <f>IF($A226=EOMONTH($A226,0),IF(VLOOKUP(MONTH($A226),$L$3:$M$14,2,0)&gt;0,VLOOKUP(MONTH($A226),$L$3:$M$14,2,0),""),IF(AND(MONTH($A226)=5,$H226&lt;&gt;""),SUM($H$3:$H226),IF(AND(MONTH($A226)=6,$H226&lt;&gt;""),SUM($H$3:$H226,-$M$3),IF(AND(MONTH($A226)=7,$H226&lt;&gt;""),SUM($H$3:$H226,-SUM($M$3:$M$4)),IF(AND(MONTH($A226)=8,$H226&lt;&gt;""),SUM($H$3:$H226,-SUM($M$3:$M$5)),IF(AND(MONTH($A226)=9,$H226&lt;&gt;""),SUM($H$3:$H226,-SUM($M$3:$M$6)),IF(AND(MONTH($A226)=10,$H226&lt;&gt;""),SUM($H$3:$H226,-SUM($M$3:$M$7)),IF(AND(MONTH($A226)=11,$H226&lt;&gt;""),SUM($H$3:$H226,-SUM($M$3:$M$8)),IF(AND(MONTH($A226)=12,$H226&lt;&gt;""),SUM($H$3:$H226,-SUM($M$3:$M$9)),IF(AND(MONTH($A226)=1,$H226&lt;&gt;""),SUM($H$3:$H226,-SUM($M$3:$M$10)),IF(AND(MONTH($A226)=2,$H226&lt;&gt;""),SUM($H$3:$H226,-SUM($M$3:$M$11)),IF(AND(MONTH($A226)=3,$H226&lt;&gt;""),SUM($H$3:$H226,-SUM($M$3:$M$12)),IF(AND(MONTH($A226)=4,$H226&lt;&gt;""),SUM($H$3:$H226,-SUM($M$3:$M$13)),"")))))))))))))</f>
        <v/>
      </c>
      <c r="J226" s="26" t="str">
        <f t="shared" si="69"/>
        <v/>
      </c>
      <c r="K226" s="26" t="str">
        <f>IF(OR(A226&lt;$E$1,A226&gt;EOMONTH($E$1,11)),"",IF(OR(AND(A226=EOMONTH(A226,0),VLOOKUP(MONTH(A226),$L$3:$N$14,3,0)&gt;0),J226&lt;&gt;""),SUM($J$3:$J226),""))</f>
        <v/>
      </c>
    </row>
    <row r="227" spans="1:11" x14ac:dyDescent="0.25">
      <c r="A227" s="17">
        <f t="shared" si="70"/>
        <v>43808</v>
      </c>
      <c r="B227" s="12"/>
      <c r="C227" s="12"/>
      <c r="D227" s="12"/>
      <c r="E227" s="12"/>
      <c r="F227" s="18" t="str">
        <f t="shared" si="68"/>
        <v/>
      </c>
      <c r="G227" s="25" t="str">
        <f t="shared" ref="G227:G232" si="79">IF(MONTH(A227)=MONTH(A228),"",IF(CHOOSE(WEEKDAY(A227,2),$F$227,SUM($F$227:$F$228),SUM($F$227:$F$229),SUM($F$227:$F$230),SUM($F$227:$F$231),SUM($F$227:$F$232))&gt;0,CHOOSE(WEEKDAY(A227,2),$F$227,SUM($F$227:$F$228),SUM($F$227:$F$229),SUM($F$227:$F$230),SUM($F$227:$F$231),SUM($F$227:$F$232)),""))</f>
        <v/>
      </c>
      <c r="H227" s="25" t="str">
        <f t="shared" ref="H227:H232" si="80">IF(G227&lt;&gt;"",IF(MAX(G227-44/24,0)&gt;0,MAX(G227-44/24,0),""),"")</f>
        <v/>
      </c>
      <c r="I227" s="25" t="str">
        <f>IF($A227=EOMONTH($A227,0),IF(VLOOKUP(MONTH($A227),$L$3:$M$14,2,0)&gt;0,VLOOKUP(MONTH($A227),$L$3:$M$14,2,0),""),IF(AND(MONTH($A227)=5,$H227&lt;&gt;""),SUM($H$3:$H227),IF(AND(MONTH($A227)=6,$H227&lt;&gt;""),SUM($H$3:$H227,-$M$3),IF(AND(MONTH($A227)=7,$H227&lt;&gt;""),SUM($H$3:$H227,-SUM($M$3:$M$4)),IF(AND(MONTH($A227)=8,$H227&lt;&gt;""),SUM($H$3:$H227,-SUM($M$3:$M$5)),IF(AND(MONTH($A227)=9,$H227&lt;&gt;""),SUM($H$3:$H227,-SUM($M$3:$M$6)),IF(AND(MONTH($A227)=10,$H227&lt;&gt;""),SUM($H$3:$H227,-SUM($M$3:$M$7)),IF(AND(MONTH($A227)=11,$H227&lt;&gt;""),SUM($H$3:$H227,-SUM($M$3:$M$8)),IF(AND(MONTH($A227)=12,$H227&lt;&gt;""),SUM($H$3:$H227,-SUM($M$3:$M$9)),IF(AND(MONTH($A227)=1,$H227&lt;&gt;""),SUM($H$3:$H227,-SUM($M$3:$M$10)),IF(AND(MONTH($A227)=2,$H227&lt;&gt;""),SUM($H$3:$H227,-SUM($M$3:$M$11)),IF(AND(MONTH($A227)=3,$H227&lt;&gt;""),SUM($H$3:$H227,-SUM($M$3:$M$12)),IF(AND(MONTH($A227)=4,$H227&lt;&gt;""),SUM($H$3:$H227,-SUM($M$3:$M$13)),"")))))))))))))</f>
        <v/>
      </c>
      <c r="J227" s="25" t="str">
        <f t="shared" si="69"/>
        <v/>
      </c>
      <c r="K227" s="25" t="str">
        <f>IF(OR(A227&lt;$E$1,A227&gt;EOMONTH($E$1,11)),"",IF(OR(AND(A227=EOMONTH(A227,0),VLOOKUP(MONTH(A227),$L$3:$N$14,3,0)&gt;0),J227&lt;&gt;""),SUM($J$3:$J227),""))</f>
        <v/>
      </c>
    </row>
    <row r="228" spans="1:11" x14ac:dyDescent="0.25">
      <c r="A228" s="17">
        <f t="shared" si="70"/>
        <v>43809</v>
      </c>
      <c r="B228" s="12"/>
      <c r="C228" s="12"/>
      <c r="D228" s="12"/>
      <c r="E228" s="12"/>
      <c r="F228" s="18" t="str">
        <f t="shared" si="68"/>
        <v/>
      </c>
      <c r="G228" s="25" t="str">
        <f t="shared" si="79"/>
        <v/>
      </c>
      <c r="H228" s="25" t="str">
        <f t="shared" si="80"/>
        <v/>
      </c>
      <c r="I228" s="25" t="str">
        <f>IF($A228=EOMONTH($A228,0),IF(VLOOKUP(MONTH($A228),$L$3:$M$14,2,0)&gt;0,VLOOKUP(MONTH($A228),$L$3:$M$14,2,0),""),IF(AND(MONTH($A228)=5,$H228&lt;&gt;""),SUM($H$3:$H228),IF(AND(MONTH($A228)=6,$H228&lt;&gt;""),SUM($H$3:$H228,-$M$3),IF(AND(MONTH($A228)=7,$H228&lt;&gt;""),SUM($H$3:$H228,-SUM($M$3:$M$4)),IF(AND(MONTH($A228)=8,$H228&lt;&gt;""),SUM($H$3:$H228,-SUM($M$3:$M$5)),IF(AND(MONTH($A228)=9,$H228&lt;&gt;""),SUM($H$3:$H228,-SUM($M$3:$M$6)),IF(AND(MONTH($A228)=10,$H228&lt;&gt;""),SUM($H$3:$H228,-SUM($M$3:$M$7)),IF(AND(MONTH($A228)=11,$H228&lt;&gt;""),SUM($H$3:$H228,-SUM($M$3:$M$8)),IF(AND(MONTH($A228)=12,$H228&lt;&gt;""),SUM($H$3:$H228,-SUM($M$3:$M$9)),IF(AND(MONTH($A228)=1,$H228&lt;&gt;""),SUM($H$3:$H228,-SUM($M$3:$M$10)),IF(AND(MONTH($A228)=2,$H228&lt;&gt;""),SUM($H$3:$H228,-SUM($M$3:$M$11)),IF(AND(MONTH($A228)=3,$H228&lt;&gt;""),SUM($H$3:$H228,-SUM($M$3:$M$12)),IF(AND(MONTH($A228)=4,$H228&lt;&gt;""),SUM($H$3:$H228,-SUM($M$3:$M$13)),"")))))))))))))</f>
        <v/>
      </c>
      <c r="J228" s="25" t="str">
        <f t="shared" si="69"/>
        <v/>
      </c>
      <c r="K228" s="25" t="str">
        <f>IF(OR(A228&lt;$E$1,A228&gt;EOMONTH($E$1,11)),"",IF(OR(AND(A228=EOMONTH(A228,0),VLOOKUP(MONTH(A228),$L$3:$N$14,3,0)&gt;0),J228&lt;&gt;""),SUM($J$3:$J228),""))</f>
        <v/>
      </c>
    </row>
    <row r="229" spans="1:11" x14ac:dyDescent="0.25">
      <c r="A229" s="17">
        <f t="shared" si="70"/>
        <v>43810</v>
      </c>
      <c r="B229" s="12"/>
      <c r="C229" s="12"/>
      <c r="D229" s="12"/>
      <c r="E229" s="12"/>
      <c r="F229" s="18" t="str">
        <f t="shared" si="68"/>
        <v/>
      </c>
      <c r="G229" s="25" t="str">
        <f t="shared" si="79"/>
        <v/>
      </c>
      <c r="H229" s="25" t="str">
        <f t="shared" si="80"/>
        <v/>
      </c>
      <c r="I229" s="25" t="str">
        <f>IF($A229=EOMONTH($A229,0),IF(VLOOKUP(MONTH($A229),$L$3:$M$14,2,0)&gt;0,VLOOKUP(MONTH($A229),$L$3:$M$14,2,0),""),IF(AND(MONTH($A229)=5,$H229&lt;&gt;""),SUM($H$3:$H229),IF(AND(MONTH($A229)=6,$H229&lt;&gt;""),SUM($H$3:$H229,-$M$3),IF(AND(MONTH($A229)=7,$H229&lt;&gt;""),SUM($H$3:$H229,-SUM($M$3:$M$4)),IF(AND(MONTH($A229)=8,$H229&lt;&gt;""),SUM($H$3:$H229,-SUM($M$3:$M$5)),IF(AND(MONTH($A229)=9,$H229&lt;&gt;""),SUM($H$3:$H229,-SUM($M$3:$M$6)),IF(AND(MONTH($A229)=10,$H229&lt;&gt;""),SUM($H$3:$H229,-SUM($M$3:$M$7)),IF(AND(MONTH($A229)=11,$H229&lt;&gt;""),SUM($H$3:$H229,-SUM($M$3:$M$8)),IF(AND(MONTH($A229)=12,$H229&lt;&gt;""),SUM($H$3:$H229,-SUM($M$3:$M$9)),IF(AND(MONTH($A229)=1,$H229&lt;&gt;""),SUM($H$3:$H229,-SUM($M$3:$M$10)),IF(AND(MONTH($A229)=2,$H229&lt;&gt;""),SUM($H$3:$H229,-SUM($M$3:$M$11)),IF(AND(MONTH($A229)=3,$H229&lt;&gt;""),SUM($H$3:$H229,-SUM($M$3:$M$12)),IF(AND(MONTH($A229)=4,$H229&lt;&gt;""),SUM($H$3:$H229,-SUM($M$3:$M$13)),"")))))))))))))</f>
        <v/>
      </c>
      <c r="J229" s="25" t="str">
        <f t="shared" si="69"/>
        <v/>
      </c>
      <c r="K229" s="25" t="str">
        <f>IF(OR(A229&lt;$E$1,A229&gt;EOMONTH($E$1,11)),"",IF(OR(AND(A229=EOMONTH(A229,0),VLOOKUP(MONTH(A229),$L$3:$N$14,3,0)&gt;0),J229&lt;&gt;""),SUM($J$3:$J229),""))</f>
        <v/>
      </c>
    </row>
    <row r="230" spans="1:11" x14ac:dyDescent="0.25">
      <c r="A230" s="17">
        <f t="shared" si="70"/>
        <v>43811</v>
      </c>
      <c r="B230" s="12"/>
      <c r="C230" s="12"/>
      <c r="D230" s="12"/>
      <c r="E230" s="12"/>
      <c r="F230" s="18" t="str">
        <f t="shared" si="68"/>
        <v/>
      </c>
      <c r="G230" s="25" t="str">
        <f t="shared" si="79"/>
        <v/>
      </c>
      <c r="H230" s="25" t="str">
        <f t="shared" si="80"/>
        <v/>
      </c>
      <c r="I230" s="25" t="str">
        <f>IF($A230=EOMONTH($A230,0),IF(VLOOKUP(MONTH($A230),$L$3:$M$14,2,0)&gt;0,VLOOKUP(MONTH($A230),$L$3:$M$14,2,0),""),IF(AND(MONTH($A230)=5,$H230&lt;&gt;""),SUM($H$3:$H230),IF(AND(MONTH($A230)=6,$H230&lt;&gt;""),SUM($H$3:$H230,-$M$3),IF(AND(MONTH($A230)=7,$H230&lt;&gt;""),SUM($H$3:$H230,-SUM($M$3:$M$4)),IF(AND(MONTH($A230)=8,$H230&lt;&gt;""),SUM($H$3:$H230,-SUM($M$3:$M$5)),IF(AND(MONTH($A230)=9,$H230&lt;&gt;""),SUM($H$3:$H230,-SUM($M$3:$M$6)),IF(AND(MONTH($A230)=10,$H230&lt;&gt;""),SUM($H$3:$H230,-SUM($M$3:$M$7)),IF(AND(MONTH($A230)=11,$H230&lt;&gt;""),SUM($H$3:$H230,-SUM($M$3:$M$8)),IF(AND(MONTH($A230)=12,$H230&lt;&gt;""),SUM($H$3:$H230,-SUM($M$3:$M$9)),IF(AND(MONTH($A230)=1,$H230&lt;&gt;""),SUM($H$3:$H230,-SUM($M$3:$M$10)),IF(AND(MONTH($A230)=2,$H230&lt;&gt;""),SUM($H$3:$H230,-SUM($M$3:$M$11)),IF(AND(MONTH($A230)=3,$H230&lt;&gt;""),SUM($H$3:$H230,-SUM($M$3:$M$12)),IF(AND(MONTH($A230)=4,$H230&lt;&gt;""),SUM($H$3:$H230,-SUM($M$3:$M$13)),"")))))))))))))</f>
        <v/>
      </c>
      <c r="J230" s="25" t="str">
        <f t="shared" si="69"/>
        <v/>
      </c>
      <c r="K230" s="25" t="str">
        <f>IF(OR(A230&lt;$E$1,A230&gt;EOMONTH($E$1,11)),"",IF(OR(AND(A230=EOMONTH(A230,0),VLOOKUP(MONTH(A230),$L$3:$N$14,3,0)&gt;0),J230&lt;&gt;""),SUM($J$3:$J230),""))</f>
        <v/>
      </c>
    </row>
    <row r="231" spans="1:11" x14ac:dyDescent="0.25">
      <c r="A231" s="17">
        <f t="shared" si="70"/>
        <v>43812</v>
      </c>
      <c r="B231" s="12"/>
      <c r="C231" s="12"/>
      <c r="D231" s="12"/>
      <c r="E231" s="12"/>
      <c r="F231" s="18" t="str">
        <f t="shared" si="68"/>
        <v/>
      </c>
      <c r="G231" s="25" t="str">
        <f t="shared" si="79"/>
        <v/>
      </c>
      <c r="H231" s="25" t="str">
        <f t="shared" si="80"/>
        <v/>
      </c>
      <c r="I231" s="25" t="str">
        <f>IF($A231=EOMONTH($A231,0),IF(VLOOKUP(MONTH($A231),$L$3:$M$14,2,0)&gt;0,VLOOKUP(MONTH($A231),$L$3:$M$14,2,0),""),IF(AND(MONTH($A231)=5,$H231&lt;&gt;""),SUM($H$3:$H231),IF(AND(MONTH($A231)=6,$H231&lt;&gt;""),SUM($H$3:$H231,-$M$3),IF(AND(MONTH($A231)=7,$H231&lt;&gt;""),SUM($H$3:$H231,-SUM($M$3:$M$4)),IF(AND(MONTH($A231)=8,$H231&lt;&gt;""),SUM($H$3:$H231,-SUM($M$3:$M$5)),IF(AND(MONTH($A231)=9,$H231&lt;&gt;""),SUM($H$3:$H231,-SUM($M$3:$M$6)),IF(AND(MONTH($A231)=10,$H231&lt;&gt;""),SUM($H$3:$H231,-SUM($M$3:$M$7)),IF(AND(MONTH($A231)=11,$H231&lt;&gt;""),SUM($H$3:$H231,-SUM($M$3:$M$8)),IF(AND(MONTH($A231)=12,$H231&lt;&gt;""),SUM($H$3:$H231,-SUM($M$3:$M$9)),IF(AND(MONTH($A231)=1,$H231&lt;&gt;""),SUM($H$3:$H231,-SUM($M$3:$M$10)),IF(AND(MONTH($A231)=2,$H231&lt;&gt;""),SUM($H$3:$H231,-SUM($M$3:$M$11)),IF(AND(MONTH($A231)=3,$H231&lt;&gt;""),SUM($H$3:$H231,-SUM($M$3:$M$12)),IF(AND(MONTH($A231)=4,$H231&lt;&gt;""),SUM($H$3:$H231,-SUM($M$3:$M$13)),"")))))))))))))</f>
        <v/>
      </c>
      <c r="J231" s="25" t="str">
        <f t="shared" si="69"/>
        <v/>
      </c>
      <c r="K231" s="25" t="str">
        <f>IF(OR(A231&lt;$E$1,A231&gt;EOMONTH($E$1,11)),"",IF(OR(AND(A231=EOMONTH(A231,0),VLOOKUP(MONTH(A231),$L$3:$N$14,3,0)&gt;0),J231&lt;&gt;""),SUM($J$3:$J231),""))</f>
        <v/>
      </c>
    </row>
    <row r="232" spans="1:11" x14ac:dyDescent="0.25">
      <c r="A232" s="17">
        <f t="shared" si="70"/>
        <v>43813</v>
      </c>
      <c r="B232" s="12"/>
      <c r="C232" s="12"/>
      <c r="D232" s="12"/>
      <c r="E232" s="12"/>
      <c r="F232" s="18" t="str">
        <f t="shared" si="68"/>
        <v/>
      </c>
      <c r="G232" s="25" t="str">
        <f t="shared" si="79"/>
        <v/>
      </c>
      <c r="H232" s="25" t="str">
        <f t="shared" si="80"/>
        <v/>
      </c>
      <c r="I232" s="25" t="str">
        <f>IF($A232=EOMONTH($A232,0),IF(VLOOKUP(MONTH($A232),$L$3:$M$14,2,0)&gt;0,VLOOKUP(MONTH($A232),$L$3:$M$14,2,0),""),IF(AND(MONTH($A232)=5,$H232&lt;&gt;""),SUM($H$3:$H232),IF(AND(MONTH($A232)=6,$H232&lt;&gt;""),SUM($H$3:$H232,-$M$3),IF(AND(MONTH($A232)=7,$H232&lt;&gt;""),SUM($H$3:$H232,-SUM($M$3:$M$4)),IF(AND(MONTH($A232)=8,$H232&lt;&gt;""),SUM($H$3:$H232,-SUM($M$3:$M$5)),IF(AND(MONTH($A232)=9,$H232&lt;&gt;""),SUM($H$3:$H232,-SUM($M$3:$M$6)),IF(AND(MONTH($A232)=10,$H232&lt;&gt;""),SUM($H$3:$H232,-SUM($M$3:$M$7)),IF(AND(MONTH($A232)=11,$H232&lt;&gt;""),SUM($H$3:$H232,-SUM($M$3:$M$8)),IF(AND(MONTH($A232)=12,$H232&lt;&gt;""),SUM($H$3:$H232,-SUM($M$3:$M$9)),IF(AND(MONTH($A232)=1,$H232&lt;&gt;""),SUM($H$3:$H232,-SUM($M$3:$M$10)),IF(AND(MONTH($A232)=2,$H232&lt;&gt;""),SUM($H$3:$H232,-SUM($M$3:$M$11)),IF(AND(MONTH($A232)=3,$H232&lt;&gt;""),SUM($H$3:$H232,-SUM($M$3:$M$12)),IF(AND(MONTH($A232)=4,$H232&lt;&gt;""),SUM($H$3:$H232,-SUM($M$3:$M$13)),"")))))))))))))</f>
        <v/>
      </c>
      <c r="J232" s="25" t="str">
        <f t="shared" si="69"/>
        <v/>
      </c>
      <c r="K232" s="25" t="str">
        <f>IF(OR(A232&lt;$E$1,A232&gt;EOMONTH($E$1,11)),"",IF(OR(AND(A232=EOMONTH(A232,0),VLOOKUP(MONTH(A232),$L$3:$N$14,3,0)&gt;0),J232&lt;&gt;""),SUM($J$3:$J232),""))</f>
        <v/>
      </c>
    </row>
    <row r="233" spans="1:11" x14ac:dyDescent="0.25">
      <c r="A233" s="17">
        <f t="shared" si="70"/>
        <v>43814</v>
      </c>
      <c r="B233" s="12"/>
      <c r="C233" s="12"/>
      <c r="D233" s="12"/>
      <c r="E233" s="12"/>
      <c r="F233" s="18" t="str">
        <f t="shared" si="68"/>
        <v/>
      </c>
      <c r="G233" s="27" t="str">
        <f>IF(SUM(F227:F233)-SUM(G227:G232)&gt;0,SUM(F227:F233)-SUM(G227:G232),"")</f>
        <v/>
      </c>
      <c r="H233" s="25" t="str">
        <f>IF(G233&lt;&gt;"",IF(MAX(SUM(F227:F233)-SUM(G227:G232)-44/24,0)&gt;0,IF(MAX(SUM(F227:F233)-SUM(G227:G232)-44/24,0)&gt;4/24,VLOOKUP(MAX(SUM(F227:F233)-SUM(G227:G232)-44/24,0),$O$3:$P$8,2,1),MAX(SUM(F227:F233)-SUM(G227:G232)-44/24,0)),""),"")</f>
        <v/>
      </c>
      <c r="I233" s="25" t="str">
        <f>IF($A233=EOMONTH($A233,0),IF(VLOOKUP(MONTH($A233),$L$3:$M$14,2,0)&gt;0,VLOOKUP(MONTH($A233),$L$3:$M$14,2,0),""),IF(AND(MONTH($A233)=5,$H233&lt;&gt;""),SUM($H$3:$H233),IF(AND(MONTH($A233)=6,$H233&lt;&gt;""),SUM($H$3:$H233,-$M$3),IF(AND(MONTH($A233)=7,$H233&lt;&gt;""),SUM($H$3:$H233,-SUM($M$3:$M$4)),IF(AND(MONTH($A233)=8,$H233&lt;&gt;""),SUM($H$3:$H233,-SUM($M$3:$M$5)),IF(AND(MONTH($A233)=9,$H233&lt;&gt;""),SUM($H$3:$H233,-SUM($M$3:$M$6)),IF(AND(MONTH($A233)=10,$H233&lt;&gt;""),SUM($H$3:$H233,-SUM($M$3:$M$7)),IF(AND(MONTH($A233)=11,$H233&lt;&gt;""),SUM($H$3:$H233,-SUM($M$3:$M$8)),IF(AND(MONTH($A233)=12,$H233&lt;&gt;""),SUM($H$3:$H233,-SUM($M$3:$M$9)),IF(AND(MONTH($A233)=1,$H233&lt;&gt;""),SUM($H$3:$H233,-SUM($M$3:$M$10)),IF(AND(MONTH($A233)=2,$H233&lt;&gt;""),SUM($H$3:$H233,-SUM($M$3:$M$11)),IF(AND(MONTH($A233)=3,$H233&lt;&gt;""),SUM($H$3:$H233,-SUM($M$3:$M$12)),IF(AND(MONTH($A233)=4,$H233&lt;&gt;""),SUM($H$3:$H233,-SUM($M$3:$M$13)),"")))))))))))))</f>
        <v/>
      </c>
      <c r="J233" s="25" t="str">
        <f t="shared" si="69"/>
        <v/>
      </c>
      <c r="K233" s="25" t="str">
        <f>IF(OR(A233&lt;$E$1,A233&gt;EOMONTH($E$1,11)),"",IF(OR(AND(A233=EOMONTH(A233,0),VLOOKUP(MONTH(A233),$L$3:$N$14,3,0)&gt;0),J233&lt;&gt;""),SUM($J$3:$J233),""))</f>
        <v/>
      </c>
    </row>
    <row r="234" spans="1:11" x14ac:dyDescent="0.25">
      <c r="A234" s="17">
        <f t="shared" si="70"/>
        <v>43815</v>
      </c>
      <c r="B234" s="11"/>
      <c r="C234" s="11"/>
      <c r="D234" s="11"/>
      <c r="E234" s="11"/>
      <c r="F234" s="22" t="str">
        <f t="shared" si="68"/>
        <v/>
      </c>
      <c r="G234" s="26" t="str">
        <f t="shared" ref="G234:G239" si="81">IF(MONTH(A234)=MONTH(A235),"",IF(CHOOSE(WEEKDAY(A234,2),$F$234,SUM($F$234:$F$235),SUM($F$234:$F$236),SUM($F$234:$F$237),SUM($F$234:$F$238),SUM($F$234:$F$239))&gt;0,CHOOSE(WEEKDAY(A234,2),$F$234,SUM($F$234:$F$235),SUM($F$234:$F$236),SUM($F$234:$F$237),SUM($F$234:$F$238),SUM($F$234:$F$239)),""))</f>
        <v/>
      </c>
      <c r="H234" s="26" t="str">
        <f t="shared" ref="H234:H239" si="82">IF(G234&lt;&gt;"",IF(MAX(G234-44/24,0)&gt;0,MAX(G234-44/24,0),""),"")</f>
        <v/>
      </c>
      <c r="I234" s="26" t="str">
        <f>IF($A234=EOMONTH($A234,0),IF(VLOOKUP(MONTH($A234),$L$3:$M$14,2,0)&gt;0,VLOOKUP(MONTH($A234),$L$3:$M$14,2,0),""),IF(AND(MONTH($A234)=5,$H234&lt;&gt;""),SUM($H$3:$H234),IF(AND(MONTH($A234)=6,$H234&lt;&gt;""),SUM($H$3:$H234,-$M$3),IF(AND(MONTH($A234)=7,$H234&lt;&gt;""),SUM($H$3:$H234,-SUM($M$3:$M$4)),IF(AND(MONTH($A234)=8,$H234&lt;&gt;""),SUM($H$3:$H234,-SUM($M$3:$M$5)),IF(AND(MONTH($A234)=9,$H234&lt;&gt;""),SUM($H$3:$H234,-SUM($M$3:$M$6)),IF(AND(MONTH($A234)=10,$H234&lt;&gt;""),SUM($H$3:$H234,-SUM($M$3:$M$7)),IF(AND(MONTH($A234)=11,$H234&lt;&gt;""),SUM($H$3:$H234,-SUM($M$3:$M$8)),IF(AND(MONTH($A234)=12,$H234&lt;&gt;""),SUM($H$3:$H234,-SUM($M$3:$M$9)),IF(AND(MONTH($A234)=1,$H234&lt;&gt;""),SUM($H$3:$H234,-SUM($M$3:$M$10)),IF(AND(MONTH($A234)=2,$H234&lt;&gt;""),SUM($H$3:$H234,-SUM($M$3:$M$11)),IF(AND(MONTH($A234)=3,$H234&lt;&gt;""),SUM($H$3:$H234,-SUM($M$3:$M$12)),IF(AND(MONTH($A234)=4,$H234&lt;&gt;""),SUM($H$3:$H234,-SUM($M$3:$M$13)),"")))))))))))))</f>
        <v/>
      </c>
      <c r="J234" s="26" t="str">
        <f t="shared" si="69"/>
        <v/>
      </c>
      <c r="K234" s="26" t="str">
        <f>IF(OR(A234&lt;$E$1,A234&gt;EOMONTH($E$1,11)),"",IF(OR(AND(A234=EOMONTH(A234,0),VLOOKUP(MONTH(A234),$L$3:$N$14,3,0)&gt;0),J234&lt;&gt;""),SUM($J$3:$J234),""))</f>
        <v/>
      </c>
    </row>
    <row r="235" spans="1:11" x14ac:dyDescent="0.25">
      <c r="A235" s="17">
        <f t="shared" si="70"/>
        <v>43816</v>
      </c>
      <c r="B235" s="11"/>
      <c r="C235" s="11"/>
      <c r="D235" s="11"/>
      <c r="E235" s="11"/>
      <c r="F235" s="22" t="str">
        <f t="shared" si="68"/>
        <v/>
      </c>
      <c r="G235" s="26" t="str">
        <f t="shared" si="81"/>
        <v/>
      </c>
      <c r="H235" s="26" t="str">
        <f t="shared" si="82"/>
        <v/>
      </c>
      <c r="I235" s="26" t="str">
        <f>IF($A235=EOMONTH($A235,0),IF(VLOOKUP(MONTH($A235),$L$3:$M$14,2,0)&gt;0,VLOOKUP(MONTH($A235),$L$3:$M$14,2,0),""),IF(AND(MONTH($A235)=5,$H235&lt;&gt;""),SUM($H$3:$H235),IF(AND(MONTH($A235)=6,$H235&lt;&gt;""),SUM($H$3:$H235,-$M$3),IF(AND(MONTH($A235)=7,$H235&lt;&gt;""),SUM($H$3:$H235,-SUM($M$3:$M$4)),IF(AND(MONTH($A235)=8,$H235&lt;&gt;""),SUM($H$3:$H235,-SUM($M$3:$M$5)),IF(AND(MONTH($A235)=9,$H235&lt;&gt;""),SUM($H$3:$H235,-SUM($M$3:$M$6)),IF(AND(MONTH($A235)=10,$H235&lt;&gt;""),SUM($H$3:$H235,-SUM($M$3:$M$7)),IF(AND(MONTH($A235)=11,$H235&lt;&gt;""),SUM($H$3:$H235,-SUM($M$3:$M$8)),IF(AND(MONTH($A235)=12,$H235&lt;&gt;""),SUM($H$3:$H235,-SUM($M$3:$M$9)),IF(AND(MONTH($A235)=1,$H235&lt;&gt;""),SUM($H$3:$H235,-SUM($M$3:$M$10)),IF(AND(MONTH($A235)=2,$H235&lt;&gt;""),SUM($H$3:$H235,-SUM($M$3:$M$11)),IF(AND(MONTH($A235)=3,$H235&lt;&gt;""),SUM($H$3:$H235,-SUM($M$3:$M$12)),IF(AND(MONTH($A235)=4,$H235&lt;&gt;""),SUM($H$3:$H235,-SUM($M$3:$M$13)),"")))))))))))))</f>
        <v/>
      </c>
      <c r="J235" s="26" t="str">
        <f t="shared" si="69"/>
        <v/>
      </c>
      <c r="K235" s="26" t="str">
        <f>IF(OR(A235&lt;$E$1,A235&gt;EOMONTH($E$1,11)),"",IF(OR(AND(A235=EOMONTH(A235,0),VLOOKUP(MONTH(A235),$L$3:$N$14,3,0)&gt;0),J235&lt;&gt;""),SUM($J$3:$J235),""))</f>
        <v/>
      </c>
    </row>
    <row r="236" spans="1:11" x14ac:dyDescent="0.25">
      <c r="A236" s="17">
        <f t="shared" si="70"/>
        <v>43817</v>
      </c>
      <c r="B236" s="11"/>
      <c r="C236" s="11"/>
      <c r="D236" s="11"/>
      <c r="E236" s="11"/>
      <c r="F236" s="22" t="str">
        <f t="shared" si="68"/>
        <v/>
      </c>
      <c r="G236" s="26" t="str">
        <f t="shared" si="81"/>
        <v/>
      </c>
      <c r="H236" s="26" t="str">
        <f t="shared" si="82"/>
        <v/>
      </c>
      <c r="I236" s="26" t="str">
        <f>IF($A236=EOMONTH($A236,0),IF(VLOOKUP(MONTH($A236),$L$3:$M$14,2,0)&gt;0,VLOOKUP(MONTH($A236),$L$3:$M$14,2,0),""),IF(AND(MONTH($A236)=5,$H236&lt;&gt;""),SUM($H$3:$H236),IF(AND(MONTH($A236)=6,$H236&lt;&gt;""),SUM($H$3:$H236,-$M$3),IF(AND(MONTH($A236)=7,$H236&lt;&gt;""),SUM($H$3:$H236,-SUM($M$3:$M$4)),IF(AND(MONTH($A236)=8,$H236&lt;&gt;""),SUM($H$3:$H236,-SUM($M$3:$M$5)),IF(AND(MONTH($A236)=9,$H236&lt;&gt;""),SUM($H$3:$H236,-SUM($M$3:$M$6)),IF(AND(MONTH($A236)=10,$H236&lt;&gt;""),SUM($H$3:$H236,-SUM($M$3:$M$7)),IF(AND(MONTH($A236)=11,$H236&lt;&gt;""),SUM($H$3:$H236,-SUM($M$3:$M$8)),IF(AND(MONTH($A236)=12,$H236&lt;&gt;""),SUM($H$3:$H236,-SUM($M$3:$M$9)),IF(AND(MONTH($A236)=1,$H236&lt;&gt;""),SUM($H$3:$H236,-SUM($M$3:$M$10)),IF(AND(MONTH($A236)=2,$H236&lt;&gt;""),SUM($H$3:$H236,-SUM($M$3:$M$11)),IF(AND(MONTH($A236)=3,$H236&lt;&gt;""),SUM($H$3:$H236,-SUM($M$3:$M$12)),IF(AND(MONTH($A236)=4,$H236&lt;&gt;""),SUM($H$3:$H236,-SUM($M$3:$M$13)),"")))))))))))))</f>
        <v/>
      </c>
      <c r="J236" s="26" t="str">
        <f t="shared" si="69"/>
        <v/>
      </c>
      <c r="K236" s="26" t="str">
        <f>IF(OR(A236&lt;$E$1,A236&gt;EOMONTH($E$1,11)),"",IF(OR(AND(A236=EOMONTH(A236,0),VLOOKUP(MONTH(A236),$L$3:$N$14,3,0)&gt;0),J236&lt;&gt;""),SUM($J$3:$J236),""))</f>
        <v/>
      </c>
    </row>
    <row r="237" spans="1:11" x14ac:dyDescent="0.25">
      <c r="A237" s="17">
        <f t="shared" si="70"/>
        <v>43818</v>
      </c>
      <c r="B237" s="11"/>
      <c r="C237" s="11"/>
      <c r="D237" s="11"/>
      <c r="E237" s="11"/>
      <c r="F237" s="22" t="str">
        <f t="shared" si="68"/>
        <v/>
      </c>
      <c r="G237" s="26" t="str">
        <f t="shared" si="81"/>
        <v/>
      </c>
      <c r="H237" s="26" t="str">
        <f t="shared" si="82"/>
        <v/>
      </c>
      <c r="I237" s="26" t="str">
        <f>IF($A237=EOMONTH($A237,0),IF(VLOOKUP(MONTH($A237),$L$3:$M$14,2,0)&gt;0,VLOOKUP(MONTH($A237),$L$3:$M$14,2,0),""),IF(AND(MONTH($A237)=5,$H237&lt;&gt;""),SUM($H$3:$H237),IF(AND(MONTH($A237)=6,$H237&lt;&gt;""),SUM($H$3:$H237,-$M$3),IF(AND(MONTH($A237)=7,$H237&lt;&gt;""),SUM($H$3:$H237,-SUM($M$3:$M$4)),IF(AND(MONTH($A237)=8,$H237&lt;&gt;""),SUM($H$3:$H237,-SUM($M$3:$M$5)),IF(AND(MONTH($A237)=9,$H237&lt;&gt;""),SUM($H$3:$H237,-SUM($M$3:$M$6)),IF(AND(MONTH($A237)=10,$H237&lt;&gt;""),SUM($H$3:$H237,-SUM($M$3:$M$7)),IF(AND(MONTH($A237)=11,$H237&lt;&gt;""),SUM($H$3:$H237,-SUM($M$3:$M$8)),IF(AND(MONTH($A237)=12,$H237&lt;&gt;""),SUM($H$3:$H237,-SUM($M$3:$M$9)),IF(AND(MONTH($A237)=1,$H237&lt;&gt;""),SUM($H$3:$H237,-SUM($M$3:$M$10)),IF(AND(MONTH($A237)=2,$H237&lt;&gt;""),SUM($H$3:$H237,-SUM($M$3:$M$11)),IF(AND(MONTH($A237)=3,$H237&lt;&gt;""),SUM($H$3:$H237,-SUM($M$3:$M$12)),IF(AND(MONTH($A237)=4,$H237&lt;&gt;""),SUM($H$3:$H237,-SUM($M$3:$M$13)),"")))))))))))))</f>
        <v/>
      </c>
      <c r="J237" s="26" t="str">
        <f t="shared" si="69"/>
        <v/>
      </c>
      <c r="K237" s="26" t="str">
        <f>IF(OR(A237&lt;$E$1,A237&gt;EOMONTH($E$1,11)),"",IF(OR(AND(A237=EOMONTH(A237,0),VLOOKUP(MONTH(A237),$L$3:$N$14,3,0)&gt;0),J237&lt;&gt;""),SUM($J$3:$J237),""))</f>
        <v/>
      </c>
    </row>
    <row r="238" spans="1:11" x14ac:dyDescent="0.25">
      <c r="A238" s="17">
        <f t="shared" si="70"/>
        <v>43819</v>
      </c>
      <c r="B238" s="11"/>
      <c r="C238" s="11"/>
      <c r="D238" s="11"/>
      <c r="E238" s="11"/>
      <c r="F238" s="22" t="str">
        <f t="shared" si="68"/>
        <v/>
      </c>
      <c r="G238" s="26" t="str">
        <f t="shared" si="81"/>
        <v/>
      </c>
      <c r="H238" s="26" t="str">
        <f t="shared" si="82"/>
        <v/>
      </c>
      <c r="I238" s="26" t="str">
        <f>IF($A238=EOMONTH($A238,0),IF(VLOOKUP(MONTH($A238),$L$3:$M$14,2,0)&gt;0,VLOOKUP(MONTH($A238),$L$3:$M$14,2,0),""),IF(AND(MONTH($A238)=5,$H238&lt;&gt;""),SUM($H$3:$H238),IF(AND(MONTH($A238)=6,$H238&lt;&gt;""),SUM($H$3:$H238,-$M$3),IF(AND(MONTH($A238)=7,$H238&lt;&gt;""),SUM($H$3:$H238,-SUM($M$3:$M$4)),IF(AND(MONTH($A238)=8,$H238&lt;&gt;""),SUM($H$3:$H238,-SUM($M$3:$M$5)),IF(AND(MONTH($A238)=9,$H238&lt;&gt;""),SUM($H$3:$H238,-SUM($M$3:$M$6)),IF(AND(MONTH($A238)=10,$H238&lt;&gt;""),SUM($H$3:$H238,-SUM($M$3:$M$7)),IF(AND(MONTH($A238)=11,$H238&lt;&gt;""),SUM($H$3:$H238,-SUM($M$3:$M$8)),IF(AND(MONTH($A238)=12,$H238&lt;&gt;""),SUM($H$3:$H238,-SUM($M$3:$M$9)),IF(AND(MONTH($A238)=1,$H238&lt;&gt;""),SUM($H$3:$H238,-SUM($M$3:$M$10)),IF(AND(MONTH($A238)=2,$H238&lt;&gt;""),SUM($H$3:$H238,-SUM($M$3:$M$11)),IF(AND(MONTH($A238)=3,$H238&lt;&gt;""),SUM($H$3:$H238,-SUM($M$3:$M$12)),IF(AND(MONTH($A238)=4,$H238&lt;&gt;""),SUM($H$3:$H238,-SUM($M$3:$M$13)),"")))))))))))))</f>
        <v/>
      </c>
      <c r="J238" s="26" t="str">
        <f t="shared" si="69"/>
        <v/>
      </c>
      <c r="K238" s="26" t="str">
        <f>IF(OR(A238&lt;$E$1,A238&gt;EOMONTH($E$1,11)),"",IF(OR(AND(A238=EOMONTH(A238,0),VLOOKUP(MONTH(A238),$L$3:$N$14,3,0)&gt;0),J238&lt;&gt;""),SUM($J$3:$J238),""))</f>
        <v/>
      </c>
    </row>
    <row r="239" spans="1:11" x14ac:dyDescent="0.25">
      <c r="A239" s="17">
        <f t="shared" si="70"/>
        <v>43820</v>
      </c>
      <c r="B239" s="11"/>
      <c r="C239" s="11"/>
      <c r="D239" s="11"/>
      <c r="E239" s="11"/>
      <c r="F239" s="22" t="str">
        <f t="shared" si="68"/>
        <v/>
      </c>
      <c r="G239" s="26" t="str">
        <f t="shared" si="81"/>
        <v/>
      </c>
      <c r="H239" s="26" t="str">
        <f t="shared" si="82"/>
        <v/>
      </c>
      <c r="I239" s="26" t="str">
        <f>IF($A239=EOMONTH($A239,0),IF(VLOOKUP(MONTH($A239),$L$3:$M$14,2,0)&gt;0,VLOOKUP(MONTH($A239),$L$3:$M$14,2,0),""),IF(AND(MONTH($A239)=5,$H239&lt;&gt;""),SUM($H$3:$H239),IF(AND(MONTH($A239)=6,$H239&lt;&gt;""),SUM($H$3:$H239,-$M$3),IF(AND(MONTH($A239)=7,$H239&lt;&gt;""),SUM($H$3:$H239,-SUM($M$3:$M$4)),IF(AND(MONTH($A239)=8,$H239&lt;&gt;""),SUM($H$3:$H239,-SUM($M$3:$M$5)),IF(AND(MONTH($A239)=9,$H239&lt;&gt;""),SUM($H$3:$H239,-SUM($M$3:$M$6)),IF(AND(MONTH($A239)=10,$H239&lt;&gt;""),SUM($H$3:$H239,-SUM($M$3:$M$7)),IF(AND(MONTH($A239)=11,$H239&lt;&gt;""),SUM($H$3:$H239,-SUM($M$3:$M$8)),IF(AND(MONTH($A239)=12,$H239&lt;&gt;""),SUM($H$3:$H239,-SUM($M$3:$M$9)),IF(AND(MONTH($A239)=1,$H239&lt;&gt;""),SUM($H$3:$H239,-SUM($M$3:$M$10)),IF(AND(MONTH($A239)=2,$H239&lt;&gt;""),SUM($H$3:$H239,-SUM($M$3:$M$11)),IF(AND(MONTH($A239)=3,$H239&lt;&gt;""),SUM($H$3:$H239,-SUM($M$3:$M$12)),IF(AND(MONTH($A239)=4,$H239&lt;&gt;""),SUM($H$3:$H239,-SUM($M$3:$M$13)),"")))))))))))))</f>
        <v/>
      </c>
      <c r="J239" s="26" t="str">
        <f t="shared" si="69"/>
        <v/>
      </c>
      <c r="K239" s="26" t="str">
        <f>IF(OR(A239&lt;$E$1,A239&gt;EOMONTH($E$1,11)),"",IF(OR(AND(A239=EOMONTH(A239,0),VLOOKUP(MONTH(A239),$L$3:$N$14,3,0)&gt;0),J239&lt;&gt;""),SUM($J$3:$J239),""))</f>
        <v/>
      </c>
    </row>
    <row r="240" spans="1:11" x14ac:dyDescent="0.25">
      <c r="A240" s="17">
        <f t="shared" si="70"/>
        <v>43821</v>
      </c>
      <c r="B240" s="11"/>
      <c r="C240" s="11"/>
      <c r="D240" s="11"/>
      <c r="E240" s="11"/>
      <c r="F240" s="22" t="str">
        <f t="shared" si="68"/>
        <v/>
      </c>
      <c r="G240" s="28" t="str">
        <f>IF(SUM(F234:F240)-SUM(G234:G239)&gt;0,SUM(F234:F240)-SUM(G234:G239),"")</f>
        <v/>
      </c>
      <c r="H240" s="26" t="str">
        <f>IF(G240&lt;&gt;"",IF(MAX(SUM(F234:F240)-SUM(G234:G239)-44/24,0)&gt;0,IF(MAX(SUM(F234:F240)-SUM(G234:G239)-44/24,0)&gt;4/24,VLOOKUP(MAX(SUM(F234:F240)-SUM(G234:G239)-44/24,0),$O$3:$P$8,2,1),MAX(SUM(F234:F240)-SUM(G234:G239)-44/24,0)),""),"")</f>
        <v/>
      </c>
      <c r="I240" s="26" t="str">
        <f>IF($A240=EOMONTH($A240,0),IF(VLOOKUP(MONTH($A240),$L$3:$M$14,2,0)&gt;0,VLOOKUP(MONTH($A240),$L$3:$M$14,2,0),""),IF(AND(MONTH($A240)=5,$H240&lt;&gt;""),SUM($H$3:$H240),IF(AND(MONTH($A240)=6,$H240&lt;&gt;""),SUM($H$3:$H240,-$M$3),IF(AND(MONTH($A240)=7,$H240&lt;&gt;""),SUM($H$3:$H240,-SUM($M$3:$M$4)),IF(AND(MONTH($A240)=8,$H240&lt;&gt;""),SUM($H$3:$H240,-SUM($M$3:$M$5)),IF(AND(MONTH($A240)=9,$H240&lt;&gt;""),SUM($H$3:$H240,-SUM($M$3:$M$6)),IF(AND(MONTH($A240)=10,$H240&lt;&gt;""),SUM($H$3:$H240,-SUM($M$3:$M$7)),IF(AND(MONTH($A240)=11,$H240&lt;&gt;""),SUM($H$3:$H240,-SUM($M$3:$M$8)),IF(AND(MONTH($A240)=12,$H240&lt;&gt;""),SUM($H$3:$H240,-SUM($M$3:$M$9)),IF(AND(MONTH($A240)=1,$H240&lt;&gt;""),SUM($H$3:$H240,-SUM($M$3:$M$10)),IF(AND(MONTH($A240)=2,$H240&lt;&gt;""),SUM($H$3:$H240,-SUM($M$3:$M$11)),IF(AND(MONTH($A240)=3,$H240&lt;&gt;""),SUM($H$3:$H240,-SUM($M$3:$M$12)),IF(AND(MONTH($A240)=4,$H240&lt;&gt;""),SUM($H$3:$H240,-SUM($M$3:$M$13)),"")))))))))))))</f>
        <v/>
      </c>
      <c r="J240" s="26" t="str">
        <f t="shared" si="69"/>
        <v/>
      </c>
      <c r="K240" s="26" t="str">
        <f>IF(OR(A240&lt;$E$1,A240&gt;EOMONTH($E$1,11)),"",IF(OR(AND(A240=EOMONTH(A240,0),VLOOKUP(MONTH(A240),$L$3:$N$14,3,0)&gt;0),J240&lt;&gt;""),SUM($J$3:$J240),""))</f>
        <v/>
      </c>
    </row>
    <row r="241" spans="1:11" x14ac:dyDescent="0.25">
      <c r="A241" s="17">
        <f t="shared" si="70"/>
        <v>43822</v>
      </c>
      <c r="B241" s="11"/>
      <c r="C241" s="11"/>
      <c r="D241" s="11"/>
      <c r="E241" s="11"/>
      <c r="F241" s="22" t="str">
        <f t="shared" si="68"/>
        <v/>
      </c>
      <c r="G241" s="25" t="str">
        <f t="shared" ref="G241:G246" si="83">IF(MONTH(A241)=MONTH(A242),"",IF(CHOOSE(WEEKDAY(A241,2),$F$242,SUM($F$242:$F$243),SUM($F$242:$F$244),SUM($F$242:$F$245),SUM($F$242:$F$246),SUM($F$242:$F$247))&gt;0,CHOOSE(WEEKDAY(A241,2),$F$242,SUM($F$242:$F$243),SUM($F$242:$F$244),SUM($F$242:$F$245),SUM($F$242:$F$246),SUM($F$242:$F$247)),""))</f>
        <v/>
      </c>
      <c r="H241" s="26" t="str">
        <f t="shared" ref="H241:H246" si="84">IF(G241&lt;&gt;"",IF(MAX(G241-44/24,0)&gt;0,MAX(G241-44/24,0),""),"")</f>
        <v/>
      </c>
      <c r="I241" s="26" t="str">
        <f>IF($A241=EOMONTH($A241,0),IF(VLOOKUP(MONTH($A241),$L$3:$M$14,2,0)&gt;0,VLOOKUP(MONTH($A241),$L$3:$M$14,2,0),""),IF(AND(MONTH($A241)=5,$H241&lt;&gt;""),SUM($H$3:$H241),IF(AND(MONTH($A241)=6,$H241&lt;&gt;""),SUM($H$3:$H241,-$M$3),IF(AND(MONTH($A241)=7,$H241&lt;&gt;""),SUM($H$3:$H241,-SUM($M$3:$M$4)),IF(AND(MONTH($A241)=8,$H241&lt;&gt;""),SUM($H$3:$H241,-SUM($M$3:$M$5)),IF(AND(MONTH($A241)=9,$H241&lt;&gt;""),SUM($H$3:$H241,-SUM($M$3:$M$6)),IF(AND(MONTH($A241)=10,$H241&lt;&gt;""),SUM($H$3:$H241,-SUM($M$3:$M$7)),IF(AND(MONTH($A241)=11,$H241&lt;&gt;""),SUM($H$3:$H241,-SUM($M$3:$M$8)),IF(AND(MONTH($A241)=12,$H241&lt;&gt;""),SUM($H$3:$H241,-SUM($M$3:$M$9)),IF(AND(MONTH($A241)=1,$H241&lt;&gt;""),SUM($H$3:$H241,-SUM($M$3:$M$10)),IF(AND(MONTH($A241)=2,$H241&lt;&gt;""),SUM($H$3:$H241,-SUM($M$3:$M$11)),IF(AND(MONTH($A241)=3,$H241&lt;&gt;""),SUM($H$3:$H241,-SUM($M$3:$M$12)),IF(AND(MONTH($A241)=4,$H241&lt;&gt;""),SUM($H$3:$H241,-SUM($M$3:$M$13)),"")))))))))))))</f>
        <v/>
      </c>
      <c r="J241" s="26" t="str">
        <f t="shared" si="69"/>
        <v/>
      </c>
      <c r="K241" s="26" t="str">
        <f>IF(OR(A241&lt;$E$1,A241&gt;EOMONTH($E$1,11)),"",IF(OR(AND(A241=EOMONTH(A241,0),VLOOKUP(MONTH(A241),$L$3:$N$14,3,0)&gt;0),J241&lt;&gt;""),SUM($J$3:$J241),""))</f>
        <v/>
      </c>
    </row>
    <row r="242" spans="1:11" x14ac:dyDescent="0.25">
      <c r="A242" s="17">
        <f t="shared" si="70"/>
        <v>43823</v>
      </c>
      <c r="B242" s="12"/>
      <c r="C242" s="12"/>
      <c r="D242" s="12"/>
      <c r="E242" s="12"/>
      <c r="F242" s="18" t="str">
        <f t="shared" si="68"/>
        <v/>
      </c>
      <c r="G242" s="25" t="str">
        <f t="shared" si="83"/>
        <v/>
      </c>
      <c r="H242" s="25" t="str">
        <f t="shared" si="84"/>
        <v/>
      </c>
      <c r="I242" s="25" t="str">
        <f>IF($A242=EOMONTH($A242,0),IF(VLOOKUP(MONTH($A242),$L$3:$M$14,2,0)&gt;0,VLOOKUP(MONTH($A242),$L$3:$M$14,2,0),""),IF(AND(MONTH($A242)=5,$H242&lt;&gt;""),SUM($H$3:$H242),IF(AND(MONTH($A242)=6,$H242&lt;&gt;""),SUM($H$3:$H242,-$M$3),IF(AND(MONTH($A242)=7,$H242&lt;&gt;""),SUM($H$3:$H242,-SUM($M$3:$M$4)),IF(AND(MONTH($A242)=8,$H242&lt;&gt;""),SUM($H$3:$H242,-SUM($M$3:$M$5)),IF(AND(MONTH($A242)=9,$H242&lt;&gt;""),SUM($H$3:$H242,-SUM($M$3:$M$6)),IF(AND(MONTH($A242)=10,$H242&lt;&gt;""),SUM($H$3:$H242,-SUM($M$3:$M$7)),IF(AND(MONTH($A242)=11,$H242&lt;&gt;""),SUM($H$3:$H242,-SUM($M$3:$M$8)),IF(AND(MONTH($A242)=12,$H242&lt;&gt;""),SUM($H$3:$H242,-SUM($M$3:$M$9)),IF(AND(MONTH($A242)=1,$H242&lt;&gt;""),SUM($H$3:$H242,-SUM($M$3:$M$10)),IF(AND(MONTH($A242)=2,$H242&lt;&gt;""),SUM($H$3:$H242,-SUM($M$3:$M$11)),IF(AND(MONTH($A242)=3,$H242&lt;&gt;""),SUM($H$3:$H242,-SUM($M$3:$M$12)),IF(AND(MONTH($A242)=4,$H242&lt;&gt;""),SUM($H$3:$H242,-SUM($M$3:$M$13)),"")))))))))))))</f>
        <v/>
      </c>
      <c r="J242" s="25" t="str">
        <f t="shared" si="69"/>
        <v/>
      </c>
      <c r="K242" s="25" t="str">
        <f>IF(OR(A242&lt;$E$1,A242&gt;EOMONTH($E$1,11)),"",IF(OR(AND(A242=EOMONTH(A242,0),VLOOKUP(MONTH(A242),$L$3:$N$14,3,0)&gt;0),J242&lt;&gt;""),SUM($J$3:$J242),""))</f>
        <v/>
      </c>
    </row>
    <row r="243" spans="1:11" x14ac:dyDescent="0.25">
      <c r="A243" s="17">
        <f t="shared" si="70"/>
        <v>43824</v>
      </c>
      <c r="B243" s="12"/>
      <c r="C243" s="12"/>
      <c r="D243" s="12"/>
      <c r="E243" s="12"/>
      <c r="F243" s="18" t="str">
        <f t="shared" si="68"/>
        <v/>
      </c>
      <c r="G243" s="25" t="str">
        <f t="shared" si="83"/>
        <v/>
      </c>
      <c r="H243" s="25" t="str">
        <f t="shared" si="84"/>
        <v/>
      </c>
      <c r="I243" s="25" t="str">
        <f>IF($A243=EOMONTH($A243,0),IF(VLOOKUP(MONTH($A243),$L$3:$M$14,2,0)&gt;0,VLOOKUP(MONTH($A243),$L$3:$M$14,2,0),""),IF(AND(MONTH($A243)=5,$H243&lt;&gt;""),SUM($H$3:$H243),IF(AND(MONTH($A243)=6,$H243&lt;&gt;""),SUM($H$3:$H243,-$M$3),IF(AND(MONTH($A243)=7,$H243&lt;&gt;""),SUM($H$3:$H243,-SUM($M$3:$M$4)),IF(AND(MONTH($A243)=8,$H243&lt;&gt;""),SUM($H$3:$H243,-SUM($M$3:$M$5)),IF(AND(MONTH($A243)=9,$H243&lt;&gt;""),SUM($H$3:$H243,-SUM($M$3:$M$6)),IF(AND(MONTH($A243)=10,$H243&lt;&gt;""),SUM($H$3:$H243,-SUM($M$3:$M$7)),IF(AND(MONTH($A243)=11,$H243&lt;&gt;""),SUM($H$3:$H243,-SUM($M$3:$M$8)),IF(AND(MONTH($A243)=12,$H243&lt;&gt;""),SUM($H$3:$H243,-SUM($M$3:$M$9)),IF(AND(MONTH($A243)=1,$H243&lt;&gt;""),SUM($H$3:$H243,-SUM($M$3:$M$10)),IF(AND(MONTH($A243)=2,$H243&lt;&gt;""),SUM($H$3:$H243,-SUM($M$3:$M$11)),IF(AND(MONTH($A243)=3,$H243&lt;&gt;""),SUM($H$3:$H243,-SUM($M$3:$M$12)),IF(AND(MONTH($A243)=4,$H243&lt;&gt;""),SUM($H$3:$H243,-SUM($M$3:$M$13)),"")))))))))))))</f>
        <v/>
      </c>
      <c r="J243" s="25" t="str">
        <f t="shared" si="69"/>
        <v/>
      </c>
      <c r="K243" s="25" t="str">
        <f>IF(OR(A243&lt;$E$1,A243&gt;EOMONTH($E$1,11)),"",IF(OR(AND(A243=EOMONTH(A243,0),VLOOKUP(MONTH(A243),$L$3:$N$14,3,0)&gt;0),J243&lt;&gt;""),SUM($J$3:$J243),""))</f>
        <v/>
      </c>
    </row>
    <row r="244" spans="1:11" x14ac:dyDescent="0.25">
      <c r="A244" s="17">
        <f t="shared" si="70"/>
        <v>43825</v>
      </c>
      <c r="B244" s="12"/>
      <c r="C244" s="12"/>
      <c r="D244" s="12"/>
      <c r="E244" s="12"/>
      <c r="F244" s="18" t="str">
        <f t="shared" si="68"/>
        <v/>
      </c>
      <c r="G244" s="25" t="str">
        <f t="shared" si="83"/>
        <v/>
      </c>
      <c r="H244" s="25" t="str">
        <f t="shared" si="84"/>
        <v/>
      </c>
      <c r="I244" s="25" t="str">
        <f>IF($A244=EOMONTH($A244,0),IF(VLOOKUP(MONTH($A244),$L$3:$M$14,2,0)&gt;0,VLOOKUP(MONTH($A244),$L$3:$M$14,2,0),""),IF(AND(MONTH($A244)=5,$H244&lt;&gt;""),SUM($H$3:$H244),IF(AND(MONTH($A244)=6,$H244&lt;&gt;""),SUM($H$3:$H244,-$M$3),IF(AND(MONTH($A244)=7,$H244&lt;&gt;""),SUM($H$3:$H244,-SUM($M$3:$M$4)),IF(AND(MONTH($A244)=8,$H244&lt;&gt;""),SUM($H$3:$H244,-SUM($M$3:$M$5)),IF(AND(MONTH($A244)=9,$H244&lt;&gt;""),SUM($H$3:$H244,-SUM($M$3:$M$6)),IF(AND(MONTH($A244)=10,$H244&lt;&gt;""),SUM($H$3:$H244,-SUM($M$3:$M$7)),IF(AND(MONTH($A244)=11,$H244&lt;&gt;""),SUM($H$3:$H244,-SUM($M$3:$M$8)),IF(AND(MONTH($A244)=12,$H244&lt;&gt;""),SUM($H$3:$H244,-SUM($M$3:$M$9)),IF(AND(MONTH($A244)=1,$H244&lt;&gt;""),SUM($H$3:$H244,-SUM($M$3:$M$10)),IF(AND(MONTH($A244)=2,$H244&lt;&gt;""),SUM($H$3:$H244,-SUM($M$3:$M$11)),IF(AND(MONTH($A244)=3,$H244&lt;&gt;""),SUM($H$3:$H244,-SUM($M$3:$M$12)),IF(AND(MONTH($A244)=4,$H244&lt;&gt;""),SUM($H$3:$H244,-SUM($M$3:$M$13)),"")))))))))))))</f>
        <v/>
      </c>
      <c r="J244" s="25" t="str">
        <f t="shared" si="69"/>
        <v/>
      </c>
      <c r="K244" s="25" t="str">
        <f>IF(OR(A244&lt;$E$1,A244&gt;EOMONTH($E$1,11)),"",IF(OR(AND(A244=EOMONTH(A244,0),VLOOKUP(MONTH(A244),$L$3:$N$14,3,0)&gt;0),J244&lt;&gt;""),SUM($J$3:$J244),""))</f>
        <v/>
      </c>
    </row>
    <row r="245" spans="1:11" x14ac:dyDescent="0.25">
      <c r="A245" s="17">
        <f t="shared" si="70"/>
        <v>43826</v>
      </c>
      <c r="B245" s="12"/>
      <c r="C245" s="12"/>
      <c r="D245" s="12"/>
      <c r="E245" s="12"/>
      <c r="F245" s="18" t="str">
        <f t="shared" si="68"/>
        <v/>
      </c>
      <c r="G245" s="25" t="str">
        <f t="shared" si="83"/>
        <v/>
      </c>
      <c r="H245" s="25" t="str">
        <f t="shared" si="84"/>
        <v/>
      </c>
      <c r="I245" s="25" t="str">
        <f>IF($A245=EOMONTH($A245,0),IF(VLOOKUP(MONTH($A245),$L$3:$M$14,2,0)&gt;0,VLOOKUP(MONTH($A245),$L$3:$M$14,2,0),""),IF(AND(MONTH($A245)=5,$H245&lt;&gt;""),SUM($H$3:$H245),IF(AND(MONTH($A245)=6,$H245&lt;&gt;""),SUM($H$3:$H245,-$M$3),IF(AND(MONTH($A245)=7,$H245&lt;&gt;""),SUM($H$3:$H245,-SUM($M$3:$M$4)),IF(AND(MONTH($A245)=8,$H245&lt;&gt;""),SUM($H$3:$H245,-SUM($M$3:$M$5)),IF(AND(MONTH($A245)=9,$H245&lt;&gt;""),SUM($H$3:$H245,-SUM($M$3:$M$6)),IF(AND(MONTH($A245)=10,$H245&lt;&gt;""),SUM($H$3:$H245,-SUM($M$3:$M$7)),IF(AND(MONTH($A245)=11,$H245&lt;&gt;""),SUM($H$3:$H245,-SUM($M$3:$M$8)),IF(AND(MONTH($A245)=12,$H245&lt;&gt;""),SUM($H$3:$H245,-SUM($M$3:$M$9)),IF(AND(MONTH($A245)=1,$H245&lt;&gt;""),SUM($H$3:$H245,-SUM($M$3:$M$10)),IF(AND(MONTH($A245)=2,$H245&lt;&gt;""),SUM($H$3:$H245,-SUM($M$3:$M$11)),IF(AND(MONTH($A245)=3,$H245&lt;&gt;""),SUM($H$3:$H245,-SUM($M$3:$M$12)),IF(AND(MONTH($A245)=4,$H245&lt;&gt;""),SUM($H$3:$H245,-SUM($M$3:$M$13)),"")))))))))))))</f>
        <v/>
      </c>
      <c r="J245" s="25" t="str">
        <f t="shared" si="69"/>
        <v/>
      </c>
      <c r="K245" s="25" t="str">
        <f>IF(OR(A245&lt;$E$1,A245&gt;EOMONTH($E$1,11)),"",IF(OR(AND(A245=EOMONTH(A245,0),VLOOKUP(MONTH(A245),$L$3:$N$14,3,0)&gt;0),J245&lt;&gt;""),SUM($J$3:$J245),""))</f>
        <v/>
      </c>
    </row>
    <row r="246" spans="1:11" x14ac:dyDescent="0.25">
      <c r="A246" s="17">
        <f t="shared" si="70"/>
        <v>43827</v>
      </c>
      <c r="B246" s="12"/>
      <c r="C246" s="12"/>
      <c r="D246" s="12"/>
      <c r="E246" s="12"/>
      <c r="F246" s="18" t="str">
        <f t="shared" si="68"/>
        <v/>
      </c>
      <c r="G246" s="25" t="str">
        <f t="shared" si="83"/>
        <v/>
      </c>
      <c r="H246" s="25" t="str">
        <f t="shared" si="84"/>
        <v/>
      </c>
      <c r="I246" s="25" t="str">
        <f>IF($A246=EOMONTH($A246,0),IF(VLOOKUP(MONTH($A246),$L$3:$M$14,2,0)&gt;0,VLOOKUP(MONTH($A246),$L$3:$M$14,2,0),""),IF(AND(MONTH($A246)=5,$H246&lt;&gt;""),SUM($H$3:$H246),IF(AND(MONTH($A246)=6,$H246&lt;&gt;""),SUM($H$3:$H246,-$M$3),IF(AND(MONTH($A246)=7,$H246&lt;&gt;""),SUM($H$3:$H246,-SUM($M$3:$M$4)),IF(AND(MONTH($A246)=8,$H246&lt;&gt;""),SUM($H$3:$H246,-SUM($M$3:$M$5)),IF(AND(MONTH($A246)=9,$H246&lt;&gt;""),SUM($H$3:$H246,-SUM($M$3:$M$6)),IF(AND(MONTH($A246)=10,$H246&lt;&gt;""),SUM($H$3:$H246,-SUM($M$3:$M$7)),IF(AND(MONTH($A246)=11,$H246&lt;&gt;""),SUM($H$3:$H246,-SUM($M$3:$M$8)),IF(AND(MONTH($A246)=12,$H246&lt;&gt;""),SUM($H$3:$H246,-SUM($M$3:$M$9)),IF(AND(MONTH($A246)=1,$H246&lt;&gt;""),SUM($H$3:$H246,-SUM($M$3:$M$10)),IF(AND(MONTH($A246)=2,$H246&lt;&gt;""),SUM($H$3:$H246,-SUM($M$3:$M$11)),IF(AND(MONTH($A246)=3,$H246&lt;&gt;""),SUM($H$3:$H246,-SUM($M$3:$M$12)),IF(AND(MONTH($A246)=4,$H246&lt;&gt;""),SUM($H$3:$H246,-SUM($M$3:$M$13)),"")))))))))))))</f>
        <v/>
      </c>
      <c r="J246" s="25" t="str">
        <f t="shared" si="69"/>
        <v/>
      </c>
      <c r="K246" s="25" t="str">
        <f>IF(OR(A246&lt;$E$1,A246&gt;EOMONTH($E$1,11)),"",IF(OR(AND(A246=EOMONTH(A246,0),VLOOKUP(MONTH(A246),$L$3:$N$14,3,0)&gt;0),J246&lt;&gt;""),SUM($J$3:$J246),""))</f>
        <v/>
      </c>
    </row>
    <row r="247" spans="1:11" x14ac:dyDescent="0.25">
      <c r="A247" s="17">
        <f t="shared" si="70"/>
        <v>43828</v>
      </c>
      <c r="B247" s="12"/>
      <c r="C247" s="12"/>
      <c r="D247" s="12"/>
      <c r="E247" s="12"/>
      <c r="F247" s="18" t="str">
        <f t="shared" si="68"/>
        <v/>
      </c>
      <c r="G247" s="27" t="str">
        <f>IF(SUM(F241:F247)-SUM(G241:G246)&gt;0,SUM(F241:F247)-SUM(G241:G246),"")</f>
        <v/>
      </c>
      <c r="H247" s="25" t="str">
        <f>IF(G247&lt;&gt;"",IF(MAX(SUM(F241:F247)-SUM(G241:G246)-44/24,0)&gt;0,IF(MAX(SUM(F241:F247)-SUM(G241:G246)-44/24,0)&gt;4/24,VLOOKUP(MAX(SUM(F241:F247)-SUM(G241:G246)-44/24,0),$O$3:$P$8,2,1),MAX(SUM(F241:F247)-SUM(G241:G246)-44/24,0)),""),"")</f>
        <v/>
      </c>
      <c r="I247" s="25" t="str">
        <f>IF($A247=EOMONTH($A247,0),IF(VLOOKUP(MONTH($A247),$L$3:$M$14,2,0)&gt;0,VLOOKUP(MONTH($A247),$L$3:$M$14,2,0),""),IF(AND(MONTH($A247)=5,$H247&lt;&gt;""),SUM($H$3:$H247),IF(AND(MONTH($A247)=6,$H247&lt;&gt;""),SUM($H$3:$H247,-$M$3),IF(AND(MONTH($A247)=7,$H247&lt;&gt;""),SUM($H$3:$H247,-SUM($M$3:$M$4)),IF(AND(MONTH($A247)=8,$H247&lt;&gt;""),SUM($H$3:$H247,-SUM($M$3:$M$5)),IF(AND(MONTH($A247)=9,$H247&lt;&gt;""),SUM($H$3:$H247,-SUM($M$3:$M$6)),IF(AND(MONTH($A247)=10,$H247&lt;&gt;""),SUM($H$3:$H247,-SUM($M$3:$M$7)),IF(AND(MONTH($A247)=11,$H247&lt;&gt;""),SUM($H$3:$H247,-SUM($M$3:$M$8)),IF(AND(MONTH($A247)=12,$H247&lt;&gt;""),SUM($H$3:$H247,-SUM($M$3:$M$9)),IF(AND(MONTH($A247)=1,$H247&lt;&gt;""),SUM($H$3:$H247,-SUM($M$3:$M$10)),IF(AND(MONTH($A247)=2,$H247&lt;&gt;""),SUM($H$3:$H247,-SUM($M$3:$M$11)),IF(AND(MONTH($A247)=3,$H247&lt;&gt;""),SUM($H$3:$H247,-SUM($M$3:$M$12)),IF(AND(MONTH($A247)=4,$H247&lt;&gt;""),SUM($H$3:$H247,-SUM($M$3:$M$13)),"")))))))))))))</f>
        <v/>
      </c>
      <c r="J247" s="25" t="str">
        <f t="shared" si="69"/>
        <v/>
      </c>
      <c r="K247" s="25" t="str">
        <f>IF(OR(A247&lt;$E$1,A247&gt;EOMONTH($E$1,11)),"",IF(OR(AND(A247=EOMONTH(A247,0),VLOOKUP(MONTH(A247),$L$3:$N$14,3,0)&gt;0),J247&lt;&gt;""),SUM($J$3:$J247),""))</f>
        <v/>
      </c>
    </row>
    <row r="248" spans="1:11" x14ac:dyDescent="0.25">
      <c r="A248" s="17">
        <f t="shared" si="70"/>
        <v>43829</v>
      </c>
      <c r="B248" s="11"/>
      <c r="C248" s="11"/>
      <c r="D248" s="11"/>
      <c r="E248" s="11"/>
      <c r="F248" s="22" t="str">
        <f t="shared" si="68"/>
        <v/>
      </c>
      <c r="G248" s="26" t="str">
        <f t="shared" ref="G248:G253" si="85">IF(MONTH(A248)=MONTH(A249),"",IF(CHOOSE(WEEKDAY(A248,2),$F$248,SUM($F$248:$F$249),SUM($F$248:$F$250),SUM($F$248:$F$251),SUM($F$248:$F$252),SUM($F$248:$F$253))&gt;0,CHOOSE(WEEKDAY(A248,2),$F$248,SUM($F$248:$F$249),SUM($F$248:$F$250),SUM($F$248:$F$251),SUM($F$248:$F$252),SUM($F$248:$F$253)),""))</f>
        <v/>
      </c>
      <c r="H248" s="26" t="str">
        <f t="shared" ref="H248:H253" si="86">IF(G248&lt;&gt;"",IF(MAX(G248-44/24,0)&gt;0,MAX(G248-44/24,0),""),"")</f>
        <v/>
      </c>
      <c r="I248" s="26" t="str">
        <f>IF($A248=EOMONTH($A248,0),IF(VLOOKUP(MONTH($A248),$L$3:$M$14,2,0)&gt;0,VLOOKUP(MONTH($A248),$L$3:$M$14,2,0),""),IF(AND(MONTH($A248)=5,$H248&lt;&gt;""),SUM($H$3:$H248),IF(AND(MONTH($A248)=6,$H248&lt;&gt;""),SUM($H$3:$H248,-$M$3),IF(AND(MONTH($A248)=7,$H248&lt;&gt;""),SUM($H$3:$H248,-SUM($M$3:$M$4)),IF(AND(MONTH($A248)=8,$H248&lt;&gt;""),SUM($H$3:$H248,-SUM($M$3:$M$5)),IF(AND(MONTH($A248)=9,$H248&lt;&gt;""),SUM($H$3:$H248,-SUM($M$3:$M$6)),IF(AND(MONTH($A248)=10,$H248&lt;&gt;""),SUM($H$3:$H248,-SUM($M$3:$M$7)),IF(AND(MONTH($A248)=11,$H248&lt;&gt;""),SUM($H$3:$H248,-SUM($M$3:$M$8)),IF(AND(MONTH($A248)=12,$H248&lt;&gt;""),SUM($H$3:$H248,-SUM($M$3:$M$9)),IF(AND(MONTH($A248)=1,$H248&lt;&gt;""),SUM($H$3:$H248,-SUM($M$3:$M$10)),IF(AND(MONTH($A248)=2,$H248&lt;&gt;""),SUM($H$3:$H248,-SUM($M$3:$M$11)),IF(AND(MONTH($A248)=3,$H248&lt;&gt;""),SUM($H$3:$H248,-SUM($M$3:$M$12)),IF(AND(MONTH($A248)=4,$H248&lt;&gt;""),SUM($H$3:$H248,-SUM($M$3:$M$13)),"")))))))))))))</f>
        <v/>
      </c>
      <c r="J248" s="26" t="str">
        <f t="shared" si="69"/>
        <v/>
      </c>
      <c r="K248" s="26" t="str">
        <f>IF(OR(A248&lt;$E$1,A248&gt;EOMONTH($E$1,11)),"",IF(OR(AND(A248=EOMONTH(A248,0),VLOOKUP(MONTH(A248),$L$3:$N$14,3,0)&gt;0),J248&lt;&gt;""),SUM($J$3:$J248),""))</f>
        <v/>
      </c>
    </row>
    <row r="249" spans="1:11" x14ac:dyDescent="0.25">
      <c r="A249" s="17">
        <f t="shared" si="70"/>
        <v>43830</v>
      </c>
      <c r="B249" s="11"/>
      <c r="C249" s="11"/>
      <c r="D249" s="11"/>
      <c r="E249" s="11"/>
      <c r="F249" s="22" t="str">
        <f t="shared" si="68"/>
        <v/>
      </c>
      <c r="G249" s="26" t="str">
        <f t="shared" si="85"/>
        <v/>
      </c>
      <c r="H249" s="26" t="str">
        <f t="shared" si="86"/>
        <v/>
      </c>
      <c r="I249" s="26" t="str">
        <f>IF($A249=EOMONTH($A249,0),IF(VLOOKUP(MONTH($A249),$L$3:$M$14,2,0)&gt;0,VLOOKUP(MONTH($A249),$L$3:$M$14,2,0),""),IF(AND(MONTH($A249)=5,$H249&lt;&gt;""),SUM($H$3:$H249),IF(AND(MONTH($A249)=6,$H249&lt;&gt;""),SUM($H$3:$H249,-$M$3),IF(AND(MONTH($A249)=7,$H249&lt;&gt;""),SUM($H$3:$H249,-SUM($M$3:$M$4)),IF(AND(MONTH($A249)=8,$H249&lt;&gt;""),SUM($H$3:$H249,-SUM($M$3:$M$5)),IF(AND(MONTH($A249)=9,$H249&lt;&gt;""),SUM($H$3:$H249,-SUM($M$3:$M$6)),IF(AND(MONTH($A249)=10,$H249&lt;&gt;""),SUM($H$3:$H249,-SUM($M$3:$M$7)),IF(AND(MONTH($A249)=11,$H249&lt;&gt;""),SUM($H$3:$H249,-SUM($M$3:$M$8)),IF(AND(MONTH($A249)=12,$H249&lt;&gt;""),SUM($H$3:$H249,-SUM($M$3:$M$9)),IF(AND(MONTH($A249)=1,$H249&lt;&gt;""),SUM($H$3:$H249,-SUM($M$3:$M$10)),IF(AND(MONTH($A249)=2,$H249&lt;&gt;""),SUM($H$3:$H249,-SUM($M$3:$M$11)),IF(AND(MONTH($A249)=3,$H249&lt;&gt;""),SUM($H$3:$H249,-SUM($M$3:$M$12)),IF(AND(MONTH($A249)=4,$H249&lt;&gt;""),SUM($H$3:$H249,-SUM($M$3:$M$13)),"")))))))))))))</f>
        <v/>
      </c>
      <c r="J249" s="26" t="str">
        <f t="shared" si="69"/>
        <v/>
      </c>
      <c r="K249" s="26" t="str">
        <f>IF(OR(A249&lt;$E$1,A249&gt;EOMONTH($E$1,11)),"",IF(OR(AND(A249=EOMONTH(A249,0),VLOOKUP(MONTH(A249),$L$3:$N$14,3,0)&gt;0),J249&lt;&gt;""),SUM($J$3:$J249),""))</f>
        <v/>
      </c>
    </row>
    <row r="250" spans="1:11" x14ac:dyDescent="0.25">
      <c r="A250" s="17">
        <f t="shared" si="70"/>
        <v>43831</v>
      </c>
      <c r="B250" s="11"/>
      <c r="C250" s="11"/>
      <c r="D250" s="11"/>
      <c r="E250" s="11"/>
      <c r="F250" s="22" t="str">
        <f t="shared" si="68"/>
        <v/>
      </c>
      <c r="G250" s="26" t="str">
        <f t="shared" si="85"/>
        <v/>
      </c>
      <c r="H250" s="26" t="str">
        <f t="shared" si="86"/>
        <v/>
      </c>
      <c r="I250" s="26" t="str">
        <f>IF($A250=EOMONTH($A250,0),IF(VLOOKUP(MONTH($A250),$L$3:$M$14,2,0)&gt;0,VLOOKUP(MONTH($A250),$L$3:$M$14,2,0),""),IF(AND(MONTH($A250)=5,$H250&lt;&gt;""),SUM($H$3:$H250),IF(AND(MONTH($A250)=6,$H250&lt;&gt;""),SUM($H$3:$H250,-$M$3),IF(AND(MONTH($A250)=7,$H250&lt;&gt;""),SUM($H$3:$H250,-SUM($M$3:$M$4)),IF(AND(MONTH($A250)=8,$H250&lt;&gt;""),SUM($H$3:$H250,-SUM($M$3:$M$5)),IF(AND(MONTH($A250)=9,$H250&lt;&gt;""),SUM($H$3:$H250,-SUM($M$3:$M$6)),IF(AND(MONTH($A250)=10,$H250&lt;&gt;""),SUM($H$3:$H250,-SUM($M$3:$M$7)),IF(AND(MONTH($A250)=11,$H250&lt;&gt;""),SUM($H$3:$H250,-SUM($M$3:$M$8)),IF(AND(MONTH($A250)=12,$H250&lt;&gt;""),SUM($H$3:$H250,-SUM($M$3:$M$9)),IF(AND(MONTH($A250)=1,$H250&lt;&gt;""),SUM($H$3:$H250,-SUM($M$3:$M$10)),IF(AND(MONTH($A250)=2,$H250&lt;&gt;""),SUM($H$3:$H250,-SUM($M$3:$M$11)),IF(AND(MONTH($A250)=3,$H250&lt;&gt;""),SUM($H$3:$H250,-SUM($M$3:$M$12)),IF(AND(MONTH($A250)=4,$H250&lt;&gt;""),SUM($H$3:$H250,-SUM($M$3:$M$13)),"")))))))))))))</f>
        <v/>
      </c>
      <c r="J250" s="26" t="str">
        <f t="shared" si="69"/>
        <v/>
      </c>
      <c r="K250" s="26" t="str">
        <f>IF(OR(A250&lt;$E$1,A250&gt;EOMONTH($E$1,11)),"",IF(OR(AND(A250=EOMONTH(A250,0),VLOOKUP(MONTH(A250),$L$3:$N$14,3,0)&gt;0),J250&lt;&gt;""),SUM($J$3:$J250),""))</f>
        <v/>
      </c>
    </row>
    <row r="251" spans="1:11" x14ac:dyDescent="0.25">
      <c r="A251" s="17">
        <f t="shared" si="70"/>
        <v>43832</v>
      </c>
      <c r="B251" s="11"/>
      <c r="C251" s="11"/>
      <c r="D251" s="11"/>
      <c r="E251" s="11"/>
      <c r="F251" s="22" t="str">
        <f t="shared" si="68"/>
        <v/>
      </c>
      <c r="G251" s="26" t="str">
        <f t="shared" si="85"/>
        <v/>
      </c>
      <c r="H251" s="26" t="str">
        <f t="shared" si="86"/>
        <v/>
      </c>
      <c r="I251" s="26" t="str">
        <f>IF($A251=EOMONTH($A251,0),IF(VLOOKUP(MONTH($A251),$L$3:$M$14,2,0)&gt;0,VLOOKUP(MONTH($A251),$L$3:$M$14,2,0),""),IF(AND(MONTH($A251)=5,$H251&lt;&gt;""),SUM($H$3:$H251),IF(AND(MONTH($A251)=6,$H251&lt;&gt;""),SUM($H$3:$H251,-$M$3),IF(AND(MONTH($A251)=7,$H251&lt;&gt;""),SUM($H$3:$H251,-SUM($M$3:$M$4)),IF(AND(MONTH($A251)=8,$H251&lt;&gt;""),SUM($H$3:$H251,-SUM($M$3:$M$5)),IF(AND(MONTH($A251)=9,$H251&lt;&gt;""),SUM($H$3:$H251,-SUM($M$3:$M$6)),IF(AND(MONTH($A251)=10,$H251&lt;&gt;""),SUM($H$3:$H251,-SUM($M$3:$M$7)),IF(AND(MONTH($A251)=11,$H251&lt;&gt;""),SUM($H$3:$H251,-SUM($M$3:$M$8)),IF(AND(MONTH($A251)=12,$H251&lt;&gt;""),SUM($H$3:$H251,-SUM($M$3:$M$9)),IF(AND(MONTH($A251)=1,$H251&lt;&gt;""),SUM($H$3:$H251,-SUM($M$3:$M$10)),IF(AND(MONTH($A251)=2,$H251&lt;&gt;""),SUM($H$3:$H251,-SUM($M$3:$M$11)),IF(AND(MONTH($A251)=3,$H251&lt;&gt;""),SUM($H$3:$H251,-SUM($M$3:$M$12)),IF(AND(MONTH($A251)=4,$H251&lt;&gt;""),SUM($H$3:$H251,-SUM($M$3:$M$13)),"")))))))))))))</f>
        <v/>
      </c>
      <c r="J251" s="26" t="str">
        <f t="shared" si="69"/>
        <v/>
      </c>
      <c r="K251" s="26" t="str">
        <f>IF(OR(A251&lt;$E$1,A251&gt;EOMONTH($E$1,11)),"",IF(OR(AND(A251=EOMONTH(A251,0),VLOOKUP(MONTH(A251),$L$3:$N$14,3,0)&gt;0),J251&lt;&gt;""),SUM($J$3:$J251),""))</f>
        <v/>
      </c>
    </row>
    <row r="252" spans="1:11" x14ac:dyDescent="0.25">
      <c r="A252" s="17">
        <f t="shared" si="70"/>
        <v>43833</v>
      </c>
      <c r="B252" s="11"/>
      <c r="C252" s="11"/>
      <c r="D252" s="11"/>
      <c r="E252" s="11"/>
      <c r="F252" s="22" t="str">
        <f t="shared" si="68"/>
        <v/>
      </c>
      <c r="G252" s="26" t="str">
        <f t="shared" si="85"/>
        <v/>
      </c>
      <c r="H252" s="26" t="str">
        <f t="shared" si="86"/>
        <v/>
      </c>
      <c r="I252" s="26" t="str">
        <f>IF($A252=EOMONTH($A252,0),IF(VLOOKUP(MONTH($A252),$L$3:$M$14,2,0)&gt;0,VLOOKUP(MONTH($A252),$L$3:$M$14,2,0),""),IF(AND(MONTH($A252)=5,$H252&lt;&gt;""),SUM($H$3:$H252),IF(AND(MONTH($A252)=6,$H252&lt;&gt;""),SUM($H$3:$H252,-$M$3),IF(AND(MONTH($A252)=7,$H252&lt;&gt;""),SUM($H$3:$H252,-SUM($M$3:$M$4)),IF(AND(MONTH($A252)=8,$H252&lt;&gt;""),SUM($H$3:$H252,-SUM($M$3:$M$5)),IF(AND(MONTH($A252)=9,$H252&lt;&gt;""),SUM($H$3:$H252,-SUM($M$3:$M$6)),IF(AND(MONTH($A252)=10,$H252&lt;&gt;""),SUM($H$3:$H252,-SUM($M$3:$M$7)),IF(AND(MONTH($A252)=11,$H252&lt;&gt;""),SUM($H$3:$H252,-SUM($M$3:$M$8)),IF(AND(MONTH($A252)=12,$H252&lt;&gt;""),SUM($H$3:$H252,-SUM($M$3:$M$9)),IF(AND(MONTH($A252)=1,$H252&lt;&gt;""),SUM($H$3:$H252,-SUM($M$3:$M$10)),IF(AND(MONTH($A252)=2,$H252&lt;&gt;""),SUM($H$3:$H252,-SUM($M$3:$M$11)),IF(AND(MONTH($A252)=3,$H252&lt;&gt;""),SUM($H$3:$H252,-SUM($M$3:$M$12)),IF(AND(MONTH($A252)=4,$H252&lt;&gt;""),SUM($H$3:$H252,-SUM($M$3:$M$13)),"")))))))))))))</f>
        <v/>
      </c>
      <c r="J252" s="26" t="str">
        <f t="shared" si="69"/>
        <v/>
      </c>
      <c r="K252" s="26" t="str">
        <f>IF(OR(A252&lt;$E$1,A252&gt;EOMONTH($E$1,11)),"",IF(OR(AND(A252=EOMONTH(A252,0),VLOOKUP(MONTH(A252),$L$3:$N$14,3,0)&gt;0),J252&lt;&gt;""),SUM($J$3:$J252),""))</f>
        <v/>
      </c>
    </row>
    <row r="253" spans="1:11" x14ac:dyDescent="0.25">
      <c r="A253" s="17">
        <f t="shared" si="70"/>
        <v>43834</v>
      </c>
      <c r="B253" s="11"/>
      <c r="C253" s="11"/>
      <c r="D253" s="11"/>
      <c r="E253" s="11"/>
      <c r="F253" s="22" t="str">
        <f t="shared" si="68"/>
        <v/>
      </c>
      <c r="G253" s="26" t="str">
        <f t="shared" si="85"/>
        <v/>
      </c>
      <c r="H253" s="26" t="str">
        <f t="shared" si="86"/>
        <v/>
      </c>
      <c r="I253" s="26" t="str">
        <f>IF($A253=EOMONTH($A253,0),IF(VLOOKUP(MONTH($A253),$L$3:$M$14,2,0)&gt;0,VLOOKUP(MONTH($A253),$L$3:$M$14,2,0),""),IF(AND(MONTH($A253)=5,$H253&lt;&gt;""),SUM($H$3:$H253),IF(AND(MONTH($A253)=6,$H253&lt;&gt;""),SUM($H$3:$H253,-$M$3),IF(AND(MONTH($A253)=7,$H253&lt;&gt;""),SUM($H$3:$H253,-SUM($M$3:$M$4)),IF(AND(MONTH($A253)=8,$H253&lt;&gt;""),SUM($H$3:$H253,-SUM($M$3:$M$5)),IF(AND(MONTH($A253)=9,$H253&lt;&gt;""),SUM($H$3:$H253,-SUM($M$3:$M$6)),IF(AND(MONTH($A253)=10,$H253&lt;&gt;""),SUM($H$3:$H253,-SUM($M$3:$M$7)),IF(AND(MONTH($A253)=11,$H253&lt;&gt;""),SUM($H$3:$H253,-SUM($M$3:$M$8)),IF(AND(MONTH($A253)=12,$H253&lt;&gt;""),SUM($H$3:$H253,-SUM($M$3:$M$9)),IF(AND(MONTH($A253)=1,$H253&lt;&gt;""),SUM($H$3:$H253,-SUM($M$3:$M$10)),IF(AND(MONTH($A253)=2,$H253&lt;&gt;""),SUM($H$3:$H253,-SUM($M$3:$M$11)),IF(AND(MONTH($A253)=3,$H253&lt;&gt;""),SUM($H$3:$H253,-SUM($M$3:$M$12)),IF(AND(MONTH($A253)=4,$H253&lt;&gt;""),SUM($H$3:$H253,-SUM($M$3:$M$13)),"")))))))))))))</f>
        <v/>
      </c>
      <c r="J253" s="26" t="str">
        <f t="shared" si="69"/>
        <v/>
      </c>
      <c r="K253" s="26" t="str">
        <f>IF(OR(A253&lt;$E$1,A253&gt;EOMONTH($E$1,11)),"",IF(OR(AND(A253=EOMONTH(A253,0),VLOOKUP(MONTH(A253),$L$3:$N$14,3,0)&gt;0),J253&lt;&gt;""),SUM($J$3:$J253),""))</f>
        <v/>
      </c>
    </row>
    <row r="254" spans="1:11" x14ac:dyDescent="0.25">
      <c r="A254" s="17">
        <f t="shared" si="70"/>
        <v>43835</v>
      </c>
      <c r="B254" s="11"/>
      <c r="C254" s="11"/>
      <c r="D254" s="11"/>
      <c r="E254" s="11"/>
      <c r="F254" s="22" t="str">
        <f t="shared" si="68"/>
        <v/>
      </c>
      <c r="G254" s="28" t="str">
        <f>IF(SUM(F248:F254)-SUM(G248:G253)&gt;0,SUM(F248:F254)-SUM(G248:G253),"")</f>
        <v/>
      </c>
      <c r="H254" s="26" t="str">
        <f>IF(G254&lt;&gt;"",IF(MAX(SUM(F248:F254)-SUM(G248:G253)-44/24,0)&gt;0,IF(MAX(SUM(F248:F254)-SUM(G248:G253)-44/24,0)&gt;4/24,VLOOKUP(MAX(SUM(F248:F254)-SUM(G248:G253)-44/24,0),$O$3:$P$8,2,1),MAX(SUM(F248:F254)-SUM(G248:G253)-44/24,0)),""),"")</f>
        <v/>
      </c>
      <c r="I254" s="26" t="str">
        <f>IF($A254=EOMONTH($A254,0),IF(VLOOKUP(MONTH($A254),$L$3:$M$14,2,0)&gt;0,VLOOKUP(MONTH($A254),$L$3:$M$14,2,0),""),IF(AND(MONTH($A254)=5,$H254&lt;&gt;""),SUM($H$3:$H254),IF(AND(MONTH($A254)=6,$H254&lt;&gt;""),SUM($H$3:$H254,-$M$3),IF(AND(MONTH($A254)=7,$H254&lt;&gt;""),SUM($H$3:$H254,-SUM($M$3:$M$4)),IF(AND(MONTH($A254)=8,$H254&lt;&gt;""),SUM($H$3:$H254,-SUM($M$3:$M$5)),IF(AND(MONTH($A254)=9,$H254&lt;&gt;""),SUM($H$3:$H254,-SUM($M$3:$M$6)),IF(AND(MONTH($A254)=10,$H254&lt;&gt;""),SUM($H$3:$H254,-SUM($M$3:$M$7)),IF(AND(MONTH($A254)=11,$H254&lt;&gt;""),SUM($H$3:$H254,-SUM($M$3:$M$8)),IF(AND(MONTH($A254)=12,$H254&lt;&gt;""),SUM($H$3:$H254,-SUM($M$3:$M$9)),IF(AND(MONTH($A254)=1,$H254&lt;&gt;""),SUM($H$3:$H254,-SUM($M$3:$M$10)),IF(AND(MONTH($A254)=2,$H254&lt;&gt;""),SUM($H$3:$H254,-SUM($M$3:$M$11)),IF(AND(MONTH($A254)=3,$H254&lt;&gt;""),SUM($H$3:$H254,-SUM($M$3:$M$12)),IF(AND(MONTH($A254)=4,$H254&lt;&gt;""),SUM($H$3:$H254,-SUM($M$3:$M$13)),"")))))))))))))</f>
        <v/>
      </c>
      <c r="J254" s="26" t="str">
        <f t="shared" si="69"/>
        <v/>
      </c>
      <c r="K254" s="26" t="str">
        <f>IF(OR(A254&lt;$E$1,A254&gt;EOMONTH($E$1,11)),"",IF(OR(AND(A254=EOMONTH(A254,0),VLOOKUP(MONTH(A254),$L$3:$N$14,3,0)&gt;0),J254&lt;&gt;""),SUM($J$3:$J254),""))</f>
        <v/>
      </c>
    </row>
    <row r="255" spans="1:11" x14ac:dyDescent="0.25">
      <c r="A255" s="17">
        <f t="shared" si="70"/>
        <v>43836</v>
      </c>
      <c r="B255" s="12"/>
      <c r="C255" s="12"/>
      <c r="D255" s="12"/>
      <c r="E255" s="12"/>
      <c r="F255" s="18" t="str">
        <f t="shared" si="68"/>
        <v/>
      </c>
      <c r="G255" s="25" t="str">
        <f t="shared" ref="G255:G260" si="87">IF(MONTH(A255)=MONTH(A256),"",IF(CHOOSE(WEEKDAY(A255,2),$F$255,SUM($F$255:$F$256),SUM($F$255:$F$257),SUM($F$255:$F$258),SUM($F$255:$F$259),SUM($F$255:$F$260))&gt;0,CHOOSE(WEEKDAY(A255,2),$F$255,SUM($F$255:$F$256),SUM($F$255:$F$257),SUM($F$255:$F$258),SUM($F$255:$F$259),SUM($F$255:$F$260)),""))</f>
        <v/>
      </c>
      <c r="H255" s="25" t="str">
        <f t="shared" ref="H255:H260" si="88">IF(G255&lt;&gt;"",IF(MAX(G255-44/24,0)&gt;0,MAX(G255-44/24,0),""),"")</f>
        <v/>
      </c>
      <c r="I255" s="25" t="str">
        <f>IF($A255=EOMONTH($A255,0),IF(VLOOKUP(MONTH($A255),$L$3:$M$14,2,0)&gt;0,VLOOKUP(MONTH($A255),$L$3:$M$14,2,0),""),IF(AND(MONTH($A255)=5,$H255&lt;&gt;""),SUM($H$3:$H255),IF(AND(MONTH($A255)=6,$H255&lt;&gt;""),SUM($H$3:$H255,-$M$3),IF(AND(MONTH($A255)=7,$H255&lt;&gt;""),SUM($H$3:$H255,-SUM($M$3:$M$4)),IF(AND(MONTH($A255)=8,$H255&lt;&gt;""),SUM($H$3:$H255,-SUM($M$3:$M$5)),IF(AND(MONTH($A255)=9,$H255&lt;&gt;""),SUM($H$3:$H255,-SUM($M$3:$M$6)),IF(AND(MONTH($A255)=10,$H255&lt;&gt;""),SUM($H$3:$H255,-SUM($M$3:$M$7)),IF(AND(MONTH($A255)=11,$H255&lt;&gt;""),SUM($H$3:$H255,-SUM($M$3:$M$8)),IF(AND(MONTH($A255)=12,$H255&lt;&gt;""),SUM($H$3:$H255,-SUM($M$3:$M$9)),IF(AND(MONTH($A255)=1,$H255&lt;&gt;""),SUM($H$3:$H255,-SUM($M$3:$M$10)),IF(AND(MONTH($A255)=2,$H255&lt;&gt;""),SUM($H$3:$H255,-SUM($M$3:$M$11)),IF(AND(MONTH($A255)=3,$H255&lt;&gt;""),SUM($H$3:$H255,-SUM($M$3:$M$12)),IF(AND(MONTH($A255)=4,$H255&lt;&gt;""),SUM($H$3:$H255,-SUM($M$3:$M$13)),"")))))))))))))</f>
        <v/>
      </c>
      <c r="J255" s="25" t="str">
        <f t="shared" si="69"/>
        <v/>
      </c>
      <c r="K255" s="25" t="str">
        <f>IF(OR(A255&lt;$E$1,A255&gt;EOMONTH($E$1,11)),"",IF(OR(AND(A255=EOMONTH(A255,0),VLOOKUP(MONTH(A255),$L$3:$N$14,3,0)&gt;0),J255&lt;&gt;""),SUM($J$3:$J255),""))</f>
        <v/>
      </c>
    </row>
    <row r="256" spans="1:11" x14ac:dyDescent="0.25">
      <c r="A256" s="17">
        <f t="shared" si="70"/>
        <v>43837</v>
      </c>
      <c r="B256" s="12"/>
      <c r="C256" s="12"/>
      <c r="D256" s="12"/>
      <c r="E256" s="12"/>
      <c r="F256" s="18" t="str">
        <f t="shared" si="68"/>
        <v/>
      </c>
      <c r="G256" s="25" t="str">
        <f t="shared" si="87"/>
        <v/>
      </c>
      <c r="H256" s="25" t="str">
        <f t="shared" si="88"/>
        <v/>
      </c>
      <c r="I256" s="25" t="str">
        <f>IF($A256=EOMONTH($A256,0),IF(VLOOKUP(MONTH($A256),$L$3:$M$14,2,0)&gt;0,VLOOKUP(MONTH($A256),$L$3:$M$14,2,0),""),IF(AND(MONTH($A256)=5,$H256&lt;&gt;""),SUM($H$3:$H256),IF(AND(MONTH($A256)=6,$H256&lt;&gt;""),SUM($H$3:$H256,-$M$3),IF(AND(MONTH($A256)=7,$H256&lt;&gt;""),SUM($H$3:$H256,-SUM($M$3:$M$4)),IF(AND(MONTH($A256)=8,$H256&lt;&gt;""),SUM($H$3:$H256,-SUM($M$3:$M$5)),IF(AND(MONTH($A256)=9,$H256&lt;&gt;""),SUM($H$3:$H256,-SUM($M$3:$M$6)),IF(AND(MONTH($A256)=10,$H256&lt;&gt;""),SUM($H$3:$H256,-SUM($M$3:$M$7)),IF(AND(MONTH($A256)=11,$H256&lt;&gt;""),SUM($H$3:$H256,-SUM($M$3:$M$8)),IF(AND(MONTH($A256)=12,$H256&lt;&gt;""),SUM($H$3:$H256,-SUM($M$3:$M$9)),IF(AND(MONTH($A256)=1,$H256&lt;&gt;""),SUM($H$3:$H256,-SUM($M$3:$M$10)),IF(AND(MONTH($A256)=2,$H256&lt;&gt;""),SUM($H$3:$H256,-SUM($M$3:$M$11)),IF(AND(MONTH($A256)=3,$H256&lt;&gt;""),SUM($H$3:$H256,-SUM($M$3:$M$12)),IF(AND(MONTH($A256)=4,$H256&lt;&gt;""),SUM($H$3:$H256,-SUM($M$3:$M$13)),"")))))))))))))</f>
        <v/>
      </c>
      <c r="J256" s="25" t="str">
        <f t="shared" si="69"/>
        <v/>
      </c>
      <c r="K256" s="25" t="str">
        <f>IF(OR(A256&lt;$E$1,A256&gt;EOMONTH($E$1,11)),"",IF(OR(AND(A256=EOMONTH(A256,0),VLOOKUP(MONTH(A256),$L$3:$N$14,3,0)&gt;0),J256&lt;&gt;""),SUM($J$3:$J256),""))</f>
        <v/>
      </c>
    </row>
    <row r="257" spans="1:11" x14ac:dyDescent="0.25">
      <c r="A257" s="17">
        <f t="shared" si="70"/>
        <v>43838</v>
      </c>
      <c r="B257" s="12"/>
      <c r="C257" s="12"/>
      <c r="D257" s="12"/>
      <c r="E257" s="12"/>
      <c r="F257" s="18" t="str">
        <f t="shared" si="68"/>
        <v/>
      </c>
      <c r="G257" s="25" t="str">
        <f t="shared" si="87"/>
        <v/>
      </c>
      <c r="H257" s="25" t="str">
        <f t="shared" si="88"/>
        <v/>
      </c>
      <c r="I257" s="25" t="str">
        <f>IF($A257=EOMONTH($A257,0),IF(VLOOKUP(MONTH($A257),$L$3:$M$14,2,0)&gt;0,VLOOKUP(MONTH($A257),$L$3:$M$14,2,0),""),IF(AND(MONTH($A257)=5,$H257&lt;&gt;""),SUM($H$3:$H257),IF(AND(MONTH($A257)=6,$H257&lt;&gt;""),SUM($H$3:$H257,-$M$3),IF(AND(MONTH($A257)=7,$H257&lt;&gt;""),SUM($H$3:$H257,-SUM($M$3:$M$4)),IF(AND(MONTH($A257)=8,$H257&lt;&gt;""),SUM($H$3:$H257,-SUM($M$3:$M$5)),IF(AND(MONTH($A257)=9,$H257&lt;&gt;""),SUM($H$3:$H257,-SUM($M$3:$M$6)),IF(AND(MONTH($A257)=10,$H257&lt;&gt;""),SUM($H$3:$H257,-SUM($M$3:$M$7)),IF(AND(MONTH($A257)=11,$H257&lt;&gt;""),SUM($H$3:$H257,-SUM($M$3:$M$8)),IF(AND(MONTH($A257)=12,$H257&lt;&gt;""),SUM($H$3:$H257,-SUM($M$3:$M$9)),IF(AND(MONTH($A257)=1,$H257&lt;&gt;""),SUM($H$3:$H257,-SUM($M$3:$M$10)),IF(AND(MONTH($A257)=2,$H257&lt;&gt;""),SUM($H$3:$H257,-SUM($M$3:$M$11)),IF(AND(MONTH($A257)=3,$H257&lt;&gt;""),SUM($H$3:$H257,-SUM($M$3:$M$12)),IF(AND(MONTH($A257)=4,$H257&lt;&gt;""),SUM($H$3:$H257,-SUM($M$3:$M$13)),"")))))))))))))</f>
        <v/>
      </c>
      <c r="J257" s="25" t="str">
        <f t="shared" si="69"/>
        <v/>
      </c>
      <c r="K257" s="25" t="str">
        <f>IF(OR(A257&lt;$E$1,A257&gt;EOMONTH($E$1,11)),"",IF(OR(AND(A257=EOMONTH(A257,0),VLOOKUP(MONTH(A257),$L$3:$N$14,3,0)&gt;0),J257&lt;&gt;""),SUM($J$3:$J257),""))</f>
        <v/>
      </c>
    </row>
    <row r="258" spans="1:11" x14ac:dyDescent="0.25">
      <c r="A258" s="17">
        <f t="shared" si="70"/>
        <v>43839</v>
      </c>
      <c r="B258" s="12"/>
      <c r="C258" s="12"/>
      <c r="D258" s="12"/>
      <c r="E258" s="12"/>
      <c r="F258" s="18" t="str">
        <f t="shared" si="68"/>
        <v/>
      </c>
      <c r="G258" s="25" t="str">
        <f t="shared" si="87"/>
        <v/>
      </c>
      <c r="H258" s="25" t="str">
        <f t="shared" si="88"/>
        <v/>
      </c>
      <c r="I258" s="25" t="str">
        <f>IF($A258=EOMONTH($A258,0),IF(VLOOKUP(MONTH($A258),$L$3:$M$14,2,0)&gt;0,VLOOKUP(MONTH($A258),$L$3:$M$14,2,0),""),IF(AND(MONTH($A258)=5,$H258&lt;&gt;""),SUM($H$3:$H258),IF(AND(MONTH($A258)=6,$H258&lt;&gt;""),SUM($H$3:$H258,-$M$3),IF(AND(MONTH($A258)=7,$H258&lt;&gt;""),SUM($H$3:$H258,-SUM($M$3:$M$4)),IF(AND(MONTH($A258)=8,$H258&lt;&gt;""),SUM($H$3:$H258,-SUM($M$3:$M$5)),IF(AND(MONTH($A258)=9,$H258&lt;&gt;""),SUM($H$3:$H258,-SUM($M$3:$M$6)),IF(AND(MONTH($A258)=10,$H258&lt;&gt;""),SUM($H$3:$H258,-SUM($M$3:$M$7)),IF(AND(MONTH($A258)=11,$H258&lt;&gt;""),SUM($H$3:$H258,-SUM($M$3:$M$8)),IF(AND(MONTH($A258)=12,$H258&lt;&gt;""),SUM($H$3:$H258,-SUM($M$3:$M$9)),IF(AND(MONTH($A258)=1,$H258&lt;&gt;""),SUM($H$3:$H258,-SUM($M$3:$M$10)),IF(AND(MONTH($A258)=2,$H258&lt;&gt;""),SUM($H$3:$H258,-SUM($M$3:$M$11)),IF(AND(MONTH($A258)=3,$H258&lt;&gt;""),SUM($H$3:$H258,-SUM($M$3:$M$12)),IF(AND(MONTH($A258)=4,$H258&lt;&gt;""),SUM($H$3:$H258,-SUM($M$3:$M$13)),"")))))))))))))</f>
        <v/>
      </c>
      <c r="J258" s="25" t="str">
        <f t="shared" si="69"/>
        <v/>
      </c>
      <c r="K258" s="25" t="str">
        <f>IF(OR(A258&lt;$E$1,A258&gt;EOMONTH($E$1,11)),"",IF(OR(AND(A258=EOMONTH(A258,0),VLOOKUP(MONTH(A258),$L$3:$N$14,3,0)&gt;0),J258&lt;&gt;""),SUM($J$3:$J258),""))</f>
        <v/>
      </c>
    </row>
    <row r="259" spans="1:11" x14ac:dyDescent="0.25">
      <c r="A259" s="17">
        <f t="shared" si="70"/>
        <v>43840</v>
      </c>
      <c r="B259" s="12"/>
      <c r="C259" s="12"/>
      <c r="D259" s="12"/>
      <c r="E259" s="12"/>
      <c r="F259" s="18" t="str">
        <f t="shared" ref="F259:F322" si="89">IF(AND(B259=0,C259=0,D259=0,E259=0),"",IF((C259-B259)+(E259-D259)&lt;0,"",(C259-B259)+(E259-D259)))</f>
        <v/>
      </c>
      <c r="G259" s="25" t="str">
        <f t="shared" si="87"/>
        <v/>
      </c>
      <c r="H259" s="25" t="str">
        <f t="shared" si="88"/>
        <v/>
      </c>
      <c r="I259" s="25" t="str">
        <f>IF($A259=EOMONTH($A259,0),IF(VLOOKUP(MONTH($A259),$L$3:$M$14,2,0)&gt;0,VLOOKUP(MONTH($A259),$L$3:$M$14,2,0),""),IF(AND(MONTH($A259)=5,$H259&lt;&gt;""),SUM($H$3:$H259),IF(AND(MONTH($A259)=6,$H259&lt;&gt;""),SUM($H$3:$H259,-$M$3),IF(AND(MONTH($A259)=7,$H259&lt;&gt;""),SUM($H$3:$H259,-SUM($M$3:$M$4)),IF(AND(MONTH($A259)=8,$H259&lt;&gt;""),SUM($H$3:$H259,-SUM($M$3:$M$5)),IF(AND(MONTH($A259)=9,$H259&lt;&gt;""),SUM($H$3:$H259,-SUM($M$3:$M$6)),IF(AND(MONTH($A259)=10,$H259&lt;&gt;""),SUM($H$3:$H259,-SUM($M$3:$M$7)),IF(AND(MONTH($A259)=11,$H259&lt;&gt;""),SUM($H$3:$H259,-SUM($M$3:$M$8)),IF(AND(MONTH($A259)=12,$H259&lt;&gt;""),SUM($H$3:$H259,-SUM($M$3:$M$9)),IF(AND(MONTH($A259)=1,$H259&lt;&gt;""),SUM($H$3:$H259,-SUM($M$3:$M$10)),IF(AND(MONTH($A259)=2,$H259&lt;&gt;""),SUM($H$3:$H259,-SUM($M$3:$M$11)),IF(AND(MONTH($A259)=3,$H259&lt;&gt;""),SUM($H$3:$H259,-SUM($M$3:$M$12)),IF(AND(MONTH($A259)=4,$H259&lt;&gt;""),SUM($H$3:$H259,-SUM($M$3:$M$13)),"")))))))))))))</f>
        <v/>
      </c>
      <c r="J259" s="25" t="str">
        <f t="shared" ref="J259:J322" si="90">IF(G259&lt;&gt;"",IF(MAX(G259-35/24,0)&gt;0,IF(MAX(G259,0)&gt;48/24,9/24,MAX(G259-35/24,0)-_xlfn.NUMBERVALUE(H259)),""),"")</f>
        <v/>
      </c>
      <c r="K259" s="25" t="str">
        <f>IF(OR(A259&lt;$E$1,A259&gt;EOMONTH($E$1,11)),"",IF(OR(AND(A259=EOMONTH(A259,0),VLOOKUP(MONTH(A259),$L$3:$N$14,3,0)&gt;0),J259&lt;&gt;""),SUM($J$3:$J259),""))</f>
        <v/>
      </c>
    </row>
    <row r="260" spans="1:11" x14ac:dyDescent="0.25">
      <c r="A260" s="17">
        <f t="shared" si="70"/>
        <v>43841</v>
      </c>
      <c r="B260" s="12"/>
      <c r="C260" s="12"/>
      <c r="D260" s="12"/>
      <c r="E260" s="12"/>
      <c r="F260" s="18" t="str">
        <f t="shared" si="89"/>
        <v/>
      </c>
      <c r="G260" s="25" t="str">
        <f t="shared" si="87"/>
        <v/>
      </c>
      <c r="H260" s="25" t="str">
        <f t="shared" si="88"/>
        <v/>
      </c>
      <c r="I260" s="25" t="str">
        <f>IF($A260=EOMONTH($A260,0),IF(VLOOKUP(MONTH($A260),$L$3:$M$14,2,0)&gt;0,VLOOKUP(MONTH($A260),$L$3:$M$14,2,0),""),IF(AND(MONTH($A260)=5,$H260&lt;&gt;""),SUM($H$3:$H260),IF(AND(MONTH($A260)=6,$H260&lt;&gt;""),SUM($H$3:$H260,-$M$3),IF(AND(MONTH($A260)=7,$H260&lt;&gt;""),SUM($H$3:$H260,-SUM($M$3:$M$4)),IF(AND(MONTH($A260)=8,$H260&lt;&gt;""),SUM($H$3:$H260,-SUM($M$3:$M$5)),IF(AND(MONTH($A260)=9,$H260&lt;&gt;""),SUM($H$3:$H260,-SUM($M$3:$M$6)),IF(AND(MONTH($A260)=10,$H260&lt;&gt;""),SUM($H$3:$H260,-SUM($M$3:$M$7)),IF(AND(MONTH($A260)=11,$H260&lt;&gt;""),SUM($H$3:$H260,-SUM($M$3:$M$8)),IF(AND(MONTH($A260)=12,$H260&lt;&gt;""),SUM($H$3:$H260,-SUM($M$3:$M$9)),IF(AND(MONTH($A260)=1,$H260&lt;&gt;""),SUM($H$3:$H260,-SUM($M$3:$M$10)),IF(AND(MONTH($A260)=2,$H260&lt;&gt;""),SUM($H$3:$H260,-SUM($M$3:$M$11)),IF(AND(MONTH($A260)=3,$H260&lt;&gt;""),SUM($H$3:$H260,-SUM($M$3:$M$12)),IF(AND(MONTH($A260)=4,$H260&lt;&gt;""),SUM($H$3:$H260,-SUM($M$3:$M$13)),"")))))))))))))</f>
        <v/>
      </c>
      <c r="J260" s="25" t="str">
        <f t="shared" si="90"/>
        <v/>
      </c>
      <c r="K260" s="25" t="str">
        <f>IF(OR(A260&lt;$E$1,A260&gt;EOMONTH($E$1,11)),"",IF(OR(AND(A260=EOMONTH(A260,0),VLOOKUP(MONTH(A260),$L$3:$N$14,3,0)&gt;0),J260&lt;&gt;""),SUM($J$3:$J260),""))</f>
        <v/>
      </c>
    </row>
    <row r="261" spans="1:11" x14ac:dyDescent="0.25">
      <c r="A261" s="17">
        <f t="shared" ref="A261:A324" si="91">A260+1</f>
        <v>43842</v>
      </c>
      <c r="B261" s="12"/>
      <c r="C261" s="12"/>
      <c r="D261" s="12"/>
      <c r="E261" s="12"/>
      <c r="F261" s="18" t="str">
        <f t="shared" si="89"/>
        <v/>
      </c>
      <c r="G261" s="27" t="str">
        <f>IF(SUM(F255:F261)-SUM(G255:G260)&gt;0,SUM(F255:F261)-SUM(G255:G260),"")</f>
        <v/>
      </c>
      <c r="H261" s="25" t="str">
        <f>IF(G261&lt;&gt;"",IF(MAX(SUM(F255:F261)-SUM(G255:G260)-44/24,0)&gt;0,IF(MAX(SUM(F255:F261)-SUM(G255:G260)-44/24,0)&gt;4/24,VLOOKUP(MAX(SUM(F255:F261)-SUM(G255:G260)-44/24,0),$O$3:$P$8,2,1),MAX(SUM(F255:F261)-SUM(G255:G260)-44/24,0)),""),"")</f>
        <v/>
      </c>
      <c r="I261" s="25" t="str">
        <f>IF($A261=EOMONTH($A261,0),IF(VLOOKUP(MONTH($A261),$L$3:$M$14,2,0)&gt;0,VLOOKUP(MONTH($A261),$L$3:$M$14,2,0),""),IF(AND(MONTH($A261)=5,$H261&lt;&gt;""),SUM($H$3:$H261),IF(AND(MONTH($A261)=6,$H261&lt;&gt;""),SUM($H$3:$H261,-$M$3),IF(AND(MONTH($A261)=7,$H261&lt;&gt;""),SUM($H$3:$H261,-SUM($M$3:$M$4)),IF(AND(MONTH($A261)=8,$H261&lt;&gt;""),SUM($H$3:$H261,-SUM($M$3:$M$5)),IF(AND(MONTH($A261)=9,$H261&lt;&gt;""),SUM($H$3:$H261,-SUM($M$3:$M$6)),IF(AND(MONTH($A261)=10,$H261&lt;&gt;""),SUM($H$3:$H261,-SUM($M$3:$M$7)),IF(AND(MONTH($A261)=11,$H261&lt;&gt;""),SUM($H$3:$H261,-SUM($M$3:$M$8)),IF(AND(MONTH($A261)=12,$H261&lt;&gt;""),SUM($H$3:$H261,-SUM($M$3:$M$9)),IF(AND(MONTH($A261)=1,$H261&lt;&gt;""),SUM($H$3:$H261,-SUM($M$3:$M$10)),IF(AND(MONTH($A261)=2,$H261&lt;&gt;""),SUM($H$3:$H261,-SUM($M$3:$M$11)),IF(AND(MONTH($A261)=3,$H261&lt;&gt;""),SUM($H$3:$H261,-SUM($M$3:$M$12)),IF(AND(MONTH($A261)=4,$H261&lt;&gt;""),SUM($H$3:$H261,-SUM($M$3:$M$13)),"")))))))))))))</f>
        <v/>
      </c>
      <c r="J261" s="25" t="str">
        <f t="shared" si="90"/>
        <v/>
      </c>
      <c r="K261" s="25" t="str">
        <f>IF(OR(A261&lt;$E$1,A261&gt;EOMONTH($E$1,11)),"",IF(OR(AND(A261=EOMONTH(A261,0),VLOOKUP(MONTH(A261),$L$3:$N$14,3,0)&gt;0),J261&lt;&gt;""),SUM($J$3:$J261),""))</f>
        <v/>
      </c>
    </row>
    <row r="262" spans="1:11" x14ac:dyDescent="0.25">
      <c r="A262" s="17">
        <f t="shared" si="91"/>
        <v>43843</v>
      </c>
      <c r="B262" s="11"/>
      <c r="C262" s="11"/>
      <c r="D262" s="11"/>
      <c r="E262" s="11"/>
      <c r="F262" s="22" t="str">
        <f t="shared" si="89"/>
        <v/>
      </c>
      <c r="G262" s="26" t="str">
        <f t="shared" ref="G262:G267" si="92">IF(MONTH(A262)=MONTH(A263),"",IF(CHOOSE(WEEKDAY(A262,2),$F$262,SUM($F$262:$F$263),SUM($F$262:$F$264),SUM($F$262:$F$265),SUM($F$262:$F$266),SUM($F$262:$F$267))&gt;0,CHOOSE(WEEKDAY(A262,2),$F$262,SUM($F$262:$F$263),SUM($F$262:$F$264),SUM($F$262:$F$265),SUM($F$262:$F$266),SUM($F$262:$F$267)),""))</f>
        <v/>
      </c>
      <c r="H262" s="26" t="str">
        <f t="shared" ref="H262:H267" si="93">IF(G262&lt;&gt;"",IF(MAX(G262-44/24,0)&gt;0,MAX(G262-44/24,0),""),"")</f>
        <v/>
      </c>
      <c r="I262" s="26" t="str">
        <f>IF($A262=EOMONTH($A262,0),IF(VLOOKUP(MONTH($A262),$L$3:$M$14,2,0)&gt;0,VLOOKUP(MONTH($A262),$L$3:$M$14,2,0),""),IF(AND(MONTH($A262)=5,$H262&lt;&gt;""),SUM($H$3:$H262),IF(AND(MONTH($A262)=6,$H262&lt;&gt;""),SUM($H$3:$H262,-$M$3),IF(AND(MONTH($A262)=7,$H262&lt;&gt;""),SUM($H$3:$H262,-SUM($M$3:$M$4)),IF(AND(MONTH($A262)=8,$H262&lt;&gt;""),SUM($H$3:$H262,-SUM($M$3:$M$5)),IF(AND(MONTH($A262)=9,$H262&lt;&gt;""),SUM($H$3:$H262,-SUM($M$3:$M$6)),IF(AND(MONTH($A262)=10,$H262&lt;&gt;""),SUM($H$3:$H262,-SUM($M$3:$M$7)),IF(AND(MONTH($A262)=11,$H262&lt;&gt;""),SUM($H$3:$H262,-SUM($M$3:$M$8)),IF(AND(MONTH($A262)=12,$H262&lt;&gt;""),SUM($H$3:$H262,-SUM($M$3:$M$9)),IF(AND(MONTH($A262)=1,$H262&lt;&gt;""),SUM($H$3:$H262,-SUM($M$3:$M$10)),IF(AND(MONTH($A262)=2,$H262&lt;&gt;""),SUM($H$3:$H262,-SUM($M$3:$M$11)),IF(AND(MONTH($A262)=3,$H262&lt;&gt;""),SUM($H$3:$H262,-SUM($M$3:$M$12)),IF(AND(MONTH($A262)=4,$H262&lt;&gt;""),SUM($H$3:$H262,-SUM($M$3:$M$13)),"")))))))))))))</f>
        <v/>
      </c>
      <c r="J262" s="26" t="str">
        <f t="shared" si="90"/>
        <v/>
      </c>
      <c r="K262" s="26" t="str">
        <f>IF(OR(A262&lt;$E$1,A262&gt;EOMONTH($E$1,11)),"",IF(OR(AND(A262=EOMONTH(A262,0),VLOOKUP(MONTH(A262),$L$3:$N$14,3,0)&gt;0),J262&lt;&gt;""),SUM($J$3:$J262),""))</f>
        <v/>
      </c>
    </row>
    <row r="263" spans="1:11" x14ac:dyDescent="0.25">
      <c r="A263" s="17">
        <f t="shared" si="91"/>
        <v>43844</v>
      </c>
      <c r="B263" s="11"/>
      <c r="C263" s="11"/>
      <c r="D263" s="11"/>
      <c r="E263" s="11"/>
      <c r="F263" s="22" t="str">
        <f t="shared" si="89"/>
        <v/>
      </c>
      <c r="G263" s="26" t="str">
        <f t="shared" si="92"/>
        <v/>
      </c>
      <c r="H263" s="26" t="str">
        <f t="shared" si="93"/>
        <v/>
      </c>
      <c r="I263" s="26" t="str">
        <f>IF($A263=EOMONTH($A263,0),IF(VLOOKUP(MONTH($A263),$L$3:$M$14,2,0)&gt;0,VLOOKUP(MONTH($A263),$L$3:$M$14,2,0),""),IF(AND(MONTH($A263)=5,$H263&lt;&gt;""),SUM($H$3:$H263),IF(AND(MONTH($A263)=6,$H263&lt;&gt;""),SUM($H$3:$H263,-$M$3),IF(AND(MONTH($A263)=7,$H263&lt;&gt;""),SUM($H$3:$H263,-SUM($M$3:$M$4)),IF(AND(MONTH($A263)=8,$H263&lt;&gt;""),SUM($H$3:$H263,-SUM($M$3:$M$5)),IF(AND(MONTH($A263)=9,$H263&lt;&gt;""),SUM($H$3:$H263,-SUM($M$3:$M$6)),IF(AND(MONTH($A263)=10,$H263&lt;&gt;""),SUM($H$3:$H263,-SUM($M$3:$M$7)),IF(AND(MONTH($A263)=11,$H263&lt;&gt;""),SUM($H$3:$H263,-SUM($M$3:$M$8)),IF(AND(MONTH($A263)=12,$H263&lt;&gt;""),SUM($H$3:$H263,-SUM($M$3:$M$9)),IF(AND(MONTH($A263)=1,$H263&lt;&gt;""),SUM($H$3:$H263,-SUM($M$3:$M$10)),IF(AND(MONTH($A263)=2,$H263&lt;&gt;""),SUM($H$3:$H263,-SUM($M$3:$M$11)),IF(AND(MONTH($A263)=3,$H263&lt;&gt;""),SUM($H$3:$H263,-SUM($M$3:$M$12)),IF(AND(MONTH($A263)=4,$H263&lt;&gt;""),SUM($H$3:$H263,-SUM($M$3:$M$13)),"")))))))))))))</f>
        <v/>
      </c>
      <c r="J263" s="26" t="str">
        <f t="shared" si="90"/>
        <v/>
      </c>
      <c r="K263" s="26" t="str">
        <f>IF(OR(A263&lt;$E$1,A263&gt;EOMONTH($E$1,11)),"",IF(OR(AND(A263=EOMONTH(A263,0),VLOOKUP(MONTH(A263),$L$3:$N$14,3,0)&gt;0),J263&lt;&gt;""),SUM($J$3:$J263),""))</f>
        <v/>
      </c>
    </row>
    <row r="264" spans="1:11" x14ac:dyDescent="0.25">
      <c r="A264" s="17">
        <f t="shared" si="91"/>
        <v>43845</v>
      </c>
      <c r="B264" s="11"/>
      <c r="C264" s="11"/>
      <c r="D264" s="11"/>
      <c r="E264" s="11"/>
      <c r="F264" s="22" t="str">
        <f t="shared" si="89"/>
        <v/>
      </c>
      <c r="G264" s="26" t="str">
        <f t="shared" si="92"/>
        <v/>
      </c>
      <c r="H264" s="26" t="str">
        <f t="shared" si="93"/>
        <v/>
      </c>
      <c r="I264" s="26" t="str">
        <f>IF($A264=EOMONTH($A264,0),IF(VLOOKUP(MONTH($A264),$L$3:$M$14,2,0)&gt;0,VLOOKUP(MONTH($A264),$L$3:$M$14,2,0),""),IF(AND(MONTH($A264)=5,$H264&lt;&gt;""),SUM($H$3:$H264),IF(AND(MONTH($A264)=6,$H264&lt;&gt;""),SUM($H$3:$H264,-$M$3),IF(AND(MONTH($A264)=7,$H264&lt;&gt;""),SUM($H$3:$H264,-SUM($M$3:$M$4)),IF(AND(MONTH($A264)=8,$H264&lt;&gt;""),SUM($H$3:$H264,-SUM($M$3:$M$5)),IF(AND(MONTH($A264)=9,$H264&lt;&gt;""),SUM($H$3:$H264,-SUM($M$3:$M$6)),IF(AND(MONTH($A264)=10,$H264&lt;&gt;""),SUM($H$3:$H264,-SUM($M$3:$M$7)),IF(AND(MONTH($A264)=11,$H264&lt;&gt;""),SUM($H$3:$H264,-SUM($M$3:$M$8)),IF(AND(MONTH($A264)=12,$H264&lt;&gt;""),SUM($H$3:$H264,-SUM($M$3:$M$9)),IF(AND(MONTH($A264)=1,$H264&lt;&gt;""),SUM($H$3:$H264,-SUM($M$3:$M$10)),IF(AND(MONTH($A264)=2,$H264&lt;&gt;""),SUM($H$3:$H264,-SUM($M$3:$M$11)),IF(AND(MONTH($A264)=3,$H264&lt;&gt;""),SUM($H$3:$H264,-SUM($M$3:$M$12)),IF(AND(MONTH($A264)=4,$H264&lt;&gt;""),SUM($H$3:$H264,-SUM($M$3:$M$13)),"")))))))))))))</f>
        <v/>
      </c>
      <c r="J264" s="26" t="str">
        <f t="shared" si="90"/>
        <v/>
      </c>
      <c r="K264" s="26" t="str">
        <f>IF(OR(A264&lt;$E$1,A264&gt;EOMONTH($E$1,11)),"",IF(OR(AND(A264=EOMONTH(A264,0),VLOOKUP(MONTH(A264),$L$3:$N$14,3,0)&gt;0),J264&lt;&gt;""),SUM($J$3:$J264),""))</f>
        <v/>
      </c>
    </row>
    <row r="265" spans="1:11" x14ac:dyDescent="0.25">
      <c r="A265" s="17">
        <f t="shared" si="91"/>
        <v>43846</v>
      </c>
      <c r="B265" s="11"/>
      <c r="C265" s="11"/>
      <c r="D265" s="11"/>
      <c r="E265" s="11"/>
      <c r="F265" s="22" t="str">
        <f t="shared" si="89"/>
        <v/>
      </c>
      <c r="G265" s="26" t="str">
        <f t="shared" si="92"/>
        <v/>
      </c>
      <c r="H265" s="26" t="str">
        <f t="shared" si="93"/>
        <v/>
      </c>
      <c r="I265" s="26" t="str">
        <f>IF($A265=EOMONTH($A265,0),IF(VLOOKUP(MONTH($A265),$L$3:$M$14,2,0)&gt;0,VLOOKUP(MONTH($A265),$L$3:$M$14,2,0),""),IF(AND(MONTH($A265)=5,$H265&lt;&gt;""),SUM($H$3:$H265),IF(AND(MONTH($A265)=6,$H265&lt;&gt;""),SUM($H$3:$H265,-$M$3),IF(AND(MONTH($A265)=7,$H265&lt;&gt;""),SUM($H$3:$H265,-SUM($M$3:$M$4)),IF(AND(MONTH($A265)=8,$H265&lt;&gt;""),SUM($H$3:$H265,-SUM($M$3:$M$5)),IF(AND(MONTH($A265)=9,$H265&lt;&gt;""),SUM($H$3:$H265,-SUM($M$3:$M$6)),IF(AND(MONTH($A265)=10,$H265&lt;&gt;""),SUM($H$3:$H265,-SUM($M$3:$M$7)),IF(AND(MONTH($A265)=11,$H265&lt;&gt;""),SUM($H$3:$H265,-SUM($M$3:$M$8)),IF(AND(MONTH($A265)=12,$H265&lt;&gt;""),SUM($H$3:$H265,-SUM($M$3:$M$9)),IF(AND(MONTH($A265)=1,$H265&lt;&gt;""),SUM($H$3:$H265,-SUM($M$3:$M$10)),IF(AND(MONTH($A265)=2,$H265&lt;&gt;""),SUM($H$3:$H265,-SUM($M$3:$M$11)),IF(AND(MONTH($A265)=3,$H265&lt;&gt;""),SUM($H$3:$H265,-SUM($M$3:$M$12)),IF(AND(MONTH($A265)=4,$H265&lt;&gt;""),SUM($H$3:$H265,-SUM($M$3:$M$13)),"")))))))))))))</f>
        <v/>
      </c>
      <c r="J265" s="26" t="str">
        <f t="shared" si="90"/>
        <v/>
      </c>
      <c r="K265" s="26" t="str">
        <f>IF(OR(A265&lt;$E$1,A265&gt;EOMONTH($E$1,11)),"",IF(OR(AND(A265=EOMONTH(A265,0),VLOOKUP(MONTH(A265),$L$3:$N$14,3,0)&gt;0),J265&lt;&gt;""),SUM($J$3:$J265),""))</f>
        <v/>
      </c>
    </row>
    <row r="266" spans="1:11" x14ac:dyDescent="0.25">
      <c r="A266" s="17">
        <f t="shared" si="91"/>
        <v>43847</v>
      </c>
      <c r="B266" s="11"/>
      <c r="C266" s="11"/>
      <c r="D266" s="11"/>
      <c r="E266" s="11"/>
      <c r="F266" s="22" t="str">
        <f t="shared" si="89"/>
        <v/>
      </c>
      <c r="G266" s="26" t="str">
        <f t="shared" si="92"/>
        <v/>
      </c>
      <c r="H266" s="26" t="str">
        <f t="shared" si="93"/>
        <v/>
      </c>
      <c r="I266" s="26" t="str">
        <f>IF($A266=EOMONTH($A266,0),IF(VLOOKUP(MONTH($A266),$L$3:$M$14,2,0)&gt;0,VLOOKUP(MONTH($A266),$L$3:$M$14,2,0),""),IF(AND(MONTH($A266)=5,$H266&lt;&gt;""),SUM($H$3:$H266),IF(AND(MONTH($A266)=6,$H266&lt;&gt;""),SUM($H$3:$H266,-$M$3),IF(AND(MONTH($A266)=7,$H266&lt;&gt;""),SUM($H$3:$H266,-SUM($M$3:$M$4)),IF(AND(MONTH($A266)=8,$H266&lt;&gt;""),SUM($H$3:$H266,-SUM($M$3:$M$5)),IF(AND(MONTH($A266)=9,$H266&lt;&gt;""),SUM($H$3:$H266,-SUM($M$3:$M$6)),IF(AND(MONTH($A266)=10,$H266&lt;&gt;""),SUM($H$3:$H266,-SUM($M$3:$M$7)),IF(AND(MONTH($A266)=11,$H266&lt;&gt;""),SUM($H$3:$H266,-SUM($M$3:$M$8)),IF(AND(MONTH($A266)=12,$H266&lt;&gt;""),SUM($H$3:$H266,-SUM($M$3:$M$9)),IF(AND(MONTH($A266)=1,$H266&lt;&gt;""),SUM($H$3:$H266,-SUM($M$3:$M$10)),IF(AND(MONTH($A266)=2,$H266&lt;&gt;""),SUM($H$3:$H266,-SUM($M$3:$M$11)),IF(AND(MONTH($A266)=3,$H266&lt;&gt;""),SUM($H$3:$H266,-SUM($M$3:$M$12)),IF(AND(MONTH($A266)=4,$H266&lt;&gt;""),SUM($H$3:$H266,-SUM($M$3:$M$13)),"")))))))))))))</f>
        <v/>
      </c>
      <c r="J266" s="26" t="str">
        <f t="shared" si="90"/>
        <v/>
      </c>
      <c r="K266" s="26" t="str">
        <f>IF(OR(A266&lt;$E$1,A266&gt;EOMONTH($E$1,11)),"",IF(OR(AND(A266=EOMONTH(A266,0),VLOOKUP(MONTH(A266),$L$3:$N$14,3,0)&gt;0),J266&lt;&gt;""),SUM($J$3:$J266),""))</f>
        <v/>
      </c>
    </row>
    <row r="267" spans="1:11" x14ac:dyDescent="0.25">
      <c r="A267" s="17">
        <f t="shared" si="91"/>
        <v>43848</v>
      </c>
      <c r="B267" s="11"/>
      <c r="C267" s="11"/>
      <c r="D267" s="11"/>
      <c r="E267" s="11"/>
      <c r="F267" s="22" t="str">
        <f t="shared" si="89"/>
        <v/>
      </c>
      <c r="G267" s="26" t="str">
        <f t="shared" si="92"/>
        <v/>
      </c>
      <c r="H267" s="26" t="str">
        <f t="shared" si="93"/>
        <v/>
      </c>
      <c r="I267" s="26" t="str">
        <f>IF($A267=EOMONTH($A267,0),IF(VLOOKUP(MONTH($A267),$L$3:$M$14,2,0)&gt;0,VLOOKUP(MONTH($A267),$L$3:$M$14,2,0),""),IF(AND(MONTH($A267)=5,$H267&lt;&gt;""),SUM($H$3:$H267),IF(AND(MONTH($A267)=6,$H267&lt;&gt;""),SUM($H$3:$H267,-$M$3),IF(AND(MONTH($A267)=7,$H267&lt;&gt;""),SUM($H$3:$H267,-SUM($M$3:$M$4)),IF(AND(MONTH($A267)=8,$H267&lt;&gt;""),SUM($H$3:$H267,-SUM($M$3:$M$5)),IF(AND(MONTH($A267)=9,$H267&lt;&gt;""),SUM($H$3:$H267,-SUM($M$3:$M$6)),IF(AND(MONTH($A267)=10,$H267&lt;&gt;""),SUM($H$3:$H267,-SUM($M$3:$M$7)),IF(AND(MONTH($A267)=11,$H267&lt;&gt;""),SUM($H$3:$H267,-SUM($M$3:$M$8)),IF(AND(MONTH($A267)=12,$H267&lt;&gt;""),SUM($H$3:$H267,-SUM($M$3:$M$9)),IF(AND(MONTH($A267)=1,$H267&lt;&gt;""),SUM($H$3:$H267,-SUM($M$3:$M$10)),IF(AND(MONTH($A267)=2,$H267&lt;&gt;""),SUM($H$3:$H267,-SUM($M$3:$M$11)),IF(AND(MONTH($A267)=3,$H267&lt;&gt;""),SUM($H$3:$H267,-SUM($M$3:$M$12)),IF(AND(MONTH($A267)=4,$H267&lt;&gt;""),SUM($H$3:$H267,-SUM($M$3:$M$13)),"")))))))))))))</f>
        <v/>
      </c>
      <c r="J267" s="26" t="str">
        <f t="shared" si="90"/>
        <v/>
      </c>
      <c r="K267" s="26" t="str">
        <f>IF(OR(A267&lt;$E$1,A267&gt;EOMONTH($E$1,11)),"",IF(OR(AND(A267=EOMONTH(A267,0),VLOOKUP(MONTH(A267),$L$3:$N$14,3,0)&gt;0),J267&lt;&gt;""),SUM($J$3:$J267),""))</f>
        <v/>
      </c>
    </row>
    <row r="268" spans="1:11" x14ac:dyDescent="0.25">
      <c r="A268" s="17">
        <f t="shared" si="91"/>
        <v>43849</v>
      </c>
      <c r="B268" s="11"/>
      <c r="C268" s="11"/>
      <c r="D268" s="11"/>
      <c r="E268" s="11"/>
      <c r="F268" s="22" t="str">
        <f t="shared" si="89"/>
        <v/>
      </c>
      <c r="G268" s="28" t="str">
        <f>IF(SUM(F262:F268)-SUM(G262:G267)&gt;0,SUM(F262:F268)-SUM(G262:G267),"")</f>
        <v/>
      </c>
      <c r="H268" s="26" t="str">
        <f>IF(G268&lt;&gt;"",IF(MAX(SUM(F262:F268)-SUM(G262:G267)-44/24,0)&gt;0,IF(MAX(SUM(F262:F268)-SUM(G262:G267)-44/24,0)&gt;4/24,VLOOKUP(MAX(SUM(F262:F268)-SUM(G262:G267)-44/24,0),$O$3:$P$8,2,1),MAX(SUM(F262:F268)-SUM(G262:G267)-44/24,0)),""),"")</f>
        <v/>
      </c>
      <c r="I268" s="26" t="str">
        <f>IF($A268=EOMONTH($A268,0),IF(VLOOKUP(MONTH($A268),$L$3:$M$14,2,0)&gt;0,VLOOKUP(MONTH($A268),$L$3:$M$14,2,0),""),IF(AND(MONTH($A268)=5,$H268&lt;&gt;""),SUM($H$3:$H268),IF(AND(MONTH($A268)=6,$H268&lt;&gt;""),SUM($H$3:$H268,-$M$3),IF(AND(MONTH($A268)=7,$H268&lt;&gt;""),SUM($H$3:$H268,-SUM($M$3:$M$4)),IF(AND(MONTH($A268)=8,$H268&lt;&gt;""),SUM($H$3:$H268,-SUM($M$3:$M$5)),IF(AND(MONTH($A268)=9,$H268&lt;&gt;""),SUM($H$3:$H268,-SUM($M$3:$M$6)),IF(AND(MONTH($A268)=10,$H268&lt;&gt;""),SUM($H$3:$H268,-SUM($M$3:$M$7)),IF(AND(MONTH($A268)=11,$H268&lt;&gt;""),SUM($H$3:$H268,-SUM($M$3:$M$8)),IF(AND(MONTH($A268)=12,$H268&lt;&gt;""),SUM($H$3:$H268,-SUM($M$3:$M$9)),IF(AND(MONTH($A268)=1,$H268&lt;&gt;""),SUM($H$3:$H268,-SUM($M$3:$M$10)),IF(AND(MONTH($A268)=2,$H268&lt;&gt;""),SUM($H$3:$H268,-SUM($M$3:$M$11)),IF(AND(MONTH($A268)=3,$H268&lt;&gt;""),SUM($H$3:$H268,-SUM($M$3:$M$12)),IF(AND(MONTH($A268)=4,$H268&lt;&gt;""),SUM($H$3:$H268,-SUM($M$3:$M$13)),"")))))))))))))</f>
        <v/>
      </c>
      <c r="J268" s="26" t="str">
        <f t="shared" si="90"/>
        <v/>
      </c>
      <c r="K268" s="26" t="str">
        <f>IF(OR(A268&lt;$E$1,A268&gt;EOMONTH($E$1,11)),"",IF(OR(AND(A268=EOMONTH(A268,0),VLOOKUP(MONTH(A268),$L$3:$N$14,3,0)&gt;0),J268&lt;&gt;""),SUM($J$3:$J268),""))</f>
        <v/>
      </c>
    </row>
    <row r="269" spans="1:11" x14ac:dyDescent="0.25">
      <c r="A269" s="17">
        <f t="shared" si="91"/>
        <v>43850</v>
      </c>
      <c r="B269" s="12"/>
      <c r="C269" s="12"/>
      <c r="D269" s="12"/>
      <c r="E269" s="12"/>
      <c r="F269" s="18" t="str">
        <f t="shared" si="89"/>
        <v/>
      </c>
      <c r="G269" s="25" t="str">
        <f t="shared" ref="G269:G274" si="94">IF(MONTH(A269)=MONTH(A270),"",IF(CHOOSE(WEEKDAY(A269,2),$F$269,SUM($F$269:$F$270),SUM($F$269:$F$271),SUM($F$269:$F$272),SUM($F$269:$F$273),SUM($F$269:$F$274))&gt;0,CHOOSE(WEEKDAY(A269,2),$F$269,SUM($F$269:$F$270),SUM($F$269:$F$271),SUM($F$269:$F$272),SUM($F$269:$F$273),SUM($F$269:$F$274)),""))</f>
        <v/>
      </c>
      <c r="H269" s="25" t="str">
        <f t="shared" ref="H269:H274" si="95">IF(G269&lt;&gt;"",IF(MAX(G269-44/24,0)&gt;0,MAX(G269-44/24,0),""),"")</f>
        <v/>
      </c>
      <c r="I269" s="25" t="str">
        <f>IF($A269=EOMONTH($A269,0),IF(VLOOKUP(MONTH($A269),$L$3:$M$14,2,0)&gt;0,VLOOKUP(MONTH($A269),$L$3:$M$14,2,0),""),IF(AND(MONTH($A269)=5,$H269&lt;&gt;""),SUM($H$3:$H269),IF(AND(MONTH($A269)=6,$H269&lt;&gt;""),SUM($H$3:$H269,-$M$3),IF(AND(MONTH($A269)=7,$H269&lt;&gt;""),SUM($H$3:$H269,-SUM($M$3:$M$4)),IF(AND(MONTH($A269)=8,$H269&lt;&gt;""),SUM($H$3:$H269,-SUM($M$3:$M$5)),IF(AND(MONTH($A269)=9,$H269&lt;&gt;""),SUM($H$3:$H269,-SUM($M$3:$M$6)),IF(AND(MONTH($A269)=10,$H269&lt;&gt;""),SUM($H$3:$H269,-SUM($M$3:$M$7)),IF(AND(MONTH($A269)=11,$H269&lt;&gt;""),SUM($H$3:$H269,-SUM($M$3:$M$8)),IF(AND(MONTH($A269)=12,$H269&lt;&gt;""),SUM($H$3:$H269,-SUM($M$3:$M$9)),IF(AND(MONTH($A269)=1,$H269&lt;&gt;""),SUM($H$3:$H269,-SUM($M$3:$M$10)),IF(AND(MONTH($A269)=2,$H269&lt;&gt;""),SUM($H$3:$H269,-SUM($M$3:$M$11)),IF(AND(MONTH($A269)=3,$H269&lt;&gt;""),SUM($H$3:$H269,-SUM($M$3:$M$12)),IF(AND(MONTH($A269)=4,$H269&lt;&gt;""),SUM($H$3:$H269,-SUM($M$3:$M$13)),"")))))))))))))</f>
        <v/>
      </c>
      <c r="J269" s="25" t="str">
        <f t="shared" si="90"/>
        <v/>
      </c>
      <c r="K269" s="25" t="str">
        <f>IF(OR(A269&lt;$E$1,A269&gt;EOMONTH($E$1,11)),"",IF(OR(AND(A269=EOMONTH(A269,0),VLOOKUP(MONTH(A269),$L$3:$N$14,3,0)&gt;0),J269&lt;&gt;""),SUM($J$3:$J269),""))</f>
        <v/>
      </c>
    </row>
    <row r="270" spans="1:11" x14ac:dyDescent="0.25">
      <c r="A270" s="17">
        <f t="shared" si="91"/>
        <v>43851</v>
      </c>
      <c r="B270" s="12"/>
      <c r="C270" s="12"/>
      <c r="D270" s="12"/>
      <c r="E270" s="12"/>
      <c r="F270" s="18" t="str">
        <f t="shared" si="89"/>
        <v/>
      </c>
      <c r="G270" s="25" t="str">
        <f t="shared" si="94"/>
        <v/>
      </c>
      <c r="H270" s="25" t="str">
        <f t="shared" si="95"/>
        <v/>
      </c>
      <c r="I270" s="25" t="str">
        <f>IF($A270=EOMONTH($A270,0),IF(VLOOKUP(MONTH($A270),$L$3:$M$14,2,0)&gt;0,VLOOKUP(MONTH($A270),$L$3:$M$14,2,0),""),IF(AND(MONTH($A270)=5,$H270&lt;&gt;""),SUM($H$3:$H270),IF(AND(MONTH($A270)=6,$H270&lt;&gt;""),SUM($H$3:$H270,-$M$3),IF(AND(MONTH($A270)=7,$H270&lt;&gt;""),SUM($H$3:$H270,-SUM($M$3:$M$4)),IF(AND(MONTH($A270)=8,$H270&lt;&gt;""),SUM($H$3:$H270,-SUM($M$3:$M$5)),IF(AND(MONTH($A270)=9,$H270&lt;&gt;""),SUM($H$3:$H270,-SUM($M$3:$M$6)),IF(AND(MONTH($A270)=10,$H270&lt;&gt;""),SUM($H$3:$H270,-SUM($M$3:$M$7)),IF(AND(MONTH($A270)=11,$H270&lt;&gt;""),SUM($H$3:$H270,-SUM($M$3:$M$8)),IF(AND(MONTH($A270)=12,$H270&lt;&gt;""),SUM($H$3:$H270,-SUM($M$3:$M$9)),IF(AND(MONTH($A270)=1,$H270&lt;&gt;""),SUM($H$3:$H270,-SUM($M$3:$M$10)),IF(AND(MONTH($A270)=2,$H270&lt;&gt;""),SUM($H$3:$H270,-SUM($M$3:$M$11)),IF(AND(MONTH($A270)=3,$H270&lt;&gt;""),SUM($H$3:$H270,-SUM($M$3:$M$12)),IF(AND(MONTH($A270)=4,$H270&lt;&gt;""),SUM($H$3:$H270,-SUM($M$3:$M$13)),"")))))))))))))</f>
        <v/>
      </c>
      <c r="J270" s="25" t="str">
        <f t="shared" si="90"/>
        <v/>
      </c>
      <c r="K270" s="25" t="str">
        <f>IF(OR(A270&lt;$E$1,A270&gt;EOMONTH($E$1,11)),"",IF(OR(AND(A270=EOMONTH(A270,0),VLOOKUP(MONTH(A270),$L$3:$N$14,3,0)&gt;0),J270&lt;&gt;""),SUM($J$3:$J270),""))</f>
        <v/>
      </c>
    </row>
    <row r="271" spans="1:11" x14ac:dyDescent="0.25">
      <c r="A271" s="17">
        <f t="shared" si="91"/>
        <v>43852</v>
      </c>
      <c r="B271" s="12"/>
      <c r="C271" s="12"/>
      <c r="D271" s="12"/>
      <c r="E271" s="12"/>
      <c r="F271" s="18" t="str">
        <f t="shared" si="89"/>
        <v/>
      </c>
      <c r="G271" s="25" t="str">
        <f t="shared" si="94"/>
        <v/>
      </c>
      <c r="H271" s="25" t="str">
        <f t="shared" si="95"/>
        <v/>
      </c>
      <c r="I271" s="25" t="str">
        <f>IF($A271=EOMONTH($A271,0),IF(VLOOKUP(MONTH($A271),$L$3:$M$14,2,0)&gt;0,VLOOKUP(MONTH($A271),$L$3:$M$14,2,0),""),IF(AND(MONTH($A271)=5,$H271&lt;&gt;""),SUM($H$3:$H271),IF(AND(MONTH($A271)=6,$H271&lt;&gt;""),SUM($H$3:$H271,-$M$3),IF(AND(MONTH($A271)=7,$H271&lt;&gt;""),SUM($H$3:$H271,-SUM($M$3:$M$4)),IF(AND(MONTH($A271)=8,$H271&lt;&gt;""),SUM($H$3:$H271,-SUM($M$3:$M$5)),IF(AND(MONTH($A271)=9,$H271&lt;&gt;""),SUM($H$3:$H271,-SUM($M$3:$M$6)),IF(AND(MONTH($A271)=10,$H271&lt;&gt;""),SUM($H$3:$H271,-SUM($M$3:$M$7)),IF(AND(MONTH($A271)=11,$H271&lt;&gt;""),SUM($H$3:$H271,-SUM($M$3:$M$8)),IF(AND(MONTH($A271)=12,$H271&lt;&gt;""),SUM($H$3:$H271,-SUM($M$3:$M$9)),IF(AND(MONTH($A271)=1,$H271&lt;&gt;""),SUM($H$3:$H271,-SUM($M$3:$M$10)),IF(AND(MONTH($A271)=2,$H271&lt;&gt;""),SUM($H$3:$H271,-SUM($M$3:$M$11)),IF(AND(MONTH($A271)=3,$H271&lt;&gt;""),SUM($H$3:$H271,-SUM($M$3:$M$12)),IF(AND(MONTH($A271)=4,$H271&lt;&gt;""),SUM($H$3:$H271,-SUM($M$3:$M$13)),"")))))))))))))</f>
        <v/>
      </c>
      <c r="J271" s="25" t="str">
        <f t="shared" si="90"/>
        <v/>
      </c>
      <c r="K271" s="25" t="str">
        <f>IF(OR(A271&lt;$E$1,A271&gt;EOMONTH($E$1,11)),"",IF(OR(AND(A271=EOMONTH(A271,0),VLOOKUP(MONTH(A271),$L$3:$N$14,3,0)&gt;0),J271&lt;&gt;""),SUM($J$3:$J271),""))</f>
        <v/>
      </c>
    </row>
    <row r="272" spans="1:11" x14ac:dyDescent="0.25">
      <c r="A272" s="17">
        <f t="shared" si="91"/>
        <v>43853</v>
      </c>
      <c r="B272" s="12"/>
      <c r="C272" s="12"/>
      <c r="D272" s="12"/>
      <c r="E272" s="12"/>
      <c r="F272" s="18" t="str">
        <f t="shared" si="89"/>
        <v/>
      </c>
      <c r="G272" s="25" t="str">
        <f t="shared" si="94"/>
        <v/>
      </c>
      <c r="H272" s="25" t="str">
        <f t="shared" si="95"/>
        <v/>
      </c>
      <c r="I272" s="25" t="str">
        <f>IF($A272=EOMONTH($A272,0),IF(VLOOKUP(MONTH($A272),$L$3:$M$14,2,0)&gt;0,VLOOKUP(MONTH($A272),$L$3:$M$14,2,0),""),IF(AND(MONTH($A272)=5,$H272&lt;&gt;""),SUM($H$3:$H272),IF(AND(MONTH($A272)=6,$H272&lt;&gt;""),SUM($H$3:$H272,-$M$3),IF(AND(MONTH($A272)=7,$H272&lt;&gt;""),SUM($H$3:$H272,-SUM($M$3:$M$4)),IF(AND(MONTH($A272)=8,$H272&lt;&gt;""),SUM($H$3:$H272,-SUM($M$3:$M$5)),IF(AND(MONTH($A272)=9,$H272&lt;&gt;""),SUM($H$3:$H272,-SUM($M$3:$M$6)),IF(AND(MONTH($A272)=10,$H272&lt;&gt;""),SUM($H$3:$H272,-SUM($M$3:$M$7)),IF(AND(MONTH($A272)=11,$H272&lt;&gt;""),SUM($H$3:$H272,-SUM($M$3:$M$8)),IF(AND(MONTH($A272)=12,$H272&lt;&gt;""),SUM($H$3:$H272,-SUM($M$3:$M$9)),IF(AND(MONTH($A272)=1,$H272&lt;&gt;""),SUM($H$3:$H272,-SUM($M$3:$M$10)),IF(AND(MONTH($A272)=2,$H272&lt;&gt;""),SUM($H$3:$H272,-SUM($M$3:$M$11)),IF(AND(MONTH($A272)=3,$H272&lt;&gt;""),SUM($H$3:$H272,-SUM($M$3:$M$12)),IF(AND(MONTH($A272)=4,$H272&lt;&gt;""),SUM($H$3:$H272,-SUM($M$3:$M$13)),"")))))))))))))</f>
        <v/>
      </c>
      <c r="J272" s="25" t="str">
        <f t="shared" si="90"/>
        <v/>
      </c>
      <c r="K272" s="25" t="str">
        <f>IF(OR(A272&lt;$E$1,A272&gt;EOMONTH($E$1,11)),"",IF(OR(AND(A272=EOMONTH(A272,0),VLOOKUP(MONTH(A272),$L$3:$N$14,3,0)&gt;0),J272&lt;&gt;""),SUM($J$3:$J272),""))</f>
        <v/>
      </c>
    </row>
    <row r="273" spans="1:11" x14ac:dyDescent="0.25">
      <c r="A273" s="17">
        <f t="shared" si="91"/>
        <v>43854</v>
      </c>
      <c r="B273" s="12"/>
      <c r="C273" s="12"/>
      <c r="D273" s="12"/>
      <c r="E273" s="12"/>
      <c r="F273" s="18" t="str">
        <f t="shared" si="89"/>
        <v/>
      </c>
      <c r="G273" s="25" t="str">
        <f t="shared" si="94"/>
        <v/>
      </c>
      <c r="H273" s="25" t="str">
        <f t="shared" si="95"/>
        <v/>
      </c>
      <c r="I273" s="25" t="str">
        <f>IF($A273=EOMONTH($A273,0),IF(VLOOKUP(MONTH($A273),$L$3:$M$14,2,0)&gt;0,VLOOKUP(MONTH($A273),$L$3:$M$14,2,0),""),IF(AND(MONTH($A273)=5,$H273&lt;&gt;""),SUM($H$3:$H273),IF(AND(MONTH($A273)=6,$H273&lt;&gt;""),SUM($H$3:$H273,-$M$3),IF(AND(MONTH($A273)=7,$H273&lt;&gt;""),SUM($H$3:$H273,-SUM($M$3:$M$4)),IF(AND(MONTH($A273)=8,$H273&lt;&gt;""),SUM($H$3:$H273,-SUM($M$3:$M$5)),IF(AND(MONTH($A273)=9,$H273&lt;&gt;""),SUM($H$3:$H273,-SUM($M$3:$M$6)),IF(AND(MONTH($A273)=10,$H273&lt;&gt;""),SUM($H$3:$H273,-SUM($M$3:$M$7)),IF(AND(MONTH($A273)=11,$H273&lt;&gt;""),SUM($H$3:$H273,-SUM($M$3:$M$8)),IF(AND(MONTH($A273)=12,$H273&lt;&gt;""),SUM($H$3:$H273,-SUM($M$3:$M$9)),IF(AND(MONTH($A273)=1,$H273&lt;&gt;""),SUM($H$3:$H273,-SUM($M$3:$M$10)),IF(AND(MONTH($A273)=2,$H273&lt;&gt;""),SUM($H$3:$H273,-SUM($M$3:$M$11)),IF(AND(MONTH($A273)=3,$H273&lt;&gt;""),SUM($H$3:$H273,-SUM($M$3:$M$12)),IF(AND(MONTH($A273)=4,$H273&lt;&gt;""),SUM($H$3:$H273,-SUM($M$3:$M$13)),"")))))))))))))</f>
        <v/>
      </c>
      <c r="J273" s="25" t="str">
        <f t="shared" si="90"/>
        <v/>
      </c>
      <c r="K273" s="25" t="str">
        <f>IF(OR(A273&lt;$E$1,A273&gt;EOMONTH($E$1,11)),"",IF(OR(AND(A273=EOMONTH(A273,0),VLOOKUP(MONTH(A273),$L$3:$N$14,3,0)&gt;0),J273&lt;&gt;""),SUM($J$3:$J273),""))</f>
        <v/>
      </c>
    </row>
    <row r="274" spans="1:11" x14ac:dyDescent="0.25">
      <c r="A274" s="17">
        <f t="shared" si="91"/>
        <v>43855</v>
      </c>
      <c r="B274" s="12"/>
      <c r="C274" s="12"/>
      <c r="D274" s="12"/>
      <c r="E274" s="12"/>
      <c r="F274" s="18" t="str">
        <f t="shared" si="89"/>
        <v/>
      </c>
      <c r="G274" s="25" t="str">
        <f t="shared" si="94"/>
        <v/>
      </c>
      <c r="H274" s="25" t="str">
        <f t="shared" si="95"/>
        <v/>
      </c>
      <c r="I274" s="25" t="str">
        <f>IF($A274=EOMONTH($A274,0),IF(VLOOKUP(MONTH($A274),$L$3:$M$14,2,0)&gt;0,VLOOKUP(MONTH($A274),$L$3:$M$14,2,0),""),IF(AND(MONTH($A274)=5,$H274&lt;&gt;""),SUM($H$3:$H274),IF(AND(MONTH($A274)=6,$H274&lt;&gt;""),SUM($H$3:$H274,-$M$3),IF(AND(MONTH($A274)=7,$H274&lt;&gt;""),SUM($H$3:$H274,-SUM($M$3:$M$4)),IF(AND(MONTH($A274)=8,$H274&lt;&gt;""),SUM($H$3:$H274,-SUM($M$3:$M$5)),IF(AND(MONTH($A274)=9,$H274&lt;&gt;""),SUM($H$3:$H274,-SUM($M$3:$M$6)),IF(AND(MONTH($A274)=10,$H274&lt;&gt;""),SUM($H$3:$H274,-SUM($M$3:$M$7)),IF(AND(MONTH($A274)=11,$H274&lt;&gt;""),SUM($H$3:$H274,-SUM($M$3:$M$8)),IF(AND(MONTH($A274)=12,$H274&lt;&gt;""),SUM($H$3:$H274,-SUM($M$3:$M$9)),IF(AND(MONTH($A274)=1,$H274&lt;&gt;""),SUM($H$3:$H274,-SUM($M$3:$M$10)),IF(AND(MONTH($A274)=2,$H274&lt;&gt;""),SUM($H$3:$H274,-SUM($M$3:$M$11)),IF(AND(MONTH($A274)=3,$H274&lt;&gt;""),SUM($H$3:$H274,-SUM($M$3:$M$12)),IF(AND(MONTH($A274)=4,$H274&lt;&gt;""),SUM($H$3:$H274,-SUM($M$3:$M$13)),"")))))))))))))</f>
        <v/>
      </c>
      <c r="J274" s="25" t="str">
        <f t="shared" si="90"/>
        <v/>
      </c>
      <c r="K274" s="25" t="str">
        <f>IF(OR(A274&lt;$E$1,A274&gt;EOMONTH($E$1,11)),"",IF(OR(AND(A274=EOMONTH(A274,0),VLOOKUP(MONTH(A274),$L$3:$N$14,3,0)&gt;0),J274&lt;&gt;""),SUM($J$3:$J274),""))</f>
        <v/>
      </c>
    </row>
    <row r="275" spans="1:11" x14ac:dyDescent="0.25">
      <c r="A275" s="17">
        <f t="shared" si="91"/>
        <v>43856</v>
      </c>
      <c r="B275" s="12"/>
      <c r="C275" s="12"/>
      <c r="D275" s="12"/>
      <c r="E275" s="12"/>
      <c r="F275" s="18" t="str">
        <f t="shared" si="89"/>
        <v/>
      </c>
      <c r="G275" s="27" t="str">
        <f>IF(SUM(F269:F275)-SUM(G269:G274)&gt;0,SUM(F269:F275)-SUM(G269:G274),"")</f>
        <v/>
      </c>
      <c r="H275" s="25" t="str">
        <f>IF(G275&lt;&gt;"",IF(MAX(SUM(F269:F275)-SUM(G269:G274)-44/24,0)&gt;0,IF(MAX(SUM(F269:F275)-SUM(G269:G274)-44/24,0)&gt;4/24,VLOOKUP(MAX(SUM(F269:F275)-SUM(G269:G274)-44/24,0),$O$3:$P$8,2,1),MAX(SUM(F269:F275)-SUM(G269:G274)-44/24,0)),""),"")</f>
        <v/>
      </c>
      <c r="I275" s="25" t="str">
        <f>IF($A275=EOMONTH($A275,0),IF(VLOOKUP(MONTH($A275),$L$3:$M$14,2,0)&gt;0,VLOOKUP(MONTH($A275),$L$3:$M$14,2,0),""),IF(AND(MONTH($A275)=5,$H275&lt;&gt;""),SUM($H$3:$H275),IF(AND(MONTH($A275)=6,$H275&lt;&gt;""),SUM($H$3:$H275,-$M$3),IF(AND(MONTH($A275)=7,$H275&lt;&gt;""),SUM($H$3:$H275,-SUM($M$3:$M$4)),IF(AND(MONTH($A275)=8,$H275&lt;&gt;""),SUM($H$3:$H275,-SUM($M$3:$M$5)),IF(AND(MONTH($A275)=9,$H275&lt;&gt;""),SUM($H$3:$H275,-SUM($M$3:$M$6)),IF(AND(MONTH($A275)=10,$H275&lt;&gt;""),SUM($H$3:$H275,-SUM($M$3:$M$7)),IF(AND(MONTH($A275)=11,$H275&lt;&gt;""),SUM($H$3:$H275,-SUM($M$3:$M$8)),IF(AND(MONTH($A275)=12,$H275&lt;&gt;""),SUM($H$3:$H275,-SUM($M$3:$M$9)),IF(AND(MONTH($A275)=1,$H275&lt;&gt;""),SUM($H$3:$H275,-SUM($M$3:$M$10)),IF(AND(MONTH($A275)=2,$H275&lt;&gt;""),SUM($H$3:$H275,-SUM($M$3:$M$11)),IF(AND(MONTH($A275)=3,$H275&lt;&gt;""),SUM($H$3:$H275,-SUM($M$3:$M$12)),IF(AND(MONTH($A275)=4,$H275&lt;&gt;""),SUM($H$3:$H275,-SUM($M$3:$M$13)),"")))))))))))))</f>
        <v/>
      </c>
      <c r="J275" s="25" t="str">
        <f t="shared" si="90"/>
        <v/>
      </c>
      <c r="K275" s="25" t="str">
        <f>IF(OR(A275&lt;$E$1,A275&gt;EOMONTH($E$1,11)),"",IF(OR(AND(A275=EOMONTH(A275,0),VLOOKUP(MONTH(A275),$L$3:$N$14,3,0)&gt;0),J275&lt;&gt;""),SUM($J$3:$J275),""))</f>
        <v/>
      </c>
    </row>
    <row r="276" spans="1:11" x14ac:dyDescent="0.25">
      <c r="A276" s="17">
        <f t="shared" si="91"/>
        <v>43857</v>
      </c>
      <c r="B276" s="11"/>
      <c r="C276" s="11"/>
      <c r="D276" s="11"/>
      <c r="E276" s="11"/>
      <c r="F276" s="22" t="str">
        <f t="shared" si="89"/>
        <v/>
      </c>
      <c r="G276" s="26" t="str">
        <f t="shared" ref="G276:G281" si="96">IF(MONTH(A276)=MONTH(A277),"",IF(CHOOSE(WEEKDAY(A276,2),$F$276,SUM($F$276:$F$277),SUM($F$276:$F$278),SUM($F$276:$F$279),SUM($F$276:$F$280),SUM($F$276:$F$281))&gt;0,CHOOSE(WEEKDAY(A276,2),$F$276,SUM($F$276:$F$277),SUM($F$276:$F$278),SUM($F$276:$F$279),SUM($F$276:$F$280),SUM($F$276:$F$281)),""))</f>
        <v/>
      </c>
      <c r="H276" s="26" t="str">
        <f t="shared" ref="H276:H281" si="97">IF(G276&lt;&gt;"",IF(MAX(G276-44/24,0)&gt;0,MAX(G276-44/24,0),""),"")</f>
        <v/>
      </c>
      <c r="I276" s="26" t="str">
        <f>IF($A276=EOMONTH($A276,0),IF(VLOOKUP(MONTH($A276),$L$3:$M$14,2,0)&gt;0,VLOOKUP(MONTH($A276),$L$3:$M$14,2,0),""),IF(AND(MONTH($A276)=5,$H276&lt;&gt;""),SUM($H$3:$H276),IF(AND(MONTH($A276)=6,$H276&lt;&gt;""),SUM($H$3:$H276,-$M$3),IF(AND(MONTH($A276)=7,$H276&lt;&gt;""),SUM($H$3:$H276,-SUM($M$3:$M$4)),IF(AND(MONTH($A276)=8,$H276&lt;&gt;""),SUM($H$3:$H276,-SUM($M$3:$M$5)),IF(AND(MONTH($A276)=9,$H276&lt;&gt;""),SUM($H$3:$H276,-SUM($M$3:$M$6)),IF(AND(MONTH($A276)=10,$H276&lt;&gt;""),SUM($H$3:$H276,-SUM($M$3:$M$7)),IF(AND(MONTH($A276)=11,$H276&lt;&gt;""),SUM($H$3:$H276,-SUM($M$3:$M$8)),IF(AND(MONTH($A276)=12,$H276&lt;&gt;""),SUM($H$3:$H276,-SUM($M$3:$M$9)),IF(AND(MONTH($A276)=1,$H276&lt;&gt;""),SUM($H$3:$H276,-SUM($M$3:$M$10)),IF(AND(MONTH($A276)=2,$H276&lt;&gt;""),SUM($H$3:$H276,-SUM($M$3:$M$11)),IF(AND(MONTH($A276)=3,$H276&lt;&gt;""),SUM($H$3:$H276,-SUM($M$3:$M$12)),IF(AND(MONTH($A276)=4,$H276&lt;&gt;""),SUM($H$3:$H276,-SUM($M$3:$M$13)),"")))))))))))))</f>
        <v/>
      </c>
      <c r="J276" s="26" t="str">
        <f t="shared" si="90"/>
        <v/>
      </c>
      <c r="K276" s="26" t="str">
        <f>IF(OR(A276&lt;$E$1,A276&gt;EOMONTH($E$1,11)),"",IF(OR(AND(A276=EOMONTH(A276,0),VLOOKUP(MONTH(A276),$L$3:$N$14,3,0)&gt;0),J276&lt;&gt;""),SUM($J$3:$J276),""))</f>
        <v/>
      </c>
    </row>
    <row r="277" spans="1:11" x14ac:dyDescent="0.25">
      <c r="A277" s="17">
        <f t="shared" si="91"/>
        <v>43858</v>
      </c>
      <c r="B277" s="11"/>
      <c r="C277" s="11"/>
      <c r="D277" s="11"/>
      <c r="E277" s="11"/>
      <c r="F277" s="22" t="str">
        <f t="shared" si="89"/>
        <v/>
      </c>
      <c r="G277" s="26" t="str">
        <f t="shared" si="96"/>
        <v/>
      </c>
      <c r="H277" s="26" t="str">
        <f t="shared" si="97"/>
        <v/>
      </c>
      <c r="I277" s="26" t="str">
        <f>IF($A277=EOMONTH($A277,0),IF(VLOOKUP(MONTH($A277),$L$3:$M$14,2,0)&gt;0,VLOOKUP(MONTH($A277),$L$3:$M$14,2,0),""),IF(AND(MONTH($A277)=5,$H277&lt;&gt;""),SUM($H$3:$H277),IF(AND(MONTH($A277)=6,$H277&lt;&gt;""),SUM($H$3:$H277,-$M$3),IF(AND(MONTH($A277)=7,$H277&lt;&gt;""),SUM($H$3:$H277,-SUM($M$3:$M$4)),IF(AND(MONTH($A277)=8,$H277&lt;&gt;""),SUM($H$3:$H277,-SUM($M$3:$M$5)),IF(AND(MONTH($A277)=9,$H277&lt;&gt;""),SUM($H$3:$H277,-SUM($M$3:$M$6)),IF(AND(MONTH($A277)=10,$H277&lt;&gt;""),SUM($H$3:$H277,-SUM($M$3:$M$7)),IF(AND(MONTH($A277)=11,$H277&lt;&gt;""),SUM($H$3:$H277,-SUM($M$3:$M$8)),IF(AND(MONTH($A277)=12,$H277&lt;&gt;""),SUM($H$3:$H277,-SUM($M$3:$M$9)),IF(AND(MONTH($A277)=1,$H277&lt;&gt;""),SUM($H$3:$H277,-SUM($M$3:$M$10)),IF(AND(MONTH($A277)=2,$H277&lt;&gt;""),SUM($H$3:$H277,-SUM($M$3:$M$11)),IF(AND(MONTH($A277)=3,$H277&lt;&gt;""),SUM($H$3:$H277,-SUM($M$3:$M$12)),IF(AND(MONTH($A277)=4,$H277&lt;&gt;""),SUM($H$3:$H277,-SUM($M$3:$M$13)),"")))))))))))))</f>
        <v/>
      </c>
      <c r="J277" s="26" t="str">
        <f t="shared" si="90"/>
        <v/>
      </c>
      <c r="K277" s="26" t="str">
        <f>IF(OR(A277&lt;$E$1,A277&gt;EOMONTH($E$1,11)),"",IF(OR(AND(A277=EOMONTH(A277,0),VLOOKUP(MONTH(A277),$L$3:$N$14,3,0)&gt;0),J277&lt;&gt;""),SUM($J$3:$J277),""))</f>
        <v/>
      </c>
    </row>
    <row r="278" spans="1:11" x14ac:dyDescent="0.25">
      <c r="A278" s="17">
        <f t="shared" si="91"/>
        <v>43859</v>
      </c>
      <c r="B278" s="11"/>
      <c r="C278" s="11"/>
      <c r="D278" s="11"/>
      <c r="E278" s="11"/>
      <c r="F278" s="22" t="str">
        <f t="shared" si="89"/>
        <v/>
      </c>
      <c r="G278" s="26" t="str">
        <f t="shared" si="96"/>
        <v/>
      </c>
      <c r="H278" s="26" t="str">
        <f t="shared" si="97"/>
        <v/>
      </c>
      <c r="I278" s="26" t="str">
        <f>IF($A278=EOMONTH($A278,0),IF(VLOOKUP(MONTH($A278),$L$3:$M$14,2,0)&gt;0,VLOOKUP(MONTH($A278),$L$3:$M$14,2,0),""),IF(AND(MONTH($A278)=5,$H278&lt;&gt;""),SUM($H$3:$H278),IF(AND(MONTH($A278)=6,$H278&lt;&gt;""),SUM($H$3:$H278,-$M$3),IF(AND(MONTH($A278)=7,$H278&lt;&gt;""),SUM($H$3:$H278,-SUM($M$3:$M$4)),IF(AND(MONTH($A278)=8,$H278&lt;&gt;""),SUM($H$3:$H278,-SUM($M$3:$M$5)),IF(AND(MONTH($A278)=9,$H278&lt;&gt;""),SUM($H$3:$H278,-SUM($M$3:$M$6)),IF(AND(MONTH($A278)=10,$H278&lt;&gt;""),SUM($H$3:$H278,-SUM($M$3:$M$7)),IF(AND(MONTH($A278)=11,$H278&lt;&gt;""),SUM($H$3:$H278,-SUM($M$3:$M$8)),IF(AND(MONTH($A278)=12,$H278&lt;&gt;""),SUM($H$3:$H278,-SUM($M$3:$M$9)),IF(AND(MONTH($A278)=1,$H278&lt;&gt;""),SUM($H$3:$H278,-SUM($M$3:$M$10)),IF(AND(MONTH($A278)=2,$H278&lt;&gt;""),SUM($H$3:$H278,-SUM($M$3:$M$11)),IF(AND(MONTH($A278)=3,$H278&lt;&gt;""),SUM($H$3:$H278,-SUM($M$3:$M$12)),IF(AND(MONTH($A278)=4,$H278&lt;&gt;""),SUM($H$3:$H278,-SUM($M$3:$M$13)),"")))))))))))))</f>
        <v/>
      </c>
      <c r="J278" s="26" t="str">
        <f t="shared" si="90"/>
        <v/>
      </c>
      <c r="K278" s="26" t="str">
        <f>IF(OR(A278&lt;$E$1,A278&gt;EOMONTH($E$1,11)),"",IF(OR(AND(A278=EOMONTH(A278,0),VLOOKUP(MONTH(A278),$L$3:$N$14,3,0)&gt;0),J278&lt;&gt;""),SUM($J$3:$J278),""))</f>
        <v/>
      </c>
    </row>
    <row r="279" spans="1:11" x14ac:dyDescent="0.25">
      <c r="A279" s="17">
        <f t="shared" si="91"/>
        <v>43860</v>
      </c>
      <c r="B279" s="11"/>
      <c r="C279" s="11"/>
      <c r="D279" s="11"/>
      <c r="E279" s="11"/>
      <c r="F279" s="22" t="str">
        <f t="shared" si="89"/>
        <v/>
      </c>
      <c r="G279" s="26" t="str">
        <f t="shared" si="96"/>
        <v/>
      </c>
      <c r="H279" s="26" t="str">
        <f t="shared" si="97"/>
        <v/>
      </c>
      <c r="I279" s="26" t="str">
        <f>IF($A279=EOMONTH($A279,0),IF(VLOOKUP(MONTH($A279),$L$3:$M$14,2,0)&gt;0,VLOOKUP(MONTH($A279),$L$3:$M$14,2,0),""),IF(AND(MONTH($A279)=5,$H279&lt;&gt;""),SUM($H$3:$H279),IF(AND(MONTH($A279)=6,$H279&lt;&gt;""),SUM($H$3:$H279,-$M$3),IF(AND(MONTH($A279)=7,$H279&lt;&gt;""),SUM($H$3:$H279,-SUM($M$3:$M$4)),IF(AND(MONTH($A279)=8,$H279&lt;&gt;""),SUM($H$3:$H279,-SUM($M$3:$M$5)),IF(AND(MONTH($A279)=9,$H279&lt;&gt;""),SUM($H$3:$H279,-SUM($M$3:$M$6)),IF(AND(MONTH($A279)=10,$H279&lt;&gt;""),SUM($H$3:$H279,-SUM($M$3:$M$7)),IF(AND(MONTH($A279)=11,$H279&lt;&gt;""),SUM($H$3:$H279,-SUM($M$3:$M$8)),IF(AND(MONTH($A279)=12,$H279&lt;&gt;""),SUM($H$3:$H279,-SUM($M$3:$M$9)),IF(AND(MONTH($A279)=1,$H279&lt;&gt;""),SUM($H$3:$H279,-SUM($M$3:$M$10)),IF(AND(MONTH($A279)=2,$H279&lt;&gt;""),SUM($H$3:$H279,-SUM($M$3:$M$11)),IF(AND(MONTH($A279)=3,$H279&lt;&gt;""),SUM($H$3:$H279,-SUM($M$3:$M$12)),IF(AND(MONTH($A279)=4,$H279&lt;&gt;""),SUM($H$3:$H279,-SUM($M$3:$M$13)),"")))))))))))))</f>
        <v/>
      </c>
      <c r="J279" s="26" t="str">
        <f t="shared" si="90"/>
        <v/>
      </c>
      <c r="K279" s="26" t="str">
        <f>IF(OR(A279&lt;$E$1,A279&gt;EOMONTH($E$1,11)),"",IF(OR(AND(A279=EOMONTH(A279,0),VLOOKUP(MONTH(A279),$L$3:$N$14,3,0)&gt;0),J279&lt;&gt;""),SUM($J$3:$J279),""))</f>
        <v/>
      </c>
    </row>
    <row r="280" spans="1:11" x14ac:dyDescent="0.25">
      <c r="A280" s="17">
        <f t="shared" si="91"/>
        <v>43861</v>
      </c>
      <c r="B280" s="11"/>
      <c r="C280" s="11"/>
      <c r="D280" s="11"/>
      <c r="E280" s="11"/>
      <c r="F280" s="22" t="str">
        <f t="shared" si="89"/>
        <v/>
      </c>
      <c r="G280" s="26" t="str">
        <f t="shared" si="96"/>
        <v/>
      </c>
      <c r="H280" s="26" t="str">
        <f t="shared" si="97"/>
        <v/>
      </c>
      <c r="I280" s="26" t="str">
        <f>IF($A280=EOMONTH($A280,0),IF(VLOOKUP(MONTH($A280),$L$3:$M$14,2,0)&gt;0,VLOOKUP(MONTH($A280),$L$3:$M$14,2,0),""),IF(AND(MONTH($A280)=5,$H280&lt;&gt;""),SUM($H$3:$H280),IF(AND(MONTH($A280)=6,$H280&lt;&gt;""),SUM($H$3:$H280,-$M$3),IF(AND(MONTH($A280)=7,$H280&lt;&gt;""),SUM($H$3:$H280,-SUM($M$3:$M$4)),IF(AND(MONTH($A280)=8,$H280&lt;&gt;""),SUM($H$3:$H280,-SUM($M$3:$M$5)),IF(AND(MONTH($A280)=9,$H280&lt;&gt;""),SUM($H$3:$H280,-SUM($M$3:$M$6)),IF(AND(MONTH($A280)=10,$H280&lt;&gt;""),SUM($H$3:$H280,-SUM($M$3:$M$7)),IF(AND(MONTH($A280)=11,$H280&lt;&gt;""),SUM($H$3:$H280,-SUM($M$3:$M$8)),IF(AND(MONTH($A280)=12,$H280&lt;&gt;""),SUM($H$3:$H280,-SUM($M$3:$M$9)),IF(AND(MONTH($A280)=1,$H280&lt;&gt;""),SUM($H$3:$H280,-SUM($M$3:$M$10)),IF(AND(MONTH($A280)=2,$H280&lt;&gt;""),SUM($H$3:$H280,-SUM($M$3:$M$11)),IF(AND(MONTH($A280)=3,$H280&lt;&gt;""),SUM($H$3:$H280,-SUM($M$3:$M$12)),IF(AND(MONTH($A280)=4,$H280&lt;&gt;""),SUM($H$3:$H280,-SUM($M$3:$M$13)),"")))))))))))))</f>
        <v/>
      </c>
      <c r="J280" s="26" t="str">
        <f t="shared" si="90"/>
        <v/>
      </c>
      <c r="K280" s="26" t="str">
        <f>IF(OR(A280&lt;$E$1,A280&gt;EOMONTH($E$1,11)),"",IF(OR(AND(A280=EOMONTH(A280,0),VLOOKUP(MONTH(A280),$L$3:$N$14,3,0)&gt;0),J280&lt;&gt;""),SUM($J$3:$J280),""))</f>
        <v/>
      </c>
    </row>
    <row r="281" spans="1:11" x14ac:dyDescent="0.25">
      <c r="A281" s="17">
        <f t="shared" si="91"/>
        <v>43862</v>
      </c>
      <c r="B281" s="11"/>
      <c r="C281" s="11"/>
      <c r="D281" s="11"/>
      <c r="E281" s="11"/>
      <c r="F281" s="22" t="str">
        <f t="shared" si="89"/>
        <v/>
      </c>
      <c r="G281" s="26" t="str">
        <f t="shared" si="96"/>
        <v/>
      </c>
      <c r="H281" s="26" t="str">
        <f t="shared" si="97"/>
        <v/>
      </c>
      <c r="I281" s="26" t="str">
        <f>IF($A281=EOMONTH($A281,0),IF(VLOOKUP(MONTH($A281),$L$3:$M$14,2,0)&gt;0,VLOOKUP(MONTH($A281),$L$3:$M$14,2,0),""),IF(AND(MONTH($A281)=5,$H281&lt;&gt;""),SUM($H$3:$H281),IF(AND(MONTH($A281)=6,$H281&lt;&gt;""),SUM($H$3:$H281,-$M$3),IF(AND(MONTH($A281)=7,$H281&lt;&gt;""),SUM($H$3:$H281,-SUM($M$3:$M$4)),IF(AND(MONTH($A281)=8,$H281&lt;&gt;""),SUM($H$3:$H281,-SUM($M$3:$M$5)),IF(AND(MONTH($A281)=9,$H281&lt;&gt;""),SUM($H$3:$H281,-SUM($M$3:$M$6)),IF(AND(MONTH($A281)=10,$H281&lt;&gt;""),SUM($H$3:$H281,-SUM($M$3:$M$7)),IF(AND(MONTH($A281)=11,$H281&lt;&gt;""),SUM($H$3:$H281,-SUM($M$3:$M$8)),IF(AND(MONTH($A281)=12,$H281&lt;&gt;""),SUM($H$3:$H281,-SUM($M$3:$M$9)),IF(AND(MONTH($A281)=1,$H281&lt;&gt;""),SUM($H$3:$H281,-SUM($M$3:$M$10)),IF(AND(MONTH($A281)=2,$H281&lt;&gt;""),SUM($H$3:$H281,-SUM($M$3:$M$11)),IF(AND(MONTH($A281)=3,$H281&lt;&gt;""),SUM($H$3:$H281,-SUM($M$3:$M$12)),IF(AND(MONTH($A281)=4,$H281&lt;&gt;""),SUM($H$3:$H281,-SUM($M$3:$M$13)),"")))))))))))))</f>
        <v/>
      </c>
      <c r="J281" s="26" t="str">
        <f t="shared" si="90"/>
        <v/>
      </c>
      <c r="K281" s="26" t="str">
        <f>IF(OR(A281&lt;$E$1,A281&gt;EOMONTH($E$1,11)),"",IF(OR(AND(A281=EOMONTH(A281,0),VLOOKUP(MONTH(A281),$L$3:$N$14,3,0)&gt;0),J281&lt;&gt;""),SUM($J$3:$J281),""))</f>
        <v/>
      </c>
    </row>
    <row r="282" spans="1:11" x14ac:dyDescent="0.25">
      <c r="A282" s="17">
        <f t="shared" si="91"/>
        <v>43863</v>
      </c>
      <c r="B282" s="11"/>
      <c r="C282" s="11"/>
      <c r="D282" s="11"/>
      <c r="E282" s="11"/>
      <c r="F282" s="22" t="str">
        <f t="shared" si="89"/>
        <v/>
      </c>
      <c r="G282" s="28" t="str">
        <f>IF(SUM(F276:F282)-SUM(G276:G281)&gt;0,SUM(F276:F282)-SUM(G276:G281),"")</f>
        <v/>
      </c>
      <c r="H282" s="26" t="str">
        <f>IF(G282&lt;&gt;"",IF(MAX(SUM(F276:F282)-SUM(G276:G281)-44/24,0)&gt;0,IF(MAX(SUM(F276:F282)-SUM(G276:G281)-44/24,0)&gt;4/24,VLOOKUP(MAX(SUM(F276:F282)-SUM(G276:G281)-44/24,0),$O$3:$P$8,2,1),MAX(SUM(F276:F282)-SUM(G276:G281)-44/24,0)),""),"")</f>
        <v/>
      </c>
      <c r="I282" s="26" t="str">
        <f>IF($A282=EOMONTH($A282,0),IF(VLOOKUP(MONTH($A282),$L$3:$M$14,2,0)&gt;0,VLOOKUP(MONTH($A282),$L$3:$M$14,2,0),""),IF(AND(MONTH($A282)=5,$H282&lt;&gt;""),SUM($H$3:$H282),IF(AND(MONTH($A282)=6,$H282&lt;&gt;""),SUM($H$3:$H282,-$M$3),IF(AND(MONTH($A282)=7,$H282&lt;&gt;""),SUM($H$3:$H282,-SUM($M$3:$M$4)),IF(AND(MONTH($A282)=8,$H282&lt;&gt;""),SUM($H$3:$H282,-SUM($M$3:$M$5)),IF(AND(MONTH($A282)=9,$H282&lt;&gt;""),SUM($H$3:$H282,-SUM($M$3:$M$6)),IF(AND(MONTH($A282)=10,$H282&lt;&gt;""),SUM($H$3:$H282,-SUM($M$3:$M$7)),IF(AND(MONTH($A282)=11,$H282&lt;&gt;""),SUM($H$3:$H282,-SUM($M$3:$M$8)),IF(AND(MONTH($A282)=12,$H282&lt;&gt;""),SUM($H$3:$H282,-SUM($M$3:$M$9)),IF(AND(MONTH($A282)=1,$H282&lt;&gt;""),SUM($H$3:$H282,-SUM($M$3:$M$10)),IF(AND(MONTH($A282)=2,$H282&lt;&gt;""),SUM($H$3:$H282,-SUM($M$3:$M$11)),IF(AND(MONTH($A282)=3,$H282&lt;&gt;""),SUM($H$3:$H282,-SUM($M$3:$M$12)),IF(AND(MONTH($A282)=4,$H282&lt;&gt;""),SUM($H$3:$H282,-SUM($M$3:$M$13)),"")))))))))))))</f>
        <v/>
      </c>
      <c r="J282" s="26" t="str">
        <f t="shared" si="90"/>
        <v/>
      </c>
      <c r="K282" s="26" t="str">
        <f>IF(OR(A282&lt;$E$1,A282&gt;EOMONTH($E$1,11)),"",IF(OR(AND(A282=EOMONTH(A282,0),VLOOKUP(MONTH(A282),$L$3:$N$14,3,0)&gt;0),J282&lt;&gt;""),SUM($J$3:$J282),""))</f>
        <v/>
      </c>
    </row>
    <row r="283" spans="1:11" x14ac:dyDescent="0.25">
      <c r="A283" s="17">
        <f t="shared" si="91"/>
        <v>43864</v>
      </c>
      <c r="B283" s="12"/>
      <c r="C283" s="12"/>
      <c r="D283" s="12"/>
      <c r="E283" s="12"/>
      <c r="F283" s="18" t="str">
        <f t="shared" si="89"/>
        <v/>
      </c>
      <c r="G283" s="25" t="str">
        <f t="shared" ref="G283:G288" si="98">IF(MONTH(A283)=MONTH(A284),"",IF(CHOOSE(WEEKDAY(A283,2),$F$283,SUM($F$283:$F$284),SUM($F$283:$F$285),SUM($F$283:$F$286),SUM($F$283:$F$287),SUM($F$283:$F$288))&gt;0,CHOOSE(WEEKDAY(A283,2),$F$283,SUM($F$283:$F$284),SUM($F$283:$F$285),SUM($F$283:$F$286),SUM($F$283:$F$287),SUM($F$283:$F$288)),""))</f>
        <v/>
      </c>
      <c r="H283" s="25" t="str">
        <f t="shared" ref="H283:H288" si="99">IF(G283&lt;&gt;"",IF(MAX(G283-44/24,0)&gt;0,MAX(G283-44/24,0),""),"")</f>
        <v/>
      </c>
      <c r="I283" s="25" t="str">
        <f>IF($A283=EOMONTH($A283,0),IF(VLOOKUP(MONTH($A283),$L$3:$M$14,2,0)&gt;0,VLOOKUP(MONTH($A283),$L$3:$M$14,2,0),""),IF(AND(MONTH($A283)=5,$H283&lt;&gt;""),SUM($H$3:$H283),IF(AND(MONTH($A283)=6,$H283&lt;&gt;""),SUM($H$3:$H283,-$M$3),IF(AND(MONTH($A283)=7,$H283&lt;&gt;""),SUM($H$3:$H283,-SUM($M$3:$M$4)),IF(AND(MONTH($A283)=8,$H283&lt;&gt;""),SUM($H$3:$H283,-SUM($M$3:$M$5)),IF(AND(MONTH($A283)=9,$H283&lt;&gt;""),SUM($H$3:$H283,-SUM($M$3:$M$6)),IF(AND(MONTH($A283)=10,$H283&lt;&gt;""),SUM($H$3:$H283,-SUM($M$3:$M$7)),IF(AND(MONTH($A283)=11,$H283&lt;&gt;""),SUM($H$3:$H283,-SUM($M$3:$M$8)),IF(AND(MONTH($A283)=12,$H283&lt;&gt;""),SUM($H$3:$H283,-SUM($M$3:$M$9)),IF(AND(MONTH($A283)=1,$H283&lt;&gt;""),SUM($H$3:$H283,-SUM($M$3:$M$10)),IF(AND(MONTH($A283)=2,$H283&lt;&gt;""),SUM($H$3:$H283,-SUM($M$3:$M$11)),IF(AND(MONTH($A283)=3,$H283&lt;&gt;""),SUM($H$3:$H283,-SUM($M$3:$M$12)),IF(AND(MONTH($A283)=4,$H283&lt;&gt;""),SUM($H$3:$H283,-SUM($M$3:$M$13)),"")))))))))))))</f>
        <v/>
      </c>
      <c r="J283" s="25" t="str">
        <f t="shared" si="90"/>
        <v/>
      </c>
      <c r="K283" s="25" t="str">
        <f>IF(OR(A283&lt;$E$1,A283&gt;EOMONTH($E$1,11)),"",IF(OR(AND(A283=EOMONTH(A283,0),VLOOKUP(MONTH(A283),$L$3:$N$14,3,0)&gt;0),J283&lt;&gt;""),SUM($J$3:$J283),""))</f>
        <v/>
      </c>
    </row>
    <row r="284" spans="1:11" x14ac:dyDescent="0.25">
      <c r="A284" s="17">
        <f t="shared" si="91"/>
        <v>43865</v>
      </c>
      <c r="B284" s="12"/>
      <c r="C284" s="12"/>
      <c r="D284" s="12"/>
      <c r="E284" s="12"/>
      <c r="F284" s="18" t="str">
        <f t="shared" si="89"/>
        <v/>
      </c>
      <c r="G284" s="25" t="str">
        <f t="shared" si="98"/>
        <v/>
      </c>
      <c r="H284" s="25" t="str">
        <f t="shared" si="99"/>
        <v/>
      </c>
      <c r="I284" s="25" t="str">
        <f>IF($A284=EOMONTH($A284,0),IF(VLOOKUP(MONTH($A284),$L$3:$M$14,2,0)&gt;0,VLOOKUP(MONTH($A284),$L$3:$M$14,2,0),""),IF(AND(MONTH($A284)=5,$H284&lt;&gt;""),SUM($H$3:$H284),IF(AND(MONTH($A284)=6,$H284&lt;&gt;""),SUM($H$3:$H284,-$M$3),IF(AND(MONTH($A284)=7,$H284&lt;&gt;""),SUM($H$3:$H284,-SUM($M$3:$M$4)),IF(AND(MONTH($A284)=8,$H284&lt;&gt;""),SUM($H$3:$H284,-SUM($M$3:$M$5)),IF(AND(MONTH($A284)=9,$H284&lt;&gt;""),SUM($H$3:$H284,-SUM($M$3:$M$6)),IF(AND(MONTH($A284)=10,$H284&lt;&gt;""),SUM($H$3:$H284,-SUM($M$3:$M$7)),IF(AND(MONTH($A284)=11,$H284&lt;&gt;""),SUM($H$3:$H284,-SUM($M$3:$M$8)),IF(AND(MONTH($A284)=12,$H284&lt;&gt;""),SUM($H$3:$H284,-SUM($M$3:$M$9)),IF(AND(MONTH($A284)=1,$H284&lt;&gt;""),SUM($H$3:$H284,-SUM($M$3:$M$10)),IF(AND(MONTH($A284)=2,$H284&lt;&gt;""),SUM($H$3:$H284,-SUM($M$3:$M$11)),IF(AND(MONTH($A284)=3,$H284&lt;&gt;""),SUM($H$3:$H284,-SUM($M$3:$M$12)),IF(AND(MONTH($A284)=4,$H284&lt;&gt;""),SUM($H$3:$H284,-SUM($M$3:$M$13)),"")))))))))))))</f>
        <v/>
      </c>
      <c r="J284" s="25" t="str">
        <f t="shared" si="90"/>
        <v/>
      </c>
      <c r="K284" s="25" t="str">
        <f>IF(OR(A284&lt;$E$1,A284&gt;EOMONTH($E$1,11)),"",IF(OR(AND(A284=EOMONTH(A284,0),VLOOKUP(MONTH(A284),$L$3:$N$14,3,0)&gt;0),J284&lt;&gt;""),SUM($J$3:$J284),""))</f>
        <v/>
      </c>
    </row>
    <row r="285" spans="1:11" x14ac:dyDescent="0.25">
      <c r="A285" s="17">
        <f t="shared" si="91"/>
        <v>43866</v>
      </c>
      <c r="B285" s="12"/>
      <c r="C285" s="12"/>
      <c r="D285" s="12"/>
      <c r="E285" s="12"/>
      <c r="F285" s="18" t="str">
        <f t="shared" si="89"/>
        <v/>
      </c>
      <c r="G285" s="25" t="str">
        <f t="shared" si="98"/>
        <v/>
      </c>
      <c r="H285" s="25" t="str">
        <f t="shared" si="99"/>
        <v/>
      </c>
      <c r="I285" s="25" t="str">
        <f>IF($A285=EOMONTH($A285,0),IF(VLOOKUP(MONTH($A285),$L$3:$M$14,2,0)&gt;0,VLOOKUP(MONTH($A285),$L$3:$M$14,2,0),""),IF(AND(MONTH($A285)=5,$H285&lt;&gt;""),SUM($H$3:$H285),IF(AND(MONTH($A285)=6,$H285&lt;&gt;""),SUM($H$3:$H285,-$M$3),IF(AND(MONTH($A285)=7,$H285&lt;&gt;""),SUM($H$3:$H285,-SUM($M$3:$M$4)),IF(AND(MONTH($A285)=8,$H285&lt;&gt;""),SUM($H$3:$H285,-SUM($M$3:$M$5)),IF(AND(MONTH($A285)=9,$H285&lt;&gt;""),SUM($H$3:$H285,-SUM($M$3:$M$6)),IF(AND(MONTH($A285)=10,$H285&lt;&gt;""),SUM($H$3:$H285,-SUM($M$3:$M$7)),IF(AND(MONTH($A285)=11,$H285&lt;&gt;""),SUM($H$3:$H285,-SUM($M$3:$M$8)),IF(AND(MONTH($A285)=12,$H285&lt;&gt;""),SUM($H$3:$H285,-SUM($M$3:$M$9)),IF(AND(MONTH($A285)=1,$H285&lt;&gt;""),SUM($H$3:$H285,-SUM($M$3:$M$10)),IF(AND(MONTH($A285)=2,$H285&lt;&gt;""),SUM($H$3:$H285,-SUM($M$3:$M$11)),IF(AND(MONTH($A285)=3,$H285&lt;&gt;""),SUM($H$3:$H285,-SUM($M$3:$M$12)),IF(AND(MONTH($A285)=4,$H285&lt;&gt;""),SUM($H$3:$H285,-SUM($M$3:$M$13)),"")))))))))))))</f>
        <v/>
      </c>
      <c r="J285" s="25" t="str">
        <f t="shared" si="90"/>
        <v/>
      </c>
      <c r="K285" s="25" t="str">
        <f>IF(OR(A285&lt;$E$1,A285&gt;EOMONTH($E$1,11)),"",IF(OR(AND(A285=EOMONTH(A285,0),VLOOKUP(MONTH(A285),$L$3:$N$14,3,0)&gt;0),J285&lt;&gt;""),SUM($J$3:$J285),""))</f>
        <v/>
      </c>
    </row>
    <row r="286" spans="1:11" x14ac:dyDescent="0.25">
      <c r="A286" s="17">
        <f t="shared" si="91"/>
        <v>43867</v>
      </c>
      <c r="B286" s="12"/>
      <c r="C286" s="12"/>
      <c r="D286" s="12"/>
      <c r="E286" s="12"/>
      <c r="F286" s="18" t="str">
        <f t="shared" si="89"/>
        <v/>
      </c>
      <c r="G286" s="25" t="str">
        <f t="shared" si="98"/>
        <v/>
      </c>
      <c r="H286" s="25" t="str">
        <f t="shared" si="99"/>
        <v/>
      </c>
      <c r="I286" s="25" t="str">
        <f>IF($A286=EOMONTH($A286,0),IF(VLOOKUP(MONTH($A286),$L$3:$M$14,2,0)&gt;0,VLOOKUP(MONTH($A286),$L$3:$M$14,2,0),""),IF(AND(MONTH($A286)=5,$H286&lt;&gt;""),SUM($H$3:$H286),IF(AND(MONTH($A286)=6,$H286&lt;&gt;""),SUM($H$3:$H286,-$M$3),IF(AND(MONTH($A286)=7,$H286&lt;&gt;""),SUM($H$3:$H286,-SUM($M$3:$M$4)),IF(AND(MONTH($A286)=8,$H286&lt;&gt;""),SUM($H$3:$H286,-SUM($M$3:$M$5)),IF(AND(MONTH($A286)=9,$H286&lt;&gt;""),SUM($H$3:$H286,-SUM($M$3:$M$6)),IF(AND(MONTH($A286)=10,$H286&lt;&gt;""),SUM($H$3:$H286,-SUM($M$3:$M$7)),IF(AND(MONTH($A286)=11,$H286&lt;&gt;""),SUM($H$3:$H286,-SUM($M$3:$M$8)),IF(AND(MONTH($A286)=12,$H286&lt;&gt;""),SUM($H$3:$H286,-SUM($M$3:$M$9)),IF(AND(MONTH($A286)=1,$H286&lt;&gt;""),SUM($H$3:$H286,-SUM($M$3:$M$10)),IF(AND(MONTH($A286)=2,$H286&lt;&gt;""),SUM($H$3:$H286,-SUM($M$3:$M$11)),IF(AND(MONTH($A286)=3,$H286&lt;&gt;""),SUM($H$3:$H286,-SUM($M$3:$M$12)),IF(AND(MONTH($A286)=4,$H286&lt;&gt;""),SUM($H$3:$H286,-SUM($M$3:$M$13)),"")))))))))))))</f>
        <v/>
      </c>
      <c r="J286" s="25" t="str">
        <f t="shared" si="90"/>
        <v/>
      </c>
      <c r="K286" s="25" t="str">
        <f>IF(OR(A286&lt;$E$1,A286&gt;EOMONTH($E$1,11)),"",IF(OR(AND(A286=EOMONTH(A286,0),VLOOKUP(MONTH(A286),$L$3:$N$14,3,0)&gt;0),J286&lt;&gt;""),SUM($J$3:$J286),""))</f>
        <v/>
      </c>
    </row>
    <row r="287" spans="1:11" x14ac:dyDescent="0.25">
      <c r="A287" s="17">
        <f t="shared" si="91"/>
        <v>43868</v>
      </c>
      <c r="B287" s="12"/>
      <c r="C287" s="12"/>
      <c r="D287" s="12"/>
      <c r="E287" s="12"/>
      <c r="F287" s="18" t="str">
        <f t="shared" si="89"/>
        <v/>
      </c>
      <c r="G287" s="25" t="str">
        <f t="shared" si="98"/>
        <v/>
      </c>
      <c r="H287" s="25" t="str">
        <f t="shared" si="99"/>
        <v/>
      </c>
      <c r="I287" s="25" t="str">
        <f>IF($A287=EOMONTH($A287,0),IF(VLOOKUP(MONTH($A287),$L$3:$M$14,2,0)&gt;0,VLOOKUP(MONTH($A287),$L$3:$M$14,2,0),""),IF(AND(MONTH($A287)=5,$H287&lt;&gt;""),SUM($H$3:$H287),IF(AND(MONTH($A287)=6,$H287&lt;&gt;""),SUM($H$3:$H287,-$M$3),IF(AND(MONTH($A287)=7,$H287&lt;&gt;""),SUM($H$3:$H287,-SUM($M$3:$M$4)),IF(AND(MONTH($A287)=8,$H287&lt;&gt;""),SUM($H$3:$H287,-SUM($M$3:$M$5)),IF(AND(MONTH($A287)=9,$H287&lt;&gt;""),SUM($H$3:$H287,-SUM($M$3:$M$6)),IF(AND(MONTH($A287)=10,$H287&lt;&gt;""),SUM($H$3:$H287,-SUM($M$3:$M$7)),IF(AND(MONTH($A287)=11,$H287&lt;&gt;""),SUM($H$3:$H287,-SUM($M$3:$M$8)),IF(AND(MONTH($A287)=12,$H287&lt;&gt;""),SUM($H$3:$H287,-SUM($M$3:$M$9)),IF(AND(MONTH($A287)=1,$H287&lt;&gt;""),SUM($H$3:$H287,-SUM($M$3:$M$10)),IF(AND(MONTH($A287)=2,$H287&lt;&gt;""),SUM($H$3:$H287,-SUM($M$3:$M$11)),IF(AND(MONTH($A287)=3,$H287&lt;&gt;""),SUM($H$3:$H287,-SUM($M$3:$M$12)),IF(AND(MONTH($A287)=4,$H287&lt;&gt;""),SUM($H$3:$H287,-SUM($M$3:$M$13)),"")))))))))))))</f>
        <v/>
      </c>
      <c r="J287" s="25" t="str">
        <f t="shared" si="90"/>
        <v/>
      </c>
      <c r="K287" s="25" t="str">
        <f>IF(OR(A287&lt;$E$1,A287&gt;EOMONTH($E$1,11)),"",IF(OR(AND(A287=EOMONTH(A287,0),VLOOKUP(MONTH(A287),$L$3:$N$14,3,0)&gt;0),J287&lt;&gt;""),SUM($J$3:$J287),""))</f>
        <v/>
      </c>
    </row>
    <row r="288" spans="1:11" x14ac:dyDescent="0.25">
      <c r="A288" s="17">
        <f t="shared" si="91"/>
        <v>43869</v>
      </c>
      <c r="B288" s="12"/>
      <c r="C288" s="12"/>
      <c r="D288" s="12"/>
      <c r="E288" s="12"/>
      <c r="F288" s="18" t="str">
        <f t="shared" si="89"/>
        <v/>
      </c>
      <c r="G288" s="25" t="str">
        <f t="shared" si="98"/>
        <v/>
      </c>
      <c r="H288" s="25" t="str">
        <f t="shared" si="99"/>
        <v/>
      </c>
      <c r="I288" s="25" t="str">
        <f>IF($A288=EOMONTH($A288,0),IF(VLOOKUP(MONTH($A288),$L$3:$M$14,2,0)&gt;0,VLOOKUP(MONTH($A288),$L$3:$M$14,2,0),""),IF(AND(MONTH($A288)=5,$H288&lt;&gt;""),SUM($H$3:$H288),IF(AND(MONTH($A288)=6,$H288&lt;&gt;""),SUM($H$3:$H288,-$M$3),IF(AND(MONTH($A288)=7,$H288&lt;&gt;""),SUM($H$3:$H288,-SUM($M$3:$M$4)),IF(AND(MONTH($A288)=8,$H288&lt;&gt;""),SUM($H$3:$H288,-SUM($M$3:$M$5)),IF(AND(MONTH($A288)=9,$H288&lt;&gt;""),SUM($H$3:$H288,-SUM($M$3:$M$6)),IF(AND(MONTH($A288)=10,$H288&lt;&gt;""),SUM($H$3:$H288,-SUM($M$3:$M$7)),IF(AND(MONTH($A288)=11,$H288&lt;&gt;""),SUM($H$3:$H288,-SUM($M$3:$M$8)),IF(AND(MONTH($A288)=12,$H288&lt;&gt;""),SUM($H$3:$H288,-SUM($M$3:$M$9)),IF(AND(MONTH($A288)=1,$H288&lt;&gt;""),SUM($H$3:$H288,-SUM($M$3:$M$10)),IF(AND(MONTH($A288)=2,$H288&lt;&gt;""),SUM($H$3:$H288,-SUM($M$3:$M$11)),IF(AND(MONTH($A288)=3,$H288&lt;&gt;""),SUM($H$3:$H288,-SUM($M$3:$M$12)),IF(AND(MONTH($A288)=4,$H288&lt;&gt;""),SUM($H$3:$H288,-SUM($M$3:$M$13)),"")))))))))))))</f>
        <v/>
      </c>
      <c r="J288" s="25" t="str">
        <f t="shared" si="90"/>
        <v/>
      </c>
      <c r="K288" s="25" t="str">
        <f>IF(OR(A288&lt;$E$1,A288&gt;EOMONTH($E$1,11)),"",IF(OR(AND(A288=EOMONTH(A288,0),VLOOKUP(MONTH(A288),$L$3:$N$14,3,0)&gt;0),J288&lt;&gt;""),SUM($J$3:$J288),""))</f>
        <v/>
      </c>
    </row>
    <row r="289" spans="1:11" x14ac:dyDescent="0.25">
      <c r="A289" s="17">
        <f t="shared" si="91"/>
        <v>43870</v>
      </c>
      <c r="B289" s="12"/>
      <c r="C289" s="12"/>
      <c r="D289" s="12"/>
      <c r="E289" s="12"/>
      <c r="F289" s="18" t="str">
        <f t="shared" si="89"/>
        <v/>
      </c>
      <c r="G289" s="27" t="str">
        <f>IF(SUM(F283:F289)-SUM(G283:G288)&gt;0,SUM(F283:F289)-SUM(G283:G288),"")</f>
        <v/>
      </c>
      <c r="H289" s="25" t="str">
        <f>IF(G289&lt;&gt;"",IF(MAX(SUM(F283:F289)-SUM(G283:G288)-44/24,0)&gt;0,IF(MAX(SUM(F283:F289)-SUM(G283:G288)-44/24,0)&gt;4/24,VLOOKUP(MAX(SUM(F283:F289)-SUM(G283:G288)-44/24,0),$O$3:$P$8,2,1),MAX(SUM(F283:F289)-SUM(G283:G288)-44/24,0)),""),"")</f>
        <v/>
      </c>
      <c r="I289" s="25" t="str">
        <f>IF($A289=EOMONTH($A289,0),IF(VLOOKUP(MONTH($A289),$L$3:$M$14,2,0)&gt;0,VLOOKUP(MONTH($A289),$L$3:$M$14,2,0),""),IF(AND(MONTH($A289)=5,$H289&lt;&gt;""),SUM($H$3:$H289),IF(AND(MONTH($A289)=6,$H289&lt;&gt;""),SUM($H$3:$H289,-$M$3),IF(AND(MONTH($A289)=7,$H289&lt;&gt;""),SUM($H$3:$H289,-SUM($M$3:$M$4)),IF(AND(MONTH($A289)=8,$H289&lt;&gt;""),SUM($H$3:$H289,-SUM($M$3:$M$5)),IF(AND(MONTH($A289)=9,$H289&lt;&gt;""),SUM($H$3:$H289,-SUM($M$3:$M$6)),IF(AND(MONTH($A289)=10,$H289&lt;&gt;""),SUM($H$3:$H289,-SUM($M$3:$M$7)),IF(AND(MONTH($A289)=11,$H289&lt;&gt;""),SUM($H$3:$H289,-SUM($M$3:$M$8)),IF(AND(MONTH($A289)=12,$H289&lt;&gt;""),SUM($H$3:$H289,-SUM($M$3:$M$9)),IF(AND(MONTH($A289)=1,$H289&lt;&gt;""),SUM($H$3:$H289,-SUM($M$3:$M$10)),IF(AND(MONTH($A289)=2,$H289&lt;&gt;""),SUM($H$3:$H289,-SUM($M$3:$M$11)),IF(AND(MONTH($A289)=3,$H289&lt;&gt;""),SUM($H$3:$H289,-SUM($M$3:$M$12)),IF(AND(MONTH($A289)=4,$H289&lt;&gt;""),SUM($H$3:$H289,-SUM($M$3:$M$13)),"")))))))))))))</f>
        <v/>
      </c>
      <c r="J289" s="25" t="str">
        <f t="shared" si="90"/>
        <v/>
      </c>
      <c r="K289" s="25" t="str">
        <f>IF(OR(A289&lt;$E$1,A289&gt;EOMONTH($E$1,11)),"",IF(OR(AND(A289=EOMONTH(A289,0),VLOOKUP(MONTH(A289),$L$3:$N$14,3,0)&gt;0),J289&lt;&gt;""),SUM($J$3:$J289),""))</f>
        <v/>
      </c>
    </row>
    <row r="290" spans="1:11" x14ac:dyDescent="0.25">
      <c r="A290" s="17">
        <f t="shared" si="91"/>
        <v>43871</v>
      </c>
      <c r="B290" s="11"/>
      <c r="C290" s="11"/>
      <c r="D290" s="11"/>
      <c r="E290" s="11"/>
      <c r="F290" s="22" t="str">
        <f t="shared" si="89"/>
        <v/>
      </c>
      <c r="G290" s="26" t="str">
        <f t="shared" ref="G290:G295" si="100">IF(MONTH(A290)=MONTH(A291),"",IF(CHOOSE(WEEKDAY(A290,2),$F$290,SUM($F$290:$F$291),SUM($F$290:$F$292),SUM($F$290:$F$293),SUM($F$290:$F$294),SUM($F$290:$F$295))&gt;0,CHOOSE(WEEKDAY(A290,2),$F$290,SUM($F$290:$F$291),SUM($F$290:$F$292),SUM($F$290:$F$293),SUM($F$290:$F$294),SUM($F$290:$F$295)),""))</f>
        <v/>
      </c>
      <c r="H290" s="26" t="str">
        <f t="shared" ref="H290:H295" si="101">IF(G290&lt;&gt;"",IF(MAX(G290-44/24,0)&gt;0,MAX(G290-44/24,0),""),"")</f>
        <v/>
      </c>
      <c r="I290" s="26" t="str">
        <f>IF($A290=EOMONTH($A290,0),IF(VLOOKUP(MONTH($A290),$L$3:$M$14,2,0)&gt;0,VLOOKUP(MONTH($A290),$L$3:$M$14,2,0),""),IF(AND(MONTH($A290)=5,$H290&lt;&gt;""),SUM($H$3:$H290),IF(AND(MONTH($A290)=6,$H290&lt;&gt;""),SUM($H$3:$H290,-$M$3),IF(AND(MONTH($A290)=7,$H290&lt;&gt;""),SUM($H$3:$H290,-SUM($M$3:$M$4)),IF(AND(MONTH($A290)=8,$H290&lt;&gt;""),SUM($H$3:$H290,-SUM($M$3:$M$5)),IF(AND(MONTH($A290)=9,$H290&lt;&gt;""),SUM($H$3:$H290,-SUM($M$3:$M$6)),IF(AND(MONTH($A290)=10,$H290&lt;&gt;""),SUM($H$3:$H290,-SUM($M$3:$M$7)),IF(AND(MONTH($A290)=11,$H290&lt;&gt;""),SUM($H$3:$H290,-SUM($M$3:$M$8)),IF(AND(MONTH($A290)=12,$H290&lt;&gt;""),SUM($H$3:$H290,-SUM($M$3:$M$9)),IF(AND(MONTH($A290)=1,$H290&lt;&gt;""),SUM($H$3:$H290,-SUM($M$3:$M$10)),IF(AND(MONTH($A290)=2,$H290&lt;&gt;""),SUM($H$3:$H290,-SUM($M$3:$M$11)),IF(AND(MONTH($A290)=3,$H290&lt;&gt;""),SUM($H$3:$H290,-SUM($M$3:$M$12)),IF(AND(MONTH($A290)=4,$H290&lt;&gt;""),SUM($H$3:$H290,-SUM($M$3:$M$13)),"")))))))))))))</f>
        <v/>
      </c>
      <c r="J290" s="26" t="str">
        <f t="shared" si="90"/>
        <v/>
      </c>
      <c r="K290" s="26" t="str">
        <f>IF(OR(A290&lt;$E$1,A290&gt;EOMONTH($E$1,11)),"",IF(OR(AND(A290=EOMONTH(A290,0),VLOOKUP(MONTH(A290),$L$3:$N$14,3,0)&gt;0),J290&lt;&gt;""),SUM($J$3:$J290),""))</f>
        <v/>
      </c>
    </row>
    <row r="291" spans="1:11" x14ac:dyDescent="0.25">
      <c r="A291" s="17">
        <f t="shared" si="91"/>
        <v>43872</v>
      </c>
      <c r="B291" s="11"/>
      <c r="C291" s="11"/>
      <c r="D291" s="11"/>
      <c r="E291" s="11"/>
      <c r="F291" s="22" t="str">
        <f t="shared" si="89"/>
        <v/>
      </c>
      <c r="G291" s="26" t="str">
        <f t="shared" si="100"/>
        <v/>
      </c>
      <c r="H291" s="26" t="str">
        <f t="shared" si="101"/>
        <v/>
      </c>
      <c r="I291" s="26" t="str">
        <f>IF($A291=EOMONTH($A291,0),IF(VLOOKUP(MONTH($A291),$L$3:$M$14,2,0)&gt;0,VLOOKUP(MONTH($A291),$L$3:$M$14,2,0),""),IF(AND(MONTH($A291)=5,$H291&lt;&gt;""),SUM($H$3:$H291),IF(AND(MONTH($A291)=6,$H291&lt;&gt;""),SUM($H$3:$H291,-$M$3),IF(AND(MONTH($A291)=7,$H291&lt;&gt;""),SUM($H$3:$H291,-SUM($M$3:$M$4)),IF(AND(MONTH($A291)=8,$H291&lt;&gt;""),SUM($H$3:$H291,-SUM($M$3:$M$5)),IF(AND(MONTH($A291)=9,$H291&lt;&gt;""),SUM($H$3:$H291,-SUM($M$3:$M$6)),IF(AND(MONTH($A291)=10,$H291&lt;&gt;""),SUM($H$3:$H291,-SUM($M$3:$M$7)),IF(AND(MONTH($A291)=11,$H291&lt;&gt;""),SUM($H$3:$H291,-SUM($M$3:$M$8)),IF(AND(MONTH($A291)=12,$H291&lt;&gt;""),SUM($H$3:$H291,-SUM($M$3:$M$9)),IF(AND(MONTH($A291)=1,$H291&lt;&gt;""),SUM($H$3:$H291,-SUM($M$3:$M$10)),IF(AND(MONTH($A291)=2,$H291&lt;&gt;""),SUM($H$3:$H291,-SUM($M$3:$M$11)),IF(AND(MONTH($A291)=3,$H291&lt;&gt;""),SUM($H$3:$H291,-SUM($M$3:$M$12)),IF(AND(MONTH($A291)=4,$H291&lt;&gt;""),SUM($H$3:$H291,-SUM($M$3:$M$13)),"")))))))))))))</f>
        <v/>
      </c>
      <c r="J291" s="26" t="str">
        <f t="shared" si="90"/>
        <v/>
      </c>
      <c r="K291" s="26" t="str">
        <f>IF(OR(A291&lt;$E$1,A291&gt;EOMONTH($E$1,11)),"",IF(OR(AND(A291=EOMONTH(A291,0),VLOOKUP(MONTH(A291),$L$3:$N$14,3,0)&gt;0),J291&lt;&gt;""),SUM($J$3:$J291),""))</f>
        <v/>
      </c>
    </row>
    <row r="292" spans="1:11" x14ac:dyDescent="0.25">
      <c r="A292" s="17">
        <f t="shared" si="91"/>
        <v>43873</v>
      </c>
      <c r="B292" s="11"/>
      <c r="C292" s="11"/>
      <c r="D292" s="11"/>
      <c r="E292" s="11"/>
      <c r="F292" s="22" t="str">
        <f t="shared" si="89"/>
        <v/>
      </c>
      <c r="G292" s="26" t="str">
        <f t="shared" si="100"/>
        <v/>
      </c>
      <c r="H292" s="26" t="str">
        <f t="shared" si="101"/>
        <v/>
      </c>
      <c r="I292" s="26" t="str">
        <f>IF($A292=EOMONTH($A292,0),IF(VLOOKUP(MONTH($A292),$L$3:$M$14,2,0)&gt;0,VLOOKUP(MONTH($A292),$L$3:$M$14,2,0),""),IF(AND(MONTH($A292)=5,$H292&lt;&gt;""),SUM($H$3:$H292),IF(AND(MONTH($A292)=6,$H292&lt;&gt;""),SUM($H$3:$H292,-$M$3),IF(AND(MONTH($A292)=7,$H292&lt;&gt;""),SUM($H$3:$H292,-SUM($M$3:$M$4)),IF(AND(MONTH($A292)=8,$H292&lt;&gt;""),SUM($H$3:$H292,-SUM($M$3:$M$5)),IF(AND(MONTH($A292)=9,$H292&lt;&gt;""),SUM($H$3:$H292,-SUM($M$3:$M$6)),IF(AND(MONTH($A292)=10,$H292&lt;&gt;""),SUM($H$3:$H292,-SUM($M$3:$M$7)),IF(AND(MONTH($A292)=11,$H292&lt;&gt;""),SUM($H$3:$H292,-SUM($M$3:$M$8)),IF(AND(MONTH($A292)=12,$H292&lt;&gt;""),SUM($H$3:$H292,-SUM($M$3:$M$9)),IF(AND(MONTH($A292)=1,$H292&lt;&gt;""),SUM($H$3:$H292,-SUM($M$3:$M$10)),IF(AND(MONTH($A292)=2,$H292&lt;&gt;""),SUM($H$3:$H292,-SUM($M$3:$M$11)),IF(AND(MONTH($A292)=3,$H292&lt;&gt;""),SUM($H$3:$H292,-SUM($M$3:$M$12)),IF(AND(MONTH($A292)=4,$H292&lt;&gt;""),SUM($H$3:$H292,-SUM($M$3:$M$13)),"")))))))))))))</f>
        <v/>
      </c>
      <c r="J292" s="26" t="str">
        <f t="shared" si="90"/>
        <v/>
      </c>
      <c r="K292" s="26" t="str">
        <f>IF(OR(A292&lt;$E$1,A292&gt;EOMONTH($E$1,11)),"",IF(OR(AND(A292=EOMONTH(A292,0),VLOOKUP(MONTH(A292),$L$3:$N$14,3,0)&gt;0),J292&lt;&gt;""),SUM($J$3:$J292),""))</f>
        <v/>
      </c>
    </row>
    <row r="293" spans="1:11" x14ac:dyDescent="0.25">
      <c r="A293" s="17">
        <f t="shared" si="91"/>
        <v>43874</v>
      </c>
      <c r="B293" s="11"/>
      <c r="C293" s="11"/>
      <c r="D293" s="11"/>
      <c r="E293" s="11"/>
      <c r="F293" s="22" t="str">
        <f t="shared" si="89"/>
        <v/>
      </c>
      <c r="G293" s="26" t="str">
        <f t="shared" si="100"/>
        <v/>
      </c>
      <c r="H293" s="26" t="str">
        <f t="shared" si="101"/>
        <v/>
      </c>
      <c r="I293" s="26" t="str">
        <f>IF($A293=EOMONTH($A293,0),IF(VLOOKUP(MONTH($A293),$L$3:$M$14,2,0)&gt;0,VLOOKUP(MONTH($A293),$L$3:$M$14,2,0),""),IF(AND(MONTH($A293)=5,$H293&lt;&gt;""),SUM($H$3:$H293),IF(AND(MONTH($A293)=6,$H293&lt;&gt;""),SUM($H$3:$H293,-$M$3),IF(AND(MONTH($A293)=7,$H293&lt;&gt;""),SUM($H$3:$H293,-SUM($M$3:$M$4)),IF(AND(MONTH($A293)=8,$H293&lt;&gt;""),SUM($H$3:$H293,-SUM($M$3:$M$5)),IF(AND(MONTH($A293)=9,$H293&lt;&gt;""),SUM($H$3:$H293,-SUM($M$3:$M$6)),IF(AND(MONTH($A293)=10,$H293&lt;&gt;""),SUM($H$3:$H293,-SUM($M$3:$M$7)),IF(AND(MONTH($A293)=11,$H293&lt;&gt;""),SUM($H$3:$H293,-SUM($M$3:$M$8)),IF(AND(MONTH($A293)=12,$H293&lt;&gt;""),SUM($H$3:$H293,-SUM($M$3:$M$9)),IF(AND(MONTH($A293)=1,$H293&lt;&gt;""),SUM($H$3:$H293,-SUM($M$3:$M$10)),IF(AND(MONTH($A293)=2,$H293&lt;&gt;""),SUM($H$3:$H293,-SUM($M$3:$M$11)),IF(AND(MONTH($A293)=3,$H293&lt;&gt;""),SUM($H$3:$H293,-SUM($M$3:$M$12)),IF(AND(MONTH($A293)=4,$H293&lt;&gt;""),SUM($H$3:$H293,-SUM($M$3:$M$13)),"")))))))))))))</f>
        <v/>
      </c>
      <c r="J293" s="26" t="str">
        <f t="shared" si="90"/>
        <v/>
      </c>
      <c r="K293" s="26" t="str">
        <f>IF(OR(A293&lt;$E$1,A293&gt;EOMONTH($E$1,11)),"",IF(OR(AND(A293=EOMONTH(A293,0),VLOOKUP(MONTH(A293),$L$3:$N$14,3,0)&gt;0),J293&lt;&gt;""),SUM($J$3:$J293),""))</f>
        <v/>
      </c>
    </row>
    <row r="294" spans="1:11" x14ac:dyDescent="0.25">
      <c r="A294" s="17">
        <f t="shared" si="91"/>
        <v>43875</v>
      </c>
      <c r="B294" s="11"/>
      <c r="C294" s="11"/>
      <c r="D294" s="11"/>
      <c r="E294" s="11"/>
      <c r="F294" s="22" t="str">
        <f t="shared" si="89"/>
        <v/>
      </c>
      <c r="G294" s="26" t="str">
        <f t="shared" si="100"/>
        <v/>
      </c>
      <c r="H294" s="26" t="str">
        <f t="shared" si="101"/>
        <v/>
      </c>
      <c r="I294" s="26" t="str">
        <f>IF($A294=EOMONTH($A294,0),IF(VLOOKUP(MONTH($A294),$L$3:$M$14,2,0)&gt;0,VLOOKUP(MONTH($A294),$L$3:$M$14,2,0),""),IF(AND(MONTH($A294)=5,$H294&lt;&gt;""),SUM($H$3:$H294),IF(AND(MONTH($A294)=6,$H294&lt;&gt;""),SUM($H$3:$H294,-$M$3),IF(AND(MONTH($A294)=7,$H294&lt;&gt;""),SUM($H$3:$H294,-SUM($M$3:$M$4)),IF(AND(MONTH($A294)=8,$H294&lt;&gt;""),SUM($H$3:$H294,-SUM($M$3:$M$5)),IF(AND(MONTH($A294)=9,$H294&lt;&gt;""),SUM($H$3:$H294,-SUM($M$3:$M$6)),IF(AND(MONTH($A294)=10,$H294&lt;&gt;""),SUM($H$3:$H294,-SUM($M$3:$M$7)),IF(AND(MONTH($A294)=11,$H294&lt;&gt;""),SUM($H$3:$H294,-SUM($M$3:$M$8)),IF(AND(MONTH($A294)=12,$H294&lt;&gt;""),SUM($H$3:$H294,-SUM($M$3:$M$9)),IF(AND(MONTH($A294)=1,$H294&lt;&gt;""),SUM($H$3:$H294,-SUM($M$3:$M$10)),IF(AND(MONTH($A294)=2,$H294&lt;&gt;""),SUM($H$3:$H294,-SUM($M$3:$M$11)),IF(AND(MONTH($A294)=3,$H294&lt;&gt;""),SUM($H$3:$H294,-SUM($M$3:$M$12)),IF(AND(MONTH($A294)=4,$H294&lt;&gt;""),SUM($H$3:$H294,-SUM($M$3:$M$13)),"")))))))))))))</f>
        <v/>
      </c>
      <c r="J294" s="26" t="str">
        <f t="shared" si="90"/>
        <v/>
      </c>
      <c r="K294" s="26" t="str">
        <f>IF(OR(A294&lt;$E$1,A294&gt;EOMONTH($E$1,11)),"",IF(OR(AND(A294=EOMONTH(A294,0),VLOOKUP(MONTH(A294),$L$3:$N$14,3,0)&gt;0),J294&lt;&gt;""),SUM($J$3:$J294),""))</f>
        <v/>
      </c>
    </row>
    <row r="295" spans="1:11" x14ac:dyDescent="0.25">
      <c r="A295" s="17">
        <f t="shared" si="91"/>
        <v>43876</v>
      </c>
      <c r="B295" s="11"/>
      <c r="C295" s="11"/>
      <c r="D295" s="11"/>
      <c r="E295" s="11"/>
      <c r="F295" s="22" t="str">
        <f t="shared" si="89"/>
        <v/>
      </c>
      <c r="G295" s="26" t="str">
        <f t="shared" si="100"/>
        <v/>
      </c>
      <c r="H295" s="26" t="str">
        <f t="shared" si="101"/>
        <v/>
      </c>
      <c r="I295" s="26" t="str">
        <f>IF($A295=EOMONTH($A295,0),IF(VLOOKUP(MONTH($A295),$L$3:$M$14,2,0)&gt;0,VLOOKUP(MONTH($A295),$L$3:$M$14,2,0),""),IF(AND(MONTH($A295)=5,$H295&lt;&gt;""),SUM($H$3:$H295),IF(AND(MONTH($A295)=6,$H295&lt;&gt;""),SUM($H$3:$H295,-$M$3),IF(AND(MONTH($A295)=7,$H295&lt;&gt;""),SUM($H$3:$H295,-SUM($M$3:$M$4)),IF(AND(MONTH($A295)=8,$H295&lt;&gt;""),SUM($H$3:$H295,-SUM($M$3:$M$5)),IF(AND(MONTH($A295)=9,$H295&lt;&gt;""),SUM($H$3:$H295,-SUM($M$3:$M$6)),IF(AND(MONTH($A295)=10,$H295&lt;&gt;""),SUM($H$3:$H295,-SUM($M$3:$M$7)),IF(AND(MONTH($A295)=11,$H295&lt;&gt;""),SUM($H$3:$H295,-SUM($M$3:$M$8)),IF(AND(MONTH($A295)=12,$H295&lt;&gt;""),SUM($H$3:$H295,-SUM($M$3:$M$9)),IF(AND(MONTH($A295)=1,$H295&lt;&gt;""),SUM($H$3:$H295,-SUM($M$3:$M$10)),IF(AND(MONTH($A295)=2,$H295&lt;&gt;""),SUM($H$3:$H295,-SUM($M$3:$M$11)),IF(AND(MONTH($A295)=3,$H295&lt;&gt;""),SUM($H$3:$H295,-SUM($M$3:$M$12)),IF(AND(MONTH($A295)=4,$H295&lt;&gt;""),SUM($H$3:$H295,-SUM($M$3:$M$13)),"")))))))))))))</f>
        <v/>
      </c>
      <c r="J295" s="26" t="str">
        <f t="shared" si="90"/>
        <v/>
      </c>
      <c r="K295" s="26" t="str">
        <f>IF(OR(A295&lt;$E$1,A295&gt;EOMONTH($E$1,11)),"",IF(OR(AND(A295=EOMONTH(A295,0),VLOOKUP(MONTH(A295),$L$3:$N$14,3,0)&gt;0),J295&lt;&gt;""),SUM($J$3:$J295),""))</f>
        <v/>
      </c>
    </row>
    <row r="296" spans="1:11" x14ac:dyDescent="0.25">
      <c r="A296" s="17">
        <f t="shared" si="91"/>
        <v>43877</v>
      </c>
      <c r="B296" s="11"/>
      <c r="C296" s="11"/>
      <c r="D296" s="11"/>
      <c r="E296" s="11"/>
      <c r="F296" s="22" t="str">
        <f t="shared" si="89"/>
        <v/>
      </c>
      <c r="G296" s="28" t="str">
        <f>IF(SUM(F290:F296)-SUM(G290:G295)&gt;0,SUM(F290:F296)-SUM(G290:G295),"")</f>
        <v/>
      </c>
      <c r="H296" s="26" t="str">
        <f>IF(G296&lt;&gt;"",IF(MAX(SUM(F290:F296)-SUM(G290:G295)-44/24,0)&gt;0,IF(MAX(SUM(F290:F296)-SUM(G290:G295)-44/24,0)&gt;4/24,VLOOKUP(MAX(SUM(F290:F296)-SUM(G290:G295)-44/24,0),$O$3:$P$8,2,1),MAX(SUM(F290:F296)-SUM(G290:G295)-44/24,0)),""),"")</f>
        <v/>
      </c>
      <c r="I296" s="26" t="str">
        <f>IF($A296=EOMONTH($A296,0),IF(VLOOKUP(MONTH($A296),$L$3:$M$14,2,0)&gt;0,VLOOKUP(MONTH($A296),$L$3:$M$14,2,0),""),IF(AND(MONTH($A296)=5,$H296&lt;&gt;""),SUM($H$3:$H296),IF(AND(MONTH($A296)=6,$H296&lt;&gt;""),SUM($H$3:$H296,-$M$3),IF(AND(MONTH($A296)=7,$H296&lt;&gt;""),SUM($H$3:$H296,-SUM($M$3:$M$4)),IF(AND(MONTH($A296)=8,$H296&lt;&gt;""),SUM($H$3:$H296,-SUM($M$3:$M$5)),IF(AND(MONTH($A296)=9,$H296&lt;&gt;""),SUM($H$3:$H296,-SUM($M$3:$M$6)),IF(AND(MONTH($A296)=10,$H296&lt;&gt;""),SUM($H$3:$H296,-SUM($M$3:$M$7)),IF(AND(MONTH($A296)=11,$H296&lt;&gt;""),SUM($H$3:$H296,-SUM($M$3:$M$8)),IF(AND(MONTH($A296)=12,$H296&lt;&gt;""),SUM($H$3:$H296,-SUM($M$3:$M$9)),IF(AND(MONTH($A296)=1,$H296&lt;&gt;""),SUM($H$3:$H296,-SUM($M$3:$M$10)),IF(AND(MONTH($A296)=2,$H296&lt;&gt;""),SUM($H$3:$H296,-SUM($M$3:$M$11)),IF(AND(MONTH($A296)=3,$H296&lt;&gt;""),SUM($H$3:$H296,-SUM($M$3:$M$12)),IF(AND(MONTH($A296)=4,$H296&lt;&gt;""),SUM($H$3:$H296,-SUM($M$3:$M$13)),"")))))))))))))</f>
        <v/>
      </c>
      <c r="J296" s="26" t="str">
        <f t="shared" si="90"/>
        <v/>
      </c>
      <c r="K296" s="26" t="str">
        <f>IF(OR(A296&lt;$E$1,A296&gt;EOMONTH($E$1,11)),"",IF(OR(AND(A296=EOMONTH(A296,0),VLOOKUP(MONTH(A296),$L$3:$N$14,3,0)&gt;0),J296&lt;&gt;""),SUM($J$3:$J296),""))</f>
        <v/>
      </c>
    </row>
    <row r="297" spans="1:11" x14ac:dyDescent="0.25">
      <c r="A297" s="17">
        <f t="shared" si="91"/>
        <v>43878</v>
      </c>
      <c r="B297" s="12"/>
      <c r="C297" s="12"/>
      <c r="D297" s="12"/>
      <c r="E297" s="12"/>
      <c r="F297" s="18" t="str">
        <f t="shared" si="89"/>
        <v/>
      </c>
      <c r="G297" s="25" t="str">
        <f t="shared" ref="G297:G302" si="102">IF(MONTH(A297)=MONTH(A298),"",IF(CHOOSE(WEEKDAY(A297,2),$F$297,SUM($F$297:$F$298),SUM($F$297:$F$299),SUM($F$297:$F$300),SUM($F$297:$F$301),SUM($F$297:$F$302))&gt;0,CHOOSE(WEEKDAY(A297,2),$F$297,SUM($F$297:$F$298),SUM($F$297:$F$299),SUM($F$297:$F$300),SUM($F$297:$F$301),SUM($F$297:$F$302)),""))</f>
        <v/>
      </c>
      <c r="H297" s="25" t="str">
        <f t="shared" ref="H297:H302" si="103">IF(G297&lt;&gt;"",IF(MAX(G297-44/24,0)&gt;0,MAX(G297-44/24,0),""),"")</f>
        <v/>
      </c>
      <c r="I297" s="25" t="str">
        <f>IF($A297=EOMONTH($A297,0),IF(VLOOKUP(MONTH($A297),$L$3:$M$14,2,0)&gt;0,VLOOKUP(MONTH($A297),$L$3:$M$14,2,0),""),IF(AND(MONTH($A297)=5,$H297&lt;&gt;""),SUM($H$3:$H297),IF(AND(MONTH($A297)=6,$H297&lt;&gt;""),SUM($H$3:$H297,-$M$3),IF(AND(MONTH($A297)=7,$H297&lt;&gt;""),SUM($H$3:$H297,-SUM($M$3:$M$4)),IF(AND(MONTH($A297)=8,$H297&lt;&gt;""),SUM($H$3:$H297,-SUM($M$3:$M$5)),IF(AND(MONTH($A297)=9,$H297&lt;&gt;""),SUM($H$3:$H297,-SUM($M$3:$M$6)),IF(AND(MONTH($A297)=10,$H297&lt;&gt;""),SUM($H$3:$H297,-SUM($M$3:$M$7)),IF(AND(MONTH($A297)=11,$H297&lt;&gt;""),SUM($H$3:$H297,-SUM($M$3:$M$8)),IF(AND(MONTH($A297)=12,$H297&lt;&gt;""),SUM($H$3:$H297,-SUM($M$3:$M$9)),IF(AND(MONTH($A297)=1,$H297&lt;&gt;""),SUM($H$3:$H297,-SUM($M$3:$M$10)),IF(AND(MONTH($A297)=2,$H297&lt;&gt;""),SUM($H$3:$H297,-SUM($M$3:$M$11)),IF(AND(MONTH($A297)=3,$H297&lt;&gt;""),SUM($H$3:$H297,-SUM($M$3:$M$12)),IF(AND(MONTH($A297)=4,$H297&lt;&gt;""),SUM($H$3:$H297,-SUM($M$3:$M$13)),"")))))))))))))</f>
        <v/>
      </c>
      <c r="J297" s="25" t="str">
        <f t="shared" si="90"/>
        <v/>
      </c>
      <c r="K297" s="25" t="str">
        <f>IF(OR(A297&lt;$E$1,A297&gt;EOMONTH($E$1,11)),"",IF(OR(AND(A297=EOMONTH(A297,0),VLOOKUP(MONTH(A297),$L$3:$N$14,3,0)&gt;0),J297&lt;&gt;""),SUM($J$3:$J297),""))</f>
        <v/>
      </c>
    </row>
    <row r="298" spans="1:11" x14ac:dyDescent="0.25">
      <c r="A298" s="17">
        <f t="shared" si="91"/>
        <v>43879</v>
      </c>
      <c r="B298" s="12"/>
      <c r="C298" s="12"/>
      <c r="D298" s="12"/>
      <c r="E298" s="12"/>
      <c r="F298" s="18" t="str">
        <f t="shared" si="89"/>
        <v/>
      </c>
      <c r="G298" s="25" t="str">
        <f t="shared" si="102"/>
        <v/>
      </c>
      <c r="H298" s="25" t="str">
        <f t="shared" si="103"/>
        <v/>
      </c>
      <c r="I298" s="25" t="str">
        <f>IF($A298=EOMONTH($A298,0),IF(VLOOKUP(MONTH($A298),$L$3:$M$14,2,0)&gt;0,VLOOKUP(MONTH($A298),$L$3:$M$14,2,0),""),IF(AND(MONTH($A298)=5,$H298&lt;&gt;""),SUM($H$3:$H298),IF(AND(MONTH($A298)=6,$H298&lt;&gt;""),SUM($H$3:$H298,-$M$3),IF(AND(MONTH($A298)=7,$H298&lt;&gt;""),SUM($H$3:$H298,-SUM($M$3:$M$4)),IF(AND(MONTH($A298)=8,$H298&lt;&gt;""),SUM($H$3:$H298,-SUM($M$3:$M$5)),IF(AND(MONTH($A298)=9,$H298&lt;&gt;""),SUM($H$3:$H298,-SUM($M$3:$M$6)),IF(AND(MONTH($A298)=10,$H298&lt;&gt;""),SUM($H$3:$H298,-SUM($M$3:$M$7)),IF(AND(MONTH($A298)=11,$H298&lt;&gt;""),SUM($H$3:$H298,-SUM($M$3:$M$8)),IF(AND(MONTH($A298)=12,$H298&lt;&gt;""),SUM($H$3:$H298,-SUM($M$3:$M$9)),IF(AND(MONTH($A298)=1,$H298&lt;&gt;""),SUM($H$3:$H298,-SUM($M$3:$M$10)),IF(AND(MONTH($A298)=2,$H298&lt;&gt;""),SUM($H$3:$H298,-SUM($M$3:$M$11)),IF(AND(MONTH($A298)=3,$H298&lt;&gt;""),SUM($H$3:$H298,-SUM($M$3:$M$12)),IF(AND(MONTH($A298)=4,$H298&lt;&gt;""),SUM($H$3:$H298,-SUM($M$3:$M$13)),"")))))))))))))</f>
        <v/>
      </c>
      <c r="J298" s="25" t="str">
        <f t="shared" si="90"/>
        <v/>
      </c>
      <c r="K298" s="25" t="str">
        <f>IF(OR(A298&lt;$E$1,A298&gt;EOMONTH($E$1,11)),"",IF(OR(AND(A298=EOMONTH(A298,0),VLOOKUP(MONTH(A298),$L$3:$N$14,3,0)&gt;0),J298&lt;&gt;""),SUM($J$3:$J298),""))</f>
        <v/>
      </c>
    </row>
    <row r="299" spans="1:11" x14ac:dyDescent="0.25">
      <c r="A299" s="17">
        <f t="shared" si="91"/>
        <v>43880</v>
      </c>
      <c r="B299" s="12"/>
      <c r="C299" s="12"/>
      <c r="D299" s="12"/>
      <c r="E299" s="12"/>
      <c r="F299" s="18" t="str">
        <f t="shared" si="89"/>
        <v/>
      </c>
      <c r="G299" s="25" t="str">
        <f t="shared" si="102"/>
        <v/>
      </c>
      <c r="H299" s="25" t="str">
        <f t="shared" si="103"/>
        <v/>
      </c>
      <c r="I299" s="25" t="str">
        <f>IF($A299=EOMONTH($A299,0),IF(VLOOKUP(MONTH($A299),$L$3:$M$14,2,0)&gt;0,VLOOKUP(MONTH($A299),$L$3:$M$14,2,0),""),IF(AND(MONTH($A299)=5,$H299&lt;&gt;""),SUM($H$3:$H299),IF(AND(MONTH($A299)=6,$H299&lt;&gt;""),SUM($H$3:$H299,-$M$3),IF(AND(MONTH($A299)=7,$H299&lt;&gt;""),SUM($H$3:$H299,-SUM($M$3:$M$4)),IF(AND(MONTH($A299)=8,$H299&lt;&gt;""),SUM($H$3:$H299,-SUM($M$3:$M$5)),IF(AND(MONTH($A299)=9,$H299&lt;&gt;""),SUM($H$3:$H299,-SUM($M$3:$M$6)),IF(AND(MONTH($A299)=10,$H299&lt;&gt;""),SUM($H$3:$H299,-SUM($M$3:$M$7)),IF(AND(MONTH($A299)=11,$H299&lt;&gt;""),SUM($H$3:$H299,-SUM($M$3:$M$8)),IF(AND(MONTH($A299)=12,$H299&lt;&gt;""),SUM($H$3:$H299,-SUM($M$3:$M$9)),IF(AND(MONTH($A299)=1,$H299&lt;&gt;""),SUM($H$3:$H299,-SUM($M$3:$M$10)),IF(AND(MONTH($A299)=2,$H299&lt;&gt;""),SUM($H$3:$H299,-SUM($M$3:$M$11)),IF(AND(MONTH($A299)=3,$H299&lt;&gt;""),SUM($H$3:$H299,-SUM($M$3:$M$12)),IF(AND(MONTH($A299)=4,$H299&lt;&gt;""),SUM($H$3:$H299,-SUM($M$3:$M$13)),"")))))))))))))</f>
        <v/>
      </c>
      <c r="J299" s="25" t="str">
        <f t="shared" si="90"/>
        <v/>
      </c>
      <c r="K299" s="25" t="str">
        <f>IF(OR(A299&lt;$E$1,A299&gt;EOMONTH($E$1,11)),"",IF(OR(AND(A299=EOMONTH(A299,0),VLOOKUP(MONTH(A299),$L$3:$N$14,3,0)&gt;0),J299&lt;&gt;""),SUM($J$3:$J299),""))</f>
        <v/>
      </c>
    </row>
    <row r="300" spans="1:11" x14ac:dyDescent="0.25">
      <c r="A300" s="17">
        <f t="shared" si="91"/>
        <v>43881</v>
      </c>
      <c r="B300" s="12"/>
      <c r="C300" s="12"/>
      <c r="D300" s="12"/>
      <c r="E300" s="12"/>
      <c r="F300" s="18" t="str">
        <f t="shared" si="89"/>
        <v/>
      </c>
      <c r="G300" s="25" t="str">
        <f t="shared" si="102"/>
        <v/>
      </c>
      <c r="H300" s="25" t="str">
        <f t="shared" si="103"/>
        <v/>
      </c>
      <c r="I300" s="25" t="str">
        <f>IF($A300=EOMONTH($A300,0),IF(VLOOKUP(MONTH($A300),$L$3:$M$14,2,0)&gt;0,VLOOKUP(MONTH($A300),$L$3:$M$14,2,0),""),IF(AND(MONTH($A300)=5,$H300&lt;&gt;""),SUM($H$3:$H300),IF(AND(MONTH($A300)=6,$H300&lt;&gt;""),SUM($H$3:$H300,-$M$3),IF(AND(MONTH($A300)=7,$H300&lt;&gt;""),SUM($H$3:$H300,-SUM($M$3:$M$4)),IF(AND(MONTH($A300)=8,$H300&lt;&gt;""),SUM($H$3:$H300,-SUM($M$3:$M$5)),IF(AND(MONTH($A300)=9,$H300&lt;&gt;""),SUM($H$3:$H300,-SUM($M$3:$M$6)),IF(AND(MONTH($A300)=10,$H300&lt;&gt;""),SUM($H$3:$H300,-SUM($M$3:$M$7)),IF(AND(MONTH($A300)=11,$H300&lt;&gt;""),SUM($H$3:$H300,-SUM($M$3:$M$8)),IF(AND(MONTH($A300)=12,$H300&lt;&gt;""),SUM($H$3:$H300,-SUM($M$3:$M$9)),IF(AND(MONTH($A300)=1,$H300&lt;&gt;""),SUM($H$3:$H300,-SUM($M$3:$M$10)),IF(AND(MONTH($A300)=2,$H300&lt;&gt;""),SUM($H$3:$H300,-SUM($M$3:$M$11)),IF(AND(MONTH($A300)=3,$H300&lt;&gt;""),SUM($H$3:$H300,-SUM($M$3:$M$12)),IF(AND(MONTH($A300)=4,$H300&lt;&gt;""),SUM($H$3:$H300,-SUM($M$3:$M$13)),"")))))))))))))</f>
        <v/>
      </c>
      <c r="J300" s="25" t="str">
        <f t="shared" si="90"/>
        <v/>
      </c>
      <c r="K300" s="25" t="str">
        <f>IF(OR(A300&lt;$E$1,A300&gt;EOMONTH($E$1,11)),"",IF(OR(AND(A300=EOMONTH(A300,0),VLOOKUP(MONTH(A300),$L$3:$N$14,3,0)&gt;0),J300&lt;&gt;""),SUM($J$3:$J300),""))</f>
        <v/>
      </c>
    </row>
    <row r="301" spans="1:11" x14ac:dyDescent="0.25">
      <c r="A301" s="17">
        <f t="shared" si="91"/>
        <v>43882</v>
      </c>
      <c r="B301" s="12"/>
      <c r="C301" s="12"/>
      <c r="D301" s="12"/>
      <c r="E301" s="12"/>
      <c r="F301" s="18" t="str">
        <f t="shared" si="89"/>
        <v/>
      </c>
      <c r="G301" s="25" t="str">
        <f t="shared" si="102"/>
        <v/>
      </c>
      <c r="H301" s="25" t="str">
        <f t="shared" si="103"/>
        <v/>
      </c>
      <c r="I301" s="25" t="str">
        <f>IF($A301=EOMONTH($A301,0),IF(VLOOKUP(MONTH($A301),$L$3:$M$14,2,0)&gt;0,VLOOKUP(MONTH($A301),$L$3:$M$14,2,0),""),IF(AND(MONTH($A301)=5,$H301&lt;&gt;""),SUM($H$3:$H301),IF(AND(MONTH($A301)=6,$H301&lt;&gt;""),SUM($H$3:$H301,-$M$3),IF(AND(MONTH($A301)=7,$H301&lt;&gt;""),SUM($H$3:$H301,-SUM($M$3:$M$4)),IF(AND(MONTH($A301)=8,$H301&lt;&gt;""),SUM($H$3:$H301,-SUM($M$3:$M$5)),IF(AND(MONTH($A301)=9,$H301&lt;&gt;""),SUM($H$3:$H301,-SUM($M$3:$M$6)),IF(AND(MONTH($A301)=10,$H301&lt;&gt;""),SUM($H$3:$H301,-SUM($M$3:$M$7)),IF(AND(MONTH($A301)=11,$H301&lt;&gt;""),SUM($H$3:$H301,-SUM($M$3:$M$8)),IF(AND(MONTH($A301)=12,$H301&lt;&gt;""),SUM($H$3:$H301,-SUM($M$3:$M$9)),IF(AND(MONTH($A301)=1,$H301&lt;&gt;""),SUM($H$3:$H301,-SUM($M$3:$M$10)),IF(AND(MONTH($A301)=2,$H301&lt;&gt;""),SUM($H$3:$H301,-SUM($M$3:$M$11)),IF(AND(MONTH($A301)=3,$H301&lt;&gt;""),SUM($H$3:$H301,-SUM($M$3:$M$12)),IF(AND(MONTH($A301)=4,$H301&lt;&gt;""),SUM($H$3:$H301,-SUM($M$3:$M$13)),"")))))))))))))</f>
        <v/>
      </c>
      <c r="J301" s="25" t="str">
        <f t="shared" si="90"/>
        <v/>
      </c>
      <c r="K301" s="25" t="str">
        <f>IF(OR(A301&lt;$E$1,A301&gt;EOMONTH($E$1,11)),"",IF(OR(AND(A301=EOMONTH(A301,0),VLOOKUP(MONTH(A301),$L$3:$N$14,3,0)&gt;0),J301&lt;&gt;""),SUM($J$3:$J301),""))</f>
        <v/>
      </c>
    </row>
    <row r="302" spans="1:11" x14ac:dyDescent="0.25">
      <c r="A302" s="17">
        <f t="shared" si="91"/>
        <v>43883</v>
      </c>
      <c r="B302" s="12"/>
      <c r="C302" s="12"/>
      <c r="D302" s="12"/>
      <c r="E302" s="12"/>
      <c r="F302" s="18" t="str">
        <f t="shared" si="89"/>
        <v/>
      </c>
      <c r="G302" s="25" t="str">
        <f t="shared" si="102"/>
        <v/>
      </c>
      <c r="H302" s="25" t="str">
        <f t="shared" si="103"/>
        <v/>
      </c>
      <c r="I302" s="25" t="str">
        <f>IF($A302=EOMONTH($A302,0),IF(VLOOKUP(MONTH($A302),$L$3:$M$14,2,0)&gt;0,VLOOKUP(MONTH($A302),$L$3:$M$14,2,0),""),IF(AND(MONTH($A302)=5,$H302&lt;&gt;""),SUM($H$3:$H302),IF(AND(MONTH($A302)=6,$H302&lt;&gt;""),SUM($H$3:$H302,-$M$3),IF(AND(MONTH($A302)=7,$H302&lt;&gt;""),SUM($H$3:$H302,-SUM($M$3:$M$4)),IF(AND(MONTH($A302)=8,$H302&lt;&gt;""),SUM($H$3:$H302,-SUM($M$3:$M$5)),IF(AND(MONTH($A302)=9,$H302&lt;&gt;""),SUM($H$3:$H302,-SUM($M$3:$M$6)),IF(AND(MONTH($A302)=10,$H302&lt;&gt;""),SUM($H$3:$H302,-SUM($M$3:$M$7)),IF(AND(MONTH($A302)=11,$H302&lt;&gt;""),SUM($H$3:$H302,-SUM($M$3:$M$8)),IF(AND(MONTH($A302)=12,$H302&lt;&gt;""),SUM($H$3:$H302,-SUM($M$3:$M$9)),IF(AND(MONTH($A302)=1,$H302&lt;&gt;""),SUM($H$3:$H302,-SUM($M$3:$M$10)),IF(AND(MONTH($A302)=2,$H302&lt;&gt;""),SUM($H$3:$H302,-SUM($M$3:$M$11)),IF(AND(MONTH($A302)=3,$H302&lt;&gt;""),SUM($H$3:$H302,-SUM($M$3:$M$12)),IF(AND(MONTH($A302)=4,$H302&lt;&gt;""),SUM($H$3:$H302,-SUM($M$3:$M$13)),"")))))))))))))</f>
        <v/>
      </c>
      <c r="J302" s="25" t="str">
        <f t="shared" si="90"/>
        <v/>
      </c>
      <c r="K302" s="25" t="str">
        <f>IF(OR(A302&lt;$E$1,A302&gt;EOMONTH($E$1,11)),"",IF(OR(AND(A302=EOMONTH(A302,0),VLOOKUP(MONTH(A302),$L$3:$N$14,3,0)&gt;0),J302&lt;&gt;""),SUM($J$3:$J302),""))</f>
        <v/>
      </c>
    </row>
    <row r="303" spans="1:11" x14ac:dyDescent="0.25">
      <c r="A303" s="17">
        <f t="shared" si="91"/>
        <v>43884</v>
      </c>
      <c r="B303" s="12"/>
      <c r="C303" s="12"/>
      <c r="D303" s="12"/>
      <c r="E303" s="12"/>
      <c r="F303" s="18" t="str">
        <f t="shared" si="89"/>
        <v/>
      </c>
      <c r="G303" s="27" t="str">
        <f>IF(SUM(F297:F303)-SUM(G297:G302)&gt;0,SUM(F297:F303)-SUM(G297:G302),"")</f>
        <v/>
      </c>
      <c r="H303" s="25" t="str">
        <f>IF(G303&lt;&gt;"",IF(MAX(SUM(F297:F303)-SUM(G297:G302)-44/24,0)&gt;0,IF(MAX(SUM(F297:F303)-SUM(G297:G302)-44/24,0)&gt;4/24,VLOOKUP(MAX(SUM(F297:F303)-SUM(G297:G302)-44/24,0),$O$3:$P$8,2,1),MAX(SUM(F297:F303)-SUM(G297:G302)-44/24,0)),""),"")</f>
        <v/>
      </c>
      <c r="I303" s="25" t="str">
        <f>IF($A303=EOMONTH($A303,0),IF(VLOOKUP(MONTH($A303),$L$3:$M$14,2,0)&gt;0,VLOOKUP(MONTH($A303),$L$3:$M$14,2,0),""),IF(AND(MONTH($A303)=5,$H303&lt;&gt;""),SUM($H$3:$H303),IF(AND(MONTH($A303)=6,$H303&lt;&gt;""),SUM($H$3:$H303,-$M$3),IF(AND(MONTH($A303)=7,$H303&lt;&gt;""),SUM($H$3:$H303,-SUM($M$3:$M$4)),IF(AND(MONTH($A303)=8,$H303&lt;&gt;""),SUM($H$3:$H303,-SUM($M$3:$M$5)),IF(AND(MONTH($A303)=9,$H303&lt;&gt;""),SUM($H$3:$H303,-SUM($M$3:$M$6)),IF(AND(MONTH($A303)=10,$H303&lt;&gt;""),SUM($H$3:$H303,-SUM($M$3:$M$7)),IF(AND(MONTH($A303)=11,$H303&lt;&gt;""),SUM($H$3:$H303,-SUM($M$3:$M$8)),IF(AND(MONTH($A303)=12,$H303&lt;&gt;""),SUM($H$3:$H303,-SUM($M$3:$M$9)),IF(AND(MONTH($A303)=1,$H303&lt;&gt;""),SUM($H$3:$H303,-SUM($M$3:$M$10)),IF(AND(MONTH($A303)=2,$H303&lt;&gt;""),SUM($H$3:$H303,-SUM($M$3:$M$11)),IF(AND(MONTH($A303)=3,$H303&lt;&gt;""),SUM($H$3:$H303,-SUM($M$3:$M$12)),IF(AND(MONTH($A303)=4,$H303&lt;&gt;""),SUM($H$3:$H303,-SUM($M$3:$M$13)),"")))))))))))))</f>
        <v/>
      </c>
      <c r="J303" s="25" t="str">
        <f t="shared" si="90"/>
        <v/>
      </c>
      <c r="K303" s="25" t="str">
        <f>IF(OR(A303&lt;$E$1,A303&gt;EOMONTH($E$1,11)),"",IF(OR(AND(A303=EOMONTH(A303,0),VLOOKUP(MONTH(A303),$L$3:$N$14,3,0)&gt;0),J303&lt;&gt;""),SUM($J$3:$J303),""))</f>
        <v/>
      </c>
    </row>
    <row r="304" spans="1:11" x14ac:dyDescent="0.25">
      <c r="A304" s="17">
        <f t="shared" si="91"/>
        <v>43885</v>
      </c>
      <c r="B304" s="11"/>
      <c r="C304" s="11"/>
      <c r="D304" s="11"/>
      <c r="E304" s="11"/>
      <c r="F304" s="22" t="str">
        <f t="shared" si="89"/>
        <v/>
      </c>
      <c r="G304" s="26" t="str">
        <f t="shared" ref="G304:G309" si="104">IF(MONTH(A304)=MONTH(A305),"",IF(CHOOSE(WEEKDAY(A304,2),$F$304,SUM($F$304:$F$305),SUM($F$304:$F$306),SUM($F$304:$F$307),SUM($F$304:$F$308),SUM($F$304:$F$309))&gt;0,CHOOSE(WEEKDAY(A304,2),$F$304,SUM($F$304:$F$305),SUM($F$304:$F$306),SUM($F$304:$F$307),SUM($F$304:$F$308),SUM($F$304:$F$309)),""))</f>
        <v/>
      </c>
      <c r="H304" s="26" t="str">
        <f t="shared" ref="H304:H309" si="105">IF(G304&lt;&gt;"",IF(MAX(G304-44/24,0)&gt;0,MAX(G304-44/24,0),""),"")</f>
        <v/>
      </c>
      <c r="I304" s="26" t="str">
        <f>IF($A304=EOMONTH($A304,0),IF(VLOOKUP(MONTH($A304),$L$3:$M$14,2,0)&gt;0,VLOOKUP(MONTH($A304),$L$3:$M$14,2,0),""),IF(AND(MONTH($A304)=5,$H304&lt;&gt;""),SUM($H$3:$H304),IF(AND(MONTH($A304)=6,$H304&lt;&gt;""),SUM($H$3:$H304,-$M$3),IF(AND(MONTH($A304)=7,$H304&lt;&gt;""),SUM($H$3:$H304,-SUM($M$3:$M$4)),IF(AND(MONTH($A304)=8,$H304&lt;&gt;""),SUM($H$3:$H304,-SUM($M$3:$M$5)),IF(AND(MONTH($A304)=9,$H304&lt;&gt;""),SUM($H$3:$H304,-SUM($M$3:$M$6)),IF(AND(MONTH($A304)=10,$H304&lt;&gt;""),SUM($H$3:$H304,-SUM($M$3:$M$7)),IF(AND(MONTH($A304)=11,$H304&lt;&gt;""),SUM($H$3:$H304,-SUM($M$3:$M$8)),IF(AND(MONTH($A304)=12,$H304&lt;&gt;""),SUM($H$3:$H304,-SUM($M$3:$M$9)),IF(AND(MONTH($A304)=1,$H304&lt;&gt;""),SUM($H$3:$H304,-SUM($M$3:$M$10)),IF(AND(MONTH($A304)=2,$H304&lt;&gt;""),SUM($H$3:$H304,-SUM($M$3:$M$11)),IF(AND(MONTH($A304)=3,$H304&lt;&gt;""),SUM($H$3:$H304,-SUM($M$3:$M$12)),IF(AND(MONTH($A304)=4,$H304&lt;&gt;""),SUM($H$3:$H304,-SUM($M$3:$M$13)),"")))))))))))))</f>
        <v/>
      </c>
      <c r="J304" s="26" t="str">
        <f t="shared" si="90"/>
        <v/>
      </c>
      <c r="K304" s="26" t="str">
        <f>IF(OR(A304&lt;$E$1,A304&gt;EOMONTH($E$1,11)),"",IF(OR(AND(A304=EOMONTH(A304,0),VLOOKUP(MONTH(A304),$L$3:$N$14,3,0)&gt;0),J304&lt;&gt;""),SUM($J$3:$J304),""))</f>
        <v/>
      </c>
    </row>
    <row r="305" spans="1:11" x14ac:dyDescent="0.25">
      <c r="A305" s="17">
        <f t="shared" si="91"/>
        <v>43886</v>
      </c>
      <c r="B305" s="11"/>
      <c r="C305" s="11"/>
      <c r="D305" s="11"/>
      <c r="E305" s="11"/>
      <c r="F305" s="22" t="str">
        <f t="shared" si="89"/>
        <v/>
      </c>
      <c r="G305" s="26" t="str">
        <f t="shared" si="104"/>
        <v/>
      </c>
      <c r="H305" s="26" t="str">
        <f t="shared" si="105"/>
        <v/>
      </c>
      <c r="I305" s="26" t="str">
        <f>IF($A305=EOMONTH($A305,0),IF(VLOOKUP(MONTH($A305),$L$3:$M$14,2,0)&gt;0,VLOOKUP(MONTH($A305),$L$3:$M$14,2,0),""),IF(AND(MONTH($A305)=5,$H305&lt;&gt;""),SUM($H$3:$H305),IF(AND(MONTH($A305)=6,$H305&lt;&gt;""),SUM($H$3:$H305,-$M$3),IF(AND(MONTH($A305)=7,$H305&lt;&gt;""),SUM($H$3:$H305,-SUM($M$3:$M$4)),IF(AND(MONTH($A305)=8,$H305&lt;&gt;""),SUM($H$3:$H305,-SUM($M$3:$M$5)),IF(AND(MONTH($A305)=9,$H305&lt;&gt;""),SUM($H$3:$H305,-SUM($M$3:$M$6)),IF(AND(MONTH($A305)=10,$H305&lt;&gt;""),SUM($H$3:$H305,-SUM($M$3:$M$7)),IF(AND(MONTH($A305)=11,$H305&lt;&gt;""),SUM($H$3:$H305,-SUM($M$3:$M$8)),IF(AND(MONTH($A305)=12,$H305&lt;&gt;""),SUM($H$3:$H305,-SUM($M$3:$M$9)),IF(AND(MONTH($A305)=1,$H305&lt;&gt;""),SUM($H$3:$H305,-SUM($M$3:$M$10)),IF(AND(MONTH($A305)=2,$H305&lt;&gt;""),SUM($H$3:$H305,-SUM($M$3:$M$11)),IF(AND(MONTH($A305)=3,$H305&lt;&gt;""),SUM($H$3:$H305,-SUM($M$3:$M$12)),IF(AND(MONTH($A305)=4,$H305&lt;&gt;""),SUM($H$3:$H305,-SUM($M$3:$M$13)),"")))))))))))))</f>
        <v/>
      </c>
      <c r="J305" s="26" t="str">
        <f t="shared" si="90"/>
        <v/>
      </c>
      <c r="K305" s="26" t="str">
        <f>IF(OR(A305&lt;$E$1,A305&gt;EOMONTH($E$1,11)),"",IF(OR(AND(A305=EOMONTH(A305,0),VLOOKUP(MONTH(A305),$L$3:$N$14,3,0)&gt;0),J305&lt;&gt;""),SUM($J$3:$J305),""))</f>
        <v/>
      </c>
    </row>
    <row r="306" spans="1:11" x14ac:dyDescent="0.25">
      <c r="A306" s="17">
        <f t="shared" si="91"/>
        <v>43887</v>
      </c>
      <c r="B306" s="11"/>
      <c r="C306" s="11"/>
      <c r="D306" s="11"/>
      <c r="E306" s="11"/>
      <c r="F306" s="22" t="str">
        <f t="shared" si="89"/>
        <v/>
      </c>
      <c r="G306" s="26" t="str">
        <f t="shared" si="104"/>
        <v/>
      </c>
      <c r="H306" s="26" t="str">
        <f t="shared" si="105"/>
        <v/>
      </c>
      <c r="I306" s="26" t="str">
        <f>IF($A306=EOMONTH($A306,0),IF(VLOOKUP(MONTH($A306),$L$3:$M$14,2,0)&gt;0,VLOOKUP(MONTH($A306),$L$3:$M$14,2,0),""),IF(AND(MONTH($A306)=5,$H306&lt;&gt;""),SUM($H$3:$H306),IF(AND(MONTH($A306)=6,$H306&lt;&gt;""),SUM($H$3:$H306,-$M$3),IF(AND(MONTH($A306)=7,$H306&lt;&gt;""),SUM($H$3:$H306,-SUM($M$3:$M$4)),IF(AND(MONTH($A306)=8,$H306&lt;&gt;""),SUM($H$3:$H306,-SUM($M$3:$M$5)),IF(AND(MONTH($A306)=9,$H306&lt;&gt;""),SUM($H$3:$H306,-SUM($M$3:$M$6)),IF(AND(MONTH($A306)=10,$H306&lt;&gt;""),SUM($H$3:$H306,-SUM($M$3:$M$7)),IF(AND(MONTH($A306)=11,$H306&lt;&gt;""),SUM($H$3:$H306,-SUM($M$3:$M$8)),IF(AND(MONTH($A306)=12,$H306&lt;&gt;""),SUM($H$3:$H306,-SUM($M$3:$M$9)),IF(AND(MONTH($A306)=1,$H306&lt;&gt;""),SUM($H$3:$H306,-SUM($M$3:$M$10)),IF(AND(MONTH($A306)=2,$H306&lt;&gt;""),SUM($H$3:$H306,-SUM($M$3:$M$11)),IF(AND(MONTH($A306)=3,$H306&lt;&gt;""),SUM($H$3:$H306,-SUM($M$3:$M$12)),IF(AND(MONTH($A306)=4,$H306&lt;&gt;""),SUM($H$3:$H306,-SUM($M$3:$M$13)),"")))))))))))))</f>
        <v/>
      </c>
      <c r="J306" s="26" t="str">
        <f t="shared" si="90"/>
        <v/>
      </c>
      <c r="K306" s="26" t="str">
        <f>IF(OR(A306&lt;$E$1,A306&gt;EOMONTH($E$1,11)),"",IF(OR(AND(A306=EOMONTH(A306,0),VLOOKUP(MONTH(A306),$L$3:$N$14,3,0)&gt;0),J306&lt;&gt;""),SUM($J$3:$J306),""))</f>
        <v/>
      </c>
    </row>
    <row r="307" spans="1:11" x14ac:dyDescent="0.25">
      <c r="A307" s="17">
        <f t="shared" si="91"/>
        <v>43888</v>
      </c>
      <c r="B307" s="11"/>
      <c r="C307" s="11"/>
      <c r="D307" s="11"/>
      <c r="E307" s="11"/>
      <c r="F307" s="22" t="str">
        <f t="shared" si="89"/>
        <v/>
      </c>
      <c r="G307" s="26" t="str">
        <f t="shared" si="104"/>
        <v/>
      </c>
      <c r="H307" s="26" t="str">
        <f t="shared" si="105"/>
        <v/>
      </c>
      <c r="I307" s="26" t="str">
        <f>IF($A307=EOMONTH($A307,0),IF(VLOOKUP(MONTH($A307),$L$3:$M$14,2,0)&gt;0,VLOOKUP(MONTH($A307),$L$3:$M$14,2,0),""),IF(AND(MONTH($A307)=5,$H307&lt;&gt;""),SUM($H$3:$H307),IF(AND(MONTH($A307)=6,$H307&lt;&gt;""),SUM($H$3:$H307,-$M$3),IF(AND(MONTH($A307)=7,$H307&lt;&gt;""),SUM($H$3:$H307,-SUM($M$3:$M$4)),IF(AND(MONTH($A307)=8,$H307&lt;&gt;""),SUM($H$3:$H307,-SUM($M$3:$M$5)),IF(AND(MONTH($A307)=9,$H307&lt;&gt;""),SUM($H$3:$H307,-SUM($M$3:$M$6)),IF(AND(MONTH($A307)=10,$H307&lt;&gt;""),SUM($H$3:$H307,-SUM($M$3:$M$7)),IF(AND(MONTH($A307)=11,$H307&lt;&gt;""),SUM($H$3:$H307,-SUM($M$3:$M$8)),IF(AND(MONTH($A307)=12,$H307&lt;&gt;""),SUM($H$3:$H307,-SUM($M$3:$M$9)),IF(AND(MONTH($A307)=1,$H307&lt;&gt;""),SUM($H$3:$H307,-SUM($M$3:$M$10)),IF(AND(MONTH($A307)=2,$H307&lt;&gt;""),SUM($H$3:$H307,-SUM($M$3:$M$11)),IF(AND(MONTH($A307)=3,$H307&lt;&gt;""),SUM($H$3:$H307,-SUM($M$3:$M$12)),IF(AND(MONTH($A307)=4,$H307&lt;&gt;""),SUM($H$3:$H307,-SUM($M$3:$M$13)),"")))))))))))))</f>
        <v/>
      </c>
      <c r="J307" s="26" t="str">
        <f t="shared" si="90"/>
        <v/>
      </c>
      <c r="K307" s="26" t="str">
        <f>IF(OR(A307&lt;$E$1,A307&gt;EOMONTH($E$1,11)),"",IF(OR(AND(A307=EOMONTH(A307,0),VLOOKUP(MONTH(A307),$L$3:$N$14,3,0)&gt;0),J307&lt;&gt;""),SUM($J$3:$J307),""))</f>
        <v/>
      </c>
    </row>
    <row r="308" spans="1:11" x14ac:dyDescent="0.25">
      <c r="A308" s="17">
        <f t="shared" si="91"/>
        <v>43889</v>
      </c>
      <c r="B308" s="11"/>
      <c r="C308" s="11"/>
      <c r="D308" s="11"/>
      <c r="E308" s="11"/>
      <c r="F308" s="22" t="str">
        <f t="shared" si="89"/>
        <v/>
      </c>
      <c r="G308" s="26" t="str">
        <f t="shared" si="104"/>
        <v/>
      </c>
      <c r="H308" s="26" t="str">
        <f t="shared" si="105"/>
        <v/>
      </c>
      <c r="I308" s="26" t="str">
        <f>IF($A308=EOMONTH($A308,0),IF(VLOOKUP(MONTH($A308),$L$3:$M$14,2,0)&gt;0,VLOOKUP(MONTH($A308),$L$3:$M$14,2,0),""),IF(AND(MONTH($A308)=5,$H308&lt;&gt;""),SUM($H$3:$H308),IF(AND(MONTH($A308)=6,$H308&lt;&gt;""),SUM($H$3:$H308,-$M$3),IF(AND(MONTH($A308)=7,$H308&lt;&gt;""),SUM($H$3:$H308,-SUM($M$3:$M$4)),IF(AND(MONTH($A308)=8,$H308&lt;&gt;""),SUM($H$3:$H308,-SUM($M$3:$M$5)),IF(AND(MONTH($A308)=9,$H308&lt;&gt;""),SUM($H$3:$H308,-SUM($M$3:$M$6)),IF(AND(MONTH($A308)=10,$H308&lt;&gt;""),SUM($H$3:$H308,-SUM($M$3:$M$7)),IF(AND(MONTH($A308)=11,$H308&lt;&gt;""),SUM($H$3:$H308,-SUM($M$3:$M$8)),IF(AND(MONTH($A308)=12,$H308&lt;&gt;""),SUM($H$3:$H308,-SUM($M$3:$M$9)),IF(AND(MONTH($A308)=1,$H308&lt;&gt;""),SUM($H$3:$H308,-SUM($M$3:$M$10)),IF(AND(MONTH($A308)=2,$H308&lt;&gt;""),SUM($H$3:$H308,-SUM($M$3:$M$11)),IF(AND(MONTH($A308)=3,$H308&lt;&gt;""),SUM($H$3:$H308,-SUM($M$3:$M$12)),IF(AND(MONTH($A308)=4,$H308&lt;&gt;""),SUM($H$3:$H308,-SUM($M$3:$M$13)),"")))))))))))))</f>
        <v/>
      </c>
      <c r="J308" s="26" t="str">
        <f t="shared" si="90"/>
        <v/>
      </c>
      <c r="K308" s="26" t="str">
        <f>IF(OR(A308&lt;$E$1,A308&gt;EOMONTH($E$1,11)),"",IF(OR(AND(A308=EOMONTH(A308,0),VLOOKUP(MONTH(A308),$L$3:$N$14,3,0)&gt;0),J308&lt;&gt;""),SUM($J$3:$J308),""))</f>
        <v/>
      </c>
    </row>
    <row r="309" spans="1:11" x14ac:dyDescent="0.25">
      <c r="A309" s="17">
        <f t="shared" si="91"/>
        <v>43890</v>
      </c>
      <c r="B309" s="11"/>
      <c r="C309" s="11"/>
      <c r="D309" s="11"/>
      <c r="E309" s="11"/>
      <c r="F309" s="22" t="str">
        <f t="shared" si="89"/>
        <v/>
      </c>
      <c r="G309" s="26" t="str">
        <f t="shared" si="104"/>
        <v/>
      </c>
      <c r="H309" s="26" t="str">
        <f t="shared" si="105"/>
        <v/>
      </c>
      <c r="I309" s="26" t="str">
        <f>IF($A309=EOMONTH($A309,0),IF(VLOOKUP(MONTH($A309),$L$3:$M$14,2,0)&gt;0,VLOOKUP(MONTH($A309),$L$3:$M$14,2,0),""),IF(AND(MONTH($A309)=5,$H309&lt;&gt;""),SUM($H$3:$H309),IF(AND(MONTH($A309)=6,$H309&lt;&gt;""),SUM($H$3:$H309,-$M$3),IF(AND(MONTH($A309)=7,$H309&lt;&gt;""),SUM($H$3:$H309,-SUM($M$3:$M$4)),IF(AND(MONTH($A309)=8,$H309&lt;&gt;""),SUM($H$3:$H309,-SUM($M$3:$M$5)),IF(AND(MONTH($A309)=9,$H309&lt;&gt;""),SUM($H$3:$H309,-SUM($M$3:$M$6)),IF(AND(MONTH($A309)=10,$H309&lt;&gt;""),SUM($H$3:$H309,-SUM($M$3:$M$7)),IF(AND(MONTH($A309)=11,$H309&lt;&gt;""),SUM($H$3:$H309,-SUM($M$3:$M$8)),IF(AND(MONTH($A309)=12,$H309&lt;&gt;""),SUM($H$3:$H309,-SUM($M$3:$M$9)),IF(AND(MONTH($A309)=1,$H309&lt;&gt;""),SUM($H$3:$H309,-SUM($M$3:$M$10)),IF(AND(MONTH($A309)=2,$H309&lt;&gt;""),SUM($H$3:$H309,-SUM($M$3:$M$11)),IF(AND(MONTH($A309)=3,$H309&lt;&gt;""),SUM($H$3:$H309,-SUM($M$3:$M$12)),IF(AND(MONTH($A309)=4,$H309&lt;&gt;""),SUM($H$3:$H309,-SUM($M$3:$M$13)),"")))))))))))))</f>
        <v/>
      </c>
      <c r="J309" s="26" t="str">
        <f t="shared" si="90"/>
        <v/>
      </c>
      <c r="K309" s="26" t="str">
        <f>IF(OR(A309&lt;$E$1,A309&gt;EOMONTH($E$1,11)),"",IF(OR(AND(A309=EOMONTH(A309,0),VLOOKUP(MONTH(A309),$L$3:$N$14,3,0)&gt;0),J309&lt;&gt;""),SUM($J$3:$J309),""))</f>
        <v/>
      </c>
    </row>
    <row r="310" spans="1:11" x14ac:dyDescent="0.25">
      <c r="A310" s="17">
        <f t="shared" si="91"/>
        <v>43891</v>
      </c>
      <c r="B310" s="11"/>
      <c r="C310" s="11"/>
      <c r="D310" s="11"/>
      <c r="E310" s="11"/>
      <c r="F310" s="22" t="str">
        <f t="shared" si="89"/>
        <v/>
      </c>
      <c r="G310" s="28" t="str">
        <f>IF(SUM(F304:F310)-SUM(G304:G309)&gt;0,SUM(F304:F310)-SUM(G304:G309),"")</f>
        <v/>
      </c>
      <c r="H310" s="26" t="str">
        <f>IF(G310&lt;&gt;"",IF(MAX(SUM(F304:F310)-SUM(G304:G309)-44/24,0)&gt;0,IF(MAX(SUM(F304:F310)-SUM(G304:G309)-44/24,0)&gt;4/24,VLOOKUP(MAX(SUM(F304:F310)-SUM(G304:G309)-44/24,0),$O$3:$P$8,2,1),MAX(SUM(F304:F310)-SUM(G304:G309)-44/24,0)),""),"")</f>
        <v/>
      </c>
      <c r="I310" s="26" t="str">
        <f>IF($A310=EOMONTH($A310,0),IF(VLOOKUP(MONTH($A310),$L$3:$M$14,2,0)&gt;0,VLOOKUP(MONTH($A310),$L$3:$M$14,2,0),""),IF(AND(MONTH($A310)=5,$H310&lt;&gt;""),SUM($H$3:$H310),IF(AND(MONTH($A310)=6,$H310&lt;&gt;""),SUM($H$3:$H310,-$M$3),IF(AND(MONTH($A310)=7,$H310&lt;&gt;""),SUM($H$3:$H310,-SUM($M$3:$M$4)),IF(AND(MONTH($A310)=8,$H310&lt;&gt;""),SUM($H$3:$H310,-SUM($M$3:$M$5)),IF(AND(MONTH($A310)=9,$H310&lt;&gt;""),SUM($H$3:$H310,-SUM($M$3:$M$6)),IF(AND(MONTH($A310)=10,$H310&lt;&gt;""),SUM($H$3:$H310,-SUM($M$3:$M$7)),IF(AND(MONTH($A310)=11,$H310&lt;&gt;""),SUM($H$3:$H310,-SUM($M$3:$M$8)),IF(AND(MONTH($A310)=12,$H310&lt;&gt;""),SUM($H$3:$H310,-SUM($M$3:$M$9)),IF(AND(MONTH($A310)=1,$H310&lt;&gt;""),SUM($H$3:$H310,-SUM($M$3:$M$10)),IF(AND(MONTH($A310)=2,$H310&lt;&gt;""),SUM($H$3:$H310,-SUM($M$3:$M$11)),IF(AND(MONTH($A310)=3,$H310&lt;&gt;""),SUM($H$3:$H310,-SUM($M$3:$M$12)),IF(AND(MONTH($A310)=4,$H310&lt;&gt;""),SUM($H$3:$H310,-SUM($M$3:$M$13)),"")))))))))))))</f>
        <v/>
      </c>
      <c r="J310" s="26" t="str">
        <f t="shared" si="90"/>
        <v/>
      </c>
      <c r="K310" s="26" t="str">
        <f>IF(OR(A310&lt;$E$1,A310&gt;EOMONTH($E$1,11)),"",IF(OR(AND(A310=EOMONTH(A310,0),VLOOKUP(MONTH(A310),$L$3:$N$14,3,0)&gt;0),J310&lt;&gt;""),SUM($J$3:$J310),""))</f>
        <v/>
      </c>
    </row>
    <row r="311" spans="1:11" x14ac:dyDescent="0.25">
      <c r="A311" s="17">
        <f t="shared" si="91"/>
        <v>43892</v>
      </c>
      <c r="B311" s="12"/>
      <c r="C311" s="12"/>
      <c r="D311" s="12"/>
      <c r="E311" s="12"/>
      <c r="F311" s="18" t="str">
        <f t="shared" si="89"/>
        <v/>
      </c>
      <c r="G311" s="25" t="str">
        <f t="shared" ref="G311:G316" si="106">IF(MONTH(A311)=MONTH(A312),"",IF(CHOOSE(WEEKDAY(A311,2),$F$311,SUM($F$311:$F$312),SUM($F$311:$F$313),SUM($F$311:$F$314),SUM($F$311:$F$315),SUM($F$311:$F$316))&gt;0,CHOOSE(WEEKDAY(A311,2),$F$311,SUM($F$311:$F$312),SUM($F$311:$F$313),SUM($F$311:$F$314),SUM($F$311:$F$315),SUM($F$311:$F$316)),""))</f>
        <v/>
      </c>
      <c r="H311" s="25" t="str">
        <f t="shared" ref="H311:H316" si="107">IF(G311&lt;&gt;"",IF(MAX(G311-44/24,0)&gt;0,MAX(G311-44/24,0),""),"")</f>
        <v/>
      </c>
      <c r="I311" s="25" t="str">
        <f>IF($A311=EOMONTH($A311,0),IF(VLOOKUP(MONTH($A311),$L$3:$M$14,2,0)&gt;0,VLOOKUP(MONTH($A311),$L$3:$M$14,2,0),""),IF(AND(MONTH($A311)=5,$H311&lt;&gt;""),SUM($H$3:$H311),IF(AND(MONTH($A311)=6,$H311&lt;&gt;""),SUM($H$3:$H311,-$M$3),IF(AND(MONTH($A311)=7,$H311&lt;&gt;""),SUM($H$3:$H311,-SUM($M$3:$M$4)),IF(AND(MONTH($A311)=8,$H311&lt;&gt;""),SUM($H$3:$H311,-SUM($M$3:$M$5)),IF(AND(MONTH($A311)=9,$H311&lt;&gt;""),SUM($H$3:$H311,-SUM($M$3:$M$6)),IF(AND(MONTH($A311)=10,$H311&lt;&gt;""),SUM($H$3:$H311,-SUM($M$3:$M$7)),IF(AND(MONTH($A311)=11,$H311&lt;&gt;""),SUM($H$3:$H311,-SUM($M$3:$M$8)),IF(AND(MONTH($A311)=12,$H311&lt;&gt;""),SUM($H$3:$H311,-SUM($M$3:$M$9)),IF(AND(MONTH($A311)=1,$H311&lt;&gt;""),SUM($H$3:$H311,-SUM($M$3:$M$10)),IF(AND(MONTH($A311)=2,$H311&lt;&gt;""),SUM($H$3:$H311,-SUM($M$3:$M$11)),IF(AND(MONTH($A311)=3,$H311&lt;&gt;""),SUM($H$3:$H311,-SUM($M$3:$M$12)),IF(AND(MONTH($A311)=4,$H311&lt;&gt;""),SUM($H$3:$H311,-SUM($M$3:$M$13)),"")))))))))))))</f>
        <v/>
      </c>
      <c r="J311" s="25" t="str">
        <f t="shared" si="90"/>
        <v/>
      </c>
      <c r="K311" s="25" t="str">
        <f>IF(OR(A311&lt;$E$1,A311&gt;EOMONTH($E$1,11)),"",IF(OR(AND(A311=EOMONTH(A311,0),VLOOKUP(MONTH(A311),$L$3:$N$14,3,0)&gt;0),J311&lt;&gt;""),SUM($J$3:$J311),""))</f>
        <v/>
      </c>
    </row>
    <row r="312" spans="1:11" x14ac:dyDescent="0.25">
      <c r="A312" s="17">
        <f t="shared" si="91"/>
        <v>43893</v>
      </c>
      <c r="B312" s="12"/>
      <c r="C312" s="12"/>
      <c r="D312" s="12"/>
      <c r="E312" s="12"/>
      <c r="F312" s="18" t="str">
        <f t="shared" si="89"/>
        <v/>
      </c>
      <c r="G312" s="25" t="str">
        <f t="shared" si="106"/>
        <v/>
      </c>
      <c r="H312" s="25" t="str">
        <f t="shared" si="107"/>
        <v/>
      </c>
      <c r="I312" s="25" t="str">
        <f>IF($A312=EOMONTH($A312,0),IF(VLOOKUP(MONTH($A312),$L$3:$M$14,2,0)&gt;0,VLOOKUP(MONTH($A312),$L$3:$M$14,2,0),""),IF(AND(MONTH($A312)=5,$H312&lt;&gt;""),SUM($H$3:$H312),IF(AND(MONTH($A312)=6,$H312&lt;&gt;""),SUM($H$3:$H312,-$M$3),IF(AND(MONTH($A312)=7,$H312&lt;&gt;""),SUM($H$3:$H312,-SUM($M$3:$M$4)),IF(AND(MONTH($A312)=8,$H312&lt;&gt;""),SUM($H$3:$H312,-SUM($M$3:$M$5)),IF(AND(MONTH($A312)=9,$H312&lt;&gt;""),SUM($H$3:$H312,-SUM($M$3:$M$6)),IF(AND(MONTH($A312)=10,$H312&lt;&gt;""),SUM($H$3:$H312,-SUM($M$3:$M$7)),IF(AND(MONTH($A312)=11,$H312&lt;&gt;""),SUM($H$3:$H312,-SUM($M$3:$M$8)),IF(AND(MONTH($A312)=12,$H312&lt;&gt;""),SUM($H$3:$H312,-SUM($M$3:$M$9)),IF(AND(MONTH($A312)=1,$H312&lt;&gt;""),SUM($H$3:$H312,-SUM($M$3:$M$10)),IF(AND(MONTH($A312)=2,$H312&lt;&gt;""),SUM($H$3:$H312,-SUM($M$3:$M$11)),IF(AND(MONTH($A312)=3,$H312&lt;&gt;""),SUM($H$3:$H312,-SUM($M$3:$M$12)),IF(AND(MONTH($A312)=4,$H312&lt;&gt;""),SUM($H$3:$H312,-SUM($M$3:$M$13)),"")))))))))))))</f>
        <v/>
      </c>
      <c r="J312" s="25" t="str">
        <f t="shared" si="90"/>
        <v/>
      </c>
      <c r="K312" s="25" t="str">
        <f>IF(OR(A312&lt;$E$1,A312&gt;EOMONTH($E$1,11)),"",IF(OR(AND(A312=EOMONTH(A312,0),VLOOKUP(MONTH(A312),$L$3:$N$14,3,0)&gt;0),J312&lt;&gt;""),SUM($J$3:$J312),""))</f>
        <v/>
      </c>
    </row>
    <row r="313" spans="1:11" x14ac:dyDescent="0.25">
      <c r="A313" s="17">
        <f t="shared" si="91"/>
        <v>43894</v>
      </c>
      <c r="B313" s="12"/>
      <c r="C313" s="12"/>
      <c r="D313" s="12"/>
      <c r="E313" s="12"/>
      <c r="F313" s="18" t="str">
        <f t="shared" si="89"/>
        <v/>
      </c>
      <c r="G313" s="25" t="str">
        <f t="shared" si="106"/>
        <v/>
      </c>
      <c r="H313" s="25" t="str">
        <f t="shared" si="107"/>
        <v/>
      </c>
      <c r="I313" s="25" t="str">
        <f>IF($A313=EOMONTH($A313,0),IF(VLOOKUP(MONTH($A313),$L$3:$M$14,2,0)&gt;0,VLOOKUP(MONTH($A313),$L$3:$M$14,2,0),""),IF(AND(MONTH($A313)=5,$H313&lt;&gt;""),SUM($H$3:$H313),IF(AND(MONTH($A313)=6,$H313&lt;&gt;""),SUM($H$3:$H313,-$M$3),IF(AND(MONTH($A313)=7,$H313&lt;&gt;""),SUM($H$3:$H313,-SUM($M$3:$M$4)),IF(AND(MONTH($A313)=8,$H313&lt;&gt;""),SUM($H$3:$H313,-SUM($M$3:$M$5)),IF(AND(MONTH($A313)=9,$H313&lt;&gt;""),SUM($H$3:$H313,-SUM($M$3:$M$6)),IF(AND(MONTH($A313)=10,$H313&lt;&gt;""),SUM($H$3:$H313,-SUM($M$3:$M$7)),IF(AND(MONTH($A313)=11,$H313&lt;&gt;""),SUM($H$3:$H313,-SUM($M$3:$M$8)),IF(AND(MONTH($A313)=12,$H313&lt;&gt;""),SUM($H$3:$H313,-SUM($M$3:$M$9)),IF(AND(MONTH($A313)=1,$H313&lt;&gt;""),SUM($H$3:$H313,-SUM($M$3:$M$10)),IF(AND(MONTH($A313)=2,$H313&lt;&gt;""),SUM($H$3:$H313,-SUM($M$3:$M$11)),IF(AND(MONTH($A313)=3,$H313&lt;&gt;""),SUM($H$3:$H313,-SUM($M$3:$M$12)),IF(AND(MONTH($A313)=4,$H313&lt;&gt;""),SUM($H$3:$H313,-SUM($M$3:$M$13)),"")))))))))))))</f>
        <v/>
      </c>
      <c r="J313" s="25" t="str">
        <f t="shared" si="90"/>
        <v/>
      </c>
      <c r="K313" s="25" t="str">
        <f>IF(OR(A313&lt;$E$1,A313&gt;EOMONTH($E$1,11)),"",IF(OR(AND(A313=EOMONTH(A313,0),VLOOKUP(MONTH(A313),$L$3:$N$14,3,0)&gt;0),J313&lt;&gt;""),SUM($J$3:$J313),""))</f>
        <v/>
      </c>
    </row>
    <row r="314" spans="1:11" x14ac:dyDescent="0.25">
      <c r="A314" s="17">
        <f t="shared" si="91"/>
        <v>43895</v>
      </c>
      <c r="B314" s="12"/>
      <c r="C314" s="12"/>
      <c r="D314" s="12"/>
      <c r="E314" s="12"/>
      <c r="F314" s="18" t="str">
        <f t="shared" si="89"/>
        <v/>
      </c>
      <c r="G314" s="25" t="str">
        <f t="shared" si="106"/>
        <v/>
      </c>
      <c r="H314" s="25" t="str">
        <f t="shared" si="107"/>
        <v/>
      </c>
      <c r="I314" s="25" t="str">
        <f>IF($A314=EOMONTH($A314,0),IF(VLOOKUP(MONTH($A314),$L$3:$M$14,2,0)&gt;0,VLOOKUP(MONTH($A314),$L$3:$M$14,2,0),""),IF(AND(MONTH($A314)=5,$H314&lt;&gt;""),SUM($H$3:$H314),IF(AND(MONTH($A314)=6,$H314&lt;&gt;""),SUM($H$3:$H314,-$M$3),IF(AND(MONTH($A314)=7,$H314&lt;&gt;""),SUM($H$3:$H314,-SUM($M$3:$M$4)),IF(AND(MONTH($A314)=8,$H314&lt;&gt;""),SUM($H$3:$H314,-SUM($M$3:$M$5)),IF(AND(MONTH($A314)=9,$H314&lt;&gt;""),SUM($H$3:$H314,-SUM($M$3:$M$6)),IF(AND(MONTH($A314)=10,$H314&lt;&gt;""),SUM($H$3:$H314,-SUM($M$3:$M$7)),IF(AND(MONTH($A314)=11,$H314&lt;&gt;""),SUM($H$3:$H314,-SUM($M$3:$M$8)),IF(AND(MONTH($A314)=12,$H314&lt;&gt;""),SUM($H$3:$H314,-SUM($M$3:$M$9)),IF(AND(MONTH($A314)=1,$H314&lt;&gt;""),SUM($H$3:$H314,-SUM($M$3:$M$10)),IF(AND(MONTH($A314)=2,$H314&lt;&gt;""),SUM($H$3:$H314,-SUM($M$3:$M$11)),IF(AND(MONTH($A314)=3,$H314&lt;&gt;""),SUM($H$3:$H314,-SUM($M$3:$M$12)),IF(AND(MONTH($A314)=4,$H314&lt;&gt;""),SUM($H$3:$H314,-SUM($M$3:$M$13)),"")))))))))))))</f>
        <v/>
      </c>
      <c r="J314" s="25" t="str">
        <f t="shared" si="90"/>
        <v/>
      </c>
      <c r="K314" s="25" t="str">
        <f>IF(OR(A314&lt;$E$1,A314&gt;EOMONTH($E$1,11)),"",IF(OR(AND(A314=EOMONTH(A314,0),VLOOKUP(MONTH(A314),$L$3:$N$14,3,0)&gt;0),J314&lt;&gt;""),SUM($J$3:$J314),""))</f>
        <v/>
      </c>
    </row>
    <row r="315" spans="1:11" x14ac:dyDescent="0.25">
      <c r="A315" s="17">
        <f t="shared" si="91"/>
        <v>43896</v>
      </c>
      <c r="B315" s="12"/>
      <c r="C315" s="12"/>
      <c r="D315" s="12"/>
      <c r="E315" s="12"/>
      <c r="F315" s="18" t="str">
        <f t="shared" si="89"/>
        <v/>
      </c>
      <c r="G315" s="25" t="str">
        <f t="shared" si="106"/>
        <v/>
      </c>
      <c r="H315" s="25" t="str">
        <f t="shared" si="107"/>
        <v/>
      </c>
      <c r="I315" s="25" t="str">
        <f>IF($A315=EOMONTH($A315,0),IF(VLOOKUP(MONTH($A315),$L$3:$M$14,2,0)&gt;0,VLOOKUP(MONTH($A315),$L$3:$M$14,2,0),""),IF(AND(MONTH($A315)=5,$H315&lt;&gt;""),SUM($H$3:$H315),IF(AND(MONTH($A315)=6,$H315&lt;&gt;""),SUM($H$3:$H315,-$M$3),IF(AND(MONTH($A315)=7,$H315&lt;&gt;""),SUM($H$3:$H315,-SUM($M$3:$M$4)),IF(AND(MONTH($A315)=8,$H315&lt;&gt;""),SUM($H$3:$H315,-SUM($M$3:$M$5)),IF(AND(MONTH($A315)=9,$H315&lt;&gt;""),SUM($H$3:$H315,-SUM($M$3:$M$6)),IF(AND(MONTH($A315)=10,$H315&lt;&gt;""),SUM($H$3:$H315,-SUM($M$3:$M$7)),IF(AND(MONTH($A315)=11,$H315&lt;&gt;""),SUM($H$3:$H315,-SUM($M$3:$M$8)),IF(AND(MONTH($A315)=12,$H315&lt;&gt;""),SUM($H$3:$H315,-SUM($M$3:$M$9)),IF(AND(MONTH($A315)=1,$H315&lt;&gt;""),SUM($H$3:$H315,-SUM($M$3:$M$10)),IF(AND(MONTH($A315)=2,$H315&lt;&gt;""),SUM($H$3:$H315,-SUM($M$3:$M$11)),IF(AND(MONTH($A315)=3,$H315&lt;&gt;""),SUM($H$3:$H315,-SUM($M$3:$M$12)),IF(AND(MONTH($A315)=4,$H315&lt;&gt;""),SUM($H$3:$H315,-SUM($M$3:$M$13)),"")))))))))))))</f>
        <v/>
      </c>
      <c r="J315" s="25" t="str">
        <f t="shared" si="90"/>
        <v/>
      </c>
      <c r="K315" s="25" t="str">
        <f>IF(OR(A315&lt;$E$1,A315&gt;EOMONTH($E$1,11)),"",IF(OR(AND(A315=EOMONTH(A315,0),VLOOKUP(MONTH(A315),$L$3:$N$14,3,0)&gt;0),J315&lt;&gt;""),SUM($J$3:$J315),""))</f>
        <v/>
      </c>
    </row>
    <row r="316" spans="1:11" x14ac:dyDescent="0.25">
      <c r="A316" s="17">
        <f t="shared" si="91"/>
        <v>43897</v>
      </c>
      <c r="B316" s="12"/>
      <c r="C316" s="12"/>
      <c r="D316" s="12"/>
      <c r="E316" s="12"/>
      <c r="F316" s="18" t="str">
        <f t="shared" si="89"/>
        <v/>
      </c>
      <c r="G316" s="25" t="str">
        <f t="shared" si="106"/>
        <v/>
      </c>
      <c r="H316" s="25" t="str">
        <f t="shared" si="107"/>
        <v/>
      </c>
      <c r="I316" s="25" t="str">
        <f>IF($A316=EOMONTH($A316,0),IF(VLOOKUP(MONTH($A316),$L$3:$M$14,2,0)&gt;0,VLOOKUP(MONTH($A316),$L$3:$M$14,2,0),""),IF(AND(MONTH($A316)=5,$H316&lt;&gt;""),SUM($H$3:$H316),IF(AND(MONTH($A316)=6,$H316&lt;&gt;""),SUM($H$3:$H316,-$M$3),IF(AND(MONTH($A316)=7,$H316&lt;&gt;""),SUM($H$3:$H316,-SUM($M$3:$M$4)),IF(AND(MONTH($A316)=8,$H316&lt;&gt;""),SUM($H$3:$H316,-SUM($M$3:$M$5)),IF(AND(MONTH($A316)=9,$H316&lt;&gt;""),SUM($H$3:$H316,-SUM($M$3:$M$6)),IF(AND(MONTH($A316)=10,$H316&lt;&gt;""),SUM($H$3:$H316,-SUM($M$3:$M$7)),IF(AND(MONTH($A316)=11,$H316&lt;&gt;""),SUM($H$3:$H316,-SUM($M$3:$M$8)),IF(AND(MONTH($A316)=12,$H316&lt;&gt;""),SUM($H$3:$H316,-SUM($M$3:$M$9)),IF(AND(MONTH($A316)=1,$H316&lt;&gt;""),SUM($H$3:$H316,-SUM($M$3:$M$10)),IF(AND(MONTH($A316)=2,$H316&lt;&gt;""),SUM($H$3:$H316,-SUM($M$3:$M$11)),IF(AND(MONTH($A316)=3,$H316&lt;&gt;""),SUM($H$3:$H316,-SUM($M$3:$M$12)),IF(AND(MONTH($A316)=4,$H316&lt;&gt;""),SUM($H$3:$H316,-SUM($M$3:$M$13)),"")))))))))))))</f>
        <v/>
      </c>
      <c r="J316" s="25" t="str">
        <f t="shared" si="90"/>
        <v/>
      </c>
      <c r="K316" s="25" t="str">
        <f>IF(OR(A316&lt;$E$1,A316&gt;EOMONTH($E$1,11)),"",IF(OR(AND(A316=EOMONTH(A316,0),VLOOKUP(MONTH(A316),$L$3:$N$14,3,0)&gt;0),J316&lt;&gt;""),SUM($J$3:$J316),""))</f>
        <v/>
      </c>
    </row>
    <row r="317" spans="1:11" x14ac:dyDescent="0.25">
      <c r="A317" s="17">
        <f t="shared" si="91"/>
        <v>43898</v>
      </c>
      <c r="B317" s="12"/>
      <c r="C317" s="12"/>
      <c r="D317" s="12"/>
      <c r="E317" s="12"/>
      <c r="F317" s="18" t="str">
        <f t="shared" si="89"/>
        <v/>
      </c>
      <c r="G317" s="27" t="str">
        <f>IF(SUM(F311:F317)-SUM(G311:G316)&gt;0,SUM(F311:F317)-SUM(G311:G316),"")</f>
        <v/>
      </c>
      <c r="H317" s="25" t="str">
        <f>IF(G317&lt;&gt;"",IF(MAX(SUM(F311:F317)-SUM(G311:G316)-44/24,0)&gt;0,IF(MAX(SUM(F311:F317)-SUM(G311:G316)-44/24,0)&gt;4/24,VLOOKUP(MAX(SUM(F311:F317)-SUM(G311:G316)-44/24,0),$O$3:$P$8,2,1),MAX(SUM(F311:F317)-SUM(G311:G316)-44/24,0)),""),"")</f>
        <v/>
      </c>
      <c r="I317" s="25" t="str">
        <f>IF($A317=EOMONTH($A317,0),IF(VLOOKUP(MONTH($A317),$L$3:$M$14,2,0)&gt;0,VLOOKUP(MONTH($A317),$L$3:$M$14,2,0),""),IF(AND(MONTH($A317)=5,$H317&lt;&gt;""),SUM($H$3:$H317),IF(AND(MONTH($A317)=6,$H317&lt;&gt;""),SUM($H$3:$H317,-$M$3),IF(AND(MONTH($A317)=7,$H317&lt;&gt;""),SUM($H$3:$H317,-SUM($M$3:$M$4)),IF(AND(MONTH($A317)=8,$H317&lt;&gt;""),SUM($H$3:$H317,-SUM($M$3:$M$5)),IF(AND(MONTH($A317)=9,$H317&lt;&gt;""),SUM($H$3:$H317,-SUM($M$3:$M$6)),IF(AND(MONTH($A317)=10,$H317&lt;&gt;""),SUM($H$3:$H317,-SUM($M$3:$M$7)),IF(AND(MONTH($A317)=11,$H317&lt;&gt;""),SUM($H$3:$H317,-SUM($M$3:$M$8)),IF(AND(MONTH($A317)=12,$H317&lt;&gt;""),SUM($H$3:$H317,-SUM($M$3:$M$9)),IF(AND(MONTH($A317)=1,$H317&lt;&gt;""),SUM($H$3:$H317,-SUM($M$3:$M$10)),IF(AND(MONTH($A317)=2,$H317&lt;&gt;""),SUM($H$3:$H317,-SUM($M$3:$M$11)),IF(AND(MONTH($A317)=3,$H317&lt;&gt;""),SUM($H$3:$H317,-SUM($M$3:$M$12)),IF(AND(MONTH($A317)=4,$H317&lt;&gt;""),SUM($H$3:$H317,-SUM($M$3:$M$13)),"")))))))))))))</f>
        <v/>
      </c>
      <c r="J317" s="25" t="str">
        <f t="shared" si="90"/>
        <v/>
      </c>
      <c r="K317" s="25" t="str">
        <f>IF(OR(A317&lt;$E$1,A317&gt;EOMONTH($E$1,11)),"",IF(OR(AND(A317=EOMONTH(A317,0),VLOOKUP(MONTH(A317),$L$3:$N$14,3,0)&gt;0),J317&lt;&gt;""),SUM($J$3:$J317),""))</f>
        <v/>
      </c>
    </row>
    <row r="318" spans="1:11" x14ac:dyDescent="0.25">
      <c r="A318" s="17">
        <f t="shared" si="91"/>
        <v>43899</v>
      </c>
      <c r="B318" s="11"/>
      <c r="C318" s="11"/>
      <c r="D318" s="11"/>
      <c r="E318" s="11"/>
      <c r="F318" s="22" t="str">
        <f t="shared" si="89"/>
        <v/>
      </c>
      <c r="G318" s="26" t="str">
        <f t="shared" ref="G318:G323" si="108">IF(MONTH(A318)=MONTH(A319),"",IF(CHOOSE(WEEKDAY(A318,2),$F$318,SUM($F$318:$F$319),SUM($F$318:$F$320),SUM($F$318:$F$321),SUM($F$318:$F$322),SUM($F$318:$F$323))&gt;0,CHOOSE(WEEKDAY(A318,2),$F$318,SUM($F$318:$F$319),SUM($F$318:$F$320),SUM($F$318:$F$321),SUM($F$318:$F$322),SUM($F$318:$F$323)),""))</f>
        <v/>
      </c>
      <c r="H318" s="26" t="str">
        <f t="shared" ref="H318:H323" si="109">IF(G318&lt;&gt;"",IF(MAX(G318-44/24,0)&gt;0,MAX(G318-44/24,0),""),"")</f>
        <v/>
      </c>
      <c r="I318" s="26" t="str">
        <f>IF($A318=EOMONTH($A318,0),IF(VLOOKUP(MONTH($A318),$L$3:$M$14,2,0)&gt;0,VLOOKUP(MONTH($A318),$L$3:$M$14,2,0),""),IF(AND(MONTH($A318)=5,$H318&lt;&gt;""),SUM($H$3:$H318),IF(AND(MONTH($A318)=6,$H318&lt;&gt;""),SUM($H$3:$H318,-$M$3),IF(AND(MONTH($A318)=7,$H318&lt;&gt;""),SUM($H$3:$H318,-SUM($M$3:$M$4)),IF(AND(MONTH($A318)=8,$H318&lt;&gt;""),SUM($H$3:$H318,-SUM($M$3:$M$5)),IF(AND(MONTH($A318)=9,$H318&lt;&gt;""),SUM($H$3:$H318,-SUM($M$3:$M$6)),IF(AND(MONTH($A318)=10,$H318&lt;&gt;""),SUM($H$3:$H318,-SUM($M$3:$M$7)),IF(AND(MONTH($A318)=11,$H318&lt;&gt;""),SUM($H$3:$H318,-SUM($M$3:$M$8)),IF(AND(MONTH($A318)=12,$H318&lt;&gt;""),SUM($H$3:$H318,-SUM($M$3:$M$9)),IF(AND(MONTH($A318)=1,$H318&lt;&gt;""),SUM($H$3:$H318,-SUM($M$3:$M$10)),IF(AND(MONTH($A318)=2,$H318&lt;&gt;""),SUM($H$3:$H318,-SUM($M$3:$M$11)),IF(AND(MONTH($A318)=3,$H318&lt;&gt;""),SUM($H$3:$H318,-SUM($M$3:$M$12)),IF(AND(MONTH($A318)=4,$H318&lt;&gt;""),SUM($H$3:$H318,-SUM($M$3:$M$13)),"")))))))))))))</f>
        <v/>
      </c>
      <c r="J318" s="26" t="str">
        <f t="shared" si="90"/>
        <v/>
      </c>
      <c r="K318" s="26" t="str">
        <f>IF(OR(A318&lt;$E$1,A318&gt;EOMONTH($E$1,11)),"",IF(OR(AND(A318=EOMONTH(A318,0),VLOOKUP(MONTH(A318),$L$3:$N$14,3,0)&gt;0),J318&lt;&gt;""),SUM($J$3:$J318),""))</f>
        <v/>
      </c>
    </row>
    <row r="319" spans="1:11" x14ac:dyDescent="0.25">
      <c r="A319" s="17">
        <f t="shared" si="91"/>
        <v>43900</v>
      </c>
      <c r="B319" s="11"/>
      <c r="C319" s="11"/>
      <c r="D319" s="11"/>
      <c r="E319" s="11"/>
      <c r="F319" s="22" t="str">
        <f t="shared" si="89"/>
        <v/>
      </c>
      <c r="G319" s="26" t="str">
        <f t="shared" si="108"/>
        <v/>
      </c>
      <c r="H319" s="26" t="str">
        <f t="shared" si="109"/>
        <v/>
      </c>
      <c r="I319" s="26" t="str">
        <f>IF($A319=EOMONTH($A319,0),IF(VLOOKUP(MONTH($A319),$L$3:$M$14,2,0)&gt;0,VLOOKUP(MONTH($A319),$L$3:$M$14,2,0),""),IF(AND(MONTH($A319)=5,$H319&lt;&gt;""),SUM($H$3:$H319),IF(AND(MONTH($A319)=6,$H319&lt;&gt;""),SUM($H$3:$H319,-$M$3),IF(AND(MONTH($A319)=7,$H319&lt;&gt;""),SUM($H$3:$H319,-SUM($M$3:$M$4)),IF(AND(MONTH($A319)=8,$H319&lt;&gt;""),SUM($H$3:$H319,-SUM($M$3:$M$5)),IF(AND(MONTH($A319)=9,$H319&lt;&gt;""),SUM($H$3:$H319,-SUM($M$3:$M$6)),IF(AND(MONTH($A319)=10,$H319&lt;&gt;""),SUM($H$3:$H319,-SUM($M$3:$M$7)),IF(AND(MONTH($A319)=11,$H319&lt;&gt;""),SUM($H$3:$H319,-SUM($M$3:$M$8)),IF(AND(MONTH($A319)=12,$H319&lt;&gt;""),SUM($H$3:$H319,-SUM($M$3:$M$9)),IF(AND(MONTH($A319)=1,$H319&lt;&gt;""),SUM($H$3:$H319,-SUM($M$3:$M$10)),IF(AND(MONTH($A319)=2,$H319&lt;&gt;""),SUM($H$3:$H319,-SUM($M$3:$M$11)),IF(AND(MONTH($A319)=3,$H319&lt;&gt;""),SUM($H$3:$H319,-SUM($M$3:$M$12)),IF(AND(MONTH($A319)=4,$H319&lt;&gt;""),SUM($H$3:$H319,-SUM($M$3:$M$13)),"")))))))))))))</f>
        <v/>
      </c>
      <c r="J319" s="26" t="str">
        <f t="shared" si="90"/>
        <v/>
      </c>
      <c r="K319" s="26" t="str">
        <f>IF(OR(A319&lt;$E$1,A319&gt;EOMONTH($E$1,11)),"",IF(OR(AND(A319=EOMONTH(A319,0),VLOOKUP(MONTH(A319),$L$3:$N$14,3,0)&gt;0),J319&lt;&gt;""),SUM($J$3:$J319),""))</f>
        <v/>
      </c>
    </row>
    <row r="320" spans="1:11" x14ac:dyDescent="0.25">
      <c r="A320" s="17">
        <f t="shared" si="91"/>
        <v>43901</v>
      </c>
      <c r="B320" s="11"/>
      <c r="C320" s="11"/>
      <c r="D320" s="11"/>
      <c r="E320" s="11"/>
      <c r="F320" s="22" t="str">
        <f t="shared" si="89"/>
        <v/>
      </c>
      <c r="G320" s="26" t="str">
        <f t="shared" si="108"/>
        <v/>
      </c>
      <c r="H320" s="26" t="str">
        <f t="shared" si="109"/>
        <v/>
      </c>
      <c r="I320" s="26" t="str">
        <f>IF($A320=EOMONTH($A320,0),IF(VLOOKUP(MONTH($A320),$L$3:$M$14,2,0)&gt;0,VLOOKUP(MONTH($A320),$L$3:$M$14,2,0),""),IF(AND(MONTH($A320)=5,$H320&lt;&gt;""),SUM($H$3:$H320),IF(AND(MONTH($A320)=6,$H320&lt;&gt;""),SUM($H$3:$H320,-$M$3),IF(AND(MONTH($A320)=7,$H320&lt;&gt;""),SUM($H$3:$H320,-SUM($M$3:$M$4)),IF(AND(MONTH($A320)=8,$H320&lt;&gt;""),SUM($H$3:$H320,-SUM($M$3:$M$5)),IF(AND(MONTH($A320)=9,$H320&lt;&gt;""),SUM($H$3:$H320,-SUM($M$3:$M$6)),IF(AND(MONTH($A320)=10,$H320&lt;&gt;""),SUM($H$3:$H320,-SUM($M$3:$M$7)),IF(AND(MONTH($A320)=11,$H320&lt;&gt;""),SUM($H$3:$H320,-SUM($M$3:$M$8)),IF(AND(MONTH($A320)=12,$H320&lt;&gt;""),SUM($H$3:$H320,-SUM($M$3:$M$9)),IF(AND(MONTH($A320)=1,$H320&lt;&gt;""),SUM($H$3:$H320,-SUM($M$3:$M$10)),IF(AND(MONTH($A320)=2,$H320&lt;&gt;""),SUM($H$3:$H320,-SUM($M$3:$M$11)),IF(AND(MONTH($A320)=3,$H320&lt;&gt;""),SUM($H$3:$H320,-SUM($M$3:$M$12)),IF(AND(MONTH($A320)=4,$H320&lt;&gt;""),SUM($H$3:$H320,-SUM($M$3:$M$13)),"")))))))))))))</f>
        <v/>
      </c>
      <c r="J320" s="26" t="str">
        <f t="shared" si="90"/>
        <v/>
      </c>
      <c r="K320" s="26" t="str">
        <f>IF(OR(A320&lt;$E$1,A320&gt;EOMONTH($E$1,11)),"",IF(OR(AND(A320=EOMONTH(A320,0),VLOOKUP(MONTH(A320),$L$3:$N$14,3,0)&gt;0),J320&lt;&gt;""),SUM($J$3:$J320),""))</f>
        <v/>
      </c>
    </row>
    <row r="321" spans="1:11" x14ac:dyDescent="0.25">
      <c r="A321" s="17">
        <f t="shared" si="91"/>
        <v>43902</v>
      </c>
      <c r="B321" s="11"/>
      <c r="C321" s="11"/>
      <c r="D321" s="11"/>
      <c r="E321" s="11"/>
      <c r="F321" s="22" t="str">
        <f t="shared" si="89"/>
        <v/>
      </c>
      <c r="G321" s="26" t="str">
        <f t="shared" si="108"/>
        <v/>
      </c>
      <c r="H321" s="26" t="str">
        <f t="shared" si="109"/>
        <v/>
      </c>
      <c r="I321" s="26" t="str">
        <f>IF($A321=EOMONTH($A321,0),IF(VLOOKUP(MONTH($A321),$L$3:$M$14,2,0)&gt;0,VLOOKUP(MONTH($A321),$L$3:$M$14,2,0),""),IF(AND(MONTH($A321)=5,$H321&lt;&gt;""),SUM($H$3:$H321),IF(AND(MONTH($A321)=6,$H321&lt;&gt;""),SUM($H$3:$H321,-$M$3),IF(AND(MONTH($A321)=7,$H321&lt;&gt;""),SUM($H$3:$H321,-SUM($M$3:$M$4)),IF(AND(MONTH($A321)=8,$H321&lt;&gt;""),SUM($H$3:$H321,-SUM($M$3:$M$5)),IF(AND(MONTH($A321)=9,$H321&lt;&gt;""),SUM($H$3:$H321,-SUM($M$3:$M$6)),IF(AND(MONTH($A321)=10,$H321&lt;&gt;""),SUM($H$3:$H321,-SUM($M$3:$M$7)),IF(AND(MONTH($A321)=11,$H321&lt;&gt;""),SUM($H$3:$H321,-SUM($M$3:$M$8)),IF(AND(MONTH($A321)=12,$H321&lt;&gt;""),SUM($H$3:$H321,-SUM($M$3:$M$9)),IF(AND(MONTH($A321)=1,$H321&lt;&gt;""),SUM($H$3:$H321,-SUM($M$3:$M$10)),IF(AND(MONTH($A321)=2,$H321&lt;&gt;""),SUM($H$3:$H321,-SUM($M$3:$M$11)),IF(AND(MONTH($A321)=3,$H321&lt;&gt;""),SUM($H$3:$H321,-SUM($M$3:$M$12)),IF(AND(MONTH($A321)=4,$H321&lt;&gt;""),SUM($H$3:$H321,-SUM($M$3:$M$13)),"")))))))))))))</f>
        <v/>
      </c>
      <c r="J321" s="26" t="str">
        <f t="shared" si="90"/>
        <v/>
      </c>
      <c r="K321" s="26" t="str">
        <f>IF(OR(A321&lt;$E$1,A321&gt;EOMONTH($E$1,11)),"",IF(OR(AND(A321=EOMONTH(A321,0),VLOOKUP(MONTH(A321),$L$3:$N$14,3,0)&gt;0),J321&lt;&gt;""),SUM($J$3:$J321),""))</f>
        <v/>
      </c>
    </row>
    <row r="322" spans="1:11" x14ac:dyDescent="0.25">
      <c r="A322" s="17">
        <f t="shared" si="91"/>
        <v>43903</v>
      </c>
      <c r="B322" s="11"/>
      <c r="C322" s="11"/>
      <c r="D322" s="11"/>
      <c r="E322" s="11"/>
      <c r="F322" s="22" t="str">
        <f t="shared" si="89"/>
        <v/>
      </c>
      <c r="G322" s="26" t="str">
        <f t="shared" si="108"/>
        <v/>
      </c>
      <c r="H322" s="26" t="str">
        <f t="shared" si="109"/>
        <v/>
      </c>
      <c r="I322" s="26" t="str">
        <f>IF($A322=EOMONTH($A322,0),IF(VLOOKUP(MONTH($A322),$L$3:$M$14,2,0)&gt;0,VLOOKUP(MONTH($A322),$L$3:$M$14,2,0),""),IF(AND(MONTH($A322)=5,$H322&lt;&gt;""),SUM($H$3:$H322),IF(AND(MONTH($A322)=6,$H322&lt;&gt;""),SUM($H$3:$H322,-$M$3),IF(AND(MONTH($A322)=7,$H322&lt;&gt;""),SUM($H$3:$H322,-SUM($M$3:$M$4)),IF(AND(MONTH($A322)=8,$H322&lt;&gt;""),SUM($H$3:$H322,-SUM($M$3:$M$5)),IF(AND(MONTH($A322)=9,$H322&lt;&gt;""),SUM($H$3:$H322,-SUM($M$3:$M$6)),IF(AND(MONTH($A322)=10,$H322&lt;&gt;""),SUM($H$3:$H322,-SUM($M$3:$M$7)),IF(AND(MONTH($A322)=11,$H322&lt;&gt;""),SUM($H$3:$H322,-SUM($M$3:$M$8)),IF(AND(MONTH($A322)=12,$H322&lt;&gt;""),SUM($H$3:$H322,-SUM($M$3:$M$9)),IF(AND(MONTH($A322)=1,$H322&lt;&gt;""),SUM($H$3:$H322,-SUM($M$3:$M$10)),IF(AND(MONTH($A322)=2,$H322&lt;&gt;""),SUM($H$3:$H322,-SUM($M$3:$M$11)),IF(AND(MONTH($A322)=3,$H322&lt;&gt;""),SUM($H$3:$H322,-SUM($M$3:$M$12)),IF(AND(MONTH($A322)=4,$H322&lt;&gt;""),SUM($H$3:$H322,-SUM($M$3:$M$13)),"")))))))))))))</f>
        <v/>
      </c>
      <c r="J322" s="26" t="str">
        <f t="shared" si="90"/>
        <v/>
      </c>
      <c r="K322" s="26" t="str">
        <f>IF(OR(A322&lt;$E$1,A322&gt;EOMONTH($E$1,11)),"",IF(OR(AND(A322=EOMONTH(A322,0),VLOOKUP(MONTH(A322),$L$3:$N$14,3,0)&gt;0),J322&lt;&gt;""),SUM($J$3:$J322),""))</f>
        <v/>
      </c>
    </row>
    <row r="323" spans="1:11" x14ac:dyDescent="0.25">
      <c r="A323" s="17">
        <f t="shared" si="91"/>
        <v>43904</v>
      </c>
      <c r="B323" s="11"/>
      <c r="C323" s="11"/>
      <c r="D323" s="11"/>
      <c r="E323" s="11"/>
      <c r="F323" s="22" t="str">
        <f t="shared" ref="F323:F373" si="110">IF(AND(B323=0,C323=0,D323=0,E323=0),"",IF((C323-B323)+(E323-D323)&lt;0,"",(C323-B323)+(E323-D323)))</f>
        <v/>
      </c>
      <c r="G323" s="26" t="str">
        <f t="shared" si="108"/>
        <v/>
      </c>
      <c r="H323" s="26" t="str">
        <f t="shared" si="109"/>
        <v/>
      </c>
      <c r="I323" s="26" t="str">
        <f>IF($A323=EOMONTH($A323,0),IF(VLOOKUP(MONTH($A323),$L$3:$M$14,2,0)&gt;0,VLOOKUP(MONTH($A323),$L$3:$M$14,2,0),""),IF(AND(MONTH($A323)=5,$H323&lt;&gt;""),SUM($H$3:$H323),IF(AND(MONTH($A323)=6,$H323&lt;&gt;""),SUM($H$3:$H323,-$M$3),IF(AND(MONTH($A323)=7,$H323&lt;&gt;""),SUM($H$3:$H323,-SUM($M$3:$M$4)),IF(AND(MONTH($A323)=8,$H323&lt;&gt;""),SUM($H$3:$H323,-SUM($M$3:$M$5)),IF(AND(MONTH($A323)=9,$H323&lt;&gt;""),SUM($H$3:$H323,-SUM($M$3:$M$6)),IF(AND(MONTH($A323)=10,$H323&lt;&gt;""),SUM($H$3:$H323,-SUM($M$3:$M$7)),IF(AND(MONTH($A323)=11,$H323&lt;&gt;""),SUM($H$3:$H323,-SUM($M$3:$M$8)),IF(AND(MONTH($A323)=12,$H323&lt;&gt;""),SUM($H$3:$H323,-SUM($M$3:$M$9)),IF(AND(MONTH($A323)=1,$H323&lt;&gt;""),SUM($H$3:$H323,-SUM($M$3:$M$10)),IF(AND(MONTH($A323)=2,$H323&lt;&gt;""),SUM($H$3:$H323,-SUM($M$3:$M$11)),IF(AND(MONTH($A323)=3,$H323&lt;&gt;""),SUM($H$3:$H323,-SUM($M$3:$M$12)),IF(AND(MONTH($A323)=4,$H323&lt;&gt;""),SUM($H$3:$H323,-SUM($M$3:$M$13)),"")))))))))))))</f>
        <v/>
      </c>
      <c r="J323" s="26" t="str">
        <f t="shared" ref="J323:J373" si="111">IF(G323&lt;&gt;"",IF(MAX(G323-35/24,0)&gt;0,IF(MAX(G323,0)&gt;48/24,9/24,MAX(G323-35/24,0)-_xlfn.NUMBERVALUE(H323)),""),"")</f>
        <v/>
      </c>
      <c r="K323" s="26" t="str">
        <f>IF(OR(A323&lt;$E$1,A323&gt;EOMONTH($E$1,11)),"",IF(OR(AND(A323=EOMONTH(A323,0),VLOOKUP(MONTH(A323),$L$3:$N$14,3,0)&gt;0),J323&lt;&gt;""),SUM($J$3:$J323),""))</f>
        <v/>
      </c>
    </row>
    <row r="324" spans="1:11" x14ac:dyDescent="0.25">
      <c r="A324" s="17">
        <f t="shared" si="91"/>
        <v>43905</v>
      </c>
      <c r="B324" s="11"/>
      <c r="C324" s="11"/>
      <c r="D324" s="11"/>
      <c r="E324" s="11"/>
      <c r="F324" s="22" t="str">
        <f t="shared" si="110"/>
        <v/>
      </c>
      <c r="G324" s="28" t="str">
        <f>IF(SUM(F318:F324)-SUM(G318:G323)&gt;0,SUM(F318:F324)-SUM(G318:G323),"")</f>
        <v/>
      </c>
      <c r="H324" s="26" t="str">
        <f>IF(G324&lt;&gt;"",IF(MAX(SUM(F318:F324)-SUM(G318:G323)-44/24,0)&gt;0,IF(MAX(SUM(F318:F324)-SUM(G318:G323)-44/24,0)&gt;4/24,VLOOKUP(MAX(SUM(F318:F324)-SUM(G318:G323)-44/24,0),$O$3:$P$8,2,1),MAX(SUM(F318:F324)-SUM(G318:G323)-44/24,0)),""),"")</f>
        <v/>
      </c>
      <c r="I324" s="26" t="str">
        <f>IF($A324=EOMONTH($A324,0),IF(VLOOKUP(MONTH($A324),$L$3:$M$14,2,0)&gt;0,VLOOKUP(MONTH($A324),$L$3:$M$14,2,0),""),IF(AND(MONTH($A324)=5,$H324&lt;&gt;""),SUM($H$3:$H324),IF(AND(MONTH($A324)=6,$H324&lt;&gt;""),SUM($H$3:$H324,-$M$3),IF(AND(MONTH($A324)=7,$H324&lt;&gt;""),SUM($H$3:$H324,-SUM($M$3:$M$4)),IF(AND(MONTH($A324)=8,$H324&lt;&gt;""),SUM($H$3:$H324,-SUM($M$3:$M$5)),IF(AND(MONTH($A324)=9,$H324&lt;&gt;""),SUM($H$3:$H324,-SUM($M$3:$M$6)),IF(AND(MONTH($A324)=10,$H324&lt;&gt;""),SUM($H$3:$H324,-SUM($M$3:$M$7)),IF(AND(MONTH($A324)=11,$H324&lt;&gt;""),SUM($H$3:$H324,-SUM($M$3:$M$8)),IF(AND(MONTH($A324)=12,$H324&lt;&gt;""),SUM($H$3:$H324,-SUM($M$3:$M$9)),IF(AND(MONTH($A324)=1,$H324&lt;&gt;""),SUM($H$3:$H324,-SUM($M$3:$M$10)),IF(AND(MONTH($A324)=2,$H324&lt;&gt;""),SUM($H$3:$H324,-SUM($M$3:$M$11)),IF(AND(MONTH($A324)=3,$H324&lt;&gt;""),SUM($H$3:$H324,-SUM($M$3:$M$12)),IF(AND(MONTH($A324)=4,$H324&lt;&gt;""),SUM($H$3:$H324,-SUM($M$3:$M$13)),"")))))))))))))</f>
        <v/>
      </c>
      <c r="J324" s="26" t="str">
        <f t="shared" si="111"/>
        <v/>
      </c>
      <c r="K324" s="26" t="str">
        <f>IF(OR(A324&lt;$E$1,A324&gt;EOMONTH($E$1,11)),"",IF(OR(AND(A324=EOMONTH(A324,0),VLOOKUP(MONTH(A324),$L$3:$N$14,3,0)&gt;0),J324&lt;&gt;""),SUM($J$3:$J324),""))</f>
        <v/>
      </c>
    </row>
    <row r="325" spans="1:11" x14ac:dyDescent="0.25">
      <c r="A325" s="17">
        <f t="shared" ref="A325:A370" si="112">A324+1</f>
        <v>43906</v>
      </c>
      <c r="B325" s="12"/>
      <c r="C325" s="12"/>
      <c r="D325" s="12"/>
      <c r="E325" s="12"/>
      <c r="F325" s="18" t="str">
        <f t="shared" si="110"/>
        <v/>
      </c>
      <c r="G325" s="25" t="str">
        <f t="shared" ref="G325:G330" si="113">IF(MONTH(A325)=MONTH(A326),"",IF(CHOOSE(WEEKDAY(A325,2),$F$325,SUM($F$325:$F$326),SUM($F$325:$F$327),SUM($F$325:$F$328),SUM($F$325:$F$329),SUM($F$325:$F$330))&gt;0,CHOOSE(WEEKDAY(A325,2),$F$325,SUM($F$325:$F$326),SUM($F$325:$F$327),SUM($F$325:$F$328),SUM($F$325:$F$329),SUM($F$325:$F$330)),""))</f>
        <v/>
      </c>
      <c r="H325" s="25" t="str">
        <f t="shared" ref="H325:H330" si="114">IF(G325&lt;&gt;"",IF(MAX(G325-44/24,0)&gt;0,MAX(G325-44/24,0),""),"")</f>
        <v/>
      </c>
      <c r="I325" s="25" t="str">
        <f>IF($A325=EOMONTH($A325,0),IF(VLOOKUP(MONTH($A325),$L$3:$M$14,2,0)&gt;0,VLOOKUP(MONTH($A325),$L$3:$M$14,2,0),""),IF(AND(MONTH($A325)=5,$H325&lt;&gt;""),SUM($H$3:$H325),IF(AND(MONTH($A325)=6,$H325&lt;&gt;""),SUM($H$3:$H325,-$M$3),IF(AND(MONTH($A325)=7,$H325&lt;&gt;""),SUM($H$3:$H325,-SUM($M$3:$M$4)),IF(AND(MONTH($A325)=8,$H325&lt;&gt;""),SUM($H$3:$H325,-SUM($M$3:$M$5)),IF(AND(MONTH($A325)=9,$H325&lt;&gt;""),SUM($H$3:$H325,-SUM($M$3:$M$6)),IF(AND(MONTH($A325)=10,$H325&lt;&gt;""),SUM($H$3:$H325,-SUM($M$3:$M$7)),IF(AND(MONTH($A325)=11,$H325&lt;&gt;""),SUM($H$3:$H325,-SUM($M$3:$M$8)),IF(AND(MONTH($A325)=12,$H325&lt;&gt;""),SUM($H$3:$H325,-SUM($M$3:$M$9)),IF(AND(MONTH($A325)=1,$H325&lt;&gt;""),SUM($H$3:$H325,-SUM($M$3:$M$10)),IF(AND(MONTH($A325)=2,$H325&lt;&gt;""),SUM($H$3:$H325,-SUM($M$3:$M$11)),IF(AND(MONTH($A325)=3,$H325&lt;&gt;""),SUM($H$3:$H325,-SUM($M$3:$M$12)),IF(AND(MONTH($A325)=4,$H325&lt;&gt;""),SUM($H$3:$H325,-SUM($M$3:$M$13)),"")))))))))))))</f>
        <v/>
      </c>
      <c r="J325" s="25" t="str">
        <f t="shared" si="111"/>
        <v/>
      </c>
      <c r="K325" s="25" t="str">
        <f>IF(OR(A325&lt;$E$1,A325&gt;EOMONTH($E$1,11)),"",IF(OR(AND(A325=EOMONTH(A325,0),VLOOKUP(MONTH(A325),$L$3:$N$14,3,0)&gt;0),J325&lt;&gt;""),SUM($J$3:$J325),""))</f>
        <v/>
      </c>
    </row>
    <row r="326" spans="1:11" x14ac:dyDescent="0.25">
      <c r="A326" s="17">
        <f t="shared" si="112"/>
        <v>43907</v>
      </c>
      <c r="B326" s="12"/>
      <c r="C326" s="12"/>
      <c r="D326" s="12"/>
      <c r="E326" s="12"/>
      <c r="F326" s="18" t="str">
        <f t="shared" si="110"/>
        <v/>
      </c>
      <c r="G326" s="25" t="str">
        <f t="shared" si="113"/>
        <v/>
      </c>
      <c r="H326" s="25" t="str">
        <f t="shared" si="114"/>
        <v/>
      </c>
      <c r="I326" s="25" t="str">
        <f>IF($A326=EOMONTH($A326,0),IF(VLOOKUP(MONTH($A326),$L$3:$M$14,2,0)&gt;0,VLOOKUP(MONTH($A326),$L$3:$M$14,2,0),""),IF(AND(MONTH($A326)=5,$H326&lt;&gt;""),SUM($H$3:$H326),IF(AND(MONTH($A326)=6,$H326&lt;&gt;""),SUM($H$3:$H326,-$M$3),IF(AND(MONTH($A326)=7,$H326&lt;&gt;""),SUM($H$3:$H326,-SUM($M$3:$M$4)),IF(AND(MONTH($A326)=8,$H326&lt;&gt;""),SUM($H$3:$H326,-SUM($M$3:$M$5)),IF(AND(MONTH($A326)=9,$H326&lt;&gt;""),SUM($H$3:$H326,-SUM($M$3:$M$6)),IF(AND(MONTH($A326)=10,$H326&lt;&gt;""),SUM($H$3:$H326,-SUM($M$3:$M$7)),IF(AND(MONTH($A326)=11,$H326&lt;&gt;""),SUM($H$3:$H326,-SUM($M$3:$M$8)),IF(AND(MONTH($A326)=12,$H326&lt;&gt;""),SUM($H$3:$H326,-SUM($M$3:$M$9)),IF(AND(MONTH($A326)=1,$H326&lt;&gt;""),SUM($H$3:$H326,-SUM($M$3:$M$10)),IF(AND(MONTH($A326)=2,$H326&lt;&gt;""),SUM($H$3:$H326,-SUM($M$3:$M$11)),IF(AND(MONTH($A326)=3,$H326&lt;&gt;""),SUM($H$3:$H326,-SUM($M$3:$M$12)),IF(AND(MONTH($A326)=4,$H326&lt;&gt;""),SUM($H$3:$H326,-SUM($M$3:$M$13)),"")))))))))))))</f>
        <v/>
      </c>
      <c r="J326" s="25" t="str">
        <f t="shared" si="111"/>
        <v/>
      </c>
      <c r="K326" s="25" t="str">
        <f>IF(OR(A326&lt;$E$1,A326&gt;EOMONTH($E$1,11)),"",IF(OR(AND(A326=EOMONTH(A326,0),VLOOKUP(MONTH(A326),$L$3:$N$14,3,0)&gt;0),J326&lt;&gt;""),SUM($J$3:$J326),""))</f>
        <v/>
      </c>
    </row>
    <row r="327" spans="1:11" x14ac:dyDescent="0.25">
      <c r="A327" s="17">
        <f t="shared" si="112"/>
        <v>43908</v>
      </c>
      <c r="B327" s="12"/>
      <c r="C327" s="12"/>
      <c r="D327" s="12"/>
      <c r="E327" s="12"/>
      <c r="F327" s="18" t="str">
        <f t="shared" si="110"/>
        <v/>
      </c>
      <c r="G327" s="25" t="str">
        <f t="shared" si="113"/>
        <v/>
      </c>
      <c r="H327" s="25" t="str">
        <f t="shared" si="114"/>
        <v/>
      </c>
      <c r="I327" s="25" t="str">
        <f>IF($A327=EOMONTH($A327,0),IF(VLOOKUP(MONTH($A327),$L$3:$M$14,2,0)&gt;0,VLOOKUP(MONTH($A327),$L$3:$M$14,2,0),""),IF(AND(MONTH($A327)=5,$H327&lt;&gt;""),SUM($H$3:$H327),IF(AND(MONTH($A327)=6,$H327&lt;&gt;""),SUM($H$3:$H327,-$M$3),IF(AND(MONTH($A327)=7,$H327&lt;&gt;""),SUM($H$3:$H327,-SUM($M$3:$M$4)),IF(AND(MONTH($A327)=8,$H327&lt;&gt;""),SUM($H$3:$H327,-SUM($M$3:$M$5)),IF(AND(MONTH($A327)=9,$H327&lt;&gt;""),SUM($H$3:$H327,-SUM($M$3:$M$6)),IF(AND(MONTH($A327)=10,$H327&lt;&gt;""),SUM($H$3:$H327,-SUM($M$3:$M$7)),IF(AND(MONTH($A327)=11,$H327&lt;&gt;""),SUM($H$3:$H327,-SUM($M$3:$M$8)),IF(AND(MONTH($A327)=12,$H327&lt;&gt;""),SUM($H$3:$H327,-SUM($M$3:$M$9)),IF(AND(MONTH($A327)=1,$H327&lt;&gt;""),SUM($H$3:$H327,-SUM($M$3:$M$10)),IF(AND(MONTH($A327)=2,$H327&lt;&gt;""),SUM($H$3:$H327,-SUM($M$3:$M$11)),IF(AND(MONTH($A327)=3,$H327&lt;&gt;""),SUM($H$3:$H327,-SUM($M$3:$M$12)),IF(AND(MONTH($A327)=4,$H327&lt;&gt;""),SUM($H$3:$H327,-SUM($M$3:$M$13)),"")))))))))))))</f>
        <v/>
      </c>
      <c r="J327" s="25" t="str">
        <f t="shared" si="111"/>
        <v/>
      </c>
      <c r="K327" s="25" t="str">
        <f>IF(OR(A327&lt;$E$1,A327&gt;EOMONTH($E$1,11)),"",IF(OR(AND(A327=EOMONTH(A327,0),VLOOKUP(MONTH(A327),$L$3:$N$14,3,0)&gt;0),J327&lt;&gt;""),SUM($J$3:$J327),""))</f>
        <v/>
      </c>
    </row>
    <row r="328" spans="1:11" x14ac:dyDescent="0.25">
      <c r="A328" s="17">
        <f t="shared" si="112"/>
        <v>43909</v>
      </c>
      <c r="B328" s="12"/>
      <c r="C328" s="12"/>
      <c r="D328" s="12"/>
      <c r="E328" s="12"/>
      <c r="F328" s="18" t="str">
        <f t="shared" si="110"/>
        <v/>
      </c>
      <c r="G328" s="25" t="str">
        <f t="shared" si="113"/>
        <v/>
      </c>
      <c r="H328" s="25" t="str">
        <f t="shared" si="114"/>
        <v/>
      </c>
      <c r="I328" s="25" t="str">
        <f>IF($A328=EOMONTH($A328,0),IF(VLOOKUP(MONTH($A328),$L$3:$M$14,2,0)&gt;0,VLOOKUP(MONTH($A328),$L$3:$M$14,2,0),""),IF(AND(MONTH($A328)=5,$H328&lt;&gt;""),SUM($H$3:$H328),IF(AND(MONTH($A328)=6,$H328&lt;&gt;""),SUM($H$3:$H328,-$M$3),IF(AND(MONTH($A328)=7,$H328&lt;&gt;""),SUM($H$3:$H328,-SUM($M$3:$M$4)),IF(AND(MONTH($A328)=8,$H328&lt;&gt;""),SUM($H$3:$H328,-SUM($M$3:$M$5)),IF(AND(MONTH($A328)=9,$H328&lt;&gt;""),SUM($H$3:$H328,-SUM($M$3:$M$6)),IF(AND(MONTH($A328)=10,$H328&lt;&gt;""),SUM($H$3:$H328,-SUM($M$3:$M$7)),IF(AND(MONTH($A328)=11,$H328&lt;&gt;""),SUM($H$3:$H328,-SUM($M$3:$M$8)),IF(AND(MONTH($A328)=12,$H328&lt;&gt;""),SUM($H$3:$H328,-SUM($M$3:$M$9)),IF(AND(MONTH($A328)=1,$H328&lt;&gt;""),SUM($H$3:$H328,-SUM($M$3:$M$10)),IF(AND(MONTH($A328)=2,$H328&lt;&gt;""),SUM($H$3:$H328,-SUM($M$3:$M$11)),IF(AND(MONTH($A328)=3,$H328&lt;&gt;""),SUM($H$3:$H328,-SUM($M$3:$M$12)),IF(AND(MONTH($A328)=4,$H328&lt;&gt;""),SUM($H$3:$H328,-SUM($M$3:$M$13)),"")))))))))))))</f>
        <v/>
      </c>
      <c r="J328" s="25" t="str">
        <f t="shared" si="111"/>
        <v/>
      </c>
      <c r="K328" s="25" t="str">
        <f>IF(OR(A328&lt;$E$1,A328&gt;EOMONTH($E$1,11)),"",IF(OR(AND(A328=EOMONTH(A328,0),VLOOKUP(MONTH(A328),$L$3:$N$14,3,0)&gt;0),J328&lt;&gt;""),SUM($J$3:$J328),""))</f>
        <v/>
      </c>
    </row>
    <row r="329" spans="1:11" x14ac:dyDescent="0.25">
      <c r="A329" s="17">
        <f t="shared" si="112"/>
        <v>43910</v>
      </c>
      <c r="B329" s="12"/>
      <c r="C329" s="12"/>
      <c r="D329" s="12"/>
      <c r="E329" s="12"/>
      <c r="F329" s="18" t="str">
        <f t="shared" si="110"/>
        <v/>
      </c>
      <c r="G329" s="25" t="str">
        <f t="shared" si="113"/>
        <v/>
      </c>
      <c r="H329" s="25" t="str">
        <f t="shared" si="114"/>
        <v/>
      </c>
      <c r="I329" s="25" t="str">
        <f>IF($A329=EOMONTH($A329,0),IF(VLOOKUP(MONTH($A329),$L$3:$M$14,2,0)&gt;0,VLOOKUP(MONTH($A329),$L$3:$M$14,2,0),""),IF(AND(MONTH($A329)=5,$H329&lt;&gt;""),SUM($H$3:$H329),IF(AND(MONTH($A329)=6,$H329&lt;&gt;""),SUM($H$3:$H329,-$M$3),IF(AND(MONTH($A329)=7,$H329&lt;&gt;""),SUM($H$3:$H329,-SUM($M$3:$M$4)),IF(AND(MONTH($A329)=8,$H329&lt;&gt;""),SUM($H$3:$H329,-SUM($M$3:$M$5)),IF(AND(MONTH($A329)=9,$H329&lt;&gt;""),SUM($H$3:$H329,-SUM($M$3:$M$6)),IF(AND(MONTH($A329)=10,$H329&lt;&gt;""),SUM($H$3:$H329,-SUM($M$3:$M$7)),IF(AND(MONTH($A329)=11,$H329&lt;&gt;""),SUM($H$3:$H329,-SUM($M$3:$M$8)),IF(AND(MONTH($A329)=12,$H329&lt;&gt;""),SUM($H$3:$H329,-SUM($M$3:$M$9)),IF(AND(MONTH($A329)=1,$H329&lt;&gt;""),SUM($H$3:$H329,-SUM($M$3:$M$10)),IF(AND(MONTH($A329)=2,$H329&lt;&gt;""),SUM($H$3:$H329,-SUM($M$3:$M$11)),IF(AND(MONTH($A329)=3,$H329&lt;&gt;""),SUM($H$3:$H329,-SUM($M$3:$M$12)),IF(AND(MONTH($A329)=4,$H329&lt;&gt;""),SUM($H$3:$H329,-SUM($M$3:$M$13)),"")))))))))))))</f>
        <v/>
      </c>
      <c r="J329" s="25" t="str">
        <f t="shared" si="111"/>
        <v/>
      </c>
      <c r="K329" s="25" t="str">
        <f>IF(OR(A329&lt;$E$1,A329&gt;EOMONTH($E$1,11)),"",IF(OR(AND(A329=EOMONTH(A329,0),VLOOKUP(MONTH(A329),$L$3:$N$14,3,0)&gt;0),J329&lt;&gt;""),SUM($J$3:$J329),""))</f>
        <v/>
      </c>
    </row>
    <row r="330" spans="1:11" x14ac:dyDescent="0.25">
      <c r="A330" s="17">
        <f t="shared" si="112"/>
        <v>43911</v>
      </c>
      <c r="B330" s="12"/>
      <c r="C330" s="12"/>
      <c r="D330" s="12"/>
      <c r="E330" s="12"/>
      <c r="F330" s="18" t="str">
        <f t="shared" si="110"/>
        <v/>
      </c>
      <c r="G330" s="25" t="str">
        <f t="shared" si="113"/>
        <v/>
      </c>
      <c r="H330" s="25" t="str">
        <f t="shared" si="114"/>
        <v/>
      </c>
      <c r="I330" s="25" t="str">
        <f>IF($A330=EOMONTH($A330,0),IF(VLOOKUP(MONTH($A330),$L$3:$M$14,2,0)&gt;0,VLOOKUP(MONTH($A330),$L$3:$M$14,2,0),""),IF(AND(MONTH($A330)=5,$H330&lt;&gt;""),SUM($H$3:$H330),IF(AND(MONTH($A330)=6,$H330&lt;&gt;""),SUM($H$3:$H330,-$M$3),IF(AND(MONTH($A330)=7,$H330&lt;&gt;""),SUM($H$3:$H330,-SUM($M$3:$M$4)),IF(AND(MONTH($A330)=8,$H330&lt;&gt;""),SUM($H$3:$H330,-SUM($M$3:$M$5)),IF(AND(MONTH($A330)=9,$H330&lt;&gt;""),SUM($H$3:$H330,-SUM($M$3:$M$6)),IF(AND(MONTH($A330)=10,$H330&lt;&gt;""),SUM($H$3:$H330,-SUM($M$3:$M$7)),IF(AND(MONTH($A330)=11,$H330&lt;&gt;""),SUM($H$3:$H330,-SUM($M$3:$M$8)),IF(AND(MONTH($A330)=12,$H330&lt;&gt;""),SUM($H$3:$H330,-SUM($M$3:$M$9)),IF(AND(MONTH($A330)=1,$H330&lt;&gt;""),SUM($H$3:$H330,-SUM($M$3:$M$10)),IF(AND(MONTH($A330)=2,$H330&lt;&gt;""),SUM($H$3:$H330,-SUM($M$3:$M$11)),IF(AND(MONTH($A330)=3,$H330&lt;&gt;""),SUM($H$3:$H330,-SUM($M$3:$M$12)),IF(AND(MONTH($A330)=4,$H330&lt;&gt;""),SUM($H$3:$H330,-SUM($M$3:$M$13)),"")))))))))))))</f>
        <v/>
      </c>
      <c r="J330" s="25" t="str">
        <f t="shared" si="111"/>
        <v/>
      </c>
      <c r="K330" s="25" t="str">
        <f>IF(OR(A330&lt;$E$1,A330&gt;EOMONTH($E$1,11)),"",IF(OR(AND(A330=EOMONTH(A330,0),VLOOKUP(MONTH(A330),$L$3:$N$14,3,0)&gt;0),J330&lt;&gt;""),SUM($J$3:$J330),""))</f>
        <v/>
      </c>
    </row>
    <row r="331" spans="1:11" x14ac:dyDescent="0.25">
      <c r="A331" s="17">
        <f t="shared" si="112"/>
        <v>43912</v>
      </c>
      <c r="B331" s="12"/>
      <c r="C331" s="12"/>
      <c r="D331" s="12"/>
      <c r="E331" s="12"/>
      <c r="F331" s="18" t="str">
        <f t="shared" si="110"/>
        <v/>
      </c>
      <c r="G331" s="27" t="str">
        <f>IF(SUM(F325:F331)-SUM(G325:G330)&gt;0,SUM(F325:F331)-SUM(G325:G330),"")</f>
        <v/>
      </c>
      <c r="H331" s="25" t="str">
        <f>IF(G331&lt;&gt;"",IF(MAX(SUM(F325:F331)-SUM(G325:G330)-44/24,0)&gt;0,IF(MAX(SUM(F325:F331)-SUM(G325:G330)-44/24,0)&gt;4/24,VLOOKUP(MAX(SUM(F325:F331)-SUM(G325:G330)-44/24,0),$O$3:$P$8,2,1),MAX(SUM(F325:F331)-SUM(G325:G330)-44/24,0)),""),"")</f>
        <v/>
      </c>
      <c r="I331" s="25" t="str">
        <f>IF($A331=EOMONTH($A331,0),IF(VLOOKUP(MONTH($A331),$L$3:$M$14,2,0)&gt;0,VLOOKUP(MONTH($A331),$L$3:$M$14,2,0),""),IF(AND(MONTH($A331)=5,$H331&lt;&gt;""),SUM($H$3:$H331),IF(AND(MONTH($A331)=6,$H331&lt;&gt;""),SUM($H$3:$H331,-$M$3),IF(AND(MONTH($A331)=7,$H331&lt;&gt;""),SUM($H$3:$H331,-SUM($M$3:$M$4)),IF(AND(MONTH($A331)=8,$H331&lt;&gt;""),SUM($H$3:$H331,-SUM($M$3:$M$5)),IF(AND(MONTH($A331)=9,$H331&lt;&gt;""),SUM($H$3:$H331,-SUM($M$3:$M$6)),IF(AND(MONTH($A331)=10,$H331&lt;&gt;""),SUM($H$3:$H331,-SUM($M$3:$M$7)),IF(AND(MONTH($A331)=11,$H331&lt;&gt;""),SUM($H$3:$H331,-SUM($M$3:$M$8)),IF(AND(MONTH($A331)=12,$H331&lt;&gt;""),SUM($H$3:$H331,-SUM($M$3:$M$9)),IF(AND(MONTH($A331)=1,$H331&lt;&gt;""),SUM($H$3:$H331,-SUM($M$3:$M$10)),IF(AND(MONTH($A331)=2,$H331&lt;&gt;""),SUM($H$3:$H331,-SUM($M$3:$M$11)),IF(AND(MONTH($A331)=3,$H331&lt;&gt;""),SUM($H$3:$H331,-SUM($M$3:$M$12)),IF(AND(MONTH($A331)=4,$H331&lt;&gt;""),SUM($H$3:$H331,-SUM($M$3:$M$13)),"")))))))))))))</f>
        <v/>
      </c>
      <c r="J331" s="25" t="str">
        <f t="shared" si="111"/>
        <v/>
      </c>
      <c r="K331" s="25" t="str">
        <f>IF(OR(A331&lt;$E$1,A331&gt;EOMONTH($E$1,11)),"",IF(OR(AND(A331=EOMONTH(A331,0),VLOOKUP(MONTH(A331),$L$3:$N$14,3,0)&gt;0),J331&lt;&gt;""),SUM($J$3:$J331),""))</f>
        <v/>
      </c>
    </row>
    <row r="332" spans="1:11" x14ac:dyDescent="0.25">
      <c r="A332" s="17">
        <f t="shared" si="112"/>
        <v>43913</v>
      </c>
      <c r="B332" s="11"/>
      <c r="C332" s="11"/>
      <c r="D332" s="11"/>
      <c r="E332" s="11"/>
      <c r="F332" s="22" t="str">
        <f t="shared" si="110"/>
        <v/>
      </c>
      <c r="G332" s="26" t="str">
        <f t="shared" ref="G332:G337" si="115">IF(MONTH(A332)=MONTH(A333),"",IF(CHOOSE(WEEKDAY(A332,2),$F$332,SUM($F$332:$F$333),SUM($F$332:$F$334),SUM($F$332:$F$335),SUM($F$332:$F$336),SUM($F$332:$F$337))&gt;0,CHOOSE(WEEKDAY(A332,2),$F$332,SUM($F$332:$F$333),SUM($F$332:$F$334),SUM($F$332:$F$335),SUM($F$332:$F$336),SUM($F$332:$F$337)),""))</f>
        <v/>
      </c>
      <c r="H332" s="26" t="str">
        <f t="shared" ref="H332:H337" si="116">IF(G332&lt;&gt;"",IF(MAX(G332-45/24,0)&gt;0,MAX(G332-45/24,0),""),"")</f>
        <v/>
      </c>
      <c r="I332" s="26" t="str">
        <f>IF($A332=EOMONTH($A332,0),IF(VLOOKUP(MONTH($A332),$L$3:$M$14,2,0)&gt;0,VLOOKUP(MONTH($A332),$L$3:$M$14,2,0),""),IF(AND(MONTH($A332)=5,$H332&lt;&gt;""),SUM($H$3:$H332),IF(AND(MONTH($A332)=6,$H332&lt;&gt;""),SUM($H$3:$H332,-$M$3),IF(AND(MONTH($A332)=7,$H332&lt;&gt;""),SUM($H$3:$H332,-SUM($M$3:$M$4)),IF(AND(MONTH($A332)=8,$H332&lt;&gt;""),SUM($H$3:$H332,-SUM($M$3:$M$5)),IF(AND(MONTH($A332)=9,$H332&lt;&gt;""),SUM($H$3:$H332,-SUM($M$3:$M$6)),IF(AND(MONTH($A332)=10,$H332&lt;&gt;""),SUM($H$3:$H332,-SUM($M$3:$M$7)),IF(AND(MONTH($A332)=11,$H332&lt;&gt;""),SUM($H$3:$H332,-SUM($M$3:$M$8)),IF(AND(MONTH($A332)=12,$H332&lt;&gt;""),SUM($H$3:$H332,-SUM($M$3:$M$9)),IF(AND(MONTH($A332)=1,$H332&lt;&gt;""),SUM($H$3:$H332,-SUM($M$3:$M$10)),IF(AND(MONTH($A332)=2,$H332&lt;&gt;""),SUM($H$3:$H332,-SUM($M$3:$M$11)),IF(AND(MONTH($A332)=3,$H332&lt;&gt;""),SUM($H$3:$H332,-SUM($M$3:$M$12)),IF(AND(MONTH($A332)=4,$H332&lt;&gt;""),SUM($H$3:$H332,-SUM($M$3:$M$13)),"")))))))))))))</f>
        <v/>
      </c>
      <c r="J332" s="26" t="str">
        <f t="shared" si="111"/>
        <v/>
      </c>
      <c r="K332" s="26" t="str">
        <f>IF(OR(A332&lt;$E$1,A332&gt;EOMONTH($E$1,11)),"",IF(OR(AND(A332=EOMONTH(A332,0),VLOOKUP(MONTH(A332),$L$3:$N$14,3,0)&gt;0),J332&lt;&gt;""),SUM($J$3:$J332),""))</f>
        <v/>
      </c>
    </row>
    <row r="333" spans="1:11" x14ac:dyDescent="0.25">
      <c r="A333" s="17">
        <f t="shared" si="112"/>
        <v>43914</v>
      </c>
      <c r="B333" s="11"/>
      <c r="C333" s="11"/>
      <c r="D333" s="11"/>
      <c r="E333" s="11"/>
      <c r="F333" s="22" t="str">
        <f t="shared" si="110"/>
        <v/>
      </c>
      <c r="G333" s="26" t="str">
        <f t="shared" si="115"/>
        <v/>
      </c>
      <c r="H333" s="26" t="str">
        <f t="shared" si="116"/>
        <v/>
      </c>
      <c r="I333" s="26" t="str">
        <f>IF($A333=EOMONTH($A333,0),IF(VLOOKUP(MONTH($A333),$L$3:$M$14,2,0)&gt;0,VLOOKUP(MONTH($A333),$L$3:$M$14,2,0),""),IF(AND(MONTH($A333)=5,$H333&lt;&gt;""),SUM($H$3:$H333),IF(AND(MONTH($A333)=6,$H333&lt;&gt;""),SUM($H$3:$H333,-$M$3),IF(AND(MONTH($A333)=7,$H333&lt;&gt;""),SUM($H$3:$H333,-SUM($M$3:$M$4)),IF(AND(MONTH($A333)=8,$H333&lt;&gt;""),SUM($H$3:$H333,-SUM($M$3:$M$5)),IF(AND(MONTH($A333)=9,$H333&lt;&gt;""),SUM($H$3:$H333,-SUM($M$3:$M$6)),IF(AND(MONTH($A333)=10,$H333&lt;&gt;""),SUM($H$3:$H333,-SUM($M$3:$M$7)),IF(AND(MONTH($A333)=11,$H333&lt;&gt;""),SUM($H$3:$H333,-SUM($M$3:$M$8)),IF(AND(MONTH($A333)=12,$H333&lt;&gt;""),SUM($H$3:$H333,-SUM($M$3:$M$9)),IF(AND(MONTH($A333)=1,$H333&lt;&gt;""),SUM($H$3:$H333,-SUM($M$3:$M$10)),IF(AND(MONTH($A333)=2,$H333&lt;&gt;""),SUM($H$3:$H333,-SUM($M$3:$M$11)),IF(AND(MONTH($A333)=3,$H333&lt;&gt;""),SUM($H$3:$H333,-SUM($M$3:$M$12)),IF(AND(MONTH($A333)=4,$H333&lt;&gt;""),SUM($H$3:$H333,-SUM($M$3:$M$13)),"")))))))))))))</f>
        <v/>
      </c>
      <c r="J333" s="26" t="str">
        <f t="shared" si="111"/>
        <v/>
      </c>
      <c r="K333" s="26" t="str">
        <f>IF(OR(A333&lt;$E$1,A333&gt;EOMONTH($E$1,11)),"",IF(OR(AND(A333=EOMONTH(A333,0),VLOOKUP(MONTH(A333),$L$3:$N$14,3,0)&gt;0),J333&lt;&gt;""),SUM($J$3:$J333),""))</f>
        <v/>
      </c>
    </row>
    <row r="334" spans="1:11" x14ac:dyDescent="0.25">
      <c r="A334" s="17">
        <f t="shared" si="112"/>
        <v>43915</v>
      </c>
      <c r="B334" s="11"/>
      <c r="C334" s="11"/>
      <c r="D334" s="11"/>
      <c r="E334" s="11"/>
      <c r="F334" s="22" t="str">
        <f t="shared" si="110"/>
        <v/>
      </c>
      <c r="G334" s="26" t="str">
        <f t="shared" si="115"/>
        <v/>
      </c>
      <c r="H334" s="26" t="str">
        <f t="shared" si="116"/>
        <v/>
      </c>
      <c r="I334" s="26" t="str">
        <f>IF($A334=EOMONTH($A334,0),IF(VLOOKUP(MONTH($A334),$L$3:$M$14,2,0)&gt;0,VLOOKUP(MONTH($A334),$L$3:$M$14,2,0),""),IF(AND(MONTH($A334)=5,$H334&lt;&gt;""),SUM($H$3:$H334),IF(AND(MONTH($A334)=6,$H334&lt;&gt;""),SUM($H$3:$H334,-$M$3),IF(AND(MONTH($A334)=7,$H334&lt;&gt;""),SUM($H$3:$H334,-SUM($M$3:$M$4)),IF(AND(MONTH($A334)=8,$H334&lt;&gt;""),SUM($H$3:$H334,-SUM($M$3:$M$5)),IF(AND(MONTH($A334)=9,$H334&lt;&gt;""),SUM($H$3:$H334,-SUM($M$3:$M$6)),IF(AND(MONTH($A334)=10,$H334&lt;&gt;""),SUM($H$3:$H334,-SUM($M$3:$M$7)),IF(AND(MONTH($A334)=11,$H334&lt;&gt;""),SUM($H$3:$H334,-SUM($M$3:$M$8)),IF(AND(MONTH($A334)=12,$H334&lt;&gt;""),SUM($H$3:$H334,-SUM($M$3:$M$9)),IF(AND(MONTH($A334)=1,$H334&lt;&gt;""),SUM($H$3:$H334,-SUM($M$3:$M$10)),IF(AND(MONTH($A334)=2,$H334&lt;&gt;""),SUM($H$3:$H334,-SUM($M$3:$M$11)),IF(AND(MONTH($A334)=3,$H334&lt;&gt;""),SUM($H$3:$H334,-SUM($M$3:$M$12)),IF(AND(MONTH($A334)=4,$H334&lt;&gt;""),SUM($H$3:$H334,-SUM($M$3:$M$13)),"")))))))))))))</f>
        <v/>
      </c>
      <c r="J334" s="26" t="str">
        <f t="shared" si="111"/>
        <v/>
      </c>
      <c r="K334" s="26" t="str">
        <f>IF(OR(A334&lt;$E$1,A334&gt;EOMONTH($E$1,11)),"",IF(OR(AND(A334=EOMONTH(A334,0),VLOOKUP(MONTH(A334),$L$3:$N$14,3,0)&gt;0),J334&lt;&gt;""),SUM($J$3:$J334),""))</f>
        <v/>
      </c>
    </row>
    <row r="335" spans="1:11" x14ac:dyDescent="0.25">
      <c r="A335" s="17">
        <f t="shared" si="112"/>
        <v>43916</v>
      </c>
      <c r="B335" s="11"/>
      <c r="C335" s="11"/>
      <c r="D335" s="11"/>
      <c r="E335" s="11"/>
      <c r="F335" s="22" t="str">
        <f t="shared" si="110"/>
        <v/>
      </c>
      <c r="G335" s="26" t="str">
        <f t="shared" si="115"/>
        <v/>
      </c>
      <c r="H335" s="26" t="str">
        <f t="shared" si="116"/>
        <v/>
      </c>
      <c r="I335" s="26" t="str">
        <f>IF($A335=EOMONTH($A335,0),IF(VLOOKUP(MONTH($A335),$L$3:$M$14,2,0)&gt;0,VLOOKUP(MONTH($A335),$L$3:$M$14,2,0),""),IF(AND(MONTH($A335)=5,$H335&lt;&gt;""),SUM($H$3:$H335),IF(AND(MONTH($A335)=6,$H335&lt;&gt;""),SUM($H$3:$H335,-$M$3),IF(AND(MONTH($A335)=7,$H335&lt;&gt;""),SUM($H$3:$H335,-SUM($M$3:$M$4)),IF(AND(MONTH($A335)=8,$H335&lt;&gt;""),SUM($H$3:$H335,-SUM($M$3:$M$5)),IF(AND(MONTH($A335)=9,$H335&lt;&gt;""),SUM($H$3:$H335,-SUM($M$3:$M$6)),IF(AND(MONTH($A335)=10,$H335&lt;&gt;""),SUM($H$3:$H335,-SUM($M$3:$M$7)),IF(AND(MONTH($A335)=11,$H335&lt;&gt;""),SUM($H$3:$H335,-SUM($M$3:$M$8)),IF(AND(MONTH($A335)=12,$H335&lt;&gt;""),SUM($H$3:$H335,-SUM($M$3:$M$9)),IF(AND(MONTH($A335)=1,$H335&lt;&gt;""),SUM($H$3:$H335,-SUM($M$3:$M$10)),IF(AND(MONTH($A335)=2,$H335&lt;&gt;""),SUM($H$3:$H335,-SUM($M$3:$M$11)),IF(AND(MONTH($A335)=3,$H335&lt;&gt;""),SUM($H$3:$H335,-SUM($M$3:$M$12)),IF(AND(MONTH($A335)=4,$H335&lt;&gt;""),SUM($H$3:$H335,-SUM($M$3:$M$13)),"")))))))))))))</f>
        <v/>
      </c>
      <c r="J335" s="26" t="str">
        <f t="shared" si="111"/>
        <v/>
      </c>
      <c r="K335" s="26" t="str">
        <f>IF(OR(A335&lt;$E$1,A335&gt;EOMONTH($E$1,11)),"",IF(OR(AND(A335=EOMONTH(A335,0),VLOOKUP(MONTH(A335),$L$3:$N$14,3,0)&gt;0),J335&lt;&gt;""),SUM($J$3:$J335),""))</f>
        <v/>
      </c>
    </row>
    <row r="336" spans="1:11" x14ac:dyDescent="0.25">
      <c r="A336" s="17">
        <f t="shared" si="112"/>
        <v>43917</v>
      </c>
      <c r="B336" s="11"/>
      <c r="C336" s="11"/>
      <c r="D336" s="11"/>
      <c r="E336" s="11"/>
      <c r="F336" s="22" t="str">
        <f t="shared" si="110"/>
        <v/>
      </c>
      <c r="G336" s="26" t="str">
        <f t="shared" si="115"/>
        <v/>
      </c>
      <c r="H336" s="26" t="str">
        <f t="shared" si="116"/>
        <v/>
      </c>
      <c r="I336" s="26" t="str">
        <f>IF($A336=EOMONTH($A336,0),IF(VLOOKUP(MONTH($A336),$L$3:$M$14,2,0)&gt;0,VLOOKUP(MONTH($A336),$L$3:$M$14,2,0),""),IF(AND(MONTH($A336)=5,$H336&lt;&gt;""),SUM($H$3:$H336),IF(AND(MONTH($A336)=6,$H336&lt;&gt;""),SUM($H$3:$H336,-$M$3),IF(AND(MONTH($A336)=7,$H336&lt;&gt;""),SUM($H$3:$H336,-SUM($M$3:$M$4)),IF(AND(MONTH($A336)=8,$H336&lt;&gt;""),SUM($H$3:$H336,-SUM($M$3:$M$5)),IF(AND(MONTH($A336)=9,$H336&lt;&gt;""),SUM($H$3:$H336,-SUM($M$3:$M$6)),IF(AND(MONTH($A336)=10,$H336&lt;&gt;""),SUM($H$3:$H336,-SUM($M$3:$M$7)),IF(AND(MONTH($A336)=11,$H336&lt;&gt;""),SUM($H$3:$H336,-SUM($M$3:$M$8)),IF(AND(MONTH($A336)=12,$H336&lt;&gt;""),SUM($H$3:$H336,-SUM($M$3:$M$9)),IF(AND(MONTH($A336)=1,$H336&lt;&gt;""),SUM($H$3:$H336,-SUM($M$3:$M$10)),IF(AND(MONTH($A336)=2,$H336&lt;&gt;""),SUM($H$3:$H336,-SUM($M$3:$M$11)),IF(AND(MONTH($A336)=3,$H336&lt;&gt;""),SUM($H$3:$H336,-SUM($M$3:$M$12)),IF(AND(MONTH($A336)=4,$H336&lt;&gt;""),SUM($H$3:$H336,-SUM($M$3:$M$13)),"")))))))))))))</f>
        <v/>
      </c>
      <c r="J336" s="26" t="str">
        <f t="shared" si="111"/>
        <v/>
      </c>
      <c r="K336" s="26" t="str">
        <f>IF(OR(A336&lt;$E$1,A336&gt;EOMONTH($E$1,11)),"",IF(OR(AND(A336=EOMONTH(A336,0),VLOOKUP(MONTH(A336),$L$3:$N$14,3,0)&gt;0),J336&lt;&gt;""),SUM($J$3:$J336),""))</f>
        <v/>
      </c>
    </row>
    <row r="337" spans="1:11" x14ac:dyDescent="0.25">
      <c r="A337" s="17">
        <f t="shared" si="112"/>
        <v>43918</v>
      </c>
      <c r="B337" s="11"/>
      <c r="C337" s="11"/>
      <c r="D337" s="11"/>
      <c r="E337" s="11"/>
      <c r="F337" s="22" t="str">
        <f t="shared" si="110"/>
        <v/>
      </c>
      <c r="G337" s="26" t="str">
        <f t="shared" si="115"/>
        <v/>
      </c>
      <c r="H337" s="26" t="str">
        <f t="shared" si="116"/>
        <v/>
      </c>
      <c r="I337" s="26" t="str">
        <f>IF($A337=EOMONTH($A337,0),IF(VLOOKUP(MONTH($A337),$L$3:$M$14,2,0)&gt;0,VLOOKUP(MONTH($A337),$L$3:$M$14,2,0),""),IF(AND(MONTH($A337)=5,$H337&lt;&gt;""),SUM($H$3:$H337),IF(AND(MONTH($A337)=6,$H337&lt;&gt;""),SUM($H$3:$H337,-$M$3),IF(AND(MONTH($A337)=7,$H337&lt;&gt;""),SUM($H$3:$H337,-SUM($M$3:$M$4)),IF(AND(MONTH($A337)=8,$H337&lt;&gt;""),SUM($H$3:$H337,-SUM($M$3:$M$5)),IF(AND(MONTH($A337)=9,$H337&lt;&gt;""),SUM($H$3:$H337,-SUM($M$3:$M$6)),IF(AND(MONTH($A337)=10,$H337&lt;&gt;""),SUM($H$3:$H337,-SUM($M$3:$M$7)),IF(AND(MONTH($A337)=11,$H337&lt;&gt;""),SUM($H$3:$H337,-SUM($M$3:$M$8)),IF(AND(MONTH($A337)=12,$H337&lt;&gt;""),SUM($H$3:$H337,-SUM($M$3:$M$9)),IF(AND(MONTH($A337)=1,$H337&lt;&gt;""),SUM($H$3:$H337,-SUM($M$3:$M$10)),IF(AND(MONTH($A337)=2,$H337&lt;&gt;""),SUM($H$3:$H337,-SUM($M$3:$M$11)),IF(AND(MONTH($A337)=3,$H337&lt;&gt;""),SUM($H$3:$H337,-SUM($M$3:$M$12)),IF(AND(MONTH($A337)=4,$H337&lt;&gt;""),SUM($H$3:$H337,-SUM($M$3:$M$13)),"")))))))))))))</f>
        <v/>
      </c>
      <c r="J337" s="26" t="str">
        <f t="shared" si="111"/>
        <v/>
      </c>
      <c r="K337" s="26" t="str">
        <f>IF(OR(A337&lt;$E$1,A337&gt;EOMONTH($E$1,11)),"",IF(OR(AND(A337=EOMONTH(A337,0),VLOOKUP(MONTH(A337),$L$3:$N$14,3,0)&gt;0),J337&lt;&gt;""),SUM($J$3:$J337),""))</f>
        <v/>
      </c>
    </row>
    <row r="338" spans="1:11" x14ac:dyDescent="0.25">
      <c r="A338" s="17">
        <f t="shared" si="112"/>
        <v>43919</v>
      </c>
      <c r="B338" s="11"/>
      <c r="C338" s="11"/>
      <c r="D338" s="11"/>
      <c r="E338" s="11"/>
      <c r="F338" s="22" t="str">
        <f t="shared" si="110"/>
        <v/>
      </c>
      <c r="G338" s="28" t="str">
        <f>IF(SUM(F332:F338)-SUM(G332:G337)&gt;0,SUM(F332:F338)-SUM(G332:G337),"")</f>
        <v/>
      </c>
      <c r="H338" s="26" t="str">
        <f>IF(G338&lt;&gt;"",IF(MAX(SUM(F332:F338)-SUM(G332:G337)-44/24,0)&gt;0,IF(MAX(SUM(F332:F338)-SUM(G332:G337)-44/24,0)&gt;4/24,VLOOKUP(MAX(SUM(F332:F338)-SUM(G332:G337)-44/24,0),$O$3:$P$8,2,1),MAX(SUM(F332:F338)-SUM(G332:G337)-44/24,0)),""),"")</f>
        <v/>
      </c>
      <c r="I338" s="26" t="str">
        <f>IF($A338=EOMONTH($A338,0),IF(VLOOKUP(MONTH($A338),$L$3:$M$14,2,0)&gt;0,VLOOKUP(MONTH($A338),$L$3:$M$14,2,0),""),IF(AND(MONTH($A338)=5,$H338&lt;&gt;""),SUM($H$3:$H338),IF(AND(MONTH($A338)=6,$H338&lt;&gt;""),SUM($H$3:$H338,-$M$3),IF(AND(MONTH($A338)=7,$H338&lt;&gt;""),SUM($H$3:$H338,-SUM($M$3:$M$4)),IF(AND(MONTH($A338)=8,$H338&lt;&gt;""),SUM($H$3:$H338,-SUM($M$3:$M$5)),IF(AND(MONTH($A338)=9,$H338&lt;&gt;""),SUM($H$3:$H338,-SUM($M$3:$M$6)),IF(AND(MONTH($A338)=10,$H338&lt;&gt;""),SUM($H$3:$H338,-SUM($M$3:$M$7)),IF(AND(MONTH($A338)=11,$H338&lt;&gt;""),SUM($H$3:$H338,-SUM($M$3:$M$8)),IF(AND(MONTH($A338)=12,$H338&lt;&gt;""),SUM($H$3:$H338,-SUM($M$3:$M$9)),IF(AND(MONTH($A338)=1,$H338&lt;&gt;""),SUM($H$3:$H338,-SUM($M$3:$M$10)),IF(AND(MONTH($A338)=2,$H338&lt;&gt;""),SUM($H$3:$H338,-SUM($M$3:$M$11)),IF(AND(MONTH($A338)=3,$H338&lt;&gt;""),SUM($H$3:$H338,-SUM($M$3:$M$12)),IF(AND(MONTH($A338)=4,$H338&lt;&gt;""),SUM($H$3:$H338,-SUM($M$3:$M$13)),"")))))))))))))</f>
        <v/>
      </c>
      <c r="J338" s="26" t="str">
        <f t="shared" si="111"/>
        <v/>
      </c>
      <c r="K338" s="26" t="str">
        <f>IF(OR(A338&lt;$E$1,A338&gt;EOMONTH($E$1,11)),"",IF(OR(AND(A338=EOMONTH(A338,0),VLOOKUP(MONTH(A338),$L$3:$N$14,3,0)&gt;0),J338&lt;&gt;""),SUM($J$3:$J338),""))</f>
        <v/>
      </c>
    </row>
    <row r="339" spans="1:11" x14ac:dyDescent="0.25">
      <c r="A339" s="17">
        <f t="shared" si="112"/>
        <v>43920</v>
      </c>
      <c r="B339" s="12"/>
      <c r="C339" s="12"/>
      <c r="D339" s="12"/>
      <c r="E339" s="12"/>
      <c r="F339" s="18" t="str">
        <f t="shared" si="110"/>
        <v/>
      </c>
      <c r="G339" s="25" t="str">
        <f t="shared" ref="G339:G344" si="117">IF(MONTH(A339)=MONTH(A340),"",IF(CHOOSE(WEEKDAY(A339,2),$F$339,SUM($F$339:$F$340),SUM($F$339:$F$341),SUM($F$339:$F$342),SUM($F$339:$F$343),SUM($F$339:$F$344))&gt;0,CHOOSE(WEEKDAY(A339,2),$F$339,SUM($F$339:$F$340),SUM($F$339:$F$341),SUM($F$339:$F$342),SUM($F$339:$F$343),SUM($F$339:$F$344)),""))</f>
        <v/>
      </c>
      <c r="H339" s="25" t="str">
        <f t="shared" ref="H339:H344" si="118">IF(G339&lt;&gt;"",IF(MAX(G339-44/24,0)&gt;0,MAX(G339-44/24,0),""),"")</f>
        <v/>
      </c>
      <c r="I339" s="25" t="str">
        <f>IF($A339=EOMONTH($A339,0),IF(VLOOKUP(MONTH($A339),$L$3:$M$14,2,0)&gt;0,VLOOKUP(MONTH($A339),$L$3:$M$14,2,0),""),IF(AND(MONTH($A339)=5,$H339&lt;&gt;""),SUM($H$3:$H339),IF(AND(MONTH($A339)=6,$H339&lt;&gt;""),SUM($H$3:$H339,-$M$3),IF(AND(MONTH($A339)=7,$H339&lt;&gt;""),SUM($H$3:$H339,-SUM($M$3:$M$4)),IF(AND(MONTH($A339)=8,$H339&lt;&gt;""),SUM($H$3:$H339,-SUM($M$3:$M$5)),IF(AND(MONTH($A339)=9,$H339&lt;&gt;""),SUM($H$3:$H339,-SUM($M$3:$M$6)),IF(AND(MONTH($A339)=10,$H339&lt;&gt;""),SUM($H$3:$H339,-SUM($M$3:$M$7)),IF(AND(MONTH($A339)=11,$H339&lt;&gt;""),SUM($H$3:$H339,-SUM($M$3:$M$8)),IF(AND(MONTH($A339)=12,$H339&lt;&gt;""),SUM($H$3:$H339,-SUM($M$3:$M$9)),IF(AND(MONTH($A339)=1,$H339&lt;&gt;""),SUM($H$3:$H339,-SUM($M$3:$M$10)),IF(AND(MONTH($A339)=2,$H339&lt;&gt;""),SUM($H$3:$H339,-SUM($M$3:$M$11)),IF(AND(MONTH($A339)=3,$H339&lt;&gt;""),SUM($H$3:$H339,-SUM($M$3:$M$12)),IF(AND(MONTH($A339)=4,$H339&lt;&gt;""),SUM($H$3:$H339,-SUM($M$3:$M$13)),"")))))))))))))</f>
        <v/>
      </c>
      <c r="J339" s="25" t="str">
        <f t="shared" si="111"/>
        <v/>
      </c>
      <c r="K339" s="25" t="str">
        <f>IF(OR(A339&lt;$E$1,A339&gt;EOMONTH($E$1,11)),"",IF(OR(AND(A339=EOMONTH(A339,0),VLOOKUP(MONTH(A339),$L$3:$N$14,3,0)&gt;0),J339&lt;&gt;""),SUM($J$3:$J339),""))</f>
        <v/>
      </c>
    </row>
    <row r="340" spans="1:11" x14ac:dyDescent="0.25">
      <c r="A340" s="17">
        <f t="shared" si="112"/>
        <v>43921</v>
      </c>
      <c r="B340" s="12"/>
      <c r="C340" s="12"/>
      <c r="D340" s="12"/>
      <c r="E340" s="12"/>
      <c r="F340" s="18" t="str">
        <f t="shared" si="110"/>
        <v/>
      </c>
      <c r="G340" s="25" t="str">
        <f t="shared" si="117"/>
        <v/>
      </c>
      <c r="H340" s="25" t="str">
        <f t="shared" si="118"/>
        <v/>
      </c>
      <c r="I340" s="25" t="str">
        <f>IF($A340=EOMONTH($A340,0),IF(VLOOKUP(MONTH($A340),$L$3:$M$14,2,0)&gt;0,VLOOKUP(MONTH($A340),$L$3:$M$14,2,0),""),IF(AND(MONTH($A340)=5,$H340&lt;&gt;""),SUM($H$3:$H340),IF(AND(MONTH($A340)=6,$H340&lt;&gt;""),SUM($H$3:$H340,-$M$3),IF(AND(MONTH($A340)=7,$H340&lt;&gt;""),SUM($H$3:$H340,-SUM($M$3:$M$4)),IF(AND(MONTH($A340)=8,$H340&lt;&gt;""),SUM($H$3:$H340,-SUM($M$3:$M$5)),IF(AND(MONTH($A340)=9,$H340&lt;&gt;""),SUM($H$3:$H340,-SUM($M$3:$M$6)),IF(AND(MONTH($A340)=10,$H340&lt;&gt;""),SUM($H$3:$H340,-SUM($M$3:$M$7)),IF(AND(MONTH($A340)=11,$H340&lt;&gt;""),SUM($H$3:$H340,-SUM($M$3:$M$8)),IF(AND(MONTH($A340)=12,$H340&lt;&gt;""),SUM($H$3:$H340,-SUM($M$3:$M$9)),IF(AND(MONTH($A340)=1,$H340&lt;&gt;""),SUM($H$3:$H340,-SUM($M$3:$M$10)),IF(AND(MONTH($A340)=2,$H340&lt;&gt;""),SUM($H$3:$H340,-SUM($M$3:$M$11)),IF(AND(MONTH($A340)=3,$H340&lt;&gt;""),SUM($H$3:$H340,-SUM($M$3:$M$12)),IF(AND(MONTH($A340)=4,$H340&lt;&gt;""),SUM($H$3:$H340,-SUM($M$3:$M$13)),"")))))))))))))</f>
        <v/>
      </c>
      <c r="J340" s="25" t="str">
        <f t="shared" si="111"/>
        <v/>
      </c>
      <c r="K340" s="25" t="str">
        <f>IF(OR(A340&lt;$E$1,A340&gt;EOMONTH($E$1,11)),"",IF(OR(AND(A340=EOMONTH(A340,0),VLOOKUP(MONTH(A340),$L$3:$N$14,3,0)&gt;0),J340&lt;&gt;""),SUM($J$3:$J340),""))</f>
        <v/>
      </c>
    </row>
    <row r="341" spans="1:11" x14ac:dyDescent="0.25">
      <c r="A341" s="17">
        <f t="shared" si="112"/>
        <v>43922</v>
      </c>
      <c r="B341" s="12"/>
      <c r="C341" s="12"/>
      <c r="D341" s="12"/>
      <c r="E341" s="12"/>
      <c r="F341" s="18" t="str">
        <f t="shared" si="110"/>
        <v/>
      </c>
      <c r="G341" s="25" t="str">
        <f t="shared" si="117"/>
        <v/>
      </c>
      <c r="H341" s="25" t="str">
        <f t="shared" si="118"/>
        <v/>
      </c>
      <c r="I341" s="25" t="str">
        <f>IF($A341=EOMONTH($A341,0),IF(VLOOKUP(MONTH($A341),$L$3:$M$14,2,0)&gt;0,VLOOKUP(MONTH($A341),$L$3:$M$14,2,0),""),IF(AND(MONTH($A341)=5,$H341&lt;&gt;""),SUM($H$3:$H341),IF(AND(MONTH($A341)=6,$H341&lt;&gt;""),SUM($H$3:$H341,-$M$3),IF(AND(MONTH($A341)=7,$H341&lt;&gt;""),SUM($H$3:$H341,-SUM($M$3:$M$4)),IF(AND(MONTH($A341)=8,$H341&lt;&gt;""),SUM($H$3:$H341,-SUM($M$3:$M$5)),IF(AND(MONTH($A341)=9,$H341&lt;&gt;""),SUM($H$3:$H341,-SUM($M$3:$M$6)),IF(AND(MONTH($A341)=10,$H341&lt;&gt;""),SUM($H$3:$H341,-SUM($M$3:$M$7)),IF(AND(MONTH($A341)=11,$H341&lt;&gt;""),SUM($H$3:$H341,-SUM($M$3:$M$8)),IF(AND(MONTH($A341)=12,$H341&lt;&gt;""),SUM($H$3:$H341,-SUM($M$3:$M$9)),IF(AND(MONTH($A341)=1,$H341&lt;&gt;""),SUM($H$3:$H341,-SUM($M$3:$M$10)),IF(AND(MONTH($A341)=2,$H341&lt;&gt;""),SUM($H$3:$H341,-SUM($M$3:$M$11)),IF(AND(MONTH($A341)=3,$H341&lt;&gt;""),SUM($H$3:$H341,-SUM($M$3:$M$12)),IF(AND(MONTH($A341)=4,$H341&lt;&gt;""),SUM($H$3:$H341,-SUM($M$3:$M$13)),"")))))))))))))</f>
        <v/>
      </c>
      <c r="J341" s="25" t="str">
        <f t="shared" si="111"/>
        <v/>
      </c>
      <c r="K341" s="25" t="str">
        <f>IF(OR(A341&lt;$E$1,A341&gt;EOMONTH($E$1,11)),"",IF(OR(AND(A341=EOMONTH(A341,0),VLOOKUP(MONTH(A341),$L$3:$N$14,3,0)&gt;0),J341&lt;&gt;""),SUM($J$3:$J341),""))</f>
        <v/>
      </c>
    </row>
    <row r="342" spans="1:11" x14ac:dyDescent="0.25">
      <c r="A342" s="17">
        <f t="shared" si="112"/>
        <v>43923</v>
      </c>
      <c r="B342" s="12"/>
      <c r="C342" s="12"/>
      <c r="D342" s="12"/>
      <c r="E342" s="12"/>
      <c r="F342" s="18" t="str">
        <f t="shared" si="110"/>
        <v/>
      </c>
      <c r="G342" s="25" t="str">
        <f t="shared" si="117"/>
        <v/>
      </c>
      <c r="H342" s="25" t="str">
        <f t="shared" si="118"/>
        <v/>
      </c>
      <c r="I342" s="25" t="str">
        <f>IF($A342=EOMONTH($A342,0),IF(VLOOKUP(MONTH($A342),$L$3:$M$14,2,0)&gt;0,VLOOKUP(MONTH($A342),$L$3:$M$14,2,0),""),IF(AND(MONTH($A342)=5,$H342&lt;&gt;""),SUM($H$3:$H342),IF(AND(MONTH($A342)=6,$H342&lt;&gt;""),SUM($H$3:$H342,-$M$3),IF(AND(MONTH($A342)=7,$H342&lt;&gt;""),SUM($H$3:$H342,-SUM($M$3:$M$4)),IF(AND(MONTH($A342)=8,$H342&lt;&gt;""),SUM($H$3:$H342,-SUM($M$3:$M$5)),IF(AND(MONTH($A342)=9,$H342&lt;&gt;""),SUM($H$3:$H342,-SUM($M$3:$M$6)),IF(AND(MONTH($A342)=10,$H342&lt;&gt;""),SUM($H$3:$H342,-SUM($M$3:$M$7)),IF(AND(MONTH($A342)=11,$H342&lt;&gt;""),SUM($H$3:$H342,-SUM($M$3:$M$8)),IF(AND(MONTH($A342)=12,$H342&lt;&gt;""),SUM($H$3:$H342,-SUM($M$3:$M$9)),IF(AND(MONTH($A342)=1,$H342&lt;&gt;""),SUM($H$3:$H342,-SUM($M$3:$M$10)),IF(AND(MONTH($A342)=2,$H342&lt;&gt;""),SUM($H$3:$H342,-SUM($M$3:$M$11)),IF(AND(MONTH($A342)=3,$H342&lt;&gt;""),SUM($H$3:$H342,-SUM($M$3:$M$12)),IF(AND(MONTH($A342)=4,$H342&lt;&gt;""),SUM($H$3:$H342,-SUM($M$3:$M$13)),"")))))))))))))</f>
        <v/>
      </c>
      <c r="J342" s="25" t="str">
        <f t="shared" si="111"/>
        <v/>
      </c>
      <c r="K342" s="25" t="str">
        <f>IF(OR(A342&lt;$E$1,A342&gt;EOMONTH($E$1,11)),"",IF(OR(AND(A342=EOMONTH(A342,0),VLOOKUP(MONTH(A342),$L$3:$N$14,3,0)&gt;0),J342&lt;&gt;""),SUM($J$3:$J342),""))</f>
        <v/>
      </c>
    </row>
    <row r="343" spans="1:11" x14ac:dyDescent="0.25">
      <c r="A343" s="17">
        <f t="shared" si="112"/>
        <v>43924</v>
      </c>
      <c r="B343" s="12"/>
      <c r="C343" s="12"/>
      <c r="D343" s="12"/>
      <c r="E343" s="12"/>
      <c r="F343" s="18" t="str">
        <f t="shared" si="110"/>
        <v/>
      </c>
      <c r="G343" s="25" t="str">
        <f t="shared" si="117"/>
        <v/>
      </c>
      <c r="H343" s="25" t="str">
        <f t="shared" si="118"/>
        <v/>
      </c>
      <c r="I343" s="25" t="str">
        <f>IF($A343=EOMONTH($A343,0),IF(VLOOKUP(MONTH($A343),$L$3:$M$14,2,0)&gt;0,VLOOKUP(MONTH($A343),$L$3:$M$14,2,0),""),IF(AND(MONTH($A343)=5,$H343&lt;&gt;""),SUM($H$3:$H343),IF(AND(MONTH($A343)=6,$H343&lt;&gt;""),SUM($H$3:$H343,-$M$3),IF(AND(MONTH($A343)=7,$H343&lt;&gt;""),SUM($H$3:$H343,-SUM($M$3:$M$4)),IF(AND(MONTH($A343)=8,$H343&lt;&gt;""),SUM($H$3:$H343,-SUM($M$3:$M$5)),IF(AND(MONTH($A343)=9,$H343&lt;&gt;""),SUM($H$3:$H343,-SUM($M$3:$M$6)),IF(AND(MONTH($A343)=10,$H343&lt;&gt;""),SUM($H$3:$H343,-SUM($M$3:$M$7)),IF(AND(MONTH($A343)=11,$H343&lt;&gt;""),SUM($H$3:$H343,-SUM($M$3:$M$8)),IF(AND(MONTH($A343)=12,$H343&lt;&gt;""),SUM($H$3:$H343,-SUM($M$3:$M$9)),IF(AND(MONTH($A343)=1,$H343&lt;&gt;""),SUM($H$3:$H343,-SUM($M$3:$M$10)),IF(AND(MONTH($A343)=2,$H343&lt;&gt;""),SUM($H$3:$H343,-SUM($M$3:$M$11)),IF(AND(MONTH($A343)=3,$H343&lt;&gt;""),SUM($H$3:$H343,-SUM($M$3:$M$12)),IF(AND(MONTH($A343)=4,$H343&lt;&gt;""),SUM($H$3:$H343,-SUM($M$3:$M$13)),"")))))))))))))</f>
        <v/>
      </c>
      <c r="J343" s="25" t="str">
        <f t="shared" si="111"/>
        <v/>
      </c>
      <c r="K343" s="25" t="str">
        <f>IF(OR(A343&lt;$E$1,A343&gt;EOMONTH($E$1,11)),"",IF(OR(AND(A343=EOMONTH(A343,0),VLOOKUP(MONTH(A343),$L$3:$N$14,3,0)&gt;0),J343&lt;&gt;""),SUM($J$3:$J343),""))</f>
        <v/>
      </c>
    </row>
    <row r="344" spans="1:11" x14ac:dyDescent="0.25">
      <c r="A344" s="17">
        <f t="shared" si="112"/>
        <v>43925</v>
      </c>
      <c r="B344" s="12"/>
      <c r="C344" s="12"/>
      <c r="D344" s="12"/>
      <c r="E344" s="12"/>
      <c r="F344" s="18" t="str">
        <f t="shared" si="110"/>
        <v/>
      </c>
      <c r="G344" s="25" t="str">
        <f t="shared" si="117"/>
        <v/>
      </c>
      <c r="H344" s="25" t="str">
        <f t="shared" si="118"/>
        <v/>
      </c>
      <c r="I344" s="25" t="str">
        <f>IF($A344=EOMONTH($A344,0),IF(VLOOKUP(MONTH($A344),$L$3:$M$14,2,0)&gt;0,VLOOKUP(MONTH($A344),$L$3:$M$14,2,0),""),IF(AND(MONTH($A344)=5,$H344&lt;&gt;""),SUM($H$3:$H344),IF(AND(MONTH($A344)=6,$H344&lt;&gt;""),SUM($H$3:$H344,-$M$3),IF(AND(MONTH($A344)=7,$H344&lt;&gt;""),SUM($H$3:$H344,-SUM($M$3:$M$4)),IF(AND(MONTH($A344)=8,$H344&lt;&gt;""),SUM($H$3:$H344,-SUM($M$3:$M$5)),IF(AND(MONTH($A344)=9,$H344&lt;&gt;""),SUM($H$3:$H344,-SUM($M$3:$M$6)),IF(AND(MONTH($A344)=10,$H344&lt;&gt;""),SUM($H$3:$H344,-SUM($M$3:$M$7)),IF(AND(MONTH($A344)=11,$H344&lt;&gt;""),SUM($H$3:$H344,-SUM($M$3:$M$8)),IF(AND(MONTH($A344)=12,$H344&lt;&gt;""),SUM($H$3:$H344,-SUM($M$3:$M$9)),IF(AND(MONTH($A344)=1,$H344&lt;&gt;""),SUM($H$3:$H344,-SUM($M$3:$M$10)),IF(AND(MONTH($A344)=2,$H344&lt;&gt;""),SUM($H$3:$H344,-SUM($M$3:$M$11)),IF(AND(MONTH($A344)=3,$H344&lt;&gt;""),SUM($H$3:$H344,-SUM($M$3:$M$12)),IF(AND(MONTH($A344)=4,$H344&lt;&gt;""),SUM($H$3:$H344,-SUM($M$3:$M$13)),"")))))))))))))</f>
        <v/>
      </c>
      <c r="J344" s="25" t="str">
        <f t="shared" si="111"/>
        <v/>
      </c>
      <c r="K344" s="25" t="str">
        <f>IF(OR(A344&lt;$E$1,A344&gt;EOMONTH($E$1,11)),"",IF(OR(AND(A344=EOMONTH(A344,0),VLOOKUP(MONTH(A344),$L$3:$N$14,3,0)&gt;0),J344&lt;&gt;""),SUM($J$3:$J344),""))</f>
        <v/>
      </c>
    </row>
    <row r="345" spans="1:11" x14ac:dyDescent="0.25">
      <c r="A345" s="17">
        <f t="shared" si="112"/>
        <v>43926</v>
      </c>
      <c r="B345" s="12"/>
      <c r="C345" s="12"/>
      <c r="D345" s="12"/>
      <c r="E345" s="12"/>
      <c r="F345" s="18" t="str">
        <f t="shared" si="110"/>
        <v/>
      </c>
      <c r="G345" s="27" t="str">
        <f>IF(SUM(F339:F345)-SUM(G339:G344)&gt;0,SUM(F339:F345)-SUM(G339:G344),"")</f>
        <v/>
      </c>
      <c r="H345" s="25" t="str">
        <f>IF(G345&lt;&gt;"",IF(MAX(SUM(F339:F345)-SUM(G339:G344)-44/24,0)&gt;0,IF(MAX(SUM(F339:F345)-SUM(G339:G344)-44/24,0)&gt;4/24,VLOOKUP(MAX(SUM(F339:F345)-SUM(G339:G344)-44/24,0),$O$3:$P$8,2,1),MAX(SUM(F339:F345)-SUM(G339:G344)-44/24,0)),""),"")</f>
        <v/>
      </c>
      <c r="I345" s="25" t="str">
        <f>IF($A345=EOMONTH($A345,0),IF(VLOOKUP(MONTH($A345),$L$3:$M$14,2,0)&gt;0,VLOOKUP(MONTH($A345),$L$3:$M$14,2,0),""),IF(AND(MONTH($A345)=5,$H345&lt;&gt;""),SUM($H$3:$H345),IF(AND(MONTH($A345)=6,$H345&lt;&gt;""),SUM($H$3:$H345,-$M$3),IF(AND(MONTH($A345)=7,$H345&lt;&gt;""),SUM($H$3:$H345,-SUM($M$3:$M$4)),IF(AND(MONTH($A345)=8,$H345&lt;&gt;""),SUM($H$3:$H345,-SUM($M$3:$M$5)),IF(AND(MONTH($A345)=9,$H345&lt;&gt;""),SUM($H$3:$H345,-SUM($M$3:$M$6)),IF(AND(MONTH($A345)=10,$H345&lt;&gt;""),SUM($H$3:$H345,-SUM($M$3:$M$7)),IF(AND(MONTH($A345)=11,$H345&lt;&gt;""),SUM($H$3:$H345,-SUM($M$3:$M$8)),IF(AND(MONTH($A345)=12,$H345&lt;&gt;""),SUM($H$3:$H345,-SUM($M$3:$M$9)),IF(AND(MONTH($A345)=1,$H345&lt;&gt;""),SUM($H$3:$H345,-SUM($M$3:$M$10)),IF(AND(MONTH($A345)=2,$H345&lt;&gt;""),SUM($H$3:$H345,-SUM($M$3:$M$11)),IF(AND(MONTH($A345)=3,$H345&lt;&gt;""),SUM($H$3:$H345,-SUM($M$3:$M$12)),IF(AND(MONTH($A345)=4,$H345&lt;&gt;""),SUM($H$3:$H345,-SUM($M$3:$M$13)),"")))))))))))))</f>
        <v/>
      </c>
      <c r="J345" s="25" t="str">
        <f t="shared" si="111"/>
        <v/>
      </c>
      <c r="K345" s="25" t="str">
        <f>IF(OR(A345&lt;$E$1,A345&gt;EOMONTH($E$1,11)),"",IF(OR(AND(A345=EOMONTH(A345,0),VLOOKUP(MONTH(A345),$L$3:$N$14,3,0)&gt;0),J345&lt;&gt;""),SUM($J$3:$J345),""))</f>
        <v/>
      </c>
    </row>
    <row r="346" spans="1:11" x14ac:dyDescent="0.25">
      <c r="A346" s="17">
        <f t="shared" si="112"/>
        <v>43927</v>
      </c>
      <c r="B346" s="11"/>
      <c r="C346" s="11"/>
      <c r="D346" s="11"/>
      <c r="E346" s="11"/>
      <c r="F346" s="22" t="str">
        <f t="shared" si="110"/>
        <v/>
      </c>
      <c r="G346" s="26" t="str">
        <f t="shared" ref="G346:G351" si="119">IF(MONTH(A346)=MONTH(A347),"",IF(CHOOSE(WEEKDAY(A346,2),$F$346,SUM($F$346:$F$347),SUM($F$346:$F$348),SUM($F$346:$F$349),SUM($F$346:$F$350),SUM($F$346:$F$351))&gt;0,CHOOSE(WEEKDAY(A346,2),$F$346,SUM($F$346:$F$347),SUM($F$346:$F$348),SUM($F$346:$F$349),SUM($F$346:$F$350),SUM($F$346:$F$351)),""))</f>
        <v/>
      </c>
      <c r="H346" s="26" t="str">
        <f t="shared" ref="H346:H351" si="120">IF(G346&lt;&gt;"",IF(MAX(G346-44/24,0)&gt;0,MAX(G346-44/24,0),""),"")</f>
        <v/>
      </c>
      <c r="I346" s="26" t="str">
        <f>IF($A346=EOMONTH($A346,0),IF(VLOOKUP(MONTH($A346),$L$3:$M$14,2,0)&gt;0,VLOOKUP(MONTH($A346),$L$3:$M$14,2,0),""),IF(AND(MONTH($A346)=5,$H346&lt;&gt;""),SUM($H$3:$H346),IF(AND(MONTH($A346)=6,$H346&lt;&gt;""),SUM($H$3:$H346,-$M$3),IF(AND(MONTH($A346)=7,$H346&lt;&gt;""),SUM($H$3:$H346,-SUM($M$3:$M$4)),IF(AND(MONTH($A346)=8,$H346&lt;&gt;""),SUM($H$3:$H346,-SUM($M$3:$M$5)),IF(AND(MONTH($A346)=9,$H346&lt;&gt;""),SUM($H$3:$H346,-SUM($M$3:$M$6)),IF(AND(MONTH($A346)=10,$H346&lt;&gt;""),SUM($H$3:$H346,-SUM($M$3:$M$7)),IF(AND(MONTH($A346)=11,$H346&lt;&gt;""),SUM($H$3:$H346,-SUM($M$3:$M$8)),IF(AND(MONTH($A346)=12,$H346&lt;&gt;""),SUM($H$3:$H346,-SUM($M$3:$M$9)),IF(AND(MONTH($A346)=1,$H346&lt;&gt;""),SUM($H$3:$H346,-SUM($M$3:$M$10)),IF(AND(MONTH($A346)=2,$H346&lt;&gt;""),SUM($H$3:$H346,-SUM($M$3:$M$11)),IF(AND(MONTH($A346)=3,$H346&lt;&gt;""),SUM($H$3:$H346,-SUM($M$3:$M$12)),IF(AND(MONTH($A346)=4,$H346&lt;&gt;""),SUM($H$3:$H346,-SUM($M$3:$M$13)),"")))))))))))))</f>
        <v/>
      </c>
      <c r="J346" s="26" t="str">
        <f t="shared" si="111"/>
        <v/>
      </c>
      <c r="K346" s="26" t="str">
        <f>IF(OR(A346&lt;$E$1,A346&gt;EOMONTH($E$1,11)),"",IF(OR(AND(A346=EOMONTH(A346,0),VLOOKUP(MONTH(A346),$L$3:$N$14,3,0)&gt;0),J346&lt;&gt;""),SUM($J$3:$J346),""))</f>
        <v/>
      </c>
    </row>
    <row r="347" spans="1:11" x14ac:dyDescent="0.25">
      <c r="A347" s="17">
        <f t="shared" si="112"/>
        <v>43928</v>
      </c>
      <c r="B347" s="11"/>
      <c r="C347" s="11"/>
      <c r="D347" s="11"/>
      <c r="E347" s="11"/>
      <c r="F347" s="22" t="str">
        <f t="shared" si="110"/>
        <v/>
      </c>
      <c r="G347" s="26" t="str">
        <f t="shared" si="119"/>
        <v/>
      </c>
      <c r="H347" s="26" t="str">
        <f t="shared" si="120"/>
        <v/>
      </c>
      <c r="I347" s="26" t="str">
        <f>IF($A347=EOMONTH($A347,0),IF(VLOOKUP(MONTH($A347),$L$3:$M$14,2,0)&gt;0,VLOOKUP(MONTH($A347),$L$3:$M$14,2,0),""),IF(AND(MONTH($A347)=5,$H347&lt;&gt;""),SUM($H$3:$H347),IF(AND(MONTH($A347)=6,$H347&lt;&gt;""),SUM($H$3:$H347,-$M$3),IF(AND(MONTH($A347)=7,$H347&lt;&gt;""),SUM($H$3:$H347,-SUM($M$3:$M$4)),IF(AND(MONTH($A347)=8,$H347&lt;&gt;""),SUM($H$3:$H347,-SUM($M$3:$M$5)),IF(AND(MONTH($A347)=9,$H347&lt;&gt;""),SUM($H$3:$H347,-SUM($M$3:$M$6)),IF(AND(MONTH($A347)=10,$H347&lt;&gt;""),SUM($H$3:$H347,-SUM($M$3:$M$7)),IF(AND(MONTH($A347)=11,$H347&lt;&gt;""),SUM($H$3:$H347,-SUM($M$3:$M$8)),IF(AND(MONTH($A347)=12,$H347&lt;&gt;""),SUM($H$3:$H347,-SUM($M$3:$M$9)),IF(AND(MONTH($A347)=1,$H347&lt;&gt;""),SUM($H$3:$H347,-SUM($M$3:$M$10)),IF(AND(MONTH($A347)=2,$H347&lt;&gt;""),SUM($H$3:$H347,-SUM($M$3:$M$11)),IF(AND(MONTH($A347)=3,$H347&lt;&gt;""),SUM($H$3:$H347,-SUM($M$3:$M$12)),IF(AND(MONTH($A347)=4,$H347&lt;&gt;""),SUM($H$3:$H347,-SUM($M$3:$M$13)),"")))))))))))))</f>
        <v/>
      </c>
      <c r="J347" s="26" t="str">
        <f t="shared" si="111"/>
        <v/>
      </c>
      <c r="K347" s="26" t="str">
        <f>IF(OR(A347&lt;$E$1,A347&gt;EOMONTH($E$1,11)),"",IF(OR(AND(A347=EOMONTH(A347,0),VLOOKUP(MONTH(A347),$L$3:$N$14,3,0)&gt;0),J347&lt;&gt;""),SUM($J$3:$J347),""))</f>
        <v/>
      </c>
    </row>
    <row r="348" spans="1:11" x14ac:dyDescent="0.25">
      <c r="A348" s="17">
        <f t="shared" si="112"/>
        <v>43929</v>
      </c>
      <c r="B348" s="11"/>
      <c r="C348" s="11"/>
      <c r="D348" s="11"/>
      <c r="E348" s="11"/>
      <c r="F348" s="22" t="str">
        <f t="shared" si="110"/>
        <v/>
      </c>
      <c r="G348" s="26" t="str">
        <f t="shared" si="119"/>
        <v/>
      </c>
      <c r="H348" s="26" t="str">
        <f t="shared" si="120"/>
        <v/>
      </c>
      <c r="I348" s="26" t="str">
        <f>IF($A348=EOMONTH($A348,0),IF(VLOOKUP(MONTH($A348),$L$3:$M$14,2,0)&gt;0,VLOOKUP(MONTH($A348),$L$3:$M$14,2,0),""),IF(AND(MONTH($A348)=5,$H348&lt;&gt;""),SUM($H$3:$H348),IF(AND(MONTH($A348)=6,$H348&lt;&gt;""),SUM($H$3:$H348,-$M$3),IF(AND(MONTH($A348)=7,$H348&lt;&gt;""),SUM($H$3:$H348,-SUM($M$3:$M$4)),IF(AND(MONTH($A348)=8,$H348&lt;&gt;""),SUM($H$3:$H348,-SUM($M$3:$M$5)),IF(AND(MONTH($A348)=9,$H348&lt;&gt;""),SUM($H$3:$H348,-SUM($M$3:$M$6)),IF(AND(MONTH($A348)=10,$H348&lt;&gt;""),SUM($H$3:$H348,-SUM($M$3:$M$7)),IF(AND(MONTH($A348)=11,$H348&lt;&gt;""),SUM($H$3:$H348,-SUM($M$3:$M$8)),IF(AND(MONTH($A348)=12,$H348&lt;&gt;""),SUM($H$3:$H348,-SUM($M$3:$M$9)),IF(AND(MONTH($A348)=1,$H348&lt;&gt;""),SUM($H$3:$H348,-SUM($M$3:$M$10)),IF(AND(MONTH($A348)=2,$H348&lt;&gt;""),SUM($H$3:$H348,-SUM($M$3:$M$11)),IF(AND(MONTH($A348)=3,$H348&lt;&gt;""),SUM($H$3:$H348,-SUM($M$3:$M$12)),IF(AND(MONTH($A348)=4,$H348&lt;&gt;""),SUM($H$3:$H348,-SUM($M$3:$M$13)),"")))))))))))))</f>
        <v/>
      </c>
      <c r="J348" s="26" t="str">
        <f t="shared" si="111"/>
        <v/>
      </c>
      <c r="K348" s="26" t="str">
        <f>IF(OR(A348&lt;$E$1,A348&gt;EOMONTH($E$1,11)),"",IF(OR(AND(A348=EOMONTH(A348,0),VLOOKUP(MONTH(A348),$L$3:$N$14,3,0)&gt;0),J348&lt;&gt;""),SUM($J$3:$J348),""))</f>
        <v/>
      </c>
    </row>
    <row r="349" spans="1:11" x14ac:dyDescent="0.25">
      <c r="A349" s="17">
        <f t="shared" si="112"/>
        <v>43930</v>
      </c>
      <c r="B349" s="11"/>
      <c r="C349" s="11"/>
      <c r="D349" s="11"/>
      <c r="E349" s="11"/>
      <c r="F349" s="22" t="str">
        <f t="shared" si="110"/>
        <v/>
      </c>
      <c r="G349" s="26" t="str">
        <f t="shared" si="119"/>
        <v/>
      </c>
      <c r="H349" s="26" t="str">
        <f t="shared" si="120"/>
        <v/>
      </c>
      <c r="I349" s="26" t="str">
        <f>IF($A349=EOMONTH($A349,0),IF(VLOOKUP(MONTH($A349),$L$3:$M$14,2,0)&gt;0,VLOOKUP(MONTH($A349),$L$3:$M$14,2,0),""),IF(AND(MONTH($A349)=5,$H349&lt;&gt;""),SUM($H$3:$H349),IF(AND(MONTH($A349)=6,$H349&lt;&gt;""),SUM($H$3:$H349,-$M$3),IF(AND(MONTH($A349)=7,$H349&lt;&gt;""),SUM($H$3:$H349,-SUM($M$3:$M$4)),IF(AND(MONTH($A349)=8,$H349&lt;&gt;""),SUM($H$3:$H349,-SUM($M$3:$M$5)),IF(AND(MONTH($A349)=9,$H349&lt;&gt;""),SUM($H$3:$H349,-SUM($M$3:$M$6)),IF(AND(MONTH($A349)=10,$H349&lt;&gt;""),SUM($H$3:$H349,-SUM($M$3:$M$7)),IF(AND(MONTH($A349)=11,$H349&lt;&gt;""),SUM($H$3:$H349,-SUM($M$3:$M$8)),IF(AND(MONTH($A349)=12,$H349&lt;&gt;""),SUM($H$3:$H349,-SUM($M$3:$M$9)),IF(AND(MONTH($A349)=1,$H349&lt;&gt;""),SUM($H$3:$H349,-SUM($M$3:$M$10)),IF(AND(MONTH($A349)=2,$H349&lt;&gt;""),SUM($H$3:$H349,-SUM($M$3:$M$11)),IF(AND(MONTH($A349)=3,$H349&lt;&gt;""),SUM($H$3:$H349,-SUM($M$3:$M$12)),IF(AND(MONTH($A349)=4,$H349&lt;&gt;""),SUM($H$3:$H349,-SUM($M$3:$M$13)),"")))))))))))))</f>
        <v/>
      </c>
      <c r="J349" s="26" t="str">
        <f t="shared" si="111"/>
        <v/>
      </c>
      <c r="K349" s="26" t="str">
        <f>IF(OR(A349&lt;$E$1,A349&gt;EOMONTH($E$1,11)),"",IF(OR(AND(A349=EOMONTH(A349,0),VLOOKUP(MONTH(A349),$L$3:$N$14,3,0)&gt;0),J349&lt;&gt;""),SUM($J$3:$J349),""))</f>
        <v/>
      </c>
    </row>
    <row r="350" spans="1:11" x14ac:dyDescent="0.25">
      <c r="A350" s="17">
        <f t="shared" si="112"/>
        <v>43931</v>
      </c>
      <c r="B350" s="11"/>
      <c r="C350" s="11"/>
      <c r="D350" s="11"/>
      <c r="E350" s="11"/>
      <c r="F350" s="22" t="str">
        <f t="shared" si="110"/>
        <v/>
      </c>
      <c r="G350" s="26" t="str">
        <f t="shared" si="119"/>
        <v/>
      </c>
      <c r="H350" s="26" t="str">
        <f t="shared" si="120"/>
        <v/>
      </c>
      <c r="I350" s="26" t="str">
        <f>IF($A350=EOMONTH($A350,0),IF(VLOOKUP(MONTH($A350),$L$3:$M$14,2,0)&gt;0,VLOOKUP(MONTH($A350),$L$3:$M$14,2,0),""),IF(AND(MONTH($A350)=5,$H350&lt;&gt;""),SUM($H$3:$H350),IF(AND(MONTH($A350)=6,$H350&lt;&gt;""),SUM($H$3:$H350,-$M$3),IF(AND(MONTH($A350)=7,$H350&lt;&gt;""),SUM($H$3:$H350,-SUM($M$3:$M$4)),IF(AND(MONTH($A350)=8,$H350&lt;&gt;""),SUM($H$3:$H350,-SUM($M$3:$M$5)),IF(AND(MONTH($A350)=9,$H350&lt;&gt;""),SUM($H$3:$H350,-SUM($M$3:$M$6)),IF(AND(MONTH($A350)=10,$H350&lt;&gt;""),SUM($H$3:$H350,-SUM($M$3:$M$7)),IF(AND(MONTH($A350)=11,$H350&lt;&gt;""),SUM($H$3:$H350,-SUM($M$3:$M$8)),IF(AND(MONTH($A350)=12,$H350&lt;&gt;""),SUM($H$3:$H350,-SUM($M$3:$M$9)),IF(AND(MONTH($A350)=1,$H350&lt;&gt;""),SUM($H$3:$H350,-SUM($M$3:$M$10)),IF(AND(MONTH($A350)=2,$H350&lt;&gt;""),SUM($H$3:$H350,-SUM($M$3:$M$11)),IF(AND(MONTH($A350)=3,$H350&lt;&gt;""),SUM($H$3:$H350,-SUM($M$3:$M$12)),IF(AND(MONTH($A350)=4,$H350&lt;&gt;""),SUM($H$3:$H350,-SUM($M$3:$M$13)),"")))))))))))))</f>
        <v/>
      </c>
      <c r="J350" s="26" t="str">
        <f t="shared" si="111"/>
        <v/>
      </c>
      <c r="K350" s="26" t="str">
        <f>IF(OR(A350&lt;$E$1,A350&gt;EOMONTH($E$1,11)),"",IF(OR(AND(A350=EOMONTH(A350,0),VLOOKUP(MONTH(A350),$L$3:$N$14,3,0)&gt;0),J350&lt;&gt;""),SUM($J$3:$J350),""))</f>
        <v/>
      </c>
    </row>
    <row r="351" spans="1:11" x14ac:dyDescent="0.25">
      <c r="A351" s="17">
        <f t="shared" si="112"/>
        <v>43932</v>
      </c>
      <c r="B351" s="11"/>
      <c r="C351" s="11"/>
      <c r="D351" s="11"/>
      <c r="E351" s="11"/>
      <c r="F351" s="22" t="str">
        <f t="shared" si="110"/>
        <v/>
      </c>
      <c r="G351" s="26" t="str">
        <f t="shared" si="119"/>
        <v/>
      </c>
      <c r="H351" s="26" t="str">
        <f t="shared" si="120"/>
        <v/>
      </c>
      <c r="I351" s="26" t="str">
        <f>IF($A351=EOMONTH($A351,0),IF(VLOOKUP(MONTH($A351),$L$3:$M$14,2,0)&gt;0,VLOOKUP(MONTH($A351),$L$3:$M$14,2,0),""),IF(AND(MONTH($A351)=5,$H351&lt;&gt;""),SUM($H$3:$H351),IF(AND(MONTH($A351)=6,$H351&lt;&gt;""),SUM($H$3:$H351,-$M$3),IF(AND(MONTH($A351)=7,$H351&lt;&gt;""),SUM($H$3:$H351,-SUM($M$3:$M$4)),IF(AND(MONTH($A351)=8,$H351&lt;&gt;""),SUM($H$3:$H351,-SUM($M$3:$M$5)),IF(AND(MONTH($A351)=9,$H351&lt;&gt;""),SUM($H$3:$H351,-SUM($M$3:$M$6)),IF(AND(MONTH($A351)=10,$H351&lt;&gt;""),SUM($H$3:$H351,-SUM($M$3:$M$7)),IF(AND(MONTH($A351)=11,$H351&lt;&gt;""),SUM($H$3:$H351,-SUM($M$3:$M$8)),IF(AND(MONTH($A351)=12,$H351&lt;&gt;""),SUM($H$3:$H351,-SUM($M$3:$M$9)),IF(AND(MONTH($A351)=1,$H351&lt;&gt;""),SUM($H$3:$H351,-SUM($M$3:$M$10)),IF(AND(MONTH($A351)=2,$H351&lt;&gt;""),SUM($H$3:$H351,-SUM($M$3:$M$11)),IF(AND(MONTH($A351)=3,$H351&lt;&gt;""),SUM($H$3:$H351,-SUM($M$3:$M$12)),IF(AND(MONTH($A351)=4,$H351&lt;&gt;""),SUM($H$3:$H351,-SUM($M$3:$M$13)),"")))))))))))))</f>
        <v/>
      </c>
      <c r="J351" s="26" t="str">
        <f t="shared" si="111"/>
        <v/>
      </c>
      <c r="K351" s="26" t="str">
        <f>IF(OR(A351&lt;$E$1,A351&gt;EOMONTH($E$1,11)),"",IF(OR(AND(A351=EOMONTH(A351,0),VLOOKUP(MONTH(A351),$L$3:$N$14,3,0)&gt;0),J351&lt;&gt;""),SUM($J$3:$J351),""))</f>
        <v/>
      </c>
    </row>
    <row r="352" spans="1:11" x14ac:dyDescent="0.25">
      <c r="A352" s="17">
        <f t="shared" si="112"/>
        <v>43933</v>
      </c>
      <c r="B352" s="11"/>
      <c r="C352" s="11"/>
      <c r="D352" s="11"/>
      <c r="E352" s="11"/>
      <c r="F352" s="22" t="str">
        <f t="shared" si="110"/>
        <v/>
      </c>
      <c r="G352" s="28" t="str">
        <f>IF(SUM(F346:F352)-SUM(G346:G351)&gt;0,SUM(F346:F352)-SUM(G346:G351),"")</f>
        <v/>
      </c>
      <c r="H352" s="26" t="str">
        <f>IF(G352&lt;&gt;"",IF(MAX(SUM(F346:F352)-SUM(G346:G351)-44/24,0)&gt;0,IF(MAX(SUM(F346:F352)-SUM(G346:G351)-44/24,0)&gt;4/24,VLOOKUP(MAX(SUM(F346:F352)-SUM(G346:G351)-44/24,0),$O$3:$P$8,2,1),MAX(SUM(F346:F352)-SUM(G346:G351)-44/24,0)),""),"")</f>
        <v/>
      </c>
      <c r="I352" s="26" t="str">
        <f>IF($A352=EOMONTH($A352,0),IF(VLOOKUP(MONTH($A352),$L$3:$M$14,2,0)&gt;0,VLOOKUP(MONTH($A352),$L$3:$M$14,2,0),""),IF(AND(MONTH($A352)=5,$H352&lt;&gt;""),SUM($H$3:$H352),IF(AND(MONTH($A352)=6,$H352&lt;&gt;""),SUM($H$3:$H352,-$M$3),IF(AND(MONTH($A352)=7,$H352&lt;&gt;""),SUM($H$3:$H352,-SUM($M$3:$M$4)),IF(AND(MONTH($A352)=8,$H352&lt;&gt;""),SUM($H$3:$H352,-SUM($M$3:$M$5)),IF(AND(MONTH($A352)=9,$H352&lt;&gt;""),SUM($H$3:$H352,-SUM($M$3:$M$6)),IF(AND(MONTH($A352)=10,$H352&lt;&gt;""),SUM($H$3:$H352,-SUM($M$3:$M$7)),IF(AND(MONTH($A352)=11,$H352&lt;&gt;""),SUM($H$3:$H352,-SUM($M$3:$M$8)),IF(AND(MONTH($A352)=12,$H352&lt;&gt;""),SUM($H$3:$H352,-SUM($M$3:$M$9)),IF(AND(MONTH($A352)=1,$H352&lt;&gt;""),SUM($H$3:$H352,-SUM($M$3:$M$10)),IF(AND(MONTH($A352)=2,$H352&lt;&gt;""),SUM($H$3:$H352,-SUM($M$3:$M$11)),IF(AND(MONTH($A352)=3,$H352&lt;&gt;""),SUM($H$3:$H352,-SUM($M$3:$M$12)),IF(AND(MONTH($A352)=4,$H352&lt;&gt;""),SUM($H$3:$H352,-SUM($M$3:$M$13)),"")))))))))))))</f>
        <v/>
      </c>
      <c r="J352" s="26" t="str">
        <f t="shared" si="111"/>
        <v/>
      </c>
      <c r="K352" s="26" t="str">
        <f>IF(OR(A352&lt;$E$1,A352&gt;EOMONTH($E$1,11)),"",IF(OR(AND(A352=EOMONTH(A352,0),VLOOKUP(MONTH(A352),$L$3:$N$14,3,0)&gt;0),J352&lt;&gt;""),SUM($J$3:$J352),""))</f>
        <v/>
      </c>
    </row>
    <row r="353" spans="1:11" x14ac:dyDescent="0.25">
      <c r="A353" s="17">
        <f t="shared" si="112"/>
        <v>43934</v>
      </c>
      <c r="B353" s="12"/>
      <c r="C353" s="12"/>
      <c r="D353" s="12"/>
      <c r="E353" s="12"/>
      <c r="F353" s="18" t="str">
        <f t="shared" si="110"/>
        <v/>
      </c>
      <c r="G353" s="25" t="str">
        <f t="shared" ref="G353:G358" si="121">IF(MONTH(A353)=MONTH(A354),"",IF(CHOOSE(WEEKDAY(A353,2),$F$353,SUM($F$353:$F$354),SUM($F$353:$F$355),SUM($F$353:$F$356),SUM($F$353:$F$357),SUM($F$353:$F$358))&gt;0,CHOOSE(WEEKDAY(A353,2),$F$353,SUM($F$353:$F$354),SUM($F$353:$F$355),SUM($F$353:$F$356),SUM($F$353:$F$357),SUM($F$353:$F$358)),""))</f>
        <v/>
      </c>
      <c r="H353" s="25" t="str">
        <f t="shared" ref="H353:H358" si="122">IF(G353&lt;&gt;"",IF(MAX(G353-44/24,0)&gt;0,MAX(G353-44/24,0),""),"")</f>
        <v/>
      </c>
      <c r="I353" s="25" t="str">
        <f>IF($A353=EOMONTH($A353,0),IF(VLOOKUP(MONTH($A353),$L$3:$M$14,2,0)&gt;0,VLOOKUP(MONTH($A353),$L$3:$M$14,2,0),""),IF(AND(MONTH($A353)=5,$H353&lt;&gt;""),SUM($H$3:$H353),IF(AND(MONTH($A353)=6,$H353&lt;&gt;""),SUM($H$3:$H353,-$M$3),IF(AND(MONTH($A353)=7,$H353&lt;&gt;""),SUM($H$3:$H353,-SUM($M$3:$M$4)),IF(AND(MONTH($A353)=8,$H353&lt;&gt;""),SUM($H$3:$H353,-SUM($M$3:$M$5)),IF(AND(MONTH($A353)=9,$H353&lt;&gt;""),SUM($H$3:$H353,-SUM($M$3:$M$6)),IF(AND(MONTH($A353)=10,$H353&lt;&gt;""),SUM($H$3:$H353,-SUM($M$3:$M$7)),IF(AND(MONTH($A353)=11,$H353&lt;&gt;""),SUM($H$3:$H353,-SUM($M$3:$M$8)),IF(AND(MONTH($A353)=12,$H353&lt;&gt;""),SUM($H$3:$H353,-SUM($M$3:$M$9)),IF(AND(MONTH($A353)=1,$H353&lt;&gt;""),SUM($H$3:$H353,-SUM($M$3:$M$10)),IF(AND(MONTH($A353)=2,$H353&lt;&gt;""),SUM($H$3:$H353,-SUM($M$3:$M$11)),IF(AND(MONTH($A353)=3,$H353&lt;&gt;""),SUM($H$3:$H353,-SUM($M$3:$M$12)),IF(AND(MONTH($A353)=4,$H353&lt;&gt;""),SUM($H$3:$H353,-SUM($M$3:$M$13)),"")))))))))))))</f>
        <v/>
      </c>
      <c r="J353" s="25" t="str">
        <f t="shared" si="111"/>
        <v/>
      </c>
      <c r="K353" s="25" t="str">
        <f>IF(OR(A353&lt;$E$1,A353&gt;EOMONTH($E$1,11)),"",IF(OR(AND(A353=EOMONTH(A353,0),VLOOKUP(MONTH(A353),$L$3:$N$14,3,0)&gt;0),J353&lt;&gt;""),SUM($J$3:$J353),""))</f>
        <v/>
      </c>
    </row>
    <row r="354" spans="1:11" x14ac:dyDescent="0.25">
      <c r="A354" s="17">
        <f t="shared" si="112"/>
        <v>43935</v>
      </c>
      <c r="B354" s="12"/>
      <c r="C354" s="12"/>
      <c r="D354" s="12"/>
      <c r="E354" s="12"/>
      <c r="F354" s="18" t="str">
        <f t="shared" si="110"/>
        <v/>
      </c>
      <c r="G354" s="25" t="str">
        <f t="shared" si="121"/>
        <v/>
      </c>
      <c r="H354" s="25" t="str">
        <f t="shared" si="122"/>
        <v/>
      </c>
      <c r="I354" s="25" t="str">
        <f>IF($A354=EOMONTH($A354,0),IF(VLOOKUP(MONTH($A354),$L$3:$M$14,2,0)&gt;0,VLOOKUP(MONTH($A354),$L$3:$M$14,2,0),""),IF(AND(MONTH($A354)=5,$H354&lt;&gt;""),SUM($H$3:$H354),IF(AND(MONTH($A354)=6,$H354&lt;&gt;""),SUM($H$3:$H354,-$M$3),IF(AND(MONTH($A354)=7,$H354&lt;&gt;""),SUM($H$3:$H354,-SUM($M$3:$M$4)),IF(AND(MONTH($A354)=8,$H354&lt;&gt;""),SUM($H$3:$H354,-SUM($M$3:$M$5)),IF(AND(MONTH($A354)=9,$H354&lt;&gt;""),SUM($H$3:$H354,-SUM($M$3:$M$6)),IF(AND(MONTH($A354)=10,$H354&lt;&gt;""),SUM($H$3:$H354,-SUM($M$3:$M$7)),IF(AND(MONTH($A354)=11,$H354&lt;&gt;""),SUM($H$3:$H354,-SUM($M$3:$M$8)),IF(AND(MONTH($A354)=12,$H354&lt;&gt;""),SUM($H$3:$H354,-SUM($M$3:$M$9)),IF(AND(MONTH($A354)=1,$H354&lt;&gt;""),SUM($H$3:$H354,-SUM($M$3:$M$10)),IF(AND(MONTH($A354)=2,$H354&lt;&gt;""),SUM($H$3:$H354,-SUM($M$3:$M$11)),IF(AND(MONTH($A354)=3,$H354&lt;&gt;""),SUM($H$3:$H354,-SUM($M$3:$M$12)),IF(AND(MONTH($A354)=4,$H354&lt;&gt;""),SUM($H$3:$H354,-SUM($M$3:$M$13)),"")))))))))))))</f>
        <v/>
      </c>
      <c r="J354" s="25" t="str">
        <f t="shared" si="111"/>
        <v/>
      </c>
      <c r="K354" s="25" t="str">
        <f>IF(OR(A354&lt;$E$1,A354&gt;EOMONTH($E$1,11)),"",IF(OR(AND(A354=EOMONTH(A354,0),VLOOKUP(MONTH(A354),$L$3:$N$14,3,0)&gt;0),J354&lt;&gt;""),SUM($J$3:$J354),""))</f>
        <v/>
      </c>
    </row>
    <row r="355" spans="1:11" x14ac:dyDescent="0.25">
      <c r="A355" s="17">
        <f t="shared" si="112"/>
        <v>43936</v>
      </c>
      <c r="B355" s="12"/>
      <c r="C355" s="12"/>
      <c r="D355" s="12"/>
      <c r="E355" s="12"/>
      <c r="F355" s="18" t="str">
        <f t="shared" si="110"/>
        <v/>
      </c>
      <c r="G355" s="25" t="str">
        <f t="shared" si="121"/>
        <v/>
      </c>
      <c r="H355" s="25" t="str">
        <f t="shared" si="122"/>
        <v/>
      </c>
      <c r="I355" s="25" t="str">
        <f>IF($A355=EOMONTH($A355,0),IF(VLOOKUP(MONTH($A355),$L$3:$M$14,2,0)&gt;0,VLOOKUP(MONTH($A355),$L$3:$M$14,2,0),""),IF(AND(MONTH($A355)=5,$H355&lt;&gt;""),SUM($H$3:$H355),IF(AND(MONTH($A355)=6,$H355&lt;&gt;""),SUM($H$3:$H355,-$M$3),IF(AND(MONTH($A355)=7,$H355&lt;&gt;""),SUM($H$3:$H355,-SUM($M$3:$M$4)),IF(AND(MONTH($A355)=8,$H355&lt;&gt;""),SUM($H$3:$H355,-SUM($M$3:$M$5)),IF(AND(MONTH($A355)=9,$H355&lt;&gt;""),SUM($H$3:$H355,-SUM($M$3:$M$6)),IF(AND(MONTH($A355)=10,$H355&lt;&gt;""),SUM($H$3:$H355,-SUM($M$3:$M$7)),IF(AND(MONTH($A355)=11,$H355&lt;&gt;""),SUM($H$3:$H355,-SUM($M$3:$M$8)),IF(AND(MONTH($A355)=12,$H355&lt;&gt;""),SUM($H$3:$H355,-SUM($M$3:$M$9)),IF(AND(MONTH($A355)=1,$H355&lt;&gt;""),SUM($H$3:$H355,-SUM($M$3:$M$10)),IF(AND(MONTH($A355)=2,$H355&lt;&gt;""),SUM($H$3:$H355,-SUM($M$3:$M$11)),IF(AND(MONTH($A355)=3,$H355&lt;&gt;""),SUM($H$3:$H355,-SUM($M$3:$M$12)),IF(AND(MONTH($A355)=4,$H355&lt;&gt;""),SUM($H$3:$H355,-SUM($M$3:$M$13)),"")))))))))))))</f>
        <v/>
      </c>
      <c r="J355" s="25" t="str">
        <f t="shared" si="111"/>
        <v/>
      </c>
      <c r="K355" s="25" t="str">
        <f>IF(OR(A355&lt;$E$1,A355&gt;EOMONTH($E$1,11)),"",IF(OR(AND(A355=EOMONTH(A355,0),VLOOKUP(MONTH(A355),$L$3:$N$14,3,0)&gt;0),J355&lt;&gt;""),SUM($J$3:$J355),""))</f>
        <v/>
      </c>
    </row>
    <row r="356" spans="1:11" x14ac:dyDescent="0.25">
      <c r="A356" s="17">
        <f t="shared" si="112"/>
        <v>43937</v>
      </c>
      <c r="B356" s="12"/>
      <c r="C356" s="12"/>
      <c r="D356" s="12"/>
      <c r="E356" s="12"/>
      <c r="F356" s="18" t="str">
        <f t="shared" si="110"/>
        <v/>
      </c>
      <c r="G356" s="25" t="str">
        <f t="shared" si="121"/>
        <v/>
      </c>
      <c r="H356" s="25" t="str">
        <f t="shared" si="122"/>
        <v/>
      </c>
      <c r="I356" s="25" t="str">
        <f>IF($A356=EOMONTH($A356,0),IF(VLOOKUP(MONTH($A356),$L$3:$M$14,2,0)&gt;0,VLOOKUP(MONTH($A356),$L$3:$M$14,2,0),""),IF(AND(MONTH($A356)=5,$H356&lt;&gt;""),SUM($H$3:$H356),IF(AND(MONTH($A356)=6,$H356&lt;&gt;""),SUM($H$3:$H356,-$M$3),IF(AND(MONTH($A356)=7,$H356&lt;&gt;""),SUM($H$3:$H356,-SUM($M$3:$M$4)),IF(AND(MONTH($A356)=8,$H356&lt;&gt;""),SUM($H$3:$H356,-SUM($M$3:$M$5)),IF(AND(MONTH($A356)=9,$H356&lt;&gt;""),SUM($H$3:$H356,-SUM($M$3:$M$6)),IF(AND(MONTH($A356)=10,$H356&lt;&gt;""),SUM($H$3:$H356,-SUM($M$3:$M$7)),IF(AND(MONTH($A356)=11,$H356&lt;&gt;""),SUM($H$3:$H356,-SUM($M$3:$M$8)),IF(AND(MONTH($A356)=12,$H356&lt;&gt;""),SUM($H$3:$H356,-SUM($M$3:$M$9)),IF(AND(MONTH($A356)=1,$H356&lt;&gt;""),SUM($H$3:$H356,-SUM($M$3:$M$10)),IF(AND(MONTH($A356)=2,$H356&lt;&gt;""),SUM($H$3:$H356,-SUM($M$3:$M$11)),IF(AND(MONTH($A356)=3,$H356&lt;&gt;""),SUM($H$3:$H356,-SUM($M$3:$M$12)),IF(AND(MONTH($A356)=4,$H356&lt;&gt;""),SUM($H$3:$H356,-SUM($M$3:$M$13)),"")))))))))))))</f>
        <v/>
      </c>
      <c r="J356" s="25" t="str">
        <f t="shared" si="111"/>
        <v/>
      </c>
      <c r="K356" s="25" t="str">
        <f>IF(OR(A356&lt;$E$1,A356&gt;EOMONTH($E$1,11)),"",IF(OR(AND(A356=EOMONTH(A356,0),VLOOKUP(MONTH(A356),$L$3:$N$14,3,0)&gt;0),J356&lt;&gt;""),SUM($J$3:$J356),""))</f>
        <v/>
      </c>
    </row>
    <row r="357" spans="1:11" x14ac:dyDescent="0.25">
      <c r="A357" s="17">
        <f t="shared" si="112"/>
        <v>43938</v>
      </c>
      <c r="B357" s="12"/>
      <c r="C357" s="12"/>
      <c r="D357" s="12"/>
      <c r="E357" s="12"/>
      <c r="F357" s="18" t="str">
        <f t="shared" si="110"/>
        <v/>
      </c>
      <c r="G357" s="25" t="str">
        <f t="shared" si="121"/>
        <v/>
      </c>
      <c r="H357" s="25" t="str">
        <f t="shared" si="122"/>
        <v/>
      </c>
      <c r="I357" s="25" t="str">
        <f>IF($A357=EOMONTH($A357,0),IF(VLOOKUP(MONTH($A357),$L$3:$M$14,2,0)&gt;0,VLOOKUP(MONTH($A357),$L$3:$M$14,2,0),""),IF(AND(MONTH($A357)=5,$H357&lt;&gt;""),SUM($H$3:$H357),IF(AND(MONTH($A357)=6,$H357&lt;&gt;""),SUM($H$3:$H357,-$M$3),IF(AND(MONTH($A357)=7,$H357&lt;&gt;""),SUM($H$3:$H357,-SUM($M$3:$M$4)),IF(AND(MONTH($A357)=8,$H357&lt;&gt;""),SUM($H$3:$H357,-SUM($M$3:$M$5)),IF(AND(MONTH($A357)=9,$H357&lt;&gt;""),SUM($H$3:$H357,-SUM($M$3:$M$6)),IF(AND(MONTH($A357)=10,$H357&lt;&gt;""),SUM($H$3:$H357,-SUM($M$3:$M$7)),IF(AND(MONTH($A357)=11,$H357&lt;&gt;""),SUM($H$3:$H357,-SUM($M$3:$M$8)),IF(AND(MONTH($A357)=12,$H357&lt;&gt;""),SUM($H$3:$H357,-SUM($M$3:$M$9)),IF(AND(MONTH($A357)=1,$H357&lt;&gt;""),SUM($H$3:$H357,-SUM($M$3:$M$10)),IF(AND(MONTH($A357)=2,$H357&lt;&gt;""),SUM($H$3:$H357,-SUM($M$3:$M$11)),IF(AND(MONTH($A357)=3,$H357&lt;&gt;""),SUM($H$3:$H357,-SUM($M$3:$M$12)),IF(AND(MONTH($A357)=4,$H357&lt;&gt;""),SUM($H$3:$H357,-SUM($M$3:$M$13)),"")))))))))))))</f>
        <v/>
      </c>
      <c r="J357" s="25" t="str">
        <f t="shared" si="111"/>
        <v/>
      </c>
      <c r="K357" s="25" t="str">
        <f>IF(OR(A357&lt;$E$1,A357&gt;EOMONTH($E$1,11)),"",IF(OR(AND(A357=EOMONTH(A357,0),VLOOKUP(MONTH(A357),$L$3:$N$14,3,0)&gt;0),J357&lt;&gt;""),SUM($J$3:$J357),""))</f>
        <v/>
      </c>
    </row>
    <row r="358" spans="1:11" x14ac:dyDescent="0.25">
      <c r="A358" s="17">
        <f t="shared" si="112"/>
        <v>43939</v>
      </c>
      <c r="B358" s="12"/>
      <c r="C358" s="12"/>
      <c r="D358" s="12"/>
      <c r="E358" s="12"/>
      <c r="F358" s="18" t="str">
        <f t="shared" si="110"/>
        <v/>
      </c>
      <c r="G358" s="25" t="str">
        <f t="shared" si="121"/>
        <v/>
      </c>
      <c r="H358" s="25" t="str">
        <f t="shared" si="122"/>
        <v/>
      </c>
      <c r="I358" s="25" t="str">
        <f>IF($A358=EOMONTH($A358,0),IF(VLOOKUP(MONTH($A358),$L$3:$M$14,2,0)&gt;0,VLOOKUP(MONTH($A358),$L$3:$M$14,2,0),""),IF(AND(MONTH($A358)=5,$H358&lt;&gt;""),SUM($H$3:$H358),IF(AND(MONTH($A358)=6,$H358&lt;&gt;""),SUM($H$3:$H358,-$M$3),IF(AND(MONTH($A358)=7,$H358&lt;&gt;""),SUM($H$3:$H358,-SUM($M$3:$M$4)),IF(AND(MONTH($A358)=8,$H358&lt;&gt;""),SUM($H$3:$H358,-SUM($M$3:$M$5)),IF(AND(MONTH($A358)=9,$H358&lt;&gt;""),SUM($H$3:$H358,-SUM($M$3:$M$6)),IF(AND(MONTH($A358)=10,$H358&lt;&gt;""),SUM($H$3:$H358,-SUM($M$3:$M$7)),IF(AND(MONTH($A358)=11,$H358&lt;&gt;""),SUM($H$3:$H358,-SUM($M$3:$M$8)),IF(AND(MONTH($A358)=12,$H358&lt;&gt;""),SUM($H$3:$H358,-SUM($M$3:$M$9)),IF(AND(MONTH($A358)=1,$H358&lt;&gt;""),SUM($H$3:$H358,-SUM($M$3:$M$10)),IF(AND(MONTH($A358)=2,$H358&lt;&gt;""),SUM($H$3:$H358,-SUM($M$3:$M$11)),IF(AND(MONTH($A358)=3,$H358&lt;&gt;""),SUM($H$3:$H358,-SUM($M$3:$M$12)),IF(AND(MONTH($A358)=4,$H358&lt;&gt;""),SUM($H$3:$H358,-SUM($M$3:$M$13)),"")))))))))))))</f>
        <v/>
      </c>
      <c r="J358" s="25" t="str">
        <f t="shared" si="111"/>
        <v/>
      </c>
      <c r="K358" s="25" t="str">
        <f>IF(OR(A358&lt;$E$1,A358&gt;EOMONTH($E$1,11)),"",IF(OR(AND(A358=EOMONTH(A358,0),VLOOKUP(MONTH(A358),$L$3:$N$14,3,0)&gt;0),J358&lt;&gt;""),SUM($J$3:$J358),""))</f>
        <v/>
      </c>
    </row>
    <row r="359" spans="1:11" x14ac:dyDescent="0.25">
      <c r="A359" s="17">
        <f t="shared" si="112"/>
        <v>43940</v>
      </c>
      <c r="B359" s="12"/>
      <c r="C359" s="12"/>
      <c r="D359" s="12"/>
      <c r="E359" s="12"/>
      <c r="F359" s="18" t="str">
        <f t="shared" si="110"/>
        <v/>
      </c>
      <c r="G359" s="27" t="str">
        <f>IF(SUM(F353:F359)-SUM(G353:G358)&gt;0,SUM(F353:F359)-SUM(G353:G358),"")</f>
        <v/>
      </c>
      <c r="H359" s="25" t="str">
        <f>IF(G359&lt;&gt;"",IF(MAX(SUM(F353:F359)-SUM(G353:G358)-44/24,0)&gt;0,IF(MAX(SUM(F353:F359)-SUM(G353:G358)-44/24,0)&gt;4/24,VLOOKUP(MAX(SUM(F353:F359)-SUM(G353:G358)-44/24,0),$O$3:$P$8,2,1),MAX(SUM(F353:F359)-SUM(G353:G358)-44/24,0)),""),"")</f>
        <v/>
      </c>
      <c r="I359" s="25" t="str">
        <f>IF($A359=EOMONTH($A359,0),IF(VLOOKUP(MONTH($A359),$L$3:$M$14,2,0)&gt;0,VLOOKUP(MONTH($A359),$L$3:$M$14,2,0),""),IF(AND(MONTH($A359)=5,$H359&lt;&gt;""),SUM($H$3:$H359),IF(AND(MONTH($A359)=6,$H359&lt;&gt;""),SUM($H$3:$H359,-$M$3),IF(AND(MONTH($A359)=7,$H359&lt;&gt;""),SUM($H$3:$H359,-SUM($M$3:$M$4)),IF(AND(MONTH($A359)=8,$H359&lt;&gt;""),SUM($H$3:$H359,-SUM($M$3:$M$5)),IF(AND(MONTH($A359)=9,$H359&lt;&gt;""),SUM($H$3:$H359,-SUM($M$3:$M$6)),IF(AND(MONTH($A359)=10,$H359&lt;&gt;""),SUM($H$3:$H359,-SUM($M$3:$M$7)),IF(AND(MONTH($A359)=11,$H359&lt;&gt;""),SUM($H$3:$H359,-SUM($M$3:$M$8)),IF(AND(MONTH($A359)=12,$H359&lt;&gt;""),SUM($H$3:$H359,-SUM($M$3:$M$9)),IF(AND(MONTH($A359)=1,$H359&lt;&gt;""),SUM($H$3:$H359,-SUM($M$3:$M$10)),IF(AND(MONTH($A359)=2,$H359&lt;&gt;""),SUM($H$3:$H359,-SUM($M$3:$M$11)),IF(AND(MONTH($A359)=3,$H359&lt;&gt;""),SUM($H$3:$H359,-SUM($M$3:$M$12)),IF(AND(MONTH($A359)=4,$H359&lt;&gt;""),SUM($H$3:$H359,-SUM($M$3:$M$13)),"")))))))))))))</f>
        <v/>
      </c>
      <c r="J359" s="25" t="str">
        <f t="shared" si="111"/>
        <v/>
      </c>
      <c r="K359" s="25" t="str">
        <f>IF(OR(A359&lt;$E$1,A359&gt;EOMONTH($E$1,11)),"",IF(OR(AND(A359=EOMONTH(A359,0),VLOOKUP(MONTH(A359),$L$3:$N$14,3,0)&gt;0),J359&lt;&gt;""),SUM($J$3:$J359),""))</f>
        <v/>
      </c>
    </row>
    <row r="360" spans="1:11" x14ac:dyDescent="0.25">
      <c r="A360" s="17">
        <f t="shared" si="112"/>
        <v>43941</v>
      </c>
      <c r="B360" s="11"/>
      <c r="C360" s="11"/>
      <c r="D360" s="11"/>
      <c r="E360" s="11"/>
      <c r="F360" s="22" t="str">
        <f t="shared" si="110"/>
        <v/>
      </c>
      <c r="G360" s="26" t="str">
        <f t="shared" ref="G360:G365" si="123">IF(MONTH(A360)=MONTH(A361),"",IF(CHOOSE(WEEKDAY(A360,2),$F$360,SUM($F$360:$F$361),SUM($F$360:$F$362),SUM($F$360:$F$363),SUM($F$360:$F$364),SUM($F$360:$F$365))&gt;0,CHOOSE(WEEKDAY(A360,2),$F$360,SUM($F$360:$F$361),SUM($F$360:$F$362),SUM($F$360:$F$363),SUM($F$360:$F$364),SUM($F$360:$F$365)),""))</f>
        <v/>
      </c>
      <c r="H360" s="26" t="str">
        <f t="shared" ref="H360:H365" si="124">IF(G360&lt;&gt;"",IF(MAX(G360-44/24,0)&gt;0,MAX(G360-44/24,0),""),"")</f>
        <v/>
      </c>
      <c r="I360" s="26" t="str">
        <f>IF($A360=EOMONTH($A360,0),IF(VLOOKUP(MONTH($A360),$L$3:$M$14,2,0)&gt;0,VLOOKUP(MONTH($A360),$L$3:$M$14,2,0),""),IF(AND(MONTH($A360)=5,$H360&lt;&gt;""),SUM($H$3:$H360),IF(AND(MONTH($A360)=6,$H360&lt;&gt;""),SUM($H$3:$H360,-$M$3),IF(AND(MONTH($A360)=7,$H360&lt;&gt;""),SUM($H$3:$H360,-SUM($M$3:$M$4)),IF(AND(MONTH($A360)=8,$H360&lt;&gt;""),SUM($H$3:$H360,-SUM($M$3:$M$5)),IF(AND(MONTH($A360)=9,$H360&lt;&gt;""),SUM($H$3:$H360,-SUM($M$3:$M$6)),IF(AND(MONTH($A360)=10,$H360&lt;&gt;""),SUM($H$3:$H360,-SUM($M$3:$M$7)),IF(AND(MONTH($A360)=11,$H360&lt;&gt;""),SUM($H$3:$H360,-SUM($M$3:$M$8)),IF(AND(MONTH($A360)=12,$H360&lt;&gt;""),SUM($H$3:$H360,-SUM($M$3:$M$9)),IF(AND(MONTH($A360)=1,$H360&lt;&gt;""),SUM($H$3:$H360,-SUM($M$3:$M$10)),IF(AND(MONTH($A360)=2,$H360&lt;&gt;""),SUM($H$3:$H360,-SUM($M$3:$M$11)),IF(AND(MONTH($A360)=3,$H360&lt;&gt;""),SUM($H$3:$H360,-SUM($M$3:$M$12)),IF(AND(MONTH($A360)=4,$H360&lt;&gt;""),SUM($H$3:$H360,-SUM($M$3:$M$13)),"")))))))))))))</f>
        <v/>
      </c>
      <c r="J360" s="26" t="str">
        <f t="shared" si="111"/>
        <v/>
      </c>
      <c r="K360" s="26" t="str">
        <f>IF(OR(A360&lt;$E$1,A360&gt;EOMONTH($E$1,11)),"",IF(OR(AND(A360=EOMONTH(A360,0),VLOOKUP(MONTH(A360),$L$3:$N$14,3,0)&gt;0),J360&lt;&gt;""),SUM($J$3:$J360),""))</f>
        <v/>
      </c>
    </row>
    <row r="361" spans="1:11" x14ac:dyDescent="0.25">
      <c r="A361" s="17">
        <f t="shared" si="112"/>
        <v>43942</v>
      </c>
      <c r="B361" s="11"/>
      <c r="C361" s="11"/>
      <c r="D361" s="11"/>
      <c r="E361" s="11"/>
      <c r="F361" s="22" t="str">
        <f t="shared" si="110"/>
        <v/>
      </c>
      <c r="G361" s="26" t="str">
        <f t="shared" si="123"/>
        <v/>
      </c>
      <c r="H361" s="26" t="str">
        <f t="shared" si="124"/>
        <v/>
      </c>
      <c r="I361" s="26" t="str">
        <f>IF($A361=EOMONTH($A361,0),IF(VLOOKUP(MONTH($A361),$L$3:$M$14,2,0)&gt;0,VLOOKUP(MONTH($A361),$L$3:$M$14,2,0),""),IF(AND(MONTH($A361)=5,$H361&lt;&gt;""),SUM($H$3:$H361),IF(AND(MONTH($A361)=6,$H361&lt;&gt;""),SUM($H$3:$H361,-$M$3),IF(AND(MONTH($A361)=7,$H361&lt;&gt;""),SUM($H$3:$H361,-SUM($M$3:$M$4)),IF(AND(MONTH($A361)=8,$H361&lt;&gt;""),SUM($H$3:$H361,-SUM($M$3:$M$5)),IF(AND(MONTH($A361)=9,$H361&lt;&gt;""),SUM($H$3:$H361,-SUM($M$3:$M$6)),IF(AND(MONTH($A361)=10,$H361&lt;&gt;""),SUM($H$3:$H361,-SUM($M$3:$M$7)),IF(AND(MONTH($A361)=11,$H361&lt;&gt;""),SUM($H$3:$H361,-SUM($M$3:$M$8)),IF(AND(MONTH($A361)=12,$H361&lt;&gt;""),SUM($H$3:$H361,-SUM($M$3:$M$9)),IF(AND(MONTH($A361)=1,$H361&lt;&gt;""),SUM($H$3:$H361,-SUM($M$3:$M$10)),IF(AND(MONTH($A361)=2,$H361&lt;&gt;""),SUM($H$3:$H361,-SUM($M$3:$M$11)),IF(AND(MONTH($A361)=3,$H361&lt;&gt;""),SUM($H$3:$H361,-SUM($M$3:$M$12)),IF(AND(MONTH($A361)=4,$H361&lt;&gt;""),SUM($H$3:$H361,-SUM($M$3:$M$13)),"")))))))))))))</f>
        <v/>
      </c>
      <c r="J361" s="26" t="str">
        <f t="shared" si="111"/>
        <v/>
      </c>
      <c r="K361" s="26" t="str">
        <f>IF(OR(A361&lt;$E$1,A361&gt;EOMONTH($E$1,11)),"",IF(OR(AND(A361=EOMONTH(A361,0),VLOOKUP(MONTH(A361),$L$3:$N$14,3,0)&gt;0),J361&lt;&gt;""),SUM($J$3:$J361),""))</f>
        <v/>
      </c>
    </row>
    <row r="362" spans="1:11" x14ac:dyDescent="0.25">
      <c r="A362" s="17">
        <f t="shared" si="112"/>
        <v>43943</v>
      </c>
      <c r="B362" s="11"/>
      <c r="C362" s="11"/>
      <c r="D362" s="11"/>
      <c r="E362" s="11"/>
      <c r="F362" s="22" t="str">
        <f t="shared" si="110"/>
        <v/>
      </c>
      <c r="G362" s="26" t="str">
        <f t="shared" si="123"/>
        <v/>
      </c>
      <c r="H362" s="26" t="str">
        <f t="shared" si="124"/>
        <v/>
      </c>
      <c r="I362" s="26" t="str">
        <f>IF($A362=EOMONTH($A362,0),IF(VLOOKUP(MONTH($A362),$L$3:$M$14,2,0)&gt;0,VLOOKUP(MONTH($A362),$L$3:$M$14,2,0),""),IF(AND(MONTH($A362)=5,$H362&lt;&gt;""),SUM($H$3:$H362),IF(AND(MONTH($A362)=6,$H362&lt;&gt;""),SUM($H$3:$H362,-$M$3),IF(AND(MONTH($A362)=7,$H362&lt;&gt;""),SUM($H$3:$H362,-SUM($M$3:$M$4)),IF(AND(MONTH($A362)=8,$H362&lt;&gt;""),SUM($H$3:$H362,-SUM($M$3:$M$5)),IF(AND(MONTH($A362)=9,$H362&lt;&gt;""),SUM($H$3:$H362,-SUM($M$3:$M$6)),IF(AND(MONTH($A362)=10,$H362&lt;&gt;""),SUM($H$3:$H362,-SUM($M$3:$M$7)),IF(AND(MONTH($A362)=11,$H362&lt;&gt;""),SUM($H$3:$H362,-SUM($M$3:$M$8)),IF(AND(MONTH($A362)=12,$H362&lt;&gt;""),SUM($H$3:$H362,-SUM($M$3:$M$9)),IF(AND(MONTH($A362)=1,$H362&lt;&gt;""),SUM($H$3:$H362,-SUM($M$3:$M$10)),IF(AND(MONTH($A362)=2,$H362&lt;&gt;""),SUM($H$3:$H362,-SUM($M$3:$M$11)),IF(AND(MONTH($A362)=3,$H362&lt;&gt;""),SUM($H$3:$H362,-SUM($M$3:$M$12)),IF(AND(MONTH($A362)=4,$H362&lt;&gt;""),SUM($H$3:$H362,-SUM($M$3:$M$13)),"")))))))))))))</f>
        <v/>
      </c>
      <c r="J362" s="26" t="str">
        <f t="shared" si="111"/>
        <v/>
      </c>
      <c r="K362" s="26" t="str">
        <f>IF(OR(A362&lt;$E$1,A362&gt;EOMONTH($E$1,11)),"",IF(OR(AND(A362=EOMONTH(A362,0),VLOOKUP(MONTH(A362),$L$3:$N$14,3,0)&gt;0),J362&lt;&gt;""),SUM($J$3:$J362),""))</f>
        <v/>
      </c>
    </row>
    <row r="363" spans="1:11" x14ac:dyDescent="0.25">
      <c r="A363" s="17">
        <f t="shared" si="112"/>
        <v>43944</v>
      </c>
      <c r="B363" s="11"/>
      <c r="C363" s="11"/>
      <c r="D363" s="11"/>
      <c r="E363" s="11"/>
      <c r="F363" s="22" t="str">
        <f t="shared" si="110"/>
        <v/>
      </c>
      <c r="G363" s="26" t="str">
        <f t="shared" si="123"/>
        <v/>
      </c>
      <c r="H363" s="26" t="str">
        <f t="shared" si="124"/>
        <v/>
      </c>
      <c r="I363" s="26" t="str">
        <f>IF($A363=EOMONTH($A363,0),IF(VLOOKUP(MONTH($A363),$L$3:$M$14,2,0)&gt;0,VLOOKUP(MONTH($A363),$L$3:$M$14,2,0),""),IF(AND(MONTH($A363)=5,$H363&lt;&gt;""),SUM($H$3:$H363),IF(AND(MONTH($A363)=6,$H363&lt;&gt;""),SUM($H$3:$H363,-$M$3),IF(AND(MONTH($A363)=7,$H363&lt;&gt;""),SUM($H$3:$H363,-SUM($M$3:$M$4)),IF(AND(MONTH($A363)=8,$H363&lt;&gt;""),SUM($H$3:$H363,-SUM($M$3:$M$5)),IF(AND(MONTH($A363)=9,$H363&lt;&gt;""),SUM($H$3:$H363,-SUM($M$3:$M$6)),IF(AND(MONTH($A363)=10,$H363&lt;&gt;""),SUM($H$3:$H363,-SUM($M$3:$M$7)),IF(AND(MONTH($A363)=11,$H363&lt;&gt;""),SUM($H$3:$H363,-SUM($M$3:$M$8)),IF(AND(MONTH($A363)=12,$H363&lt;&gt;""),SUM($H$3:$H363,-SUM($M$3:$M$9)),IF(AND(MONTH($A363)=1,$H363&lt;&gt;""),SUM($H$3:$H363,-SUM($M$3:$M$10)),IF(AND(MONTH($A363)=2,$H363&lt;&gt;""),SUM($H$3:$H363,-SUM($M$3:$M$11)),IF(AND(MONTH($A363)=3,$H363&lt;&gt;""),SUM($H$3:$H363,-SUM($M$3:$M$12)),IF(AND(MONTH($A363)=4,$H363&lt;&gt;""),SUM($H$3:$H363,-SUM($M$3:$M$13)),"")))))))))))))</f>
        <v/>
      </c>
      <c r="J363" s="26" t="str">
        <f t="shared" si="111"/>
        <v/>
      </c>
      <c r="K363" s="26" t="str">
        <f>IF(OR(A363&lt;$E$1,A363&gt;EOMONTH($E$1,11)),"",IF(OR(AND(A363=EOMONTH(A363,0),VLOOKUP(MONTH(A363),$L$3:$N$14,3,0)&gt;0),J363&lt;&gt;""),SUM($J$3:$J363),""))</f>
        <v/>
      </c>
    </row>
    <row r="364" spans="1:11" x14ac:dyDescent="0.25">
      <c r="A364" s="17">
        <f t="shared" si="112"/>
        <v>43945</v>
      </c>
      <c r="B364" s="11"/>
      <c r="C364" s="11"/>
      <c r="D364" s="11"/>
      <c r="E364" s="11"/>
      <c r="F364" s="22" t="str">
        <f t="shared" si="110"/>
        <v/>
      </c>
      <c r="G364" s="26" t="str">
        <f t="shared" si="123"/>
        <v/>
      </c>
      <c r="H364" s="26" t="str">
        <f t="shared" si="124"/>
        <v/>
      </c>
      <c r="I364" s="26" t="str">
        <f>IF($A364=EOMONTH($A364,0),IF(VLOOKUP(MONTH($A364),$L$3:$M$14,2,0)&gt;0,VLOOKUP(MONTH($A364),$L$3:$M$14,2,0),""),IF(AND(MONTH($A364)=5,$H364&lt;&gt;""),SUM($H$3:$H364),IF(AND(MONTH($A364)=6,$H364&lt;&gt;""),SUM($H$3:$H364,-$M$3),IF(AND(MONTH($A364)=7,$H364&lt;&gt;""),SUM($H$3:$H364,-SUM($M$3:$M$4)),IF(AND(MONTH($A364)=8,$H364&lt;&gt;""),SUM($H$3:$H364,-SUM($M$3:$M$5)),IF(AND(MONTH($A364)=9,$H364&lt;&gt;""),SUM($H$3:$H364,-SUM($M$3:$M$6)),IF(AND(MONTH($A364)=10,$H364&lt;&gt;""),SUM($H$3:$H364,-SUM($M$3:$M$7)),IF(AND(MONTH($A364)=11,$H364&lt;&gt;""),SUM($H$3:$H364,-SUM($M$3:$M$8)),IF(AND(MONTH($A364)=12,$H364&lt;&gt;""),SUM($H$3:$H364,-SUM($M$3:$M$9)),IF(AND(MONTH($A364)=1,$H364&lt;&gt;""),SUM($H$3:$H364,-SUM($M$3:$M$10)),IF(AND(MONTH($A364)=2,$H364&lt;&gt;""),SUM($H$3:$H364,-SUM($M$3:$M$11)),IF(AND(MONTH($A364)=3,$H364&lt;&gt;""),SUM($H$3:$H364,-SUM($M$3:$M$12)),IF(AND(MONTH($A364)=4,$H364&lt;&gt;""),SUM($H$3:$H364,-SUM($M$3:$M$13)),"")))))))))))))</f>
        <v/>
      </c>
      <c r="J364" s="26" t="str">
        <f t="shared" si="111"/>
        <v/>
      </c>
      <c r="K364" s="26" t="str">
        <f>IF(OR(A364&lt;$E$1,A364&gt;EOMONTH($E$1,11)),"",IF(OR(AND(A364=EOMONTH(A364,0),VLOOKUP(MONTH(A364),$L$3:$N$14,3,0)&gt;0),J364&lt;&gt;""),SUM($J$3:$J364),""))</f>
        <v/>
      </c>
    </row>
    <row r="365" spans="1:11" x14ac:dyDescent="0.25">
      <c r="A365" s="17">
        <f t="shared" si="112"/>
        <v>43946</v>
      </c>
      <c r="B365" s="11"/>
      <c r="C365" s="11"/>
      <c r="D365" s="11"/>
      <c r="E365" s="11"/>
      <c r="F365" s="22" t="str">
        <f t="shared" si="110"/>
        <v/>
      </c>
      <c r="G365" s="26" t="str">
        <f t="shared" si="123"/>
        <v/>
      </c>
      <c r="H365" s="26" t="str">
        <f t="shared" si="124"/>
        <v/>
      </c>
      <c r="I365" s="26" t="str">
        <f>IF($A365=EOMONTH($A365,0),IF(VLOOKUP(MONTH($A365),$L$3:$M$14,2,0)&gt;0,VLOOKUP(MONTH($A365),$L$3:$M$14,2,0),""),IF(AND(MONTH($A365)=5,$H365&lt;&gt;""),SUM($H$3:$H365),IF(AND(MONTH($A365)=6,$H365&lt;&gt;""),SUM($H$3:$H365,-$M$3),IF(AND(MONTH($A365)=7,$H365&lt;&gt;""),SUM($H$3:$H365,-SUM($M$3:$M$4)),IF(AND(MONTH($A365)=8,$H365&lt;&gt;""),SUM($H$3:$H365,-SUM($M$3:$M$5)),IF(AND(MONTH($A365)=9,$H365&lt;&gt;""),SUM($H$3:$H365,-SUM($M$3:$M$6)),IF(AND(MONTH($A365)=10,$H365&lt;&gt;""),SUM($H$3:$H365,-SUM($M$3:$M$7)),IF(AND(MONTH($A365)=11,$H365&lt;&gt;""),SUM($H$3:$H365,-SUM($M$3:$M$8)),IF(AND(MONTH($A365)=12,$H365&lt;&gt;""),SUM($H$3:$H365,-SUM($M$3:$M$9)),IF(AND(MONTH($A365)=1,$H365&lt;&gt;""),SUM($H$3:$H365,-SUM($M$3:$M$10)),IF(AND(MONTH($A365)=2,$H365&lt;&gt;""),SUM($H$3:$H365,-SUM($M$3:$M$11)),IF(AND(MONTH($A365)=3,$H365&lt;&gt;""),SUM($H$3:$H365,-SUM($M$3:$M$12)),IF(AND(MONTH($A365)=4,$H365&lt;&gt;""),SUM($H$3:$H365,-SUM($M$3:$M$13)),"")))))))))))))</f>
        <v/>
      </c>
      <c r="J365" s="26" t="str">
        <f t="shared" si="111"/>
        <v/>
      </c>
      <c r="K365" s="26" t="str">
        <f>IF(OR(A365&lt;$E$1,A365&gt;EOMONTH($E$1,11)),"",IF(OR(AND(A365=EOMONTH(A365,0),VLOOKUP(MONTH(A365),$L$3:$N$14,3,0)&gt;0),J365&lt;&gt;""),SUM($J$3:$J365),""))</f>
        <v/>
      </c>
    </row>
    <row r="366" spans="1:11" x14ac:dyDescent="0.25">
      <c r="A366" s="17">
        <f t="shared" si="112"/>
        <v>43947</v>
      </c>
      <c r="B366" s="11"/>
      <c r="C366" s="11"/>
      <c r="D366" s="11"/>
      <c r="E366" s="11"/>
      <c r="F366" s="22" t="str">
        <f t="shared" si="110"/>
        <v/>
      </c>
      <c r="G366" s="28" t="str">
        <f>IF(SUM(F360:F366)-SUM(G360:G365)&gt;0,SUM(F360:F366)-SUM(G360:G365),"")</f>
        <v/>
      </c>
      <c r="H366" s="26" t="str">
        <f>IF(G366&lt;&gt;"",IF(MAX(SUM(F360:F366)-SUM(G360:G365)-44/24,0)&gt;0,IF(MAX(SUM(F360:F366)-SUM(G360:G365)-44/24,0)&gt;4/24,VLOOKUP(MAX(SUM(F360:F366)-SUM(G360:G365)-44/24,0),$O$3:$P$8,2,1),MAX(SUM(F360:F366)-SUM(G360:G365)-44/24,0)),""),"")</f>
        <v/>
      </c>
      <c r="I366" s="26" t="str">
        <f>IF($A366=EOMONTH($A366,0),IF(VLOOKUP(MONTH($A366),$L$3:$M$14,2,0)&gt;0,VLOOKUP(MONTH($A366),$L$3:$M$14,2,0),""),IF(AND(MONTH($A366)=5,$H366&lt;&gt;""),SUM($H$3:$H366),IF(AND(MONTH($A366)=6,$H366&lt;&gt;""),SUM($H$3:$H366,-$M$3),IF(AND(MONTH($A366)=7,$H366&lt;&gt;""),SUM($H$3:$H366,-SUM($M$3:$M$4)),IF(AND(MONTH($A366)=8,$H366&lt;&gt;""),SUM($H$3:$H366,-SUM($M$3:$M$5)),IF(AND(MONTH($A366)=9,$H366&lt;&gt;""),SUM($H$3:$H366,-SUM($M$3:$M$6)),IF(AND(MONTH($A366)=10,$H366&lt;&gt;""),SUM($H$3:$H366,-SUM($M$3:$M$7)),IF(AND(MONTH($A366)=11,$H366&lt;&gt;""),SUM($H$3:$H366,-SUM($M$3:$M$8)),IF(AND(MONTH($A366)=12,$H366&lt;&gt;""),SUM($H$3:$H366,-SUM($M$3:$M$9)),IF(AND(MONTH($A366)=1,$H366&lt;&gt;""),SUM($H$3:$H366,-SUM($M$3:$M$10)),IF(AND(MONTH($A366)=2,$H366&lt;&gt;""),SUM($H$3:$H366,-SUM($M$3:$M$11)),IF(AND(MONTH($A366)=3,$H366&lt;&gt;""),SUM($H$3:$H366,-SUM($M$3:$M$12)),IF(AND(MONTH($A366)=4,$H366&lt;&gt;""),SUM($H$3:$H366,-SUM($M$3:$M$13)),"")))))))))))))</f>
        <v/>
      </c>
      <c r="J366" s="26" t="str">
        <f t="shared" si="111"/>
        <v/>
      </c>
      <c r="K366" s="26" t="str">
        <f>IF(OR(A366&lt;$E$1,A366&gt;EOMONTH($E$1,11)),"",IF(OR(AND(A366=EOMONTH(A366,0),VLOOKUP(MONTH(A366),$L$3:$N$14,3,0)&gt;0),J366&lt;&gt;""),SUM($J$3:$J366),""))</f>
        <v/>
      </c>
    </row>
    <row r="367" spans="1:11" x14ac:dyDescent="0.25">
      <c r="A367" s="17">
        <f t="shared" si="112"/>
        <v>43948</v>
      </c>
      <c r="B367" s="12"/>
      <c r="C367" s="12"/>
      <c r="D367" s="12"/>
      <c r="E367" s="12"/>
      <c r="F367" s="18" t="str">
        <f t="shared" si="110"/>
        <v/>
      </c>
      <c r="G367" s="25" t="str">
        <f t="shared" ref="G367:G372" si="125">IF(MONTH(A367)=MONTH(A368),"",IF(CHOOSE(WEEKDAY(A367,2),$F$367,SUM($F$367:$F$368),SUM($F$367:$F$369),SUM($F$367:$F$370),SUM($F$367:$F$371),SUM($F$367:$F$372))&gt;0,CHOOSE(WEEKDAY(A367,2),$F$367,SUM($F$367:$F$368),SUM($F$367:$F$369),SUM($F$367:$F$370),SUM($F$367:$F$371),SUM($F$367:$F$372)),""))</f>
        <v/>
      </c>
      <c r="H367" s="25" t="str">
        <f t="shared" ref="H367:H372" si="126">IF(G367&lt;&gt;"",IF(MAX(G367-44/24,0)&gt;0,MAX(G367-44/24,0),""),"")</f>
        <v/>
      </c>
      <c r="I367" s="25" t="str">
        <f>IF(AND(MONTH($A367)=5,$H367&lt;&gt;""),SUM($H$3:$H367),IF(AND(MONTH($A367)=6,$H367&lt;&gt;""),SUM($H$3:$H367,-$M$3),IF(AND(MONTH($A367)=7,$H367&lt;&gt;""),SUM($H$3:$H367,-SUM($M$3:$M$4)),IF(AND(MONTH($A367)=8,$H367&lt;&gt;""),SUM($H$3:$H367,-SUM($M$3:$M$5)),IF(AND(MONTH($A367)=9,$H367&lt;&gt;""),SUM($H$3:$H367,-SUM($M$3:$M$6)),IF(AND(MONTH($A367)=10,$H367&lt;&gt;""),SUM($H$3:$H367,-SUM($M$3:$M$7)),IF(AND(MONTH($A367)=11,$H367&lt;&gt;""),SUM($H$3:$H367,-SUM($M$3:$M$8)),IF(AND(MONTH($A367)=12,$H367&lt;&gt;""),SUM($H$3:$H367,-SUM($M$3:$M$9)),IF(AND(MONTH($A367)=1,$H367&lt;&gt;""),SUM($H$3:$H367,-SUM($M$3:$M$10)),IF(AND(MONTH($A367)=2,$H367&lt;&gt;""),SUM($H$3:$H367,-SUM($M$3:$M$11)),IF(AND(MONTH($A367)=3,$H367&lt;&gt;""),SUM($H$3:$H367,-SUM($M$3:$M$12)),IF(AND(MONTH($A367)=4,$H367&lt;&gt;""),SUM($H$3:$H367,-SUM($M$3:$M$13)),""))))))))))))</f>
        <v/>
      </c>
      <c r="J367" s="25" t="str">
        <f t="shared" si="111"/>
        <v/>
      </c>
      <c r="K367" s="25" t="str">
        <f>IF(OR(A367&lt;$E$1,A367&gt;EOMONTH($E$1,11)),"",IF(OR(AND(A367=EOMONTH(A367,0),VLOOKUP(MONTH(A367),$L$3:$N$14,3,0)&gt;0),J367&lt;&gt;""),SUM($J$3:$J367),""))</f>
        <v/>
      </c>
    </row>
    <row r="368" spans="1:11" x14ac:dyDescent="0.25">
      <c r="A368" s="17">
        <f t="shared" si="112"/>
        <v>43949</v>
      </c>
      <c r="B368" s="12"/>
      <c r="C368" s="12"/>
      <c r="D368" s="12"/>
      <c r="E368" s="12"/>
      <c r="F368" s="18" t="str">
        <f t="shared" si="110"/>
        <v/>
      </c>
      <c r="G368" s="25" t="str">
        <f t="shared" si="125"/>
        <v/>
      </c>
      <c r="H368" s="25" t="str">
        <f t="shared" si="126"/>
        <v/>
      </c>
      <c r="I368" s="25" t="str">
        <f>IF(AND(MONTH($A368)=5,$H368&lt;&gt;""),SUM($H$3:$H368),IF(AND(MONTH($A368)=6,$H368&lt;&gt;""),SUM($H$3:$H368,-$M$3),IF(AND(MONTH($A368)=7,$H368&lt;&gt;""),SUM($H$3:$H368,-SUM($M$3:$M$4)),IF(AND(MONTH($A368)=8,$H368&lt;&gt;""),SUM($H$3:$H368,-SUM($M$3:$M$5)),IF(AND(MONTH($A368)=9,$H368&lt;&gt;""),SUM($H$3:$H368,-SUM($M$3:$M$6)),IF(AND(MONTH($A368)=10,$H368&lt;&gt;""),SUM($H$3:$H368,-SUM($M$3:$M$7)),IF(AND(MONTH($A368)=11,$H368&lt;&gt;""),SUM($H$3:$H368,-SUM($M$3:$M$8)),IF(AND(MONTH($A368)=12,$H368&lt;&gt;""),SUM($H$3:$H368,-SUM($M$3:$M$9)),IF(AND(MONTH($A368)=1,$H368&lt;&gt;""),SUM($H$3:$H368,-SUM($M$3:$M$10)),IF(AND(MONTH($A368)=2,$H368&lt;&gt;""),SUM($H$3:$H368,-SUM($M$3:$M$11)),IF(AND(MONTH($A368)=3,$H368&lt;&gt;""),SUM($H$3:$H368,-SUM($M$3:$M$12)),IF(AND(MONTH($A368)=4,$H368&lt;&gt;""),SUM($H$3:$H368,-SUM($M$3:$M$13)),""))))))))))))</f>
        <v/>
      </c>
      <c r="J368" s="25" t="str">
        <f t="shared" si="111"/>
        <v/>
      </c>
      <c r="K368" s="25" t="str">
        <f>IF(OR(A368&lt;$E$1,A368&gt;EOMONTH($E$1,11)),"",IF(OR(AND(A368=EOMONTH(A368,0),VLOOKUP(MONTH(A368),$L$3:$N$14,3,0)&gt;0),J368&lt;&gt;""),SUM($J$3:$J368),""))</f>
        <v/>
      </c>
    </row>
    <row r="369" spans="1:13" x14ac:dyDescent="0.25">
      <c r="A369" s="17">
        <f t="shared" si="112"/>
        <v>43950</v>
      </c>
      <c r="B369" s="12"/>
      <c r="C369" s="12"/>
      <c r="D369" s="12"/>
      <c r="E369" s="12"/>
      <c r="F369" s="18" t="str">
        <f t="shared" si="110"/>
        <v/>
      </c>
      <c r="G369" s="25" t="str">
        <f t="shared" si="125"/>
        <v/>
      </c>
      <c r="H369" s="25" t="str">
        <f t="shared" si="126"/>
        <v/>
      </c>
      <c r="I369" s="25" t="str">
        <f>IF(AND(MONTH($A369)=5,$H369&lt;&gt;""),SUM($H$3:$H369),IF(AND(MONTH($A369)=6,$H369&lt;&gt;""),SUM($H$3:$H369,-$M$3),IF(AND(MONTH($A369)=7,$H369&lt;&gt;""),SUM($H$3:$H369,-SUM($M$3:$M$4)),IF(AND(MONTH($A369)=8,$H369&lt;&gt;""),SUM($H$3:$H369,-SUM($M$3:$M$5)),IF(AND(MONTH($A369)=9,$H369&lt;&gt;""),SUM($H$3:$H369,-SUM($M$3:$M$6)),IF(AND(MONTH($A369)=10,$H369&lt;&gt;""),SUM($H$3:$H369,-SUM($M$3:$M$7)),IF(AND(MONTH($A369)=11,$H369&lt;&gt;""),SUM($H$3:$H369,-SUM($M$3:$M$8)),IF(AND(MONTH($A369)=12,$H369&lt;&gt;""),SUM($H$3:$H369,-SUM($M$3:$M$9)),IF(AND(MONTH($A369)=1,$H369&lt;&gt;""),SUM($H$3:$H369,-SUM($M$3:$M$10)),IF(AND(MONTH($A369)=2,$H369&lt;&gt;""),SUM($H$3:$H369,-SUM($M$3:$M$11)),IF(AND(MONTH($A369)=3,$H369&lt;&gt;""),SUM($H$3:$H369,-SUM($M$3:$M$12)),IF(AND(MONTH($A369)=4,$H369&lt;&gt;""),SUM($H$3:$H369,-SUM($M$3:$M$13)),""))))))))))))</f>
        <v/>
      </c>
      <c r="J369" s="25" t="str">
        <f t="shared" si="111"/>
        <v/>
      </c>
      <c r="K369" s="25" t="str">
        <f>IF(OR(A369&lt;$E$1,A369&gt;EOMONTH($E$1,11)),"",IF(OR(AND(A369=EOMONTH(A369,0),VLOOKUP(MONTH(A369),$L$3:$N$14,3,0)&gt;0),J369&lt;&gt;""),SUM($J$3:$J369),""))</f>
        <v/>
      </c>
    </row>
    <row r="370" spans="1:13" x14ac:dyDescent="0.25">
      <c r="A370" s="17">
        <f t="shared" si="112"/>
        <v>43951</v>
      </c>
      <c r="B370" s="12"/>
      <c r="C370" s="12"/>
      <c r="D370" s="12"/>
      <c r="E370" s="12"/>
      <c r="F370" s="18" t="str">
        <f t="shared" si="110"/>
        <v/>
      </c>
      <c r="G370" s="25" t="str">
        <f t="shared" si="125"/>
        <v/>
      </c>
      <c r="H370" s="25" t="str">
        <f t="shared" si="126"/>
        <v/>
      </c>
      <c r="I370" s="25" t="str">
        <f>IF(AND(MONTH($A370)=5,$H370&lt;&gt;""),SUM($H$3:$H370),IF(AND(MONTH($A370)=6,$H370&lt;&gt;""),SUM($H$3:$H370,-$M$3),IF(AND(MONTH($A370)=7,$H370&lt;&gt;""),SUM($H$3:$H370,-SUM($M$3:$M$4)),IF(AND(MONTH($A370)=8,$H370&lt;&gt;""),SUM($H$3:$H370,-SUM($M$3:$M$5)),IF(AND(MONTH($A370)=9,$H370&lt;&gt;""),SUM($H$3:$H370,-SUM($M$3:$M$6)),IF(AND(MONTH($A370)=10,$H370&lt;&gt;""),SUM($H$3:$H370,-SUM($M$3:$M$7)),IF(AND(MONTH($A370)=11,$H370&lt;&gt;""),SUM($H$3:$H370,-SUM($M$3:$M$8)),IF(AND(MONTH($A370)=12,$H370&lt;&gt;""),SUM($H$3:$H370,-SUM($M$3:$M$9)),IF(AND(MONTH($A370)=1,$H370&lt;&gt;""),SUM($H$3:$H370,-SUM($M$3:$M$10)),IF(AND(MONTH($A370)=2,$H370&lt;&gt;""),SUM($H$3:$H370,-SUM($M$3:$M$11)),IF(AND(MONTH($A370)=3,$H370&lt;&gt;""),SUM($H$3:$H370,-SUM($M$3:$M$12)),IF(AND(MONTH($A370)=4,$H370&lt;&gt;""),SUM($H$3:$H370,-SUM($M$3:$M$13)),""))))))))))))</f>
        <v/>
      </c>
      <c r="J370" s="25" t="str">
        <f t="shared" si="111"/>
        <v/>
      </c>
      <c r="K370" s="25" t="str">
        <f>IF(OR(A370&lt;$E$1,A370&gt;EOMONTH($E$1,11)),"",IF(OR(AND(A370=EOMONTH(A370,0),VLOOKUP(MONTH(A370),$L$3:$N$14,3,0)&gt;0),J370&lt;&gt;""),SUM($J$3:$J370),""))</f>
        <v/>
      </c>
    </row>
    <row r="371" spans="1:13" x14ac:dyDescent="0.25">
      <c r="A371" s="17">
        <f>A370+1</f>
        <v>43952</v>
      </c>
      <c r="B371" s="12"/>
      <c r="C371" s="12"/>
      <c r="D371" s="12"/>
      <c r="E371" s="12"/>
      <c r="F371" s="18" t="str">
        <f t="shared" si="110"/>
        <v/>
      </c>
      <c r="G371" s="25" t="str">
        <f t="shared" si="125"/>
        <v/>
      </c>
      <c r="H371" s="25" t="str">
        <f t="shared" si="126"/>
        <v/>
      </c>
      <c r="I371" s="25" t="str">
        <f>IF(AND(MONTH($A371)=5,$H371&lt;&gt;""),SUM($H$3:$H371),IF(AND(MONTH($A371)=6,$H371&lt;&gt;""),SUM($H$3:$H371,-$M$3),IF(AND(MONTH($A371)=7,$H371&lt;&gt;""),SUM($H$3:$H371,-SUM($M$3:$M$4)),IF(AND(MONTH($A371)=8,$H371&lt;&gt;""),SUM($H$3:$H371,-SUM($M$3:$M$5)),IF(AND(MONTH($A371)=9,$H371&lt;&gt;""),SUM($H$3:$H371,-SUM($M$3:$M$6)),IF(AND(MONTH($A371)=10,$H371&lt;&gt;""),SUM($H$3:$H371,-SUM($M$3:$M$7)),IF(AND(MONTH($A371)=11,$H371&lt;&gt;""),SUM($H$3:$H371,-SUM($M$3:$M$8)),IF(AND(MONTH($A371)=12,$H371&lt;&gt;""),SUM($H$3:$H371,-SUM($M$3:$M$9)),IF(AND(MONTH($A371)=1,$H371&lt;&gt;""),SUM($H$3:$H371,-SUM($M$3:$M$10)),IF(AND(MONTH($A371)=2,$H371&lt;&gt;""),SUM($H$3:$H371,-SUM($M$3:$M$11)),IF(AND(MONTH($A371)=3,$H371&lt;&gt;""),SUM($H$3:$H371,-SUM($M$3:$M$12)),IF(AND(MONTH($A371)=4,$H371&lt;&gt;""),SUM($H$3:$H371,-SUM($M$3:$M$13)),""))))))))))))</f>
        <v/>
      </c>
      <c r="J371" s="19" t="str">
        <f t="shared" si="111"/>
        <v/>
      </c>
      <c r="K371" s="19" t="str">
        <f>IF(OR(A371&lt;$E$1,A371&gt;EOMONTH($E$1,11)),"",IF(OR(AND(A371=EOMONTH(A371,0),VLOOKUP(MONTH(A371),$L$3:$N$14,3,0)&gt;0),J371&lt;&gt;""),SUM($J$3:$J371),""))</f>
        <v/>
      </c>
    </row>
    <row r="372" spans="1:13" x14ac:dyDescent="0.25">
      <c r="A372" s="17">
        <f>A371+1</f>
        <v>43953</v>
      </c>
      <c r="B372" s="12"/>
      <c r="C372" s="12"/>
      <c r="D372" s="12"/>
      <c r="E372" s="12"/>
      <c r="F372" s="18" t="str">
        <f t="shared" si="110"/>
        <v/>
      </c>
      <c r="G372" s="25" t="str">
        <f t="shared" si="125"/>
        <v/>
      </c>
      <c r="H372" s="25" t="str">
        <f t="shared" si="126"/>
        <v/>
      </c>
      <c r="I372" s="25" t="str">
        <f>IF(AND(MONTH($A372)=5,$H372&lt;&gt;""),SUM($H$3:$H372),IF(AND(MONTH($A372)=6,$H372&lt;&gt;""),SUM($H$3:$H372,-$M$3),IF(AND(MONTH($A372)=7,$H372&lt;&gt;""),SUM($H$3:$H372,-SUM($M$3:$M$4)),IF(AND(MONTH($A372)=8,$H372&lt;&gt;""),SUM($H$3:$H372,-SUM($M$3:$M$5)),IF(AND(MONTH($A372)=9,$H372&lt;&gt;""),SUM($H$3:$H372,-SUM($M$3:$M$6)),IF(AND(MONTH($A372)=10,$H372&lt;&gt;""),SUM($H$3:$H372,-SUM($M$3:$M$7)),IF(AND(MONTH($A372)=11,$H372&lt;&gt;""),SUM($H$3:$H372,-SUM($M$3:$M$8)),IF(AND(MONTH($A372)=12,$H372&lt;&gt;""),SUM($H$3:$H372,-SUM($M$3:$M$9)),IF(AND(MONTH($A372)=1,$H372&lt;&gt;""),SUM($H$3:$H372,-SUM($M$3:$M$10)),IF(AND(MONTH($A372)=2,$H372&lt;&gt;""),SUM($H$3:$H372,-SUM($M$3:$M$11)),IF(AND(MONTH($A372)=3,$H372&lt;&gt;""),SUM($H$3:$H372,-SUM($M$3:$M$12)),IF(AND(MONTH($A372)=4,$H372&lt;&gt;""),SUM($H$3:$H372,-SUM($M$3:$M$13)),""))))))))))))</f>
        <v/>
      </c>
      <c r="J372" s="19" t="str">
        <f t="shared" si="111"/>
        <v/>
      </c>
      <c r="K372" s="19" t="str">
        <f>IF(OR(A372&lt;$E$1,A372&gt;EOMONTH($E$1,11)),"",IF(OR(AND(A372=EOMONTH(A372,0),VLOOKUP(MONTH(A372),$L$3:$N$14,3,0)&gt;0),J372&lt;&gt;""),SUM($J$3:$J372),""))</f>
        <v/>
      </c>
      <c r="M372" s="29"/>
    </row>
    <row r="373" spans="1:13" x14ac:dyDescent="0.25">
      <c r="A373" s="17">
        <f>A372+1</f>
        <v>43954</v>
      </c>
      <c r="B373" s="12"/>
      <c r="C373" s="12"/>
      <c r="D373" s="12"/>
      <c r="E373" s="12"/>
      <c r="F373" s="18" t="str">
        <f t="shared" si="110"/>
        <v/>
      </c>
      <c r="G373" s="21" t="str">
        <f>IF(A373&gt;EOMONTH($E$1,11),"",IF(SUM(F367:F373)-SUM(G367:G372)&gt;0,SUM(F367:F373)-SUM(G367:G372),""))</f>
        <v/>
      </c>
      <c r="H373" s="25" t="str">
        <f>IF(G373&lt;&gt;"",IF(MAX(SUM(F367:F373)-SUM(G367:G372)-44/24,0)&gt;0,IF(MAX(SUM(F367:F373)-SUM(G367:G372)-44/24,0)&gt;4/24,VLOOKUP(MAX(SUM(F367:F373)-SUM(G367:G372)-44/24,0),$O$3:$P$8,2,1),MAX(SUM(F367:F373)-SUM(G367:G372)-44/24,0)),""),"")</f>
        <v/>
      </c>
      <c r="I373" s="25" t="str">
        <f>IF(AND(MONTH($A373)=5,$H373&lt;&gt;""),SUM($H$3:$H373),IF(AND(MONTH($A373)=6,$H373&lt;&gt;""),SUM($H$3:$H373,-$M$3),IF(AND(MONTH($A373)=7,$H373&lt;&gt;""),SUM($H$3:$H373,-SUM($M$3:$M$4)),IF(AND(MONTH($A373)=8,$H373&lt;&gt;""),SUM($H$3:$H373,-SUM($M$3:$M$5)),IF(AND(MONTH($A373)=9,$H373&lt;&gt;""),SUM($H$3:$H373,-SUM($M$3:$M$6)),IF(AND(MONTH($A373)=10,$H373&lt;&gt;""),SUM($H$3:$H373,-SUM($M$3:$M$7)),IF(AND(MONTH($A373)=11,$H373&lt;&gt;""),SUM($H$3:$H373,-SUM($M$3:$M$8)),IF(AND(MONTH($A373)=12,$H373&lt;&gt;""),SUM($H$3:$H373,-SUM($M$3:$M$9)),IF(AND(MONTH($A373)=1,$H373&lt;&gt;""),SUM($H$3:$H373,-SUM($M$3:$M$10)),IF(AND(MONTH($A373)=2,$H373&lt;&gt;""),SUM($H$3:$H373,-SUM($M$3:$M$11)),IF(AND(MONTH($A373)=3,$H373&lt;&gt;""),SUM($H$3:$H373,-SUM($M$3:$M$12)),IF(AND(MONTH($A373)=4,$H373&lt;&gt;""),SUM($H$3:$H373,-SUM($M$3:$M$13)),""))))))))))))</f>
        <v/>
      </c>
      <c r="J373" s="19" t="str">
        <f t="shared" si="111"/>
        <v/>
      </c>
      <c r="K373" s="19" t="str">
        <f>IF(OR(A373&lt;$E$1,A373&gt;EOMONTH($E$1,11)),"",IF(OR(AND(A373=EOMONTH(A373,0),VLOOKUP(MONTH(A373),$L$3:$N$14,3,0)&gt;0),J373&lt;&gt;""),SUM($J$3:$J373),""))</f>
        <v/>
      </c>
    </row>
  </sheetData>
  <sheetProtection sheet="1" objects="1" scenarios="1" selectLockedCells="1"/>
  <mergeCells count="5">
    <mergeCell ref="C1:D1"/>
    <mergeCell ref="L1:N2"/>
    <mergeCell ref="O1:P2"/>
    <mergeCell ref="H2:I2"/>
    <mergeCell ref="J2:K2"/>
  </mergeCells>
  <conditionalFormatting sqref="A3:K373">
    <cfRule type="expression" dxfId="7" priority="2">
      <formula>$A3=EOMONTH($A3,0)</formula>
    </cfRule>
    <cfRule type="expression" dxfId="6" priority="3">
      <formula>DAY($A3)=1</formula>
    </cfRule>
    <cfRule type="expression" dxfId="5" priority="4">
      <formula>WEEKDAY($A3,2)&gt;5</formula>
    </cfRule>
  </conditionalFormatting>
  <conditionalFormatting sqref="G3:G373">
    <cfRule type="expression" dxfId="4" priority="1">
      <formula>AND(G3&lt;&gt;"",G3&gt;48/24)</formula>
    </cfRule>
  </conditionalFormatting>
  <dataValidations count="1">
    <dataValidation type="list" allowBlank="1" showInputMessage="1" showErrorMessage="1" sqref="B1">
      <formula1>Années</formula1>
    </dataValidation>
  </dataValidations>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F8" sqref="F8"/>
    </sheetView>
  </sheetViews>
  <sheetFormatPr baseColWidth="10" defaultRowHeight="15" x14ac:dyDescent="0.25"/>
  <sheetData>
    <row r="1" spans="1:5" ht="18.75" x14ac:dyDescent="0.3">
      <c r="A1">
        <v>2019</v>
      </c>
      <c r="E1" s="30" t="s">
        <v>10</v>
      </c>
    </row>
    <row r="2" spans="1:5" x14ac:dyDescent="0.25">
      <c r="A2">
        <v>2020</v>
      </c>
    </row>
    <row r="3" spans="1:5" x14ac:dyDescent="0.25">
      <c r="A3">
        <v>2021</v>
      </c>
    </row>
    <row r="4" spans="1:5" x14ac:dyDescent="0.25">
      <c r="A4">
        <v>2022</v>
      </c>
    </row>
    <row r="5" spans="1:5" x14ac:dyDescent="0.25">
      <c r="A5">
        <v>2023</v>
      </c>
    </row>
    <row r="6" spans="1:5" x14ac:dyDescent="0.25">
      <c r="A6">
        <v>2024</v>
      </c>
    </row>
    <row r="7" spans="1:5" x14ac:dyDescent="0.25">
      <c r="A7">
        <v>2025</v>
      </c>
    </row>
    <row r="8" spans="1:5" x14ac:dyDescent="0.25">
      <c r="A8">
        <v>2026</v>
      </c>
    </row>
    <row r="9" spans="1:5" x14ac:dyDescent="0.25">
      <c r="A9">
        <v>2027</v>
      </c>
    </row>
    <row r="10" spans="1:5" x14ac:dyDescent="0.25">
      <c r="A10">
        <v>2028</v>
      </c>
    </row>
    <row r="11" spans="1:5" x14ac:dyDescent="0.25">
      <c r="A11">
        <v>2029</v>
      </c>
    </row>
    <row r="12" spans="1:5" x14ac:dyDescent="0.25">
      <c r="A12">
        <v>2030</v>
      </c>
    </row>
    <row r="13" spans="1:5" x14ac:dyDescent="0.25">
      <c r="A13">
        <v>2031</v>
      </c>
    </row>
    <row r="14" spans="1:5" x14ac:dyDescent="0.25">
      <c r="A14">
        <v>2032</v>
      </c>
    </row>
    <row r="15" spans="1:5" x14ac:dyDescent="0.25">
      <c r="A15">
        <v>2033</v>
      </c>
    </row>
    <row r="16" spans="1:5" x14ac:dyDescent="0.25">
      <c r="A16">
        <v>2034</v>
      </c>
    </row>
    <row r="17" spans="1:1" x14ac:dyDescent="0.25">
      <c r="A17">
        <v>2035</v>
      </c>
    </row>
    <row r="18" spans="1:1" x14ac:dyDescent="0.25">
      <c r="A18">
        <v>2036</v>
      </c>
    </row>
    <row r="19" spans="1:1" x14ac:dyDescent="0.25">
      <c r="A19">
        <v>2037</v>
      </c>
    </row>
    <row r="20" spans="1:1" x14ac:dyDescent="0.25">
      <c r="A20">
        <v>2038</v>
      </c>
    </row>
    <row r="21" spans="1:1" x14ac:dyDescent="0.25">
      <c r="A21">
        <v>2039</v>
      </c>
    </row>
    <row r="22" spans="1:1" x14ac:dyDescent="0.25">
      <c r="A22">
        <v>2040</v>
      </c>
    </row>
    <row r="23" spans="1:1" x14ac:dyDescent="0.25">
      <c r="A23">
        <v>2041</v>
      </c>
    </row>
    <row r="24" spans="1:1" x14ac:dyDescent="0.25">
      <c r="A24">
        <v>2042</v>
      </c>
    </row>
    <row r="25" spans="1:1" x14ac:dyDescent="0.25">
      <c r="A25">
        <v>2043</v>
      </c>
    </row>
    <row r="26" spans="1:1" x14ac:dyDescent="0.25">
      <c r="A26">
        <v>2044</v>
      </c>
    </row>
    <row r="27" spans="1:1" x14ac:dyDescent="0.25">
      <c r="A27">
        <v>2045</v>
      </c>
    </row>
    <row r="28" spans="1:1" x14ac:dyDescent="0.25">
      <c r="A28">
        <v>2046</v>
      </c>
    </row>
    <row r="29" spans="1:1" x14ac:dyDescent="0.25">
      <c r="A29">
        <v>2047</v>
      </c>
    </row>
    <row r="30" spans="1:1" x14ac:dyDescent="0.25">
      <c r="A30">
        <v>2048</v>
      </c>
    </row>
    <row r="31" spans="1:1" x14ac:dyDescent="0.25">
      <c r="A31">
        <v>2049</v>
      </c>
    </row>
    <row r="32" spans="1:1" x14ac:dyDescent="0.25">
      <c r="A32">
        <v>2050</v>
      </c>
    </row>
  </sheetData>
  <hyperlinks>
    <hyperlink ref="E1" r:id="rId1"/>
  </hyperlinks>
  <pageMargins left="0.7" right="0.7" top="0.75" bottom="0.75" header="0.3" footer="0.3"/>
  <pageSetup paperSize="9" orientation="portrait"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73"/>
  <sheetViews>
    <sheetView workbookViewId="0">
      <pane ySplit="2" topLeftCell="A3" activePane="bottomLeft" state="frozen"/>
      <selection pane="bottomLeft" activeCell="B3" sqref="B3"/>
    </sheetView>
  </sheetViews>
  <sheetFormatPr baseColWidth="10" defaultRowHeight="15" x14ac:dyDescent="0.25"/>
  <cols>
    <col min="1" max="1" width="27.140625" style="16" bestFit="1" customWidth="1"/>
    <col min="2" max="5" width="11.42578125" style="16"/>
    <col min="6" max="6" width="11.42578125" style="15"/>
    <col min="7" max="7" width="12.5703125" style="15" customWidth="1"/>
    <col min="8" max="8" width="10.140625" style="15" customWidth="1"/>
    <col min="9" max="9" width="7.42578125" style="15" customWidth="1"/>
    <col min="10" max="10" width="9.42578125" style="15" customWidth="1"/>
    <col min="11" max="11" width="7.5703125" style="15" customWidth="1"/>
    <col min="12" max="12" width="9.28515625" style="16" customWidth="1"/>
    <col min="13" max="13" width="12.42578125" style="16" customWidth="1"/>
    <col min="14" max="14" width="9.28515625" style="16" customWidth="1"/>
    <col min="15" max="16" width="13.42578125" style="16" customWidth="1"/>
    <col min="17" max="16384" width="11.42578125" style="16"/>
  </cols>
  <sheetData>
    <row r="1" spans="1:16" ht="15" customHeight="1" x14ac:dyDescent="0.25">
      <c r="A1" s="13" t="s">
        <v>9</v>
      </c>
      <c r="B1" s="8">
        <v>2019</v>
      </c>
      <c r="C1" s="39" t="s">
        <v>8</v>
      </c>
      <c r="D1" s="39"/>
      <c r="E1" s="14">
        <f>DATE(B1,5,1)</f>
        <v>43586</v>
      </c>
      <c r="L1" s="40" t="s">
        <v>12</v>
      </c>
      <c r="M1" s="41"/>
      <c r="N1" s="42"/>
      <c r="O1" s="46" t="s">
        <v>13</v>
      </c>
      <c r="P1" s="47"/>
    </row>
    <row r="2" spans="1:16" ht="18.75" customHeight="1" x14ac:dyDescent="0.25">
      <c r="A2" s="31" t="s">
        <v>0</v>
      </c>
      <c r="B2" s="31" t="s">
        <v>1</v>
      </c>
      <c r="C2" s="31" t="s">
        <v>2</v>
      </c>
      <c r="D2" s="31" t="s">
        <v>3</v>
      </c>
      <c r="E2" s="31" t="s">
        <v>2</v>
      </c>
      <c r="F2" s="31" t="s">
        <v>4</v>
      </c>
      <c r="G2" s="31" t="s">
        <v>5</v>
      </c>
      <c r="H2" s="50" t="s">
        <v>7</v>
      </c>
      <c r="I2" s="50"/>
      <c r="J2" s="50" t="s">
        <v>6</v>
      </c>
      <c r="K2" s="51"/>
      <c r="L2" s="43"/>
      <c r="M2" s="44"/>
      <c r="N2" s="45"/>
      <c r="O2" s="48"/>
      <c r="P2" s="49"/>
    </row>
    <row r="3" spans="1:16" x14ac:dyDescent="0.25">
      <c r="A3" s="17">
        <f>$E$1+CHOOSE(WEEKDAY($E$1,2),0,-1,-2,-3,-4,-5,-6)</f>
        <v>43584</v>
      </c>
      <c r="B3" s="9"/>
      <c r="C3" s="9"/>
      <c r="D3" s="9"/>
      <c r="E3" s="9"/>
      <c r="F3" s="18" t="str">
        <f t="shared" ref="F3:F66" si="0">IF(AND(B3=0,C3=0,D3=0,E3=0),"",IF((C3-B3)+(E3-D3)&lt;0,"",(C3-B3)+(E3-D3)))</f>
        <v/>
      </c>
      <c r="G3" s="19" t="str">
        <f t="shared" ref="G3:G8" si="1">IF(A3&lt;$E$1,"",IF(MONTH(A3)=MONTH(A4),"",CHOOSE(WEEKDAY(A3,2),$F$3,SUM($F$3:$F$4),SUM($F$3:$F$5),SUM($F$3:$F$6),SUM($F$3:$F$7),SUM($F$3:$F$8))))</f>
        <v/>
      </c>
      <c r="H3" s="19" t="str">
        <f t="shared" ref="H3:H8" si="2">IF(G3&lt;&gt;"",IF(MAX(G3-44/24,0)&gt;0,MAX(G3-44/24,0),""),"")</f>
        <v/>
      </c>
      <c r="I3" s="19" t="str">
        <f>IF($A3&lt;$E$1,"",IF($A3=EOMONTH($A3,0),IF(VLOOKUP(MONTH($A3),$L$3:$M$14,2,0)&gt;0,VLOOKUP(MONTH($A3),$L$3:$M$14,2,0),""),IF(AND(MONTH($A3)=5,$H3&lt;&gt;""),SUM($H$3:$H3),IF(AND(MONTH($A3)=6,$H3&lt;&gt;""),SUM($H$3:$H3,-$M$3),IF(AND(MONTH($A3)=7,$H3&lt;&gt;""),SUM($H$3:$H3,-SUM($M$3:$M$4)),IF(AND(MONTH($A3)=8,$H3&lt;&gt;""),SUM($H$3:$H3,-SUM($M$3:$M$5)),IF(AND(MONTH($A3)=9,$H3&lt;&gt;""),SUM($H$3:$H3,-SUM($M$3:$M$6)),IF(AND(MONTH($A3)=10,$H3&lt;&gt;""),SUM($H$3:$H3,-SUM($M$3:$M$7)),IF(AND(MONTH($A3)=11,$H3&lt;&gt;""),SUM($H$3:$H3,-SUM($M$3:$M$8)),IF(AND(MONTH($A3)=12,$H3&lt;&gt;""),SUM($H$3:$H3,-SUM($M$3:$M$9)),IF(AND(MONTH($A3)=1,$H3&lt;&gt;""),SUM($H$3:$H3,-SUM($M$3:$M$10)),IF(AND(MONTH($A3)=2,$H3&lt;&gt;""),SUM($H$3:$H3,-SUM($M$3:$M$11)),IF(AND(MONTH($A3)=3,$H3&lt;&gt;""),SUM($H$3:$H3,-SUM($M$3:$M$12)),IF(AND(MONTH($A3)=4,$H3&lt;&gt;""),SUM($H$3:$H3,-SUM($M$3:$M$13)),""))))))))))))))</f>
        <v/>
      </c>
      <c r="J3" s="19" t="str">
        <f t="shared" ref="J3:J15" si="3">IF(G3&lt;&gt;"",IF(MAX(G3-35/24,0)&gt;0,IF(MAX(G3,0)&gt;48/24,9/24,MAX(G3-35/24,0)-_xlfn.NUMBERVALUE(H3)),""),"")</f>
        <v/>
      </c>
      <c r="K3" s="19" t="str">
        <f>IF(OR(A3&lt;$E$1,A3&gt;EOMONTH($E$1,11)),"",IF(OR(AND(A3=EOMONTH(A3,0),VLOOKUP(MONTH(A3),$L$3:$N$14,3,0)&gt;0),J3&lt;&gt;""),SUM($J$3:$J3),""))</f>
        <v/>
      </c>
      <c r="L3" s="32">
        <v>5</v>
      </c>
      <c r="M3" s="33">
        <f>SUMPRODUCT((MONTH($A$3:$A$373)=L3)*(_xlfn.NUMBERVALUE($H$3:$H$373)))</f>
        <v>0</v>
      </c>
      <c r="N3" s="33">
        <f t="shared" ref="N3:N14" si="4">SUMPRODUCT((MONTH($A$3:$A$373)=L3)*(_xlfn.NUMBERVALUE($J$3:$J$373)))</f>
        <v>0</v>
      </c>
      <c r="O3" s="36">
        <v>0.1673611111111111</v>
      </c>
      <c r="P3" s="36">
        <v>0.20833333333333334</v>
      </c>
    </row>
    <row r="4" spans="1:16" x14ac:dyDescent="0.25">
      <c r="A4" s="17">
        <f>A3+1</f>
        <v>43585</v>
      </c>
      <c r="B4" s="9"/>
      <c r="C4" s="9"/>
      <c r="D4" s="9"/>
      <c r="E4" s="9"/>
      <c r="F4" s="18" t="str">
        <f t="shared" si="0"/>
        <v/>
      </c>
      <c r="G4" s="19" t="str">
        <f t="shared" si="1"/>
        <v/>
      </c>
      <c r="H4" s="19" t="str">
        <f t="shared" si="2"/>
        <v/>
      </c>
      <c r="I4" s="19" t="str">
        <f>IF($A4&lt;$E$1,"",IF($A4=EOMONTH($A4,0),IF(VLOOKUP(MONTH($A4),$L$3:$M$14,2,0)&gt;0,VLOOKUP(MONTH($A4),$L$3:$M$14,2,0),""),IF(AND(MONTH($A4)=5,$H4&lt;&gt;""),SUM($H$3:$H4),IF(AND(MONTH($A4)=6,$H4&lt;&gt;""),SUM($H$3:$H4,-$M$3),IF(AND(MONTH($A4)=7,$H4&lt;&gt;""),SUM($H$3:$H4,-SUM($M$3:$M$4)),IF(AND(MONTH($A4)=8,$H4&lt;&gt;""),SUM($H$3:$H4,-SUM($M$3:$M$5)),IF(AND(MONTH($A4)=9,$H4&lt;&gt;""),SUM($H$3:$H4,-SUM($M$3:$M$6)),IF(AND(MONTH($A4)=10,$H4&lt;&gt;""),SUM($H$3:$H4,-SUM($M$3:$M$7)),IF(AND(MONTH($A4)=11,$H4&lt;&gt;""),SUM($H$3:$H4,-SUM($M$3:$M$8)),IF(AND(MONTH($A4)=12,$H4&lt;&gt;""),SUM($H$3:$H4,-SUM($M$3:$M$9)),IF(AND(MONTH($A4)=1,$H4&lt;&gt;""),SUM($H$3:$H4,-SUM($M$3:$M$10)),IF(AND(MONTH($A4)=2,$H4&lt;&gt;""),SUM($H$3:$H4,-SUM($M$3:$M$11)),IF(AND(MONTH($A4)=3,$H4&lt;&gt;""),SUM($H$3:$H4,-SUM($M$3:$M$12)),IF(AND(MONTH($A4)=4,$H4&lt;&gt;""),SUM($H$3:$H4,-SUM($M$3:$M$13)),""))))))))))))))</f>
        <v/>
      </c>
      <c r="J4" s="19" t="str">
        <f t="shared" si="3"/>
        <v/>
      </c>
      <c r="K4" s="19" t="str">
        <f>IF(OR(A4&lt;$E$1,A4&gt;EOMONTH($E$1,11)),"",IF(OR(AND(A4=EOMONTH(A4,0),VLOOKUP(MONTH(A4),$L$3:$N$14,3,0)&gt;0),J4&lt;&gt;""),SUM($J$3:$J4),""))</f>
        <v/>
      </c>
      <c r="L4" s="32">
        <v>6</v>
      </c>
      <c r="M4" s="33">
        <f t="shared" ref="M4:M14" si="5">SUMPRODUCT((MONTH($A$3:$A$373)=L4)*(_xlfn.NUMBERVALUE($H$3:$H$373)))</f>
        <v>0</v>
      </c>
      <c r="N4" s="33">
        <f t="shared" si="4"/>
        <v>0</v>
      </c>
      <c r="O4" s="36">
        <v>0.20902777777777778</v>
      </c>
      <c r="P4" s="36">
        <v>0.25</v>
      </c>
    </row>
    <row r="5" spans="1:16" x14ac:dyDescent="0.25">
      <c r="A5" s="17">
        <f t="shared" ref="A5:A68" si="6">A4+1</f>
        <v>43586</v>
      </c>
      <c r="B5" s="9"/>
      <c r="C5" s="9"/>
      <c r="D5" s="9"/>
      <c r="E5" s="9"/>
      <c r="F5" s="18" t="str">
        <f t="shared" si="0"/>
        <v/>
      </c>
      <c r="G5" s="19" t="str">
        <f t="shared" si="1"/>
        <v/>
      </c>
      <c r="H5" s="19" t="str">
        <f t="shared" si="2"/>
        <v/>
      </c>
      <c r="I5" s="19" t="str">
        <f>IF($A5&lt;$E$1,"",IF($A5=EOMONTH($A5,0),IF(VLOOKUP(MONTH($A5),$L$3:$M$14,2,0)&gt;0,VLOOKUP(MONTH($A5),$L$3:$M$14,2,0),""),IF(AND(MONTH($A5)=5,$H5&lt;&gt;""),SUM($H$3:$H5),IF(AND(MONTH($A5)=6,$H5&lt;&gt;""),SUM($H$3:$H5,-$M$3),IF(AND(MONTH($A5)=7,$H5&lt;&gt;""),SUM($H$3:$H5,-SUM($M$3:$M$4)),IF(AND(MONTH($A5)=8,$H5&lt;&gt;""),SUM($H$3:$H5,-SUM($M$3:$M$5)),IF(AND(MONTH($A5)=9,$H5&lt;&gt;""),SUM($H$3:$H5,-SUM($M$3:$M$6)),IF(AND(MONTH($A5)=10,$H5&lt;&gt;""),SUM($H$3:$H5,-SUM($M$3:$M$7)),IF(AND(MONTH($A5)=11,$H5&lt;&gt;""),SUM($H$3:$H5,-SUM($M$3:$M$8)),IF(AND(MONTH($A5)=12,$H5&lt;&gt;""),SUM($H$3:$H5,-SUM($M$3:$M$9)),IF(AND(MONTH($A5)=1,$H5&lt;&gt;""),SUM($H$3:$H5,-SUM($M$3:$M$10)),IF(AND(MONTH($A5)=2,$H5&lt;&gt;""),SUM($H$3:$H5,-SUM($M$3:$M$11)),IF(AND(MONTH($A5)=3,$H5&lt;&gt;""),SUM($H$3:$H5,-SUM($M$3:$M$12)),IF(AND(MONTH($A5)=4,$H5&lt;&gt;""),SUM($H$3:$H5,-SUM($M$3:$M$13)),""))))))))))))))</f>
        <v/>
      </c>
      <c r="J5" s="19" t="str">
        <f t="shared" si="3"/>
        <v/>
      </c>
      <c r="K5" s="19" t="str">
        <f>IF(OR(A5&lt;$E$1,A5&gt;EOMONTH($E$1,11)),"",IF(OR(AND(A5=EOMONTH(A5,0),VLOOKUP(MONTH(A5),$L$3:$N$14,3,0)&gt;0),J5&lt;&gt;""),SUM($J$3:$J5),""))</f>
        <v/>
      </c>
      <c r="L5" s="32">
        <v>7</v>
      </c>
      <c r="M5" s="33">
        <f t="shared" si="5"/>
        <v>0</v>
      </c>
      <c r="N5" s="33">
        <f t="shared" si="4"/>
        <v>0</v>
      </c>
      <c r="O5" s="36">
        <v>0.25069444444444444</v>
      </c>
      <c r="P5" s="36">
        <v>0.29166666666666669</v>
      </c>
    </row>
    <row r="6" spans="1:16" x14ac:dyDescent="0.25">
      <c r="A6" s="17">
        <f t="shared" si="6"/>
        <v>43587</v>
      </c>
      <c r="B6" s="9"/>
      <c r="C6" s="9"/>
      <c r="D6" s="9"/>
      <c r="E6" s="9"/>
      <c r="F6" s="18" t="str">
        <f t="shared" si="0"/>
        <v/>
      </c>
      <c r="G6" s="19" t="str">
        <f t="shared" si="1"/>
        <v/>
      </c>
      <c r="H6" s="19" t="str">
        <f t="shared" si="2"/>
        <v/>
      </c>
      <c r="I6" s="19" t="str">
        <f>IF($A6&lt;$E$1,"",IF($A6=EOMONTH($A6,0),IF(VLOOKUP(MONTH($A6),$L$3:$M$14,2,0)&gt;0,VLOOKUP(MONTH($A6),$L$3:$M$14,2,0),""),IF(AND(MONTH($A6)=5,$H6&lt;&gt;""),SUM($H$3:$H6),IF(AND(MONTH($A6)=6,$H6&lt;&gt;""),SUM($H$3:$H6,-$M$3),IF(AND(MONTH($A6)=7,$H6&lt;&gt;""),SUM($H$3:$H6,-SUM($M$3:$M$4)),IF(AND(MONTH($A6)=8,$H6&lt;&gt;""),SUM($H$3:$H6,-SUM($M$3:$M$5)),IF(AND(MONTH($A6)=9,$H6&lt;&gt;""),SUM($H$3:$H6,-SUM($M$3:$M$6)),IF(AND(MONTH($A6)=10,$H6&lt;&gt;""),SUM($H$3:$H6,-SUM($M$3:$M$7)),IF(AND(MONTH($A6)=11,$H6&lt;&gt;""),SUM($H$3:$H6,-SUM($M$3:$M$8)),IF(AND(MONTH($A6)=12,$H6&lt;&gt;""),SUM($H$3:$H6,-SUM($M$3:$M$9)),IF(AND(MONTH($A6)=1,$H6&lt;&gt;""),SUM($H$3:$H6,-SUM($M$3:$M$10)),IF(AND(MONTH($A6)=2,$H6&lt;&gt;""),SUM($H$3:$H6,-SUM($M$3:$M$11)),IF(AND(MONTH($A6)=3,$H6&lt;&gt;""),SUM($H$3:$H6,-SUM($M$3:$M$12)),IF(AND(MONTH($A6)=4,$H6&lt;&gt;""),SUM($H$3:$H6,-SUM($M$3:$M$13)),""))))))))))))))</f>
        <v/>
      </c>
      <c r="J6" s="19" t="str">
        <f t="shared" si="3"/>
        <v/>
      </c>
      <c r="K6" s="19" t="str">
        <f>IF(OR(A6&lt;$E$1,A6&gt;EOMONTH($E$1,11)),"",IF(OR(AND(A6=EOMONTH(A6,0),VLOOKUP(MONTH(A6),$L$3:$N$14,3,0)&gt;0),J6&lt;&gt;""),SUM($J$3:$J6),""))</f>
        <v/>
      </c>
      <c r="L6" s="32">
        <v>8</v>
      </c>
      <c r="M6" s="33">
        <f t="shared" si="5"/>
        <v>0</v>
      </c>
      <c r="N6" s="33">
        <f t="shared" si="4"/>
        <v>0</v>
      </c>
      <c r="O6" s="36">
        <v>0.29236111111111113</v>
      </c>
      <c r="P6" s="36">
        <v>0.33333333333333331</v>
      </c>
    </row>
    <row r="7" spans="1:16" x14ac:dyDescent="0.25">
      <c r="A7" s="17">
        <f t="shared" si="6"/>
        <v>43588</v>
      </c>
      <c r="B7" s="9"/>
      <c r="C7" s="9"/>
      <c r="D7" s="9"/>
      <c r="E7" s="9"/>
      <c r="F7" s="18" t="str">
        <f t="shared" si="0"/>
        <v/>
      </c>
      <c r="G7" s="19" t="str">
        <f t="shared" si="1"/>
        <v/>
      </c>
      <c r="H7" s="19" t="str">
        <f t="shared" si="2"/>
        <v/>
      </c>
      <c r="I7" s="19" t="str">
        <f>IF($A7&lt;$E$1,"",IF($A7=EOMONTH($A7,0),IF(VLOOKUP(MONTH($A7),$L$3:$M$14,2,0)&gt;0,VLOOKUP(MONTH($A7),$L$3:$M$14,2,0),""),IF(AND(MONTH($A7)=5,$H7&lt;&gt;""),SUM($H$3:$H7),IF(AND(MONTH($A7)=6,$H7&lt;&gt;""),SUM($H$3:$H7,-$M$3),IF(AND(MONTH($A7)=7,$H7&lt;&gt;""),SUM($H$3:$H7,-SUM($M$3:$M$4)),IF(AND(MONTH($A7)=8,$H7&lt;&gt;""),SUM($H$3:$H7,-SUM($M$3:$M$5)),IF(AND(MONTH($A7)=9,$H7&lt;&gt;""),SUM($H$3:$H7,-SUM($M$3:$M$6)),IF(AND(MONTH($A7)=10,$H7&lt;&gt;""),SUM($H$3:$H7,-SUM($M$3:$M$7)),IF(AND(MONTH($A7)=11,$H7&lt;&gt;""),SUM($H$3:$H7,-SUM($M$3:$M$8)),IF(AND(MONTH($A7)=12,$H7&lt;&gt;""),SUM($H$3:$H7,-SUM($M$3:$M$9)),IF(AND(MONTH($A7)=1,$H7&lt;&gt;""),SUM($H$3:$H7,-SUM($M$3:$M$10)),IF(AND(MONTH($A7)=2,$H7&lt;&gt;""),SUM($H$3:$H7,-SUM($M$3:$M$11)),IF(AND(MONTH($A7)=3,$H7&lt;&gt;""),SUM($H$3:$H7,-SUM($M$3:$M$12)),IF(AND(MONTH($A7)=4,$H7&lt;&gt;""),SUM($H$3:$H7,-SUM($M$3:$M$13)),""))))))))))))))</f>
        <v/>
      </c>
      <c r="J7" s="19" t="str">
        <f t="shared" si="3"/>
        <v/>
      </c>
      <c r="K7" s="19" t="str">
        <f>IF(OR(A7&lt;$E$1,A7&gt;EOMONTH($E$1,11)),"",IF(OR(AND(A7=EOMONTH(A7,0),VLOOKUP(MONTH(A7),$L$3:$N$14,3,0)&gt;0),J7&lt;&gt;""),SUM($J$3:$J7),""))</f>
        <v/>
      </c>
      <c r="L7" s="32">
        <v>9</v>
      </c>
      <c r="M7" s="33">
        <f t="shared" si="5"/>
        <v>0</v>
      </c>
      <c r="N7" s="33">
        <f t="shared" si="4"/>
        <v>0</v>
      </c>
      <c r="O7" s="36">
        <v>0.33402777777777781</v>
      </c>
      <c r="P7" s="36">
        <v>0.375</v>
      </c>
    </row>
    <row r="8" spans="1:16" x14ac:dyDescent="0.25">
      <c r="A8" s="17">
        <f t="shared" si="6"/>
        <v>43589</v>
      </c>
      <c r="B8" s="9"/>
      <c r="C8" s="9"/>
      <c r="D8" s="9"/>
      <c r="E8" s="9"/>
      <c r="F8" s="18" t="str">
        <f t="shared" si="0"/>
        <v/>
      </c>
      <c r="G8" s="19" t="str">
        <f t="shared" si="1"/>
        <v/>
      </c>
      <c r="H8" s="19" t="str">
        <f t="shared" si="2"/>
        <v/>
      </c>
      <c r="I8" s="19" t="str">
        <f>IF($A8&lt;$E$1,"",IF($A8=EOMONTH($A8,0),IF(VLOOKUP(MONTH($A8),$L$3:$M$14,2,0)&gt;0,VLOOKUP(MONTH($A8),$L$3:$M$14,2,0),""),IF(AND(MONTH($A8)=5,$H8&lt;&gt;""),SUM($H$3:$H8),IF(AND(MONTH($A8)=6,$H8&lt;&gt;""),SUM($H$3:$H8,-$M$3),IF(AND(MONTH($A8)=7,$H8&lt;&gt;""),SUM($H$3:$H8,-SUM($M$3:$M$4)),IF(AND(MONTH($A8)=8,$H8&lt;&gt;""),SUM($H$3:$H8,-SUM($M$3:$M$5)),IF(AND(MONTH($A8)=9,$H8&lt;&gt;""),SUM($H$3:$H8,-SUM($M$3:$M$6)),IF(AND(MONTH($A8)=10,$H8&lt;&gt;""),SUM($H$3:$H8,-SUM($M$3:$M$7)),IF(AND(MONTH($A8)=11,$H8&lt;&gt;""),SUM($H$3:$H8,-SUM($M$3:$M$8)),IF(AND(MONTH($A8)=12,$H8&lt;&gt;""),SUM($H$3:$H8,-SUM($M$3:$M$9)),IF(AND(MONTH($A8)=1,$H8&lt;&gt;""),SUM($H$3:$H8,-SUM($M$3:$M$10)),IF(AND(MONTH($A8)=2,$H8&lt;&gt;""),SUM($H$3:$H8,-SUM($M$3:$M$11)),IF(AND(MONTH($A8)=3,$H8&lt;&gt;""),SUM($H$3:$H8,-SUM($M$3:$M$12)),IF(AND(MONTH($A8)=4,$H8&lt;&gt;""),SUM($H$3:$H8,-SUM($M$3:$M$13)),""))))))))))))))</f>
        <v/>
      </c>
      <c r="J8" s="19" t="str">
        <f t="shared" si="3"/>
        <v/>
      </c>
      <c r="K8" s="19" t="str">
        <f>IF(OR(A8&lt;$E$1,A8&gt;EOMONTH($E$1,11)),"",IF(OR(AND(A8=EOMONTH(A8,0),VLOOKUP(MONTH(A8),$L$3:$N$14,3,0)&gt;0),J8&lt;&gt;""),SUM($J$3:$J8),""))</f>
        <v/>
      </c>
      <c r="L8" s="32">
        <v>10</v>
      </c>
      <c r="M8" s="33">
        <f t="shared" si="5"/>
        <v>0</v>
      </c>
      <c r="N8" s="33">
        <f t="shared" si="4"/>
        <v>0</v>
      </c>
      <c r="O8" s="36">
        <v>0.3756944444444445</v>
      </c>
      <c r="P8" s="36">
        <v>0.41666666666666669</v>
      </c>
    </row>
    <row r="9" spans="1:16" x14ac:dyDescent="0.25">
      <c r="A9" s="17">
        <f t="shared" si="6"/>
        <v>43590</v>
      </c>
      <c r="B9" s="9"/>
      <c r="C9" s="9"/>
      <c r="D9" s="9"/>
      <c r="E9" s="9"/>
      <c r="F9" s="18" t="str">
        <f t="shared" si="0"/>
        <v/>
      </c>
      <c r="G9" s="21" t="str">
        <f>IF(SUM(F3:F9)-SUM(G3:G8)&gt;0,SUM(F3:F9)-SUM(G3:G8),"")</f>
        <v/>
      </c>
      <c r="H9" s="19" t="str">
        <f>IF(G9&lt;&gt;"",IF(MAX(SUM(F3:F9)-SUM(G3:G8)-44/24,0)&gt;0,IF(MAX(SUM(F3:F9)-SUM(G3:G8)-44/24,0)&gt;4/24,VLOOKUP(MAX(SUM(F3:F9)-SUM(G3:G8)-44/24,0),$O$3:$P$8,2,1),MAX(SUM(F3:F9)-SUM(G3:G8)-44/24,0)),""),"")</f>
        <v/>
      </c>
      <c r="I9" s="19" t="str">
        <f>IF($A9&lt;$E$1,"",IF($A9=EOMONTH($A9,0),IF(VLOOKUP(MONTH($A9),$L$3:$M$14,2,0)&gt;0,VLOOKUP(MONTH($A9),$L$3:$M$14,2,0),""),IF(AND(MONTH($A9)=5,$H9&lt;&gt;""),SUM($H$3:$H9),IF(AND(MONTH($A9)=6,$H9&lt;&gt;""),SUM($H$3:$H9,-$M$3),IF(AND(MONTH($A9)=7,$H9&lt;&gt;""),SUM($H$3:$H9,-SUM($M$3:$M$4)),IF(AND(MONTH($A9)=8,$H9&lt;&gt;""),SUM($H$3:$H9,-SUM($M$3:$M$5)),IF(AND(MONTH($A9)=9,$H9&lt;&gt;""),SUM($H$3:$H9,-SUM($M$3:$M$6)),IF(AND(MONTH($A9)=10,$H9&lt;&gt;""),SUM($H$3:$H9,-SUM($M$3:$M$7)),IF(AND(MONTH($A9)=11,$H9&lt;&gt;""),SUM($H$3:$H9,-SUM($M$3:$M$8)),IF(AND(MONTH($A9)=12,$H9&lt;&gt;""),SUM($H$3:$H9,-SUM($M$3:$M$9)),IF(AND(MONTH($A9)=1,$H9&lt;&gt;""),SUM($H$3:$H9,-SUM($M$3:$M$10)),IF(AND(MONTH($A9)=2,$H9&lt;&gt;""),SUM($H$3:$H9,-SUM($M$3:$M$11)),IF(AND(MONTH($A9)=3,$H9&lt;&gt;""),SUM($H$3:$H9,-SUM($M$3:$M$12)),IF(AND(MONTH($A9)=4,$H9&lt;&gt;""),SUM($H$3:$H9,-SUM($M$3:$M$13)),""))))))))))))))</f>
        <v/>
      </c>
      <c r="J9" s="19" t="str">
        <f t="shared" si="3"/>
        <v/>
      </c>
      <c r="K9" s="19" t="str">
        <f>IF(OR(A9&lt;$E$1,A9&gt;EOMONTH($E$1,11)),"",IF(OR(AND(A9=EOMONTH(A9,0),VLOOKUP(MONTH(A9),$L$3:$N$14,3,0)&gt;0),J9&lt;&gt;""),SUM($J$3:$J9),""))</f>
        <v/>
      </c>
      <c r="L9" s="32">
        <v>11</v>
      </c>
      <c r="M9" s="33">
        <f t="shared" si="5"/>
        <v>0</v>
      </c>
      <c r="N9" s="33">
        <f t="shared" si="4"/>
        <v>0</v>
      </c>
    </row>
    <row r="10" spans="1:16" x14ac:dyDescent="0.25">
      <c r="A10" s="17">
        <f t="shared" si="6"/>
        <v>43591</v>
      </c>
      <c r="B10" s="10"/>
      <c r="C10" s="10"/>
      <c r="D10" s="10"/>
      <c r="E10" s="10"/>
      <c r="F10" s="22" t="str">
        <f t="shared" si="0"/>
        <v/>
      </c>
      <c r="G10" s="23" t="str">
        <f t="shared" ref="G10:G15" si="7">IF(MONTH(A10)=MONTH(A11),"",IF(CHOOSE(WEEKDAY(A10,2),$F$10,SUM($F$10:$F$11),SUM($F$10:$F$12),SUM($F$10:$F$13),SUM($F$10:$F$14),SUM($F$10:$F$15))&gt;0,CHOOSE(WEEKDAY(A10,2),$F$10,SUM($F$10:$F$11),SUM($F$10:$F$12),SUM($F$10:$F$13),SUM($F$10:$F$14),SUM($F$10:$F$15)),""))</f>
        <v/>
      </c>
      <c r="H10" s="23" t="str">
        <f t="shared" ref="H10:H15" si="8">IF(G10&lt;&gt;"",IF(MAX(G10-44/24,0)&gt;0,MAX(G10-44/24,0),""),"")</f>
        <v/>
      </c>
      <c r="I10" s="23" t="str">
        <f>IF($A10=EOMONTH($A10,0),IF(VLOOKUP(MONTH($A10),$L$3:$M$14,2,0)&gt;0,VLOOKUP(MONTH($A10),$L$3:$M$14,2,0),""),IF(AND(MONTH($A10)=5,$H10&lt;&gt;""),SUM($H$3:$H10),IF(AND(MONTH($A10)=6,$H10&lt;&gt;""),SUM($H$3:$H10,-$M$3),IF(AND(MONTH($A10)=7,$H10&lt;&gt;""),SUM($H$3:$H10,-SUM($M$3:$M$4)),IF(AND(MONTH($A10)=8,$H10&lt;&gt;""),SUM($H$3:$H10,-SUM($M$3:$M$5)),IF(AND(MONTH($A10)=9,$H10&lt;&gt;""),SUM($H$3:$H10,-SUM($M$3:$M$6)),IF(AND(MONTH($A10)=10,$H10&lt;&gt;""),SUM($H$3:$H10,-SUM($M$3:$M$7)),IF(AND(MONTH($A10)=11,$H10&lt;&gt;""),SUM($H$3:$H10,-SUM($M$3:$M$8)),IF(AND(MONTH($A10)=12,$H10&lt;&gt;""),SUM($H$3:$H10,-SUM($M$3:$M$9)),IF(AND(MONTH($A10)=1,$H10&lt;&gt;""),SUM($H$3:$H10,-SUM($M$3:$M$10)),IF(AND(MONTH($A10)=2,$H10&lt;&gt;""),SUM($H$3:$H10,-SUM($M$3:$M$11)),IF(AND(MONTH($A10)=3,$H10&lt;&gt;""),SUM($H$3:$H10,-SUM($M$3:$M$12)),IF(AND(MONTH($A10)=4,$H10&lt;&gt;""),SUM($H$3:$H10,-SUM($M$3:$M$13)),"")))))))))))))</f>
        <v/>
      </c>
      <c r="J10" s="23" t="str">
        <f t="shared" si="3"/>
        <v/>
      </c>
      <c r="K10" s="23" t="str">
        <f>IF(OR(A10&lt;$E$1,A10&gt;EOMONTH($E$1,11)),"",IF(OR(AND(A10=EOMONTH(A10,0),VLOOKUP(MONTH(A10),$L$3:$N$14,3,0)&gt;0),J10&lt;&gt;""),SUM($J$3:$J10),""))</f>
        <v/>
      </c>
      <c r="L10" s="32">
        <v>12</v>
      </c>
      <c r="M10" s="33">
        <f t="shared" si="5"/>
        <v>0</v>
      </c>
      <c r="N10" s="33">
        <f t="shared" si="4"/>
        <v>0</v>
      </c>
      <c r="O10" s="20"/>
    </row>
    <row r="11" spans="1:16" x14ac:dyDescent="0.25">
      <c r="A11" s="17">
        <f t="shared" si="6"/>
        <v>43592</v>
      </c>
      <c r="B11" s="10"/>
      <c r="C11" s="10"/>
      <c r="D11" s="10"/>
      <c r="E11" s="10"/>
      <c r="F11" s="22" t="str">
        <f t="shared" si="0"/>
        <v/>
      </c>
      <c r="G11" s="23" t="str">
        <f t="shared" si="7"/>
        <v/>
      </c>
      <c r="H11" s="23" t="str">
        <f t="shared" si="8"/>
        <v/>
      </c>
      <c r="I11" s="23" t="str">
        <f>IF($A11=EOMONTH($A11,0),IF(VLOOKUP(MONTH($A11),$L$3:$M$14,2,0)&gt;0,VLOOKUP(MONTH($A11),$L$3:$M$14,2,0),""),IF(AND(MONTH($A11)=5,$H11&lt;&gt;""),SUM($H$3:$H11),IF(AND(MONTH($A11)=6,$H11&lt;&gt;""),SUM($H$3:$H11,-$M$3),IF(AND(MONTH($A11)=7,$H11&lt;&gt;""),SUM($H$3:$H11,-SUM($M$3:$M$4)),IF(AND(MONTH($A11)=8,$H11&lt;&gt;""),SUM($H$3:$H11,-SUM($M$3:$M$5)),IF(AND(MONTH($A11)=9,$H11&lt;&gt;""),SUM($H$3:$H11,-SUM($M$3:$M$6)),IF(AND(MONTH($A11)=10,$H11&lt;&gt;""),SUM($H$3:$H11,-SUM($M$3:$M$7)),IF(AND(MONTH($A11)=11,$H11&lt;&gt;""),SUM($H$3:$H11,-SUM($M$3:$M$8)),IF(AND(MONTH($A11)=12,$H11&lt;&gt;""),SUM($H$3:$H11,-SUM($M$3:$M$9)),IF(AND(MONTH($A11)=1,$H11&lt;&gt;""),SUM($H$3:$H11,-SUM($M$3:$M$10)),IF(AND(MONTH($A11)=2,$H11&lt;&gt;""),SUM($H$3:$H11,-SUM($M$3:$M$11)),IF(AND(MONTH($A11)=3,$H11&lt;&gt;""),SUM($H$3:$H11,-SUM($M$3:$M$12)),IF(AND(MONTH($A11)=4,$H11&lt;&gt;""),SUM($H$3:$H11,-SUM($M$3:$M$13)),"")))))))))))))</f>
        <v/>
      </c>
      <c r="J11" s="23" t="str">
        <f t="shared" si="3"/>
        <v/>
      </c>
      <c r="K11" s="23" t="str">
        <f>IF(OR(A11&lt;$E$1,A11&gt;EOMONTH($E$1,11)),"",IF(OR(AND(A11=EOMONTH(A11,0),VLOOKUP(MONTH(A11),$L$3:$N$14,3,0)&gt;0),J11&lt;&gt;""),SUM($J$3:$J11),""))</f>
        <v/>
      </c>
      <c r="L11" s="32">
        <v>1</v>
      </c>
      <c r="M11" s="33">
        <f t="shared" si="5"/>
        <v>0</v>
      </c>
      <c r="N11" s="33">
        <f t="shared" si="4"/>
        <v>0</v>
      </c>
      <c r="O11" s="20"/>
    </row>
    <row r="12" spans="1:16" x14ac:dyDescent="0.25">
      <c r="A12" s="17">
        <f t="shared" si="6"/>
        <v>43593</v>
      </c>
      <c r="B12" s="10"/>
      <c r="C12" s="10"/>
      <c r="D12" s="10"/>
      <c r="E12" s="10"/>
      <c r="F12" s="22" t="str">
        <f t="shared" si="0"/>
        <v/>
      </c>
      <c r="G12" s="23" t="str">
        <f t="shared" si="7"/>
        <v/>
      </c>
      <c r="H12" s="23" t="str">
        <f t="shared" si="8"/>
        <v/>
      </c>
      <c r="I12" s="23" t="str">
        <f>IF($A12=EOMONTH($A12,0),IF(VLOOKUP(MONTH($A12),$L$3:$M$14,2,0)&gt;0,VLOOKUP(MONTH($A12),$L$3:$M$14,2,0),""),IF(AND(MONTH($A12)=5,$H12&lt;&gt;""),SUM($H$3:$H12),IF(AND(MONTH($A12)=6,$H12&lt;&gt;""),SUM($H$3:$H12,-$M$3),IF(AND(MONTH($A12)=7,$H12&lt;&gt;""),SUM($H$3:$H12,-SUM($M$3:$M$4)),IF(AND(MONTH($A12)=8,$H12&lt;&gt;""),SUM($H$3:$H12,-SUM($M$3:$M$5)),IF(AND(MONTH($A12)=9,$H12&lt;&gt;""),SUM($H$3:$H12,-SUM($M$3:$M$6)),IF(AND(MONTH($A12)=10,$H12&lt;&gt;""),SUM($H$3:$H12,-SUM($M$3:$M$7)),IF(AND(MONTH($A12)=11,$H12&lt;&gt;""),SUM($H$3:$H12,-SUM($M$3:$M$8)),IF(AND(MONTH($A12)=12,$H12&lt;&gt;""),SUM($H$3:$H12,-SUM($M$3:$M$9)),IF(AND(MONTH($A12)=1,$H12&lt;&gt;""),SUM($H$3:$H12,-SUM($M$3:$M$10)),IF(AND(MONTH($A12)=2,$H12&lt;&gt;""),SUM($H$3:$H12,-SUM($M$3:$M$11)),IF(AND(MONTH($A12)=3,$H12&lt;&gt;""),SUM($H$3:$H12,-SUM($M$3:$M$12)),IF(AND(MONTH($A12)=4,$H12&lt;&gt;""),SUM($H$3:$H12,-SUM($M$3:$M$13)),"")))))))))))))</f>
        <v/>
      </c>
      <c r="J12" s="23" t="str">
        <f t="shared" si="3"/>
        <v/>
      </c>
      <c r="K12" s="23" t="str">
        <f>IF(OR(A12&lt;$E$1,A12&gt;EOMONTH($E$1,11)),"",IF(OR(AND(A12=EOMONTH(A12,0),VLOOKUP(MONTH(A12),$L$3:$N$14,3,0)&gt;0),J12&lt;&gt;""),SUM($J$3:$J12),""))</f>
        <v/>
      </c>
      <c r="L12" s="32">
        <v>2</v>
      </c>
      <c r="M12" s="33">
        <f t="shared" si="5"/>
        <v>0</v>
      </c>
      <c r="N12" s="33">
        <f t="shared" si="4"/>
        <v>0</v>
      </c>
    </row>
    <row r="13" spans="1:16" x14ac:dyDescent="0.25">
      <c r="A13" s="17">
        <f t="shared" si="6"/>
        <v>43594</v>
      </c>
      <c r="B13" s="10"/>
      <c r="C13" s="10"/>
      <c r="D13" s="10"/>
      <c r="E13" s="10"/>
      <c r="F13" s="22" t="str">
        <f t="shared" si="0"/>
        <v/>
      </c>
      <c r="G13" s="23" t="str">
        <f t="shared" si="7"/>
        <v/>
      </c>
      <c r="H13" s="23" t="str">
        <f t="shared" si="8"/>
        <v/>
      </c>
      <c r="I13" s="23" t="str">
        <f>IF($A13=EOMONTH($A13,0),IF(VLOOKUP(MONTH($A13),$L$3:$M$14,2,0)&gt;0,VLOOKUP(MONTH($A13),$L$3:$M$14,2,0),""),IF(AND(MONTH($A13)=5,$H13&lt;&gt;""),SUM($H$3:$H13),IF(AND(MONTH($A13)=6,$H13&lt;&gt;""),SUM($H$3:$H13,-$M$3),IF(AND(MONTH($A13)=7,$H13&lt;&gt;""),SUM($H$3:$H13,-SUM($M$3:$M$4)),IF(AND(MONTH($A13)=8,$H13&lt;&gt;""),SUM($H$3:$H13,-SUM($M$3:$M$5)),IF(AND(MONTH($A13)=9,$H13&lt;&gt;""),SUM($H$3:$H13,-SUM($M$3:$M$6)),IF(AND(MONTH($A13)=10,$H13&lt;&gt;""),SUM($H$3:$H13,-SUM($M$3:$M$7)),IF(AND(MONTH($A13)=11,$H13&lt;&gt;""),SUM($H$3:$H13,-SUM($M$3:$M$8)),IF(AND(MONTH($A13)=12,$H13&lt;&gt;""),SUM($H$3:$H13,-SUM($M$3:$M$9)),IF(AND(MONTH($A13)=1,$H13&lt;&gt;""),SUM($H$3:$H13,-SUM($M$3:$M$10)),IF(AND(MONTH($A13)=2,$H13&lt;&gt;""),SUM($H$3:$H13,-SUM($M$3:$M$11)),IF(AND(MONTH($A13)=3,$H13&lt;&gt;""),SUM($H$3:$H13,-SUM($M$3:$M$12)),IF(AND(MONTH($A13)=4,$H13&lt;&gt;""),SUM($H$3:$H13,-SUM($M$3:$M$13)),"")))))))))))))</f>
        <v/>
      </c>
      <c r="J13" s="23" t="str">
        <f t="shared" si="3"/>
        <v/>
      </c>
      <c r="K13" s="23" t="str">
        <f>IF(OR(A13&lt;$E$1,A13&gt;EOMONTH($E$1,11)),"",IF(OR(AND(A13=EOMONTH(A13,0),VLOOKUP(MONTH(A13),$L$3:$N$14,3,0)&gt;0),J13&lt;&gt;""),SUM($J$3:$J13),""))</f>
        <v/>
      </c>
      <c r="L13" s="32">
        <v>3</v>
      </c>
      <c r="M13" s="33">
        <f t="shared" si="5"/>
        <v>0</v>
      </c>
      <c r="N13" s="33">
        <f t="shared" si="4"/>
        <v>0</v>
      </c>
    </row>
    <row r="14" spans="1:16" x14ac:dyDescent="0.25">
      <c r="A14" s="17">
        <f t="shared" si="6"/>
        <v>43595</v>
      </c>
      <c r="B14" s="10"/>
      <c r="C14" s="10"/>
      <c r="D14" s="10"/>
      <c r="E14" s="10"/>
      <c r="F14" s="22" t="str">
        <f t="shared" si="0"/>
        <v/>
      </c>
      <c r="G14" s="23" t="str">
        <f t="shared" si="7"/>
        <v/>
      </c>
      <c r="H14" s="23" t="str">
        <f t="shared" si="8"/>
        <v/>
      </c>
      <c r="I14" s="23" t="str">
        <f>IF($A14=EOMONTH($A14,0),IF(VLOOKUP(MONTH($A14),$L$3:$M$14,2,0)&gt;0,VLOOKUP(MONTH($A14),$L$3:$M$14,2,0),""),IF(AND(MONTH($A14)=5,$H14&lt;&gt;""),SUM($H$3:$H14),IF(AND(MONTH($A14)=6,$H14&lt;&gt;""),SUM($H$3:$H14,-$M$3),IF(AND(MONTH($A14)=7,$H14&lt;&gt;""),SUM($H$3:$H14,-SUM($M$3:$M$4)),IF(AND(MONTH($A14)=8,$H14&lt;&gt;""),SUM($H$3:$H14,-SUM($M$3:$M$5)),IF(AND(MONTH($A14)=9,$H14&lt;&gt;""),SUM($H$3:$H14,-SUM($M$3:$M$6)),IF(AND(MONTH($A14)=10,$H14&lt;&gt;""),SUM($H$3:$H14,-SUM($M$3:$M$7)),IF(AND(MONTH($A14)=11,$H14&lt;&gt;""),SUM($H$3:$H14,-SUM($M$3:$M$8)),IF(AND(MONTH($A14)=12,$H14&lt;&gt;""),SUM($H$3:$H14,-SUM($M$3:$M$9)),IF(AND(MONTH($A14)=1,$H14&lt;&gt;""),SUM($H$3:$H14,-SUM($M$3:$M$10)),IF(AND(MONTH($A14)=2,$H14&lt;&gt;""),SUM($H$3:$H14,-SUM($M$3:$M$11)),IF(AND(MONTH($A14)=3,$H14&lt;&gt;""),SUM($H$3:$H14,-SUM($M$3:$M$12)),IF(AND(MONTH($A14)=4,$H14&lt;&gt;""),SUM($H$3:$H14,-SUM($M$3:$M$13)),"")))))))))))))</f>
        <v/>
      </c>
      <c r="J14" s="23" t="str">
        <f t="shared" si="3"/>
        <v/>
      </c>
      <c r="K14" s="23" t="str">
        <f>IF(OR(A14&lt;$E$1,A14&gt;EOMONTH($E$1,11)),"",IF(OR(AND(A14=EOMONTH(A14,0),VLOOKUP(MONTH(A14),$L$3:$N$14,3,0)&gt;0),J14&lt;&gt;""),SUM($J$3:$J14),""))</f>
        <v/>
      </c>
      <c r="L14" s="32">
        <v>4</v>
      </c>
      <c r="M14" s="33">
        <f t="shared" si="5"/>
        <v>0</v>
      </c>
      <c r="N14" s="33">
        <f t="shared" si="4"/>
        <v>0</v>
      </c>
    </row>
    <row r="15" spans="1:16" x14ac:dyDescent="0.25">
      <c r="A15" s="17">
        <f t="shared" si="6"/>
        <v>43596</v>
      </c>
      <c r="B15" s="10"/>
      <c r="C15" s="10"/>
      <c r="D15" s="10"/>
      <c r="E15" s="10"/>
      <c r="F15" s="22" t="str">
        <f t="shared" si="0"/>
        <v/>
      </c>
      <c r="G15" s="23" t="str">
        <f t="shared" si="7"/>
        <v/>
      </c>
      <c r="H15" s="23" t="str">
        <f t="shared" si="8"/>
        <v/>
      </c>
      <c r="I15" s="23" t="str">
        <f>IF($A15=EOMONTH($A15,0),IF(VLOOKUP(MONTH($A15),$L$3:$M$14,2,0)&gt;0,VLOOKUP(MONTH($A15),$L$3:$M$14,2,0),""),IF(AND(MONTH($A15)=5,$H15&lt;&gt;""),SUM($H$3:$H15),IF(AND(MONTH($A15)=6,$H15&lt;&gt;""),SUM($H$3:$H15,-$M$3),IF(AND(MONTH($A15)=7,$H15&lt;&gt;""),SUM($H$3:$H15,-SUM($M$3:$M$4)),IF(AND(MONTH($A15)=8,$H15&lt;&gt;""),SUM($H$3:$H15,-SUM($M$3:$M$5)),IF(AND(MONTH($A15)=9,$H15&lt;&gt;""),SUM($H$3:$H15,-SUM($M$3:$M$6)),IF(AND(MONTH($A15)=10,$H15&lt;&gt;""),SUM($H$3:$H15,-SUM($M$3:$M$7)),IF(AND(MONTH($A15)=11,$H15&lt;&gt;""),SUM($H$3:$H15,-SUM($M$3:$M$8)),IF(AND(MONTH($A15)=12,$H15&lt;&gt;""),SUM($H$3:$H15,-SUM($M$3:$M$9)),IF(AND(MONTH($A15)=1,$H15&lt;&gt;""),SUM($H$3:$H15,-SUM($M$3:$M$10)),IF(AND(MONTH($A15)=2,$H15&lt;&gt;""),SUM($H$3:$H15,-SUM($M$3:$M$11)),IF(AND(MONTH($A15)=3,$H15&lt;&gt;""),SUM($H$3:$H15,-SUM($M$3:$M$12)),IF(AND(MONTH($A15)=4,$H15&lt;&gt;""),SUM($H$3:$H15,-SUM($M$3:$M$13)),"")))))))))))))</f>
        <v/>
      </c>
      <c r="J15" s="23" t="str">
        <f t="shared" si="3"/>
        <v/>
      </c>
      <c r="K15" s="23" t="str">
        <f>IF(OR(A15&lt;$E$1,A15&gt;EOMONTH($E$1,11)),"",IF(OR(AND(A15=EOMONTH(A15,0),VLOOKUP(MONTH(A15),$L$3:$N$14,3,0)&gt;0),J15&lt;&gt;""),SUM($J$3:$J15),""))</f>
        <v/>
      </c>
      <c r="L15" s="34" t="s">
        <v>11</v>
      </c>
      <c r="M15" s="35">
        <f>SUM(M3:M14)</f>
        <v>0</v>
      </c>
      <c r="N15" s="35">
        <f>SUM(N3:N14)</f>
        <v>0</v>
      </c>
    </row>
    <row r="16" spans="1:16" x14ac:dyDescent="0.25">
      <c r="A16" s="17">
        <f t="shared" si="6"/>
        <v>43597</v>
      </c>
      <c r="B16" s="10"/>
      <c r="C16" s="10"/>
      <c r="D16" s="10"/>
      <c r="E16" s="10"/>
      <c r="F16" s="22" t="str">
        <f t="shared" si="0"/>
        <v/>
      </c>
      <c r="G16" s="24" t="str">
        <f>IF(SUM(F10:F16)-SUM(G10:G15)&gt;0,SUM(F10:F16)-SUM(G10:G15),"")</f>
        <v/>
      </c>
      <c r="H16" s="23" t="str">
        <f>IF(G16&lt;&gt;"",IF(MAX(SUM(F10:F16)-SUM(G10:G15)-44/24,0)&gt;0,IF(MAX(SUM(F10:F16)-SUM(G10:G15)-44/24,0)&gt;4/24,VLOOKUP(MAX(SUM(F10:F16)-SUM(G10:G15)-44/24,0),$O$3:$P$8,2,1),MAX(SUM(F10:F16)-SUM(G10:G15)-44/24,0)),""),"")</f>
        <v/>
      </c>
      <c r="I16" s="23" t="str">
        <f>IF($A16=EOMONTH($A16,0),IF(VLOOKUP(MONTH($A16),$L$3:$M$14,2,0)&gt;0,VLOOKUP(MONTH($A16),$L$3:$M$14,2,0),""),IF(AND(MONTH($A16)=5,$H16&lt;&gt;""),SUM($H$3:$H16),IF(AND(MONTH($A16)=6,$H16&lt;&gt;""),SUM($H$3:$H16,-$M$3),IF(AND(MONTH($A16)=7,$H16&lt;&gt;""),SUM($H$3:$H16,-SUM($M$3:$M$4)),IF(AND(MONTH($A16)=8,$H16&lt;&gt;""),SUM($H$3:$H16,-SUM($M$3:$M$5)),IF(AND(MONTH($A16)=9,$H16&lt;&gt;""),SUM($H$3:$H16,-SUM($M$3:$M$6)),IF(AND(MONTH($A16)=10,$H16&lt;&gt;""),SUM($H$3:$H16,-SUM($M$3:$M$7)),IF(AND(MONTH($A16)=11,$H16&lt;&gt;""),SUM($H$3:$H16,-SUM($M$3:$M$8)),IF(AND(MONTH($A16)=12,$H16&lt;&gt;""),SUM($H$3:$H16,-SUM($M$3:$M$9)),IF(AND(MONTH($A16)=1,$H16&lt;&gt;""),SUM($H$3:$H16,-SUM($M$3:$M$10)),IF(AND(MONTH($A16)=2,$H16&lt;&gt;""),SUM($H$3:$H16,-SUM($M$3:$M$11)),IF(AND(MONTH($A16)=3,$H16&lt;&gt;""),SUM($H$3:$H16,-SUM($M$3:$M$12)),IF(AND(MONTH($A16)=4,$H16&lt;&gt;""),SUM($H$3:$H16,-SUM($M$3:$M$13)),"")))))))))))))</f>
        <v/>
      </c>
      <c r="J16" s="23" t="str">
        <f t="shared" ref="J16:J34" si="9">IF(G16&lt;&gt;"",IF(MAX(G16-35/24,0)&gt;0,IF(MAX(G16,0)&gt;48/24,9/24,MAX(G16-35/24,0)-_xlfn.NUMBERVALUE(H16)),""),"")</f>
        <v/>
      </c>
      <c r="K16" s="23" t="str">
        <f>IF(OR(A16&lt;$E$1,A16&gt;EOMONTH($E$1,11)),"",IF(OR(AND(A16=EOMONTH(A16,0),VLOOKUP(MONTH(A16),$L$3:$N$14,3,0)&gt;0),J16&lt;&gt;""),SUM($J$3:$J16),""))</f>
        <v/>
      </c>
      <c r="L16" s="15"/>
      <c r="M16" s="15"/>
    </row>
    <row r="17" spans="1:13" x14ac:dyDescent="0.25">
      <c r="A17" s="17">
        <f t="shared" si="6"/>
        <v>43598</v>
      </c>
      <c r="B17" s="9"/>
      <c r="C17" s="9"/>
      <c r="D17" s="9"/>
      <c r="E17" s="9"/>
      <c r="F17" s="18" t="str">
        <f t="shared" si="0"/>
        <v/>
      </c>
      <c r="G17" s="19" t="str">
        <f t="shared" ref="G17:G22" si="10">IF(MONTH(A17)=MONTH(A18),"",IF(CHOOSE(WEEKDAY(A17,2),$F$17,SUM($F$17:$F$18),SUM($F$17:$F$19),SUM($F$17:$F$20),SUM($F$17:$F$21),SUM($F$17:$F$22))&gt;0,CHOOSE(WEEKDAY(A17,2),$F$17,SUM($F$17:$F$18),SUM($F$17:$F$19),SUM($F$17:$F$20),SUM($F$17:$F$21),SUM($F$17:$F$22)),""))</f>
        <v/>
      </c>
      <c r="H17" s="19" t="str">
        <f t="shared" ref="H17:H22" si="11">IF(G17&lt;&gt;"",IF(MAX(G17-44/24,0)&gt;0,MAX(G17-44/24,0),""),"")</f>
        <v/>
      </c>
      <c r="I17" s="19" t="str">
        <f>IF($A17=EOMONTH($A17,0),IF(VLOOKUP(MONTH($A17),$L$3:$M$14,2,0)&gt;0,VLOOKUP(MONTH($A17),$L$3:$M$14,2,0),""),IF(AND(MONTH($A17)=5,$H17&lt;&gt;""),SUM($H$3:$H17),IF(AND(MONTH($A17)=6,$H17&lt;&gt;""),SUM($H$3:$H17,-$M$3),IF(AND(MONTH($A17)=7,$H17&lt;&gt;""),SUM($H$3:$H17,-SUM($M$3:$M$4)),IF(AND(MONTH($A17)=8,$H17&lt;&gt;""),SUM($H$3:$H17,-SUM($M$3:$M$5)),IF(AND(MONTH($A17)=9,$H17&lt;&gt;""),SUM($H$3:$H17,-SUM($M$3:$M$6)),IF(AND(MONTH($A17)=10,$H17&lt;&gt;""),SUM($H$3:$H17,-SUM($M$3:$M$7)),IF(AND(MONTH($A17)=11,$H17&lt;&gt;""),SUM($H$3:$H17,-SUM($M$3:$M$8)),IF(AND(MONTH($A17)=12,$H17&lt;&gt;""),SUM($H$3:$H17,-SUM($M$3:$M$9)),IF(AND(MONTH($A17)=1,$H17&lt;&gt;""),SUM($H$3:$H17,-SUM($M$3:$M$10)),IF(AND(MONTH($A17)=2,$H17&lt;&gt;""),SUM($H$3:$H17,-SUM($M$3:$M$11)),IF(AND(MONTH($A17)=3,$H17&lt;&gt;""),SUM($H$3:$H17,-SUM($M$3:$M$12)),IF(AND(MONTH($A17)=4,$H17&lt;&gt;""),SUM($H$3:$H17,-SUM($M$3:$M$13)),"")))))))))))))</f>
        <v/>
      </c>
      <c r="J17" s="19" t="str">
        <f t="shared" si="9"/>
        <v/>
      </c>
      <c r="K17" s="19" t="str">
        <f>IF(OR(A17&lt;$E$1,A17&gt;EOMONTH($E$1,11)),"",IF(OR(AND(A17=EOMONTH(A17,0),VLOOKUP(MONTH(A17),$L$3:$N$14,3,0)&gt;0),J17&lt;&gt;""),SUM($J$3:$J17),""))</f>
        <v/>
      </c>
      <c r="L17" s="15"/>
      <c r="M17" s="15"/>
    </row>
    <row r="18" spans="1:13" x14ac:dyDescent="0.25">
      <c r="A18" s="17">
        <f t="shared" si="6"/>
        <v>43599</v>
      </c>
      <c r="B18" s="9"/>
      <c r="C18" s="9"/>
      <c r="D18" s="9"/>
      <c r="E18" s="9"/>
      <c r="F18" s="18" t="str">
        <f t="shared" si="0"/>
        <v/>
      </c>
      <c r="G18" s="19" t="str">
        <f t="shared" si="10"/>
        <v/>
      </c>
      <c r="H18" s="19" t="str">
        <f t="shared" si="11"/>
        <v/>
      </c>
      <c r="I18" s="19" t="str">
        <f>IF($A18=EOMONTH($A18,0),IF(VLOOKUP(MONTH($A18),$L$3:$M$14,2,0)&gt;0,VLOOKUP(MONTH($A18),$L$3:$M$14,2,0),""),IF(AND(MONTH($A18)=5,$H18&lt;&gt;""),SUM($H$3:$H18),IF(AND(MONTH($A18)=6,$H18&lt;&gt;""),SUM($H$3:$H18,-$M$3),IF(AND(MONTH($A18)=7,$H18&lt;&gt;""),SUM($H$3:$H18,-SUM($M$3:$M$4)),IF(AND(MONTH($A18)=8,$H18&lt;&gt;""),SUM($H$3:$H18,-SUM($M$3:$M$5)),IF(AND(MONTH($A18)=9,$H18&lt;&gt;""),SUM($H$3:$H18,-SUM($M$3:$M$6)),IF(AND(MONTH($A18)=10,$H18&lt;&gt;""),SUM($H$3:$H18,-SUM($M$3:$M$7)),IF(AND(MONTH($A18)=11,$H18&lt;&gt;""),SUM($H$3:$H18,-SUM($M$3:$M$8)),IF(AND(MONTH($A18)=12,$H18&lt;&gt;""),SUM($H$3:$H18,-SUM($M$3:$M$9)),IF(AND(MONTH($A18)=1,$H18&lt;&gt;""),SUM($H$3:$H18,-SUM($M$3:$M$10)),IF(AND(MONTH($A18)=2,$H18&lt;&gt;""),SUM($H$3:$H18,-SUM($M$3:$M$11)),IF(AND(MONTH($A18)=3,$H18&lt;&gt;""),SUM($H$3:$H18,-SUM($M$3:$M$12)),IF(AND(MONTH($A18)=4,$H18&lt;&gt;""),SUM($H$3:$H18,-SUM($M$3:$M$13)),"")))))))))))))</f>
        <v/>
      </c>
      <c r="J18" s="19" t="str">
        <f t="shared" si="9"/>
        <v/>
      </c>
      <c r="K18" s="19" t="str">
        <f>IF(OR(A18&lt;$E$1,A18&gt;EOMONTH($E$1,11)),"",IF(OR(AND(A18=EOMONTH(A18,0),VLOOKUP(MONTH(A18),$L$3:$N$14,3,0)&gt;0),J18&lt;&gt;""),SUM($J$3:$J18),""))</f>
        <v/>
      </c>
    </row>
    <row r="19" spans="1:13" x14ac:dyDescent="0.25">
      <c r="A19" s="17">
        <f t="shared" si="6"/>
        <v>43600</v>
      </c>
      <c r="B19" s="9"/>
      <c r="C19" s="9"/>
      <c r="D19" s="9"/>
      <c r="E19" s="9"/>
      <c r="F19" s="18" t="str">
        <f t="shared" si="0"/>
        <v/>
      </c>
      <c r="G19" s="19" t="str">
        <f t="shared" si="10"/>
        <v/>
      </c>
      <c r="H19" s="19" t="str">
        <f t="shared" si="11"/>
        <v/>
      </c>
      <c r="I19" s="19" t="str">
        <f>IF($A19=EOMONTH($A19,0),IF(VLOOKUP(MONTH($A19),$L$3:$M$14,2,0)&gt;0,VLOOKUP(MONTH($A19),$L$3:$M$14,2,0),""),IF(AND(MONTH($A19)=5,$H19&lt;&gt;""),SUM($H$3:$H19),IF(AND(MONTH($A19)=6,$H19&lt;&gt;""),SUM($H$3:$H19,-$M$3),IF(AND(MONTH($A19)=7,$H19&lt;&gt;""),SUM($H$3:$H19,-SUM($M$3:$M$4)),IF(AND(MONTH($A19)=8,$H19&lt;&gt;""),SUM($H$3:$H19,-SUM($M$3:$M$5)),IF(AND(MONTH($A19)=9,$H19&lt;&gt;""),SUM($H$3:$H19,-SUM($M$3:$M$6)),IF(AND(MONTH($A19)=10,$H19&lt;&gt;""),SUM($H$3:$H19,-SUM($M$3:$M$7)),IF(AND(MONTH($A19)=11,$H19&lt;&gt;""),SUM($H$3:$H19,-SUM($M$3:$M$8)),IF(AND(MONTH($A19)=12,$H19&lt;&gt;""),SUM($H$3:$H19,-SUM($M$3:$M$9)),IF(AND(MONTH($A19)=1,$H19&lt;&gt;""),SUM($H$3:$H19,-SUM($M$3:$M$10)),IF(AND(MONTH($A19)=2,$H19&lt;&gt;""),SUM($H$3:$H19,-SUM($M$3:$M$11)),IF(AND(MONTH($A19)=3,$H19&lt;&gt;""),SUM($H$3:$H19,-SUM($M$3:$M$12)),IF(AND(MONTH($A19)=4,$H19&lt;&gt;""),SUM($H$3:$H19,-SUM($M$3:$M$13)),"")))))))))))))</f>
        <v/>
      </c>
      <c r="J19" s="19" t="str">
        <f t="shared" si="9"/>
        <v/>
      </c>
      <c r="K19" s="19" t="str">
        <f>IF(OR(A19&lt;$E$1,A19&gt;EOMONTH($E$1,11)),"",IF(OR(AND(A19=EOMONTH(A19,0),VLOOKUP(MONTH(A19),$L$3:$N$14,3,0)&gt;0),J19&lt;&gt;""),SUM($J$3:$J19),""))</f>
        <v/>
      </c>
    </row>
    <row r="20" spans="1:13" x14ac:dyDescent="0.25">
      <c r="A20" s="17">
        <f t="shared" si="6"/>
        <v>43601</v>
      </c>
      <c r="B20" s="9"/>
      <c r="C20" s="9"/>
      <c r="D20" s="9"/>
      <c r="E20" s="9"/>
      <c r="F20" s="18" t="str">
        <f t="shared" si="0"/>
        <v/>
      </c>
      <c r="G20" s="19" t="str">
        <f t="shared" si="10"/>
        <v/>
      </c>
      <c r="H20" s="19" t="str">
        <f t="shared" si="11"/>
        <v/>
      </c>
      <c r="I20" s="19" t="str">
        <f>IF($A20=EOMONTH($A20,0),IF(VLOOKUP(MONTH($A20),$L$3:$M$14,2,0)&gt;0,VLOOKUP(MONTH($A20),$L$3:$M$14,2,0),""),IF(AND(MONTH($A20)=5,$H20&lt;&gt;""),SUM($H$3:$H20),IF(AND(MONTH($A20)=6,$H20&lt;&gt;""),SUM($H$3:$H20,-$M$3),IF(AND(MONTH($A20)=7,$H20&lt;&gt;""),SUM($H$3:$H20,-SUM($M$3:$M$4)),IF(AND(MONTH($A20)=8,$H20&lt;&gt;""),SUM($H$3:$H20,-SUM($M$3:$M$5)),IF(AND(MONTH($A20)=9,$H20&lt;&gt;""),SUM($H$3:$H20,-SUM($M$3:$M$6)),IF(AND(MONTH($A20)=10,$H20&lt;&gt;""),SUM($H$3:$H20,-SUM($M$3:$M$7)),IF(AND(MONTH($A20)=11,$H20&lt;&gt;""),SUM($H$3:$H20,-SUM($M$3:$M$8)),IF(AND(MONTH($A20)=12,$H20&lt;&gt;""),SUM($H$3:$H20,-SUM($M$3:$M$9)),IF(AND(MONTH($A20)=1,$H20&lt;&gt;""),SUM($H$3:$H20,-SUM($M$3:$M$10)),IF(AND(MONTH($A20)=2,$H20&lt;&gt;""),SUM($H$3:$H20,-SUM($M$3:$M$11)),IF(AND(MONTH($A20)=3,$H20&lt;&gt;""),SUM($H$3:$H20,-SUM($M$3:$M$12)),IF(AND(MONTH($A20)=4,$H20&lt;&gt;""),SUM($H$3:$H20,-SUM($M$3:$M$13)),"")))))))))))))</f>
        <v/>
      </c>
      <c r="J20" s="19" t="str">
        <f t="shared" si="9"/>
        <v/>
      </c>
      <c r="K20" s="19" t="str">
        <f>IF(OR(A20&lt;$E$1,A20&gt;EOMONTH($E$1,11)),"",IF(OR(AND(A20=EOMONTH(A20,0),VLOOKUP(MONTH(A20),$L$3:$N$14,3,0)&gt;0),J20&lt;&gt;""),SUM($J$3:$J20),""))</f>
        <v/>
      </c>
    </row>
    <row r="21" spans="1:13" x14ac:dyDescent="0.25">
      <c r="A21" s="17">
        <f t="shared" si="6"/>
        <v>43602</v>
      </c>
      <c r="B21" s="9"/>
      <c r="C21" s="9"/>
      <c r="D21" s="9"/>
      <c r="E21" s="9"/>
      <c r="F21" s="18" t="str">
        <f t="shared" si="0"/>
        <v/>
      </c>
      <c r="G21" s="19" t="str">
        <f t="shared" si="10"/>
        <v/>
      </c>
      <c r="H21" s="19" t="str">
        <f t="shared" si="11"/>
        <v/>
      </c>
      <c r="I21" s="19" t="str">
        <f>IF($A21=EOMONTH($A21,0),IF(VLOOKUP(MONTH($A21),$L$3:$M$14,2,0)&gt;0,VLOOKUP(MONTH($A21),$L$3:$M$14,2,0),""),IF(AND(MONTH($A21)=5,$H21&lt;&gt;""),SUM($H$3:$H21),IF(AND(MONTH($A21)=6,$H21&lt;&gt;""),SUM($H$3:$H21,-$M$3),IF(AND(MONTH($A21)=7,$H21&lt;&gt;""),SUM($H$3:$H21,-SUM($M$3:$M$4)),IF(AND(MONTH($A21)=8,$H21&lt;&gt;""),SUM($H$3:$H21,-SUM($M$3:$M$5)),IF(AND(MONTH($A21)=9,$H21&lt;&gt;""),SUM($H$3:$H21,-SUM($M$3:$M$6)),IF(AND(MONTH($A21)=10,$H21&lt;&gt;""),SUM($H$3:$H21,-SUM($M$3:$M$7)),IF(AND(MONTH($A21)=11,$H21&lt;&gt;""),SUM($H$3:$H21,-SUM($M$3:$M$8)),IF(AND(MONTH($A21)=12,$H21&lt;&gt;""),SUM($H$3:$H21,-SUM($M$3:$M$9)),IF(AND(MONTH($A21)=1,$H21&lt;&gt;""),SUM($H$3:$H21,-SUM($M$3:$M$10)),IF(AND(MONTH($A21)=2,$H21&lt;&gt;""),SUM($H$3:$H21,-SUM($M$3:$M$11)),IF(AND(MONTH($A21)=3,$H21&lt;&gt;""),SUM($H$3:$H21,-SUM($M$3:$M$12)),IF(AND(MONTH($A21)=4,$H21&lt;&gt;""),SUM($H$3:$H21,-SUM($M$3:$M$13)),"")))))))))))))</f>
        <v/>
      </c>
      <c r="J21" s="19" t="str">
        <f t="shared" si="9"/>
        <v/>
      </c>
      <c r="K21" s="19" t="str">
        <f>IF(OR(A21&lt;$E$1,A21&gt;EOMONTH($E$1,11)),"",IF(OR(AND(A21=EOMONTH(A21,0),VLOOKUP(MONTH(A21),$L$3:$N$14,3,0)&gt;0),J21&lt;&gt;""),SUM($J$3:$J21),""))</f>
        <v/>
      </c>
    </row>
    <row r="22" spans="1:13" x14ac:dyDescent="0.25">
      <c r="A22" s="17">
        <f t="shared" si="6"/>
        <v>43603</v>
      </c>
      <c r="B22" s="9"/>
      <c r="C22" s="9"/>
      <c r="D22" s="9"/>
      <c r="E22" s="9"/>
      <c r="F22" s="18" t="str">
        <f t="shared" si="0"/>
        <v/>
      </c>
      <c r="G22" s="19" t="str">
        <f t="shared" si="10"/>
        <v/>
      </c>
      <c r="H22" s="19" t="str">
        <f t="shared" si="11"/>
        <v/>
      </c>
      <c r="I22" s="19" t="str">
        <f>IF($A22=EOMONTH($A22,0),IF(VLOOKUP(MONTH($A22),$L$3:$M$14,2,0)&gt;0,VLOOKUP(MONTH($A22),$L$3:$M$14,2,0),""),IF(AND(MONTH($A22)=5,$H22&lt;&gt;""),SUM($H$3:$H22),IF(AND(MONTH($A22)=6,$H22&lt;&gt;""),SUM($H$3:$H22,-$M$3),IF(AND(MONTH($A22)=7,$H22&lt;&gt;""),SUM($H$3:$H22,-SUM($M$3:$M$4)),IF(AND(MONTH($A22)=8,$H22&lt;&gt;""),SUM($H$3:$H22,-SUM($M$3:$M$5)),IF(AND(MONTH($A22)=9,$H22&lt;&gt;""),SUM($H$3:$H22,-SUM($M$3:$M$6)),IF(AND(MONTH($A22)=10,$H22&lt;&gt;""),SUM($H$3:$H22,-SUM($M$3:$M$7)),IF(AND(MONTH($A22)=11,$H22&lt;&gt;""),SUM($H$3:$H22,-SUM($M$3:$M$8)),IF(AND(MONTH($A22)=12,$H22&lt;&gt;""),SUM($H$3:$H22,-SUM($M$3:$M$9)),IF(AND(MONTH($A22)=1,$H22&lt;&gt;""),SUM($H$3:$H22,-SUM($M$3:$M$10)),IF(AND(MONTH($A22)=2,$H22&lt;&gt;""),SUM($H$3:$H22,-SUM($M$3:$M$11)),IF(AND(MONTH($A22)=3,$H22&lt;&gt;""),SUM($H$3:$H22,-SUM($M$3:$M$12)),IF(AND(MONTH($A22)=4,$H22&lt;&gt;""),SUM($H$3:$H22,-SUM($M$3:$M$13)),"")))))))))))))</f>
        <v/>
      </c>
      <c r="J22" s="19" t="str">
        <f t="shared" si="9"/>
        <v/>
      </c>
      <c r="K22" s="19" t="str">
        <f>IF(OR(A22&lt;$E$1,A22&gt;EOMONTH($E$1,11)),"",IF(OR(AND(A22=EOMONTH(A22,0),VLOOKUP(MONTH(A22),$L$3:$N$14,3,0)&gt;0),J22&lt;&gt;""),SUM($J$3:$J22),""))</f>
        <v/>
      </c>
    </row>
    <row r="23" spans="1:13" x14ac:dyDescent="0.25">
      <c r="A23" s="17">
        <f t="shared" si="6"/>
        <v>43604</v>
      </c>
      <c r="B23" s="9"/>
      <c r="C23" s="9"/>
      <c r="D23" s="9"/>
      <c r="E23" s="9"/>
      <c r="F23" s="18" t="str">
        <f t="shared" si="0"/>
        <v/>
      </c>
      <c r="G23" s="21" t="str">
        <f>IF(SUM(F17:F23)-SUM(G17:G22)&gt;0,SUM(F17:F23)-SUM(G17:G22),"")</f>
        <v/>
      </c>
      <c r="H23" s="19" t="str">
        <f>IF(G23&lt;&gt;"",IF(MAX(SUM(F17:F23)-SUM(G17:G22)-44/24,0)&gt;0,IF(MAX(SUM(F17:F23)-SUM(G17:G22)-44/24,0)&gt;4/24,VLOOKUP(MAX(SUM(F17:F23)-SUM(G17:G22)-44/24,0),$O$3:$P$8,2,1),MAX(SUM(F17:F23)-SUM(G17:G22)-44/24,0)),""),"")</f>
        <v/>
      </c>
      <c r="I23" s="25" t="str">
        <f>IF($A23=EOMONTH($A23,0),IF(VLOOKUP(MONTH($A23),$L$3:$M$14,2,0)&gt;0,VLOOKUP(MONTH($A23),$L$3:$M$14,2,0),""),IF(AND(MONTH($A23)=5,$H23&lt;&gt;""),SUM($H$3:$H23),IF(AND(MONTH($A23)=6,$H23&lt;&gt;""),SUM($H$3:$H23,-$M$3),IF(AND(MONTH($A23)=7,$H23&lt;&gt;""),SUM($H$3:$H23,-SUM($M$3:$M$4)),IF(AND(MONTH($A23)=8,$H23&lt;&gt;""),SUM($H$3:$H23,-SUM($M$3:$M$5)),IF(AND(MONTH($A23)=9,$H23&lt;&gt;""),SUM($H$3:$H23,-SUM($M$3:$M$6)),IF(AND(MONTH($A23)=10,$H23&lt;&gt;""),SUM($H$3:$H23,-SUM($M$3:$M$7)),IF(AND(MONTH($A23)=11,$H23&lt;&gt;""),SUM($H$3:$H23,-SUM($M$3:$M$8)),IF(AND(MONTH($A23)=12,$H23&lt;&gt;""),SUM($H$3:$H23,-SUM($M$3:$M$9)),IF(AND(MONTH($A23)=1,$H23&lt;&gt;""),SUM($H$3:$H23,-SUM($M$3:$M$10)),IF(AND(MONTH($A23)=2,$H23&lt;&gt;""),SUM($H$3:$H23,-SUM($M$3:$M$11)),IF(AND(MONTH($A23)=3,$H23&lt;&gt;""),SUM($H$3:$H23,-SUM($M$3:$M$12)),IF(AND(MONTH($A23)=4,$H23&lt;&gt;""),SUM($H$3:$H23,-SUM($M$3:$M$13)),"")))))))))))))</f>
        <v/>
      </c>
      <c r="J23" s="19" t="str">
        <f t="shared" si="9"/>
        <v/>
      </c>
      <c r="K23" s="19" t="str">
        <f>IF(OR(A23&lt;$E$1,A23&gt;EOMONTH($E$1,11)),"",IF(OR(AND(A23=EOMONTH(A23,0),VLOOKUP(MONTH(A23),$L$3:$N$14,3,0)&gt;0),J23&lt;&gt;""),SUM($J$3:$J23),""))</f>
        <v/>
      </c>
    </row>
    <row r="24" spans="1:13" x14ac:dyDescent="0.25">
      <c r="A24" s="17">
        <f t="shared" si="6"/>
        <v>43605</v>
      </c>
      <c r="B24" s="10"/>
      <c r="C24" s="10"/>
      <c r="D24" s="10"/>
      <c r="E24" s="10"/>
      <c r="F24" s="22" t="str">
        <f t="shared" si="0"/>
        <v/>
      </c>
      <c r="G24" s="23" t="str">
        <f t="shared" ref="G24:G29" si="12">IF(MONTH(A24)=MONTH(A25),"",IF(CHOOSE(WEEKDAY(A24,2),$F$24,SUM($F$24:$F$25),SUM($F$24:$F$26),SUM($F$24:$F$27),SUM($F$24:$F$28),SUM($F$24:$F$29))&gt;0,CHOOSE(WEEKDAY(A24,2),$F$24,SUM($F$24:$F$25),SUM($F$24:$F$26),SUM($F$24:$F$27),SUM($F$24:$F$28),SUM($F$24:$F$29)),""))</f>
        <v/>
      </c>
      <c r="H24" s="23" t="str">
        <f t="shared" ref="H24:H29" si="13">IF(G24&lt;&gt;"",IF(MAX(G24-44/24,0)&gt;0,MAX(G24-44/24,0),""),"")</f>
        <v/>
      </c>
      <c r="I24" s="26" t="str">
        <f>IF($A24=EOMONTH($A24,0),IF(VLOOKUP(MONTH($A24),$L$3:$M$14,2,0)&gt;0,VLOOKUP(MONTH($A24),$L$3:$M$14,2,0),""),IF(AND(MONTH($A24)=5,$H24&lt;&gt;""),SUM($H$3:$H24),IF(AND(MONTH($A24)=6,$H24&lt;&gt;""),SUM($H$3:$H24,-$M$3),IF(AND(MONTH($A24)=7,$H24&lt;&gt;""),SUM($H$3:$H24,-SUM($M$3:$M$4)),IF(AND(MONTH($A24)=8,$H24&lt;&gt;""),SUM($H$3:$H24,-SUM($M$3:$M$5)),IF(AND(MONTH($A24)=9,$H24&lt;&gt;""),SUM($H$3:$H24,-SUM($M$3:$M$6)),IF(AND(MONTH($A24)=10,$H24&lt;&gt;""),SUM($H$3:$H24,-SUM($M$3:$M$7)),IF(AND(MONTH($A24)=11,$H24&lt;&gt;""),SUM($H$3:$H24,-SUM($M$3:$M$8)),IF(AND(MONTH($A24)=12,$H24&lt;&gt;""),SUM($H$3:$H24,-SUM($M$3:$M$9)),IF(AND(MONTH($A24)=1,$H24&lt;&gt;""),SUM($H$3:$H24,-SUM($M$3:$M$10)),IF(AND(MONTH($A24)=2,$H24&lt;&gt;""),SUM($H$3:$H24,-SUM($M$3:$M$11)),IF(AND(MONTH($A24)=3,$H24&lt;&gt;""),SUM($H$3:$H24,-SUM($M$3:$M$12)),IF(AND(MONTH($A24)=4,$H24&lt;&gt;""),SUM($H$3:$H24,-SUM($M$3:$M$13)),"")))))))))))))</f>
        <v/>
      </c>
      <c r="J24" s="23" t="str">
        <f t="shared" si="9"/>
        <v/>
      </c>
      <c r="K24" s="23" t="str">
        <f>IF(OR(A24&lt;$E$1,A24&gt;EOMONTH($E$1,11)),"",IF(OR(AND(A24=EOMONTH(A24,0),VLOOKUP(MONTH(A24),$L$3:$N$14,3,0)&gt;0),J24&lt;&gt;""),SUM($J$3:$J24),""))</f>
        <v/>
      </c>
    </row>
    <row r="25" spans="1:13" x14ac:dyDescent="0.25">
      <c r="A25" s="17">
        <f t="shared" si="6"/>
        <v>43606</v>
      </c>
      <c r="B25" s="10"/>
      <c r="C25" s="10"/>
      <c r="D25" s="10"/>
      <c r="E25" s="10"/>
      <c r="F25" s="22" t="str">
        <f t="shared" si="0"/>
        <v/>
      </c>
      <c r="G25" s="23" t="str">
        <f t="shared" si="12"/>
        <v/>
      </c>
      <c r="H25" s="23" t="str">
        <f t="shared" si="13"/>
        <v/>
      </c>
      <c r="I25" s="26" t="str">
        <f>IF($A25=EOMONTH($A25,0),IF(VLOOKUP(MONTH($A25),$L$3:$M$14,2,0)&gt;0,VLOOKUP(MONTH($A25),$L$3:$M$14,2,0),""),IF(AND(MONTH($A25)=5,$H25&lt;&gt;""),SUM($H$3:$H25),IF(AND(MONTH($A25)=6,$H25&lt;&gt;""),SUM($H$3:$H25,-$M$3),IF(AND(MONTH($A25)=7,$H25&lt;&gt;""),SUM($H$3:$H25,-SUM($M$3:$M$4)),IF(AND(MONTH($A25)=8,$H25&lt;&gt;""),SUM($H$3:$H25,-SUM($M$3:$M$5)),IF(AND(MONTH($A25)=9,$H25&lt;&gt;""),SUM($H$3:$H25,-SUM($M$3:$M$6)),IF(AND(MONTH($A25)=10,$H25&lt;&gt;""),SUM($H$3:$H25,-SUM($M$3:$M$7)),IF(AND(MONTH($A25)=11,$H25&lt;&gt;""),SUM($H$3:$H25,-SUM($M$3:$M$8)),IF(AND(MONTH($A25)=12,$H25&lt;&gt;""),SUM($H$3:$H25,-SUM($M$3:$M$9)),IF(AND(MONTH($A25)=1,$H25&lt;&gt;""),SUM($H$3:$H25,-SUM($M$3:$M$10)),IF(AND(MONTH($A25)=2,$H25&lt;&gt;""),SUM($H$3:$H25,-SUM($M$3:$M$11)),IF(AND(MONTH($A25)=3,$H25&lt;&gt;""),SUM($H$3:$H25,-SUM($M$3:$M$12)),IF(AND(MONTH($A25)=4,$H25&lt;&gt;""),SUM($H$3:$H25,-SUM($M$3:$M$13)),"")))))))))))))</f>
        <v/>
      </c>
      <c r="J25" s="23" t="str">
        <f t="shared" si="9"/>
        <v/>
      </c>
      <c r="K25" s="23" t="str">
        <f>IF(OR(A25&lt;$E$1,A25&gt;EOMONTH($E$1,11)),"",IF(OR(AND(A25=EOMONTH(A25,0),VLOOKUP(MONTH(A25),$L$3:$N$14,3,0)&gt;0),J25&lt;&gt;""),SUM($J$3:$J25),""))</f>
        <v/>
      </c>
    </row>
    <row r="26" spans="1:13" x14ac:dyDescent="0.25">
      <c r="A26" s="17">
        <f t="shared" si="6"/>
        <v>43607</v>
      </c>
      <c r="B26" s="10"/>
      <c r="C26" s="10"/>
      <c r="D26" s="10"/>
      <c r="E26" s="10"/>
      <c r="F26" s="22" t="str">
        <f t="shared" si="0"/>
        <v/>
      </c>
      <c r="G26" s="23" t="str">
        <f t="shared" si="12"/>
        <v/>
      </c>
      <c r="H26" s="23" t="str">
        <f t="shared" si="13"/>
        <v/>
      </c>
      <c r="I26" s="26" t="str">
        <f>IF($A26=EOMONTH($A26,0),IF(VLOOKUP(MONTH($A26),$L$3:$M$14,2,0)&gt;0,VLOOKUP(MONTH($A26),$L$3:$M$14,2,0),""),IF(AND(MONTH($A26)=5,$H26&lt;&gt;""),SUM($H$3:$H26),IF(AND(MONTH($A26)=6,$H26&lt;&gt;""),SUM($H$3:$H26,-$M$3),IF(AND(MONTH($A26)=7,$H26&lt;&gt;""),SUM($H$3:$H26,-SUM($M$3:$M$4)),IF(AND(MONTH($A26)=8,$H26&lt;&gt;""),SUM($H$3:$H26,-SUM($M$3:$M$5)),IF(AND(MONTH($A26)=9,$H26&lt;&gt;""),SUM($H$3:$H26,-SUM($M$3:$M$6)),IF(AND(MONTH($A26)=10,$H26&lt;&gt;""),SUM($H$3:$H26,-SUM($M$3:$M$7)),IF(AND(MONTH($A26)=11,$H26&lt;&gt;""),SUM($H$3:$H26,-SUM($M$3:$M$8)),IF(AND(MONTH($A26)=12,$H26&lt;&gt;""),SUM($H$3:$H26,-SUM($M$3:$M$9)),IF(AND(MONTH($A26)=1,$H26&lt;&gt;""),SUM($H$3:$H26,-SUM($M$3:$M$10)),IF(AND(MONTH($A26)=2,$H26&lt;&gt;""),SUM($H$3:$H26,-SUM($M$3:$M$11)),IF(AND(MONTH($A26)=3,$H26&lt;&gt;""),SUM($H$3:$H26,-SUM($M$3:$M$12)),IF(AND(MONTH($A26)=4,$H26&lt;&gt;""),SUM($H$3:$H26,-SUM($M$3:$M$13)),"")))))))))))))</f>
        <v/>
      </c>
      <c r="J26" s="23" t="str">
        <f t="shared" si="9"/>
        <v/>
      </c>
      <c r="K26" s="23" t="str">
        <f>IF(OR(A26&lt;$E$1,A26&gt;EOMONTH($E$1,11)),"",IF(OR(AND(A26=EOMONTH(A26,0),VLOOKUP(MONTH(A26),$L$3:$N$14,3,0)&gt;0),J26&lt;&gt;""),SUM($J$3:$J26),""))</f>
        <v/>
      </c>
    </row>
    <row r="27" spans="1:13" x14ac:dyDescent="0.25">
      <c r="A27" s="17">
        <f t="shared" si="6"/>
        <v>43608</v>
      </c>
      <c r="B27" s="10"/>
      <c r="C27" s="10"/>
      <c r="D27" s="10"/>
      <c r="E27" s="10"/>
      <c r="F27" s="22" t="str">
        <f t="shared" si="0"/>
        <v/>
      </c>
      <c r="G27" s="23" t="str">
        <f t="shared" si="12"/>
        <v/>
      </c>
      <c r="H27" s="23" t="str">
        <f t="shared" si="13"/>
        <v/>
      </c>
      <c r="I27" s="26" t="str">
        <f>IF($A27=EOMONTH($A27,0),IF(VLOOKUP(MONTH($A27),$L$3:$M$14,2,0)&gt;0,VLOOKUP(MONTH($A27),$L$3:$M$14,2,0),""),IF(AND(MONTH($A27)=5,$H27&lt;&gt;""),SUM($H$3:$H27),IF(AND(MONTH($A27)=6,$H27&lt;&gt;""),SUM($H$3:$H27,-$M$3),IF(AND(MONTH($A27)=7,$H27&lt;&gt;""),SUM($H$3:$H27,-SUM($M$3:$M$4)),IF(AND(MONTH($A27)=8,$H27&lt;&gt;""),SUM($H$3:$H27,-SUM($M$3:$M$5)),IF(AND(MONTH($A27)=9,$H27&lt;&gt;""),SUM($H$3:$H27,-SUM($M$3:$M$6)),IF(AND(MONTH($A27)=10,$H27&lt;&gt;""),SUM($H$3:$H27,-SUM($M$3:$M$7)),IF(AND(MONTH($A27)=11,$H27&lt;&gt;""),SUM($H$3:$H27,-SUM($M$3:$M$8)),IF(AND(MONTH($A27)=12,$H27&lt;&gt;""),SUM($H$3:$H27,-SUM($M$3:$M$9)),IF(AND(MONTH($A27)=1,$H27&lt;&gt;""),SUM($H$3:$H27,-SUM($M$3:$M$10)),IF(AND(MONTH($A27)=2,$H27&lt;&gt;""),SUM($H$3:$H27,-SUM($M$3:$M$11)),IF(AND(MONTH($A27)=3,$H27&lt;&gt;""),SUM($H$3:$H27,-SUM($M$3:$M$12)),IF(AND(MONTH($A27)=4,$H27&lt;&gt;""),SUM($H$3:$H27,-SUM($M$3:$M$13)),"")))))))))))))</f>
        <v/>
      </c>
      <c r="J27" s="23" t="str">
        <f t="shared" si="9"/>
        <v/>
      </c>
      <c r="K27" s="23" t="str">
        <f>IF(OR(A27&lt;$E$1,A27&gt;EOMONTH($E$1,11)),"",IF(OR(AND(A27=EOMONTH(A27,0),VLOOKUP(MONTH(A27),$L$3:$N$14,3,0)&gt;0),J27&lt;&gt;""),SUM($J$3:$J27),""))</f>
        <v/>
      </c>
    </row>
    <row r="28" spans="1:13" x14ac:dyDescent="0.25">
      <c r="A28" s="17">
        <f t="shared" si="6"/>
        <v>43609</v>
      </c>
      <c r="B28" s="10"/>
      <c r="C28" s="10"/>
      <c r="D28" s="10"/>
      <c r="E28" s="10"/>
      <c r="F28" s="22" t="str">
        <f t="shared" si="0"/>
        <v/>
      </c>
      <c r="G28" s="23" t="str">
        <f t="shared" si="12"/>
        <v/>
      </c>
      <c r="H28" s="23" t="str">
        <f t="shared" si="13"/>
        <v/>
      </c>
      <c r="I28" s="26" t="str">
        <f>IF($A28=EOMONTH($A28,0),IF(VLOOKUP(MONTH($A28),$L$3:$M$14,2,0)&gt;0,VLOOKUP(MONTH($A28),$L$3:$M$14,2,0),""),IF(AND(MONTH($A28)=5,$H28&lt;&gt;""),SUM($H$3:$H28),IF(AND(MONTH($A28)=6,$H28&lt;&gt;""),SUM($H$3:$H28,-$M$3),IF(AND(MONTH($A28)=7,$H28&lt;&gt;""),SUM($H$3:$H28,-SUM($M$3:$M$4)),IF(AND(MONTH($A28)=8,$H28&lt;&gt;""),SUM($H$3:$H28,-SUM($M$3:$M$5)),IF(AND(MONTH($A28)=9,$H28&lt;&gt;""),SUM($H$3:$H28,-SUM($M$3:$M$6)),IF(AND(MONTH($A28)=10,$H28&lt;&gt;""),SUM($H$3:$H28,-SUM($M$3:$M$7)),IF(AND(MONTH($A28)=11,$H28&lt;&gt;""),SUM($H$3:$H28,-SUM($M$3:$M$8)),IF(AND(MONTH($A28)=12,$H28&lt;&gt;""),SUM($H$3:$H28,-SUM($M$3:$M$9)),IF(AND(MONTH($A28)=1,$H28&lt;&gt;""),SUM($H$3:$H28,-SUM($M$3:$M$10)),IF(AND(MONTH($A28)=2,$H28&lt;&gt;""),SUM($H$3:$H28,-SUM($M$3:$M$11)),IF(AND(MONTH($A28)=3,$H28&lt;&gt;""),SUM($H$3:$H28,-SUM($M$3:$M$12)),IF(AND(MONTH($A28)=4,$H28&lt;&gt;""),SUM($H$3:$H28,-SUM($M$3:$M$13)),"")))))))))))))</f>
        <v/>
      </c>
      <c r="J28" s="23" t="str">
        <f t="shared" si="9"/>
        <v/>
      </c>
      <c r="K28" s="23" t="str">
        <f>IF(OR(A28&lt;$E$1,A28&gt;EOMONTH($E$1,11)),"",IF(OR(AND(A28=EOMONTH(A28,0),VLOOKUP(MONTH(A28),$L$3:$N$14,3,0)&gt;0),J28&lt;&gt;""),SUM($J$3:$J28),""))</f>
        <v/>
      </c>
    </row>
    <row r="29" spans="1:13" x14ac:dyDescent="0.25">
      <c r="A29" s="17">
        <f t="shared" si="6"/>
        <v>43610</v>
      </c>
      <c r="B29" s="10"/>
      <c r="C29" s="10"/>
      <c r="D29" s="10"/>
      <c r="E29" s="10"/>
      <c r="F29" s="22" t="str">
        <f t="shared" si="0"/>
        <v/>
      </c>
      <c r="G29" s="23" t="str">
        <f t="shared" si="12"/>
        <v/>
      </c>
      <c r="H29" s="23" t="str">
        <f t="shared" si="13"/>
        <v/>
      </c>
      <c r="I29" s="26" t="str">
        <f>IF($A29=EOMONTH($A29,0),IF(VLOOKUP(MONTH($A29),$L$3:$M$14,2,0)&gt;0,VLOOKUP(MONTH($A29),$L$3:$M$14,2,0),""),IF(AND(MONTH($A29)=5,$H29&lt;&gt;""),SUM($H$3:$H29),IF(AND(MONTH($A29)=6,$H29&lt;&gt;""),SUM($H$3:$H29,-$M$3),IF(AND(MONTH($A29)=7,$H29&lt;&gt;""),SUM($H$3:$H29,-SUM($M$3:$M$4)),IF(AND(MONTH($A29)=8,$H29&lt;&gt;""),SUM($H$3:$H29,-SUM($M$3:$M$5)),IF(AND(MONTH($A29)=9,$H29&lt;&gt;""),SUM($H$3:$H29,-SUM($M$3:$M$6)),IF(AND(MONTH($A29)=10,$H29&lt;&gt;""),SUM($H$3:$H29,-SUM($M$3:$M$7)),IF(AND(MONTH($A29)=11,$H29&lt;&gt;""),SUM($H$3:$H29,-SUM($M$3:$M$8)),IF(AND(MONTH($A29)=12,$H29&lt;&gt;""),SUM($H$3:$H29,-SUM($M$3:$M$9)),IF(AND(MONTH($A29)=1,$H29&lt;&gt;""),SUM($H$3:$H29,-SUM($M$3:$M$10)),IF(AND(MONTH($A29)=2,$H29&lt;&gt;""),SUM($H$3:$H29,-SUM($M$3:$M$11)),IF(AND(MONTH($A29)=3,$H29&lt;&gt;""),SUM($H$3:$H29,-SUM($M$3:$M$12)),IF(AND(MONTH($A29)=4,$H29&lt;&gt;""),SUM($H$3:$H29,-SUM($M$3:$M$13)),"")))))))))))))</f>
        <v/>
      </c>
      <c r="J29" s="23" t="str">
        <f t="shared" si="9"/>
        <v/>
      </c>
      <c r="K29" s="23" t="str">
        <f>IF(OR(A29&lt;$E$1,A29&gt;EOMONTH($E$1,11)),"",IF(OR(AND(A29=EOMONTH(A29,0),VLOOKUP(MONTH(A29),$L$3:$N$14,3,0)&gt;0),J29&lt;&gt;""),SUM($J$3:$J29),""))</f>
        <v/>
      </c>
    </row>
    <row r="30" spans="1:13" x14ac:dyDescent="0.25">
      <c r="A30" s="17">
        <f t="shared" si="6"/>
        <v>43611</v>
      </c>
      <c r="B30" s="10"/>
      <c r="C30" s="10"/>
      <c r="D30" s="10"/>
      <c r="E30" s="10"/>
      <c r="F30" s="22" t="str">
        <f t="shared" si="0"/>
        <v/>
      </c>
      <c r="G30" s="24" t="str">
        <f>IF(SUM(F24:F30)-SUM(G24:G29)&gt;0,SUM(F24:F30)-SUM(G24:G29),"")</f>
        <v/>
      </c>
      <c r="H30" s="23" t="str">
        <f>IF(G30&lt;&gt;"",IF(MAX(SUM(F24:F30)-SUM(G24:G29)-44/24,0)&gt;0,IF(MAX(SUM(F24:F30)-SUM(G24:G29)-44/24,0)&gt;4/24,VLOOKUP(MAX(SUM(F24:F30)-SUM(G24:G29)-44/24,0),$O$3:$P$8,2,1),MAX(SUM(F24:F30)-SUM(G24:G29)-44/24,0)),""),"")</f>
        <v/>
      </c>
      <c r="I30" s="26" t="str">
        <f>IF($A30=EOMONTH($A30,0),IF(VLOOKUP(MONTH($A30),$L$3:$M$14,2,0)&gt;0,VLOOKUP(MONTH($A30),$L$3:$M$14,2,0),""),IF(AND(MONTH($A30)=5,$H30&lt;&gt;""),SUM($H$3:$H30),IF(AND(MONTH($A30)=6,$H30&lt;&gt;""),SUM($H$3:$H30,-$M$3),IF(AND(MONTH($A30)=7,$H30&lt;&gt;""),SUM($H$3:$H30,-SUM($M$3:$M$4)),IF(AND(MONTH($A30)=8,$H30&lt;&gt;""),SUM($H$3:$H30,-SUM($M$3:$M$5)),IF(AND(MONTH($A30)=9,$H30&lt;&gt;""),SUM($H$3:$H30,-SUM($M$3:$M$6)),IF(AND(MONTH($A30)=10,$H30&lt;&gt;""),SUM($H$3:$H30,-SUM($M$3:$M$7)),IF(AND(MONTH($A30)=11,$H30&lt;&gt;""),SUM($H$3:$H30,-SUM($M$3:$M$8)),IF(AND(MONTH($A30)=12,$H30&lt;&gt;""),SUM($H$3:$H30,-SUM($M$3:$M$9)),IF(AND(MONTH($A30)=1,$H30&lt;&gt;""),SUM($H$3:$H30,-SUM($M$3:$M$10)),IF(AND(MONTH($A30)=2,$H30&lt;&gt;""),SUM($H$3:$H30,-SUM($M$3:$M$11)),IF(AND(MONTH($A30)=3,$H30&lt;&gt;""),SUM($H$3:$H30,-SUM($M$3:$M$12)),IF(AND(MONTH($A30)=4,$H30&lt;&gt;""),SUM($H$3:$H30,-SUM($M$3:$M$13)),"")))))))))))))</f>
        <v/>
      </c>
      <c r="J30" s="23" t="str">
        <f t="shared" si="9"/>
        <v/>
      </c>
      <c r="K30" s="23" t="str">
        <f>IF(OR(A30&lt;$E$1,A30&gt;EOMONTH($E$1,11)),"",IF(OR(AND(A30=EOMONTH(A30,0),VLOOKUP(MONTH(A30),$L$3:$N$14,3,0)&gt;0),J30&lt;&gt;""),SUM($J$3:$J30),""))</f>
        <v/>
      </c>
    </row>
    <row r="31" spans="1:13" x14ac:dyDescent="0.25">
      <c r="A31" s="17">
        <f t="shared" si="6"/>
        <v>43612</v>
      </c>
      <c r="B31" s="9"/>
      <c r="C31" s="9"/>
      <c r="D31" s="9"/>
      <c r="E31" s="9"/>
      <c r="F31" s="18" t="str">
        <f t="shared" si="0"/>
        <v/>
      </c>
      <c r="G31" s="19" t="str">
        <f t="shared" ref="G31:G36" si="14">IF(MONTH(A31)=MONTH(A32),"",IF(CHOOSE(WEEKDAY(A31,2),$F$31,SUM($F$31:$F$32),SUM($F$31:$F$33),SUM($F$31:$F$34),SUM($F$31:$F$35),SUM($F$31:$F$36))&gt;0,CHOOSE(WEEKDAY(A31,2),$F$31,SUM($F$31:$F$32),SUM($F$31:$F$33),SUM($F$31:$F$34),SUM($F$31:$F$35),SUM($F$31:$F$36)),""))</f>
        <v/>
      </c>
      <c r="H31" s="19" t="str">
        <f t="shared" ref="H31:H36" si="15">IF(G31&lt;&gt;"",IF(MAX(G31-44/24,0)&gt;0,MAX(G31-44/24,0),""),"")</f>
        <v/>
      </c>
      <c r="I31" s="25" t="str">
        <f>IF($A31=EOMONTH($A31,0),IF(VLOOKUP(MONTH($A31),$L$3:$M$14,2,0)&gt;0,VLOOKUP(MONTH($A31),$L$3:$M$14,2,0),""),IF(AND(MONTH($A31)=5,$H31&lt;&gt;""),SUM($H$3:$H31),IF(AND(MONTH($A31)=6,$H31&lt;&gt;""),SUM($H$3:$H31,-$M$3),IF(AND(MONTH($A31)=7,$H31&lt;&gt;""),SUM($H$3:$H31,-SUM($M$3:$M$4)),IF(AND(MONTH($A31)=8,$H31&lt;&gt;""),SUM($H$3:$H31,-SUM($M$3:$M$5)),IF(AND(MONTH($A31)=9,$H31&lt;&gt;""),SUM($H$3:$H31,-SUM($M$3:$M$6)),IF(AND(MONTH($A31)=10,$H31&lt;&gt;""),SUM($H$3:$H31,-SUM($M$3:$M$7)),IF(AND(MONTH($A31)=11,$H31&lt;&gt;""),SUM($H$3:$H31,-SUM($M$3:$M$8)),IF(AND(MONTH($A31)=12,$H31&lt;&gt;""),SUM($H$3:$H31,-SUM($M$3:$M$9)),IF(AND(MONTH($A31)=1,$H31&lt;&gt;""),SUM($H$3:$H31,-SUM($M$3:$M$10)),IF(AND(MONTH($A31)=2,$H31&lt;&gt;""),SUM($H$3:$H31,-SUM($M$3:$M$11)),IF(AND(MONTH($A31)=3,$H31&lt;&gt;""),SUM($H$3:$H31,-SUM($M$3:$M$12)),IF(AND(MONTH($A31)=4,$H31&lt;&gt;""),SUM($H$3:$H31,-SUM($M$3:$M$13)),"")))))))))))))</f>
        <v/>
      </c>
      <c r="J31" s="19" t="str">
        <f t="shared" si="9"/>
        <v/>
      </c>
      <c r="K31" s="19" t="str">
        <f>IF(OR(A31&lt;$E$1,A31&gt;EOMONTH($E$1,11)),"",IF(OR(AND(A31=EOMONTH(A31,0),VLOOKUP(MONTH(A31),$L$3:$N$14,3,0)&gt;0),J31&lt;&gt;""),SUM($J$3:$J31),""))</f>
        <v/>
      </c>
    </row>
    <row r="32" spans="1:13" x14ac:dyDescent="0.25">
      <c r="A32" s="17">
        <f t="shared" si="6"/>
        <v>43613</v>
      </c>
      <c r="B32" s="9"/>
      <c r="C32" s="9"/>
      <c r="D32" s="9"/>
      <c r="E32" s="9"/>
      <c r="F32" s="18" t="str">
        <f t="shared" si="0"/>
        <v/>
      </c>
      <c r="G32" s="19" t="str">
        <f t="shared" si="14"/>
        <v/>
      </c>
      <c r="H32" s="19" t="str">
        <f t="shared" si="15"/>
        <v/>
      </c>
      <c r="I32" s="25" t="str">
        <f>IF($A32=EOMONTH($A32,0),IF(VLOOKUP(MONTH($A32),$L$3:$M$14,2,0)&gt;0,VLOOKUP(MONTH($A32),$L$3:$M$14,2,0),""),IF(AND(MONTH($A32)=5,$H32&lt;&gt;""),SUM($H$3:$H32),IF(AND(MONTH($A32)=6,$H32&lt;&gt;""),SUM($H$3:$H32,-$M$3),IF(AND(MONTH($A32)=7,$H32&lt;&gt;""),SUM($H$3:$H32,-SUM($M$3:$M$4)),IF(AND(MONTH($A32)=8,$H32&lt;&gt;""),SUM($H$3:$H32,-SUM($M$3:$M$5)),IF(AND(MONTH($A32)=9,$H32&lt;&gt;""),SUM($H$3:$H32,-SUM($M$3:$M$6)),IF(AND(MONTH($A32)=10,$H32&lt;&gt;""),SUM($H$3:$H32,-SUM($M$3:$M$7)),IF(AND(MONTH($A32)=11,$H32&lt;&gt;""),SUM($H$3:$H32,-SUM($M$3:$M$8)),IF(AND(MONTH($A32)=12,$H32&lt;&gt;""),SUM($H$3:$H32,-SUM($M$3:$M$9)),IF(AND(MONTH($A32)=1,$H32&lt;&gt;""),SUM($H$3:$H32,-SUM($M$3:$M$10)),IF(AND(MONTH($A32)=2,$H32&lt;&gt;""),SUM($H$3:$H32,-SUM($M$3:$M$11)),IF(AND(MONTH($A32)=3,$H32&lt;&gt;""),SUM($H$3:$H32,-SUM($M$3:$M$12)),IF(AND(MONTH($A32)=4,$H32&lt;&gt;""),SUM($H$3:$H32,-SUM($M$3:$M$13)),"")))))))))))))</f>
        <v/>
      </c>
      <c r="J32" s="19" t="str">
        <f t="shared" si="9"/>
        <v/>
      </c>
      <c r="K32" s="19" t="str">
        <f>IF(OR(A32&lt;$E$1,A32&gt;EOMONTH($E$1,11)),"",IF(OR(AND(A32=EOMONTH(A32,0),VLOOKUP(MONTH(A32),$L$3:$N$14,3,0)&gt;0),J32&lt;&gt;""),SUM($J$3:$J32),""))</f>
        <v/>
      </c>
    </row>
    <row r="33" spans="1:11" x14ac:dyDescent="0.25">
      <c r="A33" s="17">
        <f t="shared" si="6"/>
        <v>43614</v>
      </c>
      <c r="B33" s="9"/>
      <c r="C33" s="9"/>
      <c r="D33" s="9"/>
      <c r="E33" s="9"/>
      <c r="F33" s="18" t="str">
        <f t="shared" si="0"/>
        <v/>
      </c>
      <c r="G33" s="19" t="str">
        <f t="shared" si="14"/>
        <v/>
      </c>
      <c r="H33" s="19" t="str">
        <f t="shared" si="15"/>
        <v/>
      </c>
      <c r="I33" s="25" t="str">
        <f>IF($A33=EOMONTH($A33,0),IF(VLOOKUP(MONTH($A33),$L$3:$M$14,2,0)&gt;0,VLOOKUP(MONTH($A33),$L$3:$M$14,2,0),""),IF(AND(MONTH($A33)=5,$H33&lt;&gt;""),SUM($H$3:$H33),IF(AND(MONTH($A33)=6,$H33&lt;&gt;""),SUM($H$3:$H33,-$M$3),IF(AND(MONTH($A33)=7,$H33&lt;&gt;""),SUM($H$3:$H33,-SUM($M$3:$M$4)),IF(AND(MONTH($A33)=8,$H33&lt;&gt;""),SUM($H$3:$H33,-SUM($M$3:$M$5)),IF(AND(MONTH($A33)=9,$H33&lt;&gt;""),SUM($H$3:$H33,-SUM($M$3:$M$6)),IF(AND(MONTH($A33)=10,$H33&lt;&gt;""),SUM($H$3:$H33,-SUM($M$3:$M$7)),IF(AND(MONTH($A33)=11,$H33&lt;&gt;""),SUM($H$3:$H33,-SUM($M$3:$M$8)),IF(AND(MONTH($A33)=12,$H33&lt;&gt;""),SUM($H$3:$H33,-SUM($M$3:$M$9)),IF(AND(MONTH($A33)=1,$H33&lt;&gt;""),SUM($H$3:$H33,-SUM($M$3:$M$10)),IF(AND(MONTH($A33)=2,$H33&lt;&gt;""),SUM($H$3:$H33,-SUM($M$3:$M$11)),IF(AND(MONTH($A33)=3,$H33&lt;&gt;""),SUM($H$3:$H33,-SUM($M$3:$M$12)),IF(AND(MONTH($A33)=4,$H33&lt;&gt;""),SUM($H$3:$H33,-SUM($M$3:$M$13)),"")))))))))))))</f>
        <v/>
      </c>
      <c r="J33" s="19" t="str">
        <f t="shared" si="9"/>
        <v/>
      </c>
      <c r="K33" s="19" t="str">
        <f>IF(OR(A33&lt;$E$1,A33&gt;EOMONTH($E$1,11)),"",IF(OR(AND(A33=EOMONTH(A33,0),VLOOKUP(MONTH(A33),$L$3:$N$14,3,0)&gt;0),J33&lt;&gt;""),SUM($J$3:$J33),""))</f>
        <v/>
      </c>
    </row>
    <row r="34" spans="1:11" x14ac:dyDescent="0.25">
      <c r="A34" s="17">
        <f t="shared" si="6"/>
        <v>43615</v>
      </c>
      <c r="B34" s="9"/>
      <c r="C34" s="9"/>
      <c r="D34" s="9"/>
      <c r="E34" s="9"/>
      <c r="F34" s="18" t="str">
        <f t="shared" si="0"/>
        <v/>
      </c>
      <c r="G34" s="19" t="str">
        <f t="shared" si="14"/>
        <v/>
      </c>
      <c r="H34" s="19" t="str">
        <f t="shared" si="15"/>
        <v/>
      </c>
      <c r="I34" s="25" t="str">
        <f>IF($A34=EOMONTH($A34,0),IF(VLOOKUP(MONTH($A34),$L$3:$M$14,2,0)&gt;0,VLOOKUP(MONTH($A34),$L$3:$M$14,2,0),""),IF(AND(MONTH($A34)=5,$H34&lt;&gt;""),SUM($H$3:$H34),IF(AND(MONTH($A34)=6,$H34&lt;&gt;""),SUM($H$3:$H34,-$M$3),IF(AND(MONTH($A34)=7,$H34&lt;&gt;""),SUM($H$3:$H34,-SUM($M$3:$M$4)),IF(AND(MONTH($A34)=8,$H34&lt;&gt;""),SUM($H$3:$H34,-SUM($M$3:$M$5)),IF(AND(MONTH($A34)=9,$H34&lt;&gt;""),SUM($H$3:$H34,-SUM($M$3:$M$6)),IF(AND(MONTH($A34)=10,$H34&lt;&gt;""),SUM($H$3:$H34,-SUM($M$3:$M$7)),IF(AND(MONTH($A34)=11,$H34&lt;&gt;""),SUM($H$3:$H34,-SUM($M$3:$M$8)),IF(AND(MONTH($A34)=12,$H34&lt;&gt;""),SUM($H$3:$H34,-SUM($M$3:$M$9)),IF(AND(MONTH($A34)=1,$H34&lt;&gt;""),SUM($H$3:$H34,-SUM($M$3:$M$10)),IF(AND(MONTH($A34)=2,$H34&lt;&gt;""),SUM($H$3:$H34,-SUM($M$3:$M$11)),IF(AND(MONTH($A34)=3,$H34&lt;&gt;""),SUM($H$3:$H34,-SUM($M$3:$M$12)),IF(AND(MONTH($A34)=4,$H34&lt;&gt;""),SUM($H$3:$H34,-SUM($M$3:$M$13)),"")))))))))))))</f>
        <v/>
      </c>
      <c r="J34" s="19" t="str">
        <f t="shared" si="9"/>
        <v/>
      </c>
      <c r="K34" s="19" t="str">
        <f>IF(OR(A34&lt;$E$1,A34&gt;EOMONTH($E$1,11)),"",IF(OR(AND(A34=EOMONTH(A34,0),VLOOKUP(MONTH(A34),$L$3:$N$14,3,0)&gt;0),J34&lt;&gt;""),SUM($J$3:$J34),""))</f>
        <v/>
      </c>
    </row>
    <row r="35" spans="1:11" x14ac:dyDescent="0.25">
      <c r="A35" s="17">
        <f t="shared" si="6"/>
        <v>43616</v>
      </c>
      <c r="B35" s="9"/>
      <c r="C35" s="9"/>
      <c r="D35" s="9"/>
      <c r="E35" s="9"/>
      <c r="F35" s="18" t="str">
        <f t="shared" si="0"/>
        <v/>
      </c>
      <c r="G35" s="19" t="str">
        <f t="shared" si="14"/>
        <v/>
      </c>
      <c r="H35" s="19" t="str">
        <f t="shared" si="15"/>
        <v/>
      </c>
      <c r="I35" s="25" t="str">
        <f>IF($A35=EOMONTH($A35,0),IF(VLOOKUP(MONTH($A35),$L$3:$M$14,2,0)&gt;0,VLOOKUP(MONTH($A35),$L$3:$M$14,2,0),""),IF(AND(MONTH($A35)=5,$H35&lt;&gt;""),SUM($H$3:$H35),IF(AND(MONTH($A35)=6,$H35&lt;&gt;""),SUM($H$3:$H35,-$M$3),IF(AND(MONTH($A35)=7,$H35&lt;&gt;""),SUM($H$3:$H35,-SUM($M$3:$M$4)),IF(AND(MONTH($A35)=8,$H35&lt;&gt;""),SUM($H$3:$H35,-SUM($M$3:$M$5)),IF(AND(MONTH($A35)=9,$H35&lt;&gt;""),SUM($H$3:$H35,-SUM($M$3:$M$6)),IF(AND(MONTH($A35)=10,$H35&lt;&gt;""),SUM($H$3:$H35,-SUM($M$3:$M$7)),IF(AND(MONTH($A35)=11,$H35&lt;&gt;""),SUM($H$3:$H35,-SUM($M$3:$M$8)),IF(AND(MONTH($A35)=12,$H35&lt;&gt;""),SUM($H$3:$H35,-SUM($M$3:$M$9)),IF(AND(MONTH($A35)=1,$H35&lt;&gt;""),SUM($H$3:$H35,-SUM($M$3:$M$10)),IF(AND(MONTH($A35)=2,$H35&lt;&gt;""),SUM($H$3:$H35,-SUM($M$3:$M$11)),IF(AND(MONTH($A35)=3,$H35&lt;&gt;""),SUM($H$3:$H35,-SUM($M$3:$M$12)),IF(AND(MONTH($A35)=4,$H35&lt;&gt;""),SUM($H$3:$H35,-SUM($M$3:$M$13)),"")))))))))))))</f>
        <v/>
      </c>
      <c r="J35" s="19" t="str">
        <f t="shared" ref="J35:J98" si="16">IF(G35&lt;&gt;"",IF(MAX(G35-35/24,0)&gt;0,IF(MAX(G35,0)&gt;48/24,9/24,MAX(G35-35/24,0)-_xlfn.NUMBERVALUE(H35)),""),"")</f>
        <v/>
      </c>
      <c r="K35" s="19" t="str">
        <f>IF(OR(A35&lt;$E$1,A35&gt;EOMONTH($E$1,11)),"",IF(OR(AND(A35=EOMONTH(A35,0),VLOOKUP(MONTH(A35),$L$3:$N$14,3,0)&gt;0),J35&lt;&gt;""),SUM($J$3:$J35),""))</f>
        <v/>
      </c>
    </row>
    <row r="36" spans="1:11" x14ac:dyDescent="0.25">
      <c r="A36" s="17">
        <f t="shared" si="6"/>
        <v>43617</v>
      </c>
      <c r="B36" s="9"/>
      <c r="C36" s="9"/>
      <c r="D36" s="9"/>
      <c r="E36" s="9"/>
      <c r="F36" s="18" t="str">
        <f t="shared" si="0"/>
        <v/>
      </c>
      <c r="G36" s="19" t="str">
        <f t="shared" si="14"/>
        <v/>
      </c>
      <c r="H36" s="19" t="str">
        <f t="shared" si="15"/>
        <v/>
      </c>
      <c r="I36" s="25" t="str">
        <f>IF($A36=EOMONTH($A36,0),IF(VLOOKUP(MONTH($A36),$L$3:$M$14,2,0)&gt;0,VLOOKUP(MONTH($A36),$L$3:$M$14,2,0),""),IF(AND(MONTH($A36)=5,$H36&lt;&gt;""),SUM($H$3:$H36),IF(AND(MONTH($A36)=6,$H36&lt;&gt;""),SUM($H$3:$H36,-$M$3),IF(AND(MONTH($A36)=7,$H36&lt;&gt;""),SUM($H$3:$H36,-SUM($M$3:$M$4)),IF(AND(MONTH($A36)=8,$H36&lt;&gt;""),SUM($H$3:$H36,-SUM($M$3:$M$5)),IF(AND(MONTH($A36)=9,$H36&lt;&gt;""),SUM($H$3:$H36,-SUM($M$3:$M$6)),IF(AND(MONTH($A36)=10,$H36&lt;&gt;""),SUM($H$3:$H36,-SUM($M$3:$M$7)),IF(AND(MONTH($A36)=11,$H36&lt;&gt;""),SUM($H$3:$H36,-SUM($M$3:$M$8)),IF(AND(MONTH($A36)=12,$H36&lt;&gt;""),SUM($H$3:$H36,-SUM($M$3:$M$9)),IF(AND(MONTH($A36)=1,$H36&lt;&gt;""),SUM($H$3:$H36,-SUM($M$3:$M$10)),IF(AND(MONTH($A36)=2,$H36&lt;&gt;""),SUM($H$3:$H36,-SUM($M$3:$M$11)),IF(AND(MONTH($A36)=3,$H36&lt;&gt;""),SUM($H$3:$H36,-SUM($M$3:$M$12)),IF(AND(MONTH($A36)=4,$H36&lt;&gt;""),SUM($H$3:$H36,-SUM($M$3:$M$13)),"")))))))))))))</f>
        <v/>
      </c>
      <c r="J36" s="19" t="str">
        <f t="shared" si="16"/>
        <v/>
      </c>
      <c r="K36" s="19" t="str">
        <f>IF(OR(A36&lt;$E$1,A36&gt;EOMONTH($E$1,11)),"",IF(OR(AND(A36=EOMONTH(A36,0),VLOOKUP(MONTH(A36),$L$3:$N$14,3,0)&gt;0),J36&lt;&gt;""),SUM($J$3:$J36),""))</f>
        <v/>
      </c>
    </row>
    <row r="37" spans="1:11" x14ac:dyDescent="0.25">
      <c r="A37" s="17">
        <f t="shared" si="6"/>
        <v>43618</v>
      </c>
      <c r="B37" s="9"/>
      <c r="C37" s="9"/>
      <c r="D37" s="9"/>
      <c r="E37" s="9"/>
      <c r="F37" s="18" t="str">
        <f t="shared" si="0"/>
        <v/>
      </c>
      <c r="G37" s="21" t="str">
        <f>IF(SUM(F31:F37)-SUM(G31:G36)&gt;0,SUM(F31:F37)-SUM(G31:G36),"")</f>
        <v/>
      </c>
      <c r="H37" s="19" t="str">
        <f>IF(G37&lt;&gt;"",IF(MAX(SUM(F31:F37)-SUM(G31:G36)-44/24,0)&gt;0,IF(MAX(SUM(F31:F37)-SUM(G31:G36)-44/24,0)&gt;4/24,VLOOKUP(MAX(SUM(F31:F37)-SUM(G31:G36)-44/24,0),$O$3:$P$8,2,1),MAX(SUM(F31:F37)-SUM(G31:G36)-44/24,0)),""),"")</f>
        <v/>
      </c>
      <c r="I37" s="25" t="str">
        <f>IF($A37=EOMONTH($A37,0),IF(VLOOKUP(MONTH($A37),$L$3:$M$14,2,0)&gt;0,VLOOKUP(MONTH($A37),$L$3:$M$14,2,0),""),IF(AND(MONTH($A37)=5,$H37&lt;&gt;""),SUM($H$3:$H37),IF(AND(MONTH($A37)=6,$H37&lt;&gt;""),SUM($H$3:$H37,-$M$3),IF(AND(MONTH($A37)=7,$H37&lt;&gt;""),SUM($H$3:$H37,-SUM($M$3:$M$4)),IF(AND(MONTH($A37)=8,$H37&lt;&gt;""),SUM($H$3:$H37,-SUM($M$3:$M$5)),IF(AND(MONTH($A37)=9,$H37&lt;&gt;""),SUM($H$3:$H37,-SUM($M$3:$M$6)),IF(AND(MONTH($A37)=10,$H37&lt;&gt;""),SUM($H$3:$H37,-SUM($M$3:$M$7)),IF(AND(MONTH($A37)=11,$H37&lt;&gt;""),SUM($H$3:$H37,-SUM($M$3:$M$8)),IF(AND(MONTH($A37)=12,$H37&lt;&gt;""),SUM($H$3:$H37,-SUM($M$3:$M$9)),IF(AND(MONTH($A37)=1,$H37&lt;&gt;""),SUM($H$3:$H37,-SUM($M$3:$M$10)),IF(AND(MONTH($A37)=2,$H37&lt;&gt;""),SUM($H$3:$H37,-SUM($M$3:$M$11)),IF(AND(MONTH($A37)=3,$H37&lt;&gt;""),SUM($H$3:$H37,-SUM($M$3:$M$12)),IF(AND(MONTH($A37)=4,$H37&lt;&gt;""),SUM($H$3:$H37,-SUM($M$3:$M$13)),"")))))))))))))</f>
        <v/>
      </c>
      <c r="J37" s="19" t="str">
        <f t="shared" si="16"/>
        <v/>
      </c>
      <c r="K37" s="19" t="str">
        <f>IF(OR(A37&lt;$E$1,A37&gt;EOMONTH($E$1,11)),"",IF(OR(AND(A37=EOMONTH(A37,0),VLOOKUP(MONTH(A37),$L$3:$N$14,3,0)&gt;0),J37&lt;&gt;""),SUM($J$3:$J37),""))</f>
        <v/>
      </c>
    </row>
    <row r="38" spans="1:11" x14ac:dyDescent="0.25">
      <c r="A38" s="17">
        <f t="shared" si="6"/>
        <v>43619</v>
      </c>
      <c r="B38" s="10"/>
      <c r="C38" s="10"/>
      <c r="D38" s="10"/>
      <c r="E38" s="10"/>
      <c r="F38" s="22" t="str">
        <f t="shared" si="0"/>
        <v/>
      </c>
      <c r="G38" s="23" t="str">
        <f t="shared" ref="G38:G43" si="17">IF(MONTH(A38)=MONTH(A39),"",IF(CHOOSE(WEEKDAY(A38,2),$F$38,SUM($F$38:$F$39),SUM($F$38:$F$40),SUM($F$38:$F$41),SUM($F$38:$F$42),SUM($F$38:$F$43))&gt;0,CHOOSE(WEEKDAY(A38,2),$F$38,SUM($F$38:$F$39),SUM($F$38:$F$40),SUM($F$38:$F$41),SUM($F$38:$F$42),SUM($F$38:$F$43)),""))</f>
        <v/>
      </c>
      <c r="H38" s="23" t="str">
        <f t="shared" ref="H38:H43" si="18">IF(G38&lt;&gt;"",IF(MAX(G38-44/24,0)&gt;0,MAX(G38-44/24,0),""),"")</f>
        <v/>
      </c>
      <c r="I38" s="26" t="str">
        <f>IF($A38=EOMONTH($A38,0),IF(VLOOKUP(MONTH($A38),$L$3:$M$14,2,0)&gt;0,VLOOKUP(MONTH($A38),$L$3:$M$14,2,0),""),IF(AND(MONTH($A38)=5,$H38&lt;&gt;""),SUM($H$3:$H38),IF(AND(MONTH($A38)=6,$H38&lt;&gt;""),SUM($H$3:$H38,-$M$3),IF(AND(MONTH($A38)=7,$H38&lt;&gt;""),SUM($H$3:$H38,-SUM($M$3:$M$4)),IF(AND(MONTH($A38)=8,$H38&lt;&gt;""),SUM($H$3:$H38,-SUM($M$3:$M$5)),IF(AND(MONTH($A38)=9,$H38&lt;&gt;""),SUM($H$3:$H38,-SUM($M$3:$M$6)),IF(AND(MONTH($A38)=10,$H38&lt;&gt;""),SUM($H$3:$H38,-SUM($M$3:$M$7)),IF(AND(MONTH($A38)=11,$H38&lt;&gt;""),SUM($H$3:$H38,-SUM($M$3:$M$8)),IF(AND(MONTH($A38)=12,$H38&lt;&gt;""),SUM($H$3:$H38,-SUM($M$3:$M$9)),IF(AND(MONTH($A38)=1,$H38&lt;&gt;""),SUM($H$3:$H38,-SUM($M$3:$M$10)),IF(AND(MONTH($A38)=2,$H38&lt;&gt;""),SUM($H$3:$H38,-SUM($M$3:$M$11)),IF(AND(MONTH($A38)=3,$H38&lt;&gt;""),SUM($H$3:$H38,-SUM($M$3:$M$12)),IF(AND(MONTH($A38)=4,$H38&lt;&gt;""),SUM($H$3:$H38,-SUM($M$3:$M$13)),"")))))))))))))</f>
        <v/>
      </c>
      <c r="J38" s="23" t="str">
        <f t="shared" si="16"/>
        <v/>
      </c>
      <c r="K38" s="23" t="str">
        <f>IF(OR(A38&lt;$E$1,A38&gt;EOMONTH($E$1,11)),"",IF(OR(AND(A38=EOMONTH(A38,0),VLOOKUP(MONTH(A38),$L$3:$N$14,3,0)&gt;0),J38&lt;&gt;""),SUM($J$3:$J38),""))</f>
        <v/>
      </c>
    </row>
    <row r="39" spans="1:11" x14ac:dyDescent="0.25">
      <c r="A39" s="17">
        <f t="shared" si="6"/>
        <v>43620</v>
      </c>
      <c r="B39" s="10"/>
      <c r="C39" s="10"/>
      <c r="D39" s="10"/>
      <c r="E39" s="10"/>
      <c r="F39" s="22" t="str">
        <f t="shared" si="0"/>
        <v/>
      </c>
      <c r="G39" s="23" t="str">
        <f t="shared" si="17"/>
        <v/>
      </c>
      <c r="H39" s="23" t="str">
        <f t="shared" si="18"/>
        <v/>
      </c>
      <c r="I39" s="26" t="str">
        <f>IF($A39=EOMONTH($A39,0),IF(VLOOKUP(MONTH($A39),$L$3:$M$14,2,0)&gt;0,VLOOKUP(MONTH($A39),$L$3:$M$14,2,0),""),IF(AND(MONTH($A39)=5,$H39&lt;&gt;""),SUM($H$3:$H39),IF(AND(MONTH($A39)=6,$H39&lt;&gt;""),SUM($H$3:$H39,-$M$3),IF(AND(MONTH($A39)=7,$H39&lt;&gt;""),SUM($H$3:$H39,-SUM($M$3:$M$4)),IF(AND(MONTH($A39)=8,$H39&lt;&gt;""),SUM($H$3:$H39,-SUM($M$3:$M$5)),IF(AND(MONTH($A39)=9,$H39&lt;&gt;""),SUM($H$3:$H39,-SUM($M$3:$M$6)),IF(AND(MONTH($A39)=10,$H39&lt;&gt;""),SUM($H$3:$H39,-SUM($M$3:$M$7)),IF(AND(MONTH($A39)=11,$H39&lt;&gt;""),SUM($H$3:$H39,-SUM($M$3:$M$8)),IF(AND(MONTH($A39)=12,$H39&lt;&gt;""),SUM($H$3:$H39,-SUM($M$3:$M$9)),IF(AND(MONTH($A39)=1,$H39&lt;&gt;""),SUM($H$3:$H39,-SUM($M$3:$M$10)),IF(AND(MONTH($A39)=2,$H39&lt;&gt;""),SUM($H$3:$H39,-SUM($M$3:$M$11)),IF(AND(MONTH($A39)=3,$H39&lt;&gt;""),SUM($H$3:$H39,-SUM($M$3:$M$12)),IF(AND(MONTH($A39)=4,$H39&lt;&gt;""),SUM($H$3:$H39,-SUM($M$3:$M$13)),"")))))))))))))</f>
        <v/>
      </c>
      <c r="J39" s="23" t="str">
        <f t="shared" si="16"/>
        <v/>
      </c>
      <c r="K39" s="23" t="str">
        <f>IF(OR(A39&lt;$E$1,A39&gt;EOMONTH($E$1,11)),"",IF(OR(AND(A39=EOMONTH(A39,0),VLOOKUP(MONTH(A39),$L$3:$N$14,3,0)&gt;0),J39&lt;&gt;""),SUM($J$3:$J39),""))</f>
        <v/>
      </c>
    </row>
    <row r="40" spans="1:11" x14ac:dyDescent="0.25">
      <c r="A40" s="17">
        <f t="shared" si="6"/>
        <v>43621</v>
      </c>
      <c r="B40" s="10"/>
      <c r="C40" s="10"/>
      <c r="D40" s="10"/>
      <c r="E40" s="10"/>
      <c r="F40" s="22" t="str">
        <f t="shared" si="0"/>
        <v/>
      </c>
      <c r="G40" s="23" t="str">
        <f t="shared" si="17"/>
        <v/>
      </c>
      <c r="H40" s="23" t="str">
        <f t="shared" si="18"/>
        <v/>
      </c>
      <c r="I40" s="26" t="str">
        <f>IF($A40=EOMONTH($A40,0),IF(VLOOKUP(MONTH($A40),$L$3:$M$14,2,0)&gt;0,VLOOKUP(MONTH($A40),$L$3:$M$14,2,0),""),IF(AND(MONTH($A40)=5,$H40&lt;&gt;""),SUM($H$3:$H40),IF(AND(MONTH($A40)=6,$H40&lt;&gt;""),SUM($H$3:$H40,-$M$3),IF(AND(MONTH($A40)=7,$H40&lt;&gt;""),SUM($H$3:$H40,-SUM($M$3:$M$4)),IF(AND(MONTH($A40)=8,$H40&lt;&gt;""),SUM($H$3:$H40,-SUM($M$3:$M$5)),IF(AND(MONTH($A40)=9,$H40&lt;&gt;""),SUM($H$3:$H40,-SUM($M$3:$M$6)),IF(AND(MONTH($A40)=10,$H40&lt;&gt;""),SUM($H$3:$H40,-SUM($M$3:$M$7)),IF(AND(MONTH($A40)=11,$H40&lt;&gt;""),SUM($H$3:$H40,-SUM($M$3:$M$8)),IF(AND(MONTH($A40)=12,$H40&lt;&gt;""),SUM($H$3:$H40,-SUM($M$3:$M$9)),IF(AND(MONTH($A40)=1,$H40&lt;&gt;""),SUM($H$3:$H40,-SUM($M$3:$M$10)),IF(AND(MONTH($A40)=2,$H40&lt;&gt;""),SUM($H$3:$H40,-SUM($M$3:$M$11)),IF(AND(MONTH($A40)=3,$H40&lt;&gt;""),SUM($H$3:$H40,-SUM($M$3:$M$12)),IF(AND(MONTH($A40)=4,$H40&lt;&gt;""),SUM($H$3:$H40,-SUM($M$3:$M$13)),"")))))))))))))</f>
        <v/>
      </c>
      <c r="J40" s="23" t="str">
        <f t="shared" si="16"/>
        <v/>
      </c>
      <c r="K40" s="23" t="str">
        <f>IF(OR(A40&lt;$E$1,A40&gt;EOMONTH($E$1,11)),"",IF(OR(AND(A40=EOMONTH(A40,0),VLOOKUP(MONTH(A40),$L$3:$N$14,3,0)&gt;0),J40&lt;&gt;""),SUM($J$3:$J40),""))</f>
        <v/>
      </c>
    </row>
    <row r="41" spans="1:11" x14ac:dyDescent="0.25">
      <c r="A41" s="17">
        <f t="shared" si="6"/>
        <v>43622</v>
      </c>
      <c r="B41" s="10"/>
      <c r="C41" s="10"/>
      <c r="D41" s="10"/>
      <c r="E41" s="10"/>
      <c r="F41" s="22" t="str">
        <f t="shared" si="0"/>
        <v/>
      </c>
      <c r="G41" s="23" t="str">
        <f t="shared" si="17"/>
        <v/>
      </c>
      <c r="H41" s="23" t="str">
        <f t="shared" si="18"/>
        <v/>
      </c>
      <c r="I41" s="26" t="str">
        <f>IF($A41=EOMONTH($A41,0),IF(VLOOKUP(MONTH($A41),$L$3:$M$14,2,0)&gt;0,VLOOKUP(MONTH($A41),$L$3:$M$14,2,0),""),IF(AND(MONTH($A41)=5,$H41&lt;&gt;""),SUM($H$3:$H41),IF(AND(MONTH($A41)=6,$H41&lt;&gt;""),SUM($H$3:$H41,-$M$3),IF(AND(MONTH($A41)=7,$H41&lt;&gt;""),SUM($H$3:$H41,-SUM($M$3:$M$4)),IF(AND(MONTH($A41)=8,$H41&lt;&gt;""),SUM($H$3:$H41,-SUM($M$3:$M$5)),IF(AND(MONTH($A41)=9,$H41&lt;&gt;""),SUM($H$3:$H41,-SUM($M$3:$M$6)),IF(AND(MONTH($A41)=10,$H41&lt;&gt;""),SUM($H$3:$H41,-SUM($M$3:$M$7)),IF(AND(MONTH($A41)=11,$H41&lt;&gt;""),SUM($H$3:$H41,-SUM($M$3:$M$8)),IF(AND(MONTH($A41)=12,$H41&lt;&gt;""),SUM($H$3:$H41,-SUM($M$3:$M$9)),IF(AND(MONTH($A41)=1,$H41&lt;&gt;""),SUM($H$3:$H41,-SUM($M$3:$M$10)),IF(AND(MONTH($A41)=2,$H41&lt;&gt;""),SUM($H$3:$H41,-SUM($M$3:$M$11)),IF(AND(MONTH($A41)=3,$H41&lt;&gt;""),SUM($H$3:$H41,-SUM($M$3:$M$12)),IF(AND(MONTH($A41)=4,$H41&lt;&gt;""),SUM($H$3:$H41,-SUM($M$3:$M$13)),"")))))))))))))</f>
        <v/>
      </c>
      <c r="J41" s="23" t="str">
        <f t="shared" si="16"/>
        <v/>
      </c>
      <c r="K41" s="23" t="str">
        <f>IF(OR(A41&lt;$E$1,A41&gt;EOMONTH($E$1,11)),"",IF(OR(AND(A41=EOMONTH(A41,0),VLOOKUP(MONTH(A41),$L$3:$N$14,3,0)&gt;0),J41&lt;&gt;""),SUM($J$3:$J41),""))</f>
        <v/>
      </c>
    </row>
    <row r="42" spans="1:11" x14ac:dyDescent="0.25">
      <c r="A42" s="17">
        <f t="shared" si="6"/>
        <v>43623</v>
      </c>
      <c r="B42" s="10"/>
      <c r="C42" s="10"/>
      <c r="D42" s="10"/>
      <c r="E42" s="10"/>
      <c r="F42" s="22" t="str">
        <f t="shared" si="0"/>
        <v/>
      </c>
      <c r="G42" s="23" t="str">
        <f t="shared" si="17"/>
        <v/>
      </c>
      <c r="H42" s="23" t="str">
        <f t="shared" si="18"/>
        <v/>
      </c>
      <c r="I42" s="26" t="str">
        <f>IF($A42=EOMONTH($A42,0),IF(VLOOKUP(MONTH($A42),$L$3:$M$14,2,0)&gt;0,VLOOKUP(MONTH($A42),$L$3:$M$14,2,0),""),IF(AND(MONTH($A42)=5,$H42&lt;&gt;""),SUM($H$3:$H42),IF(AND(MONTH($A42)=6,$H42&lt;&gt;""),SUM($H$3:$H42,-$M$3),IF(AND(MONTH($A42)=7,$H42&lt;&gt;""),SUM($H$3:$H42,-SUM($M$3:$M$4)),IF(AND(MONTH($A42)=8,$H42&lt;&gt;""),SUM($H$3:$H42,-SUM($M$3:$M$5)),IF(AND(MONTH($A42)=9,$H42&lt;&gt;""),SUM($H$3:$H42,-SUM($M$3:$M$6)),IF(AND(MONTH($A42)=10,$H42&lt;&gt;""),SUM($H$3:$H42,-SUM($M$3:$M$7)),IF(AND(MONTH($A42)=11,$H42&lt;&gt;""),SUM($H$3:$H42,-SUM($M$3:$M$8)),IF(AND(MONTH($A42)=12,$H42&lt;&gt;""),SUM($H$3:$H42,-SUM($M$3:$M$9)),IF(AND(MONTH($A42)=1,$H42&lt;&gt;""),SUM($H$3:$H42,-SUM($M$3:$M$10)),IF(AND(MONTH($A42)=2,$H42&lt;&gt;""),SUM($H$3:$H42,-SUM($M$3:$M$11)),IF(AND(MONTH($A42)=3,$H42&lt;&gt;""),SUM($H$3:$H42,-SUM($M$3:$M$12)),IF(AND(MONTH($A42)=4,$H42&lt;&gt;""),SUM($H$3:$H42,-SUM($M$3:$M$13)),"")))))))))))))</f>
        <v/>
      </c>
      <c r="J42" s="23" t="str">
        <f t="shared" si="16"/>
        <v/>
      </c>
      <c r="K42" s="23" t="str">
        <f>IF(OR(A42&lt;$E$1,A42&gt;EOMONTH($E$1,11)),"",IF(OR(AND(A42=EOMONTH(A42,0),VLOOKUP(MONTH(A42),$L$3:$N$14,3,0)&gt;0),J42&lt;&gt;""),SUM($J$3:$J42),""))</f>
        <v/>
      </c>
    </row>
    <row r="43" spans="1:11" x14ac:dyDescent="0.25">
      <c r="A43" s="17">
        <f t="shared" si="6"/>
        <v>43624</v>
      </c>
      <c r="B43" s="10"/>
      <c r="C43" s="10"/>
      <c r="D43" s="10"/>
      <c r="E43" s="10"/>
      <c r="F43" s="22" t="str">
        <f t="shared" si="0"/>
        <v/>
      </c>
      <c r="G43" s="23" t="str">
        <f t="shared" si="17"/>
        <v/>
      </c>
      <c r="H43" s="23" t="str">
        <f t="shared" si="18"/>
        <v/>
      </c>
      <c r="I43" s="26" t="str">
        <f>IF($A43=EOMONTH($A43,0),IF(VLOOKUP(MONTH($A43),$L$3:$M$14,2,0)&gt;0,VLOOKUP(MONTH($A43),$L$3:$M$14,2,0),""),IF(AND(MONTH($A43)=5,$H43&lt;&gt;""),SUM($H$3:$H43),IF(AND(MONTH($A43)=6,$H43&lt;&gt;""),SUM($H$3:$H43,-$M$3),IF(AND(MONTH($A43)=7,$H43&lt;&gt;""),SUM($H$3:$H43,-SUM($M$3:$M$4)),IF(AND(MONTH($A43)=8,$H43&lt;&gt;""),SUM($H$3:$H43,-SUM($M$3:$M$5)),IF(AND(MONTH($A43)=9,$H43&lt;&gt;""),SUM($H$3:$H43,-SUM($M$3:$M$6)),IF(AND(MONTH($A43)=10,$H43&lt;&gt;""),SUM($H$3:$H43,-SUM($M$3:$M$7)),IF(AND(MONTH($A43)=11,$H43&lt;&gt;""),SUM($H$3:$H43,-SUM($M$3:$M$8)),IF(AND(MONTH($A43)=12,$H43&lt;&gt;""),SUM($H$3:$H43,-SUM($M$3:$M$9)),IF(AND(MONTH($A43)=1,$H43&lt;&gt;""),SUM($H$3:$H43,-SUM($M$3:$M$10)),IF(AND(MONTH($A43)=2,$H43&lt;&gt;""),SUM($H$3:$H43,-SUM($M$3:$M$11)),IF(AND(MONTH($A43)=3,$H43&lt;&gt;""),SUM($H$3:$H43,-SUM($M$3:$M$12)),IF(AND(MONTH($A43)=4,$H43&lt;&gt;""),SUM($H$3:$H43,-SUM($M$3:$M$13)),"")))))))))))))</f>
        <v/>
      </c>
      <c r="J43" s="23" t="str">
        <f t="shared" si="16"/>
        <v/>
      </c>
      <c r="K43" s="23" t="str">
        <f>IF(OR(A43&lt;$E$1,A43&gt;EOMONTH($E$1,11)),"",IF(OR(AND(A43=EOMONTH(A43,0),VLOOKUP(MONTH(A43),$L$3:$N$14,3,0)&gt;0),J43&lt;&gt;""),SUM($J$3:$J43),""))</f>
        <v/>
      </c>
    </row>
    <row r="44" spans="1:11" x14ac:dyDescent="0.25">
      <c r="A44" s="17">
        <f t="shared" si="6"/>
        <v>43625</v>
      </c>
      <c r="B44" s="10"/>
      <c r="C44" s="10"/>
      <c r="D44" s="10"/>
      <c r="E44" s="10"/>
      <c r="F44" s="22" t="str">
        <f t="shared" si="0"/>
        <v/>
      </c>
      <c r="G44" s="24" t="str">
        <f>IF(SUM(F38:F44)-SUM(G38:G43)&gt;0,SUM(F38:F44)-SUM(G38:G43),"")</f>
        <v/>
      </c>
      <c r="H44" s="23" t="str">
        <f>IF(G44&lt;&gt;"",IF(MAX(SUM(F38:F44)-SUM(G38:G43)-44/24,0)&gt;0,IF(MAX(SUM(F38:F44)-SUM(G38:G43)-44/24,0)&gt;4/24,VLOOKUP(MAX(SUM(F38:F44)-SUM(G38:G43)-44/24,0),$O$3:$P$8,2,1),MAX(SUM(F38:F44)-SUM(G38:G43)-44/24,0)),""),"")</f>
        <v/>
      </c>
      <c r="I44" s="26" t="str">
        <f>IF($A44=EOMONTH($A44,0),IF(VLOOKUP(MONTH($A44),$L$3:$M$14,2,0)&gt;0,VLOOKUP(MONTH($A44),$L$3:$M$14,2,0),""),IF(AND(MONTH($A44)=5,$H44&lt;&gt;""),SUM($H$3:$H44),IF(AND(MONTH($A44)=6,$H44&lt;&gt;""),SUM($H$3:$H44,-$M$3),IF(AND(MONTH($A44)=7,$H44&lt;&gt;""),SUM($H$3:$H44,-SUM($M$3:$M$4)),IF(AND(MONTH($A44)=8,$H44&lt;&gt;""),SUM($H$3:$H44,-SUM($M$3:$M$5)),IF(AND(MONTH($A44)=9,$H44&lt;&gt;""),SUM($H$3:$H44,-SUM($M$3:$M$6)),IF(AND(MONTH($A44)=10,$H44&lt;&gt;""),SUM($H$3:$H44,-SUM($M$3:$M$7)),IF(AND(MONTH($A44)=11,$H44&lt;&gt;""),SUM($H$3:$H44,-SUM($M$3:$M$8)),IF(AND(MONTH($A44)=12,$H44&lt;&gt;""),SUM($H$3:$H44,-SUM($M$3:$M$9)),IF(AND(MONTH($A44)=1,$H44&lt;&gt;""),SUM($H$3:$H44,-SUM($M$3:$M$10)),IF(AND(MONTH($A44)=2,$H44&lt;&gt;""),SUM($H$3:$H44,-SUM($M$3:$M$11)),IF(AND(MONTH($A44)=3,$H44&lt;&gt;""),SUM($H$3:$H44,-SUM($M$3:$M$12)),IF(AND(MONTH($A44)=4,$H44&lt;&gt;""),SUM($H$3:$H44,-SUM($M$3:$M$13)),"")))))))))))))</f>
        <v/>
      </c>
      <c r="J44" s="23" t="str">
        <f t="shared" si="16"/>
        <v/>
      </c>
      <c r="K44" s="23" t="str">
        <f>IF(OR(A44&lt;$E$1,A44&gt;EOMONTH($E$1,11)),"",IF(OR(AND(A44=EOMONTH(A44,0),VLOOKUP(MONTH(A44),$L$3:$N$14,3,0)&gt;0),J44&lt;&gt;""),SUM($J$3:$J44),""))</f>
        <v/>
      </c>
    </row>
    <row r="45" spans="1:11" x14ac:dyDescent="0.25">
      <c r="A45" s="17">
        <f t="shared" si="6"/>
        <v>43626</v>
      </c>
      <c r="B45" s="9"/>
      <c r="C45" s="9"/>
      <c r="D45" s="9"/>
      <c r="E45" s="9"/>
      <c r="F45" s="18" t="str">
        <f t="shared" si="0"/>
        <v/>
      </c>
      <c r="G45" s="19" t="str">
        <f t="shared" ref="G45:G50" si="19">IF(MONTH(A45)=MONTH(A46),"",IF(CHOOSE(WEEKDAY(A45,2),$F$45,SUM($F$45:$F$46),SUM($F$45:$F$47),SUM($F$45:$F$48),SUM($F$45:$F$49),SUM($F$45:$F$50))&gt;0,CHOOSE(WEEKDAY(A45,2),$F$45,SUM($F$45:$F$46),SUM($F$45:$F$47),SUM($F$45:$F$48),SUM($F$45:$F$49),SUM($F$45:$F$50)),""))</f>
        <v/>
      </c>
      <c r="H45" s="19" t="str">
        <f t="shared" ref="H45:H50" si="20">IF(G45&lt;&gt;"",IF(MAX(G45-44/24,0)&gt;0,MAX(G45-44/24,0),""),"")</f>
        <v/>
      </c>
      <c r="I45" s="25" t="str">
        <f>IF($A45=EOMONTH($A45,0),IF(VLOOKUP(MONTH($A45),$L$3:$M$14,2,0)&gt;0,VLOOKUP(MONTH($A45),$L$3:$M$14,2,0),""),IF(AND(MONTH($A45)=5,$H45&lt;&gt;""),SUM($H$3:$H45),IF(AND(MONTH($A45)=6,$H45&lt;&gt;""),SUM($H$3:$H45,-$M$3),IF(AND(MONTH($A45)=7,$H45&lt;&gt;""),SUM($H$3:$H45,-SUM($M$3:$M$4)),IF(AND(MONTH($A45)=8,$H45&lt;&gt;""),SUM($H$3:$H45,-SUM($M$3:$M$5)),IF(AND(MONTH($A45)=9,$H45&lt;&gt;""),SUM($H$3:$H45,-SUM($M$3:$M$6)),IF(AND(MONTH($A45)=10,$H45&lt;&gt;""),SUM($H$3:$H45,-SUM($M$3:$M$7)),IF(AND(MONTH($A45)=11,$H45&lt;&gt;""),SUM($H$3:$H45,-SUM($M$3:$M$8)),IF(AND(MONTH($A45)=12,$H45&lt;&gt;""),SUM($H$3:$H45,-SUM($M$3:$M$9)),IF(AND(MONTH($A45)=1,$H45&lt;&gt;""),SUM($H$3:$H45,-SUM($M$3:$M$10)),IF(AND(MONTH($A45)=2,$H45&lt;&gt;""),SUM($H$3:$H45,-SUM($M$3:$M$11)),IF(AND(MONTH($A45)=3,$H45&lt;&gt;""),SUM($H$3:$H45,-SUM($M$3:$M$12)),IF(AND(MONTH($A45)=4,$H45&lt;&gt;""),SUM($H$3:$H45,-SUM($M$3:$M$13)),"")))))))))))))</f>
        <v/>
      </c>
      <c r="J45" s="19" t="str">
        <f t="shared" si="16"/>
        <v/>
      </c>
      <c r="K45" s="19" t="str">
        <f>IF(OR(A45&lt;$E$1,A45&gt;EOMONTH($E$1,11)),"",IF(OR(AND(A45=EOMONTH(A45,0),VLOOKUP(MONTH(A45),$L$3:$N$14,3,0)&gt;0),J45&lt;&gt;""),SUM($J$3:$J45),""))</f>
        <v/>
      </c>
    </row>
    <row r="46" spans="1:11" x14ac:dyDescent="0.25">
      <c r="A46" s="17">
        <f t="shared" si="6"/>
        <v>43627</v>
      </c>
      <c r="B46" s="9"/>
      <c r="C46" s="9"/>
      <c r="D46" s="9"/>
      <c r="E46" s="9"/>
      <c r="F46" s="18" t="str">
        <f t="shared" si="0"/>
        <v/>
      </c>
      <c r="G46" s="19" t="str">
        <f t="shared" si="19"/>
        <v/>
      </c>
      <c r="H46" s="19" t="str">
        <f t="shared" si="20"/>
        <v/>
      </c>
      <c r="I46" s="25" t="str">
        <f>IF($A46=EOMONTH($A46,0),IF(VLOOKUP(MONTH($A46),$L$3:$M$14,2,0)&gt;0,VLOOKUP(MONTH($A46),$L$3:$M$14,2,0),""),IF(AND(MONTH($A46)=5,$H46&lt;&gt;""),SUM($H$3:$H46),IF(AND(MONTH($A46)=6,$H46&lt;&gt;""),SUM($H$3:$H46,-$M$3),IF(AND(MONTH($A46)=7,$H46&lt;&gt;""),SUM($H$3:$H46,-SUM($M$3:$M$4)),IF(AND(MONTH($A46)=8,$H46&lt;&gt;""),SUM($H$3:$H46,-SUM($M$3:$M$5)),IF(AND(MONTH($A46)=9,$H46&lt;&gt;""),SUM($H$3:$H46,-SUM($M$3:$M$6)),IF(AND(MONTH($A46)=10,$H46&lt;&gt;""),SUM($H$3:$H46,-SUM($M$3:$M$7)),IF(AND(MONTH($A46)=11,$H46&lt;&gt;""),SUM($H$3:$H46,-SUM($M$3:$M$8)),IF(AND(MONTH($A46)=12,$H46&lt;&gt;""),SUM($H$3:$H46,-SUM($M$3:$M$9)),IF(AND(MONTH($A46)=1,$H46&lt;&gt;""),SUM($H$3:$H46,-SUM($M$3:$M$10)),IF(AND(MONTH($A46)=2,$H46&lt;&gt;""),SUM($H$3:$H46,-SUM($M$3:$M$11)),IF(AND(MONTH($A46)=3,$H46&lt;&gt;""),SUM($H$3:$H46,-SUM($M$3:$M$12)),IF(AND(MONTH($A46)=4,$H46&lt;&gt;""),SUM($H$3:$H46,-SUM($M$3:$M$13)),"")))))))))))))</f>
        <v/>
      </c>
      <c r="J46" s="19" t="str">
        <f t="shared" si="16"/>
        <v/>
      </c>
      <c r="K46" s="19" t="str">
        <f>IF(OR(A46&lt;$E$1,A46&gt;EOMONTH($E$1,11)),"",IF(OR(AND(A46=EOMONTH(A46,0),VLOOKUP(MONTH(A46),$L$3:$N$14,3,0)&gt;0),J46&lt;&gt;""),SUM($J$3:$J46),""))</f>
        <v/>
      </c>
    </row>
    <row r="47" spans="1:11" x14ac:dyDescent="0.25">
      <c r="A47" s="17">
        <f t="shared" si="6"/>
        <v>43628</v>
      </c>
      <c r="B47" s="9"/>
      <c r="C47" s="9"/>
      <c r="D47" s="9"/>
      <c r="E47" s="9"/>
      <c r="F47" s="18" t="str">
        <f t="shared" si="0"/>
        <v/>
      </c>
      <c r="G47" s="19" t="str">
        <f t="shared" si="19"/>
        <v/>
      </c>
      <c r="H47" s="19" t="str">
        <f t="shared" si="20"/>
        <v/>
      </c>
      <c r="I47" s="25" t="str">
        <f>IF($A47=EOMONTH($A47,0),IF(VLOOKUP(MONTH($A47),$L$3:$M$14,2,0)&gt;0,VLOOKUP(MONTH($A47),$L$3:$M$14,2,0),""),IF(AND(MONTH($A47)=5,$H47&lt;&gt;""),SUM($H$3:$H47),IF(AND(MONTH($A47)=6,$H47&lt;&gt;""),SUM($H$3:$H47,-$M$3),IF(AND(MONTH($A47)=7,$H47&lt;&gt;""),SUM($H$3:$H47,-SUM($M$3:$M$4)),IF(AND(MONTH($A47)=8,$H47&lt;&gt;""),SUM($H$3:$H47,-SUM($M$3:$M$5)),IF(AND(MONTH($A47)=9,$H47&lt;&gt;""),SUM($H$3:$H47,-SUM($M$3:$M$6)),IF(AND(MONTH($A47)=10,$H47&lt;&gt;""),SUM($H$3:$H47,-SUM($M$3:$M$7)),IF(AND(MONTH($A47)=11,$H47&lt;&gt;""),SUM($H$3:$H47,-SUM($M$3:$M$8)),IF(AND(MONTH($A47)=12,$H47&lt;&gt;""),SUM($H$3:$H47,-SUM($M$3:$M$9)),IF(AND(MONTH($A47)=1,$H47&lt;&gt;""),SUM($H$3:$H47,-SUM($M$3:$M$10)),IF(AND(MONTH($A47)=2,$H47&lt;&gt;""),SUM($H$3:$H47,-SUM($M$3:$M$11)),IF(AND(MONTH($A47)=3,$H47&lt;&gt;""),SUM($H$3:$H47,-SUM($M$3:$M$12)),IF(AND(MONTH($A47)=4,$H47&lt;&gt;""),SUM($H$3:$H47,-SUM($M$3:$M$13)),"")))))))))))))</f>
        <v/>
      </c>
      <c r="J47" s="19" t="str">
        <f t="shared" si="16"/>
        <v/>
      </c>
      <c r="K47" s="19" t="str">
        <f>IF(OR(A47&lt;$E$1,A47&gt;EOMONTH($E$1,11)),"",IF(OR(AND(A47=EOMONTH(A47,0),VLOOKUP(MONTH(A47),$L$3:$N$14,3,0)&gt;0),J47&lt;&gt;""),SUM($J$3:$J47),""))</f>
        <v/>
      </c>
    </row>
    <row r="48" spans="1:11" x14ac:dyDescent="0.25">
      <c r="A48" s="17">
        <f t="shared" si="6"/>
        <v>43629</v>
      </c>
      <c r="B48" s="9"/>
      <c r="C48" s="9"/>
      <c r="D48" s="9"/>
      <c r="E48" s="9"/>
      <c r="F48" s="18" t="str">
        <f t="shared" si="0"/>
        <v/>
      </c>
      <c r="G48" s="19" t="str">
        <f t="shared" si="19"/>
        <v/>
      </c>
      <c r="H48" s="19" t="str">
        <f t="shared" si="20"/>
        <v/>
      </c>
      <c r="I48" s="25" t="str">
        <f>IF($A48=EOMONTH($A48,0),IF(VLOOKUP(MONTH($A48),$L$3:$M$14,2,0)&gt;0,VLOOKUP(MONTH($A48),$L$3:$M$14,2,0),""),IF(AND(MONTH($A48)=5,$H48&lt;&gt;""),SUM($H$3:$H48),IF(AND(MONTH($A48)=6,$H48&lt;&gt;""),SUM($H$3:$H48,-$M$3),IF(AND(MONTH($A48)=7,$H48&lt;&gt;""),SUM($H$3:$H48,-SUM($M$3:$M$4)),IF(AND(MONTH($A48)=8,$H48&lt;&gt;""),SUM($H$3:$H48,-SUM($M$3:$M$5)),IF(AND(MONTH($A48)=9,$H48&lt;&gt;""),SUM($H$3:$H48,-SUM($M$3:$M$6)),IF(AND(MONTH($A48)=10,$H48&lt;&gt;""),SUM($H$3:$H48,-SUM($M$3:$M$7)),IF(AND(MONTH($A48)=11,$H48&lt;&gt;""),SUM($H$3:$H48,-SUM($M$3:$M$8)),IF(AND(MONTH($A48)=12,$H48&lt;&gt;""),SUM($H$3:$H48,-SUM($M$3:$M$9)),IF(AND(MONTH($A48)=1,$H48&lt;&gt;""),SUM($H$3:$H48,-SUM($M$3:$M$10)),IF(AND(MONTH($A48)=2,$H48&lt;&gt;""),SUM($H$3:$H48,-SUM($M$3:$M$11)),IF(AND(MONTH($A48)=3,$H48&lt;&gt;""),SUM($H$3:$H48,-SUM($M$3:$M$12)),IF(AND(MONTH($A48)=4,$H48&lt;&gt;""),SUM($H$3:$H48,-SUM($M$3:$M$13)),"")))))))))))))</f>
        <v/>
      </c>
      <c r="J48" s="19" t="str">
        <f t="shared" si="16"/>
        <v/>
      </c>
      <c r="K48" s="19" t="str">
        <f>IF(OR(A48&lt;$E$1,A48&gt;EOMONTH($E$1,11)),"",IF(OR(AND(A48=EOMONTH(A48,0),VLOOKUP(MONTH(A48),$L$3:$N$14,3,0)&gt;0),J48&lt;&gt;""),SUM($J$3:$J48),""))</f>
        <v/>
      </c>
    </row>
    <row r="49" spans="1:11" x14ac:dyDescent="0.25">
      <c r="A49" s="17">
        <f t="shared" si="6"/>
        <v>43630</v>
      </c>
      <c r="B49" s="9"/>
      <c r="C49" s="9"/>
      <c r="D49" s="9"/>
      <c r="E49" s="9"/>
      <c r="F49" s="18" t="str">
        <f t="shared" si="0"/>
        <v/>
      </c>
      <c r="G49" s="19" t="str">
        <f t="shared" si="19"/>
        <v/>
      </c>
      <c r="H49" s="19" t="str">
        <f t="shared" si="20"/>
        <v/>
      </c>
      <c r="I49" s="25" t="str">
        <f>IF($A49=EOMONTH($A49,0),IF(VLOOKUP(MONTH($A49),$L$3:$M$14,2,0)&gt;0,VLOOKUP(MONTH($A49),$L$3:$M$14,2,0),""),IF(AND(MONTH($A49)=5,$H49&lt;&gt;""),SUM($H$3:$H49),IF(AND(MONTH($A49)=6,$H49&lt;&gt;""),SUM($H$3:$H49,-$M$3),IF(AND(MONTH($A49)=7,$H49&lt;&gt;""),SUM($H$3:$H49,-SUM($M$3:$M$4)),IF(AND(MONTH($A49)=8,$H49&lt;&gt;""),SUM($H$3:$H49,-SUM($M$3:$M$5)),IF(AND(MONTH($A49)=9,$H49&lt;&gt;""),SUM($H$3:$H49,-SUM($M$3:$M$6)),IF(AND(MONTH($A49)=10,$H49&lt;&gt;""),SUM($H$3:$H49,-SUM($M$3:$M$7)),IF(AND(MONTH($A49)=11,$H49&lt;&gt;""),SUM($H$3:$H49,-SUM($M$3:$M$8)),IF(AND(MONTH($A49)=12,$H49&lt;&gt;""),SUM($H$3:$H49,-SUM($M$3:$M$9)),IF(AND(MONTH($A49)=1,$H49&lt;&gt;""),SUM($H$3:$H49,-SUM($M$3:$M$10)),IF(AND(MONTH($A49)=2,$H49&lt;&gt;""),SUM($H$3:$H49,-SUM($M$3:$M$11)),IF(AND(MONTH($A49)=3,$H49&lt;&gt;""),SUM($H$3:$H49,-SUM($M$3:$M$12)),IF(AND(MONTH($A49)=4,$H49&lt;&gt;""),SUM($H$3:$H49,-SUM($M$3:$M$13)),"")))))))))))))</f>
        <v/>
      </c>
      <c r="J49" s="19" t="str">
        <f t="shared" si="16"/>
        <v/>
      </c>
      <c r="K49" s="19" t="str">
        <f>IF(OR(A49&lt;$E$1,A49&gt;EOMONTH($E$1,11)),"",IF(OR(AND(A49=EOMONTH(A49,0),VLOOKUP(MONTH(A49),$L$3:$N$14,3,0)&gt;0),J49&lt;&gt;""),SUM($J$3:$J49),""))</f>
        <v/>
      </c>
    </row>
    <row r="50" spans="1:11" x14ac:dyDescent="0.25">
      <c r="A50" s="17">
        <f t="shared" si="6"/>
        <v>43631</v>
      </c>
      <c r="B50" s="9"/>
      <c r="C50" s="9"/>
      <c r="D50" s="9"/>
      <c r="E50" s="9"/>
      <c r="F50" s="18" t="str">
        <f t="shared" si="0"/>
        <v/>
      </c>
      <c r="G50" s="19" t="str">
        <f t="shared" si="19"/>
        <v/>
      </c>
      <c r="H50" s="19" t="str">
        <f t="shared" si="20"/>
        <v/>
      </c>
      <c r="I50" s="25" t="str">
        <f>IF($A50=EOMONTH($A50,0),IF(VLOOKUP(MONTH($A50),$L$3:$M$14,2,0)&gt;0,VLOOKUP(MONTH($A50),$L$3:$M$14,2,0),""),IF(AND(MONTH($A50)=5,$H50&lt;&gt;""),SUM($H$3:$H50),IF(AND(MONTH($A50)=6,$H50&lt;&gt;""),SUM($H$3:$H50,-$M$3),IF(AND(MONTH($A50)=7,$H50&lt;&gt;""),SUM($H$3:$H50,-SUM($M$3:$M$4)),IF(AND(MONTH($A50)=8,$H50&lt;&gt;""),SUM($H$3:$H50,-SUM($M$3:$M$5)),IF(AND(MONTH($A50)=9,$H50&lt;&gt;""),SUM($H$3:$H50,-SUM($M$3:$M$6)),IF(AND(MONTH($A50)=10,$H50&lt;&gt;""),SUM($H$3:$H50,-SUM($M$3:$M$7)),IF(AND(MONTH($A50)=11,$H50&lt;&gt;""),SUM($H$3:$H50,-SUM($M$3:$M$8)),IF(AND(MONTH($A50)=12,$H50&lt;&gt;""),SUM($H$3:$H50,-SUM($M$3:$M$9)),IF(AND(MONTH($A50)=1,$H50&lt;&gt;""),SUM($H$3:$H50,-SUM($M$3:$M$10)),IF(AND(MONTH($A50)=2,$H50&lt;&gt;""),SUM($H$3:$H50,-SUM($M$3:$M$11)),IF(AND(MONTH($A50)=3,$H50&lt;&gt;""),SUM($H$3:$H50,-SUM($M$3:$M$12)),IF(AND(MONTH($A50)=4,$H50&lt;&gt;""),SUM($H$3:$H50,-SUM($M$3:$M$13)),"")))))))))))))</f>
        <v/>
      </c>
      <c r="J50" s="19" t="str">
        <f t="shared" si="16"/>
        <v/>
      </c>
      <c r="K50" s="19" t="str">
        <f>IF(OR(A50&lt;$E$1,A50&gt;EOMONTH($E$1,11)),"",IF(OR(AND(A50=EOMONTH(A50,0),VLOOKUP(MONTH(A50),$L$3:$N$14,3,0)&gt;0),J50&lt;&gt;""),SUM($J$3:$J50),""))</f>
        <v/>
      </c>
    </row>
    <row r="51" spans="1:11" x14ac:dyDescent="0.25">
      <c r="A51" s="17">
        <f t="shared" si="6"/>
        <v>43632</v>
      </c>
      <c r="B51" s="9"/>
      <c r="C51" s="9"/>
      <c r="D51" s="9"/>
      <c r="E51" s="9"/>
      <c r="F51" s="18" t="str">
        <f t="shared" si="0"/>
        <v/>
      </c>
      <c r="G51" s="21" t="str">
        <f>IF(SUM(F45:F51)-SUM(G45:G50)&gt;0,SUM(F45:F51)-SUM(G45:G50),"")</f>
        <v/>
      </c>
      <c r="H51" s="19" t="str">
        <f>IF(G51&lt;&gt;"",IF(MAX(SUM(F45:F51)-SUM(G45:G50)-44/24,0)&gt;0,IF(MAX(SUM(F45:F51)-SUM(G45:G50)-44/24,0)&gt;4/24,VLOOKUP(MAX(SUM(F45:F51)-SUM(G45:G50)-44/24,0),$O$3:$P$8,2,1),MAX(SUM(F45:F51)-SUM(G45:G50)-44/24,0)),""),"")</f>
        <v/>
      </c>
      <c r="I51" s="25" t="str">
        <f>IF($A51=EOMONTH($A51,0),IF(VLOOKUP(MONTH($A51),$L$3:$M$14,2,0)&gt;0,VLOOKUP(MONTH($A51),$L$3:$M$14,2,0),""),IF(AND(MONTH($A51)=5,$H51&lt;&gt;""),SUM($H$3:$H51),IF(AND(MONTH($A51)=6,$H51&lt;&gt;""),SUM($H$3:$H51,-$M$3),IF(AND(MONTH($A51)=7,$H51&lt;&gt;""),SUM($H$3:$H51,-SUM($M$3:$M$4)),IF(AND(MONTH($A51)=8,$H51&lt;&gt;""),SUM($H$3:$H51,-SUM($M$3:$M$5)),IF(AND(MONTH($A51)=9,$H51&lt;&gt;""),SUM($H$3:$H51,-SUM($M$3:$M$6)),IF(AND(MONTH($A51)=10,$H51&lt;&gt;""),SUM($H$3:$H51,-SUM($M$3:$M$7)),IF(AND(MONTH($A51)=11,$H51&lt;&gt;""),SUM($H$3:$H51,-SUM($M$3:$M$8)),IF(AND(MONTH($A51)=12,$H51&lt;&gt;""),SUM($H$3:$H51,-SUM($M$3:$M$9)),IF(AND(MONTH($A51)=1,$H51&lt;&gt;""),SUM($H$3:$H51,-SUM($M$3:$M$10)),IF(AND(MONTH($A51)=2,$H51&lt;&gt;""),SUM($H$3:$H51,-SUM($M$3:$M$11)),IF(AND(MONTH($A51)=3,$H51&lt;&gt;""),SUM($H$3:$H51,-SUM($M$3:$M$12)),IF(AND(MONTH($A51)=4,$H51&lt;&gt;""),SUM($H$3:$H51,-SUM($M$3:$M$13)),"")))))))))))))</f>
        <v/>
      </c>
      <c r="J51" s="19" t="str">
        <f t="shared" si="16"/>
        <v/>
      </c>
      <c r="K51" s="19" t="str">
        <f>IF(OR(A51&lt;$E$1,A51&gt;EOMONTH($E$1,11)),"",IF(OR(AND(A51=EOMONTH(A51,0),VLOOKUP(MONTH(A51),$L$3:$N$14,3,0)&gt;0),J51&lt;&gt;""),SUM($J$3:$J51),""))</f>
        <v/>
      </c>
    </row>
    <row r="52" spans="1:11" x14ac:dyDescent="0.25">
      <c r="A52" s="17">
        <f t="shared" si="6"/>
        <v>43633</v>
      </c>
      <c r="B52" s="11"/>
      <c r="C52" s="11"/>
      <c r="D52" s="11"/>
      <c r="E52" s="11"/>
      <c r="F52" s="22" t="str">
        <f t="shared" si="0"/>
        <v/>
      </c>
      <c r="G52" s="23" t="str">
        <f t="shared" ref="G52:G57" si="21">IF(MONTH(A52)=MONTH(A53),"",IF(CHOOSE(WEEKDAY(A52,2),$F$52,SUM($F$52:$F$53),SUM($F$52:$F$54),SUM($F$52:$F$55),SUM($F$52:$F$56),SUM($F$52:$F$57))&gt;0,CHOOSE(WEEKDAY(A52,2),$F$52,SUM($F$52:$F$53),SUM($F$52:$F$54),SUM($F$52:$F$55),SUM($F$52:$F$56),SUM($F$52:$F$57)),""))</f>
        <v/>
      </c>
      <c r="H52" s="23" t="str">
        <f t="shared" ref="H52:H57" si="22">IF(G52&lt;&gt;"",IF(MAX(G52-44/24,0)&gt;0,MAX(G52-44/24,0),""),"")</f>
        <v/>
      </c>
      <c r="I52" s="26" t="str">
        <f>IF($A52=EOMONTH($A52,0),IF(VLOOKUP(MONTH($A52),$L$3:$M$14,2,0)&gt;0,VLOOKUP(MONTH($A52),$L$3:$M$14,2,0),""),IF(AND(MONTH($A52)=5,$H52&lt;&gt;""),SUM($H$3:$H52),IF(AND(MONTH($A52)=6,$H52&lt;&gt;""),SUM($H$3:$H52,-$M$3),IF(AND(MONTH($A52)=7,$H52&lt;&gt;""),SUM($H$3:$H52,-SUM($M$3:$M$4)),IF(AND(MONTH($A52)=8,$H52&lt;&gt;""),SUM($H$3:$H52,-SUM($M$3:$M$5)),IF(AND(MONTH($A52)=9,$H52&lt;&gt;""),SUM($H$3:$H52,-SUM($M$3:$M$6)),IF(AND(MONTH($A52)=10,$H52&lt;&gt;""),SUM($H$3:$H52,-SUM($M$3:$M$7)),IF(AND(MONTH($A52)=11,$H52&lt;&gt;""),SUM($H$3:$H52,-SUM($M$3:$M$8)),IF(AND(MONTH($A52)=12,$H52&lt;&gt;""),SUM($H$3:$H52,-SUM($M$3:$M$9)),IF(AND(MONTH($A52)=1,$H52&lt;&gt;""),SUM($H$3:$H52,-SUM($M$3:$M$10)),IF(AND(MONTH($A52)=2,$H52&lt;&gt;""),SUM($H$3:$H52,-SUM($M$3:$M$11)),IF(AND(MONTH($A52)=3,$H52&lt;&gt;""),SUM($H$3:$H52,-SUM($M$3:$M$12)),IF(AND(MONTH($A52)=4,$H52&lt;&gt;""),SUM($H$3:$H52,-SUM($M$3:$M$13)),"")))))))))))))</f>
        <v/>
      </c>
      <c r="J52" s="23" t="str">
        <f t="shared" si="16"/>
        <v/>
      </c>
      <c r="K52" s="23" t="str">
        <f>IF(OR(A52&lt;$E$1,A52&gt;EOMONTH($E$1,11)),"",IF(OR(AND(A52=EOMONTH(A52,0),VLOOKUP(MONTH(A52),$L$3:$N$14,3,0)&gt;0),J52&lt;&gt;""),SUM($J$3:$J52),""))</f>
        <v/>
      </c>
    </row>
    <row r="53" spans="1:11" x14ac:dyDescent="0.25">
      <c r="A53" s="17">
        <f t="shared" si="6"/>
        <v>43634</v>
      </c>
      <c r="B53" s="11"/>
      <c r="C53" s="11"/>
      <c r="D53" s="11"/>
      <c r="E53" s="11"/>
      <c r="F53" s="22" t="str">
        <f t="shared" si="0"/>
        <v/>
      </c>
      <c r="G53" s="23" t="str">
        <f t="shared" si="21"/>
        <v/>
      </c>
      <c r="H53" s="23" t="str">
        <f t="shared" si="22"/>
        <v/>
      </c>
      <c r="I53" s="26" t="str">
        <f>IF($A53=EOMONTH($A53,0),IF(VLOOKUP(MONTH($A53),$L$3:$M$14,2,0)&gt;0,VLOOKUP(MONTH($A53),$L$3:$M$14,2,0),""),IF(AND(MONTH($A53)=5,$H53&lt;&gt;""),SUM($H$3:$H53),IF(AND(MONTH($A53)=6,$H53&lt;&gt;""),SUM($H$3:$H53,-$M$3),IF(AND(MONTH($A53)=7,$H53&lt;&gt;""),SUM($H$3:$H53,-SUM($M$3:$M$4)),IF(AND(MONTH($A53)=8,$H53&lt;&gt;""),SUM($H$3:$H53,-SUM($M$3:$M$5)),IF(AND(MONTH($A53)=9,$H53&lt;&gt;""),SUM($H$3:$H53,-SUM($M$3:$M$6)),IF(AND(MONTH($A53)=10,$H53&lt;&gt;""),SUM($H$3:$H53,-SUM($M$3:$M$7)),IF(AND(MONTH($A53)=11,$H53&lt;&gt;""),SUM($H$3:$H53,-SUM($M$3:$M$8)),IF(AND(MONTH($A53)=12,$H53&lt;&gt;""),SUM($H$3:$H53,-SUM($M$3:$M$9)),IF(AND(MONTH($A53)=1,$H53&lt;&gt;""),SUM($H$3:$H53,-SUM($M$3:$M$10)),IF(AND(MONTH($A53)=2,$H53&lt;&gt;""),SUM($H$3:$H53,-SUM($M$3:$M$11)),IF(AND(MONTH($A53)=3,$H53&lt;&gt;""),SUM($H$3:$H53,-SUM($M$3:$M$12)),IF(AND(MONTH($A53)=4,$H53&lt;&gt;""),SUM($H$3:$H53,-SUM($M$3:$M$13)),"")))))))))))))</f>
        <v/>
      </c>
      <c r="J53" s="23" t="str">
        <f t="shared" si="16"/>
        <v/>
      </c>
      <c r="K53" s="23" t="str">
        <f>IF(OR(A53&lt;$E$1,A53&gt;EOMONTH($E$1,11)),"",IF(OR(AND(A53=EOMONTH(A53,0),VLOOKUP(MONTH(A53),$L$3:$N$14,3,0)&gt;0),J53&lt;&gt;""),SUM($J$3:$J53),""))</f>
        <v/>
      </c>
    </row>
    <row r="54" spans="1:11" x14ac:dyDescent="0.25">
      <c r="A54" s="17">
        <f t="shared" si="6"/>
        <v>43635</v>
      </c>
      <c r="B54" s="11"/>
      <c r="C54" s="11"/>
      <c r="D54" s="11"/>
      <c r="E54" s="11"/>
      <c r="F54" s="22" t="str">
        <f t="shared" si="0"/>
        <v/>
      </c>
      <c r="G54" s="23" t="str">
        <f t="shared" si="21"/>
        <v/>
      </c>
      <c r="H54" s="23" t="str">
        <f t="shared" si="22"/>
        <v/>
      </c>
      <c r="I54" s="26" t="str">
        <f>IF($A54=EOMONTH($A54,0),IF(VLOOKUP(MONTH($A54),$L$3:$M$14,2,0)&gt;0,VLOOKUP(MONTH($A54),$L$3:$M$14,2,0),""),IF(AND(MONTH($A54)=5,$H54&lt;&gt;""),SUM($H$3:$H54),IF(AND(MONTH($A54)=6,$H54&lt;&gt;""),SUM($H$3:$H54,-$M$3),IF(AND(MONTH($A54)=7,$H54&lt;&gt;""),SUM($H$3:$H54,-SUM($M$3:$M$4)),IF(AND(MONTH($A54)=8,$H54&lt;&gt;""),SUM($H$3:$H54,-SUM($M$3:$M$5)),IF(AND(MONTH($A54)=9,$H54&lt;&gt;""),SUM($H$3:$H54,-SUM($M$3:$M$6)),IF(AND(MONTH($A54)=10,$H54&lt;&gt;""),SUM($H$3:$H54,-SUM($M$3:$M$7)),IF(AND(MONTH($A54)=11,$H54&lt;&gt;""),SUM($H$3:$H54,-SUM($M$3:$M$8)),IF(AND(MONTH($A54)=12,$H54&lt;&gt;""),SUM($H$3:$H54,-SUM($M$3:$M$9)),IF(AND(MONTH($A54)=1,$H54&lt;&gt;""),SUM($H$3:$H54,-SUM($M$3:$M$10)),IF(AND(MONTH($A54)=2,$H54&lt;&gt;""),SUM($H$3:$H54,-SUM($M$3:$M$11)),IF(AND(MONTH($A54)=3,$H54&lt;&gt;""),SUM($H$3:$H54,-SUM($M$3:$M$12)),IF(AND(MONTH($A54)=4,$H54&lt;&gt;""),SUM($H$3:$H54,-SUM($M$3:$M$13)),"")))))))))))))</f>
        <v/>
      </c>
      <c r="J54" s="23" t="str">
        <f t="shared" si="16"/>
        <v/>
      </c>
      <c r="K54" s="23" t="str">
        <f>IF(OR(A54&lt;$E$1,A54&gt;EOMONTH($E$1,11)),"",IF(OR(AND(A54=EOMONTH(A54,0),VLOOKUP(MONTH(A54),$L$3:$N$14,3,0)&gt;0),J54&lt;&gt;""),SUM($J$3:$J54),""))</f>
        <v/>
      </c>
    </row>
    <row r="55" spans="1:11" x14ac:dyDescent="0.25">
      <c r="A55" s="17">
        <f t="shared" si="6"/>
        <v>43636</v>
      </c>
      <c r="B55" s="11"/>
      <c r="C55" s="11"/>
      <c r="D55" s="11"/>
      <c r="E55" s="11"/>
      <c r="F55" s="22" t="str">
        <f t="shared" si="0"/>
        <v/>
      </c>
      <c r="G55" s="23" t="str">
        <f t="shared" si="21"/>
        <v/>
      </c>
      <c r="H55" s="23" t="str">
        <f t="shared" si="22"/>
        <v/>
      </c>
      <c r="I55" s="26" t="str">
        <f>IF($A55=EOMONTH($A55,0),IF(VLOOKUP(MONTH($A55),$L$3:$M$14,2,0)&gt;0,VLOOKUP(MONTH($A55),$L$3:$M$14,2,0),""),IF(AND(MONTH($A55)=5,$H55&lt;&gt;""),SUM($H$3:$H55),IF(AND(MONTH($A55)=6,$H55&lt;&gt;""),SUM($H$3:$H55,-$M$3),IF(AND(MONTH($A55)=7,$H55&lt;&gt;""),SUM($H$3:$H55,-SUM($M$3:$M$4)),IF(AND(MONTH($A55)=8,$H55&lt;&gt;""),SUM($H$3:$H55,-SUM($M$3:$M$5)),IF(AND(MONTH($A55)=9,$H55&lt;&gt;""),SUM($H$3:$H55,-SUM($M$3:$M$6)),IF(AND(MONTH($A55)=10,$H55&lt;&gt;""),SUM($H$3:$H55,-SUM($M$3:$M$7)),IF(AND(MONTH($A55)=11,$H55&lt;&gt;""),SUM($H$3:$H55,-SUM($M$3:$M$8)),IF(AND(MONTH($A55)=12,$H55&lt;&gt;""),SUM($H$3:$H55,-SUM($M$3:$M$9)),IF(AND(MONTH($A55)=1,$H55&lt;&gt;""),SUM($H$3:$H55,-SUM($M$3:$M$10)),IF(AND(MONTH($A55)=2,$H55&lt;&gt;""),SUM($H$3:$H55,-SUM($M$3:$M$11)),IF(AND(MONTH($A55)=3,$H55&lt;&gt;""),SUM($H$3:$H55,-SUM($M$3:$M$12)),IF(AND(MONTH($A55)=4,$H55&lt;&gt;""),SUM($H$3:$H55,-SUM($M$3:$M$13)),"")))))))))))))</f>
        <v/>
      </c>
      <c r="J55" s="23" t="str">
        <f t="shared" si="16"/>
        <v/>
      </c>
      <c r="K55" s="23" t="str">
        <f>IF(OR(A55&lt;$E$1,A55&gt;EOMONTH($E$1,11)),"",IF(OR(AND(A55=EOMONTH(A55,0),VLOOKUP(MONTH(A55),$L$3:$N$14,3,0)&gt;0),J55&lt;&gt;""),SUM($J$3:$J55),""))</f>
        <v/>
      </c>
    </row>
    <row r="56" spans="1:11" x14ac:dyDescent="0.25">
      <c r="A56" s="17">
        <f t="shared" si="6"/>
        <v>43637</v>
      </c>
      <c r="B56" s="11"/>
      <c r="C56" s="11"/>
      <c r="D56" s="11"/>
      <c r="E56" s="11"/>
      <c r="F56" s="22" t="str">
        <f t="shared" si="0"/>
        <v/>
      </c>
      <c r="G56" s="23" t="str">
        <f t="shared" si="21"/>
        <v/>
      </c>
      <c r="H56" s="23" t="str">
        <f t="shared" si="22"/>
        <v/>
      </c>
      <c r="I56" s="26" t="str">
        <f>IF($A56=EOMONTH($A56,0),IF(VLOOKUP(MONTH($A56),$L$3:$M$14,2,0)&gt;0,VLOOKUP(MONTH($A56),$L$3:$M$14,2,0),""),IF(AND(MONTH($A56)=5,$H56&lt;&gt;""),SUM($H$3:$H56),IF(AND(MONTH($A56)=6,$H56&lt;&gt;""),SUM($H$3:$H56,-$M$3),IF(AND(MONTH($A56)=7,$H56&lt;&gt;""),SUM($H$3:$H56,-SUM($M$3:$M$4)),IF(AND(MONTH($A56)=8,$H56&lt;&gt;""),SUM($H$3:$H56,-SUM($M$3:$M$5)),IF(AND(MONTH($A56)=9,$H56&lt;&gt;""),SUM($H$3:$H56,-SUM($M$3:$M$6)),IF(AND(MONTH($A56)=10,$H56&lt;&gt;""),SUM($H$3:$H56,-SUM($M$3:$M$7)),IF(AND(MONTH($A56)=11,$H56&lt;&gt;""),SUM($H$3:$H56,-SUM($M$3:$M$8)),IF(AND(MONTH($A56)=12,$H56&lt;&gt;""),SUM($H$3:$H56,-SUM($M$3:$M$9)),IF(AND(MONTH($A56)=1,$H56&lt;&gt;""),SUM($H$3:$H56,-SUM($M$3:$M$10)),IF(AND(MONTH($A56)=2,$H56&lt;&gt;""),SUM($H$3:$H56,-SUM($M$3:$M$11)),IF(AND(MONTH($A56)=3,$H56&lt;&gt;""),SUM($H$3:$H56,-SUM($M$3:$M$12)),IF(AND(MONTH($A56)=4,$H56&lt;&gt;""),SUM($H$3:$H56,-SUM($M$3:$M$13)),"")))))))))))))</f>
        <v/>
      </c>
      <c r="J56" s="23" t="str">
        <f t="shared" si="16"/>
        <v/>
      </c>
      <c r="K56" s="23" t="str">
        <f>IF(OR(A56&lt;$E$1,A56&gt;EOMONTH($E$1,11)),"",IF(OR(AND(A56=EOMONTH(A56,0),VLOOKUP(MONTH(A56),$L$3:$N$14,3,0)&gt;0),J56&lt;&gt;""),SUM($J$3:$J56),""))</f>
        <v/>
      </c>
    </row>
    <row r="57" spans="1:11" x14ac:dyDescent="0.25">
      <c r="A57" s="17">
        <f t="shared" si="6"/>
        <v>43638</v>
      </c>
      <c r="B57" s="11"/>
      <c r="C57" s="11"/>
      <c r="D57" s="11"/>
      <c r="E57" s="11"/>
      <c r="F57" s="22" t="str">
        <f t="shared" si="0"/>
        <v/>
      </c>
      <c r="G57" s="23" t="str">
        <f t="shared" si="21"/>
        <v/>
      </c>
      <c r="H57" s="23" t="str">
        <f t="shared" si="22"/>
        <v/>
      </c>
      <c r="I57" s="26" t="str">
        <f>IF($A57=EOMONTH($A57,0),IF(VLOOKUP(MONTH($A57),$L$3:$M$14,2,0)&gt;0,VLOOKUP(MONTH($A57),$L$3:$M$14,2,0),""),IF(AND(MONTH($A57)=5,$H57&lt;&gt;""),SUM($H$3:$H57),IF(AND(MONTH($A57)=6,$H57&lt;&gt;""),SUM($H$3:$H57,-$M$3),IF(AND(MONTH($A57)=7,$H57&lt;&gt;""),SUM($H$3:$H57,-SUM($M$3:$M$4)),IF(AND(MONTH($A57)=8,$H57&lt;&gt;""),SUM($H$3:$H57,-SUM($M$3:$M$5)),IF(AND(MONTH($A57)=9,$H57&lt;&gt;""),SUM($H$3:$H57,-SUM($M$3:$M$6)),IF(AND(MONTH($A57)=10,$H57&lt;&gt;""),SUM($H$3:$H57,-SUM($M$3:$M$7)),IF(AND(MONTH($A57)=11,$H57&lt;&gt;""),SUM($H$3:$H57,-SUM($M$3:$M$8)),IF(AND(MONTH($A57)=12,$H57&lt;&gt;""),SUM($H$3:$H57,-SUM($M$3:$M$9)),IF(AND(MONTH($A57)=1,$H57&lt;&gt;""),SUM($H$3:$H57,-SUM($M$3:$M$10)),IF(AND(MONTH($A57)=2,$H57&lt;&gt;""),SUM($H$3:$H57,-SUM($M$3:$M$11)),IF(AND(MONTH($A57)=3,$H57&lt;&gt;""),SUM($H$3:$H57,-SUM($M$3:$M$12)),IF(AND(MONTH($A57)=4,$H57&lt;&gt;""),SUM($H$3:$H57,-SUM($M$3:$M$13)),"")))))))))))))</f>
        <v/>
      </c>
      <c r="J57" s="23" t="str">
        <f t="shared" si="16"/>
        <v/>
      </c>
      <c r="K57" s="23" t="str">
        <f>IF(OR(A57&lt;$E$1,A57&gt;EOMONTH($E$1,11)),"",IF(OR(AND(A57=EOMONTH(A57,0),VLOOKUP(MONTH(A57),$L$3:$N$14,3,0)&gt;0),J57&lt;&gt;""),SUM($J$3:$J57),""))</f>
        <v/>
      </c>
    </row>
    <row r="58" spans="1:11" x14ac:dyDescent="0.25">
      <c r="A58" s="17">
        <f t="shared" si="6"/>
        <v>43639</v>
      </c>
      <c r="B58" s="11"/>
      <c r="C58" s="11"/>
      <c r="D58" s="11"/>
      <c r="E58" s="11"/>
      <c r="F58" s="22" t="str">
        <f t="shared" si="0"/>
        <v/>
      </c>
      <c r="G58" s="24" t="str">
        <f>IF(SUM(F52:F58)-SUM(G52:G57)&gt;0,SUM(F52:F58)-SUM(G52:G57),"")</f>
        <v/>
      </c>
      <c r="H58" s="23" t="str">
        <f>IF(G58&lt;&gt;"",IF(MAX(SUM(F52:F58)-SUM(G52:G57)-44/24,0)&gt;0,IF(MAX(SUM(F52:F58)-SUM(G52:G57)-44/24,0)&gt;4/24,VLOOKUP(MAX(SUM(F52:F58)-SUM(G52:G57)-44/24,0),$O$3:$P$8,2,1),MAX(SUM(F52:F58)-SUM(G52:G57)-44/24,0)),""),"")</f>
        <v/>
      </c>
      <c r="I58" s="26" t="str">
        <f>IF($A58=EOMONTH($A58,0),IF(VLOOKUP(MONTH($A58),$L$3:$M$14,2,0)&gt;0,VLOOKUP(MONTH($A58),$L$3:$M$14,2,0),""),IF(AND(MONTH($A58)=5,$H58&lt;&gt;""),SUM($H$3:$H58),IF(AND(MONTH($A58)=6,$H58&lt;&gt;""),SUM($H$3:$H58,-$M$3),IF(AND(MONTH($A58)=7,$H58&lt;&gt;""),SUM($H$3:$H58,-SUM($M$3:$M$4)),IF(AND(MONTH($A58)=8,$H58&lt;&gt;""),SUM($H$3:$H58,-SUM($M$3:$M$5)),IF(AND(MONTH($A58)=9,$H58&lt;&gt;""),SUM($H$3:$H58,-SUM($M$3:$M$6)),IF(AND(MONTH($A58)=10,$H58&lt;&gt;""),SUM($H$3:$H58,-SUM($M$3:$M$7)),IF(AND(MONTH($A58)=11,$H58&lt;&gt;""),SUM($H$3:$H58,-SUM($M$3:$M$8)),IF(AND(MONTH($A58)=12,$H58&lt;&gt;""),SUM($H$3:$H58,-SUM($M$3:$M$9)),IF(AND(MONTH($A58)=1,$H58&lt;&gt;""),SUM($H$3:$H58,-SUM($M$3:$M$10)),IF(AND(MONTH($A58)=2,$H58&lt;&gt;""),SUM($H$3:$H58,-SUM($M$3:$M$11)),IF(AND(MONTH($A58)=3,$H58&lt;&gt;""),SUM($H$3:$H58,-SUM($M$3:$M$12)),IF(AND(MONTH($A58)=4,$H58&lt;&gt;""),SUM($H$3:$H58,-SUM($M$3:$M$13)),"")))))))))))))</f>
        <v/>
      </c>
      <c r="J58" s="23" t="str">
        <f t="shared" si="16"/>
        <v/>
      </c>
      <c r="K58" s="23" t="str">
        <f>IF(OR(A58&lt;$E$1,A58&gt;EOMONTH($E$1,11)),"",IF(OR(AND(A58=EOMONTH(A58,0),VLOOKUP(MONTH(A58),$L$3:$N$14,3,0)&gt;0),J58&lt;&gt;""),SUM($J$3:$J58),""))</f>
        <v/>
      </c>
    </row>
    <row r="59" spans="1:11" x14ac:dyDescent="0.25">
      <c r="A59" s="17">
        <f t="shared" si="6"/>
        <v>43640</v>
      </c>
      <c r="B59" s="12"/>
      <c r="C59" s="12"/>
      <c r="D59" s="12"/>
      <c r="E59" s="12"/>
      <c r="F59" s="18" t="str">
        <f t="shared" si="0"/>
        <v/>
      </c>
      <c r="G59" s="25" t="str">
        <f t="shared" ref="G59:G64" si="23">IF(MONTH(A59)=MONTH(A60),"",IF(CHOOSE(WEEKDAY(A59,2),$F$59,SUM($F$59:$F$60),SUM($F$59:$F$61),SUM($F$59:$F$62),SUM($F$59:$F$63),SUM($F$59:$F$64))&gt;0,CHOOSE(WEEKDAY(A59,2),$F$59,SUM($F$59:$F$60),SUM($F$59:$F$61),SUM($F$59:$F$62),SUM($F$59:$F$63),SUM($F$59:$F$64)),""))</f>
        <v/>
      </c>
      <c r="H59" s="25" t="str">
        <f t="shared" ref="H59:H64" si="24">IF(G59&lt;&gt;"",IF(MAX(G59-44/24,0)&gt;0,MAX(G59-44/24,0),""),"")</f>
        <v/>
      </c>
      <c r="I59" s="25" t="str">
        <f>IF($A59=EOMONTH($A59,0),IF(VLOOKUP(MONTH($A59),$L$3:$M$14,2,0)&gt;0,VLOOKUP(MONTH($A59),$L$3:$M$14,2,0),""),IF(AND(MONTH($A59)=5,$H59&lt;&gt;""),SUM($H$3:$H59),IF(AND(MONTH($A59)=6,$H59&lt;&gt;""),SUM($H$3:$H59,-$M$3),IF(AND(MONTH($A59)=7,$H59&lt;&gt;""),SUM($H$3:$H59,-SUM($M$3:$M$4)),IF(AND(MONTH($A59)=8,$H59&lt;&gt;""),SUM($H$3:$H59,-SUM($M$3:$M$5)),IF(AND(MONTH($A59)=9,$H59&lt;&gt;""),SUM($H$3:$H59,-SUM($M$3:$M$6)),IF(AND(MONTH($A59)=10,$H59&lt;&gt;""),SUM($H$3:$H59,-SUM($M$3:$M$7)),IF(AND(MONTH($A59)=11,$H59&lt;&gt;""),SUM($H$3:$H59,-SUM($M$3:$M$8)),IF(AND(MONTH($A59)=12,$H59&lt;&gt;""),SUM($H$3:$H59,-SUM($M$3:$M$9)),IF(AND(MONTH($A59)=1,$H59&lt;&gt;""),SUM($H$3:$H59,-SUM($M$3:$M$10)),IF(AND(MONTH($A59)=2,$H59&lt;&gt;""),SUM($H$3:$H59,-SUM($M$3:$M$11)),IF(AND(MONTH($A59)=3,$H59&lt;&gt;""),SUM($H$3:$H59,-SUM($M$3:$M$12)),IF(AND(MONTH($A59)=4,$H59&lt;&gt;""),SUM($H$3:$H59,-SUM($M$3:$M$13)),"")))))))))))))</f>
        <v/>
      </c>
      <c r="J59" s="25" t="str">
        <f t="shared" si="16"/>
        <v/>
      </c>
      <c r="K59" s="25" t="str">
        <f>IF(OR(A59&lt;$E$1,A59&gt;EOMONTH($E$1,11)),"",IF(OR(AND(A59=EOMONTH(A59,0),VLOOKUP(MONTH(A59),$L$3:$N$14,3,0)&gt;0),J59&lt;&gt;""),SUM($J$3:$J59),""))</f>
        <v/>
      </c>
    </row>
    <row r="60" spans="1:11" x14ac:dyDescent="0.25">
      <c r="A60" s="17">
        <f t="shared" si="6"/>
        <v>43641</v>
      </c>
      <c r="B60" s="12"/>
      <c r="C60" s="12"/>
      <c r="D60" s="12"/>
      <c r="E60" s="12"/>
      <c r="F60" s="18" t="str">
        <f t="shared" si="0"/>
        <v/>
      </c>
      <c r="G60" s="25" t="str">
        <f t="shared" si="23"/>
        <v/>
      </c>
      <c r="H60" s="25" t="str">
        <f t="shared" si="24"/>
        <v/>
      </c>
      <c r="I60" s="25" t="str">
        <f>IF($A60=EOMONTH($A60,0),IF(VLOOKUP(MONTH($A60),$L$3:$M$14,2,0)&gt;0,VLOOKUP(MONTH($A60),$L$3:$M$14,2,0),""),IF(AND(MONTH($A60)=5,$H60&lt;&gt;""),SUM($H$3:$H60),IF(AND(MONTH($A60)=6,$H60&lt;&gt;""),SUM($H$3:$H60,-$M$3),IF(AND(MONTH($A60)=7,$H60&lt;&gt;""),SUM($H$3:$H60,-SUM($M$3:$M$4)),IF(AND(MONTH($A60)=8,$H60&lt;&gt;""),SUM($H$3:$H60,-SUM($M$3:$M$5)),IF(AND(MONTH($A60)=9,$H60&lt;&gt;""),SUM($H$3:$H60,-SUM($M$3:$M$6)),IF(AND(MONTH($A60)=10,$H60&lt;&gt;""),SUM($H$3:$H60,-SUM($M$3:$M$7)),IF(AND(MONTH($A60)=11,$H60&lt;&gt;""),SUM($H$3:$H60,-SUM($M$3:$M$8)),IF(AND(MONTH($A60)=12,$H60&lt;&gt;""),SUM($H$3:$H60,-SUM($M$3:$M$9)),IF(AND(MONTH($A60)=1,$H60&lt;&gt;""),SUM($H$3:$H60,-SUM($M$3:$M$10)),IF(AND(MONTH($A60)=2,$H60&lt;&gt;""),SUM($H$3:$H60,-SUM($M$3:$M$11)),IF(AND(MONTH($A60)=3,$H60&lt;&gt;""),SUM($H$3:$H60,-SUM($M$3:$M$12)),IF(AND(MONTH($A60)=4,$H60&lt;&gt;""),SUM($H$3:$H60,-SUM($M$3:$M$13)),"")))))))))))))</f>
        <v/>
      </c>
      <c r="J60" s="25" t="str">
        <f t="shared" si="16"/>
        <v/>
      </c>
      <c r="K60" s="25" t="str">
        <f>IF(OR(A60&lt;$E$1,A60&gt;EOMONTH($E$1,11)),"",IF(OR(AND(A60=EOMONTH(A60,0),VLOOKUP(MONTH(A60),$L$3:$N$14,3,0)&gt;0),J60&lt;&gt;""),SUM($J$3:$J60),""))</f>
        <v/>
      </c>
    </row>
    <row r="61" spans="1:11" x14ac:dyDescent="0.25">
      <c r="A61" s="17">
        <f t="shared" si="6"/>
        <v>43642</v>
      </c>
      <c r="B61" s="12"/>
      <c r="C61" s="12"/>
      <c r="D61" s="12"/>
      <c r="E61" s="12"/>
      <c r="F61" s="18" t="str">
        <f t="shared" si="0"/>
        <v/>
      </c>
      <c r="G61" s="25" t="str">
        <f t="shared" si="23"/>
        <v/>
      </c>
      <c r="H61" s="25" t="str">
        <f t="shared" si="24"/>
        <v/>
      </c>
      <c r="I61" s="25" t="str">
        <f>IF($A61=EOMONTH($A61,0),IF(VLOOKUP(MONTH($A61),$L$3:$M$14,2,0)&gt;0,VLOOKUP(MONTH($A61),$L$3:$M$14,2,0),""),IF(AND(MONTH($A61)=5,$H61&lt;&gt;""),SUM($H$3:$H61),IF(AND(MONTH($A61)=6,$H61&lt;&gt;""),SUM($H$3:$H61,-$M$3),IF(AND(MONTH($A61)=7,$H61&lt;&gt;""),SUM($H$3:$H61,-SUM($M$3:$M$4)),IF(AND(MONTH($A61)=8,$H61&lt;&gt;""),SUM($H$3:$H61,-SUM($M$3:$M$5)),IF(AND(MONTH($A61)=9,$H61&lt;&gt;""),SUM($H$3:$H61,-SUM($M$3:$M$6)),IF(AND(MONTH($A61)=10,$H61&lt;&gt;""),SUM($H$3:$H61,-SUM($M$3:$M$7)),IF(AND(MONTH($A61)=11,$H61&lt;&gt;""),SUM($H$3:$H61,-SUM($M$3:$M$8)),IF(AND(MONTH($A61)=12,$H61&lt;&gt;""),SUM($H$3:$H61,-SUM($M$3:$M$9)),IF(AND(MONTH($A61)=1,$H61&lt;&gt;""),SUM($H$3:$H61,-SUM($M$3:$M$10)),IF(AND(MONTH($A61)=2,$H61&lt;&gt;""),SUM($H$3:$H61,-SUM($M$3:$M$11)),IF(AND(MONTH($A61)=3,$H61&lt;&gt;""),SUM($H$3:$H61,-SUM($M$3:$M$12)),IF(AND(MONTH($A61)=4,$H61&lt;&gt;""),SUM($H$3:$H61,-SUM($M$3:$M$13)),"")))))))))))))</f>
        <v/>
      </c>
      <c r="J61" s="25" t="str">
        <f t="shared" si="16"/>
        <v/>
      </c>
      <c r="K61" s="25" t="str">
        <f>IF(OR(A61&lt;$E$1,A61&gt;EOMONTH($E$1,11)),"",IF(OR(AND(A61=EOMONTH(A61,0),VLOOKUP(MONTH(A61),$L$3:$N$14,3,0)&gt;0),J61&lt;&gt;""),SUM($J$3:$J61),""))</f>
        <v/>
      </c>
    </row>
    <row r="62" spans="1:11" x14ac:dyDescent="0.25">
      <c r="A62" s="17">
        <f t="shared" si="6"/>
        <v>43643</v>
      </c>
      <c r="B62" s="12"/>
      <c r="C62" s="12"/>
      <c r="D62" s="12"/>
      <c r="E62" s="12"/>
      <c r="F62" s="18" t="str">
        <f t="shared" si="0"/>
        <v/>
      </c>
      <c r="G62" s="25" t="str">
        <f t="shared" si="23"/>
        <v/>
      </c>
      <c r="H62" s="25" t="str">
        <f t="shared" si="24"/>
        <v/>
      </c>
      <c r="I62" s="25" t="str">
        <f>IF($A62=EOMONTH($A62,0),IF(VLOOKUP(MONTH($A62),$L$3:$M$14,2,0)&gt;0,VLOOKUP(MONTH($A62),$L$3:$M$14,2,0),""),IF(AND(MONTH($A62)=5,$H62&lt;&gt;""),SUM($H$3:$H62),IF(AND(MONTH($A62)=6,$H62&lt;&gt;""),SUM($H$3:$H62,-$M$3),IF(AND(MONTH($A62)=7,$H62&lt;&gt;""),SUM($H$3:$H62,-SUM($M$3:$M$4)),IF(AND(MONTH($A62)=8,$H62&lt;&gt;""),SUM($H$3:$H62,-SUM($M$3:$M$5)),IF(AND(MONTH($A62)=9,$H62&lt;&gt;""),SUM($H$3:$H62,-SUM($M$3:$M$6)),IF(AND(MONTH($A62)=10,$H62&lt;&gt;""),SUM($H$3:$H62,-SUM($M$3:$M$7)),IF(AND(MONTH($A62)=11,$H62&lt;&gt;""),SUM($H$3:$H62,-SUM($M$3:$M$8)),IF(AND(MONTH($A62)=12,$H62&lt;&gt;""),SUM($H$3:$H62,-SUM($M$3:$M$9)),IF(AND(MONTH($A62)=1,$H62&lt;&gt;""),SUM($H$3:$H62,-SUM($M$3:$M$10)),IF(AND(MONTH($A62)=2,$H62&lt;&gt;""),SUM($H$3:$H62,-SUM($M$3:$M$11)),IF(AND(MONTH($A62)=3,$H62&lt;&gt;""),SUM($H$3:$H62,-SUM($M$3:$M$12)),IF(AND(MONTH($A62)=4,$H62&lt;&gt;""),SUM($H$3:$H62,-SUM($M$3:$M$13)),"")))))))))))))</f>
        <v/>
      </c>
      <c r="J62" s="25" t="str">
        <f t="shared" si="16"/>
        <v/>
      </c>
      <c r="K62" s="25" t="str">
        <f>IF(OR(A62&lt;$E$1,A62&gt;EOMONTH($E$1,11)),"",IF(OR(AND(A62=EOMONTH(A62,0),VLOOKUP(MONTH(A62),$L$3:$N$14,3,0)&gt;0),J62&lt;&gt;""),SUM($J$3:$J62),""))</f>
        <v/>
      </c>
    </row>
    <row r="63" spans="1:11" x14ac:dyDescent="0.25">
      <c r="A63" s="17">
        <f t="shared" si="6"/>
        <v>43644</v>
      </c>
      <c r="B63" s="12"/>
      <c r="C63" s="12"/>
      <c r="D63" s="12"/>
      <c r="E63" s="12"/>
      <c r="F63" s="18" t="str">
        <f t="shared" si="0"/>
        <v/>
      </c>
      <c r="G63" s="25" t="str">
        <f t="shared" si="23"/>
        <v/>
      </c>
      <c r="H63" s="25" t="str">
        <f t="shared" si="24"/>
        <v/>
      </c>
      <c r="I63" s="25" t="str">
        <f>IF($A63=EOMONTH($A63,0),IF(VLOOKUP(MONTH($A63),$L$3:$M$14,2,0)&gt;0,VLOOKUP(MONTH($A63),$L$3:$M$14,2,0),""),IF(AND(MONTH($A63)=5,$H63&lt;&gt;""),SUM($H$3:$H63),IF(AND(MONTH($A63)=6,$H63&lt;&gt;""),SUM($H$3:$H63,-$M$3),IF(AND(MONTH($A63)=7,$H63&lt;&gt;""),SUM($H$3:$H63,-SUM($M$3:$M$4)),IF(AND(MONTH($A63)=8,$H63&lt;&gt;""),SUM($H$3:$H63,-SUM($M$3:$M$5)),IF(AND(MONTH($A63)=9,$H63&lt;&gt;""),SUM($H$3:$H63,-SUM($M$3:$M$6)),IF(AND(MONTH($A63)=10,$H63&lt;&gt;""),SUM($H$3:$H63,-SUM($M$3:$M$7)),IF(AND(MONTH($A63)=11,$H63&lt;&gt;""),SUM($H$3:$H63,-SUM($M$3:$M$8)),IF(AND(MONTH($A63)=12,$H63&lt;&gt;""),SUM($H$3:$H63,-SUM($M$3:$M$9)),IF(AND(MONTH($A63)=1,$H63&lt;&gt;""),SUM($H$3:$H63,-SUM($M$3:$M$10)),IF(AND(MONTH($A63)=2,$H63&lt;&gt;""),SUM($H$3:$H63,-SUM($M$3:$M$11)),IF(AND(MONTH($A63)=3,$H63&lt;&gt;""),SUM($H$3:$H63,-SUM($M$3:$M$12)),IF(AND(MONTH($A63)=4,$H63&lt;&gt;""),SUM($H$3:$H63,-SUM($M$3:$M$13)),"")))))))))))))</f>
        <v/>
      </c>
      <c r="J63" s="25" t="str">
        <f t="shared" si="16"/>
        <v/>
      </c>
      <c r="K63" s="25" t="str">
        <f>IF(OR(A63&lt;$E$1,A63&gt;EOMONTH($E$1,11)),"",IF(OR(AND(A63=EOMONTH(A63,0),VLOOKUP(MONTH(A63),$L$3:$N$14,3,0)&gt;0),J63&lt;&gt;""),SUM($J$3:$J63),""))</f>
        <v/>
      </c>
    </row>
    <row r="64" spans="1:11" x14ac:dyDescent="0.25">
      <c r="A64" s="17">
        <f t="shared" si="6"/>
        <v>43645</v>
      </c>
      <c r="B64" s="12"/>
      <c r="C64" s="12"/>
      <c r="D64" s="12"/>
      <c r="E64" s="12"/>
      <c r="F64" s="18" t="str">
        <f t="shared" si="0"/>
        <v/>
      </c>
      <c r="G64" s="25" t="str">
        <f t="shared" si="23"/>
        <v/>
      </c>
      <c r="H64" s="25" t="str">
        <f t="shared" si="24"/>
        <v/>
      </c>
      <c r="I64" s="25" t="str">
        <f>IF($A64=EOMONTH($A64,0),IF(VLOOKUP(MONTH($A64),$L$3:$M$14,2,0)&gt;0,VLOOKUP(MONTH($A64),$L$3:$M$14,2,0),""),IF(AND(MONTH($A64)=5,$H64&lt;&gt;""),SUM($H$3:$H64),IF(AND(MONTH($A64)=6,$H64&lt;&gt;""),SUM($H$3:$H64,-$M$3),IF(AND(MONTH($A64)=7,$H64&lt;&gt;""),SUM($H$3:$H64,-SUM($M$3:$M$4)),IF(AND(MONTH($A64)=8,$H64&lt;&gt;""),SUM($H$3:$H64,-SUM($M$3:$M$5)),IF(AND(MONTH($A64)=9,$H64&lt;&gt;""),SUM($H$3:$H64,-SUM($M$3:$M$6)),IF(AND(MONTH($A64)=10,$H64&lt;&gt;""),SUM($H$3:$H64,-SUM($M$3:$M$7)),IF(AND(MONTH($A64)=11,$H64&lt;&gt;""),SUM($H$3:$H64,-SUM($M$3:$M$8)),IF(AND(MONTH($A64)=12,$H64&lt;&gt;""),SUM($H$3:$H64,-SUM($M$3:$M$9)),IF(AND(MONTH($A64)=1,$H64&lt;&gt;""),SUM($H$3:$H64,-SUM($M$3:$M$10)),IF(AND(MONTH($A64)=2,$H64&lt;&gt;""),SUM($H$3:$H64,-SUM($M$3:$M$11)),IF(AND(MONTH($A64)=3,$H64&lt;&gt;""),SUM($H$3:$H64,-SUM($M$3:$M$12)),IF(AND(MONTH($A64)=4,$H64&lt;&gt;""),SUM($H$3:$H64,-SUM($M$3:$M$13)),"")))))))))))))</f>
        <v/>
      </c>
      <c r="J64" s="25" t="str">
        <f t="shared" si="16"/>
        <v/>
      </c>
      <c r="K64" s="25" t="str">
        <f>IF(OR(A64&lt;$E$1,A64&gt;EOMONTH($E$1,11)),"",IF(OR(AND(A64=EOMONTH(A64,0),VLOOKUP(MONTH(A64),$L$3:$N$14,3,0)&gt;0),J64&lt;&gt;""),SUM($J$3:$J64),""))</f>
        <v/>
      </c>
    </row>
    <row r="65" spans="1:11" x14ac:dyDescent="0.25">
      <c r="A65" s="17">
        <f t="shared" si="6"/>
        <v>43646</v>
      </c>
      <c r="B65" s="12"/>
      <c r="C65" s="12"/>
      <c r="D65" s="12"/>
      <c r="E65" s="12"/>
      <c r="F65" s="18" t="str">
        <f t="shared" si="0"/>
        <v/>
      </c>
      <c r="G65" s="27" t="str">
        <f>IF(SUM(F59:F65)-SUM(G59:G64)&gt;0,SUM(F59:F65)-SUM(G59:G64),"")</f>
        <v/>
      </c>
      <c r="H65" s="25" t="str">
        <f>IF(G65&lt;&gt;"",IF(MAX(SUM(F59:F65)-SUM(G59:G64)-44/24,0)&gt;0,IF(MAX(SUM(F59:F65)-SUM(G59:G64)-44/24,0)&gt;4/24,VLOOKUP(MAX(SUM(F59:F65)-SUM(G59:G64)-44/24,0),$O$3:$P$8,2,1),MAX(SUM(F59:F65)-SUM(G59:G64)-44/24,0)),""),"")</f>
        <v/>
      </c>
      <c r="I65" s="25" t="str">
        <f>IF($A65=EOMONTH($A65,0),IF(VLOOKUP(MONTH($A65),$L$3:$M$14,2,0)&gt;0,VLOOKUP(MONTH($A65),$L$3:$M$14,2,0),""),IF(AND(MONTH($A65)=5,$H65&lt;&gt;""),SUM($H$3:$H65),IF(AND(MONTH($A65)=6,$H65&lt;&gt;""),SUM($H$3:$H65,-$M$3),IF(AND(MONTH($A65)=7,$H65&lt;&gt;""),SUM($H$3:$H65,-SUM($M$3:$M$4)),IF(AND(MONTH($A65)=8,$H65&lt;&gt;""),SUM($H$3:$H65,-SUM($M$3:$M$5)),IF(AND(MONTH($A65)=9,$H65&lt;&gt;""),SUM($H$3:$H65,-SUM($M$3:$M$6)),IF(AND(MONTH($A65)=10,$H65&lt;&gt;""),SUM($H$3:$H65,-SUM($M$3:$M$7)),IF(AND(MONTH($A65)=11,$H65&lt;&gt;""),SUM($H$3:$H65,-SUM($M$3:$M$8)),IF(AND(MONTH($A65)=12,$H65&lt;&gt;""),SUM($H$3:$H65,-SUM($M$3:$M$9)),IF(AND(MONTH($A65)=1,$H65&lt;&gt;""),SUM($H$3:$H65,-SUM($M$3:$M$10)),IF(AND(MONTH($A65)=2,$H65&lt;&gt;""),SUM($H$3:$H65,-SUM($M$3:$M$11)),IF(AND(MONTH($A65)=3,$H65&lt;&gt;""),SUM($H$3:$H65,-SUM($M$3:$M$12)),IF(AND(MONTH($A65)=4,$H65&lt;&gt;""),SUM($H$3:$H65,-SUM($M$3:$M$13)),"")))))))))))))</f>
        <v/>
      </c>
      <c r="J65" s="25" t="str">
        <f t="shared" si="16"/>
        <v/>
      </c>
      <c r="K65" s="25" t="str">
        <f>IF(OR(A65&lt;$E$1,A65&gt;EOMONTH($E$1,11)),"",IF(OR(AND(A65=EOMONTH(A65,0),VLOOKUP(MONTH(A65),$L$3:$N$14,3,0)&gt;0),J65&lt;&gt;""),SUM($J$3:$J65),""))</f>
        <v/>
      </c>
    </row>
    <row r="66" spans="1:11" x14ac:dyDescent="0.25">
      <c r="A66" s="17">
        <f t="shared" si="6"/>
        <v>43647</v>
      </c>
      <c r="B66" s="11"/>
      <c r="C66" s="11"/>
      <c r="D66" s="11"/>
      <c r="E66" s="11"/>
      <c r="F66" s="22" t="str">
        <f t="shared" si="0"/>
        <v/>
      </c>
      <c r="G66" s="26" t="str">
        <f t="shared" ref="G66:G71" si="25">IF(MONTH(A66)=MONTH(A67),"",IF(CHOOSE(WEEKDAY(A66,2),$F$66,SUM($F$66:$F$67),SUM($F$66:$F$68),SUM($F$66:$F$69),SUM($F$66:$F$70),SUM($F$66:$F$71))&gt;0,CHOOSE(WEEKDAY(A66,2),$F$66,SUM($F$66:$F$67),SUM($F$66:$F$68),SUM($F$66:$F$69),SUM($F$66:$F$70),SUM($F$66:$F$71)),""))</f>
        <v/>
      </c>
      <c r="H66" s="26" t="str">
        <f t="shared" ref="H66:H71" si="26">IF(G66&lt;&gt;"",IF(MAX(G66-44/24,0)&gt;0,MAX(G66-44/24,0),""),"")</f>
        <v/>
      </c>
      <c r="I66" s="26" t="str">
        <f>IF($A66=EOMONTH($A66,0),IF(VLOOKUP(MONTH($A66),$L$3:$M$14,2,0)&gt;0,VLOOKUP(MONTH($A66),$L$3:$M$14,2,0),""),IF(AND(MONTH($A66)=5,$H66&lt;&gt;""),SUM($H$3:$H66),IF(AND(MONTH($A66)=6,$H66&lt;&gt;""),SUM($H$3:$H66,-$M$3),IF(AND(MONTH($A66)=7,$H66&lt;&gt;""),SUM($H$3:$H66,-SUM($M$3:$M$4)),IF(AND(MONTH($A66)=8,$H66&lt;&gt;""),SUM($H$3:$H66,-SUM($M$3:$M$5)),IF(AND(MONTH($A66)=9,$H66&lt;&gt;""),SUM($H$3:$H66,-SUM($M$3:$M$6)),IF(AND(MONTH($A66)=10,$H66&lt;&gt;""),SUM($H$3:$H66,-SUM($M$3:$M$7)),IF(AND(MONTH($A66)=11,$H66&lt;&gt;""),SUM($H$3:$H66,-SUM($M$3:$M$8)),IF(AND(MONTH($A66)=12,$H66&lt;&gt;""),SUM($H$3:$H66,-SUM($M$3:$M$9)),IF(AND(MONTH($A66)=1,$H66&lt;&gt;""),SUM($H$3:$H66,-SUM($M$3:$M$10)),IF(AND(MONTH($A66)=2,$H66&lt;&gt;""),SUM($H$3:$H66,-SUM($M$3:$M$11)),IF(AND(MONTH($A66)=3,$H66&lt;&gt;""),SUM($H$3:$H66,-SUM($M$3:$M$12)),IF(AND(MONTH($A66)=4,$H66&lt;&gt;""),SUM($H$3:$H66,-SUM($M$3:$M$13)),"")))))))))))))</f>
        <v/>
      </c>
      <c r="J66" s="26" t="str">
        <f t="shared" si="16"/>
        <v/>
      </c>
      <c r="K66" s="26" t="str">
        <f>IF(OR(A66&lt;$E$1,A66&gt;EOMONTH($E$1,11)),"",IF(OR(AND(A66=EOMONTH(A66,0),VLOOKUP(MONTH(A66),$L$3:$N$14,3,0)&gt;0),J66&lt;&gt;""),SUM($J$3:$J66),""))</f>
        <v/>
      </c>
    </row>
    <row r="67" spans="1:11" x14ac:dyDescent="0.25">
      <c r="A67" s="17">
        <f t="shared" si="6"/>
        <v>43648</v>
      </c>
      <c r="B67" s="11"/>
      <c r="C67" s="11"/>
      <c r="D67" s="11"/>
      <c r="E67" s="11"/>
      <c r="F67" s="22" t="str">
        <f t="shared" ref="F67:F130" si="27">IF(AND(B67=0,C67=0,D67=0,E67=0),"",IF((C67-B67)+(E67-D67)&lt;0,"",(C67-B67)+(E67-D67)))</f>
        <v/>
      </c>
      <c r="G67" s="26" t="str">
        <f t="shared" si="25"/>
        <v/>
      </c>
      <c r="H67" s="26" t="str">
        <f t="shared" si="26"/>
        <v/>
      </c>
      <c r="I67" s="26" t="str">
        <f>IF($A67=EOMONTH($A67,0),IF(VLOOKUP(MONTH($A67),$L$3:$M$14,2,0)&gt;0,VLOOKUP(MONTH($A67),$L$3:$M$14,2,0),""),IF(AND(MONTH($A67)=5,$H67&lt;&gt;""),SUM($H$3:$H67),IF(AND(MONTH($A67)=6,$H67&lt;&gt;""),SUM($H$3:$H67,-$M$3),IF(AND(MONTH($A67)=7,$H67&lt;&gt;""),SUM($H$3:$H67,-SUM($M$3:$M$4)),IF(AND(MONTH($A67)=8,$H67&lt;&gt;""),SUM($H$3:$H67,-SUM($M$3:$M$5)),IF(AND(MONTH($A67)=9,$H67&lt;&gt;""),SUM($H$3:$H67,-SUM($M$3:$M$6)),IF(AND(MONTH($A67)=10,$H67&lt;&gt;""),SUM($H$3:$H67,-SUM($M$3:$M$7)),IF(AND(MONTH($A67)=11,$H67&lt;&gt;""),SUM($H$3:$H67,-SUM($M$3:$M$8)),IF(AND(MONTH($A67)=12,$H67&lt;&gt;""),SUM($H$3:$H67,-SUM($M$3:$M$9)),IF(AND(MONTH($A67)=1,$H67&lt;&gt;""),SUM($H$3:$H67,-SUM($M$3:$M$10)),IF(AND(MONTH($A67)=2,$H67&lt;&gt;""),SUM($H$3:$H67,-SUM($M$3:$M$11)),IF(AND(MONTH($A67)=3,$H67&lt;&gt;""),SUM($H$3:$H67,-SUM($M$3:$M$12)),IF(AND(MONTH($A67)=4,$H67&lt;&gt;""),SUM($H$3:$H67,-SUM($M$3:$M$13)),"")))))))))))))</f>
        <v/>
      </c>
      <c r="J67" s="26" t="str">
        <f t="shared" si="16"/>
        <v/>
      </c>
      <c r="K67" s="26" t="str">
        <f>IF(OR(A67&lt;$E$1,A67&gt;EOMONTH($E$1,11)),"",IF(OR(AND(A67=EOMONTH(A67,0),VLOOKUP(MONTH(A67),$L$3:$N$14,3,0)&gt;0),J67&lt;&gt;""),SUM($J$3:$J67),""))</f>
        <v/>
      </c>
    </row>
    <row r="68" spans="1:11" x14ac:dyDescent="0.25">
      <c r="A68" s="17">
        <f t="shared" si="6"/>
        <v>43649</v>
      </c>
      <c r="B68" s="11"/>
      <c r="C68" s="11"/>
      <c r="D68" s="11"/>
      <c r="E68" s="11"/>
      <c r="F68" s="22" t="str">
        <f t="shared" si="27"/>
        <v/>
      </c>
      <c r="G68" s="26" t="str">
        <f t="shared" si="25"/>
        <v/>
      </c>
      <c r="H68" s="26" t="str">
        <f t="shared" si="26"/>
        <v/>
      </c>
      <c r="I68" s="26" t="str">
        <f>IF($A68=EOMONTH($A68,0),IF(VLOOKUP(MONTH($A68),$L$3:$M$14,2,0)&gt;0,VLOOKUP(MONTH($A68),$L$3:$M$14,2,0),""),IF(AND(MONTH($A68)=5,$H68&lt;&gt;""),SUM($H$3:$H68),IF(AND(MONTH($A68)=6,$H68&lt;&gt;""),SUM($H$3:$H68,-$M$3),IF(AND(MONTH($A68)=7,$H68&lt;&gt;""),SUM($H$3:$H68,-SUM($M$3:$M$4)),IF(AND(MONTH($A68)=8,$H68&lt;&gt;""),SUM($H$3:$H68,-SUM($M$3:$M$5)),IF(AND(MONTH($A68)=9,$H68&lt;&gt;""),SUM($H$3:$H68,-SUM($M$3:$M$6)),IF(AND(MONTH($A68)=10,$H68&lt;&gt;""),SUM($H$3:$H68,-SUM($M$3:$M$7)),IF(AND(MONTH($A68)=11,$H68&lt;&gt;""),SUM($H$3:$H68,-SUM($M$3:$M$8)),IF(AND(MONTH($A68)=12,$H68&lt;&gt;""),SUM($H$3:$H68,-SUM($M$3:$M$9)),IF(AND(MONTH($A68)=1,$H68&lt;&gt;""),SUM($H$3:$H68,-SUM($M$3:$M$10)),IF(AND(MONTH($A68)=2,$H68&lt;&gt;""),SUM($H$3:$H68,-SUM($M$3:$M$11)),IF(AND(MONTH($A68)=3,$H68&lt;&gt;""),SUM($H$3:$H68,-SUM($M$3:$M$12)),IF(AND(MONTH($A68)=4,$H68&lt;&gt;""),SUM($H$3:$H68,-SUM($M$3:$M$13)),"")))))))))))))</f>
        <v/>
      </c>
      <c r="J68" s="26" t="str">
        <f t="shared" si="16"/>
        <v/>
      </c>
      <c r="K68" s="26" t="str">
        <f>IF(OR(A68&lt;$E$1,A68&gt;EOMONTH($E$1,11)),"",IF(OR(AND(A68=EOMONTH(A68,0),VLOOKUP(MONTH(A68),$L$3:$N$14,3,0)&gt;0),J68&lt;&gt;""),SUM($J$3:$J68),""))</f>
        <v/>
      </c>
    </row>
    <row r="69" spans="1:11" x14ac:dyDescent="0.25">
      <c r="A69" s="17">
        <f t="shared" ref="A69:A132" si="28">A68+1</f>
        <v>43650</v>
      </c>
      <c r="B69" s="11"/>
      <c r="C69" s="11"/>
      <c r="D69" s="11"/>
      <c r="E69" s="11"/>
      <c r="F69" s="22" t="str">
        <f t="shared" si="27"/>
        <v/>
      </c>
      <c r="G69" s="26" t="str">
        <f t="shared" si="25"/>
        <v/>
      </c>
      <c r="H69" s="26" t="str">
        <f t="shared" si="26"/>
        <v/>
      </c>
      <c r="I69" s="26" t="str">
        <f>IF($A69=EOMONTH($A69,0),IF(VLOOKUP(MONTH($A69),$L$3:$M$14,2,0)&gt;0,VLOOKUP(MONTH($A69),$L$3:$M$14,2,0),""),IF(AND(MONTH($A69)=5,$H69&lt;&gt;""),SUM($H$3:$H69),IF(AND(MONTH($A69)=6,$H69&lt;&gt;""),SUM($H$3:$H69,-$M$3),IF(AND(MONTH($A69)=7,$H69&lt;&gt;""),SUM($H$3:$H69,-SUM($M$3:$M$4)),IF(AND(MONTH($A69)=8,$H69&lt;&gt;""),SUM($H$3:$H69,-SUM($M$3:$M$5)),IF(AND(MONTH($A69)=9,$H69&lt;&gt;""),SUM($H$3:$H69,-SUM($M$3:$M$6)),IF(AND(MONTH($A69)=10,$H69&lt;&gt;""),SUM($H$3:$H69,-SUM($M$3:$M$7)),IF(AND(MONTH($A69)=11,$H69&lt;&gt;""),SUM($H$3:$H69,-SUM($M$3:$M$8)),IF(AND(MONTH($A69)=12,$H69&lt;&gt;""),SUM($H$3:$H69,-SUM($M$3:$M$9)),IF(AND(MONTH($A69)=1,$H69&lt;&gt;""),SUM($H$3:$H69,-SUM($M$3:$M$10)),IF(AND(MONTH($A69)=2,$H69&lt;&gt;""),SUM($H$3:$H69,-SUM($M$3:$M$11)),IF(AND(MONTH($A69)=3,$H69&lt;&gt;""),SUM($H$3:$H69,-SUM($M$3:$M$12)),IF(AND(MONTH($A69)=4,$H69&lt;&gt;""),SUM($H$3:$H69,-SUM($M$3:$M$13)),"")))))))))))))</f>
        <v/>
      </c>
      <c r="J69" s="26" t="str">
        <f t="shared" si="16"/>
        <v/>
      </c>
      <c r="K69" s="26" t="str">
        <f>IF(OR(A69&lt;$E$1,A69&gt;EOMONTH($E$1,11)),"",IF(OR(AND(A69=EOMONTH(A69,0),VLOOKUP(MONTH(A69),$L$3:$N$14,3,0)&gt;0),J69&lt;&gt;""),SUM($J$3:$J69),""))</f>
        <v/>
      </c>
    </row>
    <row r="70" spans="1:11" x14ac:dyDescent="0.25">
      <c r="A70" s="17">
        <f t="shared" si="28"/>
        <v>43651</v>
      </c>
      <c r="B70" s="11"/>
      <c r="C70" s="11"/>
      <c r="D70" s="11"/>
      <c r="E70" s="11"/>
      <c r="F70" s="22" t="str">
        <f t="shared" si="27"/>
        <v/>
      </c>
      <c r="G70" s="26" t="str">
        <f t="shared" si="25"/>
        <v/>
      </c>
      <c r="H70" s="26" t="str">
        <f t="shared" si="26"/>
        <v/>
      </c>
      <c r="I70" s="26" t="str">
        <f>IF($A70=EOMONTH($A70,0),IF(VLOOKUP(MONTH($A70),$L$3:$M$14,2,0)&gt;0,VLOOKUP(MONTH($A70),$L$3:$M$14,2,0),""),IF(AND(MONTH($A70)=5,$H70&lt;&gt;""),SUM($H$3:$H70),IF(AND(MONTH($A70)=6,$H70&lt;&gt;""),SUM($H$3:$H70,-$M$3),IF(AND(MONTH($A70)=7,$H70&lt;&gt;""),SUM($H$3:$H70,-SUM($M$3:$M$4)),IF(AND(MONTH($A70)=8,$H70&lt;&gt;""),SUM($H$3:$H70,-SUM($M$3:$M$5)),IF(AND(MONTH($A70)=9,$H70&lt;&gt;""),SUM($H$3:$H70,-SUM($M$3:$M$6)),IF(AND(MONTH($A70)=10,$H70&lt;&gt;""),SUM($H$3:$H70,-SUM($M$3:$M$7)),IF(AND(MONTH($A70)=11,$H70&lt;&gt;""),SUM($H$3:$H70,-SUM($M$3:$M$8)),IF(AND(MONTH($A70)=12,$H70&lt;&gt;""),SUM($H$3:$H70,-SUM($M$3:$M$9)),IF(AND(MONTH($A70)=1,$H70&lt;&gt;""),SUM($H$3:$H70,-SUM($M$3:$M$10)),IF(AND(MONTH($A70)=2,$H70&lt;&gt;""),SUM($H$3:$H70,-SUM($M$3:$M$11)),IF(AND(MONTH($A70)=3,$H70&lt;&gt;""),SUM($H$3:$H70,-SUM($M$3:$M$12)),IF(AND(MONTH($A70)=4,$H70&lt;&gt;""),SUM($H$3:$H70,-SUM($M$3:$M$13)),"")))))))))))))</f>
        <v/>
      </c>
      <c r="J70" s="26" t="str">
        <f t="shared" si="16"/>
        <v/>
      </c>
      <c r="K70" s="26" t="str">
        <f>IF(OR(A70&lt;$E$1,A70&gt;EOMONTH($E$1,11)),"",IF(OR(AND(A70=EOMONTH(A70,0),VLOOKUP(MONTH(A70),$L$3:$N$14,3,0)&gt;0),J70&lt;&gt;""),SUM($J$3:$J70),""))</f>
        <v/>
      </c>
    </row>
    <row r="71" spans="1:11" x14ac:dyDescent="0.25">
      <c r="A71" s="17">
        <f t="shared" si="28"/>
        <v>43652</v>
      </c>
      <c r="B71" s="11"/>
      <c r="C71" s="11"/>
      <c r="D71" s="11"/>
      <c r="E71" s="11"/>
      <c r="F71" s="22" t="str">
        <f t="shared" si="27"/>
        <v/>
      </c>
      <c r="G71" s="26" t="str">
        <f t="shared" si="25"/>
        <v/>
      </c>
      <c r="H71" s="26" t="str">
        <f t="shared" si="26"/>
        <v/>
      </c>
      <c r="I71" s="26" t="str">
        <f>IF($A71=EOMONTH($A71,0),IF(VLOOKUP(MONTH($A71),$L$3:$M$14,2,0)&gt;0,VLOOKUP(MONTH($A71),$L$3:$M$14,2,0),""),IF(AND(MONTH($A71)=5,$H71&lt;&gt;""),SUM($H$3:$H71),IF(AND(MONTH($A71)=6,$H71&lt;&gt;""),SUM($H$3:$H71,-$M$3),IF(AND(MONTH($A71)=7,$H71&lt;&gt;""),SUM($H$3:$H71,-SUM($M$3:$M$4)),IF(AND(MONTH($A71)=8,$H71&lt;&gt;""),SUM($H$3:$H71,-SUM($M$3:$M$5)),IF(AND(MONTH($A71)=9,$H71&lt;&gt;""),SUM($H$3:$H71,-SUM($M$3:$M$6)),IF(AND(MONTH($A71)=10,$H71&lt;&gt;""),SUM($H$3:$H71,-SUM($M$3:$M$7)),IF(AND(MONTH($A71)=11,$H71&lt;&gt;""),SUM($H$3:$H71,-SUM($M$3:$M$8)),IF(AND(MONTH($A71)=12,$H71&lt;&gt;""),SUM($H$3:$H71,-SUM($M$3:$M$9)),IF(AND(MONTH($A71)=1,$H71&lt;&gt;""),SUM($H$3:$H71,-SUM($M$3:$M$10)),IF(AND(MONTH($A71)=2,$H71&lt;&gt;""),SUM($H$3:$H71,-SUM($M$3:$M$11)),IF(AND(MONTH($A71)=3,$H71&lt;&gt;""),SUM($H$3:$H71,-SUM($M$3:$M$12)),IF(AND(MONTH($A71)=4,$H71&lt;&gt;""),SUM($H$3:$H71,-SUM($M$3:$M$13)),"")))))))))))))</f>
        <v/>
      </c>
      <c r="J71" s="26" t="str">
        <f t="shared" si="16"/>
        <v/>
      </c>
      <c r="K71" s="26" t="str">
        <f>IF(OR(A71&lt;$E$1,A71&gt;EOMONTH($E$1,11)),"",IF(OR(AND(A71=EOMONTH(A71,0),VLOOKUP(MONTH(A71),$L$3:$N$14,3,0)&gt;0),J71&lt;&gt;""),SUM($J$3:$J71),""))</f>
        <v/>
      </c>
    </row>
    <row r="72" spans="1:11" x14ac:dyDescent="0.25">
      <c r="A72" s="17">
        <f t="shared" si="28"/>
        <v>43653</v>
      </c>
      <c r="B72" s="11"/>
      <c r="C72" s="11"/>
      <c r="D72" s="11"/>
      <c r="E72" s="11"/>
      <c r="F72" s="22" t="str">
        <f t="shared" si="27"/>
        <v/>
      </c>
      <c r="G72" s="28" t="str">
        <f>IF(SUM(F66:F72)-SUM(G66:G71)&gt;0,SUM(F66:F72)-SUM(G66:G71),"")</f>
        <v/>
      </c>
      <c r="H72" s="26" t="str">
        <f>IF(G72&lt;&gt;"",IF(MAX(SUM(F66:F72)-SUM(G66:G71)-44/24,0)&gt;0,IF(MAX(SUM(F66:F72)-SUM(G66:G71)-44/24,0)&gt;4/24,VLOOKUP(MAX(SUM(F66:F72)-SUM(G66:G71)-44/24,0),$O$3:$P$8,2,1),MAX(SUM(F66:F72)-SUM(G66:G71)-44/24,0)),""),"")</f>
        <v/>
      </c>
      <c r="I72" s="26" t="str">
        <f>IF($A72=EOMONTH($A72,0),IF(VLOOKUP(MONTH($A72),$L$3:$M$14,2,0)&gt;0,VLOOKUP(MONTH($A72),$L$3:$M$14,2,0),""),IF(AND(MONTH($A72)=5,$H72&lt;&gt;""),SUM($H$3:$H72),IF(AND(MONTH($A72)=6,$H72&lt;&gt;""),SUM($H$3:$H72,-$M$3),IF(AND(MONTH($A72)=7,$H72&lt;&gt;""),SUM($H$3:$H72,-SUM($M$3:$M$4)),IF(AND(MONTH($A72)=8,$H72&lt;&gt;""),SUM($H$3:$H72,-SUM($M$3:$M$5)),IF(AND(MONTH($A72)=9,$H72&lt;&gt;""),SUM($H$3:$H72,-SUM($M$3:$M$6)),IF(AND(MONTH($A72)=10,$H72&lt;&gt;""),SUM($H$3:$H72,-SUM($M$3:$M$7)),IF(AND(MONTH($A72)=11,$H72&lt;&gt;""),SUM($H$3:$H72,-SUM($M$3:$M$8)),IF(AND(MONTH($A72)=12,$H72&lt;&gt;""),SUM($H$3:$H72,-SUM($M$3:$M$9)),IF(AND(MONTH($A72)=1,$H72&lt;&gt;""),SUM($H$3:$H72,-SUM($M$3:$M$10)),IF(AND(MONTH($A72)=2,$H72&lt;&gt;""),SUM($H$3:$H72,-SUM($M$3:$M$11)),IF(AND(MONTH($A72)=3,$H72&lt;&gt;""),SUM($H$3:$H72,-SUM($M$3:$M$12)),IF(AND(MONTH($A72)=4,$H72&lt;&gt;""),SUM($H$3:$H72,-SUM($M$3:$M$13)),"")))))))))))))</f>
        <v/>
      </c>
      <c r="J72" s="26" t="str">
        <f t="shared" si="16"/>
        <v/>
      </c>
      <c r="K72" s="26" t="str">
        <f>IF(OR(A72&lt;$E$1,A72&gt;EOMONTH($E$1,11)),"",IF(OR(AND(A72=EOMONTH(A72,0),VLOOKUP(MONTH(A72),$L$3:$N$14,3,0)&gt;0),J72&lt;&gt;""),SUM($J$3:$J72),""))</f>
        <v/>
      </c>
    </row>
    <row r="73" spans="1:11" x14ac:dyDescent="0.25">
      <c r="A73" s="17">
        <f t="shared" si="28"/>
        <v>43654</v>
      </c>
      <c r="B73" s="12"/>
      <c r="C73" s="12"/>
      <c r="D73" s="12"/>
      <c r="E73" s="12"/>
      <c r="F73" s="18" t="str">
        <f t="shared" si="27"/>
        <v/>
      </c>
      <c r="G73" s="25" t="str">
        <f t="shared" ref="G73:G78" si="29">IF(MONTH(A73)=MONTH(A74),"",IF(CHOOSE(WEEKDAY(A73,2),$F$73,SUM($F$73:$F$74),SUM($F$73:$F$75),SUM($F$73:$F$76),SUM($F$73:$F$77),SUM($F$73:$F$78))&gt;0,CHOOSE(WEEKDAY(A73,2),$F$73,SUM($F$73:$F$74),SUM($F$73:$F$75),SUM($F$73:$F$76),SUM($F$73:$F$77),SUM($F$73:$F$78)),""))</f>
        <v/>
      </c>
      <c r="H73" s="25" t="str">
        <f t="shared" ref="H73:H78" si="30">IF(G73&lt;&gt;"",IF(MAX(G73-44/24,0)&gt;0,MAX(G73-44/24,0),""),"")</f>
        <v/>
      </c>
      <c r="I73" s="25" t="str">
        <f>IF($A73=EOMONTH($A73,0),IF(VLOOKUP(MONTH($A73),$L$3:$M$14,2,0)&gt;0,VLOOKUP(MONTH($A73),$L$3:$M$14,2,0),""),IF(AND(MONTH($A73)=5,$H73&lt;&gt;""),SUM($H$3:$H73),IF(AND(MONTH($A73)=6,$H73&lt;&gt;""),SUM($H$3:$H73,-$M$3),IF(AND(MONTH($A73)=7,$H73&lt;&gt;""),SUM($H$3:$H73,-SUM($M$3:$M$4)),IF(AND(MONTH($A73)=8,$H73&lt;&gt;""),SUM($H$3:$H73,-SUM($M$3:$M$5)),IF(AND(MONTH($A73)=9,$H73&lt;&gt;""),SUM($H$3:$H73,-SUM($M$3:$M$6)),IF(AND(MONTH($A73)=10,$H73&lt;&gt;""),SUM($H$3:$H73,-SUM($M$3:$M$7)),IF(AND(MONTH($A73)=11,$H73&lt;&gt;""),SUM($H$3:$H73,-SUM($M$3:$M$8)),IF(AND(MONTH($A73)=12,$H73&lt;&gt;""),SUM($H$3:$H73,-SUM($M$3:$M$9)),IF(AND(MONTH($A73)=1,$H73&lt;&gt;""),SUM($H$3:$H73,-SUM($M$3:$M$10)),IF(AND(MONTH($A73)=2,$H73&lt;&gt;""),SUM($H$3:$H73,-SUM($M$3:$M$11)),IF(AND(MONTH($A73)=3,$H73&lt;&gt;""),SUM($H$3:$H73,-SUM($M$3:$M$12)),IF(AND(MONTH($A73)=4,$H73&lt;&gt;""),SUM($H$3:$H73,-SUM($M$3:$M$13)),"")))))))))))))</f>
        <v/>
      </c>
      <c r="J73" s="25" t="str">
        <f t="shared" si="16"/>
        <v/>
      </c>
      <c r="K73" s="25" t="str">
        <f>IF(OR(A73&lt;$E$1,A73&gt;EOMONTH($E$1,11)),"",IF(OR(AND(A73=EOMONTH(A73,0),VLOOKUP(MONTH(A73),$L$3:$N$14,3,0)&gt;0),J73&lt;&gt;""),SUM($J$3:$J73),""))</f>
        <v/>
      </c>
    </row>
    <row r="74" spans="1:11" x14ac:dyDescent="0.25">
      <c r="A74" s="17">
        <f t="shared" si="28"/>
        <v>43655</v>
      </c>
      <c r="B74" s="12"/>
      <c r="C74" s="12"/>
      <c r="D74" s="12"/>
      <c r="E74" s="12"/>
      <c r="F74" s="18" t="str">
        <f t="shared" si="27"/>
        <v/>
      </c>
      <c r="G74" s="25" t="str">
        <f t="shared" si="29"/>
        <v/>
      </c>
      <c r="H74" s="25" t="str">
        <f t="shared" si="30"/>
        <v/>
      </c>
      <c r="I74" s="25" t="str">
        <f>IF($A74=EOMONTH($A74,0),IF(VLOOKUP(MONTH($A74),$L$3:$M$14,2,0)&gt;0,VLOOKUP(MONTH($A74),$L$3:$M$14,2,0),""),IF(AND(MONTH($A74)=5,$H74&lt;&gt;""),SUM($H$3:$H74),IF(AND(MONTH($A74)=6,$H74&lt;&gt;""),SUM($H$3:$H74,-$M$3),IF(AND(MONTH($A74)=7,$H74&lt;&gt;""),SUM($H$3:$H74,-SUM($M$3:$M$4)),IF(AND(MONTH($A74)=8,$H74&lt;&gt;""),SUM($H$3:$H74,-SUM($M$3:$M$5)),IF(AND(MONTH($A74)=9,$H74&lt;&gt;""),SUM($H$3:$H74,-SUM($M$3:$M$6)),IF(AND(MONTH($A74)=10,$H74&lt;&gt;""),SUM($H$3:$H74,-SUM($M$3:$M$7)),IF(AND(MONTH($A74)=11,$H74&lt;&gt;""),SUM($H$3:$H74,-SUM($M$3:$M$8)),IF(AND(MONTH($A74)=12,$H74&lt;&gt;""),SUM($H$3:$H74,-SUM($M$3:$M$9)),IF(AND(MONTH($A74)=1,$H74&lt;&gt;""),SUM($H$3:$H74,-SUM($M$3:$M$10)),IF(AND(MONTH($A74)=2,$H74&lt;&gt;""),SUM($H$3:$H74,-SUM($M$3:$M$11)),IF(AND(MONTH($A74)=3,$H74&lt;&gt;""),SUM($H$3:$H74,-SUM($M$3:$M$12)),IF(AND(MONTH($A74)=4,$H74&lt;&gt;""),SUM($H$3:$H74,-SUM($M$3:$M$13)),"")))))))))))))</f>
        <v/>
      </c>
      <c r="J74" s="25" t="str">
        <f t="shared" si="16"/>
        <v/>
      </c>
      <c r="K74" s="25" t="str">
        <f>IF(OR(A74&lt;$E$1,A74&gt;EOMONTH($E$1,11)),"",IF(OR(AND(A74=EOMONTH(A74,0),VLOOKUP(MONTH(A74),$L$3:$N$14,3,0)&gt;0),J74&lt;&gt;""),SUM($J$3:$J74),""))</f>
        <v/>
      </c>
    </row>
    <row r="75" spans="1:11" x14ac:dyDescent="0.25">
      <c r="A75" s="17">
        <f t="shared" si="28"/>
        <v>43656</v>
      </c>
      <c r="B75" s="12"/>
      <c r="C75" s="12"/>
      <c r="D75" s="12"/>
      <c r="E75" s="12"/>
      <c r="F75" s="18" t="str">
        <f t="shared" si="27"/>
        <v/>
      </c>
      <c r="G75" s="25" t="str">
        <f t="shared" si="29"/>
        <v/>
      </c>
      <c r="H75" s="25" t="str">
        <f t="shared" si="30"/>
        <v/>
      </c>
      <c r="I75" s="25" t="str">
        <f>IF($A75=EOMONTH($A75,0),IF(VLOOKUP(MONTH($A75),$L$3:$M$14,2,0)&gt;0,VLOOKUP(MONTH($A75),$L$3:$M$14,2,0),""),IF(AND(MONTH($A75)=5,$H75&lt;&gt;""),SUM($H$3:$H75),IF(AND(MONTH($A75)=6,$H75&lt;&gt;""),SUM($H$3:$H75,-$M$3),IF(AND(MONTH($A75)=7,$H75&lt;&gt;""),SUM($H$3:$H75,-SUM($M$3:$M$4)),IF(AND(MONTH($A75)=8,$H75&lt;&gt;""),SUM($H$3:$H75,-SUM($M$3:$M$5)),IF(AND(MONTH($A75)=9,$H75&lt;&gt;""),SUM($H$3:$H75,-SUM($M$3:$M$6)),IF(AND(MONTH($A75)=10,$H75&lt;&gt;""),SUM($H$3:$H75,-SUM($M$3:$M$7)),IF(AND(MONTH($A75)=11,$H75&lt;&gt;""),SUM($H$3:$H75,-SUM($M$3:$M$8)),IF(AND(MONTH($A75)=12,$H75&lt;&gt;""),SUM($H$3:$H75,-SUM($M$3:$M$9)),IF(AND(MONTH($A75)=1,$H75&lt;&gt;""),SUM($H$3:$H75,-SUM($M$3:$M$10)),IF(AND(MONTH($A75)=2,$H75&lt;&gt;""),SUM($H$3:$H75,-SUM($M$3:$M$11)),IF(AND(MONTH($A75)=3,$H75&lt;&gt;""),SUM($H$3:$H75,-SUM($M$3:$M$12)),IF(AND(MONTH($A75)=4,$H75&lt;&gt;""),SUM($H$3:$H75,-SUM($M$3:$M$13)),"")))))))))))))</f>
        <v/>
      </c>
      <c r="J75" s="25" t="str">
        <f t="shared" si="16"/>
        <v/>
      </c>
      <c r="K75" s="25" t="str">
        <f>IF(OR(A75&lt;$E$1,A75&gt;EOMONTH($E$1,11)),"",IF(OR(AND(A75=EOMONTH(A75,0),VLOOKUP(MONTH(A75),$L$3:$N$14,3,0)&gt;0),J75&lt;&gt;""),SUM($J$3:$J75),""))</f>
        <v/>
      </c>
    </row>
    <row r="76" spans="1:11" x14ac:dyDescent="0.25">
      <c r="A76" s="17">
        <f t="shared" si="28"/>
        <v>43657</v>
      </c>
      <c r="B76" s="12"/>
      <c r="C76" s="12"/>
      <c r="D76" s="12"/>
      <c r="E76" s="12"/>
      <c r="F76" s="18" t="str">
        <f t="shared" si="27"/>
        <v/>
      </c>
      <c r="G76" s="25" t="str">
        <f t="shared" si="29"/>
        <v/>
      </c>
      <c r="H76" s="25" t="str">
        <f t="shared" si="30"/>
        <v/>
      </c>
      <c r="I76" s="25" t="str">
        <f>IF($A76=EOMONTH($A76,0),IF(VLOOKUP(MONTH($A76),$L$3:$M$14,2,0)&gt;0,VLOOKUP(MONTH($A76),$L$3:$M$14,2,0),""),IF(AND(MONTH($A76)=5,$H76&lt;&gt;""),SUM($H$3:$H76),IF(AND(MONTH($A76)=6,$H76&lt;&gt;""),SUM($H$3:$H76,-$M$3),IF(AND(MONTH($A76)=7,$H76&lt;&gt;""),SUM($H$3:$H76,-SUM($M$3:$M$4)),IF(AND(MONTH($A76)=8,$H76&lt;&gt;""),SUM($H$3:$H76,-SUM($M$3:$M$5)),IF(AND(MONTH($A76)=9,$H76&lt;&gt;""),SUM($H$3:$H76,-SUM($M$3:$M$6)),IF(AND(MONTH($A76)=10,$H76&lt;&gt;""),SUM($H$3:$H76,-SUM($M$3:$M$7)),IF(AND(MONTH($A76)=11,$H76&lt;&gt;""),SUM($H$3:$H76,-SUM($M$3:$M$8)),IF(AND(MONTH($A76)=12,$H76&lt;&gt;""),SUM($H$3:$H76,-SUM($M$3:$M$9)),IF(AND(MONTH($A76)=1,$H76&lt;&gt;""),SUM($H$3:$H76,-SUM($M$3:$M$10)),IF(AND(MONTH($A76)=2,$H76&lt;&gt;""),SUM($H$3:$H76,-SUM($M$3:$M$11)),IF(AND(MONTH($A76)=3,$H76&lt;&gt;""),SUM($H$3:$H76,-SUM($M$3:$M$12)),IF(AND(MONTH($A76)=4,$H76&lt;&gt;""),SUM($H$3:$H76,-SUM($M$3:$M$13)),"")))))))))))))</f>
        <v/>
      </c>
      <c r="J76" s="25" t="str">
        <f t="shared" si="16"/>
        <v/>
      </c>
      <c r="K76" s="25" t="str">
        <f>IF(OR(A76&lt;$E$1,A76&gt;EOMONTH($E$1,11)),"",IF(OR(AND(A76=EOMONTH(A76,0),VLOOKUP(MONTH(A76),$L$3:$N$14,3,0)&gt;0),J76&lt;&gt;""),SUM($J$3:$J76),""))</f>
        <v/>
      </c>
    </row>
    <row r="77" spans="1:11" x14ac:dyDescent="0.25">
      <c r="A77" s="17">
        <f t="shared" si="28"/>
        <v>43658</v>
      </c>
      <c r="B77" s="12"/>
      <c r="C77" s="12"/>
      <c r="D77" s="12"/>
      <c r="E77" s="12"/>
      <c r="F77" s="18" t="str">
        <f t="shared" si="27"/>
        <v/>
      </c>
      <c r="G77" s="25" t="str">
        <f t="shared" si="29"/>
        <v/>
      </c>
      <c r="H77" s="25" t="str">
        <f t="shared" si="30"/>
        <v/>
      </c>
      <c r="I77" s="25" t="str">
        <f>IF($A77=EOMONTH($A77,0),IF(VLOOKUP(MONTH($A77),$L$3:$M$14,2,0)&gt;0,VLOOKUP(MONTH($A77),$L$3:$M$14,2,0),""),IF(AND(MONTH($A77)=5,$H77&lt;&gt;""),SUM($H$3:$H77),IF(AND(MONTH($A77)=6,$H77&lt;&gt;""),SUM($H$3:$H77,-$M$3),IF(AND(MONTH($A77)=7,$H77&lt;&gt;""),SUM($H$3:$H77,-SUM($M$3:$M$4)),IF(AND(MONTH($A77)=8,$H77&lt;&gt;""),SUM($H$3:$H77,-SUM($M$3:$M$5)),IF(AND(MONTH($A77)=9,$H77&lt;&gt;""),SUM($H$3:$H77,-SUM($M$3:$M$6)),IF(AND(MONTH($A77)=10,$H77&lt;&gt;""),SUM($H$3:$H77,-SUM($M$3:$M$7)),IF(AND(MONTH($A77)=11,$H77&lt;&gt;""),SUM($H$3:$H77,-SUM($M$3:$M$8)),IF(AND(MONTH($A77)=12,$H77&lt;&gt;""),SUM($H$3:$H77,-SUM($M$3:$M$9)),IF(AND(MONTH($A77)=1,$H77&lt;&gt;""),SUM($H$3:$H77,-SUM($M$3:$M$10)),IF(AND(MONTH($A77)=2,$H77&lt;&gt;""),SUM($H$3:$H77,-SUM($M$3:$M$11)),IF(AND(MONTH($A77)=3,$H77&lt;&gt;""),SUM($H$3:$H77,-SUM($M$3:$M$12)),IF(AND(MONTH($A77)=4,$H77&lt;&gt;""),SUM($H$3:$H77,-SUM($M$3:$M$13)),"")))))))))))))</f>
        <v/>
      </c>
      <c r="J77" s="25" t="str">
        <f t="shared" si="16"/>
        <v/>
      </c>
      <c r="K77" s="25" t="str">
        <f>IF(OR(A77&lt;$E$1,A77&gt;EOMONTH($E$1,11)),"",IF(OR(AND(A77=EOMONTH(A77,0),VLOOKUP(MONTH(A77),$L$3:$N$14,3,0)&gt;0),J77&lt;&gt;""),SUM($J$3:$J77),""))</f>
        <v/>
      </c>
    </row>
    <row r="78" spans="1:11" x14ac:dyDescent="0.25">
      <c r="A78" s="17">
        <f t="shared" si="28"/>
        <v>43659</v>
      </c>
      <c r="B78" s="12"/>
      <c r="C78" s="12"/>
      <c r="D78" s="12"/>
      <c r="E78" s="12"/>
      <c r="F78" s="18" t="str">
        <f t="shared" si="27"/>
        <v/>
      </c>
      <c r="G78" s="25" t="str">
        <f t="shared" si="29"/>
        <v/>
      </c>
      <c r="H78" s="25" t="str">
        <f t="shared" si="30"/>
        <v/>
      </c>
      <c r="I78" s="25" t="str">
        <f>IF($A78=EOMONTH($A78,0),IF(VLOOKUP(MONTH($A78),$L$3:$M$14,2,0)&gt;0,VLOOKUP(MONTH($A78),$L$3:$M$14,2,0),""),IF(AND(MONTH($A78)=5,$H78&lt;&gt;""),SUM($H$3:$H78),IF(AND(MONTH($A78)=6,$H78&lt;&gt;""),SUM($H$3:$H78,-$M$3),IF(AND(MONTH($A78)=7,$H78&lt;&gt;""),SUM($H$3:$H78,-SUM($M$3:$M$4)),IF(AND(MONTH($A78)=8,$H78&lt;&gt;""),SUM($H$3:$H78,-SUM($M$3:$M$5)),IF(AND(MONTH($A78)=9,$H78&lt;&gt;""),SUM($H$3:$H78,-SUM($M$3:$M$6)),IF(AND(MONTH($A78)=10,$H78&lt;&gt;""),SUM($H$3:$H78,-SUM($M$3:$M$7)),IF(AND(MONTH($A78)=11,$H78&lt;&gt;""),SUM($H$3:$H78,-SUM($M$3:$M$8)),IF(AND(MONTH($A78)=12,$H78&lt;&gt;""),SUM($H$3:$H78,-SUM($M$3:$M$9)),IF(AND(MONTH($A78)=1,$H78&lt;&gt;""),SUM($H$3:$H78,-SUM($M$3:$M$10)),IF(AND(MONTH($A78)=2,$H78&lt;&gt;""),SUM($H$3:$H78,-SUM($M$3:$M$11)),IF(AND(MONTH($A78)=3,$H78&lt;&gt;""),SUM($H$3:$H78,-SUM($M$3:$M$12)),IF(AND(MONTH($A78)=4,$H78&lt;&gt;""),SUM($H$3:$H78,-SUM($M$3:$M$13)),"")))))))))))))</f>
        <v/>
      </c>
      <c r="J78" s="25" t="str">
        <f t="shared" si="16"/>
        <v/>
      </c>
      <c r="K78" s="25" t="str">
        <f>IF(OR(A78&lt;$E$1,A78&gt;EOMONTH($E$1,11)),"",IF(OR(AND(A78=EOMONTH(A78,0),VLOOKUP(MONTH(A78),$L$3:$N$14,3,0)&gt;0),J78&lt;&gt;""),SUM($J$3:$J78),""))</f>
        <v/>
      </c>
    </row>
    <row r="79" spans="1:11" x14ac:dyDescent="0.25">
      <c r="A79" s="17">
        <f t="shared" si="28"/>
        <v>43660</v>
      </c>
      <c r="B79" s="12"/>
      <c r="C79" s="12"/>
      <c r="D79" s="12"/>
      <c r="E79" s="12"/>
      <c r="F79" s="18" t="str">
        <f t="shared" si="27"/>
        <v/>
      </c>
      <c r="G79" s="27" t="str">
        <f>IF(SUM(F73:F79)-SUM(G73:G78)&gt;0,SUM(F73:F79)-SUM(G73:G78),"")</f>
        <v/>
      </c>
      <c r="H79" s="25" t="str">
        <f>IF(G79&lt;&gt;"",IF(MAX(SUM(F73:F79)-SUM(G73:G78)-44/24,0)&gt;0,IF(MAX(SUM(F73:F79)-SUM(G73:G78)-44/24,0)&gt;4/24,VLOOKUP(MAX(SUM(F73:F79)-SUM(G73:G78)-44/24,0),$O$3:$P$8,2,1),MAX(SUM(F73:F79)-SUM(G73:G78)-44/24,0)),""),"")</f>
        <v/>
      </c>
      <c r="I79" s="25" t="str">
        <f>IF($A79=EOMONTH($A79,0),IF(VLOOKUP(MONTH($A79),$L$3:$M$14,2,0)&gt;0,VLOOKUP(MONTH($A79),$L$3:$M$14,2,0),""),IF(AND(MONTH($A79)=5,$H79&lt;&gt;""),SUM($H$3:$H79),IF(AND(MONTH($A79)=6,$H79&lt;&gt;""),SUM($H$3:$H79,-$M$3),IF(AND(MONTH($A79)=7,$H79&lt;&gt;""),SUM($H$3:$H79,-SUM($M$3:$M$4)),IF(AND(MONTH($A79)=8,$H79&lt;&gt;""),SUM($H$3:$H79,-SUM($M$3:$M$5)),IF(AND(MONTH($A79)=9,$H79&lt;&gt;""),SUM($H$3:$H79,-SUM($M$3:$M$6)),IF(AND(MONTH($A79)=10,$H79&lt;&gt;""),SUM($H$3:$H79,-SUM($M$3:$M$7)),IF(AND(MONTH($A79)=11,$H79&lt;&gt;""),SUM($H$3:$H79,-SUM($M$3:$M$8)),IF(AND(MONTH($A79)=12,$H79&lt;&gt;""),SUM($H$3:$H79,-SUM($M$3:$M$9)),IF(AND(MONTH($A79)=1,$H79&lt;&gt;""),SUM($H$3:$H79,-SUM($M$3:$M$10)),IF(AND(MONTH($A79)=2,$H79&lt;&gt;""),SUM($H$3:$H79,-SUM($M$3:$M$11)),IF(AND(MONTH($A79)=3,$H79&lt;&gt;""),SUM($H$3:$H79,-SUM($M$3:$M$12)),IF(AND(MONTH($A79)=4,$H79&lt;&gt;""),SUM($H$3:$H79,-SUM($M$3:$M$13)),"")))))))))))))</f>
        <v/>
      </c>
      <c r="J79" s="25" t="str">
        <f t="shared" si="16"/>
        <v/>
      </c>
      <c r="K79" s="25" t="str">
        <f>IF(OR(A79&lt;$E$1,A79&gt;EOMONTH($E$1,11)),"",IF(OR(AND(A79=EOMONTH(A79,0),VLOOKUP(MONTH(A79),$L$3:$N$14,3,0)&gt;0),J79&lt;&gt;""),SUM($J$3:$J79),""))</f>
        <v/>
      </c>
    </row>
    <row r="80" spans="1:11" x14ac:dyDescent="0.25">
      <c r="A80" s="17">
        <f t="shared" si="28"/>
        <v>43661</v>
      </c>
      <c r="B80" s="11"/>
      <c r="C80" s="11"/>
      <c r="D80" s="11"/>
      <c r="E80" s="11"/>
      <c r="F80" s="22" t="str">
        <f t="shared" si="27"/>
        <v/>
      </c>
      <c r="G80" s="26" t="str">
        <f t="shared" ref="G80:G85" si="31">IF(MONTH(A80)=MONTH(A81),"",IF(CHOOSE(WEEKDAY(A80,2),$F$80,SUM($F$80:$F$81),SUM($F$80:$F$82),SUM($F$80:$F$83),SUM($F$80:$F$84),SUM($F$80:$F$85))&gt;0,CHOOSE(WEEKDAY(A80,2),$F$80,SUM($F$80:$F$81),SUM($F$80:$F$82),SUM($F$80:$F$83),SUM($F$80:$F$84),SUM($F$80:$F$85)),""))</f>
        <v/>
      </c>
      <c r="H80" s="26" t="str">
        <f t="shared" ref="H80:H85" si="32">IF(G80&lt;&gt;"",IF(MAX(G80-44/24,0)&gt;0,MAX(G80-44/24,0),""),"")</f>
        <v/>
      </c>
      <c r="I80" s="26" t="str">
        <f>IF($A80=EOMONTH($A80,0),IF(VLOOKUP(MONTH($A80),$L$3:$M$14,2,0)&gt;0,VLOOKUP(MONTH($A80),$L$3:$M$14,2,0),""),IF(AND(MONTH($A80)=5,$H80&lt;&gt;""),SUM($H$3:$H80),IF(AND(MONTH($A80)=6,$H80&lt;&gt;""),SUM($H$3:$H80,-$M$3),IF(AND(MONTH($A80)=7,$H80&lt;&gt;""),SUM($H$3:$H80,-SUM($M$3:$M$4)),IF(AND(MONTH($A80)=8,$H80&lt;&gt;""),SUM($H$3:$H80,-SUM($M$3:$M$5)),IF(AND(MONTH($A80)=9,$H80&lt;&gt;""),SUM($H$3:$H80,-SUM($M$3:$M$6)),IF(AND(MONTH($A80)=10,$H80&lt;&gt;""),SUM($H$3:$H80,-SUM($M$3:$M$7)),IF(AND(MONTH($A80)=11,$H80&lt;&gt;""),SUM($H$3:$H80,-SUM($M$3:$M$8)),IF(AND(MONTH($A80)=12,$H80&lt;&gt;""),SUM($H$3:$H80,-SUM($M$3:$M$9)),IF(AND(MONTH($A80)=1,$H80&lt;&gt;""),SUM($H$3:$H80,-SUM($M$3:$M$10)),IF(AND(MONTH($A80)=2,$H80&lt;&gt;""),SUM($H$3:$H80,-SUM($M$3:$M$11)),IF(AND(MONTH($A80)=3,$H80&lt;&gt;""),SUM($H$3:$H80,-SUM($M$3:$M$12)),IF(AND(MONTH($A80)=4,$H80&lt;&gt;""),SUM($H$3:$H80,-SUM($M$3:$M$13)),"")))))))))))))</f>
        <v/>
      </c>
      <c r="J80" s="26" t="str">
        <f t="shared" si="16"/>
        <v/>
      </c>
      <c r="K80" s="26" t="str">
        <f>IF(OR(A80&lt;$E$1,A80&gt;EOMONTH($E$1,11)),"",IF(OR(AND(A80=EOMONTH(A80,0),VLOOKUP(MONTH(A80),$L$3:$N$14,3,0)&gt;0),J80&lt;&gt;""),SUM($J$3:$J80),""))</f>
        <v/>
      </c>
    </row>
    <row r="81" spans="1:11" x14ac:dyDescent="0.25">
      <c r="A81" s="17">
        <f t="shared" si="28"/>
        <v>43662</v>
      </c>
      <c r="B81" s="11"/>
      <c r="C81" s="11"/>
      <c r="D81" s="11"/>
      <c r="E81" s="11"/>
      <c r="F81" s="22" t="str">
        <f t="shared" si="27"/>
        <v/>
      </c>
      <c r="G81" s="26" t="str">
        <f t="shared" si="31"/>
        <v/>
      </c>
      <c r="H81" s="26" t="str">
        <f t="shared" si="32"/>
        <v/>
      </c>
      <c r="I81" s="26" t="str">
        <f>IF($A81=EOMONTH($A81,0),IF(VLOOKUP(MONTH($A81),$L$3:$M$14,2,0)&gt;0,VLOOKUP(MONTH($A81),$L$3:$M$14,2,0),""),IF(AND(MONTH($A81)=5,$H81&lt;&gt;""),SUM($H$3:$H81),IF(AND(MONTH($A81)=6,$H81&lt;&gt;""),SUM($H$3:$H81,-$M$3),IF(AND(MONTH($A81)=7,$H81&lt;&gt;""),SUM($H$3:$H81,-SUM($M$3:$M$4)),IF(AND(MONTH($A81)=8,$H81&lt;&gt;""),SUM($H$3:$H81,-SUM($M$3:$M$5)),IF(AND(MONTH($A81)=9,$H81&lt;&gt;""),SUM($H$3:$H81,-SUM($M$3:$M$6)),IF(AND(MONTH($A81)=10,$H81&lt;&gt;""),SUM($H$3:$H81,-SUM($M$3:$M$7)),IF(AND(MONTH($A81)=11,$H81&lt;&gt;""),SUM($H$3:$H81,-SUM($M$3:$M$8)),IF(AND(MONTH($A81)=12,$H81&lt;&gt;""),SUM($H$3:$H81,-SUM($M$3:$M$9)),IF(AND(MONTH($A81)=1,$H81&lt;&gt;""),SUM($H$3:$H81,-SUM($M$3:$M$10)),IF(AND(MONTH($A81)=2,$H81&lt;&gt;""),SUM($H$3:$H81,-SUM($M$3:$M$11)),IF(AND(MONTH($A81)=3,$H81&lt;&gt;""),SUM($H$3:$H81,-SUM($M$3:$M$12)),IF(AND(MONTH($A81)=4,$H81&lt;&gt;""),SUM($H$3:$H81,-SUM($M$3:$M$13)),"")))))))))))))</f>
        <v/>
      </c>
      <c r="J81" s="26" t="str">
        <f t="shared" si="16"/>
        <v/>
      </c>
      <c r="K81" s="26" t="str">
        <f>IF(OR(A81&lt;$E$1,A81&gt;EOMONTH($E$1,11)),"",IF(OR(AND(A81=EOMONTH(A81,0),VLOOKUP(MONTH(A81),$L$3:$N$14,3,0)&gt;0),J81&lt;&gt;""),SUM($J$3:$J81),""))</f>
        <v/>
      </c>
    </row>
    <row r="82" spans="1:11" x14ac:dyDescent="0.25">
      <c r="A82" s="17">
        <f t="shared" si="28"/>
        <v>43663</v>
      </c>
      <c r="B82" s="11"/>
      <c r="C82" s="11"/>
      <c r="D82" s="11"/>
      <c r="E82" s="11"/>
      <c r="F82" s="22" t="str">
        <f t="shared" si="27"/>
        <v/>
      </c>
      <c r="G82" s="26" t="str">
        <f t="shared" si="31"/>
        <v/>
      </c>
      <c r="H82" s="26" t="str">
        <f t="shared" si="32"/>
        <v/>
      </c>
      <c r="I82" s="26" t="str">
        <f>IF($A82=EOMONTH($A82,0),IF(VLOOKUP(MONTH($A82),$L$3:$M$14,2,0)&gt;0,VLOOKUP(MONTH($A82),$L$3:$M$14,2,0),""),IF(AND(MONTH($A82)=5,$H82&lt;&gt;""),SUM($H$3:$H82),IF(AND(MONTH($A82)=6,$H82&lt;&gt;""),SUM($H$3:$H82,-$M$3),IF(AND(MONTH($A82)=7,$H82&lt;&gt;""),SUM($H$3:$H82,-SUM($M$3:$M$4)),IF(AND(MONTH($A82)=8,$H82&lt;&gt;""),SUM($H$3:$H82,-SUM($M$3:$M$5)),IF(AND(MONTH($A82)=9,$H82&lt;&gt;""),SUM($H$3:$H82,-SUM($M$3:$M$6)),IF(AND(MONTH($A82)=10,$H82&lt;&gt;""),SUM($H$3:$H82,-SUM($M$3:$M$7)),IF(AND(MONTH($A82)=11,$H82&lt;&gt;""),SUM($H$3:$H82,-SUM($M$3:$M$8)),IF(AND(MONTH($A82)=12,$H82&lt;&gt;""),SUM($H$3:$H82,-SUM($M$3:$M$9)),IF(AND(MONTH($A82)=1,$H82&lt;&gt;""),SUM($H$3:$H82,-SUM($M$3:$M$10)),IF(AND(MONTH($A82)=2,$H82&lt;&gt;""),SUM($H$3:$H82,-SUM($M$3:$M$11)),IF(AND(MONTH($A82)=3,$H82&lt;&gt;""),SUM($H$3:$H82,-SUM($M$3:$M$12)),IF(AND(MONTH($A82)=4,$H82&lt;&gt;""),SUM($H$3:$H82,-SUM($M$3:$M$13)),"")))))))))))))</f>
        <v/>
      </c>
      <c r="J82" s="26" t="str">
        <f t="shared" si="16"/>
        <v/>
      </c>
      <c r="K82" s="26" t="str">
        <f>IF(OR(A82&lt;$E$1,A82&gt;EOMONTH($E$1,11)),"",IF(OR(AND(A82=EOMONTH(A82,0),VLOOKUP(MONTH(A82),$L$3:$N$14,3,0)&gt;0),J82&lt;&gt;""),SUM($J$3:$J82),""))</f>
        <v/>
      </c>
    </row>
    <row r="83" spans="1:11" x14ac:dyDescent="0.25">
      <c r="A83" s="17">
        <f t="shared" si="28"/>
        <v>43664</v>
      </c>
      <c r="B83" s="11"/>
      <c r="C83" s="11"/>
      <c r="D83" s="11"/>
      <c r="E83" s="11"/>
      <c r="F83" s="22" t="str">
        <f t="shared" si="27"/>
        <v/>
      </c>
      <c r="G83" s="26" t="str">
        <f t="shared" si="31"/>
        <v/>
      </c>
      <c r="H83" s="26" t="str">
        <f t="shared" si="32"/>
        <v/>
      </c>
      <c r="I83" s="26" t="str">
        <f>IF($A83=EOMONTH($A83,0),IF(VLOOKUP(MONTH($A83),$L$3:$M$14,2,0)&gt;0,VLOOKUP(MONTH($A83),$L$3:$M$14,2,0),""),IF(AND(MONTH($A83)=5,$H83&lt;&gt;""),SUM($H$3:$H83),IF(AND(MONTH($A83)=6,$H83&lt;&gt;""),SUM($H$3:$H83,-$M$3),IF(AND(MONTH($A83)=7,$H83&lt;&gt;""),SUM($H$3:$H83,-SUM($M$3:$M$4)),IF(AND(MONTH($A83)=8,$H83&lt;&gt;""),SUM($H$3:$H83,-SUM($M$3:$M$5)),IF(AND(MONTH($A83)=9,$H83&lt;&gt;""),SUM($H$3:$H83,-SUM($M$3:$M$6)),IF(AND(MONTH($A83)=10,$H83&lt;&gt;""),SUM($H$3:$H83,-SUM($M$3:$M$7)),IF(AND(MONTH($A83)=11,$H83&lt;&gt;""),SUM($H$3:$H83,-SUM($M$3:$M$8)),IF(AND(MONTH($A83)=12,$H83&lt;&gt;""),SUM($H$3:$H83,-SUM($M$3:$M$9)),IF(AND(MONTH($A83)=1,$H83&lt;&gt;""),SUM($H$3:$H83,-SUM($M$3:$M$10)),IF(AND(MONTH($A83)=2,$H83&lt;&gt;""),SUM($H$3:$H83,-SUM($M$3:$M$11)),IF(AND(MONTH($A83)=3,$H83&lt;&gt;""),SUM($H$3:$H83,-SUM($M$3:$M$12)),IF(AND(MONTH($A83)=4,$H83&lt;&gt;""),SUM($H$3:$H83,-SUM($M$3:$M$13)),"")))))))))))))</f>
        <v/>
      </c>
      <c r="J83" s="26" t="str">
        <f t="shared" si="16"/>
        <v/>
      </c>
      <c r="K83" s="26" t="str">
        <f>IF(OR(A83&lt;$E$1,A83&gt;EOMONTH($E$1,11)),"",IF(OR(AND(A83=EOMONTH(A83,0),VLOOKUP(MONTH(A83),$L$3:$N$14,3,0)&gt;0),J83&lt;&gt;""),SUM($J$3:$J83),""))</f>
        <v/>
      </c>
    </row>
    <row r="84" spans="1:11" x14ac:dyDescent="0.25">
      <c r="A84" s="17">
        <f t="shared" si="28"/>
        <v>43665</v>
      </c>
      <c r="B84" s="11"/>
      <c r="C84" s="11"/>
      <c r="D84" s="11"/>
      <c r="E84" s="11"/>
      <c r="F84" s="22" t="str">
        <f t="shared" si="27"/>
        <v/>
      </c>
      <c r="G84" s="26" t="str">
        <f t="shared" si="31"/>
        <v/>
      </c>
      <c r="H84" s="26" t="str">
        <f t="shared" si="32"/>
        <v/>
      </c>
      <c r="I84" s="26" t="str">
        <f>IF($A84=EOMONTH($A84,0),IF(VLOOKUP(MONTH($A84),$L$3:$M$14,2,0)&gt;0,VLOOKUP(MONTH($A84),$L$3:$M$14,2,0),""),IF(AND(MONTH($A84)=5,$H84&lt;&gt;""),SUM($H$3:$H84),IF(AND(MONTH($A84)=6,$H84&lt;&gt;""),SUM($H$3:$H84,-$M$3),IF(AND(MONTH($A84)=7,$H84&lt;&gt;""),SUM($H$3:$H84,-SUM($M$3:$M$4)),IF(AND(MONTH($A84)=8,$H84&lt;&gt;""),SUM($H$3:$H84,-SUM($M$3:$M$5)),IF(AND(MONTH($A84)=9,$H84&lt;&gt;""),SUM($H$3:$H84,-SUM($M$3:$M$6)),IF(AND(MONTH($A84)=10,$H84&lt;&gt;""),SUM($H$3:$H84,-SUM($M$3:$M$7)),IF(AND(MONTH($A84)=11,$H84&lt;&gt;""),SUM($H$3:$H84,-SUM($M$3:$M$8)),IF(AND(MONTH($A84)=12,$H84&lt;&gt;""),SUM($H$3:$H84,-SUM($M$3:$M$9)),IF(AND(MONTH($A84)=1,$H84&lt;&gt;""),SUM($H$3:$H84,-SUM($M$3:$M$10)),IF(AND(MONTH($A84)=2,$H84&lt;&gt;""),SUM($H$3:$H84,-SUM($M$3:$M$11)),IF(AND(MONTH($A84)=3,$H84&lt;&gt;""),SUM($H$3:$H84,-SUM($M$3:$M$12)),IF(AND(MONTH($A84)=4,$H84&lt;&gt;""),SUM($H$3:$H84,-SUM($M$3:$M$13)),"")))))))))))))</f>
        <v/>
      </c>
      <c r="J84" s="26" t="str">
        <f t="shared" si="16"/>
        <v/>
      </c>
      <c r="K84" s="26" t="str">
        <f>IF(OR(A84&lt;$E$1,A84&gt;EOMONTH($E$1,11)),"",IF(OR(AND(A84=EOMONTH(A84,0),VLOOKUP(MONTH(A84),$L$3:$N$14,3,0)&gt;0),J84&lt;&gt;""),SUM($J$3:$J84),""))</f>
        <v/>
      </c>
    </row>
    <row r="85" spans="1:11" x14ac:dyDescent="0.25">
      <c r="A85" s="17">
        <f t="shared" si="28"/>
        <v>43666</v>
      </c>
      <c r="B85" s="11"/>
      <c r="C85" s="11"/>
      <c r="D85" s="11"/>
      <c r="E85" s="11"/>
      <c r="F85" s="22" t="str">
        <f t="shared" si="27"/>
        <v/>
      </c>
      <c r="G85" s="26" t="str">
        <f t="shared" si="31"/>
        <v/>
      </c>
      <c r="H85" s="26" t="str">
        <f t="shared" si="32"/>
        <v/>
      </c>
      <c r="I85" s="26" t="str">
        <f>IF($A85=EOMONTH($A85,0),IF(VLOOKUP(MONTH($A85),$L$3:$M$14,2,0)&gt;0,VLOOKUP(MONTH($A85),$L$3:$M$14,2,0),""),IF(AND(MONTH($A85)=5,$H85&lt;&gt;""),SUM($H$3:$H85),IF(AND(MONTH($A85)=6,$H85&lt;&gt;""),SUM($H$3:$H85,-$M$3),IF(AND(MONTH($A85)=7,$H85&lt;&gt;""),SUM($H$3:$H85,-SUM($M$3:$M$4)),IF(AND(MONTH($A85)=8,$H85&lt;&gt;""),SUM($H$3:$H85,-SUM($M$3:$M$5)),IF(AND(MONTH($A85)=9,$H85&lt;&gt;""),SUM($H$3:$H85,-SUM($M$3:$M$6)),IF(AND(MONTH($A85)=10,$H85&lt;&gt;""),SUM($H$3:$H85,-SUM($M$3:$M$7)),IF(AND(MONTH($A85)=11,$H85&lt;&gt;""),SUM($H$3:$H85,-SUM($M$3:$M$8)),IF(AND(MONTH($A85)=12,$H85&lt;&gt;""),SUM($H$3:$H85,-SUM($M$3:$M$9)),IF(AND(MONTH($A85)=1,$H85&lt;&gt;""),SUM($H$3:$H85,-SUM($M$3:$M$10)),IF(AND(MONTH($A85)=2,$H85&lt;&gt;""),SUM($H$3:$H85,-SUM($M$3:$M$11)),IF(AND(MONTH($A85)=3,$H85&lt;&gt;""),SUM($H$3:$H85,-SUM($M$3:$M$12)),IF(AND(MONTH($A85)=4,$H85&lt;&gt;""),SUM($H$3:$H85,-SUM($M$3:$M$13)),"")))))))))))))</f>
        <v/>
      </c>
      <c r="J85" s="26" t="str">
        <f t="shared" si="16"/>
        <v/>
      </c>
      <c r="K85" s="26" t="str">
        <f>IF(OR(A85&lt;$E$1,A85&gt;EOMONTH($E$1,11)),"",IF(OR(AND(A85=EOMONTH(A85,0),VLOOKUP(MONTH(A85),$L$3:$N$14,3,0)&gt;0),J85&lt;&gt;""),SUM($J$3:$J85),""))</f>
        <v/>
      </c>
    </row>
    <row r="86" spans="1:11" x14ac:dyDescent="0.25">
      <c r="A86" s="17">
        <f t="shared" si="28"/>
        <v>43667</v>
      </c>
      <c r="B86" s="11"/>
      <c r="C86" s="11"/>
      <c r="D86" s="11"/>
      <c r="E86" s="11"/>
      <c r="F86" s="22" t="str">
        <f t="shared" si="27"/>
        <v/>
      </c>
      <c r="G86" s="28" t="str">
        <f>IF(SUM(F80:F86)-SUM(G80:G85)&gt;0,SUM(F80:F86)-SUM(G80:G85),"")</f>
        <v/>
      </c>
      <c r="H86" s="26" t="str">
        <f>IF(G86&lt;&gt;"",IF(MAX(SUM(F80:F86)-SUM(G80:G85)-44/24,0)&gt;0,IF(MAX(SUM(F80:F86)-SUM(G80:G85)-44/24,0)&gt;4/24,VLOOKUP(MAX(SUM(F80:F86)-SUM(G80:G85)-44/24,0),$O$3:$P$8,2,1),MAX(SUM(F80:F86)-SUM(G80:G85)-44/24,0)),""),"")</f>
        <v/>
      </c>
      <c r="I86" s="26" t="str">
        <f>IF($A86=EOMONTH($A86,0),IF(VLOOKUP(MONTH($A86),$L$3:$M$14,2,0)&gt;0,VLOOKUP(MONTH($A86),$L$3:$M$14,2,0),""),IF(AND(MONTH($A86)=5,$H86&lt;&gt;""),SUM($H$3:$H86),IF(AND(MONTH($A86)=6,$H86&lt;&gt;""),SUM($H$3:$H86,-$M$3),IF(AND(MONTH($A86)=7,$H86&lt;&gt;""),SUM($H$3:$H86,-SUM($M$3:$M$4)),IF(AND(MONTH($A86)=8,$H86&lt;&gt;""),SUM($H$3:$H86,-SUM($M$3:$M$5)),IF(AND(MONTH($A86)=9,$H86&lt;&gt;""),SUM($H$3:$H86,-SUM($M$3:$M$6)),IF(AND(MONTH($A86)=10,$H86&lt;&gt;""),SUM($H$3:$H86,-SUM($M$3:$M$7)),IF(AND(MONTH($A86)=11,$H86&lt;&gt;""),SUM($H$3:$H86,-SUM($M$3:$M$8)),IF(AND(MONTH($A86)=12,$H86&lt;&gt;""),SUM($H$3:$H86,-SUM($M$3:$M$9)),IF(AND(MONTH($A86)=1,$H86&lt;&gt;""),SUM($H$3:$H86,-SUM($M$3:$M$10)),IF(AND(MONTH($A86)=2,$H86&lt;&gt;""),SUM($H$3:$H86,-SUM($M$3:$M$11)),IF(AND(MONTH($A86)=3,$H86&lt;&gt;""),SUM($H$3:$H86,-SUM($M$3:$M$12)),IF(AND(MONTH($A86)=4,$H86&lt;&gt;""),SUM($H$3:$H86,-SUM($M$3:$M$13)),"")))))))))))))</f>
        <v/>
      </c>
      <c r="J86" s="26" t="str">
        <f t="shared" si="16"/>
        <v/>
      </c>
      <c r="K86" s="26" t="str">
        <f>IF(OR(A86&lt;$E$1,A86&gt;EOMONTH($E$1,11)),"",IF(OR(AND(A86=EOMONTH(A86,0),VLOOKUP(MONTH(A86),$L$3:$N$14,3,0)&gt;0),J86&lt;&gt;""),SUM($J$3:$J86),""))</f>
        <v/>
      </c>
    </row>
    <row r="87" spans="1:11" x14ac:dyDescent="0.25">
      <c r="A87" s="17">
        <f t="shared" si="28"/>
        <v>43668</v>
      </c>
      <c r="B87" s="12"/>
      <c r="C87" s="12"/>
      <c r="D87" s="12"/>
      <c r="E87" s="12"/>
      <c r="F87" s="18" t="str">
        <f t="shared" si="27"/>
        <v/>
      </c>
      <c r="G87" s="25" t="str">
        <f t="shared" ref="G87:G92" si="33">IF(MONTH(A87)=MONTH(A88),"",IF(CHOOSE(WEEKDAY(A87,2),$F$87,SUM($F$87:$F$88),SUM($F$87:$F$89),SUM($F$87:$F$90),SUM($F$87:$F$91),SUM($F$87:$F$92))&gt;0,CHOOSE(WEEKDAY(A87,2),$F$87,SUM($F$87:$F$88),SUM($F$87:$F$89),SUM($F$87:$F$90),SUM($F$87:$F$91),SUM($F$87:$F$92)),""))</f>
        <v/>
      </c>
      <c r="H87" s="25" t="str">
        <f t="shared" ref="H87:H92" si="34">IF(G87&lt;&gt;"",IF(MAX(G87-44/24,0)&gt;0,MAX(G87-44/24,0),""),"")</f>
        <v/>
      </c>
      <c r="I87" s="25" t="str">
        <f>IF($A87=EOMONTH($A87,0),IF(VLOOKUP(MONTH($A87),$L$3:$M$14,2,0)&gt;0,VLOOKUP(MONTH($A87),$L$3:$M$14,2,0),""),IF(AND(MONTH($A87)=5,$H87&lt;&gt;""),SUM($H$3:$H87),IF(AND(MONTH($A87)=6,$H87&lt;&gt;""),SUM($H$3:$H87,-$M$3),IF(AND(MONTH($A87)=7,$H87&lt;&gt;""),SUM($H$3:$H87,-SUM($M$3:$M$4)),IF(AND(MONTH($A87)=8,$H87&lt;&gt;""),SUM($H$3:$H87,-SUM($M$3:$M$5)),IF(AND(MONTH($A87)=9,$H87&lt;&gt;""),SUM($H$3:$H87,-SUM($M$3:$M$6)),IF(AND(MONTH($A87)=10,$H87&lt;&gt;""),SUM($H$3:$H87,-SUM($M$3:$M$7)),IF(AND(MONTH($A87)=11,$H87&lt;&gt;""),SUM($H$3:$H87,-SUM($M$3:$M$8)),IF(AND(MONTH($A87)=12,$H87&lt;&gt;""),SUM($H$3:$H87,-SUM($M$3:$M$9)),IF(AND(MONTH($A87)=1,$H87&lt;&gt;""),SUM($H$3:$H87,-SUM($M$3:$M$10)),IF(AND(MONTH($A87)=2,$H87&lt;&gt;""),SUM($H$3:$H87,-SUM($M$3:$M$11)),IF(AND(MONTH($A87)=3,$H87&lt;&gt;""),SUM($H$3:$H87,-SUM($M$3:$M$12)),IF(AND(MONTH($A87)=4,$H87&lt;&gt;""),SUM($H$3:$H87,-SUM($M$3:$M$13)),"")))))))))))))</f>
        <v/>
      </c>
      <c r="J87" s="25" t="str">
        <f t="shared" si="16"/>
        <v/>
      </c>
      <c r="K87" s="25" t="str">
        <f>IF(OR(A87&lt;$E$1,A87&gt;EOMONTH($E$1,11)),"",IF(OR(AND(A87=EOMONTH(A87,0),VLOOKUP(MONTH(A87),$L$3:$N$14,3,0)&gt;0),J87&lt;&gt;""),SUM($J$3:$J87),""))</f>
        <v/>
      </c>
    </row>
    <row r="88" spans="1:11" x14ac:dyDescent="0.25">
      <c r="A88" s="17">
        <f t="shared" si="28"/>
        <v>43669</v>
      </c>
      <c r="B88" s="12"/>
      <c r="C88" s="12"/>
      <c r="D88" s="12"/>
      <c r="E88" s="12"/>
      <c r="F88" s="18" t="str">
        <f t="shared" si="27"/>
        <v/>
      </c>
      <c r="G88" s="25" t="str">
        <f t="shared" si="33"/>
        <v/>
      </c>
      <c r="H88" s="25" t="str">
        <f t="shared" si="34"/>
        <v/>
      </c>
      <c r="I88" s="25" t="str">
        <f>IF($A88=EOMONTH($A88,0),IF(VLOOKUP(MONTH($A88),$L$3:$M$14,2,0)&gt;0,VLOOKUP(MONTH($A88),$L$3:$M$14,2,0),""),IF(AND(MONTH($A88)=5,$H88&lt;&gt;""),SUM($H$3:$H88),IF(AND(MONTH($A88)=6,$H88&lt;&gt;""),SUM($H$3:$H88,-$M$3),IF(AND(MONTH($A88)=7,$H88&lt;&gt;""),SUM($H$3:$H88,-SUM($M$3:$M$4)),IF(AND(MONTH($A88)=8,$H88&lt;&gt;""),SUM($H$3:$H88,-SUM($M$3:$M$5)),IF(AND(MONTH($A88)=9,$H88&lt;&gt;""),SUM($H$3:$H88,-SUM($M$3:$M$6)),IF(AND(MONTH($A88)=10,$H88&lt;&gt;""),SUM($H$3:$H88,-SUM($M$3:$M$7)),IF(AND(MONTH($A88)=11,$H88&lt;&gt;""),SUM($H$3:$H88,-SUM($M$3:$M$8)),IF(AND(MONTH($A88)=12,$H88&lt;&gt;""),SUM($H$3:$H88,-SUM($M$3:$M$9)),IF(AND(MONTH($A88)=1,$H88&lt;&gt;""),SUM($H$3:$H88,-SUM($M$3:$M$10)),IF(AND(MONTH($A88)=2,$H88&lt;&gt;""),SUM($H$3:$H88,-SUM($M$3:$M$11)),IF(AND(MONTH($A88)=3,$H88&lt;&gt;""),SUM($H$3:$H88,-SUM($M$3:$M$12)),IF(AND(MONTH($A88)=4,$H88&lt;&gt;""),SUM($H$3:$H88,-SUM($M$3:$M$13)),"")))))))))))))</f>
        <v/>
      </c>
      <c r="J88" s="25" t="str">
        <f t="shared" si="16"/>
        <v/>
      </c>
      <c r="K88" s="25" t="str">
        <f>IF(OR(A88&lt;$E$1,A88&gt;EOMONTH($E$1,11)),"",IF(OR(AND(A88=EOMONTH(A88,0),VLOOKUP(MONTH(A88),$L$3:$N$14,3,0)&gt;0),J88&lt;&gt;""),SUM($J$3:$J88),""))</f>
        <v/>
      </c>
    </row>
    <row r="89" spans="1:11" x14ac:dyDescent="0.25">
      <c r="A89" s="17">
        <f t="shared" si="28"/>
        <v>43670</v>
      </c>
      <c r="B89" s="12"/>
      <c r="C89" s="12"/>
      <c r="D89" s="12"/>
      <c r="E89" s="12"/>
      <c r="F89" s="18" t="str">
        <f t="shared" si="27"/>
        <v/>
      </c>
      <c r="G89" s="25" t="str">
        <f t="shared" si="33"/>
        <v/>
      </c>
      <c r="H89" s="25" t="str">
        <f t="shared" si="34"/>
        <v/>
      </c>
      <c r="I89" s="25" t="str">
        <f>IF($A89=EOMONTH($A89,0),IF(VLOOKUP(MONTH($A89),$L$3:$M$14,2,0)&gt;0,VLOOKUP(MONTH($A89),$L$3:$M$14,2,0),""),IF(AND(MONTH($A89)=5,$H89&lt;&gt;""),SUM($H$3:$H89),IF(AND(MONTH($A89)=6,$H89&lt;&gt;""),SUM($H$3:$H89,-$M$3),IF(AND(MONTH($A89)=7,$H89&lt;&gt;""),SUM($H$3:$H89,-SUM($M$3:$M$4)),IF(AND(MONTH($A89)=8,$H89&lt;&gt;""),SUM($H$3:$H89,-SUM($M$3:$M$5)),IF(AND(MONTH($A89)=9,$H89&lt;&gt;""),SUM($H$3:$H89,-SUM($M$3:$M$6)),IF(AND(MONTH($A89)=10,$H89&lt;&gt;""),SUM($H$3:$H89,-SUM($M$3:$M$7)),IF(AND(MONTH($A89)=11,$H89&lt;&gt;""),SUM($H$3:$H89,-SUM($M$3:$M$8)),IF(AND(MONTH($A89)=12,$H89&lt;&gt;""),SUM($H$3:$H89,-SUM($M$3:$M$9)),IF(AND(MONTH($A89)=1,$H89&lt;&gt;""),SUM($H$3:$H89,-SUM($M$3:$M$10)),IF(AND(MONTH($A89)=2,$H89&lt;&gt;""),SUM($H$3:$H89,-SUM($M$3:$M$11)),IF(AND(MONTH($A89)=3,$H89&lt;&gt;""),SUM($H$3:$H89,-SUM($M$3:$M$12)),IF(AND(MONTH($A89)=4,$H89&lt;&gt;""),SUM($H$3:$H89,-SUM($M$3:$M$13)),"")))))))))))))</f>
        <v/>
      </c>
      <c r="J89" s="25" t="str">
        <f t="shared" si="16"/>
        <v/>
      </c>
      <c r="K89" s="25" t="str">
        <f>IF(OR(A89&lt;$E$1,A89&gt;EOMONTH($E$1,11)),"",IF(OR(AND(A89=EOMONTH(A89,0),VLOOKUP(MONTH(A89),$L$3:$N$14,3,0)&gt;0),J89&lt;&gt;""),SUM($J$3:$J89),""))</f>
        <v/>
      </c>
    </row>
    <row r="90" spans="1:11" x14ac:dyDescent="0.25">
      <c r="A90" s="17">
        <f t="shared" si="28"/>
        <v>43671</v>
      </c>
      <c r="B90" s="12"/>
      <c r="C90" s="12"/>
      <c r="D90" s="12"/>
      <c r="E90" s="12"/>
      <c r="F90" s="18" t="str">
        <f t="shared" si="27"/>
        <v/>
      </c>
      <c r="G90" s="25" t="str">
        <f t="shared" si="33"/>
        <v/>
      </c>
      <c r="H90" s="25" t="str">
        <f t="shared" si="34"/>
        <v/>
      </c>
      <c r="I90" s="25" t="str">
        <f>IF($A90=EOMONTH($A90,0),IF(VLOOKUP(MONTH($A90),$L$3:$M$14,2,0)&gt;0,VLOOKUP(MONTH($A90),$L$3:$M$14,2,0),""),IF(AND(MONTH($A90)=5,$H90&lt;&gt;""),SUM($H$3:$H90),IF(AND(MONTH($A90)=6,$H90&lt;&gt;""),SUM($H$3:$H90,-$M$3),IF(AND(MONTH($A90)=7,$H90&lt;&gt;""),SUM($H$3:$H90,-SUM($M$3:$M$4)),IF(AND(MONTH($A90)=8,$H90&lt;&gt;""),SUM($H$3:$H90,-SUM($M$3:$M$5)),IF(AND(MONTH($A90)=9,$H90&lt;&gt;""),SUM($H$3:$H90,-SUM($M$3:$M$6)),IF(AND(MONTH($A90)=10,$H90&lt;&gt;""),SUM($H$3:$H90,-SUM($M$3:$M$7)),IF(AND(MONTH($A90)=11,$H90&lt;&gt;""),SUM($H$3:$H90,-SUM($M$3:$M$8)),IF(AND(MONTH($A90)=12,$H90&lt;&gt;""),SUM($H$3:$H90,-SUM($M$3:$M$9)),IF(AND(MONTH($A90)=1,$H90&lt;&gt;""),SUM($H$3:$H90,-SUM($M$3:$M$10)),IF(AND(MONTH($A90)=2,$H90&lt;&gt;""),SUM($H$3:$H90,-SUM($M$3:$M$11)),IF(AND(MONTH($A90)=3,$H90&lt;&gt;""),SUM($H$3:$H90,-SUM($M$3:$M$12)),IF(AND(MONTH($A90)=4,$H90&lt;&gt;""),SUM($H$3:$H90,-SUM($M$3:$M$13)),"")))))))))))))</f>
        <v/>
      </c>
      <c r="J90" s="25" t="str">
        <f t="shared" si="16"/>
        <v/>
      </c>
      <c r="K90" s="25" t="str">
        <f>IF(OR(A90&lt;$E$1,A90&gt;EOMONTH($E$1,11)),"",IF(OR(AND(A90=EOMONTH(A90,0),VLOOKUP(MONTH(A90),$L$3:$N$14,3,0)&gt;0),J90&lt;&gt;""),SUM($J$3:$J90),""))</f>
        <v/>
      </c>
    </row>
    <row r="91" spans="1:11" x14ac:dyDescent="0.25">
      <c r="A91" s="17">
        <f t="shared" si="28"/>
        <v>43672</v>
      </c>
      <c r="B91" s="12"/>
      <c r="C91" s="12"/>
      <c r="D91" s="12"/>
      <c r="E91" s="12"/>
      <c r="F91" s="18" t="str">
        <f t="shared" si="27"/>
        <v/>
      </c>
      <c r="G91" s="25" t="str">
        <f t="shared" si="33"/>
        <v/>
      </c>
      <c r="H91" s="25" t="str">
        <f t="shared" si="34"/>
        <v/>
      </c>
      <c r="I91" s="25" t="str">
        <f>IF($A91=EOMONTH($A91,0),IF(VLOOKUP(MONTH($A91),$L$3:$M$14,2,0)&gt;0,VLOOKUP(MONTH($A91),$L$3:$M$14,2,0),""),IF(AND(MONTH($A91)=5,$H91&lt;&gt;""),SUM($H$3:$H91),IF(AND(MONTH($A91)=6,$H91&lt;&gt;""),SUM($H$3:$H91,-$M$3),IF(AND(MONTH($A91)=7,$H91&lt;&gt;""),SUM($H$3:$H91,-SUM($M$3:$M$4)),IF(AND(MONTH($A91)=8,$H91&lt;&gt;""),SUM($H$3:$H91,-SUM($M$3:$M$5)),IF(AND(MONTH($A91)=9,$H91&lt;&gt;""),SUM($H$3:$H91,-SUM($M$3:$M$6)),IF(AND(MONTH($A91)=10,$H91&lt;&gt;""),SUM($H$3:$H91,-SUM($M$3:$M$7)),IF(AND(MONTH($A91)=11,$H91&lt;&gt;""),SUM($H$3:$H91,-SUM($M$3:$M$8)),IF(AND(MONTH($A91)=12,$H91&lt;&gt;""),SUM($H$3:$H91,-SUM($M$3:$M$9)),IF(AND(MONTH($A91)=1,$H91&lt;&gt;""),SUM($H$3:$H91,-SUM($M$3:$M$10)),IF(AND(MONTH($A91)=2,$H91&lt;&gt;""),SUM($H$3:$H91,-SUM($M$3:$M$11)),IF(AND(MONTH($A91)=3,$H91&lt;&gt;""),SUM($H$3:$H91,-SUM($M$3:$M$12)),IF(AND(MONTH($A91)=4,$H91&lt;&gt;""),SUM($H$3:$H91,-SUM($M$3:$M$13)),"")))))))))))))</f>
        <v/>
      </c>
      <c r="J91" s="25" t="str">
        <f t="shared" si="16"/>
        <v/>
      </c>
      <c r="K91" s="25" t="str">
        <f>IF(OR(A91&lt;$E$1,A91&gt;EOMONTH($E$1,11)),"",IF(OR(AND(A91=EOMONTH(A91,0),VLOOKUP(MONTH(A91),$L$3:$N$14,3,0)&gt;0),J91&lt;&gt;""),SUM($J$3:$J91),""))</f>
        <v/>
      </c>
    </row>
    <row r="92" spans="1:11" x14ac:dyDescent="0.25">
      <c r="A92" s="17">
        <f t="shared" si="28"/>
        <v>43673</v>
      </c>
      <c r="B92" s="12"/>
      <c r="C92" s="12"/>
      <c r="D92" s="12"/>
      <c r="E92" s="12"/>
      <c r="F92" s="18" t="str">
        <f t="shared" si="27"/>
        <v/>
      </c>
      <c r="G92" s="25" t="str">
        <f t="shared" si="33"/>
        <v/>
      </c>
      <c r="H92" s="25" t="str">
        <f t="shared" si="34"/>
        <v/>
      </c>
      <c r="I92" s="25" t="str">
        <f>IF($A92=EOMONTH($A92,0),IF(VLOOKUP(MONTH($A92),$L$3:$M$14,2,0)&gt;0,VLOOKUP(MONTH($A92),$L$3:$M$14,2,0),""),IF(AND(MONTH($A92)=5,$H92&lt;&gt;""),SUM($H$3:$H92),IF(AND(MONTH($A92)=6,$H92&lt;&gt;""),SUM($H$3:$H92,-$M$3),IF(AND(MONTH($A92)=7,$H92&lt;&gt;""),SUM($H$3:$H92,-SUM($M$3:$M$4)),IF(AND(MONTH($A92)=8,$H92&lt;&gt;""),SUM($H$3:$H92,-SUM($M$3:$M$5)),IF(AND(MONTH($A92)=9,$H92&lt;&gt;""),SUM($H$3:$H92,-SUM($M$3:$M$6)),IF(AND(MONTH($A92)=10,$H92&lt;&gt;""),SUM($H$3:$H92,-SUM($M$3:$M$7)),IF(AND(MONTH($A92)=11,$H92&lt;&gt;""),SUM($H$3:$H92,-SUM($M$3:$M$8)),IF(AND(MONTH($A92)=12,$H92&lt;&gt;""),SUM($H$3:$H92,-SUM($M$3:$M$9)),IF(AND(MONTH($A92)=1,$H92&lt;&gt;""),SUM($H$3:$H92,-SUM($M$3:$M$10)),IF(AND(MONTH($A92)=2,$H92&lt;&gt;""),SUM($H$3:$H92,-SUM($M$3:$M$11)),IF(AND(MONTH($A92)=3,$H92&lt;&gt;""),SUM($H$3:$H92,-SUM($M$3:$M$12)),IF(AND(MONTH($A92)=4,$H92&lt;&gt;""),SUM($H$3:$H92,-SUM($M$3:$M$13)),"")))))))))))))</f>
        <v/>
      </c>
      <c r="J92" s="25" t="str">
        <f t="shared" si="16"/>
        <v/>
      </c>
      <c r="K92" s="25" t="str">
        <f>IF(OR(A92&lt;$E$1,A92&gt;EOMONTH($E$1,11)),"",IF(OR(AND(A92=EOMONTH(A92,0),VLOOKUP(MONTH(A92),$L$3:$N$14,3,0)&gt;0),J92&lt;&gt;""),SUM($J$3:$J92),""))</f>
        <v/>
      </c>
    </row>
    <row r="93" spans="1:11" x14ac:dyDescent="0.25">
      <c r="A93" s="17">
        <f t="shared" si="28"/>
        <v>43674</v>
      </c>
      <c r="B93" s="12"/>
      <c r="C93" s="12"/>
      <c r="D93" s="12"/>
      <c r="E93" s="12"/>
      <c r="F93" s="18" t="str">
        <f t="shared" si="27"/>
        <v/>
      </c>
      <c r="G93" s="27" t="str">
        <f>IF(SUM(F87:F93)-SUM(G87:G92)&gt;0,SUM(F87:F93)-SUM(G87:G92),"")</f>
        <v/>
      </c>
      <c r="H93" s="25" t="str">
        <f>IF(G93&lt;&gt;"",IF(MAX(SUM(F87:F93)-SUM(G87:G92)-44/24,0)&gt;0,IF(MAX(SUM(F87:F93)-SUM(G87:G92)-44/24,0)&gt;4/24,VLOOKUP(MAX(SUM(F87:F93)-SUM(G87:G92)-44/24,0),$O$3:$P$8,2,1),MAX(SUM(F87:F93)-SUM(G87:G92)-44/24,0)),""),"")</f>
        <v/>
      </c>
      <c r="I93" s="25" t="str">
        <f>IF($A93=EOMONTH($A93,0),IF(VLOOKUP(MONTH($A93),$L$3:$M$14,2,0)&gt;0,VLOOKUP(MONTH($A93),$L$3:$M$14,2,0),""),IF(AND(MONTH($A93)=5,$H93&lt;&gt;""),SUM($H$3:$H93),IF(AND(MONTH($A93)=6,$H93&lt;&gt;""),SUM($H$3:$H93,-$M$3),IF(AND(MONTH($A93)=7,$H93&lt;&gt;""),SUM($H$3:$H93,-SUM($M$3:$M$4)),IF(AND(MONTH($A93)=8,$H93&lt;&gt;""),SUM($H$3:$H93,-SUM($M$3:$M$5)),IF(AND(MONTH($A93)=9,$H93&lt;&gt;""),SUM($H$3:$H93,-SUM($M$3:$M$6)),IF(AND(MONTH($A93)=10,$H93&lt;&gt;""),SUM($H$3:$H93,-SUM($M$3:$M$7)),IF(AND(MONTH($A93)=11,$H93&lt;&gt;""),SUM($H$3:$H93,-SUM($M$3:$M$8)),IF(AND(MONTH($A93)=12,$H93&lt;&gt;""),SUM($H$3:$H93,-SUM($M$3:$M$9)),IF(AND(MONTH($A93)=1,$H93&lt;&gt;""),SUM($H$3:$H93,-SUM($M$3:$M$10)),IF(AND(MONTH($A93)=2,$H93&lt;&gt;""),SUM($H$3:$H93,-SUM($M$3:$M$11)),IF(AND(MONTH($A93)=3,$H93&lt;&gt;""),SUM($H$3:$H93,-SUM($M$3:$M$12)),IF(AND(MONTH($A93)=4,$H93&lt;&gt;""),SUM($H$3:$H93,-SUM($M$3:$M$13)),"")))))))))))))</f>
        <v/>
      </c>
      <c r="J93" s="25" t="str">
        <f t="shared" si="16"/>
        <v/>
      </c>
      <c r="K93" s="25" t="str">
        <f>IF(OR(A93&lt;$E$1,A93&gt;EOMONTH($E$1,11)),"",IF(OR(AND(A93=EOMONTH(A93,0),VLOOKUP(MONTH(A93),$L$3:$N$14,3,0)&gt;0),J93&lt;&gt;""),SUM($J$3:$J93),""))</f>
        <v/>
      </c>
    </row>
    <row r="94" spans="1:11" x14ac:dyDescent="0.25">
      <c r="A94" s="17">
        <f t="shared" si="28"/>
        <v>43675</v>
      </c>
      <c r="B94" s="11"/>
      <c r="C94" s="11"/>
      <c r="D94" s="11"/>
      <c r="E94" s="11"/>
      <c r="F94" s="22" t="str">
        <f t="shared" si="27"/>
        <v/>
      </c>
      <c r="G94" s="26" t="str">
        <f t="shared" ref="G94:G95" si="35">IF(MONTH(A94)=MONTH(A95),"",IF(CHOOSE(WEEKDAY(A94,2),$F$94,SUM($F$94:$F$95),SUM($F$94:$F$96),SUM($F$94:$F$97),SUM($F$94:$F$98),SUM($F$94:$F$99))&gt;0,CHOOSE(WEEKDAY(A94,2),$F$94,SUM($F$94:$F$95),SUM($F$94:$F$96),SUM($F$94:$F$97),SUM($F$94:$F$98),SUM($F$94:$F$99)),""))</f>
        <v/>
      </c>
      <c r="H94" s="26" t="str">
        <f t="shared" ref="H94:H99" si="36">IF(G94&lt;&gt;"",IF(MAX(G94-44/24,0)&gt;0,MAX(G94-44/24,0),""),"")</f>
        <v/>
      </c>
      <c r="I94" s="26" t="str">
        <f>IF($A94=EOMONTH($A94,0),IF(VLOOKUP(MONTH($A94),$L$3:$M$14,2,0)&gt;0,VLOOKUP(MONTH($A94),$L$3:$M$14,2,0),""),IF(AND(MONTH($A94)=5,$H94&lt;&gt;""),SUM($H$3:$H94),IF(AND(MONTH($A94)=6,$H94&lt;&gt;""),SUM($H$3:$H94,-$M$3),IF(AND(MONTH($A94)=7,$H94&lt;&gt;""),SUM($H$3:$H94,-SUM($M$3:$M$4)),IF(AND(MONTH($A94)=8,$H94&lt;&gt;""),SUM($H$3:$H94,-SUM($M$3:$M$5)),IF(AND(MONTH($A94)=9,$H94&lt;&gt;""),SUM($H$3:$H94,-SUM($M$3:$M$6)),IF(AND(MONTH($A94)=10,$H94&lt;&gt;""),SUM($H$3:$H94,-SUM($M$3:$M$7)),IF(AND(MONTH($A94)=11,$H94&lt;&gt;""),SUM($H$3:$H94,-SUM($M$3:$M$8)),IF(AND(MONTH($A94)=12,$H94&lt;&gt;""),SUM($H$3:$H94,-SUM($M$3:$M$9)),IF(AND(MONTH($A94)=1,$H94&lt;&gt;""),SUM($H$3:$H94,-SUM($M$3:$M$10)),IF(AND(MONTH($A94)=2,$H94&lt;&gt;""),SUM($H$3:$H94,-SUM($M$3:$M$11)),IF(AND(MONTH($A94)=3,$H94&lt;&gt;""),SUM($H$3:$H94,-SUM($M$3:$M$12)),IF(AND(MONTH($A94)=4,$H94&lt;&gt;""),SUM($H$3:$H94,-SUM($M$3:$M$13)),"")))))))))))))</f>
        <v/>
      </c>
      <c r="J94" s="26" t="str">
        <f t="shared" si="16"/>
        <v/>
      </c>
      <c r="K94" s="26" t="str">
        <f>IF(OR(A94&lt;$E$1,A94&gt;EOMONTH($E$1,11)),"",IF(OR(AND(A94=EOMONTH(A94,0),VLOOKUP(MONTH(A94),$L$3:$N$14,3,0)&gt;0),J94&lt;&gt;""),SUM($J$3:$J94),""))</f>
        <v/>
      </c>
    </row>
    <row r="95" spans="1:11" x14ac:dyDescent="0.25">
      <c r="A95" s="17">
        <f t="shared" si="28"/>
        <v>43676</v>
      </c>
      <c r="B95" s="11"/>
      <c r="C95" s="11"/>
      <c r="D95" s="11"/>
      <c r="E95" s="11"/>
      <c r="F95" s="22" t="str">
        <f t="shared" si="27"/>
        <v/>
      </c>
      <c r="G95" s="26" t="str">
        <f t="shared" si="35"/>
        <v/>
      </c>
      <c r="H95" s="26" t="str">
        <f t="shared" si="36"/>
        <v/>
      </c>
      <c r="I95" s="26" t="str">
        <f>IF($A95=EOMONTH($A95,0),IF(VLOOKUP(MONTH($A95),$L$3:$M$14,2,0)&gt;0,VLOOKUP(MONTH($A95),$L$3:$M$14,2,0),""),IF(AND(MONTH($A95)=5,$H95&lt;&gt;""),SUM($H$3:$H95),IF(AND(MONTH($A95)=6,$H95&lt;&gt;""),SUM($H$3:$H95,-$M$3),IF(AND(MONTH($A95)=7,$H95&lt;&gt;""),SUM($H$3:$H95,-SUM($M$3:$M$4)),IF(AND(MONTH($A95)=8,$H95&lt;&gt;""),SUM($H$3:$H95,-SUM($M$3:$M$5)),IF(AND(MONTH($A95)=9,$H95&lt;&gt;""),SUM($H$3:$H95,-SUM($M$3:$M$6)),IF(AND(MONTH($A95)=10,$H95&lt;&gt;""),SUM($H$3:$H95,-SUM($M$3:$M$7)),IF(AND(MONTH($A95)=11,$H95&lt;&gt;""),SUM($H$3:$H95,-SUM($M$3:$M$8)),IF(AND(MONTH($A95)=12,$H95&lt;&gt;""),SUM($H$3:$H95,-SUM($M$3:$M$9)),IF(AND(MONTH($A95)=1,$H95&lt;&gt;""),SUM($H$3:$H95,-SUM($M$3:$M$10)),IF(AND(MONTH($A95)=2,$H95&lt;&gt;""),SUM($H$3:$H95,-SUM($M$3:$M$11)),IF(AND(MONTH($A95)=3,$H95&lt;&gt;""),SUM($H$3:$H95,-SUM($M$3:$M$12)),IF(AND(MONTH($A95)=4,$H95&lt;&gt;""),SUM($H$3:$H95,-SUM($M$3:$M$13)),"")))))))))))))</f>
        <v/>
      </c>
      <c r="J95" s="26" t="str">
        <f t="shared" si="16"/>
        <v/>
      </c>
      <c r="K95" s="26" t="str">
        <f>IF(OR(A95&lt;$E$1,A95&gt;EOMONTH($E$1,11)),"",IF(OR(AND(A95=EOMONTH(A95,0),VLOOKUP(MONTH(A95),$L$3:$N$14,3,0)&gt;0),J95&lt;&gt;""),SUM($J$3:$J95),""))</f>
        <v/>
      </c>
    </row>
    <row r="96" spans="1:11" x14ac:dyDescent="0.25">
      <c r="A96" s="17">
        <f t="shared" si="28"/>
        <v>43677</v>
      </c>
      <c r="B96" s="11"/>
      <c r="C96" s="11"/>
      <c r="D96" s="11"/>
      <c r="E96" s="11"/>
      <c r="F96" s="22" t="str">
        <f t="shared" si="27"/>
        <v/>
      </c>
      <c r="G96" s="26" t="str">
        <f t="shared" ref="G96:G99" si="37">IF(MONTH(A96)=MONTH(A97),"",IF(CHOOSE(WEEKDAY(A96,2),$F$94,SUM($F$94:$F$95),SUM($F$94:$F$96),SUM($F$94:$F$97),SUM($F$94:$F$98),SUM($F$94:$F$99))&gt;0,CHOOSE(WEEKDAY(A96,2),$F$94,SUM($F$94:$F$95),SUM($F$94:$F$96),SUM($F$94:$F$97),SUM($F$94:$F$98),SUM($F$94:$F$99)),""))</f>
        <v/>
      </c>
      <c r="H96" s="26" t="str">
        <f t="shared" si="36"/>
        <v/>
      </c>
      <c r="I96" s="26" t="str">
        <f>IF($A96=EOMONTH($A96,0),IF(VLOOKUP(MONTH($A96),$L$3:$M$14,2,0)&gt;0,VLOOKUP(MONTH($A96),$L$3:$M$14,2,0),""),IF(AND(MONTH($A96)=5,$H96&lt;&gt;""),SUM($H$3:$H96),IF(AND(MONTH($A96)=6,$H96&lt;&gt;""),SUM($H$3:$H96,-$M$3),IF(AND(MONTH($A96)=7,$H96&lt;&gt;""),SUM($H$3:$H96,-SUM($M$3:$M$4)),IF(AND(MONTH($A96)=8,$H96&lt;&gt;""),SUM($H$3:$H96,-SUM($M$3:$M$5)),IF(AND(MONTH($A96)=9,$H96&lt;&gt;""),SUM($H$3:$H96,-SUM($M$3:$M$6)),IF(AND(MONTH($A96)=10,$H96&lt;&gt;""),SUM($H$3:$H96,-SUM($M$3:$M$7)),IF(AND(MONTH($A96)=11,$H96&lt;&gt;""),SUM($H$3:$H96,-SUM($M$3:$M$8)),IF(AND(MONTH($A96)=12,$H96&lt;&gt;""),SUM($H$3:$H96,-SUM($M$3:$M$9)),IF(AND(MONTH($A96)=1,$H96&lt;&gt;""),SUM($H$3:$H96,-SUM($M$3:$M$10)),IF(AND(MONTH($A96)=2,$H96&lt;&gt;""),SUM($H$3:$H96,-SUM($M$3:$M$11)),IF(AND(MONTH($A96)=3,$H96&lt;&gt;""),SUM($H$3:$H96,-SUM($M$3:$M$12)),IF(AND(MONTH($A96)=4,$H96&lt;&gt;""),SUM($H$3:$H96,-SUM($M$3:$M$13)),"")))))))))))))</f>
        <v/>
      </c>
      <c r="J96" s="26" t="str">
        <f t="shared" si="16"/>
        <v/>
      </c>
      <c r="K96" s="26" t="str">
        <f>IF(OR(A96&lt;$E$1,A96&gt;EOMONTH($E$1,11)),"",IF(OR(AND(A96=EOMONTH(A96,0),VLOOKUP(MONTH(A96),$L$3:$N$14,3,0)&gt;0),J96&lt;&gt;""),SUM($J$3:$J96),""))</f>
        <v/>
      </c>
    </row>
    <row r="97" spans="1:11" x14ac:dyDescent="0.25">
      <c r="A97" s="17">
        <f t="shared" si="28"/>
        <v>43678</v>
      </c>
      <c r="B97" s="11"/>
      <c r="C97" s="11"/>
      <c r="D97" s="11"/>
      <c r="E97" s="11"/>
      <c r="F97" s="22" t="str">
        <f t="shared" si="27"/>
        <v/>
      </c>
      <c r="G97" s="26" t="str">
        <f t="shared" si="37"/>
        <v/>
      </c>
      <c r="H97" s="26" t="str">
        <f t="shared" si="36"/>
        <v/>
      </c>
      <c r="I97" s="26" t="str">
        <f>IF($A97=EOMONTH($A97,0),IF(VLOOKUP(MONTH($A97),$L$3:$M$14,2,0)&gt;0,VLOOKUP(MONTH($A97),$L$3:$M$14,2,0),""),IF(AND(MONTH($A97)=5,$H97&lt;&gt;""),SUM($H$3:$H97),IF(AND(MONTH($A97)=6,$H97&lt;&gt;""),SUM($H$3:$H97,-$M$3),IF(AND(MONTH($A97)=7,$H97&lt;&gt;""),SUM($H$3:$H97,-SUM($M$3:$M$4)),IF(AND(MONTH($A97)=8,$H97&lt;&gt;""),SUM($H$3:$H97,-SUM($M$3:$M$5)),IF(AND(MONTH($A97)=9,$H97&lt;&gt;""),SUM($H$3:$H97,-SUM($M$3:$M$6)),IF(AND(MONTH($A97)=10,$H97&lt;&gt;""),SUM($H$3:$H97,-SUM($M$3:$M$7)),IF(AND(MONTH($A97)=11,$H97&lt;&gt;""),SUM($H$3:$H97,-SUM($M$3:$M$8)),IF(AND(MONTH($A97)=12,$H97&lt;&gt;""),SUM($H$3:$H97,-SUM($M$3:$M$9)),IF(AND(MONTH($A97)=1,$H97&lt;&gt;""),SUM($H$3:$H97,-SUM($M$3:$M$10)),IF(AND(MONTH($A97)=2,$H97&lt;&gt;""),SUM($H$3:$H97,-SUM($M$3:$M$11)),IF(AND(MONTH($A97)=3,$H97&lt;&gt;""),SUM($H$3:$H97,-SUM($M$3:$M$12)),IF(AND(MONTH($A97)=4,$H97&lt;&gt;""),SUM($H$3:$H97,-SUM($M$3:$M$13)),"")))))))))))))</f>
        <v/>
      </c>
      <c r="J97" s="26" t="str">
        <f t="shared" si="16"/>
        <v/>
      </c>
      <c r="K97" s="26" t="str">
        <f>IF(OR(A97&lt;$E$1,A97&gt;EOMONTH($E$1,11)),"",IF(OR(AND(A97=EOMONTH(A97,0),VLOOKUP(MONTH(A97),$L$3:$N$14,3,0)&gt;0),J97&lt;&gt;""),SUM($J$3:$J97),""))</f>
        <v/>
      </c>
    </row>
    <row r="98" spans="1:11" x14ac:dyDescent="0.25">
      <c r="A98" s="17">
        <f t="shared" si="28"/>
        <v>43679</v>
      </c>
      <c r="B98" s="11"/>
      <c r="C98" s="11"/>
      <c r="D98" s="11"/>
      <c r="E98" s="11"/>
      <c r="F98" s="22" t="str">
        <f t="shared" si="27"/>
        <v/>
      </c>
      <c r="G98" s="26" t="str">
        <f t="shared" si="37"/>
        <v/>
      </c>
      <c r="H98" s="26" t="str">
        <f t="shared" si="36"/>
        <v/>
      </c>
      <c r="I98" s="26" t="str">
        <f>IF($A98=EOMONTH($A98,0),IF(VLOOKUP(MONTH($A98),$L$3:$M$14,2,0)&gt;0,VLOOKUP(MONTH($A98),$L$3:$M$14,2,0),""),IF(AND(MONTH($A98)=5,$H98&lt;&gt;""),SUM($H$3:$H98),IF(AND(MONTH($A98)=6,$H98&lt;&gt;""),SUM($H$3:$H98,-$M$3),IF(AND(MONTH($A98)=7,$H98&lt;&gt;""),SUM($H$3:$H98,-SUM($M$3:$M$4)),IF(AND(MONTH($A98)=8,$H98&lt;&gt;""),SUM($H$3:$H98,-SUM($M$3:$M$5)),IF(AND(MONTH($A98)=9,$H98&lt;&gt;""),SUM($H$3:$H98,-SUM($M$3:$M$6)),IF(AND(MONTH($A98)=10,$H98&lt;&gt;""),SUM($H$3:$H98,-SUM($M$3:$M$7)),IF(AND(MONTH($A98)=11,$H98&lt;&gt;""),SUM($H$3:$H98,-SUM($M$3:$M$8)),IF(AND(MONTH($A98)=12,$H98&lt;&gt;""),SUM($H$3:$H98,-SUM($M$3:$M$9)),IF(AND(MONTH($A98)=1,$H98&lt;&gt;""),SUM($H$3:$H98,-SUM($M$3:$M$10)),IF(AND(MONTH($A98)=2,$H98&lt;&gt;""),SUM($H$3:$H98,-SUM($M$3:$M$11)),IF(AND(MONTH($A98)=3,$H98&lt;&gt;""),SUM($H$3:$H98,-SUM($M$3:$M$12)),IF(AND(MONTH($A98)=4,$H98&lt;&gt;""),SUM($H$3:$H98,-SUM($M$3:$M$13)),"")))))))))))))</f>
        <v/>
      </c>
      <c r="J98" s="26" t="str">
        <f t="shared" si="16"/>
        <v/>
      </c>
      <c r="K98" s="26" t="str">
        <f>IF(OR(A98&lt;$E$1,A98&gt;EOMONTH($E$1,11)),"",IF(OR(AND(A98=EOMONTH(A98,0),VLOOKUP(MONTH(A98),$L$3:$N$14,3,0)&gt;0),J98&lt;&gt;""),SUM($J$3:$J98),""))</f>
        <v/>
      </c>
    </row>
    <row r="99" spans="1:11" x14ac:dyDescent="0.25">
      <c r="A99" s="17">
        <f t="shared" si="28"/>
        <v>43680</v>
      </c>
      <c r="B99" s="11"/>
      <c r="C99" s="11"/>
      <c r="D99" s="11"/>
      <c r="E99" s="11"/>
      <c r="F99" s="22" t="str">
        <f t="shared" si="27"/>
        <v/>
      </c>
      <c r="G99" s="26" t="str">
        <f t="shared" si="37"/>
        <v/>
      </c>
      <c r="H99" s="26" t="str">
        <f t="shared" si="36"/>
        <v/>
      </c>
      <c r="I99" s="26" t="str">
        <f>IF($A99=EOMONTH($A99,0),IF(VLOOKUP(MONTH($A99),$L$3:$M$14,2,0)&gt;0,VLOOKUP(MONTH($A99),$L$3:$M$14,2,0),""),IF(AND(MONTH($A99)=5,$H99&lt;&gt;""),SUM($H$3:$H99),IF(AND(MONTH($A99)=6,$H99&lt;&gt;""),SUM($H$3:$H99,-$M$3),IF(AND(MONTH($A99)=7,$H99&lt;&gt;""),SUM($H$3:$H99,-SUM($M$3:$M$4)),IF(AND(MONTH($A99)=8,$H99&lt;&gt;""),SUM($H$3:$H99,-SUM($M$3:$M$5)),IF(AND(MONTH($A99)=9,$H99&lt;&gt;""),SUM($H$3:$H99,-SUM($M$3:$M$6)),IF(AND(MONTH($A99)=10,$H99&lt;&gt;""),SUM($H$3:$H99,-SUM($M$3:$M$7)),IF(AND(MONTH($A99)=11,$H99&lt;&gt;""),SUM($H$3:$H99,-SUM($M$3:$M$8)),IF(AND(MONTH($A99)=12,$H99&lt;&gt;""),SUM($H$3:$H99,-SUM($M$3:$M$9)),IF(AND(MONTH($A99)=1,$H99&lt;&gt;""),SUM($H$3:$H99,-SUM($M$3:$M$10)),IF(AND(MONTH($A99)=2,$H99&lt;&gt;""),SUM($H$3:$H99,-SUM($M$3:$M$11)),IF(AND(MONTH($A99)=3,$H99&lt;&gt;""),SUM($H$3:$H99,-SUM($M$3:$M$12)),IF(AND(MONTH($A99)=4,$H99&lt;&gt;""),SUM($H$3:$H99,-SUM($M$3:$M$13)),"")))))))))))))</f>
        <v/>
      </c>
      <c r="J99" s="26" t="str">
        <f t="shared" ref="J99:J162" si="38">IF(G99&lt;&gt;"",IF(MAX(G99-35/24,0)&gt;0,IF(MAX(G99,0)&gt;48/24,9/24,MAX(G99-35/24,0)-_xlfn.NUMBERVALUE(H99)),""),"")</f>
        <v/>
      </c>
      <c r="K99" s="26" t="str">
        <f>IF(OR(A99&lt;$E$1,A99&gt;EOMONTH($E$1,11)),"",IF(OR(AND(A99=EOMONTH(A99,0),VLOOKUP(MONTH(A99),$L$3:$N$14,3,0)&gt;0),J99&lt;&gt;""),SUM($J$3:$J99),""))</f>
        <v/>
      </c>
    </row>
    <row r="100" spans="1:11" x14ac:dyDescent="0.25">
      <c r="A100" s="17">
        <f t="shared" si="28"/>
        <v>43681</v>
      </c>
      <c r="B100" s="11"/>
      <c r="C100" s="11"/>
      <c r="D100" s="11"/>
      <c r="E100" s="11"/>
      <c r="F100" s="22" t="str">
        <f t="shared" si="27"/>
        <v/>
      </c>
      <c r="G100" s="28" t="str">
        <f>IF(SUM(F94:F100)-SUM(G94:G99)&gt;0,SUM(F94:F100)-SUM(G94:G99),"")</f>
        <v/>
      </c>
      <c r="H100" s="26" t="str">
        <f>IF(G100&lt;&gt;"",IF(MAX(SUM(F94:F100)-SUM(G94:G99)-44/24,0)&gt;0,IF(MAX(SUM(F94:F100)-SUM(G94:G99)-44/24,0)&gt;4/24,VLOOKUP(MAX(SUM(F94:F100)-SUM(G94:G99)-44/24,0),$O$3:$P$8,2,1),MAX(SUM(F94:F100)-SUM(G94:G99)-44/24,0)),""),"")</f>
        <v/>
      </c>
      <c r="I100" s="26" t="str">
        <f>IF($A100=EOMONTH($A100,0),IF(VLOOKUP(MONTH($A100),$L$3:$M$14,2,0)&gt;0,VLOOKUP(MONTH($A100),$L$3:$M$14,2,0),""),IF(AND(MONTH($A100)=5,$H100&lt;&gt;""),SUM($H$3:$H100),IF(AND(MONTH($A100)=6,$H100&lt;&gt;""),SUM($H$3:$H100,-$M$3),IF(AND(MONTH($A100)=7,$H100&lt;&gt;""),SUM($H$3:$H100,-SUM($M$3:$M$4)),IF(AND(MONTH($A100)=8,$H100&lt;&gt;""),SUM($H$3:$H100,-SUM($M$3:$M$5)),IF(AND(MONTH($A100)=9,$H100&lt;&gt;""),SUM($H$3:$H100,-SUM($M$3:$M$6)),IF(AND(MONTH($A100)=10,$H100&lt;&gt;""),SUM($H$3:$H100,-SUM($M$3:$M$7)),IF(AND(MONTH($A100)=11,$H100&lt;&gt;""),SUM($H$3:$H100,-SUM($M$3:$M$8)),IF(AND(MONTH($A100)=12,$H100&lt;&gt;""),SUM($H$3:$H100,-SUM($M$3:$M$9)),IF(AND(MONTH($A100)=1,$H100&lt;&gt;""),SUM($H$3:$H100,-SUM($M$3:$M$10)),IF(AND(MONTH($A100)=2,$H100&lt;&gt;""),SUM($H$3:$H100,-SUM($M$3:$M$11)),IF(AND(MONTH($A100)=3,$H100&lt;&gt;""),SUM($H$3:$H100,-SUM($M$3:$M$12)),IF(AND(MONTH($A100)=4,$H100&lt;&gt;""),SUM($H$3:$H100,-SUM($M$3:$M$13)),"")))))))))))))</f>
        <v/>
      </c>
      <c r="J100" s="26" t="str">
        <f t="shared" si="38"/>
        <v/>
      </c>
      <c r="K100" s="26" t="str">
        <f>IF(OR(A100&lt;$E$1,A100&gt;EOMONTH($E$1,11)),"",IF(OR(AND(A100=EOMONTH(A100,0),VLOOKUP(MONTH(A100),$L$3:$N$14,3,0)&gt;0),J100&lt;&gt;""),SUM($J$3:$J100),""))</f>
        <v/>
      </c>
    </row>
    <row r="101" spans="1:11" x14ac:dyDescent="0.25">
      <c r="A101" s="17">
        <f t="shared" si="28"/>
        <v>43682</v>
      </c>
      <c r="B101" s="12"/>
      <c r="C101" s="12"/>
      <c r="D101" s="12"/>
      <c r="E101" s="12"/>
      <c r="F101" s="18" t="str">
        <f t="shared" si="27"/>
        <v/>
      </c>
      <c r="G101" s="25" t="str">
        <f t="shared" ref="G101:G106" si="39">IF(MONTH(A101)=MONTH(A102),"",IF(CHOOSE(WEEKDAY(A101,2),$F$101,SUM($F$101:$F$102),SUM($F$101:$F$103),SUM($F$101:$F$104),SUM($F$101:$F$105),SUM($F$101:$F$106))&gt;0,CHOOSE(WEEKDAY(A101,2),$F$101,SUM($F$101:$F$102),SUM($F$101:$F$103),SUM($F$101:$F$104),SUM($F$101:$F$105),SUM($F$101:$F$106)),""))</f>
        <v/>
      </c>
      <c r="H101" s="25" t="str">
        <f t="shared" ref="H101:H106" si="40">IF(G101&lt;&gt;"",IF(MAX(G101-44/24,0)&gt;0,MAX(G101-44/24,0),""),"")</f>
        <v/>
      </c>
      <c r="I101" s="25" t="str">
        <f>IF($A101=EOMONTH($A101,0),IF(VLOOKUP(MONTH($A101),$L$3:$M$14,2,0)&gt;0,VLOOKUP(MONTH($A101),$L$3:$M$14,2,0),""),IF(AND(MONTH($A101)=5,$H101&lt;&gt;""),SUM($H$3:$H101),IF(AND(MONTH($A101)=6,$H101&lt;&gt;""),SUM($H$3:$H101,-$M$3),IF(AND(MONTH($A101)=7,$H101&lt;&gt;""),SUM($H$3:$H101,-SUM($M$3:$M$4)),IF(AND(MONTH($A101)=8,$H101&lt;&gt;""),SUM($H$3:$H101,-SUM($M$3:$M$5)),IF(AND(MONTH($A101)=9,$H101&lt;&gt;""),SUM($H$3:$H101,-SUM($M$3:$M$6)),IF(AND(MONTH($A101)=10,$H101&lt;&gt;""),SUM($H$3:$H101,-SUM($M$3:$M$7)),IF(AND(MONTH($A101)=11,$H101&lt;&gt;""),SUM($H$3:$H101,-SUM($M$3:$M$8)),IF(AND(MONTH($A101)=12,$H101&lt;&gt;""),SUM($H$3:$H101,-SUM($M$3:$M$9)),IF(AND(MONTH($A101)=1,$H101&lt;&gt;""),SUM($H$3:$H101,-SUM($M$3:$M$10)),IF(AND(MONTH($A101)=2,$H101&lt;&gt;""),SUM($H$3:$H101,-SUM($M$3:$M$11)),IF(AND(MONTH($A101)=3,$H101&lt;&gt;""),SUM($H$3:$H101,-SUM($M$3:$M$12)),IF(AND(MONTH($A101)=4,$H101&lt;&gt;""),SUM($H$3:$H101,-SUM($M$3:$M$13)),"")))))))))))))</f>
        <v/>
      </c>
      <c r="J101" s="25" t="str">
        <f t="shared" si="38"/>
        <v/>
      </c>
      <c r="K101" s="25" t="str">
        <f>IF(OR(A101&lt;$E$1,A101&gt;EOMONTH($E$1,11)),"",IF(OR(AND(A101=EOMONTH(A101,0),VLOOKUP(MONTH(A101),$L$3:$N$14,3,0)&gt;0),J101&lt;&gt;""),SUM($J$3:$J101),""))</f>
        <v/>
      </c>
    </row>
    <row r="102" spans="1:11" x14ac:dyDescent="0.25">
      <c r="A102" s="17">
        <f t="shared" si="28"/>
        <v>43683</v>
      </c>
      <c r="B102" s="12"/>
      <c r="C102" s="12"/>
      <c r="D102" s="12"/>
      <c r="E102" s="12"/>
      <c r="F102" s="18" t="str">
        <f t="shared" si="27"/>
        <v/>
      </c>
      <c r="G102" s="25" t="str">
        <f t="shared" si="39"/>
        <v/>
      </c>
      <c r="H102" s="25" t="str">
        <f t="shared" si="40"/>
        <v/>
      </c>
      <c r="I102" s="25" t="str">
        <f>IF($A102=EOMONTH($A102,0),IF(VLOOKUP(MONTH($A102),$L$3:$M$14,2,0)&gt;0,VLOOKUP(MONTH($A102),$L$3:$M$14,2,0),""),IF(AND(MONTH($A102)=5,$H102&lt;&gt;""),SUM($H$3:$H102),IF(AND(MONTH($A102)=6,$H102&lt;&gt;""),SUM($H$3:$H102,-$M$3),IF(AND(MONTH($A102)=7,$H102&lt;&gt;""),SUM($H$3:$H102,-SUM($M$3:$M$4)),IF(AND(MONTH($A102)=8,$H102&lt;&gt;""),SUM($H$3:$H102,-SUM($M$3:$M$5)),IF(AND(MONTH($A102)=9,$H102&lt;&gt;""),SUM($H$3:$H102,-SUM($M$3:$M$6)),IF(AND(MONTH($A102)=10,$H102&lt;&gt;""),SUM($H$3:$H102,-SUM($M$3:$M$7)),IF(AND(MONTH($A102)=11,$H102&lt;&gt;""),SUM($H$3:$H102,-SUM($M$3:$M$8)),IF(AND(MONTH($A102)=12,$H102&lt;&gt;""),SUM($H$3:$H102,-SUM($M$3:$M$9)),IF(AND(MONTH($A102)=1,$H102&lt;&gt;""),SUM($H$3:$H102,-SUM($M$3:$M$10)),IF(AND(MONTH($A102)=2,$H102&lt;&gt;""),SUM($H$3:$H102,-SUM($M$3:$M$11)),IF(AND(MONTH($A102)=3,$H102&lt;&gt;""),SUM($H$3:$H102,-SUM($M$3:$M$12)),IF(AND(MONTH($A102)=4,$H102&lt;&gt;""),SUM($H$3:$H102,-SUM($M$3:$M$13)),"")))))))))))))</f>
        <v/>
      </c>
      <c r="J102" s="25" t="str">
        <f t="shared" si="38"/>
        <v/>
      </c>
      <c r="K102" s="25" t="str">
        <f>IF(OR(A102&lt;$E$1,A102&gt;EOMONTH($E$1,11)),"",IF(OR(AND(A102=EOMONTH(A102,0),VLOOKUP(MONTH(A102),$L$3:$N$14,3,0)&gt;0),J102&lt;&gt;""),SUM($J$3:$J102),""))</f>
        <v/>
      </c>
    </row>
    <row r="103" spans="1:11" x14ac:dyDescent="0.25">
      <c r="A103" s="17">
        <f t="shared" si="28"/>
        <v>43684</v>
      </c>
      <c r="B103" s="12"/>
      <c r="C103" s="12"/>
      <c r="D103" s="12"/>
      <c r="E103" s="12"/>
      <c r="F103" s="18" t="str">
        <f t="shared" si="27"/>
        <v/>
      </c>
      <c r="G103" s="25" t="str">
        <f t="shared" si="39"/>
        <v/>
      </c>
      <c r="H103" s="25" t="str">
        <f t="shared" si="40"/>
        <v/>
      </c>
      <c r="I103" s="25" t="str">
        <f>IF($A103=EOMONTH($A103,0),IF(VLOOKUP(MONTH($A103),$L$3:$M$14,2,0)&gt;0,VLOOKUP(MONTH($A103),$L$3:$M$14,2,0),""),IF(AND(MONTH($A103)=5,$H103&lt;&gt;""),SUM($H$3:$H103),IF(AND(MONTH($A103)=6,$H103&lt;&gt;""),SUM($H$3:$H103,-$M$3),IF(AND(MONTH($A103)=7,$H103&lt;&gt;""),SUM($H$3:$H103,-SUM($M$3:$M$4)),IF(AND(MONTH($A103)=8,$H103&lt;&gt;""),SUM($H$3:$H103,-SUM($M$3:$M$5)),IF(AND(MONTH($A103)=9,$H103&lt;&gt;""),SUM($H$3:$H103,-SUM($M$3:$M$6)),IF(AND(MONTH($A103)=10,$H103&lt;&gt;""),SUM($H$3:$H103,-SUM($M$3:$M$7)),IF(AND(MONTH($A103)=11,$H103&lt;&gt;""),SUM($H$3:$H103,-SUM($M$3:$M$8)),IF(AND(MONTH($A103)=12,$H103&lt;&gt;""),SUM($H$3:$H103,-SUM($M$3:$M$9)),IF(AND(MONTH($A103)=1,$H103&lt;&gt;""),SUM($H$3:$H103,-SUM($M$3:$M$10)),IF(AND(MONTH($A103)=2,$H103&lt;&gt;""),SUM($H$3:$H103,-SUM($M$3:$M$11)),IF(AND(MONTH($A103)=3,$H103&lt;&gt;""),SUM($H$3:$H103,-SUM($M$3:$M$12)),IF(AND(MONTH($A103)=4,$H103&lt;&gt;""),SUM($H$3:$H103,-SUM($M$3:$M$13)),"")))))))))))))</f>
        <v/>
      </c>
      <c r="J103" s="25" t="str">
        <f t="shared" si="38"/>
        <v/>
      </c>
      <c r="K103" s="25" t="str">
        <f>IF(OR(A103&lt;$E$1,A103&gt;EOMONTH($E$1,11)),"",IF(OR(AND(A103=EOMONTH(A103,0),VLOOKUP(MONTH(A103),$L$3:$N$14,3,0)&gt;0),J103&lt;&gt;""),SUM($J$3:$J103),""))</f>
        <v/>
      </c>
    </row>
    <row r="104" spans="1:11" x14ac:dyDescent="0.25">
      <c r="A104" s="17">
        <f t="shared" si="28"/>
        <v>43685</v>
      </c>
      <c r="B104" s="12"/>
      <c r="C104" s="12"/>
      <c r="D104" s="12"/>
      <c r="E104" s="12"/>
      <c r="F104" s="18" t="str">
        <f t="shared" si="27"/>
        <v/>
      </c>
      <c r="G104" s="25" t="str">
        <f t="shared" si="39"/>
        <v/>
      </c>
      <c r="H104" s="25" t="str">
        <f t="shared" si="40"/>
        <v/>
      </c>
      <c r="I104" s="25" t="str">
        <f>IF($A104=EOMONTH($A104,0),IF(VLOOKUP(MONTH($A104),$L$3:$M$14,2,0)&gt;0,VLOOKUP(MONTH($A104),$L$3:$M$14,2,0),""),IF(AND(MONTH($A104)=5,$H104&lt;&gt;""),SUM($H$3:$H104),IF(AND(MONTH($A104)=6,$H104&lt;&gt;""),SUM($H$3:$H104,-$M$3),IF(AND(MONTH($A104)=7,$H104&lt;&gt;""),SUM($H$3:$H104,-SUM($M$3:$M$4)),IF(AND(MONTH($A104)=8,$H104&lt;&gt;""),SUM($H$3:$H104,-SUM($M$3:$M$5)),IF(AND(MONTH($A104)=9,$H104&lt;&gt;""),SUM($H$3:$H104,-SUM($M$3:$M$6)),IF(AND(MONTH($A104)=10,$H104&lt;&gt;""),SUM($H$3:$H104,-SUM($M$3:$M$7)),IF(AND(MONTH($A104)=11,$H104&lt;&gt;""),SUM($H$3:$H104,-SUM($M$3:$M$8)),IF(AND(MONTH($A104)=12,$H104&lt;&gt;""),SUM($H$3:$H104,-SUM($M$3:$M$9)),IF(AND(MONTH($A104)=1,$H104&lt;&gt;""),SUM($H$3:$H104,-SUM($M$3:$M$10)),IF(AND(MONTH($A104)=2,$H104&lt;&gt;""),SUM($H$3:$H104,-SUM($M$3:$M$11)),IF(AND(MONTH($A104)=3,$H104&lt;&gt;""),SUM($H$3:$H104,-SUM($M$3:$M$12)),IF(AND(MONTH($A104)=4,$H104&lt;&gt;""),SUM($H$3:$H104,-SUM($M$3:$M$13)),"")))))))))))))</f>
        <v/>
      </c>
      <c r="J104" s="25" t="str">
        <f t="shared" si="38"/>
        <v/>
      </c>
      <c r="K104" s="25" t="str">
        <f>IF(OR(A104&lt;$E$1,A104&gt;EOMONTH($E$1,11)),"",IF(OR(AND(A104=EOMONTH(A104,0),VLOOKUP(MONTH(A104),$L$3:$N$14,3,0)&gt;0),J104&lt;&gt;""),SUM($J$3:$J104),""))</f>
        <v/>
      </c>
    </row>
    <row r="105" spans="1:11" x14ac:dyDescent="0.25">
      <c r="A105" s="17">
        <f t="shared" si="28"/>
        <v>43686</v>
      </c>
      <c r="B105" s="12"/>
      <c r="C105" s="12"/>
      <c r="D105" s="12"/>
      <c r="E105" s="12"/>
      <c r="F105" s="18" t="str">
        <f t="shared" si="27"/>
        <v/>
      </c>
      <c r="G105" s="25" t="str">
        <f t="shared" si="39"/>
        <v/>
      </c>
      <c r="H105" s="25" t="str">
        <f t="shared" si="40"/>
        <v/>
      </c>
      <c r="I105" s="25" t="str">
        <f>IF($A105=EOMONTH($A105,0),IF(VLOOKUP(MONTH($A105),$L$3:$M$14,2,0)&gt;0,VLOOKUP(MONTH($A105),$L$3:$M$14,2,0),""),IF(AND(MONTH($A105)=5,$H105&lt;&gt;""),SUM($H$3:$H105),IF(AND(MONTH($A105)=6,$H105&lt;&gt;""),SUM($H$3:$H105,-$M$3),IF(AND(MONTH($A105)=7,$H105&lt;&gt;""),SUM($H$3:$H105,-SUM($M$3:$M$4)),IF(AND(MONTH($A105)=8,$H105&lt;&gt;""),SUM($H$3:$H105,-SUM($M$3:$M$5)),IF(AND(MONTH($A105)=9,$H105&lt;&gt;""),SUM($H$3:$H105,-SUM($M$3:$M$6)),IF(AND(MONTH($A105)=10,$H105&lt;&gt;""),SUM($H$3:$H105,-SUM($M$3:$M$7)),IF(AND(MONTH($A105)=11,$H105&lt;&gt;""),SUM($H$3:$H105,-SUM($M$3:$M$8)),IF(AND(MONTH($A105)=12,$H105&lt;&gt;""),SUM($H$3:$H105,-SUM($M$3:$M$9)),IF(AND(MONTH($A105)=1,$H105&lt;&gt;""),SUM($H$3:$H105,-SUM($M$3:$M$10)),IF(AND(MONTH($A105)=2,$H105&lt;&gt;""),SUM($H$3:$H105,-SUM($M$3:$M$11)),IF(AND(MONTH($A105)=3,$H105&lt;&gt;""),SUM($H$3:$H105,-SUM($M$3:$M$12)),IF(AND(MONTH($A105)=4,$H105&lt;&gt;""),SUM($H$3:$H105,-SUM($M$3:$M$13)),"")))))))))))))</f>
        <v/>
      </c>
      <c r="J105" s="25" t="str">
        <f t="shared" si="38"/>
        <v/>
      </c>
      <c r="K105" s="25" t="str">
        <f>IF(OR(A105&lt;$E$1,A105&gt;EOMONTH($E$1,11)),"",IF(OR(AND(A105=EOMONTH(A105,0),VLOOKUP(MONTH(A105),$L$3:$N$14,3,0)&gt;0),J105&lt;&gt;""),SUM($J$3:$J105),""))</f>
        <v/>
      </c>
    </row>
    <row r="106" spans="1:11" x14ac:dyDescent="0.25">
      <c r="A106" s="17">
        <f t="shared" si="28"/>
        <v>43687</v>
      </c>
      <c r="B106" s="12"/>
      <c r="C106" s="12"/>
      <c r="D106" s="12"/>
      <c r="E106" s="12"/>
      <c r="F106" s="18" t="str">
        <f t="shared" si="27"/>
        <v/>
      </c>
      <c r="G106" s="25" t="str">
        <f t="shared" si="39"/>
        <v/>
      </c>
      <c r="H106" s="25" t="str">
        <f t="shared" si="40"/>
        <v/>
      </c>
      <c r="I106" s="25" t="str">
        <f>IF($A106=EOMONTH($A106,0),IF(VLOOKUP(MONTH($A106),$L$3:$M$14,2,0)&gt;0,VLOOKUP(MONTH($A106),$L$3:$M$14,2,0),""),IF(AND(MONTH($A106)=5,$H106&lt;&gt;""),SUM($H$3:$H106),IF(AND(MONTH($A106)=6,$H106&lt;&gt;""),SUM($H$3:$H106,-$M$3),IF(AND(MONTH($A106)=7,$H106&lt;&gt;""),SUM($H$3:$H106,-SUM($M$3:$M$4)),IF(AND(MONTH($A106)=8,$H106&lt;&gt;""),SUM($H$3:$H106,-SUM($M$3:$M$5)),IF(AND(MONTH($A106)=9,$H106&lt;&gt;""),SUM($H$3:$H106,-SUM($M$3:$M$6)),IF(AND(MONTH($A106)=10,$H106&lt;&gt;""),SUM($H$3:$H106,-SUM($M$3:$M$7)),IF(AND(MONTH($A106)=11,$H106&lt;&gt;""),SUM($H$3:$H106,-SUM($M$3:$M$8)),IF(AND(MONTH($A106)=12,$H106&lt;&gt;""),SUM($H$3:$H106,-SUM($M$3:$M$9)),IF(AND(MONTH($A106)=1,$H106&lt;&gt;""),SUM($H$3:$H106,-SUM($M$3:$M$10)),IF(AND(MONTH($A106)=2,$H106&lt;&gt;""),SUM($H$3:$H106,-SUM($M$3:$M$11)),IF(AND(MONTH($A106)=3,$H106&lt;&gt;""),SUM($H$3:$H106,-SUM($M$3:$M$12)),IF(AND(MONTH($A106)=4,$H106&lt;&gt;""),SUM($H$3:$H106,-SUM($M$3:$M$13)),"")))))))))))))</f>
        <v/>
      </c>
      <c r="J106" s="25" t="str">
        <f t="shared" si="38"/>
        <v/>
      </c>
      <c r="K106" s="25" t="str">
        <f>IF(OR(A106&lt;$E$1,A106&gt;EOMONTH($E$1,11)),"",IF(OR(AND(A106=EOMONTH(A106,0),VLOOKUP(MONTH(A106),$L$3:$N$14,3,0)&gt;0),J106&lt;&gt;""),SUM($J$3:$J106),""))</f>
        <v/>
      </c>
    </row>
    <row r="107" spans="1:11" x14ac:dyDescent="0.25">
      <c r="A107" s="17">
        <f t="shared" si="28"/>
        <v>43688</v>
      </c>
      <c r="B107" s="12"/>
      <c r="C107" s="12"/>
      <c r="D107" s="12"/>
      <c r="E107" s="12"/>
      <c r="F107" s="18" t="str">
        <f t="shared" si="27"/>
        <v/>
      </c>
      <c r="G107" s="27" t="str">
        <f>IF(SUM(F101:F107)-SUM(G101:G106)&gt;0,SUM(F101:F107)-SUM(G101:G106),"")</f>
        <v/>
      </c>
      <c r="H107" s="25" t="str">
        <f>IF(G107&lt;&gt;"",IF(MAX(SUM(F101:F107)-SUM(G101:G106)-44/24,0)&gt;0,IF(MAX(SUM(F101:F107)-SUM(G101:G106)-44/24,0)&gt;4/24,VLOOKUP(MAX(SUM(F101:F107)-SUM(G101:G106)-44/24,0),$O$3:$P$8,2,1),MAX(SUM(F101:F107)-SUM(G101:G106)-44/24,0)),""),"")</f>
        <v/>
      </c>
      <c r="I107" s="25" t="str">
        <f>IF($A107=EOMONTH($A107,0),IF(VLOOKUP(MONTH($A107),$L$3:$M$14,2,0)&gt;0,VLOOKUP(MONTH($A107),$L$3:$M$14,2,0),""),IF(AND(MONTH($A107)=5,$H107&lt;&gt;""),SUM($H$3:$H107),IF(AND(MONTH($A107)=6,$H107&lt;&gt;""),SUM($H$3:$H107,-$M$3),IF(AND(MONTH($A107)=7,$H107&lt;&gt;""),SUM($H$3:$H107,-SUM($M$3:$M$4)),IF(AND(MONTH($A107)=8,$H107&lt;&gt;""),SUM($H$3:$H107,-SUM($M$3:$M$5)),IF(AND(MONTH($A107)=9,$H107&lt;&gt;""),SUM($H$3:$H107,-SUM($M$3:$M$6)),IF(AND(MONTH($A107)=10,$H107&lt;&gt;""),SUM($H$3:$H107,-SUM($M$3:$M$7)),IF(AND(MONTH($A107)=11,$H107&lt;&gt;""),SUM($H$3:$H107,-SUM($M$3:$M$8)),IF(AND(MONTH($A107)=12,$H107&lt;&gt;""),SUM($H$3:$H107,-SUM($M$3:$M$9)),IF(AND(MONTH($A107)=1,$H107&lt;&gt;""),SUM($H$3:$H107,-SUM($M$3:$M$10)),IF(AND(MONTH($A107)=2,$H107&lt;&gt;""),SUM($H$3:$H107,-SUM($M$3:$M$11)),IF(AND(MONTH($A107)=3,$H107&lt;&gt;""),SUM($H$3:$H107,-SUM($M$3:$M$12)),IF(AND(MONTH($A107)=4,$H107&lt;&gt;""),SUM($H$3:$H107,-SUM($M$3:$M$13)),"")))))))))))))</f>
        <v/>
      </c>
      <c r="J107" s="25" t="str">
        <f t="shared" si="38"/>
        <v/>
      </c>
      <c r="K107" s="25" t="str">
        <f>IF(OR(A107&lt;$E$1,A107&gt;EOMONTH($E$1,11)),"",IF(OR(AND(A107=EOMONTH(A107,0),VLOOKUP(MONTH(A107),$L$3:$N$14,3,0)&gt;0),J107&lt;&gt;""),SUM($J$3:$J107),""))</f>
        <v/>
      </c>
    </row>
    <row r="108" spans="1:11" x14ac:dyDescent="0.25">
      <c r="A108" s="17">
        <f t="shared" si="28"/>
        <v>43689</v>
      </c>
      <c r="B108" s="11"/>
      <c r="C108" s="11"/>
      <c r="D108" s="11"/>
      <c r="E108" s="11"/>
      <c r="F108" s="22" t="str">
        <f t="shared" si="27"/>
        <v/>
      </c>
      <c r="G108" s="26" t="str">
        <f t="shared" ref="G108:G113" si="41">IF(MONTH(A108)=MONTH(A109),"",IF(CHOOSE(WEEKDAY(A108,2),$F$108,SUM($F$108:$F$109),SUM($F$108:$F$110),SUM($F$108:$F$111),SUM($F$108:$F$112),SUM($F$108:$F$113))&gt;0,CHOOSE(WEEKDAY(A108,2),$F$108,SUM($F$108:$F$109),SUM($F$108:$F$110),SUM($F$108:$F$111),SUM($F$108:$F$112),SUM($F$108:$F$113)),""))</f>
        <v/>
      </c>
      <c r="H108" s="26" t="str">
        <f t="shared" ref="H108:H113" si="42">IF(G108&lt;&gt;"",IF(MAX(G108-44/24,0)&gt;0,MAX(G108-44/24,0),""),"")</f>
        <v/>
      </c>
      <c r="I108" s="26" t="str">
        <f>IF($A108=EOMONTH($A108,0),IF(VLOOKUP(MONTH($A108),$L$3:$M$14,2,0)&gt;0,VLOOKUP(MONTH($A108),$L$3:$M$14,2,0),""),IF(AND(MONTH($A108)=5,$H108&lt;&gt;""),SUM($H$3:$H108),IF(AND(MONTH($A108)=6,$H108&lt;&gt;""),SUM($H$3:$H108,-$M$3),IF(AND(MONTH($A108)=7,$H108&lt;&gt;""),SUM($H$3:$H108,-SUM($M$3:$M$4)),IF(AND(MONTH($A108)=8,$H108&lt;&gt;""),SUM($H$3:$H108,-SUM($M$3:$M$5)),IF(AND(MONTH($A108)=9,$H108&lt;&gt;""),SUM($H$3:$H108,-SUM($M$3:$M$6)),IF(AND(MONTH($A108)=10,$H108&lt;&gt;""),SUM($H$3:$H108,-SUM($M$3:$M$7)),IF(AND(MONTH($A108)=11,$H108&lt;&gt;""),SUM($H$3:$H108,-SUM($M$3:$M$8)),IF(AND(MONTH($A108)=12,$H108&lt;&gt;""),SUM($H$3:$H108,-SUM($M$3:$M$9)),IF(AND(MONTH($A108)=1,$H108&lt;&gt;""),SUM($H$3:$H108,-SUM($M$3:$M$10)),IF(AND(MONTH($A108)=2,$H108&lt;&gt;""),SUM($H$3:$H108,-SUM($M$3:$M$11)),IF(AND(MONTH($A108)=3,$H108&lt;&gt;""),SUM($H$3:$H108,-SUM($M$3:$M$12)),IF(AND(MONTH($A108)=4,$H108&lt;&gt;""),SUM($H$3:$H108,-SUM($M$3:$M$13)),"")))))))))))))</f>
        <v/>
      </c>
      <c r="J108" s="26" t="str">
        <f t="shared" si="38"/>
        <v/>
      </c>
      <c r="K108" s="26" t="str">
        <f>IF(OR(A108&lt;$E$1,A108&gt;EOMONTH($E$1,11)),"",IF(OR(AND(A108=EOMONTH(A108,0),VLOOKUP(MONTH(A108),$L$3:$N$14,3,0)&gt;0),J108&lt;&gt;""),SUM($J$3:$J108),""))</f>
        <v/>
      </c>
    </row>
    <row r="109" spans="1:11" x14ac:dyDescent="0.25">
      <c r="A109" s="17">
        <f t="shared" si="28"/>
        <v>43690</v>
      </c>
      <c r="B109" s="11"/>
      <c r="C109" s="11"/>
      <c r="D109" s="11"/>
      <c r="E109" s="11"/>
      <c r="F109" s="22" t="str">
        <f t="shared" si="27"/>
        <v/>
      </c>
      <c r="G109" s="26" t="str">
        <f t="shared" si="41"/>
        <v/>
      </c>
      <c r="H109" s="26" t="str">
        <f t="shared" si="42"/>
        <v/>
      </c>
      <c r="I109" s="26" t="str">
        <f>IF($A109=EOMONTH($A109,0),IF(VLOOKUP(MONTH($A109),$L$3:$M$14,2,0)&gt;0,VLOOKUP(MONTH($A109),$L$3:$M$14,2,0),""),IF(AND(MONTH($A109)=5,$H109&lt;&gt;""),SUM($H$3:$H109),IF(AND(MONTH($A109)=6,$H109&lt;&gt;""),SUM($H$3:$H109,-$M$3),IF(AND(MONTH($A109)=7,$H109&lt;&gt;""),SUM($H$3:$H109,-SUM($M$3:$M$4)),IF(AND(MONTH($A109)=8,$H109&lt;&gt;""),SUM($H$3:$H109,-SUM($M$3:$M$5)),IF(AND(MONTH($A109)=9,$H109&lt;&gt;""),SUM($H$3:$H109,-SUM($M$3:$M$6)),IF(AND(MONTH($A109)=10,$H109&lt;&gt;""),SUM($H$3:$H109,-SUM($M$3:$M$7)),IF(AND(MONTH($A109)=11,$H109&lt;&gt;""),SUM($H$3:$H109,-SUM($M$3:$M$8)),IF(AND(MONTH($A109)=12,$H109&lt;&gt;""),SUM($H$3:$H109,-SUM($M$3:$M$9)),IF(AND(MONTH($A109)=1,$H109&lt;&gt;""),SUM($H$3:$H109,-SUM($M$3:$M$10)),IF(AND(MONTH($A109)=2,$H109&lt;&gt;""),SUM($H$3:$H109,-SUM($M$3:$M$11)),IF(AND(MONTH($A109)=3,$H109&lt;&gt;""),SUM($H$3:$H109,-SUM($M$3:$M$12)),IF(AND(MONTH($A109)=4,$H109&lt;&gt;""),SUM($H$3:$H109,-SUM($M$3:$M$13)),"")))))))))))))</f>
        <v/>
      </c>
      <c r="J109" s="26" t="str">
        <f t="shared" si="38"/>
        <v/>
      </c>
      <c r="K109" s="26" t="str">
        <f>IF(OR(A109&lt;$E$1,A109&gt;EOMONTH($E$1,11)),"",IF(OR(AND(A109=EOMONTH(A109,0),VLOOKUP(MONTH(A109),$L$3:$N$14,3,0)&gt;0),J109&lt;&gt;""),SUM($J$3:$J109),""))</f>
        <v/>
      </c>
    </row>
    <row r="110" spans="1:11" x14ac:dyDescent="0.25">
      <c r="A110" s="17">
        <f t="shared" si="28"/>
        <v>43691</v>
      </c>
      <c r="B110" s="11"/>
      <c r="C110" s="11"/>
      <c r="D110" s="11"/>
      <c r="E110" s="11"/>
      <c r="F110" s="22" t="str">
        <f t="shared" si="27"/>
        <v/>
      </c>
      <c r="G110" s="26" t="str">
        <f t="shared" si="41"/>
        <v/>
      </c>
      <c r="H110" s="26" t="str">
        <f t="shared" si="42"/>
        <v/>
      </c>
      <c r="I110" s="26" t="str">
        <f>IF($A110=EOMONTH($A110,0),IF(VLOOKUP(MONTH($A110),$L$3:$M$14,2,0)&gt;0,VLOOKUP(MONTH($A110),$L$3:$M$14,2,0),""),IF(AND(MONTH($A110)=5,$H110&lt;&gt;""),SUM($H$3:$H110),IF(AND(MONTH($A110)=6,$H110&lt;&gt;""),SUM($H$3:$H110,-$M$3),IF(AND(MONTH($A110)=7,$H110&lt;&gt;""),SUM($H$3:$H110,-SUM($M$3:$M$4)),IF(AND(MONTH($A110)=8,$H110&lt;&gt;""),SUM($H$3:$H110,-SUM($M$3:$M$5)),IF(AND(MONTH($A110)=9,$H110&lt;&gt;""),SUM($H$3:$H110,-SUM($M$3:$M$6)),IF(AND(MONTH($A110)=10,$H110&lt;&gt;""),SUM($H$3:$H110,-SUM($M$3:$M$7)),IF(AND(MONTH($A110)=11,$H110&lt;&gt;""),SUM($H$3:$H110,-SUM($M$3:$M$8)),IF(AND(MONTH($A110)=12,$H110&lt;&gt;""),SUM($H$3:$H110,-SUM($M$3:$M$9)),IF(AND(MONTH($A110)=1,$H110&lt;&gt;""),SUM($H$3:$H110,-SUM($M$3:$M$10)),IF(AND(MONTH($A110)=2,$H110&lt;&gt;""),SUM($H$3:$H110,-SUM($M$3:$M$11)),IF(AND(MONTH($A110)=3,$H110&lt;&gt;""),SUM($H$3:$H110,-SUM($M$3:$M$12)),IF(AND(MONTH($A110)=4,$H110&lt;&gt;""),SUM($H$3:$H110,-SUM($M$3:$M$13)),"")))))))))))))</f>
        <v/>
      </c>
      <c r="J110" s="26" t="str">
        <f t="shared" si="38"/>
        <v/>
      </c>
      <c r="K110" s="26" t="str">
        <f>IF(OR(A110&lt;$E$1,A110&gt;EOMONTH($E$1,11)),"",IF(OR(AND(A110=EOMONTH(A110,0),VLOOKUP(MONTH(A110),$L$3:$N$14,3,0)&gt;0),J110&lt;&gt;""),SUM($J$3:$J110),""))</f>
        <v/>
      </c>
    </row>
    <row r="111" spans="1:11" x14ac:dyDescent="0.25">
      <c r="A111" s="17">
        <f t="shared" si="28"/>
        <v>43692</v>
      </c>
      <c r="B111" s="11"/>
      <c r="C111" s="11"/>
      <c r="D111" s="11"/>
      <c r="E111" s="11"/>
      <c r="F111" s="22" t="str">
        <f t="shared" si="27"/>
        <v/>
      </c>
      <c r="G111" s="26" t="str">
        <f t="shared" si="41"/>
        <v/>
      </c>
      <c r="H111" s="26" t="str">
        <f t="shared" si="42"/>
        <v/>
      </c>
      <c r="I111" s="26" t="str">
        <f>IF($A111=EOMONTH($A111,0),IF(VLOOKUP(MONTH($A111),$L$3:$M$14,2,0)&gt;0,VLOOKUP(MONTH($A111),$L$3:$M$14,2,0),""),IF(AND(MONTH($A111)=5,$H111&lt;&gt;""),SUM($H$3:$H111),IF(AND(MONTH($A111)=6,$H111&lt;&gt;""),SUM($H$3:$H111,-$M$3),IF(AND(MONTH($A111)=7,$H111&lt;&gt;""),SUM($H$3:$H111,-SUM($M$3:$M$4)),IF(AND(MONTH($A111)=8,$H111&lt;&gt;""),SUM($H$3:$H111,-SUM($M$3:$M$5)),IF(AND(MONTH($A111)=9,$H111&lt;&gt;""),SUM($H$3:$H111,-SUM($M$3:$M$6)),IF(AND(MONTH($A111)=10,$H111&lt;&gt;""),SUM($H$3:$H111,-SUM($M$3:$M$7)),IF(AND(MONTH($A111)=11,$H111&lt;&gt;""),SUM($H$3:$H111,-SUM($M$3:$M$8)),IF(AND(MONTH($A111)=12,$H111&lt;&gt;""),SUM($H$3:$H111,-SUM($M$3:$M$9)),IF(AND(MONTH($A111)=1,$H111&lt;&gt;""),SUM($H$3:$H111,-SUM($M$3:$M$10)),IF(AND(MONTH($A111)=2,$H111&lt;&gt;""),SUM($H$3:$H111,-SUM($M$3:$M$11)),IF(AND(MONTH($A111)=3,$H111&lt;&gt;""),SUM($H$3:$H111,-SUM($M$3:$M$12)),IF(AND(MONTH($A111)=4,$H111&lt;&gt;""),SUM($H$3:$H111,-SUM($M$3:$M$13)),"")))))))))))))</f>
        <v/>
      </c>
      <c r="J111" s="26" t="str">
        <f t="shared" si="38"/>
        <v/>
      </c>
      <c r="K111" s="26" t="str">
        <f>IF(OR(A111&lt;$E$1,A111&gt;EOMONTH($E$1,11)),"",IF(OR(AND(A111=EOMONTH(A111,0),VLOOKUP(MONTH(A111),$L$3:$N$14,3,0)&gt;0),J111&lt;&gt;""),SUM($J$3:$J111),""))</f>
        <v/>
      </c>
    </row>
    <row r="112" spans="1:11" x14ac:dyDescent="0.25">
      <c r="A112" s="17">
        <f t="shared" si="28"/>
        <v>43693</v>
      </c>
      <c r="B112" s="11"/>
      <c r="C112" s="11"/>
      <c r="D112" s="11"/>
      <c r="E112" s="11"/>
      <c r="F112" s="22" t="str">
        <f t="shared" si="27"/>
        <v/>
      </c>
      <c r="G112" s="26" t="str">
        <f t="shared" si="41"/>
        <v/>
      </c>
      <c r="H112" s="26" t="str">
        <f t="shared" si="42"/>
        <v/>
      </c>
      <c r="I112" s="26" t="str">
        <f>IF($A112=EOMONTH($A112,0),IF(VLOOKUP(MONTH($A112),$L$3:$M$14,2,0)&gt;0,VLOOKUP(MONTH($A112),$L$3:$M$14,2,0),""),IF(AND(MONTH($A112)=5,$H112&lt;&gt;""),SUM($H$3:$H112),IF(AND(MONTH($A112)=6,$H112&lt;&gt;""),SUM($H$3:$H112,-$M$3),IF(AND(MONTH($A112)=7,$H112&lt;&gt;""),SUM($H$3:$H112,-SUM($M$3:$M$4)),IF(AND(MONTH($A112)=8,$H112&lt;&gt;""),SUM($H$3:$H112,-SUM($M$3:$M$5)),IF(AND(MONTH($A112)=9,$H112&lt;&gt;""),SUM($H$3:$H112,-SUM($M$3:$M$6)),IF(AND(MONTH($A112)=10,$H112&lt;&gt;""),SUM($H$3:$H112,-SUM($M$3:$M$7)),IF(AND(MONTH($A112)=11,$H112&lt;&gt;""),SUM($H$3:$H112,-SUM($M$3:$M$8)),IF(AND(MONTH($A112)=12,$H112&lt;&gt;""),SUM($H$3:$H112,-SUM($M$3:$M$9)),IF(AND(MONTH($A112)=1,$H112&lt;&gt;""),SUM($H$3:$H112,-SUM($M$3:$M$10)),IF(AND(MONTH($A112)=2,$H112&lt;&gt;""),SUM($H$3:$H112,-SUM($M$3:$M$11)),IF(AND(MONTH($A112)=3,$H112&lt;&gt;""),SUM($H$3:$H112,-SUM($M$3:$M$12)),IF(AND(MONTH($A112)=4,$H112&lt;&gt;""),SUM($H$3:$H112,-SUM($M$3:$M$13)),"")))))))))))))</f>
        <v/>
      </c>
      <c r="J112" s="26" t="str">
        <f t="shared" si="38"/>
        <v/>
      </c>
      <c r="K112" s="26" t="str">
        <f>IF(OR(A112&lt;$E$1,A112&gt;EOMONTH($E$1,11)),"",IF(OR(AND(A112=EOMONTH(A112,0),VLOOKUP(MONTH(A112),$L$3:$N$14,3,0)&gt;0),J112&lt;&gt;""),SUM($J$3:$J112),""))</f>
        <v/>
      </c>
    </row>
    <row r="113" spans="1:11" x14ac:dyDescent="0.25">
      <c r="A113" s="17">
        <f t="shared" si="28"/>
        <v>43694</v>
      </c>
      <c r="B113" s="11"/>
      <c r="C113" s="11"/>
      <c r="D113" s="11"/>
      <c r="E113" s="11"/>
      <c r="F113" s="22" t="str">
        <f t="shared" si="27"/>
        <v/>
      </c>
      <c r="G113" s="26" t="str">
        <f t="shared" si="41"/>
        <v/>
      </c>
      <c r="H113" s="26" t="str">
        <f t="shared" si="42"/>
        <v/>
      </c>
      <c r="I113" s="26" t="str">
        <f>IF($A113=EOMONTH($A113,0),IF(VLOOKUP(MONTH($A113),$L$3:$M$14,2,0)&gt;0,VLOOKUP(MONTH($A113),$L$3:$M$14,2,0),""),IF(AND(MONTH($A113)=5,$H113&lt;&gt;""),SUM($H$3:$H113),IF(AND(MONTH($A113)=6,$H113&lt;&gt;""),SUM($H$3:$H113,-$M$3),IF(AND(MONTH($A113)=7,$H113&lt;&gt;""),SUM($H$3:$H113,-SUM($M$3:$M$4)),IF(AND(MONTH($A113)=8,$H113&lt;&gt;""),SUM($H$3:$H113,-SUM($M$3:$M$5)),IF(AND(MONTH($A113)=9,$H113&lt;&gt;""),SUM($H$3:$H113,-SUM($M$3:$M$6)),IF(AND(MONTH($A113)=10,$H113&lt;&gt;""),SUM($H$3:$H113,-SUM($M$3:$M$7)),IF(AND(MONTH($A113)=11,$H113&lt;&gt;""),SUM($H$3:$H113,-SUM($M$3:$M$8)),IF(AND(MONTH($A113)=12,$H113&lt;&gt;""),SUM($H$3:$H113,-SUM($M$3:$M$9)),IF(AND(MONTH($A113)=1,$H113&lt;&gt;""),SUM($H$3:$H113,-SUM($M$3:$M$10)),IF(AND(MONTH($A113)=2,$H113&lt;&gt;""),SUM($H$3:$H113,-SUM($M$3:$M$11)),IF(AND(MONTH($A113)=3,$H113&lt;&gt;""),SUM($H$3:$H113,-SUM($M$3:$M$12)),IF(AND(MONTH($A113)=4,$H113&lt;&gt;""),SUM($H$3:$H113,-SUM($M$3:$M$13)),"")))))))))))))</f>
        <v/>
      </c>
      <c r="J113" s="26" t="str">
        <f t="shared" si="38"/>
        <v/>
      </c>
      <c r="K113" s="26" t="str">
        <f>IF(OR(A113&lt;$E$1,A113&gt;EOMONTH($E$1,11)),"",IF(OR(AND(A113=EOMONTH(A113,0),VLOOKUP(MONTH(A113),$L$3:$N$14,3,0)&gt;0),J113&lt;&gt;""),SUM($J$3:$J113),""))</f>
        <v/>
      </c>
    </row>
    <row r="114" spans="1:11" x14ac:dyDescent="0.25">
      <c r="A114" s="17">
        <f t="shared" si="28"/>
        <v>43695</v>
      </c>
      <c r="B114" s="11"/>
      <c r="C114" s="11"/>
      <c r="D114" s="11"/>
      <c r="E114" s="11"/>
      <c r="F114" s="22" t="str">
        <f t="shared" si="27"/>
        <v/>
      </c>
      <c r="G114" s="28" t="str">
        <f>IF(SUM(F108:F114)-SUM(G108:G113)&gt;0,SUM(F108:F114)-SUM(G108:G113),"")</f>
        <v/>
      </c>
      <c r="H114" s="26" t="str">
        <f>IF(G114&lt;&gt;"",IF(MAX(SUM(F108:F114)-SUM(G108:G113)-44/24,0)&gt;0,IF(MAX(SUM(F108:F114)-SUM(G108:G113)-44/24,0)&gt;4/24,VLOOKUP(MAX(SUM(F108:F114)-SUM(G108:G113)-44/24,0),$O$3:$P$8,2,1),MAX(SUM(F108:F114)-SUM(G108:G113)-44/24,0)),""),"")</f>
        <v/>
      </c>
      <c r="I114" s="26" t="str">
        <f>IF($A114=EOMONTH($A114,0),IF(VLOOKUP(MONTH($A114),$L$3:$M$14,2,0)&gt;0,VLOOKUP(MONTH($A114),$L$3:$M$14,2,0),""),IF(AND(MONTH($A114)=5,$H114&lt;&gt;""),SUM($H$3:$H114),IF(AND(MONTH($A114)=6,$H114&lt;&gt;""),SUM($H$3:$H114,-$M$3),IF(AND(MONTH($A114)=7,$H114&lt;&gt;""),SUM($H$3:$H114,-SUM($M$3:$M$4)),IF(AND(MONTH($A114)=8,$H114&lt;&gt;""),SUM($H$3:$H114,-SUM($M$3:$M$5)),IF(AND(MONTH($A114)=9,$H114&lt;&gt;""),SUM($H$3:$H114,-SUM($M$3:$M$6)),IF(AND(MONTH($A114)=10,$H114&lt;&gt;""),SUM($H$3:$H114,-SUM($M$3:$M$7)),IF(AND(MONTH($A114)=11,$H114&lt;&gt;""),SUM($H$3:$H114,-SUM($M$3:$M$8)),IF(AND(MONTH($A114)=12,$H114&lt;&gt;""),SUM($H$3:$H114,-SUM($M$3:$M$9)),IF(AND(MONTH($A114)=1,$H114&lt;&gt;""),SUM($H$3:$H114,-SUM($M$3:$M$10)),IF(AND(MONTH($A114)=2,$H114&lt;&gt;""),SUM($H$3:$H114,-SUM($M$3:$M$11)),IF(AND(MONTH($A114)=3,$H114&lt;&gt;""),SUM($H$3:$H114,-SUM($M$3:$M$12)),IF(AND(MONTH($A114)=4,$H114&lt;&gt;""),SUM($H$3:$H114,-SUM($M$3:$M$13)),"")))))))))))))</f>
        <v/>
      </c>
      <c r="J114" s="26" t="str">
        <f t="shared" si="38"/>
        <v/>
      </c>
      <c r="K114" s="26" t="str">
        <f>IF(OR(A114&lt;$E$1,A114&gt;EOMONTH($E$1,11)),"",IF(OR(AND(A114=EOMONTH(A114,0),VLOOKUP(MONTH(A114),$L$3:$N$14,3,0)&gt;0),J114&lt;&gt;""),SUM($J$3:$J114),""))</f>
        <v/>
      </c>
    </row>
    <row r="115" spans="1:11" x14ac:dyDescent="0.25">
      <c r="A115" s="17">
        <f t="shared" si="28"/>
        <v>43696</v>
      </c>
      <c r="B115" s="12"/>
      <c r="C115" s="12"/>
      <c r="D115" s="12"/>
      <c r="E115" s="12"/>
      <c r="F115" s="18" t="str">
        <f t="shared" si="27"/>
        <v/>
      </c>
      <c r="G115" s="25" t="str">
        <f t="shared" ref="G115:G120" si="43">IF(MONTH(A115)=MONTH(A116),"",IF(CHOOSE(WEEKDAY(A115,2),$F$115,SUM($F$115:$F$116),SUM($F$115:$F$117),SUM($F$115:$F$118),SUM($F$115:$F$119),SUM($F$115:$F$120))&gt;0,CHOOSE(WEEKDAY(A115,2),$F$115,SUM($F$115:$F$116),SUM($F$115:$F$117),SUM($F$115:$F$118),SUM($F$115:$F$119),SUM($F$115:$F$120)),""))</f>
        <v/>
      </c>
      <c r="H115" s="25" t="str">
        <f t="shared" ref="H115:H120" si="44">IF(G115&lt;&gt;"",IF(MAX(G115-44/24,0)&gt;0,MAX(G115-44/24,0),""),"")</f>
        <v/>
      </c>
      <c r="I115" s="25" t="str">
        <f>IF($A115=EOMONTH($A115,0),IF(VLOOKUP(MONTH($A115),$L$3:$M$14,2,0)&gt;0,VLOOKUP(MONTH($A115),$L$3:$M$14,2,0),""),IF(AND(MONTH($A115)=5,$H115&lt;&gt;""),SUM($H$3:$H115),IF(AND(MONTH($A115)=6,$H115&lt;&gt;""),SUM($H$3:$H115,-$M$3),IF(AND(MONTH($A115)=7,$H115&lt;&gt;""),SUM($H$3:$H115,-SUM($M$3:$M$4)),IF(AND(MONTH($A115)=8,$H115&lt;&gt;""),SUM($H$3:$H115,-SUM($M$3:$M$5)),IF(AND(MONTH($A115)=9,$H115&lt;&gt;""),SUM($H$3:$H115,-SUM($M$3:$M$6)),IF(AND(MONTH($A115)=10,$H115&lt;&gt;""),SUM($H$3:$H115,-SUM($M$3:$M$7)),IF(AND(MONTH($A115)=11,$H115&lt;&gt;""),SUM($H$3:$H115,-SUM($M$3:$M$8)),IF(AND(MONTH($A115)=12,$H115&lt;&gt;""),SUM($H$3:$H115,-SUM($M$3:$M$9)),IF(AND(MONTH($A115)=1,$H115&lt;&gt;""),SUM($H$3:$H115,-SUM($M$3:$M$10)),IF(AND(MONTH($A115)=2,$H115&lt;&gt;""),SUM($H$3:$H115,-SUM($M$3:$M$11)),IF(AND(MONTH($A115)=3,$H115&lt;&gt;""),SUM($H$3:$H115,-SUM($M$3:$M$12)),IF(AND(MONTH($A115)=4,$H115&lt;&gt;""),SUM($H$3:$H115,-SUM($M$3:$M$13)),"")))))))))))))</f>
        <v/>
      </c>
      <c r="J115" s="25" t="str">
        <f t="shared" si="38"/>
        <v/>
      </c>
      <c r="K115" s="25" t="str">
        <f>IF(OR(A115&lt;$E$1,A115&gt;EOMONTH($E$1,11)),"",IF(OR(AND(A115=EOMONTH(A115,0),VLOOKUP(MONTH(A115),$L$3:$N$14,3,0)&gt;0),J115&lt;&gt;""),SUM($J$3:$J115),""))</f>
        <v/>
      </c>
    </row>
    <row r="116" spans="1:11" x14ac:dyDescent="0.25">
      <c r="A116" s="17">
        <f t="shared" si="28"/>
        <v>43697</v>
      </c>
      <c r="B116" s="12"/>
      <c r="C116" s="12"/>
      <c r="D116" s="12"/>
      <c r="E116" s="12"/>
      <c r="F116" s="18" t="str">
        <f t="shared" si="27"/>
        <v/>
      </c>
      <c r="G116" s="25" t="str">
        <f t="shared" si="43"/>
        <v/>
      </c>
      <c r="H116" s="25" t="str">
        <f t="shared" si="44"/>
        <v/>
      </c>
      <c r="I116" s="25" t="str">
        <f>IF($A116=EOMONTH($A116,0),IF(VLOOKUP(MONTH($A116),$L$3:$M$14,2,0)&gt;0,VLOOKUP(MONTH($A116),$L$3:$M$14,2,0),""),IF(AND(MONTH($A116)=5,$H116&lt;&gt;""),SUM($H$3:$H116),IF(AND(MONTH($A116)=6,$H116&lt;&gt;""),SUM($H$3:$H116,-$M$3),IF(AND(MONTH($A116)=7,$H116&lt;&gt;""),SUM($H$3:$H116,-SUM($M$3:$M$4)),IF(AND(MONTH($A116)=8,$H116&lt;&gt;""),SUM($H$3:$H116,-SUM($M$3:$M$5)),IF(AND(MONTH($A116)=9,$H116&lt;&gt;""),SUM($H$3:$H116,-SUM($M$3:$M$6)),IF(AND(MONTH($A116)=10,$H116&lt;&gt;""),SUM($H$3:$H116,-SUM($M$3:$M$7)),IF(AND(MONTH($A116)=11,$H116&lt;&gt;""),SUM($H$3:$H116,-SUM($M$3:$M$8)),IF(AND(MONTH($A116)=12,$H116&lt;&gt;""),SUM($H$3:$H116,-SUM($M$3:$M$9)),IF(AND(MONTH($A116)=1,$H116&lt;&gt;""),SUM($H$3:$H116,-SUM($M$3:$M$10)),IF(AND(MONTH($A116)=2,$H116&lt;&gt;""),SUM($H$3:$H116,-SUM($M$3:$M$11)),IF(AND(MONTH($A116)=3,$H116&lt;&gt;""),SUM($H$3:$H116,-SUM($M$3:$M$12)),IF(AND(MONTH($A116)=4,$H116&lt;&gt;""),SUM($H$3:$H116,-SUM($M$3:$M$13)),"")))))))))))))</f>
        <v/>
      </c>
      <c r="J116" s="25" t="str">
        <f t="shared" si="38"/>
        <v/>
      </c>
      <c r="K116" s="25" t="str">
        <f>IF(OR(A116&lt;$E$1,A116&gt;EOMONTH($E$1,11)),"",IF(OR(AND(A116=EOMONTH(A116,0),VLOOKUP(MONTH(A116),$L$3:$N$14,3,0)&gt;0),J116&lt;&gt;""),SUM($J$3:$J116),""))</f>
        <v/>
      </c>
    </row>
    <row r="117" spans="1:11" x14ac:dyDescent="0.25">
      <c r="A117" s="17">
        <f t="shared" si="28"/>
        <v>43698</v>
      </c>
      <c r="B117" s="12"/>
      <c r="C117" s="12"/>
      <c r="D117" s="12"/>
      <c r="E117" s="12"/>
      <c r="F117" s="18" t="str">
        <f t="shared" si="27"/>
        <v/>
      </c>
      <c r="G117" s="25" t="str">
        <f t="shared" si="43"/>
        <v/>
      </c>
      <c r="H117" s="25" t="str">
        <f t="shared" si="44"/>
        <v/>
      </c>
      <c r="I117" s="25" t="str">
        <f>IF($A117=EOMONTH($A117,0),IF(VLOOKUP(MONTH($A117),$L$3:$M$14,2,0)&gt;0,VLOOKUP(MONTH($A117),$L$3:$M$14,2,0),""),IF(AND(MONTH($A117)=5,$H117&lt;&gt;""),SUM($H$3:$H117),IF(AND(MONTH($A117)=6,$H117&lt;&gt;""),SUM($H$3:$H117,-$M$3),IF(AND(MONTH($A117)=7,$H117&lt;&gt;""),SUM($H$3:$H117,-SUM($M$3:$M$4)),IF(AND(MONTH($A117)=8,$H117&lt;&gt;""),SUM($H$3:$H117,-SUM($M$3:$M$5)),IF(AND(MONTH($A117)=9,$H117&lt;&gt;""),SUM($H$3:$H117,-SUM($M$3:$M$6)),IF(AND(MONTH($A117)=10,$H117&lt;&gt;""),SUM($H$3:$H117,-SUM($M$3:$M$7)),IF(AND(MONTH($A117)=11,$H117&lt;&gt;""),SUM($H$3:$H117,-SUM($M$3:$M$8)),IF(AND(MONTH($A117)=12,$H117&lt;&gt;""),SUM($H$3:$H117,-SUM($M$3:$M$9)),IF(AND(MONTH($A117)=1,$H117&lt;&gt;""),SUM($H$3:$H117,-SUM($M$3:$M$10)),IF(AND(MONTH($A117)=2,$H117&lt;&gt;""),SUM($H$3:$H117,-SUM($M$3:$M$11)),IF(AND(MONTH($A117)=3,$H117&lt;&gt;""),SUM($H$3:$H117,-SUM($M$3:$M$12)),IF(AND(MONTH($A117)=4,$H117&lt;&gt;""),SUM($H$3:$H117,-SUM($M$3:$M$13)),"")))))))))))))</f>
        <v/>
      </c>
      <c r="J117" s="25" t="str">
        <f t="shared" si="38"/>
        <v/>
      </c>
      <c r="K117" s="25" t="str">
        <f>IF(OR(A117&lt;$E$1,A117&gt;EOMONTH($E$1,11)),"",IF(OR(AND(A117=EOMONTH(A117,0),VLOOKUP(MONTH(A117),$L$3:$N$14,3,0)&gt;0),J117&lt;&gt;""),SUM($J$3:$J117),""))</f>
        <v/>
      </c>
    </row>
    <row r="118" spans="1:11" x14ac:dyDescent="0.25">
      <c r="A118" s="17">
        <f t="shared" si="28"/>
        <v>43699</v>
      </c>
      <c r="B118" s="12"/>
      <c r="C118" s="12"/>
      <c r="D118" s="12"/>
      <c r="E118" s="12"/>
      <c r="F118" s="18" t="str">
        <f t="shared" si="27"/>
        <v/>
      </c>
      <c r="G118" s="25" t="str">
        <f t="shared" si="43"/>
        <v/>
      </c>
      <c r="H118" s="25" t="str">
        <f t="shared" si="44"/>
        <v/>
      </c>
      <c r="I118" s="25" t="str">
        <f>IF($A118=EOMONTH($A118,0),IF(VLOOKUP(MONTH($A118),$L$3:$M$14,2,0)&gt;0,VLOOKUP(MONTH($A118),$L$3:$M$14,2,0),""),IF(AND(MONTH($A118)=5,$H118&lt;&gt;""),SUM($H$3:$H118),IF(AND(MONTH($A118)=6,$H118&lt;&gt;""),SUM($H$3:$H118,-$M$3),IF(AND(MONTH($A118)=7,$H118&lt;&gt;""),SUM($H$3:$H118,-SUM($M$3:$M$4)),IF(AND(MONTH($A118)=8,$H118&lt;&gt;""),SUM($H$3:$H118,-SUM($M$3:$M$5)),IF(AND(MONTH($A118)=9,$H118&lt;&gt;""),SUM($H$3:$H118,-SUM($M$3:$M$6)),IF(AND(MONTH($A118)=10,$H118&lt;&gt;""),SUM($H$3:$H118,-SUM($M$3:$M$7)),IF(AND(MONTH($A118)=11,$H118&lt;&gt;""),SUM($H$3:$H118,-SUM($M$3:$M$8)),IF(AND(MONTH($A118)=12,$H118&lt;&gt;""),SUM($H$3:$H118,-SUM($M$3:$M$9)),IF(AND(MONTH($A118)=1,$H118&lt;&gt;""),SUM($H$3:$H118,-SUM($M$3:$M$10)),IF(AND(MONTH($A118)=2,$H118&lt;&gt;""),SUM($H$3:$H118,-SUM($M$3:$M$11)),IF(AND(MONTH($A118)=3,$H118&lt;&gt;""),SUM($H$3:$H118,-SUM($M$3:$M$12)),IF(AND(MONTH($A118)=4,$H118&lt;&gt;""),SUM($H$3:$H118,-SUM($M$3:$M$13)),"")))))))))))))</f>
        <v/>
      </c>
      <c r="J118" s="25" t="str">
        <f t="shared" si="38"/>
        <v/>
      </c>
      <c r="K118" s="25" t="str">
        <f>IF(OR(A118&lt;$E$1,A118&gt;EOMONTH($E$1,11)),"",IF(OR(AND(A118=EOMONTH(A118,0),VLOOKUP(MONTH(A118),$L$3:$N$14,3,0)&gt;0),J118&lt;&gt;""),SUM($J$3:$J118),""))</f>
        <v/>
      </c>
    </row>
    <row r="119" spans="1:11" x14ac:dyDescent="0.25">
      <c r="A119" s="17">
        <f t="shared" si="28"/>
        <v>43700</v>
      </c>
      <c r="B119" s="12"/>
      <c r="C119" s="12"/>
      <c r="D119" s="12"/>
      <c r="E119" s="12"/>
      <c r="F119" s="18" t="str">
        <f t="shared" si="27"/>
        <v/>
      </c>
      <c r="G119" s="25" t="str">
        <f t="shared" si="43"/>
        <v/>
      </c>
      <c r="H119" s="25" t="str">
        <f t="shared" si="44"/>
        <v/>
      </c>
      <c r="I119" s="25" t="str">
        <f>IF($A119=EOMONTH($A119,0),IF(VLOOKUP(MONTH($A119),$L$3:$M$14,2,0)&gt;0,VLOOKUP(MONTH($A119),$L$3:$M$14,2,0),""),IF(AND(MONTH($A119)=5,$H119&lt;&gt;""),SUM($H$3:$H119),IF(AND(MONTH($A119)=6,$H119&lt;&gt;""),SUM($H$3:$H119,-$M$3),IF(AND(MONTH($A119)=7,$H119&lt;&gt;""),SUM($H$3:$H119,-SUM($M$3:$M$4)),IF(AND(MONTH($A119)=8,$H119&lt;&gt;""),SUM($H$3:$H119,-SUM($M$3:$M$5)),IF(AND(MONTH($A119)=9,$H119&lt;&gt;""),SUM($H$3:$H119,-SUM($M$3:$M$6)),IF(AND(MONTH($A119)=10,$H119&lt;&gt;""),SUM($H$3:$H119,-SUM($M$3:$M$7)),IF(AND(MONTH($A119)=11,$H119&lt;&gt;""),SUM($H$3:$H119,-SUM($M$3:$M$8)),IF(AND(MONTH($A119)=12,$H119&lt;&gt;""),SUM($H$3:$H119,-SUM($M$3:$M$9)),IF(AND(MONTH($A119)=1,$H119&lt;&gt;""),SUM($H$3:$H119,-SUM($M$3:$M$10)),IF(AND(MONTH($A119)=2,$H119&lt;&gt;""),SUM($H$3:$H119,-SUM($M$3:$M$11)),IF(AND(MONTH($A119)=3,$H119&lt;&gt;""),SUM($H$3:$H119,-SUM($M$3:$M$12)),IF(AND(MONTH($A119)=4,$H119&lt;&gt;""),SUM($H$3:$H119,-SUM($M$3:$M$13)),"")))))))))))))</f>
        <v/>
      </c>
      <c r="J119" s="25" t="str">
        <f t="shared" si="38"/>
        <v/>
      </c>
      <c r="K119" s="25" t="str">
        <f>IF(OR(A119&lt;$E$1,A119&gt;EOMONTH($E$1,11)),"",IF(OR(AND(A119=EOMONTH(A119,0),VLOOKUP(MONTH(A119),$L$3:$N$14,3,0)&gt;0),J119&lt;&gt;""),SUM($J$3:$J119),""))</f>
        <v/>
      </c>
    </row>
    <row r="120" spans="1:11" x14ac:dyDescent="0.25">
      <c r="A120" s="17">
        <f t="shared" si="28"/>
        <v>43701</v>
      </c>
      <c r="B120" s="12"/>
      <c r="C120" s="12"/>
      <c r="D120" s="12"/>
      <c r="E120" s="12"/>
      <c r="F120" s="18" t="str">
        <f t="shared" si="27"/>
        <v/>
      </c>
      <c r="G120" s="25" t="str">
        <f t="shared" si="43"/>
        <v/>
      </c>
      <c r="H120" s="25" t="str">
        <f t="shared" si="44"/>
        <v/>
      </c>
      <c r="I120" s="25" t="str">
        <f>IF($A120=EOMONTH($A120,0),IF(VLOOKUP(MONTH($A120),$L$3:$M$14,2,0)&gt;0,VLOOKUP(MONTH($A120),$L$3:$M$14,2,0),""),IF(AND(MONTH($A120)=5,$H120&lt;&gt;""),SUM($H$3:$H120),IF(AND(MONTH($A120)=6,$H120&lt;&gt;""),SUM($H$3:$H120,-$M$3),IF(AND(MONTH($A120)=7,$H120&lt;&gt;""),SUM($H$3:$H120,-SUM($M$3:$M$4)),IF(AND(MONTH($A120)=8,$H120&lt;&gt;""),SUM($H$3:$H120,-SUM($M$3:$M$5)),IF(AND(MONTH($A120)=9,$H120&lt;&gt;""),SUM($H$3:$H120,-SUM($M$3:$M$6)),IF(AND(MONTH($A120)=10,$H120&lt;&gt;""),SUM($H$3:$H120,-SUM($M$3:$M$7)),IF(AND(MONTH($A120)=11,$H120&lt;&gt;""),SUM($H$3:$H120,-SUM($M$3:$M$8)),IF(AND(MONTH($A120)=12,$H120&lt;&gt;""),SUM($H$3:$H120,-SUM($M$3:$M$9)),IF(AND(MONTH($A120)=1,$H120&lt;&gt;""),SUM($H$3:$H120,-SUM($M$3:$M$10)),IF(AND(MONTH($A120)=2,$H120&lt;&gt;""),SUM($H$3:$H120,-SUM($M$3:$M$11)),IF(AND(MONTH($A120)=3,$H120&lt;&gt;""),SUM($H$3:$H120,-SUM($M$3:$M$12)),IF(AND(MONTH($A120)=4,$H120&lt;&gt;""),SUM($H$3:$H120,-SUM($M$3:$M$13)),"")))))))))))))</f>
        <v/>
      </c>
      <c r="J120" s="25" t="str">
        <f t="shared" si="38"/>
        <v/>
      </c>
      <c r="K120" s="25" t="str">
        <f>IF(OR(A120&lt;$E$1,A120&gt;EOMONTH($E$1,11)),"",IF(OR(AND(A120=EOMONTH(A120,0),VLOOKUP(MONTH(A120),$L$3:$N$14,3,0)&gt;0),J120&lt;&gt;""),SUM($J$3:$J120),""))</f>
        <v/>
      </c>
    </row>
    <row r="121" spans="1:11" x14ac:dyDescent="0.25">
      <c r="A121" s="17">
        <f t="shared" si="28"/>
        <v>43702</v>
      </c>
      <c r="B121" s="12"/>
      <c r="C121" s="12"/>
      <c r="D121" s="12"/>
      <c r="E121" s="12"/>
      <c r="F121" s="18" t="str">
        <f t="shared" si="27"/>
        <v/>
      </c>
      <c r="G121" s="27" t="str">
        <f>IF(SUM(F115:F121)-SUM(G115:G120)&gt;0,SUM(F115:F121)-SUM(G115:G120),"")</f>
        <v/>
      </c>
      <c r="H121" s="25" t="str">
        <f>IF(G121&lt;&gt;"",IF(MAX(SUM(F115:F121)-SUM(G115:G120)-44/24,0)&gt;0,IF(MAX(SUM(F115:F121)-SUM(G115:G120)-44/24,0)&gt;4/24,VLOOKUP(MAX(SUM(F115:F121)-SUM(G115:G120)-44/24,0),$O$3:$P$8,2,1),MAX(SUM(F115:F121)-SUM(G115:G120)-44/24,0)),""),"")</f>
        <v/>
      </c>
      <c r="I121" s="25" t="str">
        <f>IF($A121=EOMONTH($A121,0),IF(VLOOKUP(MONTH($A121),$L$3:$M$14,2,0)&gt;0,VLOOKUP(MONTH($A121),$L$3:$M$14,2,0),""),IF(AND(MONTH($A121)=5,$H121&lt;&gt;""),SUM($H$3:$H121),IF(AND(MONTH($A121)=6,$H121&lt;&gt;""),SUM($H$3:$H121,-$M$3),IF(AND(MONTH($A121)=7,$H121&lt;&gt;""),SUM($H$3:$H121,-SUM($M$3:$M$4)),IF(AND(MONTH($A121)=8,$H121&lt;&gt;""),SUM($H$3:$H121,-SUM($M$3:$M$5)),IF(AND(MONTH($A121)=9,$H121&lt;&gt;""),SUM($H$3:$H121,-SUM($M$3:$M$6)),IF(AND(MONTH($A121)=10,$H121&lt;&gt;""),SUM($H$3:$H121,-SUM($M$3:$M$7)),IF(AND(MONTH($A121)=11,$H121&lt;&gt;""),SUM($H$3:$H121,-SUM($M$3:$M$8)),IF(AND(MONTH($A121)=12,$H121&lt;&gt;""),SUM($H$3:$H121,-SUM($M$3:$M$9)),IF(AND(MONTH($A121)=1,$H121&lt;&gt;""),SUM($H$3:$H121,-SUM($M$3:$M$10)),IF(AND(MONTH($A121)=2,$H121&lt;&gt;""),SUM($H$3:$H121,-SUM($M$3:$M$11)),IF(AND(MONTH($A121)=3,$H121&lt;&gt;""),SUM($H$3:$H121,-SUM($M$3:$M$12)),IF(AND(MONTH($A121)=4,$H121&lt;&gt;""),SUM($H$3:$H121,-SUM($M$3:$M$13)),"")))))))))))))</f>
        <v/>
      </c>
      <c r="J121" s="25" t="str">
        <f t="shared" si="38"/>
        <v/>
      </c>
      <c r="K121" s="25" t="str">
        <f>IF(OR(A121&lt;$E$1,A121&gt;EOMONTH($E$1,11)),"",IF(OR(AND(A121=EOMONTH(A121,0),VLOOKUP(MONTH(A121),$L$3:$N$14,3,0)&gt;0),J121&lt;&gt;""),SUM($J$3:$J121),""))</f>
        <v/>
      </c>
    </row>
    <row r="122" spans="1:11" x14ac:dyDescent="0.25">
      <c r="A122" s="17">
        <f t="shared" si="28"/>
        <v>43703</v>
      </c>
      <c r="B122" s="11"/>
      <c r="C122" s="11"/>
      <c r="D122" s="11"/>
      <c r="E122" s="11"/>
      <c r="F122" s="22" t="str">
        <f t="shared" si="27"/>
        <v/>
      </c>
      <c r="G122" s="26" t="str">
        <f t="shared" ref="G122:G127" si="45">IF(MONTH(A122)=MONTH(A123),"",IF(CHOOSE(WEEKDAY(A122,2),$F$122,SUM($F$122:$F$123),SUM($F$122:$F$124),SUM($F$122:$F$125),SUM($F$122:$F$126),SUM($F$122:$F$127))&gt;0,CHOOSE(WEEKDAY(A122,2),$F$122,SUM($F$122:$F$123),SUM($F$122:$F$124),SUM($F$122:$F$125),SUM($F$122:$F$126),SUM($F$122:$F$127)),""))</f>
        <v/>
      </c>
      <c r="H122" s="26" t="str">
        <f t="shared" ref="H122:H127" si="46">IF(G122&lt;&gt;"",IF(MAX(G122-44/24,0)&gt;0,MAX(G122-44/24,0),""),"")</f>
        <v/>
      </c>
      <c r="I122" s="26" t="str">
        <f>IF($A122=EOMONTH($A122,0),IF(VLOOKUP(MONTH($A122),$L$3:$M$14,2,0)&gt;0,VLOOKUP(MONTH($A122),$L$3:$M$14,2,0),""),IF(AND(MONTH($A122)=5,$H122&lt;&gt;""),SUM($H$3:$H122),IF(AND(MONTH($A122)=6,$H122&lt;&gt;""),SUM($H$3:$H122,-$M$3),IF(AND(MONTH($A122)=7,$H122&lt;&gt;""),SUM($H$3:$H122,-SUM($M$3:$M$4)),IF(AND(MONTH($A122)=8,$H122&lt;&gt;""),SUM($H$3:$H122,-SUM($M$3:$M$5)),IF(AND(MONTH($A122)=9,$H122&lt;&gt;""),SUM($H$3:$H122,-SUM($M$3:$M$6)),IF(AND(MONTH($A122)=10,$H122&lt;&gt;""),SUM($H$3:$H122,-SUM($M$3:$M$7)),IF(AND(MONTH($A122)=11,$H122&lt;&gt;""),SUM($H$3:$H122,-SUM($M$3:$M$8)),IF(AND(MONTH($A122)=12,$H122&lt;&gt;""),SUM($H$3:$H122,-SUM($M$3:$M$9)),IF(AND(MONTH($A122)=1,$H122&lt;&gt;""),SUM($H$3:$H122,-SUM($M$3:$M$10)),IF(AND(MONTH($A122)=2,$H122&lt;&gt;""),SUM($H$3:$H122,-SUM($M$3:$M$11)),IF(AND(MONTH($A122)=3,$H122&lt;&gt;""),SUM($H$3:$H122,-SUM($M$3:$M$12)),IF(AND(MONTH($A122)=4,$H122&lt;&gt;""),SUM($H$3:$H122,-SUM($M$3:$M$13)),"")))))))))))))</f>
        <v/>
      </c>
      <c r="J122" s="26" t="str">
        <f t="shared" si="38"/>
        <v/>
      </c>
      <c r="K122" s="26" t="str">
        <f>IF(OR(A122&lt;$E$1,A122&gt;EOMONTH($E$1,11)),"",IF(OR(AND(A122=EOMONTH(A122,0),VLOOKUP(MONTH(A122),$L$3:$N$14,3,0)&gt;0),J122&lt;&gt;""),SUM($J$3:$J122),""))</f>
        <v/>
      </c>
    </row>
    <row r="123" spans="1:11" x14ac:dyDescent="0.25">
      <c r="A123" s="17">
        <f t="shared" si="28"/>
        <v>43704</v>
      </c>
      <c r="B123" s="11"/>
      <c r="C123" s="11"/>
      <c r="D123" s="11"/>
      <c r="E123" s="11"/>
      <c r="F123" s="22" t="str">
        <f t="shared" si="27"/>
        <v/>
      </c>
      <c r="G123" s="26" t="str">
        <f t="shared" si="45"/>
        <v/>
      </c>
      <c r="H123" s="26" t="str">
        <f t="shared" si="46"/>
        <v/>
      </c>
      <c r="I123" s="26" t="str">
        <f>IF($A123=EOMONTH($A123,0),IF(VLOOKUP(MONTH($A123),$L$3:$M$14,2,0)&gt;0,VLOOKUP(MONTH($A123),$L$3:$M$14,2,0),""),IF(AND(MONTH($A123)=5,$H123&lt;&gt;""),SUM($H$3:$H123),IF(AND(MONTH($A123)=6,$H123&lt;&gt;""),SUM($H$3:$H123,-$M$3),IF(AND(MONTH($A123)=7,$H123&lt;&gt;""),SUM($H$3:$H123,-SUM($M$3:$M$4)),IF(AND(MONTH($A123)=8,$H123&lt;&gt;""),SUM($H$3:$H123,-SUM($M$3:$M$5)),IF(AND(MONTH($A123)=9,$H123&lt;&gt;""),SUM($H$3:$H123,-SUM($M$3:$M$6)),IF(AND(MONTH($A123)=10,$H123&lt;&gt;""),SUM($H$3:$H123,-SUM($M$3:$M$7)),IF(AND(MONTH($A123)=11,$H123&lt;&gt;""),SUM($H$3:$H123,-SUM($M$3:$M$8)),IF(AND(MONTH($A123)=12,$H123&lt;&gt;""),SUM($H$3:$H123,-SUM($M$3:$M$9)),IF(AND(MONTH($A123)=1,$H123&lt;&gt;""),SUM($H$3:$H123,-SUM($M$3:$M$10)),IF(AND(MONTH($A123)=2,$H123&lt;&gt;""),SUM($H$3:$H123,-SUM($M$3:$M$11)),IF(AND(MONTH($A123)=3,$H123&lt;&gt;""),SUM($H$3:$H123,-SUM($M$3:$M$12)),IF(AND(MONTH($A123)=4,$H123&lt;&gt;""),SUM($H$3:$H123,-SUM($M$3:$M$13)),"")))))))))))))</f>
        <v/>
      </c>
      <c r="J123" s="26" t="str">
        <f t="shared" si="38"/>
        <v/>
      </c>
      <c r="K123" s="26" t="str">
        <f>IF(OR(A123&lt;$E$1,A123&gt;EOMONTH($E$1,11)),"",IF(OR(AND(A123=EOMONTH(A123,0),VLOOKUP(MONTH(A123),$L$3:$N$14,3,0)&gt;0),J123&lt;&gt;""),SUM($J$3:$J123),""))</f>
        <v/>
      </c>
    </row>
    <row r="124" spans="1:11" x14ac:dyDescent="0.25">
      <c r="A124" s="17">
        <f t="shared" si="28"/>
        <v>43705</v>
      </c>
      <c r="B124" s="11"/>
      <c r="C124" s="11"/>
      <c r="D124" s="11"/>
      <c r="E124" s="11"/>
      <c r="F124" s="22" t="str">
        <f t="shared" si="27"/>
        <v/>
      </c>
      <c r="G124" s="26" t="str">
        <f t="shared" si="45"/>
        <v/>
      </c>
      <c r="H124" s="26" t="str">
        <f t="shared" si="46"/>
        <v/>
      </c>
      <c r="I124" s="26" t="str">
        <f>IF($A124=EOMONTH($A124,0),IF(VLOOKUP(MONTH($A124),$L$3:$M$14,2,0)&gt;0,VLOOKUP(MONTH($A124),$L$3:$M$14,2,0),""),IF(AND(MONTH($A124)=5,$H124&lt;&gt;""),SUM($H$3:$H124),IF(AND(MONTH($A124)=6,$H124&lt;&gt;""),SUM($H$3:$H124,-$M$3),IF(AND(MONTH($A124)=7,$H124&lt;&gt;""),SUM($H$3:$H124,-SUM($M$3:$M$4)),IF(AND(MONTH($A124)=8,$H124&lt;&gt;""),SUM($H$3:$H124,-SUM($M$3:$M$5)),IF(AND(MONTH($A124)=9,$H124&lt;&gt;""),SUM($H$3:$H124,-SUM($M$3:$M$6)),IF(AND(MONTH($A124)=10,$H124&lt;&gt;""),SUM($H$3:$H124,-SUM($M$3:$M$7)),IF(AND(MONTH($A124)=11,$H124&lt;&gt;""),SUM($H$3:$H124,-SUM($M$3:$M$8)),IF(AND(MONTH($A124)=12,$H124&lt;&gt;""),SUM($H$3:$H124,-SUM($M$3:$M$9)),IF(AND(MONTH($A124)=1,$H124&lt;&gt;""),SUM($H$3:$H124,-SUM($M$3:$M$10)),IF(AND(MONTH($A124)=2,$H124&lt;&gt;""),SUM($H$3:$H124,-SUM($M$3:$M$11)),IF(AND(MONTH($A124)=3,$H124&lt;&gt;""),SUM($H$3:$H124,-SUM($M$3:$M$12)),IF(AND(MONTH($A124)=4,$H124&lt;&gt;""),SUM($H$3:$H124,-SUM($M$3:$M$13)),"")))))))))))))</f>
        <v/>
      </c>
      <c r="J124" s="26" t="str">
        <f t="shared" si="38"/>
        <v/>
      </c>
      <c r="K124" s="26" t="str">
        <f>IF(OR(A124&lt;$E$1,A124&gt;EOMONTH($E$1,11)),"",IF(OR(AND(A124=EOMONTH(A124,0),VLOOKUP(MONTH(A124),$L$3:$N$14,3,0)&gt;0),J124&lt;&gt;""),SUM($J$3:$J124),""))</f>
        <v/>
      </c>
    </row>
    <row r="125" spans="1:11" x14ac:dyDescent="0.25">
      <c r="A125" s="17">
        <f t="shared" si="28"/>
        <v>43706</v>
      </c>
      <c r="B125" s="11"/>
      <c r="C125" s="11"/>
      <c r="D125" s="11"/>
      <c r="E125" s="11"/>
      <c r="F125" s="22" t="str">
        <f t="shared" si="27"/>
        <v/>
      </c>
      <c r="G125" s="26" t="str">
        <f t="shared" si="45"/>
        <v/>
      </c>
      <c r="H125" s="26" t="str">
        <f t="shared" si="46"/>
        <v/>
      </c>
      <c r="I125" s="26" t="str">
        <f>IF($A125=EOMONTH($A125,0),IF(VLOOKUP(MONTH($A125),$L$3:$M$14,2,0)&gt;0,VLOOKUP(MONTH($A125),$L$3:$M$14,2,0),""),IF(AND(MONTH($A125)=5,$H125&lt;&gt;""),SUM($H$3:$H125),IF(AND(MONTH($A125)=6,$H125&lt;&gt;""),SUM($H$3:$H125,-$M$3),IF(AND(MONTH($A125)=7,$H125&lt;&gt;""),SUM($H$3:$H125,-SUM($M$3:$M$4)),IF(AND(MONTH($A125)=8,$H125&lt;&gt;""),SUM($H$3:$H125,-SUM($M$3:$M$5)),IF(AND(MONTH($A125)=9,$H125&lt;&gt;""),SUM($H$3:$H125,-SUM($M$3:$M$6)),IF(AND(MONTH($A125)=10,$H125&lt;&gt;""),SUM($H$3:$H125,-SUM($M$3:$M$7)),IF(AND(MONTH($A125)=11,$H125&lt;&gt;""),SUM($H$3:$H125,-SUM($M$3:$M$8)),IF(AND(MONTH($A125)=12,$H125&lt;&gt;""),SUM($H$3:$H125,-SUM($M$3:$M$9)),IF(AND(MONTH($A125)=1,$H125&lt;&gt;""),SUM($H$3:$H125,-SUM($M$3:$M$10)),IF(AND(MONTH($A125)=2,$H125&lt;&gt;""),SUM($H$3:$H125,-SUM($M$3:$M$11)),IF(AND(MONTH($A125)=3,$H125&lt;&gt;""),SUM($H$3:$H125,-SUM($M$3:$M$12)),IF(AND(MONTH($A125)=4,$H125&lt;&gt;""),SUM($H$3:$H125,-SUM($M$3:$M$13)),"")))))))))))))</f>
        <v/>
      </c>
      <c r="J125" s="26" t="str">
        <f t="shared" si="38"/>
        <v/>
      </c>
      <c r="K125" s="26" t="str">
        <f>IF(OR(A125&lt;$E$1,A125&gt;EOMONTH($E$1,11)),"",IF(OR(AND(A125=EOMONTH(A125,0),VLOOKUP(MONTH(A125),$L$3:$N$14,3,0)&gt;0),J125&lt;&gt;""),SUM($J$3:$J125),""))</f>
        <v/>
      </c>
    </row>
    <row r="126" spans="1:11" x14ac:dyDescent="0.25">
      <c r="A126" s="17">
        <f t="shared" si="28"/>
        <v>43707</v>
      </c>
      <c r="B126" s="11"/>
      <c r="C126" s="11"/>
      <c r="D126" s="11"/>
      <c r="E126" s="11"/>
      <c r="F126" s="22" t="str">
        <f t="shared" si="27"/>
        <v/>
      </c>
      <c r="G126" s="26" t="str">
        <f t="shared" si="45"/>
        <v/>
      </c>
      <c r="H126" s="26" t="str">
        <f t="shared" si="46"/>
        <v/>
      </c>
      <c r="I126" s="26" t="str">
        <f>IF($A126=EOMONTH($A126,0),IF(VLOOKUP(MONTH($A126),$L$3:$M$14,2,0)&gt;0,VLOOKUP(MONTH($A126),$L$3:$M$14,2,0),""),IF(AND(MONTH($A126)=5,$H126&lt;&gt;""),SUM($H$3:$H126),IF(AND(MONTH($A126)=6,$H126&lt;&gt;""),SUM($H$3:$H126,-$M$3),IF(AND(MONTH($A126)=7,$H126&lt;&gt;""),SUM($H$3:$H126,-SUM($M$3:$M$4)),IF(AND(MONTH($A126)=8,$H126&lt;&gt;""),SUM($H$3:$H126,-SUM($M$3:$M$5)),IF(AND(MONTH($A126)=9,$H126&lt;&gt;""),SUM($H$3:$H126,-SUM($M$3:$M$6)),IF(AND(MONTH($A126)=10,$H126&lt;&gt;""),SUM($H$3:$H126,-SUM($M$3:$M$7)),IF(AND(MONTH($A126)=11,$H126&lt;&gt;""),SUM($H$3:$H126,-SUM($M$3:$M$8)),IF(AND(MONTH($A126)=12,$H126&lt;&gt;""),SUM($H$3:$H126,-SUM($M$3:$M$9)),IF(AND(MONTH($A126)=1,$H126&lt;&gt;""),SUM($H$3:$H126,-SUM($M$3:$M$10)),IF(AND(MONTH($A126)=2,$H126&lt;&gt;""),SUM($H$3:$H126,-SUM($M$3:$M$11)),IF(AND(MONTH($A126)=3,$H126&lt;&gt;""),SUM($H$3:$H126,-SUM($M$3:$M$12)),IF(AND(MONTH($A126)=4,$H126&lt;&gt;""),SUM($H$3:$H126,-SUM($M$3:$M$13)),"")))))))))))))</f>
        <v/>
      </c>
      <c r="J126" s="26" t="str">
        <f t="shared" si="38"/>
        <v/>
      </c>
      <c r="K126" s="26" t="str">
        <f>IF(OR(A126&lt;$E$1,A126&gt;EOMONTH($E$1,11)),"",IF(OR(AND(A126=EOMONTH(A126,0),VLOOKUP(MONTH(A126),$L$3:$N$14,3,0)&gt;0),J126&lt;&gt;""),SUM($J$3:$J126),""))</f>
        <v/>
      </c>
    </row>
    <row r="127" spans="1:11" x14ac:dyDescent="0.25">
      <c r="A127" s="17">
        <f t="shared" si="28"/>
        <v>43708</v>
      </c>
      <c r="B127" s="11"/>
      <c r="C127" s="11"/>
      <c r="D127" s="11"/>
      <c r="E127" s="11"/>
      <c r="F127" s="22" t="str">
        <f t="shared" si="27"/>
        <v/>
      </c>
      <c r="G127" s="26" t="str">
        <f t="shared" si="45"/>
        <v/>
      </c>
      <c r="H127" s="26" t="str">
        <f t="shared" si="46"/>
        <v/>
      </c>
      <c r="I127" s="26" t="str">
        <f>IF($A127=EOMONTH($A127,0),IF(VLOOKUP(MONTH($A127),$L$3:$M$14,2,0)&gt;0,VLOOKUP(MONTH($A127),$L$3:$M$14,2,0),""),IF(AND(MONTH($A127)=5,$H127&lt;&gt;""),SUM($H$3:$H127),IF(AND(MONTH($A127)=6,$H127&lt;&gt;""),SUM($H$3:$H127,-$M$3),IF(AND(MONTH($A127)=7,$H127&lt;&gt;""),SUM($H$3:$H127,-SUM($M$3:$M$4)),IF(AND(MONTH($A127)=8,$H127&lt;&gt;""),SUM($H$3:$H127,-SUM($M$3:$M$5)),IF(AND(MONTH($A127)=9,$H127&lt;&gt;""),SUM($H$3:$H127,-SUM($M$3:$M$6)),IF(AND(MONTH($A127)=10,$H127&lt;&gt;""),SUM($H$3:$H127,-SUM($M$3:$M$7)),IF(AND(MONTH($A127)=11,$H127&lt;&gt;""),SUM($H$3:$H127,-SUM($M$3:$M$8)),IF(AND(MONTH($A127)=12,$H127&lt;&gt;""),SUM($H$3:$H127,-SUM($M$3:$M$9)),IF(AND(MONTH($A127)=1,$H127&lt;&gt;""),SUM($H$3:$H127,-SUM($M$3:$M$10)),IF(AND(MONTH($A127)=2,$H127&lt;&gt;""),SUM($H$3:$H127,-SUM($M$3:$M$11)),IF(AND(MONTH($A127)=3,$H127&lt;&gt;""),SUM($H$3:$H127,-SUM($M$3:$M$12)),IF(AND(MONTH($A127)=4,$H127&lt;&gt;""),SUM($H$3:$H127,-SUM($M$3:$M$13)),"")))))))))))))</f>
        <v/>
      </c>
      <c r="J127" s="26" t="str">
        <f t="shared" si="38"/>
        <v/>
      </c>
      <c r="K127" s="26" t="str">
        <f>IF(OR(A127&lt;$E$1,A127&gt;EOMONTH($E$1,11)),"",IF(OR(AND(A127=EOMONTH(A127,0),VLOOKUP(MONTH(A127),$L$3:$N$14,3,0)&gt;0),J127&lt;&gt;""),SUM($J$3:$J127),""))</f>
        <v/>
      </c>
    </row>
    <row r="128" spans="1:11" x14ac:dyDescent="0.25">
      <c r="A128" s="17">
        <f t="shared" si="28"/>
        <v>43709</v>
      </c>
      <c r="B128" s="11"/>
      <c r="C128" s="11"/>
      <c r="D128" s="11"/>
      <c r="E128" s="11"/>
      <c r="F128" s="22" t="str">
        <f t="shared" si="27"/>
        <v/>
      </c>
      <c r="G128" s="28" t="str">
        <f>IF(SUM(F122:F128)-SUM(G122:G127)&gt;0,SUM(F122:F128)-SUM(G122:G127),"")</f>
        <v/>
      </c>
      <c r="H128" s="26" t="str">
        <f>IF(G128&lt;&gt;"",IF(MAX(SUM(F122:F128)-SUM(G122:G127)-44/24,0)&gt;0,IF(MAX(SUM(F122:F128)-SUM(G122:G127)-44/24,0)&gt;4/24,VLOOKUP(MAX(SUM(F122:F128)-SUM(G122:G127)-44/24,0),$O$3:$P$8,2,1),MAX(SUM(F122:F128)-SUM(G122:G127)-44/24,0)),""),"")</f>
        <v/>
      </c>
      <c r="I128" s="26" t="str">
        <f>IF($A128=EOMONTH($A128,0),IF(VLOOKUP(MONTH($A128),$L$3:$M$14,2,0)&gt;0,VLOOKUP(MONTH($A128),$L$3:$M$14,2,0),""),IF(AND(MONTH($A128)=5,$H128&lt;&gt;""),SUM($H$3:$H128),IF(AND(MONTH($A128)=6,$H128&lt;&gt;""),SUM($H$3:$H128,-$M$3),IF(AND(MONTH($A128)=7,$H128&lt;&gt;""),SUM($H$3:$H128,-SUM($M$3:$M$4)),IF(AND(MONTH($A128)=8,$H128&lt;&gt;""),SUM($H$3:$H128,-SUM($M$3:$M$5)),IF(AND(MONTH($A128)=9,$H128&lt;&gt;""),SUM($H$3:$H128,-SUM($M$3:$M$6)),IF(AND(MONTH($A128)=10,$H128&lt;&gt;""),SUM($H$3:$H128,-SUM($M$3:$M$7)),IF(AND(MONTH($A128)=11,$H128&lt;&gt;""),SUM($H$3:$H128,-SUM($M$3:$M$8)),IF(AND(MONTH($A128)=12,$H128&lt;&gt;""),SUM($H$3:$H128,-SUM($M$3:$M$9)),IF(AND(MONTH($A128)=1,$H128&lt;&gt;""),SUM($H$3:$H128,-SUM($M$3:$M$10)),IF(AND(MONTH($A128)=2,$H128&lt;&gt;""),SUM($H$3:$H128,-SUM($M$3:$M$11)),IF(AND(MONTH($A128)=3,$H128&lt;&gt;""),SUM($H$3:$H128,-SUM($M$3:$M$12)),IF(AND(MONTH($A128)=4,$H128&lt;&gt;""),SUM($H$3:$H128,-SUM($M$3:$M$13)),"")))))))))))))</f>
        <v/>
      </c>
      <c r="J128" s="26" t="str">
        <f t="shared" si="38"/>
        <v/>
      </c>
      <c r="K128" s="26" t="str">
        <f>IF(OR(A128&lt;$E$1,A128&gt;EOMONTH($E$1,11)),"",IF(OR(AND(A128=EOMONTH(A128,0),VLOOKUP(MONTH(A128),$L$3:$N$14,3,0)&gt;0),J128&lt;&gt;""),SUM($J$3:$J128),""))</f>
        <v/>
      </c>
    </row>
    <row r="129" spans="1:11" x14ac:dyDescent="0.25">
      <c r="A129" s="17">
        <f t="shared" si="28"/>
        <v>43710</v>
      </c>
      <c r="B129" s="12"/>
      <c r="C129" s="12"/>
      <c r="D129" s="12"/>
      <c r="E129" s="12"/>
      <c r="F129" s="18" t="str">
        <f t="shared" si="27"/>
        <v/>
      </c>
      <c r="G129" s="25" t="str">
        <f t="shared" ref="G129:G134" si="47">IF(MONTH(A129)=MONTH(A130),"",IF(CHOOSE(WEEKDAY(A129,2),$F$129,SUM($F$129:$F$130),SUM($F$129:$F$131),SUM($F$129:$F$132),SUM($F$129:$F$133),SUM($F$129:$F$134))&gt;0,CHOOSE(WEEKDAY(A129,2),$F$129,SUM($F$129:$F$130),SUM($F$129:$F$131),SUM($F$129:$F$132),SUM($F$129:$F$133),SUM($F$129:$F$134)),""))</f>
        <v/>
      </c>
      <c r="H129" s="25" t="str">
        <f t="shared" ref="H129:H134" si="48">IF(G129&lt;&gt;"",IF(MAX(G129-44/24,0)&gt;0,MAX(G129-44/24,0),""),"")</f>
        <v/>
      </c>
      <c r="I129" s="25" t="str">
        <f>IF($A129=EOMONTH($A129,0),IF(VLOOKUP(MONTH($A129),$L$3:$M$14,2,0)&gt;0,VLOOKUP(MONTH($A129),$L$3:$M$14,2,0),""),IF(AND(MONTH($A129)=5,$H129&lt;&gt;""),SUM($H$3:$H129),IF(AND(MONTH($A129)=6,$H129&lt;&gt;""),SUM($H$3:$H129,-$M$3),IF(AND(MONTH($A129)=7,$H129&lt;&gt;""),SUM($H$3:$H129,-SUM($M$3:$M$4)),IF(AND(MONTH($A129)=8,$H129&lt;&gt;""),SUM($H$3:$H129,-SUM($M$3:$M$5)),IF(AND(MONTH($A129)=9,$H129&lt;&gt;""),SUM($H$3:$H129,-SUM($M$3:$M$6)),IF(AND(MONTH($A129)=10,$H129&lt;&gt;""),SUM($H$3:$H129,-SUM($M$3:$M$7)),IF(AND(MONTH($A129)=11,$H129&lt;&gt;""),SUM($H$3:$H129,-SUM($M$3:$M$8)),IF(AND(MONTH($A129)=12,$H129&lt;&gt;""),SUM($H$3:$H129,-SUM($M$3:$M$9)),IF(AND(MONTH($A129)=1,$H129&lt;&gt;""),SUM($H$3:$H129,-SUM($M$3:$M$10)),IF(AND(MONTH($A129)=2,$H129&lt;&gt;""),SUM($H$3:$H129,-SUM($M$3:$M$11)),IF(AND(MONTH($A129)=3,$H129&lt;&gt;""),SUM($H$3:$H129,-SUM($M$3:$M$12)),IF(AND(MONTH($A129)=4,$H129&lt;&gt;""),SUM($H$3:$H129,-SUM($M$3:$M$13)),"")))))))))))))</f>
        <v/>
      </c>
      <c r="J129" s="25" t="str">
        <f t="shared" si="38"/>
        <v/>
      </c>
      <c r="K129" s="25" t="str">
        <f>IF(OR(A129&lt;$E$1,A129&gt;EOMONTH($E$1,11)),"",IF(OR(AND(A129=EOMONTH(A129,0),VLOOKUP(MONTH(A129),$L$3:$N$14,3,0)&gt;0),J129&lt;&gt;""),SUM($J$3:$J129),""))</f>
        <v/>
      </c>
    </row>
    <row r="130" spans="1:11" x14ac:dyDescent="0.25">
      <c r="A130" s="17">
        <f t="shared" si="28"/>
        <v>43711</v>
      </c>
      <c r="B130" s="12"/>
      <c r="C130" s="12"/>
      <c r="D130" s="12"/>
      <c r="E130" s="12"/>
      <c r="F130" s="18" t="str">
        <f t="shared" si="27"/>
        <v/>
      </c>
      <c r="G130" s="25" t="str">
        <f t="shared" si="47"/>
        <v/>
      </c>
      <c r="H130" s="25" t="str">
        <f t="shared" si="48"/>
        <v/>
      </c>
      <c r="I130" s="25" t="str">
        <f>IF($A130=EOMONTH($A130,0),IF(VLOOKUP(MONTH($A130),$L$3:$M$14,2,0)&gt;0,VLOOKUP(MONTH($A130),$L$3:$M$14,2,0),""),IF(AND(MONTH($A130)=5,$H130&lt;&gt;""),SUM($H$3:$H130),IF(AND(MONTH($A130)=6,$H130&lt;&gt;""),SUM($H$3:$H130,-$M$3),IF(AND(MONTH($A130)=7,$H130&lt;&gt;""),SUM($H$3:$H130,-SUM($M$3:$M$4)),IF(AND(MONTH($A130)=8,$H130&lt;&gt;""),SUM($H$3:$H130,-SUM($M$3:$M$5)),IF(AND(MONTH($A130)=9,$H130&lt;&gt;""),SUM($H$3:$H130,-SUM($M$3:$M$6)),IF(AND(MONTH($A130)=10,$H130&lt;&gt;""),SUM($H$3:$H130,-SUM($M$3:$M$7)),IF(AND(MONTH($A130)=11,$H130&lt;&gt;""),SUM($H$3:$H130,-SUM($M$3:$M$8)),IF(AND(MONTH($A130)=12,$H130&lt;&gt;""),SUM($H$3:$H130,-SUM($M$3:$M$9)),IF(AND(MONTH($A130)=1,$H130&lt;&gt;""),SUM($H$3:$H130,-SUM($M$3:$M$10)),IF(AND(MONTH($A130)=2,$H130&lt;&gt;""),SUM($H$3:$H130,-SUM($M$3:$M$11)),IF(AND(MONTH($A130)=3,$H130&lt;&gt;""),SUM($H$3:$H130,-SUM($M$3:$M$12)),IF(AND(MONTH($A130)=4,$H130&lt;&gt;""),SUM($H$3:$H130,-SUM($M$3:$M$13)),"")))))))))))))</f>
        <v/>
      </c>
      <c r="J130" s="25" t="str">
        <f t="shared" si="38"/>
        <v/>
      </c>
      <c r="K130" s="25" t="str">
        <f>IF(OR(A130&lt;$E$1,A130&gt;EOMONTH($E$1,11)),"",IF(OR(AND(A130=EOMONTH(A130,0),VLOOKUP(MONTH(A130),$L$3:$N$14,3,0)&gt;0),J130&lt;&gt;""),SUM($J$3:$J130),""))</f>
        <v/>
      </c>
    </row>
    <row r="131" spans="1:11" x14ac:dyDescent="0.25">
      <c r="A131" s="17">
        <f t="shared" si="28"/>
        <v>43712</v>
      </c>
      <c r="B131" s="12"/>
      <c r="C131" s="12"/>
      <c r="D131" s="12"/>
      <c r="E131" s="12"/>
      <c r="F131" s="18" t="str">
        <f t="shared" ref="F131:F194" si="49">IF(AND(B131=0,C131=0,D131=0,E131=0),"",IF((C131-B131)+(E131-D131)&lt;0,"",(C131-B131)+(E131-D131)))</f>
        <v/>
      </c>
      <c r="G131" s="25" t="str">
        <f t="shared" si="47"/>
        <v/>
      </c>
      <c r="H131" s="25" t="str">
        <f t="shared" si="48"/>
        <v/>
      </c>
      <c r="I131" s="25" t="str">
        <f>IF($A131=EOMONTH($A131,0),IF(VLOOKUP(MONTH($A131),$L$3:$M$14,2,0)&gt;0,VLOOKUP(MONTH($A131),$L$3:$M$14,2,0),""),IF(AND(MONTH($A131)=5,$H131&lt;&gt;""),SUM($H$3:$H131),IF(AND(MONTH($A131)=6,$H131&lt;&gt;""),SUM($H$3:$H131,-$M$3),IF(AND(MONTH($A131)=7,$H131&lt;&gt;""),SUM($H$3:$H131,-SUM($M$3:$M$4)),IF(AND(MONTH($A131)=8,$H131&lt;&gt;""),SUM($H$3:$H131,-SUM($M$3:$M$5)),IF(AND(MONTH($A131)=9,$H131&lt;&gt;""),SUM($H$3:$H131,-SUM($M$3:$M$6)),IF(AND(MONTH($A131)=10,$H131&lt;&gt;""),SUM($H$3:$H131,-SUM($M$3:$M$7)),IF(AND(MONTH($A131)=11,$H131&lt;&gt;""),SUM($H$3:$H131,-SUM($M$3:$M$8)),IF(AND(MONTH($A131)=12,$H131&lt;&gt;""),SUM($H$3:$H131,-SUM($M$3:$M$9)),IF(AND(MONTH($A131)=1,$H131&lt;&gt;""),SUM($H$3:$H131,-SUM($M$3:$M$10)),IF(AND(MONTH($A131)=2,$H131&lt;&gt;""),SUM($H$3:$H131,-SUM($M$3:$M$11)),IF(AND(MONTH($A131)=3,$H131&lt;&gt;""),SUM($H$3:$H131,-SUM($M$3:$M$12)),IF(AND(MONTH($A131)=4,$H131&lt;&gt;""),SUM($H$3:$H131,-SUM($M$3:$M$13)),"")))))))))))))</f>
        <v/>
      </c>
      <c r="J131" s="25" t="str">
        <f t="shared" si="38"/>
        <v/>
      </c>
      <c r="K131" s="25" t="str">
        <f>IF(OR(A131&lt;$E$1,A131&gt;EOMONTH($E$1,11)),"",IF(OR(AND(A131=EOMONTH(A131,0),VLOOKUP(MONTH(A131),$L$3:$N$14,3,0)&gt;0),J131&lt;&gt;""),SUM($J$3:$J131),""))</f>
        <v/>
      </c>
    </row>
    <row r="132" spans="1:11" x14ac:dyDescent="0.25">
      <c r="A132" s="17">
        <f t="shared" si="28"/>
        <v>43713</v>
      </c>
      <c r="B132" s="12"/>
      <c r="C132" s="12"/>
      <c r="D132" s="12"/>
      <c r="E132" s="12"/>
      <c r="F132" s="18" t="str">
        <f t="shared" si="49"/>
        <v/>
      </c>
      <c r="G132" s="25" t="str">
        <f t="shared" si="47"/>
        <v/>
      </c>
      <c r="H132" s="25" t="str">
        <f t="shared" si="48"/>
        <v/>
      </c>
      <c r="I132" s="25" t="str">
        <f>IF($A132=EOMONTH($A132,0),IF(VLOOKUP(MONTH($A132),$L$3:$M$14,2,0)&gt;0,VLOOKUP(MONTH($A132),$L$3:$M$14,2,0),""),IF(AND(MONTH($A132)=5,$H132&lt;&gt;""),SUM($H$3:$H132),IF(AND(MONTH($A132)=6,$H132&lt;&gt;""),SUM($H$3:$H132,-$M$3),IF(AND(MONTH($A132)=7,$H132&lt;&gt;""),SUM($H$3:$H132,-SUM($M$3:$M$4)),IF(AND(MONTH($A132)=8,$H132&lt;&gt;""),SUM($H$3:$H132,-SUM($M$3:$M$5)),IF(AND(MONTH($A132)=9,$H132&lt;&gt;""),SUM($H$3:$H132,-SUM($M$3:$M$6)),IF(AND(MONTH($A132)=10,$H132&lt;&gt;""),SUM($H$3:$H132,-SUM($M$3:$M$7)),IF(AND(MONTH($A132)=11,$H132&lt;&gt;""),SUM($H$3:$H132,-SUM($M$3:$M$8)),IF(AND(MONTH($A132)=12,$H132&lt;&gt;""),SUM($H$3:$H132,-SUM($M$3:$M$9)),IF(AND(MONTH($A132)=1,$H132&lt;&gt;""),SUM($H$3:$H132,-SUM($M$3:$M$10)),IF(AND(MONTH($A132)=2,$H132&lt;&gt;""),SUM($H$3:$H132,-SUM($M$3:$M$11)),IF(AND(MONTH($A132)=3,$H132&lt;&gt;""),SUM($H$3:$H132,-SUM($M$3:$M$12)),IF(AND(MONTH($A132)=4,$H132&lt;&gt;""),SUM($H$3:$H132,-SUM($M$3:$M$13)),"")))))))))))))</f>
        <v/>
      </c>
      <c r="J132" s="25" t="str">
        <f t="shared" si="38"/>
        <v/>
      </c>
      <c r="K132" s="25" t="str">
        <f>IF(OR(A132&lt;$E$1,A132&gt;EOMONTH($E$1,11)),"",IF(OR(AND(A132=EOMONTH(A132,0),VLOOKUP(MONTH(A132),$L$3:$N$14,3,0)&gt;0),J132&lt;&gt;""),SUM($J$3:$J132),""))</f>
        <v/>
      </c>
    </row>
    <row r="133" spans="1:11" x14ac:dyDescent="0.25">
      <c r="A133" s="17">
        <f t="shared" ref="A133:A196" si="50">A132+1</f>
        <v>43714</v>
      </c>
      <c r="B133" s="12"/>
      <c r="C133" s="12"/>
      <c r="D133" s="12"/>
      <c r="E133" s="12"/>
      <c r="F133" s="18" t="str">
        <f t="shared" si="49"/>
        <v/>
      </c>
      <c r="G133" s="25" t="str">
        <f t="shared" si="47"/>
        <v/>
      </c>
      <c r="H133" s="25" t="str">
        <f t="shared" si="48"/>
        <v/>
      </c>
      <c r="I133" s="25" t="str">
        <f>IF($A133=EOMONTH($A133,0),IF(VLOOKUP(MONTH($A133),$L$3:$M$14,2,0)&gt;0,VLOOKUP(MONTH($A133),$L$3:$M$14,2,0),""),IF(AND(MONTH($A133)=5,$H133&lt;&gt;""),SUM($H$3:$H133),IF(AND(MONTH($A133)=6,$H133&lt;&gt;""),SUM($H$3:$H133,-$M$3),IF(AND(MONTH($A133)=7,$H133&lt;&gt;""),SUM($H$3:$H133,-SUM($M$3:$M$4)),IF(AND(MONTH($A133)=8,$H133&lt;&gt;""),SUM($H$3:$H133,-SUM($M$3:$M$5)),IF(AND(MONTH($A133)=9,$H133&lt;&gt;""),SUM($H$3:$H133,-SUM($M$3:$M$6)),IF(AND(MONTH($A133)=10,$H133&lt;&gt;""),SUM($H$3:$H133,-SUM($M$3:$M$7)),IF(AND(MONTH($A133)=11,$H133&lt;&gt;""),SUM($H$3:$H133,-SUM($M$3:$M$8)),IF(AND(MONTH($A133)=12,$H133&lt;&gt;""),SUM($H$3:$H133,-SUM($M$3:$M$9)),IF(AND(MONTH($A133)=1,$H133&lt;&gt;""),SUM($H$3:$H133,-SUM($M$3:$M$10)),IF(AND(MONTH($A133)=2,$H133&lt;&gt;""),SUM($H$3:$H133,-SUM($M$3:$M$11)),IF(AND(MONTH($A133)=3,$H133&lt;&gt;""),SUM($H$3:$H133,-SUM($M$3:$M$12)),IF(AND(MONTH($A133)=4,$H133&lt;&gt;""),SUM($H$3:$H133,-SUM($M$3:$M$13)),"")))))))))))))</f>
        <v/>
      </c>
      <c r="J133" s="25" t="str">
        <f t="shared" si="38"/>
        <v/>
      </c>
      <c r="K133" s="25" t="str">
        <f>IF(OR(A133&lt;$E$1,A133&gt;EOMONTH($E$1,11)),"",IF(OR(AND(A133=EOMONTH(A133,0),VLOOKUP(MONTH(A133),$L$3:$N$14,3,0)&gt;0),J133&lt;&gt;""),SUM($J$3:$J133),""))</f>
        <v/>
      </c>
    </row>
    <row r="134" spans="1:11" x14ac:dyDescent="0.25">
      <c r="A134" s="17">
        <f t="shared" si="50"/>
        <v>43715</v>
      </c>
      <c r="B134" s="12"/>
      <c r="C134" s="12"/>
      <c r="D134" s="12"/>
      <c r="E134" s="12"/>
      <c r="F134" s="18" t="str">
        <f t="shared" si="49"/>
        <v/>
      </c>
      <c r="G134" s="25" t="str">
        <f t="shared" si="47"/>
        <v/>
      </c>
      <c r="H134" s="25" t="str">
        <f t="shared" si="48"/>
        <v/>
      </c>
      <c r="I134" s="25" t="str">
        <f>IF($A134=EOMONTH($A134,0),IF(VLOOKUP(MONTH($A134),$L$3:$M$14,2,0)&gt;0,VLOOKUP(MONTH($A134),$L$3:$M$14,2,0),""),IF(AND(MONTH($A134)=5,$H134&lt;&gt;""),SUM($H$3:$H134),IF(AND(MONTH($A134)=6,$H134&lt;&gt;""),SUM($H$3:$H134,-$M$3),IF(AND(MONTH($A134)=7,$H134&lt;&gt;""),SUM($H$3:$H134,-SUM($M$3:$M$4)),IF(AND(MONTH($A134)=8,$H134&lt;&gt;""),SUM($H$3:$H134,-SUM($M$3:$M$5)),IF(AND(MONTH($A134)=9,$H134&lt;&gt;""),SUM($H$3:$H134,-SUM($M$3:$M$6)),IF(AND(MONTH($A134)=10,$H134&lt;&gt;""),SUM($H$3:$H134,-SUM($M$3:$M$7)),IF(AND(MONTH($A134)=11,$H134&lt;&gt;""),SUM($H$3:$H134,-SUM($M$3:$M$8)),IF(AND(MONTH($A134)=12,$H134&lt;&gt;""),SUM($H$3:$H134,-SUM($M$3:$M$9)),IF(AND(MONTH($A134)=1,$H134&lt;&gt;""),SUM($H$3:$H134,-SUM($M$3:$M$10)),IF(AND(MONTH($A134)=2,$H134&lt;&gt;""),SUM($H$3:$H134,-SUM($M$3:$M$11)),IF(AND(MONTH($A134)=3,$H134&lt;&gt;""),SUM($H$3:$H134,-SUM($M$3:$M$12)),IF(AND(MONTH($A134)=4,$H134&lt;&gt;""),SUM($H$3:$H134,-SUM($M$3:$M$13)),"")))))))))))))</f>
        <v/>
      </c>
      <c r="J134" s="25" t="str">
        <f t="shared" si="38"/>
        <v/>
      </c>
      <c r="K134" s="25" t="str">
        <f>IF(OR(A134&lt;$E$1,A134&gt;EOMONTH($E$1,11)),"",IF(OR(AND(A134=EOMONTH(A134,0),VLOOKUP(MONTH(A134),$L$3:$N$14,3,0)&gt;0),J134&lt;&gt;""),SUM($J$3:$J134),""))</f>
        <v/>
      </c>
    </row>
    <row r="135" spans="1:11" x14ac:dyDescent="0.25">
      <c r="A135" s="17">
        <f t="shared" si="50"/>
        <v>43716</v>
      </c>
      <c r="B135" s="12"/>
      <c r="C135" s="12"/>
      <c r="D135" s="12"/>
      <c r="E135" s="12"/>
      <c r="F135" s="18" t="str">
        <f t="shared" si="49"/>
        <v/>
      </c>
      <c r="G135" s="27" t="str">
        <f>IF(SUM(F129:F135)-SUM(G129:G134)&gt;0,SUM(F129:F135)-SUM(G129:G134),"")</f>
        <v/>
      </c>
      <c r="H135" s="25" t="str">
        <f>IF(G135&lt;&gt;"",IF(MAX(SUM(F129:F135)-SUM(G129:G134)-44/24,0)&gt;0,IF(MAX(SUM(F129:F135)-SUM(G129:G134)-44/24,0)&gt;4/24,VLOOKUP(MAX(SUM(F129:F135)-SUM(G129:G134)-44/24,0),$O$3:$P$8,2,1),MAX(SUM(F129:F135)-SUM(G129:G134)-44/24,0)),""),"")</f>
        <v/>
      </c>
      <c r="I135" s="25" t="str">
        <f>IF($A135=EOMONTH($A135,0),IF(VLOOKUP(MONTH($A135),$L$3:$M$14,2,0)&gt;0,VLOOKUP(MONTH($A135),$L$3:$M$14,2,0),""),IF(AND(MONTH($A135)=5,$H135&lt;&gt;""),SUM($H$3:$H135),IF(AND(MONTH($A135)=6,$H135&lt;&gt;""),SUM($H$3:$H135,-$M$3),IF(AND(MONTH($A135)=7,$H135&lt;&gt;""),SUM($H$3:$H135,-SUM($M$3:$M$4)),IF(AND(MONTH($A135)=8,$H135&lt;&gt;""),SUM($H$3:$H135,-SUM($M$3:$M$5)),IF(AND(MONTH($A135)=9,$H135&lt;&gt;""),SUM($H$3:$H135,-SUM($M$3:$M$6)),IF(AND(MONTH($A135)=10,$H135&lt;&gt;""),SUM($H$3:$H135,-SUM($M$3:$M$7)),IF(AND(MONTH($A135)=11,$H135&lt;&gt;""),SUM($H$3:$H135,-SUM($M$3:$M$8)),IF(AND(MONTH($A135)=12,$H135&lt;&gt;""),SUM($H$3:$H135,-SUM($M$3:$M$9)),IF(AND(MONTH($A135)=1,$H135&lt;&gt;""),SUM($H$3:$H135,-SUM($M$3:$M$10)),IF(AND(MONTH($A135)=2,$H135&lt;&gt;""),SUM($H$3:$H135,-SUM($M$3:$M$11)),IF(AND(MONTH($A135)=3,$H135&lt;&gt;""),SUM($H$3:$H135,-SUM($M$3:$M$12)),IF(AND(MONTH($A135)=4,$H135&lt;&gt;""),SUM($H$3:$H135,-SUM($M$3:$M$13)),"")))))))))))))</f>
        <v/>
      </c>
      <c r="J135" s="25" t="str">
        <f t="shared" si="38"/>
        <v/>
      </c>
      <c r="K135" s="25" t="str">
        <f>IF(OR(A135&lt;$E$1,A135&gt;EOMONTH($E$1,11)),"",IF(OR(AND(A135=EOMONTH(A135,0),VLOOKUP(MONTH(A135),$L$3:$N$14,3,0)&gt;0),J135&lt;&gt;""),SUM($J$3:$J135),""))</f>
        <v/>
      </c>
    </row>
    <row r="136" spans="1:11" x14ac:dyDescent="0.25">
      <c r="A136" s="17">
        <f t="shared" si="50"/>
        <v>43717</v>
      </c>
      <c r="B136" s="11"/>
      <c r="C136" s="11"/>
      <c r="D136" s="11"/>
      <c r="E136" s="11"/>
      <c r="F136" s="22" t="str">
        <f t="shared" si="49"/>
        <v/>
      </c>
      <c r="G136" s="26" t="str">
        <f t="shared" ref="G136:G141" si="51">IF(MONTH(A136)=MONTH(A137),"",IF(CHOOSE(WEEKDAY(A136,2),$F$136,SUM($F$136:$F$137),SUM($F$136:$F$138),SUM($F$136:$F$139),SUM($F$136:$F$140),SUM($F$136:$F$141))&gt;0,CHOOSE(WEEKDAY(A136,2),$F$136,SUM($F$136:$F$137),SUM($F$136:$F$138),SUM($F$136:$F$139),SUM($F$136:$F$140),SUM($F$136:$F$141)),""))</f>
        <v/>
      </c>
      <c r="H136" s="26" t="str">
        <f t="shared" ref="H136:H141" si="52">IF(G136&lt;&gt;"",IF(MAX(G136-44/24,0)&gt;0,MAX(G136-44/24,0),""),"")</f>
        <v/>
      </c>
      <c r="I136" s="26" t="str">
        <f>IF($A136=EOMONTH($A136,0),IF(VLOOKUP(MONTH($A136),$L$3:$M$14,2,0)&gt;0,VLOOKUP(MONTH($A136),$L$3:$M$14,2,0),""),IF(AND(MONTH($A136)=5,$H136&lt;&gt;""),SUM($H$3:$H136),IF(AND(MONTH($A136)=6,$H136&lt;&gt;""),SUM($H$3:$H136,-$M$3),IF(AND(MONTH($A136)=7,$H136&lt;&gt;""),SUM($H$3:$H136,-SUM($M$3:$M$4)),IF(AND(MONTH($A136)=8,$H136&lt;&gt;""),SUM($H$3:$H136,-SUM($M$3:$M$5)),IF(AND(MONTH($A136)=9,$H136&lt;&gt;""),SUM($H$3:$H136,-SUM($M$3:$M$6)),IF(AND(MONTH($A136)=10,$H136&lt;&gt;""),SUM($H$3:$H136,-SUM($M$3:$M$7)),IF(AND(MONTH($A136)=11,$H136&lt;&gt;""),SUM($H$3:$H136,-SUM($M$3:$M$8)),IF(AND(MONTH($A136)=12,$H136&lt;&gt;""),SUM($H$3:$H136,-SUM($M$3:$M$9)),IF(AND(MONTH($A136)=1,$H136&lt;&gt;""),SUM($H$3:$H136,-SUM($M$3:$M$10)),IF(AND(MONTH($A136)=2,$H136&lt;&gt;""),SUM($H$3:$H136,-SUM($M$3:$M$11)),IF(AND(MONTH($A136)=3,$H136&lt;&gt;""),SUM($H$3:$H136,-SUM($M$3:$M$12)),IF(AND(MONTH($A136)=4,$H136&lt;&gt;""),SUM($H$3:$H136,-SUM($M$3:$M$13)),"")))))))))))))</f>
        <v/>
      </c>
      <c r="J136" s="26" t="str">
        <f t="shared" si="38"/>
        <v/>
      </c>
      <c r="K136" s="26" t="str">
        <f>IF(OR(A136&lt;$E$1,A136&gt;EOMONTH($E$1,11)),"",IF(OR(AND(A136=EOMONTH(A136,0),VLOOKUP(MONTH(A136),$L$3:$N$14,3,0)&gt;0),J136&lt;&gt;""),SUM($J$3:$J136),""))</f>
        <v/>
      </c>
    </row>
    <row r="137" spans="1:11" x14ac:dyDescent="0.25">
      <c r="A137" s="17">
        <f t="shared" si="50"/>
        <v>43718</v>
      </c>
      <c r="B137" s="11"/>
      <c r="C137" s="11"/>
      <c r="D137" s="11"/>
      <c r="E137" s="11"/>
      <c r="F137" s="22" t="str">
        <f t="shared" si="49"/>
        <v/>
      </c>
      <c r="G137" s="26" t="str">
        <f t="shared" si="51"/>
        <v/>
      </c>
      <c r="H137" s="26" t="str">
        <f t="shared" si="52"/>
        <v/>
      </c>
      <c r="I137" s="26" t="str">
        <f>IF($A137=EOMONTH($A137,0),IF(VLOOKUP(MONTH($A137),$L$3:$M$14,2,0)&gt;0,VLOOKUP(MONTH($A137),$L$3:$M$14,2,0),""),IF(AND(MONTH($A137)=5,$H137&lt;&gt;""),SUM($H$3:$H137),IF(AND(MONTH($A137)=6,$H137&lt;&gt;""),SUM($H$3:$H137,-$M$3),IF(AND(MONTH($A137)=7,$H137&lt;&gt;""),SUM($H$3:$H137,-SUM($M$3:$M$4)),IF(AND(MONTH($A137)=8,$H137&lt;&gt;""),SUM($H$3:$H137,-SUM($M$3:$M$5)),IF(AND(MONTH($A137)=9,$H137&lt;&gt;""),SUM($H$3:$H137,-SUM($M$3:$M$6)),IF(AND(MONTH($A137)=10,$H137&lt;&gt;""),SUM($H$3:$H137,-SUM($M$3:$M$7)),IF(AND(MONTH($A137)=11,$H137&lt;&gt;""),SUM($H$3:$H137,-SUM($M$3:$M$8)),IF(AND(MONTH($A137)=12,$H137&lt;&gt;""),SUM($H$3:$H137,-SUM($M$3:$M$9)),IF(AND(MONTH($A137)=1,$H137&lt;&gt;""),SUM($H$3:$H137,-SUM($M$3:$M$10)),IF(AND(MONTH($A137)=2,$H137&lt;&gt;""),SUM($H$3:$H137,-SUM($M$3:$M$11)),IF(AND(MONTH($A137)=3,$H137&lt;&gt;""),SUM($H$3:$H137,-SUM($M$3:$M$12)),IF(AND(MONTH($A137)=4,$H137&lt;&gt;""),SUM($H$3:$H137,-SUM($M$3:$M$13)),"")))))))))))))</f>
        <v/>
      </c>
      <c r="J137" s="26" t="str">
        <f t="shared" si="38"/>
        <v/>
      </c>
      <c r="K137" s="26" t="str">
        <f>IF(OR(A137&lt;$E$1,A137&gt;EOMONTH($E$1,11)),"",IF(OR(AND(A137=EOMONTH(A137,0),VLOOKUP(MONTH(A137),$L$3:$N$14,3,0)&gt;0),J137&lt;&gt;""),SUM($J$3:$J137),""))</f>
        <v/>
      </c>
    </row>
    <row r="138" spans="1:11" x14ac:dyDescent="0.25">
      <c r="A138" s="17">
        <f t="shared" si="50"/>
        <v>43719</v>
      </c>
      <c r="B138" s="11"/>
      <c r="C138" s="11"/>
      <c r="D138" s="11"/>
      <c r="E138" s="11"/>
      <c r="F138" s="22" t="str">
        <f t="shared" si="49"/>
        <v/>
      </c>
      <c r="G138" s="26" t="str">
        <f t="shared" si="51"/>
        <v/>
      </c>
      <c r="H138" s="26" t="str">
        <f t="shared" si="52"/>
        <v/>
      </c>
      <c r="I138" s="26" t="str">
        <f>IF($A138=EOMONTH($A138,0),IF(VLOOKUP(MONTH($A138),$L$3:$M$14,2,0)&gt;0,VLOOKUP(MONTH($A138),$L$3:$M$14,2,0),""),IF(AND(MONTH($A138)=5,$H138&lt;&gt;""),SUM($H$3:$H138),IF(AND(MONTH($A138)=6,$H138&lt;&gt;""),SUM($H$3:$H138,-$M$3),IF(AND(MONTH($A138)=7,$H138&lt;&gt;""),SUM($H$3:$H138,-SUM($M$3:$M$4)),IF(AND(MONTH($A138)=8,$H138&lt;&gt;""),SUM($H$3:$H138,-SUM($M$3:$M$5)),IF(AND(MONTH($A138)=9,$H138&lt;&gt;""),SUM($H$3:$H138,-SUM($M$3:$M$6)),IF(AND(MONTH($A138)=10,$H138&lt;&gt;""),SUM($H$3:$H138,-SUM($M$3:$M$7)),IF(AND(MONTH($A138)=11,$H138&lt;&gt;""),SUM($H$3:$H138,-SUM($M$3:$M$8)),IF(AND(MONTH($A138)=12,$H138&lt;&gt;""),SUM($H$3:$H138,-SUM($M$3:$M$9)),IF(AND(MONTH($A138)=1,$H138&lt;&gt;""),SUM($H$3:$H138,-SUM($M$3:$M$10)),IF(AND(MONTH($A138)=2,$H138&lt;&gt;""),SUM($H$3:$H138,-SUM($M$3:$M$11)),IF(AND(MONTH($A138)=3,$H138&lt;&gt;""),SUM($H$3:$H138,-SUM($M$3:$M$12)),IF(AND(MONTH($A138)=4,$H138&lt;&gt;""),SUM($H$3:$H138,-SUM($M$3:$M$13)),"")))))))))))))</f>
        <v/>
      </c>
      <c r="J138" s="26" t="str">
        <f t="shared" si="38"/>
        <v/>
      </c>
      <c r="K138" s="26" t="str">
        <f>IF(OR(A138&lt;$E$1,A138&gt;EOMONTH($E$1,11)),"",IF(OR(AND(A138=EOMONTH(A138,0),VLOOKUP(MONTH(A138),$L$3:$N$14,3,0)&gt;0),J138&lt;&gt;""),SUM($J$3:$J138),""))</f>
        <v/>
      </c>
    </row>
    <row r="139" spans="1:11" x14ac:dyDescent="0.25">
      <c r="A139" s="17">
        <f t="shared" si="50"/>
        <v>43720</v>
      </c>
      <c r="B139" s="11"/>
      <c r="C139" s="11"/>
      <c r="D139" s="11"/>
      <c r="E139" s="11"/>
      <c r="F139" s="22" t="str">
        <f t="shared" si="49"/>
        <v/>
      </c>
      <c r="G139" s="26" t="str">
        <f t="shared" si="51"/>
        <v/>
      </c>
      <c r="H139" s="26" t="str">
        <f t="shared" si="52"/>
        <v/>
      </c>
      <c r="I139" s="26" t="str">
        <f>IF($A139=EOMONTH($A139,0),IF(VLOOKUP(MONTH($A139),$L$3:$M$14,2,0)&gt;0,VLOOKUP(MONTH($A139),$L$3:$M$14,2,0),""),IF(AND(MONTH($A139)=5,$H139&lt;&gt;""),SUM($H$3:$H139),IF(AND(MONTH($A139)=6,$H139&lt;&gt;""),SUM($H$3:$H139,-$M$3),IF(AND(MONTH($A139)=7,$H139&lt;&gt;""),SUM($H$3:$H139,-SUM($M$3:$M$4)),IF(AND(MONTH($A139)=8,$H139&lt;&gt;""),SUM($H$3:$H139,-SUM($M$3:$M$5)),IF(AND(MONTH($A139)=9,$H139&lt;&gt;""),SUM($H$3:$H139,-SUM($M$3:$M$6)),IF(AND(MONTH($A139)=10,$H139&lt;&gt;""),SUM($H$3:$H139,-SUM($M$3:$M$7)),IF(AND(MONTH($A139)=11,$H139&lt;&gt;""),SUM($H$3:$H139,-SUM($M$3:$M$8)),IF(AND(MONTH($A139)=12,$H139&lt;&gt;""),SUM($H$3:$H139,-SUM($M$3:$M$9)),IF(AND(MONTH($A139)=1,$H139&lt;&gt;""),SUM($H$3:$H139,-SUM($M$3:$M$10)),IF(AND(MONTH($A139)=2,$H139&lt;&gt;""),SUM($H$3:$H139,-SUM($M$3:$M$11)),IF(AND(MONTH($A139)=3,$H139&lt;&gt;""),SUM($H$3:$H139,-SUM($M$3:$M$12)),IF(AND(MONTH($A139)=4,$H139&lt;&gt;""),SUM($H$3:$H139,-SUM($M$3:$M$13)),"")))))))))))))</f>
        <v/>
      </c>
      <c r="J139" s="26" t="str">
        <f t="shared" si="38"/>
        <v/>
      </c>
      <c r="K139" s="26" t="str">
        <f>IF(OR(A139&lt;$E$1,A139&gt;EOMONTH($E$1,11)),"",IF(OR(AND(A139=EOMONTH(A139,0),VLOOKUP(MONTH(A139),$L$3:$N$14,3,0)&gt;0),J139&lt;&gt;""),SUM($J$3:$J139),""))</f>
        <v/>
      </c>
    </row>
    <row r="140" spans="1:11" x14ac:dyDescent="0.25">
      <c r="A140" s="17">
        <f t="shared" si="50"/>
        <v>43721</v>
      </c>
      <c r="B140" s="11"/>
      <c r="C140" s="11"/>
      <c r="D140" s="11"/>
      <c r="E140" s="11"/>
      <c r="F140" s="22" t="str">
        <f t="shared" si="49"/>
        <v/>
      </c>
      <c r="G140" s="26" t="str">
        <f t="shared" si="51"/>
        <v/>
      </c>
      <c r="H140" s="26" t="str">
        <f t="shared" si="52"/>
        <v/>
      </c>
      <c r="I140" s="26" t="str">
        <f>IF($A140=EOMONTH($A140,0),IF(VLOOKUP(MONTH($A140),$L$3:$M$14,2,0)&gt;0,VLOOKUP(MONTH($A140),$L$3:$M$14,2,0),""),IF(AND(MONTH($A140)=5,$H140&lt;&gt;""),SUM($H$3:$H140),IF(AND(MONTH($A140)=6,$H140&lt;&gt;""),SUM($H$3:$H140,-$M$3),IF(AND(MONTH($A140)=7,$H140&lt;&gt;""),SUM($H$3:$H140,-SUM($M$3:$M$4)),IF(AND(MONTH($A140)=8,$H140&lt;&gt;""),SUM($H$3:$H140,-SUM($M$3:$M$5)),IF(AND(MONTH($A140)=9,$H140&lt;&gt;""),SUM($H$3:$H140,-SUM($M$3:$M$6)),IF(AND(MONTH($A140)=10,$H140&lt;&gt;""),SUM($H$3:$H140,-SUM($M$3:$M$7)),IF(AND(MONTH($A140)=11,$H140&lt;&gt;""),SUM($H$3:$H140,-SUM($M$3:$M$8)),IF(AND(MONTH($A140)=12,$H140&lt;&gt;""),SUM($H$3:$H140,-SUM($M$3:$M$9)),IF(AND(MONTH($A140)=1,$H140&lt;&gt;""),SUM($H$3:$H140,-SUM($M$3:$M$10)),IF(AND(MONTH($A140)=2,$H140&lt;&gt;""),SUM($H$3:$H140,-SUM($M$3:$M$11)),IF(AND(MONTH($A140)=3,$H140&lt;&gt;""),SUM($H$3:$H140,-SUM($M$3:$M$12)),IF(AND(MONTH($A140)=4,$H140&lt;&gt;""),SUM($H$3:$H140,-SUM($M$3:$M$13)),"")))))))))))))</f>
        <v/>
      </c>
      <c r="J140" s="26" t="str">
        <f t="shared" si="38"/>
        <v/>
      </c>
      <c r="K140" s="26" t="str">
        <f>IF(OR(A140&lt;$E$1,A140&gt;EOMONTH($E$1,11)),"",IF(OR(AND(A140=EOMONTH(A140,0),VLOOKUP(MONTH(A140),$L$3:$N$14,3,0)&gt;0),J140&lt;&gt;""),SUM($J$3:$J140),""))</f>
        <v/>
      </c>
    </row>
    <row r="141" spans="1:11" x14ac:dyDescent="0.25">
      <c r="A141" s="17">
        <f t="shared" si="50"/>
        <v>43722</v>
      </c>
      <c r="B141" s="11"/>
      <c r="C141" s="11"/>
      <c r="D141" s="11"/>
      <c r="E141" s="11"/>
      <c r="F141" s="22" t="str">
        <f t="shared" si="49"/>
        <v/>
      </c>
      <c r="G141" s="26" t="str">
        <f t="shared" si="51"/>
        <v/>
      </c>
      <c r="H141" s="26" t="str">
        <f t="shared" si="52"/>
        <v/>
      </c>
      <c r="I141" s="26" t="str">
        <f>IF($A141=EOMONTH($A141,0),IF(VLOOKUP(MONTH($A141),$L$3:$M$14,2,0)&gt;0,VLOOKUP(MONTH($A141),$L$3:$M$14,2,0),""),IF(AND(MONTH($A141)=5,$H141&lt;&gt;""),SUM($H$3:$H141),IF(AND(MONTH($A141)=6,$H141&lt;&gt;""),SUM($H$3:$H141,-$M$3),IF(AND(MONTH($A141)=7,$H141&lt;&gt;""),SUM($H$3:$H141,-SUM($M$3:$M$4)),IF(AND(MONTH($A141)=8,$H141&lt;&gt;""),SUM($H$3:$H141,-SUM($M$3:$M$5)),IF(AND(MONTH($A141)=9,$H141&lt;&gt;""),SUM($H$3:$H141,-SUM($M$3:$M$6)),IF(AND(MONTH($A141)=10,$H141&lt;&gt;""),SUM($H$3:$H141,-SUM($M$3:$M$7)),IF(AND(MONTH($A141)=11,$H141&lt;&gt;""),SUM($H$3:$H141,-SUM($M$3:$M$8)),IF(AND(MONTH($A141)=12,$H141&lt;&gt;""),SUM($H$3:$H141,-SUM($M$3:$M$9)),IF(AND(MONTH($A141)=1,$H141&lt;&gt;""),SUM($H$3:$H141,-SUM($M$3:$M$10)),IF(AND(MONTH($A141)=2,$H141&lt;&gt;""),SUM($H$3:$H141,-SUM($M$3:$M$11)),IF(AND(MONTH($A141)=3,$H141&lt;&gt;""),SUM($H$3:$H141,-SUM($M$3:$M$12)),IF(AND(MONTH($A141)=4,$H141&lt;&gt;""),SUM($H$3:$H141,-SUM($M$3:$M$13)),"")))))))))))))</f>
        <v/>
      </c>
      <c r="J141" s="26" t="str">
        <f t="shared" si="38"/>
        <v/>
      </c>
      <c r="K141" s="26" t="str">
        <f>IF(OR(A141&lt;$E$1,A141&gt;EOMONTH($E$1,11)),"",IF(OR(AND(A141=EOMONTH(A141,0),VLOOKUP(MONTH(A141),$L$3:$N$14,3,0)&gt;0),J141&lt;&gt;""),SUM($J$3:$J141),""))</f>
        <v/>
      </c>
    </row>
    <row r="142" spans="1:11" x14ac:dyDescent="0.25">
      <c r="A142" s="17">
        <f t="shared" si="50"/>
        <v>43723</v>
      </c>
      <c r="B142" s="11"/>
      <c r="C142" s="11"/>
      <c r="D142" s="11"/>
      <c r="E142" s="11"/>
      <c r="F142" s="22" t="str">
        <f t="shared" si="49"/>
        <v/>
      </c>
      <c r="G142" s="28" t="str">
        <f>IF(SUM(F136:F142)-SUM(G136:G141)&gt;0,SUM(F136:F142)-SUM(G136:G141),"")</f>
        <v/>
      </c>
      <c r="H142" s="26" t="str">
        <f>IF(G142&lt;&gt;"",IF(MAX(SUM(F136:F142)-SUM(G136:G141)-44/24,0)&gt;0,IF(MAX(SUM(F136:F142)-SUM(G136:G141)-44/24,0)&gt;4/24,VLOOKUP(MAX(SUM(F136:F142)-SUM(G136:G141)-44/24,0),$O$3:$P$8,2,1),MAX(SUM(F136:F142)-SUM(G136:G141)-44/24,0)),""),"")</f>
        <v/>
      </c>
      <c r="I142" s="26" t="str">
        <f>IF($A142=EOMONTH($A142,0),IF(VLOOKUP(MONTH($A142),$L$3:$M$14,2,0)&gt;0,VLOOKUP(MONTH($A142),$L$3:$M$14,2,0),""),IF(AND(MONTH($A142)=5,$H142&lt;&gt;""),SUM($H$3:$H142),IF(AND(MONTH($A142)=6,$H142&lt;&gt;""),SUM($H$3:$H142,-$M$3),IF(AND(MONTH($A142)=7,$H142&lt;&gt;""),SUM($H$3:$H142,-SUM($M$3:$M$4)),IF(AND(MONTH($A142)=8,$H142&lt;&gt;""),SUM($H$3:$H142,-SUM($M$3:$M$5)),IF(AND(MONTH($A142)=9,$H142&lt;&gt;""),SUM($H$3:$H142,-SUM($M$3:$M$6)),IF(AND(MONTH($A142)=10,$H142&lt;&gt;""),SUM($H$3:$H142,-SUM($M$3:$M$7)),IF(AND(MONTH($A142)=11,$H142&lt;&gt;""),SUM($H$3:$H142,-SUM($M$3:$M$8)),IF(AND(MONTH($A142)=12,$H142&lt;&gt;""),SUM($H$3:$H142,-SUM($M$3:$M$9)),IF(AND(MONTH($A142)=1,$H142&lt;&gt;""),SUM($H$3:$H142,-SUM($M$3:$M$10)),IF(AND(MONTH($A142)=2,$H142&lt;&gt;""),SUM($H$3:$H142,-SUM($M$3:$M$11)),IF(AND(MONTH($A142)=3,$H142&lt;&gt;""),SUM($H$3:$H142,-SUM($M$3:$M$12)),IF(AND(MONTH($A142)=4,$H142&lt;&gt;""),SUM($H$3:$H142,-SUM($M$3:$M$13)),"")))))))))))))</f>
        <v/>
      </c>
      <c r="J142" s="26" t="str">
        <f t="shared" si="38"/>
        <v/>
      </c>
      <c r="K142" s="26" t="str">
        <f>IF(OR(A142&lt;$E$1,A142&gt;EOMONTH($E$1,11)),"",IF(OR(AND(A142=EOMONTH(A142,0),VLOOKUP(MONTH(A142),$L$3:$N$14,3,0)&gt;0),J142&lt;&gt;""),SUM($J$3:$J142),""))</f>
        <v/>
      </c>
    </row>
    <row r="143" spans="1:11" x14ac:dyDescent="0.25">
      <c r="A143" s="17">
        <f t="shared" si="50"/>
        <v>43724</v>
      </c>
      <c r="B143" s="12"/>
      <c r="C143" s="12"/>
      <c r="D143" s="12"/>
      <c r="E143" s="12"/>
      <c r="F143" s="18" t="str">
        <f t="shared" si="49"/>
        <v/>
      </c>
      <c r="G143" s="25" t="str">
        <f t="shared" ref="G143:G148" si="53">IF(MONTH(A143)=MONTH(A144),"",IF(CHOOSE(WEEKDAY(A143,2),$F$143,SUM($F$143:$F$144),SUM($F$143:$F$145),SUM($F$143:$F$146),SUM($F$143:$F$147),SUM($F$143:$F$148))&gt;0,CHOOSE(WEEKDAY(A143,2),$F$143,SUM($F$143:$F$144),SUM($F$143:$F$145),SUM($F$143:$F$146),SUM($F$143:$F$147),SUM($F$143:$F$148)),""))</f>
        <v/>
      </c>
      <c r="H143" s="25" t="str">
        <f t="shared" ref="H143:H148" si="54">IF(G143&lt;&gt;"",IF(MAX(G143-44/24,0)&gt;0,MAX(G143-44/24,0),""),"")</f>
        <v/>
      </c>
      <c r="I143" s="25" t="str">
        <f>IF($A143=EOMONTH($A143,0),IF(VLOOKUP(MONTH($A143),$L$3:$M$14,2,0)&gt;0,VLOOKUP(MONTH($A143),$L$3:$M$14,2,0),""),IF(AND(MONTH($A143)=5,$H143&lt;&gt;""),SUM($H$3:$H143),IF(AND(MONTH($A143)=6,$H143&lt;&gt;""),SUM($H$3:$H143,-$M$3),IF(AND(MONTH($A143)=7,$H143&lt;&gt;""),SUM($H$3:$H143,-SUM($M$3:$M$4)),IF(AND(MONTH($A143)=8,$H143&lt;&gt;""),SUM($H$3:$H143,-SUM($M$3:$M$5)),IF(AND(MONTH($A143)=9,$H143&lt;&gt;""),SUM($H$3:$H143,-SUM($M$3:$M$6)),IF(AND(MONTH($A143)=10,$H143&lt;&gt;""),SUM($H$3:$H143,-SUM($M$3:$M$7)),IF(AND(MONTH($A143)=11,$H143&lt;&gt;""),SUM($H$3:$H143,-SUM($M$3:$M$8)),IF(AND(MONTH($A143)=12,$H143&lt;&gt;""),SUM($H$3:$H143,-SUM($M$3:$M$9)),IF(AND(MONTH($A143)=1,$H143&lt;&gt;""),SUM($H$3:$H143,-SUM($M$3:$M$10)),IF(AND(MONTH($A143)=2,$H143&lt;&gt;""),SUM($H$3:$H143,-SUM($M$3:$M$11)),IF(AND(MONTH($A143)=3,$H143&lt;&gt;""),SUM($H$3:$H143,-SUM($M$3:$M$12)),IF(AND(MONTH($A143)=4,$H143&lt;&gt;""),SUM($H$3:$H143,-SUM($M$3:$M$13)),"")))))))))))))</f>
        <v/>
      </c>
      <c r="J143" s="25" t="str">
        <f t="shared" si="38"/>
        <v/>
      </c>
      <c r="K143" s="25" t="str">
        <f>IF(OR(A143&lt;$E$1,A143&gt;EOMONTH($E$1,11)),"",IF(OR(AND(A143=EOMONTH(A143,0),VLOOKUP(MONTH(A143),$L$3:$N$14,3,0)&gt;0),J143&lt;&gt;""),SUM($J$3:$J143),""))</f>
        <v/>
      </c>
    </row>
    <row r="144" spans="1:11" x14ac:dyDescent="0.25">
      <c r="A144" s="17">
        <f t="shared" si="50"/>
        <v>43725</v>
      </c>
      <c r="B144" s="12"/>
      <c r="C144" s="12"/>
      <c r="D144" s="12"/>
      <c r="E144" s="12"/>
      <c r="F144" s="18" t="str">
        <f t="shared" si="49"/>
        <v/>
      </c>
      <c r="G144" s="25" t="str">
        <f t="shared" si="53"/>
        <v/>
      </c>
      <c r="H144" s="25" t="str">
        <f t="shared" si="54"/>
        <v/>
      </c>
      <c r="I144" s="25" t="str">
        <f>IF($A144=EOMONTH($A144,0),IF(VLOOKUP(MONTH($A144),$L$3:$M$14,2,0)&gt;0,VLOOKUP(MONTH($A144),$L$3:$M$14,2,0),""),IF(AND(MONTH($A144)=5,$H144&lt;&gt;""),SUM($H$3:$H144),IF(AND(MONTH($A144)=6,$H144&lt;&gt;""),SUM($H$3:$H144,-$M$3),IF(AND(MONTH($A144)=7,$H144&lt;&gt;""),SUM($H$3:$H144,-SUM($M$3:$M$4)),IF(AND(MONTH($A144)=8,$H144&lt;&gt;""),SUM($H$3:$H144,-SUM($M$3:$M$5)),IF(AND(MONTH($A144)=9,$H144&lt;&gt;""),SUM($H$3:$H144,-SUM($M$3:$M$6)),IF(AND(MONTH($A144)=10,$H144&lt;&gt;""),SUM($H$3:$H144,-SUM($M$3:$M$7)),IF(AND(MONTH($A144)=11,$H144&lt;&gt;""),SUM($H$3:$H144,-SUM($M$3:$M$8)),IF(AND(MONTH($A144)=12,$H144&lt;&gt;""),SUM($H$3:$H144,-SUM($M$3:$M$9)),IF(AND(MONTH($A144)=1,$H144&lt;&gt;""),SUM($H$3:$H144,-SUM($M$3:$M$10)),IF(AND(MONTH($A144)=2,$H144&lt;&gt;""),SUM($H$3:$H144,-SUM($M$3:$M$11)),IF(AND(MONTH($A144)=3,$H144&lt;&gt;""),SUM($H$3:$H144,-SUM($M$3:$M$12)),IF(AND(MONTH($A144)=4,$H144&lt;&gt;""),SUM($H$3:$H144,-SUM($M$3:$M$13)),"")))))))))))))</f>
        <v/>
      </c>
      <c r="J144" s="25" t="str">
        <f t="shared" si="38"/>
        <v/>
      </c>
      <c r="K144" s="25" t="str">
        <f>IF(OR(A144&lt;$E$1,A144&gt;EOMONTH($E$1,11)),"",IF(OR(AND(A144=EOMONTH(A144,0),VLOOKUP(MONTH(A144),$L$3:$N$14,3,0)&gt;0),J144&lt;&gt;""),SUM($J$3:$J144),""))</f>
        <v/>
      </c>
    </row>
    <row r="145" spans="1:11" x14ac:dyDescent="0.25">
      <c r="A145" s="17">
        <f t="shared" si="50"/>
        <v>43726</v>
      </c>
      <c r="B145" s="12"/>
      <c r="C145" s="12"/>
      <c r="D145" s="12"/>
      <c r="E145" s="12"/>
      <c r="F145" s="18" t="str">
        <f t="shared" si="49"/>
        <v/>
      </c>
      <c r="G145" s="25" t="str">
        <f t="shared" si="53"/>
        <v/>
      </c>
      <c r="H145" s="25" t="str">
        <f t="shared" si="54"/>
        <v/>
      </c>
      <c r="I145" s="25" t="str">
        <f>IF($A145=EOMONTH($A145,0),IF(VLOOKUP(MONTH($A145),$L$3:$M$14,2,0)&gt;0,VLOOKUP(MONTH($A145),$L$3:$M$14,2,0),""),IF(AND(MONTH($A145)=5,$H145&lt;&gt;""),SUM($H$3:$H145),IF(AND(MONTH($A145)=6,$H145&lt;&gt;""),SUM($H$3:$H145,-$M$3),IF(AND(MONTH($A145)=7,$H145&lt;&gt;""),SUM($H$3:$H145,-SUM($M$3:$M$4)),IF(AND(MONTH($A145)=8,$H145&lt;&gt;""),SUM($H$3:$H145,-SUM($M$3:$M$5)),IF(AND(MONTH($A145)=9,$H145&lt;&gt;""),SUM($H$3:$H145,-SUM($M$3:$M$6)),IF(AND(MONTH($A145)=10,$H145&lt;&gt;""),SUM($H$3:$H145,-SUM($M$3:$M$7)),IF(AND(MONTH($A145)=11,$H145&lt;&gt;""),SUM($H$3:$H145,-SUM($M$3:$M$8)),IF(AND(MONTH($A145)=12,$H145&lt;&gt;""),SUM($H$3:$H145,-SUM($M$3:$M$9)),IF(AND(MONTH($A145)=1,$H145&lt;&gt;""),SUM($H$3:$H145,-SUM($M$3:$M$10)),IF(AND(MONTH($A145)=2,$H145&lt;&gt;""),SUM($H$3:$H145,-SUM($M$3:$M$11)),IF(AND(MONTH($A145)=3,$H145&lt;&gt;""),SUM($H$3:$H145,-SUM($M$3:$M$12)),IF(AND(MONTH($A145)=4,$H145&lt;&gt;""),SUM($H$3:$H145,-SUM($M$3:$M$13)),"")))))))))))))</f>
        <v/>
      </c>
      <c r="J145" s="25" t="str">
        <f t="shared" si="38"/>
        <v/>
      </c>
      <c r="K145" s="25" t="str">
        <f>IF(OR(A145&lt;$E$1,A145&gt;EOMONTH($E$1,11)),"",IF(OR(AND(A145=EOMONTH(A145,0),VLOOKUP(MONTH(A145),$L$3:$N$14,3,0)&gt;0),J145&lt;&gt;""),SUM($J$3:$J145),""))</f>
        <v/>
      </c>
    </row>
    <row r="146" spans="1:11" x14ac:dyDescent="0.25">
      <c r="A146" s="17">
        <f t="shared" si="50"/>
        <v>43727</v>
      </c>
      <c r="B146" s="12"/>
      <c r="C146" s="12"/>
      <c r="D146" s="12"/>
      <c r="E146" s="12"/>
      <c r="F146" s="18" t="str">
        <f t="shared" si="49"/>
        <v/>
      </c>
      <c r="G146" s="25" t="str">
        <f t="shared" si="53"/>
        <v/>
      </c>
      <c r="H146" s="25" t="str">
        <f t="shared" si="54"/>
        <v/>
      </c>
      <c r="I146" s="25" t="str">
        <f>IF($A146=EOMONTH($A146,0),IF(VLOOKUP(MONTH($A146),$L$3:$M$14,2,0)&gt;0,VLOOKUP(MONTH($A146),$L$3:$M$14,2,0),""),IF(AND(MONTH($A146)=5,$H146&lt;&gt;""),SUM($H$3:$H146),IF(AND(MONTH($A146)=6,$H146&lt;&gt;""),SUM($H$3:$H146,-$M$3),IF(AND(MONTH($A146)=7,$H146&lt;&gt;""),SUM($H$3:$H146,-SUM($M$3:$M$4)),IF(AND(MONTH($A146)=8,$H146&lt;&gt;""),SUM($H$3:$H146,-SUM($M$3:$M$5)),IF(AND(MONTH($A146)=9,$H146&lt;&gt;""),SUM($H$3:$H146,-SUM($M$3:$M$6)),IF(AND(MONTH($A146)=10,$H146&lt;&gt;""),SUM($H$3:$H146,-SUM($M$3:$M$7)),IF(AND(MONTH($A146)=11,$H146&lt;&gt;""),SUM($H$3:$H146,-SUM($M$3:$M$8)),IF(AND(MONTH($A146)=12,$H146&lt;&gt;""),SUM($H$3:$H146,-SUM($M$3:$M$9)),IF(AND(MONTH($A146)=1,$H146&lt;&gt;""),SUM($H$3:$H146,-SUM($M$3:$M$10)),IF(AND(MONTH($A146)=2,$H146&lt;&gt;""),SUM($H$3:$H146,-SUM($M$3:$M$11)),IF(AND(MONTH($A146)=3,$H146&lt;&gt;""),SUM($H$3:$H146,-SUM($M$3:$M$12)),IF(AND(MONTH($A146)=4,$H146&lt;&gt;""),SUM($H$3:$H146,-SUM($M$3:$M$13)),"")))))))))))))</f>
        <v/>
      </c>
      <c r="J146" s="25" t="str">
        <f t="shared" si="38"/>
        <v/>
      </c>
      <c r="K146" s="25" t="str">
        <f>IF(OR(A146&lt;$E$1,A146&gt;EOMONTH($E$1,11)),"",IF(OR(AND(A146=EOMONTH(A146,0),VLOOKUP(MONTH(A146),$L$3:$N$14,3,0)&gt;0),J146&lt;&gt;""),SUM($J$3:$J146),""))</f>
        <v/>
      </c>
    </row>
    <row r="147" spans="1:11" x14ac:dyDescent="0.25">
      <c r="A147" s="17">
        <f t="shared" si="50"/>
        <v>43728</v>
      </c>
      <c r="B147" s="12"/>
      <c r="C147" s="12"/>
      <c r="D147" s="12"/>
      <c r="E147" s="12"/>
      <c r="F147" s="18" t="str">
        <f t="shared" si="49"/>
        <v/>
      </c>
      <c r="G147" s="25" t="str">
        <f t="shared" si="53"/>
        <v/>
      </c>
      <c r="H147" s="25" t="str">
        <f t="shared" si="54"/>
        <v/>
      </c>
      <c r="I147" s="25" t="str">
        <f>IF($A147=EOMONTH($A147,0),IF(VLOOKUP(MONTH($A147),$L$3:$M$14,2,0)&gt;0,VLOOKUP(MONTH($A147),$L$3:$M$14,2,0),""),IF(AND(MONTH($A147)=5,$H147&lt;&gt;""),SUM($H$3:$H147),IF(AND(MONTH($A147)=6,$H147&lt;&gt;""),SUM($H$3:$H147,-$M$3),IF(AND(MONTH($A147)=7,$H147&lt;&gt;""),SUM($H$3:$H147,-SUM($M$3:$M$4)),IF(AND(MONTH($A147)=8,$H147&lt;&gt;""),SUM($H$3:$H147,-SUM($M$3:$M$5)),IF(AND(MONTH($A147)=9,$H147&lt;&gt;""),SUM($H$3:$H147,-SUM($M$3:$M$6)),IF(AND(MONTH($A147)=10,$H147&lt;&gt;""),SUM($H$3:$H147,-SUM($M$3:$M$7)),IF(AND(MONTH($A147)=11,$H147&lt;&gt;""),SUM($H$3:$H147,-SUM($M$3:$M$8)),IF(AND(MONTH($A147)=12,$H147&lt;&gt;""),SUM($H$3:$H147,-SUM($M$3:$M$9)),IF(AND(MONTH($A147)=1,$H147&lt;&gt;""),SUM($H$3:$H147,-SUM($M$3:$M$10)),IF(AND(MONTH($A147)=2,$H147&lt;&gt;""),SUM($H$3:$H147,-SUM($M$3:$M$11)),IF(AND(MONTH($A147)=3,$H147&lt;&gt;""),SUM($H$3:$H147,-SUM($M$3:$M$12)),IF(AND(MONTH($A147)=4,$H147&lt;&gt;""),SUM($H$3:$H147,-SUM($M$3:$M$13)),"")))))))))))))</f>
        <v/>
      </c>
      <c r="J147" s="25" t="str">
        <f t="shared" si="38"/>
        <v/>
      </c>
      <c r="K147" s="25" t="str">
        <f>IF(OR(A147&lt;$E$1,A147&gt;EOMONTH($E$1,11)),"",IF(OR(AND(A147=EOMONTH(A147,0),VLOOKUP(MONTH(A147),$L$3:$N$14,3,0)&gt;0),J147&lt;&gt;""),SUM($J$3:$J147),""))</f>
        <v/>
      </c>
    </row>
    <row r="148" spans="1:11" x14ac:dyDescent="0.25">
      <c r="A148" s="17">
        <f t="shared" si="50"/>
        <v>43729</v>
      </c>
      <c r="B148" s="12"/>
      <c r="C148" s="12"/>
      <c r="D148" s="12"/>
      <c r="E148" s="12"/>
      <c r="F148" s="18" t="str">
        <f t="shared" si="49"/>
        <v/>
      </c>
      <c r="G148" s="25" t="str">
        <f t="shared" si="53"/>
        <v/>
      </c>
      <c r="H148" s="25" t="str">
        <f t="shared" si="54"/>
        <v/>
      </c>
      <c r="I148" s="25" t="str">
        <f>IF($A148=EOMONTH($A148,0),IF(VLOOKUP(MONTH($A148),$L$3:$M$14,2,0)&gt;0,VLOOKUP(MONTH($A148),$L$3:$M$14,2,0),""),IF(AND(MONTH($A148)=5,$H148&lt;&gt;""),SUM($H$3:$H148),IF(AND(MONTH($A148)=6,$H148&lt;&gt;""),SUM($H$3:$H148,-$M$3),IF(AND(MONTH($A148)=7,$H148&lt;&gt;""),SUM($H$3:$H148,-SUM($M$3:$M$4)),IF(AND(MONTH($A148)=8,$H148&lt;&gt;""),SUM($H$3:$H148,-SUM($M$3:$M$5)),IF(AND(MONTH($A148)=9,$H148&lt;&gt;""),SUM($H$3:$H148,-SUM($M$3:$M$6)),IF(AND(MONTH($A148)=10,$H148&lt;&gt;""),SUM($H$3:$H148,-SUM($M$3:$M$7)),IF(AND(MONTH($A148)=11,$H148&lt;&gt;""),SUM($H$3:$H148,-SUM($M$3:$M$8)),IF(AND(MONTH($A148)=12,$H148&lt;&gt;""),SUM($H$3:$H148,-SUM($M$3:$M$9)),IF(AND(MONTH($A148)=1,$H148&lt;&gt;""),SUM($H$3:$H148,-SUM($M$3:$M$10)),IF(AND(MONTH($A148)=2,$H148&lt;&gt;""),SUM($H$3:$H148,-SUM($M$3:$M$11)),IF(AND(MONTH($A148)=3,$H148&lt;&gt;""),SUM($H$3:$H148,-SUM($M$3:$M$12)),IF(AND(MONTH($A148)=4,$H148&lt;&gt;""),SUM($H$3:$H148,-SUM($M$3:$M$13)),"")))))))))))))</f>
        <v/>
      </c>
      <c r="J148" s="25" t="str">
        <f t="shared" si="38"/>
        <v/>
      </c>
      <c r="K148" s="25" t="str">
        <f>IF(OR(A148&lt;$E$1,A148&gt;EOMONTH($E$1,11)),"",IF(OR(AND(A148=EOMONTH(A148,0),VLOOKUP(MONTH(A148),$L$3:$N$14,3,0)&gt;0),J148&lt;&gt;""),SUM($J$3:$J148),""))</f>
        <v/>
      </c>
    </row>
    <row r="149" spans="1:11" x14ac:dyDescent="0.25">
      <c r="A149" s="17">
        <f t="shared" si="50"/>
        <v>43730</v>
      </c>
      <c r="B149" s="12"/>
      <c r="C149" s="12"/>
      <c r="D149" s="12"/>
      <c r="E149" s="12"/>
      <c r="F149" s="18" t="str">
        <f t="shared" si="49"/>
        <v/>
      </c>
      <c r="G149" s="27" t="str">
        <f>IF(SUM(F143:F149)-SUM(G143:G148)&gt;0,SUM(F143:F149)-SUM(G143:G148),"")</f>
        <v/>
      </c>
      <c r="H149" s="25" t="str">
        <f>IF(G149&lt;&gt;"",IF(MAX(SUM(F143:F149)-SUM(G143:G148)-44/24,0)&gt;0,IF(MAX(SUM(F143:F149)-SUM(G143:G148)-44/24,0)&gt;4/24,VLOOKUP(MAX(SUM(F143:F149)-SUM(G143:G148)-44/24,0),$O$3:$P$8,2,1),MAX(SUM(F143:F149)-SUM(G143:G148)-44/24,0)),""),"")</f>
        <v/>
      </c>
      <c r="I149" s="25" t="str">
        <f>IF($A149=EOMONTH($A149,0),IF(VLOOKUP(MONTH($A149),$L$3:$M$14,2,0)&gt;0,VLOOKUP(MONTH($A149),$L$3:$M$14,2,0),""),IF(AND(MONTH($A149)=5,$H149&lt;&gt;""),SUM($H$3:$H149),IF(AND(MONTH($A149)=6,$H149&lt;&gt;""),SUM($H$3:$H149,-$M$3),IF(AND(MONTH($A149)=7,$H149&lt;&gt;""),SUM($H$3:$H149,-SUM($M$3:$M$4)),IF(AND(MONTH($A149)=8,$H149&lt;&gt;""),SUM($H$3:$H149,-SUM($M$3:$M$5)),IF(AND(MONTH($A149)=9,$H149&lt;&gt;""),SUM($H$3:$H149,-SUM($M$3:$M$6)),IF(AND(MONTH($A149)=10,$H149&lt;&gt;""),SUM($H$3:$H149,-SUM($M$3:$M$7)),IF(AND(MONTH($A149)=11,$H149&lt;&gt;""),SUM($H$3:$H149,-SUM($M$3:$M$8)),IF(AND(MONTH($A149)=12,$H149&lt;&gt;""),SUM($H$3:$H149,-SUM($M$3:$M$9)),IF(AND(MONTH($A149)=1,$H149&lt;&gt;""),SUM($H$3:$H149,-SUM($M$3:$M$10)),IF(AND(MONTH($A149)=2,$H149&lt;&gt;""),SUM($H$3:$H149,-SUM($M$3:$M$11)),IF(AND(MONTH($A149)=3,$H149&lt;&gt;""),SUM($H$3:$H149,-SUM($M$3:$M$12)),IF(AND(MONTH($A149)=4,$H149&lt;&gt;""),SUM($H$3:$H149,-SUM($M$3:$M$13)),"")))))))))))))</f>
        <v/>
      </c>
      <c r="J149" s="25" t="str">
        <f t="shared" si="38"/>
        <v/>
      </c>
      <c r="K149" s="25" t="str">
        <f>IF(OR(A149&lt;$E$1,A149&gt;EOMONTH($E$1,11)),"",IF(OR(AND(A149=EOMONTH(A149,0),VLOOKUP(MONTH(A149),$L$3:$N$14,3,0)&gt;0),J149&lt;&gt;""),SUM($J$3:$J149),""))</f>
        <v/>
      </c>
    </row>
    <row r="150" spans="1:11" x14ac:dyDescent="0.25">
      <c r="A150" s="17">
        <f t="shared" si="50"/>
        <v>43731</v>
      </c>
      <c r="B150" s="11"/>
      <c r="C150" s="11"/>
      <c r="D150" s="11"/>
      <c r="E150" s="11"/>
      <c r="F150" s="22" t="str">
        <f t="shared" si="49"/>
        <v/>
      </c>
      <c r="G150" s="26" t="str">
        <f t="shared" ref="G150:G155" si="55">IF(MONTH(A150)=MONTH(A151),"",IF(CHOOSE(WEEKDAY(A150,2),$F$150,SUM($F$150:$F$151),SUM($F$150:$F$152),SUM($F$150:$F$153),SUM($F$150:$F$154),SUM($F$150:$F$155))&gt;0,CHOOSE(WEEKDAY(A150,2),$F$150,SUM($F$150:$F$151),SUM($F$150:$F$152),SUM($F$150:$F$153),SUM($F$150:$F$154),SUM($F$150:$F$155)),""))</f>
        <v/>
      </c>
      <c r="H150" s="26" t="str">
        <f t="shared" ref="H150:H155" si="56">IF(G150&lt;&gt;"",IF(MAX(G150-44/24,0)&gt;0,MAX(G150-44/24,0),""),"")</f>
        <v/>
      </c>
      <c r="I150" s="26" t="str">
        <f>IF($A150=EOMONTH($A150,0),IF(VLOOKUP(MONTH($A150),$L$3:$M$14,2,0)&gt;0,VLOOKUP(MONTH($A150),$L$3:$M$14,2,0),""),IF(AND(MONTH($A150)=5,$H150&lt;&gt;""),SUM($H$3:$H150),IF(AND(MONTH($A150)=6,$H150&lt;&gt;""),SUM($H$3:$H150,-$M$3),IF(AND(MONTH($A150)=7,$H150&lt;&gt;""),SUM($H$3:$H150,-SUM($M$3:$M$4)),IF(AND(MONTH($A150)=8,$H150&lt;&gt;""),SUM($H$3:$H150,-SUM($M$3:$M$5)),IF(AND(MONTH($A150)=9,$H150&lt;&gt;""),SUM($H$3:$H150,-SUM($M$3:$M$6)),IF(AND(MONTH($A150)=10,$H150&lt;&gt;""),SUM($H$3:$H150,-SUM($M$3:$M$7)),IF(AND(MONTH($A150)=11,$H150&lt;&gt;""),SUM($H$3:$H150,-SUM($M$3:$M$8)),IF(AND(MONTH($A150)=12,$H150&lt;&gt;""),SUM($H$3:$H150,-SUM($M$3:$M$9)),IF(AND(MONTH($A150)=1,$H150&lt;&gt;""),SUM($H$3:$H150,-SUM($M$3:$M$10)),IF(AND(MONTH($A150)=2,$H150&lt;&gt;""),SUM($H$3:$H150,-SUM($M$3:$M$11)),IF(AND(MONTH($A150)=3,$H150&lt;&gt;""),SUM($H$3:$H150,-SUM($M$3:$M$12)),IF(AND(MONTH($A150)=4,$H150&lt;&gt;""),SUM($H$3:$H150,-SUM($M$3:$M$13)),"")))))))))))))</f>
        <v/>
      </c>
      <c r="J150" s="26" t="str">
        <f t="shared" si="38"/>
        <v/>
      </c>
      <c r="K150" s="26" t="str">
        <f>IF(OR(A150&lt;$E$1,A150&gt;EOMONTH($E$1,11)),"",IF(OR(AND(A150=EOMONTH(A150,0),VLOOKUP(MONTH(A150),$L$3:$N$14,3,0)&gt;0),J150&lt;&gt;""),SUM($J$3:$J150),""))</f>
        <v/>
      </c>
    </row>
    <row r="151" spans="1:11" x14ac:dyDescent="0.25">
      <c r="A151" s="17">
        <f t="shared" si="50"/>
        <v>43732</v>
      </c>
      <c r="B151" s="11"/>
      <c r="C151" s="11"/>
      <c r="D151" s="11"/>
      <c r="E151" s="11"/>
      <c r="F151" s="22" t="str">
        <f t="shared" si="49"/>
        <v/>
      </c>
      <c r="G151" s="26" t="str">
        <f t="shared" si="55"/>
        <v/>
      </c>
      <c r="H151" s="26" t="str">
        <f t="shared" si="56"/>
        <v/>
      </c>
      <c r="I151" s="26" t="str">
        <f>IF($A151=EOMONTH($A151,0),IF(VLOOKUP(MONTH($A151),$L$3:$M$14,2,0)&gt;0,VLOOKUP(MONTH($A151),$L$3:$M$14,2,0),""),IF(AND(MONTH($A151)=5,$H151&lt;&gt;""),SUM($H$3:$H151),IF(AND(MONTH($A151)=6,$H151&lt;&gt;""),SUM($H$3:$H151,-$M$3),IF(AND(MONTH($A151)=7,$H151&lt;&gt;""),SUM($H$3:$H151,-SUM($M$3:$M$4)),IF(AND(MONTH($A151)=8,$H151&lt;&gt;""),SUM($H$3:$H151,-SUM($M$3:$M$5)),IF(AND(MONTH($A151)=9,$H151&lt;&gt;""),SUM($H$3:$H151,-SUM($M$3:$M$6)),IF(AND(MONTH($A151)=10,$H151&lt;&gt;""),SUM($H$3:$H151,-SUM($M$3:$M$7)),IF(AND(MONTH($A151)=11,$H151&lt;&gt;""),SUM($H$3:$H151,-SUM($M$3:$M$8)),IF(AND(MONTH($A151)=12,$H151&lt;&gt;""),SUM($H$3:$H151,-SUM($M$3:$M$9)),IF(AND(MONTH($A151)=1,$H151&lt;&gt;""),SUM($H$3:$H151,-SUM($M$3:$M$10)),IF(AND(MONTH($A151)=2,$H151&lt;&gt;""),SUM($H$3:$H151,-SUM($M$3:$M$11)),IF(AND(MONTH($A151)=3,$H151&lt;&gt;""),SUM($H$3:$H151,-SUM($M$3:$M$12)),IF(AND(MONTH($A151)=4,$H151&lt;&gt;""),SUM($H$3:$H151,-SUM($M$3:$M$13)),"")))))))))))))</f>
        <v/>
      </c>
      <c r="J151" s="26" t="str">
        <f t="shared" si="38"/>
        <v/>
      </c>
      <c r="K151" s="26" t="str">
        <f>IF(OR(A151&lt;$E$1,A151&gt;EOMONTH($E$1,11)),"",IF(OR(AND(A151=EOMONTH(A151,0),VLOOKUP(MONTH(A151),$L$3:$N$14,3,0)&gt;0),J151&lt;&gt;""),SUM($J$3:$J151),""))</f>
        <v/>
      </c>
    </row>
    <row r="152" spans="1:11" x14ac:dyDescent="0.25">
      <c r="A152" s="17">
        <f t="shared" si="50"/>
        <v>43733</v>
      </c>
      <c r="B152" s="11"/>
      <c r="C152" s="11"/>
      <c r="D152" s="11"/>
      <c r="E152" s="11"/>
      <c r="F152" s="22" t="str">
        <f t="shared" si="49"/>
        <v/>
      </c>
      <c r="G152" s="26" t="str">
        <f t="shared" si="55"/>
        <v/>
      </c>
      <c r="H152" s="26" t="str">
        <f t="shared" si="56"/>
        <v/>
      </c>
      <c r="I152" s="26" t="str">
        <f>IF($A152=EOMONTH($A152,0),IF(VLOOKUP(MONTH($A152),$L$3:$M$14,2,0)&gt;0,VLOOKUP(MONTH($A152),$L$3:$M$14,2,0),""),IF(AND(MONTH($A152)=5,$H152&lt;&gt;""),SUM($H$3:$H152),IF(AND(MONTH($A152)=6,$H152&lt;&gt;""),SUM($H$3:$H152,-$M$3),IF(AND(MONTH($A152)=7,$H152&lt;&gt;""),SUM($H$3:$H152,-SUM($M$3:$M$4)),IF(AND(MONTH($A152)=8,$H152&lt;&gt;""),SUM($H$3:$H152,-SUM($M$3:$M$5)),IF(AND(MONTH($A152)=9,$H152&lt;&gt;""),SUM($H$3:$H152,-SUM($M$3:$M$6)),IF(AND(MONTH($A152)=10,$H152&lt;&gt;""),SUM($H$3:$H152,-SUM($M$3:$M$7)),IF(AND(MONTH($A152)=11,$H152&lt;&gt;""),SUM($H$3:$H152,-SUM($M$3:$M$8)),IF(AND(MONTH($A152)=12,$H152&lt;&gt;""),SUM($H$3:$H152,-SUM($M$3:$M$9)),IF(AND(MONTH($A152)=1,$H152&lt;&gt;""),SUM($H$3:$H152,-SUM($M$3:$M$10)),IF(AND(MONTH($A152)=2,$H152&lt;&gt;""),SUM($H$3:$H152,-SUM($M$3:$M$11)),IF(AND(MONTH($A152)=3,$H152&lt;&gt;""),SUM($H$3:$H152,-SUM($M$3:$M$12)),IF(AND(MONTH($A152)=4,$H152&lt;&gt;""),SUM($H$3:$H152,-SUM($M$3:$M$13)),"")))))))))))))</f>
        <v/>
      </c>
      <c r="J152" s="26" t="str">
        <f t="shared" si="38"/>
        <v/>
      </c>
      <c r="K152" s="26" t="str">
        <f>IF(OR(A152&lt;$E$1,A152&gt;EOMONTH($E$1,11)),"",IF(OR(AND(A152=EOMONTH(A152,0),VLOOKUP(MONTH(A152),$L$3:$N$14,3,0)&gt;0),J152&lt;&gt;""),SUM($J$3:$J152),""))</f>
        <v/>
      </c>
    </row>
    <row r="153" spans="1:11" x14ac:dyDescent="0.25">
      <c r="A153" s="17">
        <f t="shared" si="50"/>
        <v>43734</v>
      </c>
      <c r="B153" s="11"/>
      <c r="C153" s="11"/>
      <c r="D153" s="11"/>
      <c r="E153" s="11"/>
      <c r="F153" s="22" t="str">
        <f t="shared" si="49"/>
        <v/>
      </c>
      <c r="G153" s="26" t="str">
        <f t="shared" si="55"/>
        <v/>
      </c>
      <c r="H153" s="26" t="str">
        <f t="shared" si="56"/>
        <v/>
      </c>
      <c r="I153" s="26" t="str">
        <f>IF($A153=EOMONTH($A153,0),IF(VLOOKUP(MONTH($A153),$L$3:$M$14,2,0)&gt;0,VLOOKUP(MONTH($A153),$L$3:$M$14,2,0),""),IF(AND(MONTH($A153)=5,$H153&lt;&gt;""),SUM($H$3:$H153),IF(AND(MONTH($A153)=6,$H153&lt;&gt;""),SUM($H$3:$H153,-$M$3),IF(AND(MONTH($A153)=7,$H153&lt;&gt;""),SUM($H$3:$H153,-SUM($M$3:$M$4)),IF(AND(MONTH($A153)=8,$H153&lt;&gt;""),SUM($H$3:$H153,-SUM($M$3:$M$5)),IF(AND(MONTH($A153)=9,$H153&lt;&gt;""),SUM($H$3:$H153,-SUM($M$3:$M$6)),IF(AND(MONTH($A153)=10,$H153&lt;&gt;""),SUM($H$3:$H153,-SUM($M$3:$M$7)),IF(AND(MONTH($A153)=11,$H153&lt;&gt;""),SUM($H$3:$H153,-SUM($M$3:$M$8)),IF(AND(MONTH($A153)=12,$H153&lt;&gt;""),SUM($H$3:$H153,-SUM($M$3:$M$9)),IF(AND(MONTH($A153)=1,$H153&lt;&gt;""),SUM($H$3:$H153,-SUM($M$3:$M$10)),IF(AND(MONTH($A153)=2,$H153&lt;&gt;""),SUM($H$3:$H153,-SUM($M$3:$M$11)),IF(AND(MONTH($A153)=3,$H153&lt;&gt;""),SUM($H$3:$H153,-SUM($M$3:$M$12)),IF(AND(MONTH($A153)=4,$H153&lt;&gt;""),SUM($H$3:$H153,-SUM($M$3:$M$13)),"")))))))))))))</f>
        <v/>
      </c>
      <c r="J153" s="26" t="str">
        <f t="shared" si="38"/>
        <v/>
      </c>
      <c r="K153" s="26" t="str">
        <f>IF(OR(A153&lt;$E$1,A153&gt;EOMONTH($E$1,11)),"",IF(OR(AND(A153=EOMONTH(A153,0),VLOOKUP(MONTH(A153),$L$3:$N$14,3,0)&gt;0),J153&lt;&gt;""),SUM($J$3:$J153),""))</f>
        <v/>
      </c>
    </row>
    <row r="154" spans="1:11" x14ac:dyDescent="0.25">
      <c r="A154" s="17">
        <f t="shared" si="50"/>
        <v>43735</v>
      </c>
      <c r="B154" s="11"/>
      <c r="C154" s="11"/>
      <c r="D154" s="11"/>
      <c r="E154" s="11"/>
      <c r="F154" s="22" t="str">
        <f t="shared" si="49"/>
        <v/>
      </c>
      <c r="G154" s="26" t="str">
        <f t="shared" si="55"/>
        <v/>
      </c>
      <c r="H154" s="26" t="str">
        <f t="shared" si="56"/>
        <v/>
      </c>
      <c r="I154" s="26" t="str">
        <f>IF($A154=EOMONTH($A154,0),IF(VLOOKUP(MONTH($A154),$L$3:$M$14,2,0)&gt;0,VLOOKUP(MONTH($A154),$L$3:$M$14,2,0),""),IF(AND(MONTH($A154)=5,$H154&lt;&gt;""),SUM($H$3:$H154),IF(AND(MONTH($A154)=6,$H154&lt;&gt;""),SUM($H$3:$H154,-$M$3),IF(AND(MONTH($A154)=7,$H154&lt;&gt;""),SUM($H$3:$H154,-SUM($M$3:$M$4)),IF(AND(MONTH($A154)=8,$H154&lt;&gt;""),SUM($H$3:$H154,-SUM($M$3:$M$5)),IF(AND(MONTH($A154)=9,$H154&lt;&gt;""),SUM($H$3:$H154,-SUM($M$3:$M$6)),IF(AND(MONTH($A154)=10,$H154&lt;&gt;""),SUM($H$3:$H154,-SUM($M$3:$M$7)),IF(AND(MONTH($A154)=11,$H154&lt;&gt;""),SUM($H$3:$H154,-SUM($M$3:$M$8)),IF(AND(MONTH($A154)=12,$H154&lt;&gt;""),SUM($H$3:$H154,-SUM($M$3:$M$9)),IF(AND(MONTH($A154)=1,$H154&lt;&gt;""),SUM($H$3:$H154,-SUM($M$3:$M$10)),IF(AND(MONTH($A154)=2,$H154&lt;&gt;""),SUM($H$3:$H154,-SUM($M$3:$M$11)),IF(AND(MONTH($A154)=3,$H154&lt;&gt;""),SUM($H$3:$H154,-SUM($M$3:$M$12)),IF(AND(MONTH($A154)=4,$H154&lt;&gt;""),SUM($H$3:$H154,-SUM($M$3:$M$13)),"")))))))))))))</f>
        <v/>
      </c>
      <c r="J154" s="26" t="str">
        <f t="shared" si="38"/>
        <v/>
      </c>
      <c r="K154" s="26" t="str">
        <f>IF(OR(A154&lt;$E$1,A154&gt;EOMONTH($E$1,11)),"",IF(OR(AND(A154=EOMONTH(A154,0),VLOOKUP(MONTH(A154),$L$3:$N$14,3,0)&gt;0),J154&lt;&gt;""),SUM($J$3:$J154),""))</f>
        <v/>
      </c>
    </row>
    <row r="155" spans="1:11" x14ac:dyDescent="0.25">
      <c r="A155" s="17">
        <f t="shared" si="50"/>
        <v>43736</v>
      </c>
      <c r="B155" s="11"/>
      <c r="C155" s="11"/>
      <c r="D155" s="11"/>
      <c r="E155" s="11"/>
      <c r="F155" s="22" t="str">
        <f t="shared" si="49"/>
        <v/>
      </c>
      <c r="G155" s="26" t="str">
        <f t="shared" si="55"/>
        <v/>
      </c>
      <c r="H155" s="26" t="str">
        <f t="shared" si="56"/>
        <v/>
      </c>
      <c r="I155" s="26" t="str">
        <f>IF($A155=EOMONTH($A155,0),IF(VLOOKUP(MONTH($A155),$L$3:$M$14,2,0)&gt;0,VLOOKUP(MONTH($A155),$L$3:$M$14,2,0),""),IF(AND(MONTH($A155)=5,$H155&lt;&gt;""),SUM($H$3:$H155),IF(AND(MONTH($A155)=6,$H155&lt;&gt;""),SUM($H$3:$H155,-$M$3),IF(AND(MONTH($A155)=7,$H155&lt;&gt;""),SUM($H$3:$H155,-SUM($M$3:$M$4)),IF(AND(MONTH($A155)=8,$H155&lt;&gt;""),SUM($H$3:$H155,-SUM($M$3:$M$5)),IF(AND(MONTH($A155)=9,$H155&lt;&gt;""),SUM($H$3:$H155,-SUM($M$3:$M$6)),IF(AND(MONTH($A155)=10,$H155&lt;&gt;""),SUM($H$3:$H155,-SUM($M$3:$M$7)),IF(AND(MONTH($A155)=11,$H155&lt;&gt;""),SUM($H$3:$H155,-SUM($M$3:$M$8)),IF(AND(MONTH($A155)=12,$H155&lt;&gt;""),SUM($H$3:$H155,-SUM($M$3:$M$9)),IF(AND(MONTH($A155)=1,$H155&lt;&gt;""),SUM($H$3:$H155,-SUM($M$3:$M$10)),IF(AND(MONTH($A155)=2,$H155&lt;&gt;""),SUM($H$3:$H155,-SUM($M$3:$M$11)),IF(AND(MONTH($A155)=3,$H155&lt;&gt;""),SUM($H$3:$H155,-SUM($M$3:$M$12)),IF(AND(MONTH($A155)=4,$H155&lt;&gt;""),SUM($H$3:$H155,-SUM($M$3:$M$13)),"")))))))))))))</f>
        <v/>
      </c>
      <c r="J155" s="26" t="str">
        <f t="shared" si="38"/>
        <v/>
      </c>
      <c r="K155" s="26" t="str">
        <f>IF(OR(A155&lt;$E$1,A155&gt;EOMONTH($E$1,11)),"",IF(OR(AND(A155=EOMONTH(A155,0),VLOOKUP(MONTH(A155),$L$3:$N$14,3,0)&gt;0),J155&lt;&gt;""),SUM($J$3:$J155),""))</f>
        <v/>
      </c>
    </row>
    <row r="156" spans="1:11" x14ac:dyDescent="0.25">
      <c r="A156" s="17">
        <f t="shared" si="50"/>
        <v>43737</v>
      </c>
      <c r="B156" s="11"/>
      <c r="C156" s="11"/>
      <c r="D156" s="11"/>
      <c r="E156" s="11"/>
      <c r="F156" s="22" t="str">
        <f t="shared" si="49"/>
        <v/>
      </c>
      <c r="G156" s="28" t="str">
        <f>IF(SUM(F150:F156)-SUM(G150:G155)&gt;0,SUM(F150:F156)-SUM(G150:G155),"")</f>
        <v/>
      </c>
      <c r="H156" s="26" t="str">
        <f>IF(G156&lt;&gt;"",IF(MAX(SUM(F150:F156)-SUM(G150:G155)-44/24,0)&gt;0,IF(MAX(SUM(F150:F156)-SUM(G150:G155)-44/24,0)&gt;4/24,VLOOKUP(MAX(SUM(F150:F156)-SUM(G150:G155)-44/24,0),$O$3:$P$8,2,1),MAX(SUM(F150:F156)-SUM(G150:G155)-44/24,0)),""),"")</f>
        <v/>
      </c>
      <c r="I156" s="26" t="str">
        <f>IF($A156=EOMONTH($A156,0),IF(VLOOKUP(MONTH($A156),$L$3:$M$14,2,0)&gt;0,VLOOKUP(MONTH($A156),$L$3:$M$14,2,0),""),IF(AND(MONTH($A156)=5,$H156&lt;&gt;""),SUM($H$3:$H156),IF(AND(MONTH($A156)=6,$H156&lt;&gt;""),SUM($H$3:$H156,-$M$3),IF(AND(MONTH($A156)=7,$H156&lt;&gt;""),SUM($H$3:$H156,-SUM($M$3:$M$4)),IF(AND(MONTH($A156)=8,$H156&lt;&gt;""),SUM($H$3:$H156,-SUM($M$3:$M$5)),IF(AND(MONTH($A156)=9,$H156&lt;&gt;""),SUM($H$3:$H156,-SUM($M$3:$M$6)),IF(AND(MONTH($A156)=10,$H156&lt;&gt;""),SUM($H$3:$H156,-SUM($M$3:$M$7)),IF(AND(MONTH($A156)=11,$H156&lt;&gt;""),SUM($H$3:$H156,-SUM($M$3:$M$8)),IF(AND(MONTH($A156)=12,$H156&lt;&gt;""),SUM($H$3:$H156,-SUM($M$3:$M$9)),IF(AND(MONTH($A156)=1,$H156&lt;&gt;""),SUM($H$3:$H156,-SUM($M$3:$M$10)),IF(AND(MONTH($A156)=2,$H156&lt;&gt;""),SUM($H$3:$H156,-SUM($M$3:$M$11)),IF(AND(MONTH($A156)=3,$H156&lt;&gt;""),SUM($H$3:$H156,-SUM($M$3:$M$12)),IF(AND(MONTH($A156)=4,$H156&lt;&gt;""),SUM($H$3:$H156,-SUM($M$3:$M$13)),"")))))))))))))</f>
        <v/>
      </c>
      <c r="J156" s="26" t="str">
        <f t="shared" si="38"/>
        <v/>
      </c>
      <c r="K156" s="26" t="str">
        <f>IF(OR(A156&lt;$E$1,A156&gt;EOMONTH($E$1,11)),"",IF(OR(AND(A156=EOMONTH(A156,0),VLOOKUP(MONTH(A156),$L$3:$N$14,3,0)&gt;0),J156&lt;&gt;""),SUM($J$3:$J156),""))</f>
        <v/>
      </c>
    </row>
    <row r="157" spans="1:11" x14ac:dyDescent="0.25">
      <c r="A157" s="17">
        <f t="shared" si="50"/>
        <v>43738</v>
      </c>
      <c r="B157" s="12"/>
      <c r="C157" s="12"/>
      <c r="D157" s="12"/>
      <c r="E157" s="12"/>
      <c r="F157" s="18" t="str">
        <f t="shared" si="49"/>
        <v/>
      </c>
      <c r="G157" s="25" t="str">
        <f t="shared" ref="G157:G162" si="57">IF(MONTH(A157)=MONTH(A158),"",IF(CHOOSE(WEEKDAY(A157,2),$F$157,SUM($F$157:$F$158),SUM($F$157:$F$159),SUM($F$157:$F$160),SUM($F$157:$F$161),SUM($F$157:$F$162))&gt;0,CHOOSE(WEEKDAY(A157,2),$F$157,SUM($F$157:$F$158),SUM($F$157:$F$159),SUM($F$157:$F$160),SUM($F$157:$F$161),SUM($F$157:$F$162)),""))</f>
        <v/>
      </c>
      <c r="H157" s="25" t="str">
        <f t="shared" ref="H157:H162" si="58">IF(G157&lt;&gt;"",IF(MAX(G157-44/24,0)&gt;0,MAX(G157-44/24,0),""),"")</f>
        <v/>
      </c>
      <c r="I157" s="25" t="str">
        <f>IF($A157=EOMONTH($A157,0),IF(VLOOKUP(MONTH($A157),$L$3:$M$14,2,0)&gt;0,VLOOKUP(MONTH($A157),$L$3:$M$14,2,0),""),IF(AND(MONTH($A157)=5,$H157&lt;&gt;""),SUM($H$3:$H157),IF(AND(MONTH($A157)=6,$H157&lt;&gt;""),SUM($H$3:$H157,-$M$3),IF(AND(MONTH($A157)=7,$H157&lt;&gt;""),SUM($H$3:$H157,-SUM($M$3:$M$4)),IF(AND(MONTH($A157)=8,$H157&lt;&gt;""),SUM($H$3:$H157,-SUM($M$3:$M$5)),IF(AND(MONTH($A157)=9,$H157&lt;&gt;""),SUM($H$3:$H157,-SUM($M$3:$M$6)),IF(AND(MONTH($A157)=10,$H157&lt;&gt;""),SUM($H$3:$H157,-SUM($M$3:$M$7)),IF(AND(MONTH($A157)=11,$H157&lt;&gt;""),SUM($H$3:$H157,-SUM($M$3:$M$8)),IF(AND(MONTH($A157)=12,$H157&lt;&gt;""),SUM($H$3:$H157,-SUM($M$3:$M$9)),IF(AND(MONTH($A157)=1,$H157&lt;&gt;""),SUM($H$3:$H157,-SUM($M$3:$M$10)),IF(AND(MONTH($A157)=2,$H157&lt;&gt;""),SUM($H$3:$H157,-SUM($M$3:$M$11)),IF(AND(MONTH($A157)=3,$H157&lt;&gt;""),SUM($H$3:$H157,-SUM($M$3:$M$12)),IF(AND(MONTH($A157)=4,$H157&lt;&gt;""),SUM($H$3:$H157,-SUM($M$3:$M$13)),"")))))))))))))</f>
        <v/>
      </c>
      <c r="J157" s="25" t="str">
        <f t="shared" si="38"/>
        <v/>
      </c>
      <c r="K157" s="25" t="str">
        <f>IF(OR(A157&lt;$E$1,A157&gt;EOMONTH($E$1,11)),"",IF(OR(AND(A157=EOMONTH(A157,0),VLOOKUP(MONTH(A157),$L$3:$N$14,3,0)&gt;0),J157&lt;&gt;""),SUM($J$3:$J157),""))</f>
        <v/>
      </c>
    </row>
    <row r="158" spans="1:11" x14ac:dyDescent="0.25">
      <c r="A158" s="17">
        <f t="shared" si="50"/>
        <v>43739</v>
      </c>
      <c r="B158" s="12"/>
      <c r="C158" s="12"/>
      <c r="D158" s="12"/>
      <c r="E158" s="12"/>
      <c r="F158" s="18" t="str">
        <f t="shared" si="49"/>
        <v/>
      </c>
      <c r="G158" s="25" t="str">
        <f t="shared" si="57"/>
        <v/>
      </c>
      <c r="H158" s="25" t="str">
        <f t="shared" si="58"/>
        <v/>
      </c>
      <c r="I158" s="25" t="str">
        <f>IF($A158=EOMONTH($A158,0),IF(VLOOKUP(MONTH($A158),$L$3:$M$14,2,0)&gt;0,VLOOKUP(MONTH($A158),$L$3:$M$14,2,0),""),IF(AND(MONTH($A158)=5,$H158&lt;&gt;""),SUM($H$3:$H158),IF(AND(MONTH($A158)=6,$H158&lt;&gt;""),SUM($H$3:$H158,-$M$3),IF(AND(MONTH($A158)=7,$H158&lt;&gt;""),SUM($H$3:$H158,-SUM($M$3:$M$4)),IF(AND(MONTH($A158)=8,$H158&lt;&gt;""),SUM($H$3:$H158,-SUM($M$3:$M$5)),IF(AND(MONTH($A158)=9,$H158&lt;&gt;""),SUM($H$3:$H158,-SUM($M$3:$M$6)),IF(AND(MONTH($A158)=10,$H158&lt;&gt;""),SUM($H$3:$H158,-SUM($M$3:$M$7)),IF(AND(MONTH($A158)=11,$H158&lt;&gt;""),SUM($H$3:$H158,-SUM($M$3:$M$8)),IF(AND(MONTH($A158)=12,$H158&lt;&gt;""),SUM($H$3:$H158,-SUM($M$3:$M$9)),IF(AND(MONTH($A158)=1,$H158&lt;&gt;""),SUM($H$3:$H158,-SUM($M$3:$M$10)),IF(AND(MONTH($A158)=2,$H158&lt;&gt;""),SUM($H$3:$H158,-SUM($M$3:$M$11)),IF(AND(MONTH($A158)=3,$H158&lt;&gt;""),SUM($H$3:$H158,-SUM($M$3:$M$12)),IF(AND(MONTH($A158)=4,$H158&lt;&gt;""),SUM($H$3:$H158,-SUM($M$3:$M$13)),"")))))))))))))</f>
        <v/>
      </c>
      <c r="J158" s="25" t="str">
        <f t="shared" si="38"/>
        <v/>
      </c>
      <c r="K158" s="25" t="str">
        <f>IF(OR(A158&lt;$E$1,A158&gt;EOMONTH($E$1,11)),"",IF(OR(AND(A158=EOMONTH(A158,0),VLOOKUP(MONTH(A158),$L$3:$N$14,3,0)&gt;0),J158&lt;&gt;""),SUM($J$3:$J158),""))</f>
        <v/>
      </c>
    </row>
    <row r="159" spans="1:11" x14ac:dyDescent="0.25">
      <c r="A159" s="17">
        <f t="shared" si="50"/>
        <v>43740</v>
      </c>
      <c r="B159" s="12"/>
      <c r="C159" s="12"/>
      <c r="D159" s="12"/>
      <c r="E159" s="12"/>
      <c r="F159" s="18" t="str">
        <f t="shared" si="49"/>
        <v/>
      </c>
      <c r="G159" s="25" t="str">
        <f t="shared" si="57"/>
        <v/>
      </c>
      <c r="H159" s="25" t="str">
        <f t="shared" si="58"/>
        <v/>
      </c>
      <c r="I159" s="25" t="str">
        <f>IF($A159=EOMONTH($A159,0),IF(VLOOKUP(MONTH($A159),$L$3:$M$14,2,0)&gt;0,VLOOKUP(MONTH($A159),$L$3:$M$14,2,0),""),IF(AND(MONTH($A159)=5,$H159&lt;&gt;""),SUM($H$3:$H159),IF(AND(MONTH($A159)=6,$H159&lt;&gt;""),SUM($H$3:$H159,-$M$3),IF(AND(MONTH($A159)=7,$H159&lt;&gt;""),SUM($H$3:$H159,-SUM($M$3:$M$4)),IF(AND(MONTH($A159)=8,$H159&lt;&gt;""),SUM($H$3:$H159,-SUM($M$3:$M$5)),IF(AND(MONTH($A159)=9,$H159&lt;&gt;""),SUM($H$3:$H159,-SUM($M$3:$M$6)),IF(AND(MONTH($A159)=10,$H159&lt;&gt;""),SUM($H$3:$H159,-SUM($M$3:$M$7)),IF(AND(MONTH($A159)=11,$H159&lt;&gt;""),SUM($H$3:$H159,-SUM($M$3:$M$8)),IF(AND(MONTH($A159)=12,$H159&lt;&gt;""),SUM($H$3:$H159,-SUM($M$3:$M$9)),IF(AND(MONTH($A159)=1,$H159&lt;&gt;""),SUM($H$3:$H159,-SUM($M$3:$M$10)),IF(AND(MONTH($A159)=2,$H159&lt;&gt;""),SUM($H$3:$H159,-SUM($M$3:$M$11)),IF(AND(MONTH($A159)=3,$H159&lt;&gt;""),SUM($H$3:$H159,-SUM($M$3:$M$12)),IF(AND(MONTH($A159)=4,$H159&lt;&gt;""),SUM($H$3:$H159,-SUM($M$3:$M$13)),"")))))))))))))</f>
        <v/>
      </c>
      <c r="J159" s="25" t="str">
        <f t="shared" si="38"/>
        <v/>
      </c>
      <c r="K159" s="25" t="str">
        <f>IF(OR(A159&lt;$E$1,A159&gt;EOMONTH($E$1,11)),"",IF(OR(AND(A159=EOMONTH(A159,0),VLOOKUP(MONTH(A159),$L$3:$N$14,3,0)&gt;0),J159&lt;&gt;""),SUM($J$3:$J159),""))</f>
        <v/>
      </c>
    </row>
    <row r="160" spans="1:11" x14ac:dyDescent="0.25">
      <c r="A160" s="17">
        <f t="shared" si="50"/>
        <v>43741</v>
      </c>
      <c r="B160" s="12"/>
      <c r="C160" s="12"/>
      <c r="D160" s="12"/>
      <c r="E160" s="12"/>
      <c r="F160" s="18" t="str">
        <f t="shared" si="49"/>
        <v/>
      </c>
      <c r="G160" s="25" t="str">
        <f t="shared" si="57"/>
        <v/>
      </c>
      <c r="H160" s="25" t="str">
        <f t="shared" si="58"/>
        <v/>
      </c>
      <c r="I160" s="25" t="str">
        <f>IF($A160=EOMONTH($A160,0),IF(VLOOKUP(MONTH($A160),$L$3:$M$14,2,0)&gt;0,VLOOKUP(MONTH($A160),$L$3:$M$14,2,0),""),IF(AND(MONTH($A160)=5,$H160&lt;&gt;""),SUM($H$3:$H160),IF(AND(MONTH($A160)=6,$H160&lt;&gt;""),SUM($H$3:$H160,-$M$3),IF(AND(MONTH($A160)=7,$H160&lt;&gt;""),SUM($H$3:$H160,-SUM($M$3:$M$4)),IF(AND(MONTH($A160)=8,$H160&lt;&gt;""),SUM($H$3:$H160,-SUM($M$3:$M$5)),IF(AND(MONTH($A160)=9,$H160&lt;&gt;""),SUM($H$3:$H160,-SUM($M$3:$M$6)),IF(AND(MONTH($A160)=10,$H160&lt;&gt;""),SUM($H$3:$H160,-SUM($M$3:$M$7)),IF(AND(MONTH($A160)=11,$H160&lt;&gt;""),SUM($H$3:$H160,-SUM($M$3:$M$8)),IF(AND(MONTH($A160)=12,$H160&lt;&gt;""),SUM($H$3:$H160,-SUM($M$3:$M$9)),IF(AND(MONTH($A160)=1,$H160&lt;&gt;""),SUM($H$3:$H160,-SUM($M$3:$M$10)),IF(AND(MONTH($A160)=2,$H160&lt;&gt;""),SUM($H$3:$H160,-SUM($M$3:$M$11)),IF(AND(MONTH($A160)=3,$H160&lt;&gt;""),SUM($H$3:$H160,-SUM($M$3:$M$12)),IF(AND(MONTH($A160)=4,$H160&lt;&gt;""),SUM($H$3:$H160,-SUM($M$3:$M$13)),"")))))))))))))</f>
        <v/>
      </c>
      <c r="J160" s="25" t="str">
        <f t="shared" si="38"/>
        <v/>
      </c>
      <c r="K160" s="25" t="str">
        <f>IF(OR(A160&lt;$E$1,A160&gt;EOMONTH($E$1,11)),"",IF(OR(AND(A160=EOMONTH(A160,0),VLOOKUP(MONTH(A160),$L$3:$N$14,3,0)&gt;0),J160&lt;&gt;""),SUM($J$3:$J160),""))</f>
        <v/>
      </c>
    </row>
    <row r="161" spans="1:11" x14ac:dyDescent="0.25">
      <c r="A161" s="17">
        <f t="shared" si="50"/>
        <v>43742</v>
      </c>
      <c r="B161" s="12"/>
      <c r="C161" s="12"/>
      <c r="D161" s="12"/>
      <c r="E161" s="12"/>
      <c r="F161" s="18" t="str">
        <f t="shared" si="49"/>
        <v/>
      </c>
      <c r="G161" s="25" t="str">
        <f t="shared" si="57"/>
        <v/>
      </c>
      <c r="H161" s="25" t="str">
        <f t="shared" si="58"/>
        <v/>
      </c>
      <c r="I161" s="25" t="str">
        <f>IF($A161=EOMONTH($A161,0),IF(VLOOKUP(MONTH($A161),$L$3:$M$14,2,0)&gt;0,VLOOKUP(MONTH($A161),$L$3:$M$14,2,0),""),IF(AND(MONTH($A161)=5,$H161&lt;&gt;""),SUM($H$3:$H161),IF(AND(MONTH($A161)=6,$H161&lt;&gt;""),SUM($H$3:$H161,-$M$3),IF(AND(MONTH($A161)=7,$H161&lt;&gt;""),SUM($H$3:$H161,-SUM($M$3:$M$4)),IF(AND(MONTH($A161)=8,$H161&lt;&gt;""),SUM($H$3:$H161,-SUM($M$3:$M$5)),IF(AND(MONTH($A161)=9,$H161&lt;&gt;""),SUM($H$3:$H161,-SUM($M$3:$M$6)),IF(AND(MONTH($A161)=10,$H161&lt;&gt;""),SUM($H$3:$H161,-SUM($M$3:$M$7)),IF(AND(MONTH($A161)=11,$H161&lt;&gt;""),SUM($H$3:$H161,-SUM($M$3:$M$8)),IF(AND(MONTH($A161)=12,$H161&lt;&gt;""),SUM($H$3:$H161,-SUM($M$3:$M$9)),IF(AND(MONTH($A161)=1,$H161&lt;&gt;""),SUM($H$3:$H161,-SUM($M$3:$M$10)),IF(AND(MONTH($A161)=2,$H161&lt;&gt;""),SUM($H$3:$H161,-SUM($M$3:$M$11)),IF(AND(MONTH($A161)=3,$H161&lt;&gt;""),SUM($H$3:$H161,-SUM($M$3:$M$12)),IF(AND(MONTH($A161)=4,$H161&lt;&gt;""),SUM($H$3:$H161,-SUM($M$3:$M$13)),"")))))))))))))</f>
        <v/>
      </c>
      <c r="J161" s="25" t="str">
        <f t="shared" si="38"/>
        <v/>
      </c>
      <c r="K161" s="25" t="str">
        <f>IF(OR(A161&lt;$E$1,A161&gt;EOMONTH($E$1,11)),"",IF(OR(AND(A161=EOMONTH(A161,0),VLOOKUP(MONTH(A161),$L$3:$N$14,3,0)&gt;0),J161&lt;&gt;""),SUM($J$3:$J161),""))</f>
        <v/>
      </c>
    </row>
    <row r="162" spans="1:11" x14ac:dyDescent="0.25">
      <c r="A162" s="17">
        <f t="shared" si="50"/>
        <v>43743</v>
      </c>
      <c r="B162" s="12"/>
      <c r="C162" s="12"/>
      <c r="D162" s="12"/>
      <c r="E162" s="12"/>
      <c r="F162" s="18" t="str">
        <f t="shared" si="49"/>
        <v/>
      </c>
      <c r="G162" s="25" t="str">
        <f t="shared" si="57"/>
        <v/>
      </c>
      <c r="H162" s="25" t="str">
        <f t="shared" si="58"/>
        <v/>
      </c>
      <c r="I162" s="25" t="str">
        <f>IF($A162=EOMONTH($A162,0),IF(VLOOKUP(MONTH($A162),$L$3:$M$14,2,0)&gt;0,VLOOKUP(MONTH($A162),$L$3:$M$14,2,0),""),IF(AND(MONTH($A162)=5,$H162&lt;&gt;""),SUM($H$3:$H162),IF(AND(MONTH($A162)=6,$H162&lt;&gt;""),SUM($H$3:$H162,-$M$3),IF(AND(MONTH($A162)=7,$H162&lt;&gt;""),SUM($H$3:$H162,-SUM($M$3:$M$4)),IF(AND(MONTH($A162)=8,$H162&lt;&gt;""),SUM($H$3:$H162,-SUM($M$3:$M$5)),IF(AND(MONTH($A162)=9,$H162&lt;&gt;""),SUM($H$3:$H162,-SUM($M$3:$M$6)),IF(AND(MONTH($A162)=10,$H162&lt;&gt;""),SUM($H$3:$H162,-SUM($M$3:$M$7)),IF(AND(MONTH($A162)=11,$H162&lt;&gt;""),SUM($H$3:$H162,-SUM($M$3:$M$8)),IF(AND(MONTH($A162)=12,$H162&lt;&gt;""),SUM($H$3:$H162,-SUM($M$3:$M$9)),IF(AND(MONTH($A162)=1,$H162&lt;&gt;""),SUM($H$3:$H162,-SUM($M$3:$M$10)),IF(AND(MONTH($A162)=2,$H162&lt;&gt;""),SUM($H$3:$H162,-SUM($M$3:$M$11)),IF(AND(MONTH($A162)=3,$H162&lt;&gt;""),SUM($H$3:$H162,-SUM($M$3:$M$12)),IF(AND(MONTH($A162)=4,$H162&lt;&gt;""),SUM($H$3:$H162,-SUM($M$3:$M$13)),"")))))))))))))</f>
        <v/>
      </c>
      <c r="J162" s="25" t="str">
        <f t="shared" si="38"/>
        <v/>
      </c>
      <c r="K162" s="25" t="str">
        <f>IF(OR(A162&lt;$E$1,A162&gt;EOMONTH($E$1,11)),"",IF(OR(AND(A162=EOMONTH(A162,0),VLOOKUP(MONTH(A162),$L$3:$N$14,3,0)&gt;0),J162&lt;&gt;""),SUM($J$3:$J162),""))</f>
        <v/>
      </c>
    </row>
    <row r="163" spans="1:11" x14ac:dyDescent="0.25">
      <c r="A163" s="17">
        <f t="shared" si="50"/>
        <v>43744</v>
      </c>
      <c r="B163" s="12"/>
      <c r="C163" s="12"/>
      <c r="D163" s="12"/>
      <c r="E163" s="12"/>
      <c r="F163" s="18" t="str">
        <f t="shared" si="49"/>
        <v/>
      </c>
      <c r="G163" s="27" t="str">
        <f>IF(SUM(F157:F163)-SUM(G157:G162)&gt;0,SUM(F157:F163)-SUM(G157:G162),"")</f>
        <v/>
      </c>
      <c r="H163" s="25" t="str">
        <f>IF(G163&lt;&gt;"",IF(MAX(SUM(F157:F163)-SUM(G157:G162)-44/24,0)&gt;0,IF(MAX(SUM(F157:F163)-SUM(G157:G162)-44/24,0)&gt;4/24,VLOOKUP(MAX(SUM(F157:F163)-SUM(G157:G162)-44/24,0),$O$3:$P$8,2,1),MAX(SUM(F157:F163)-SUM(G157:G162)-44/24,0)),""),"")</f>
        <v/>
      </c>
      <c r="I163" s="25" t="str">
        <f>IF($A163=EOMONTH($A163,0),IF(VLOOKUP(MONTH($A163),$L$3:$M$14,2,0)&gt;0,VLOOKUP(MONTH($A163),$L$3:$M$14,2,0),""),IF(AND(MONTH($A163)=5,$H163&lt;&gt;""),SUM($H$3:$H163),IF(AND(MONTH($A163)=6,$H163&lt;&gt;""),SUM($H$3:$H163,-$M$3),IF(AND(MONTH($A163)=7,$H163&lt;&gt;""),SUM($H$3:$H163,-SUM($M$3:$M$4)),IF(AND(MONTH($A163)=8,$H163&lt;&gt;""),SUM($H$3:$H163,-SUM($M$3:$M$5)),IF(AND(MONTH($A163)=9,$H163&lt;&gt;""),SUM($H$3:$H163,-SUM($M$3:$M$6)),IF(AND(MONTH($A163)=10,$H163&lt;&gt;""),SUM($H$3:$H163,-SUM($M$3:$M$7)),IF(AND(MONTH($A163)=11,$H163&lt;&gt;""),SUM($H$3:$H163,-SUM($M$3:$M$8)),IF(AND(MONTH($A163)=12,$H163&lt;&gt;""),SUM($H$3:$H163,-SUM($M$3:$M$9)),IF(AND(MONTH($A163)=1,$H163&lt;&gt;""),SUM($H$3:$H163,-SUM($M$3:$M$10)),IF(AND(MONTH($A163)=2,$H163&lt;&gt;""),SUM($H$3:$H163,-SUM($M$3:$M$11)),IF(AND(MONTH($A163)=3,$H163&lt;&gt;""),SUM($H$3:$H163,-SUM($M$3:$M$12)),IF(AND(MONTH($A163)=4,$H163&lt;&gt;""),SUM($H$3:$H163,-SUM($M$3:$M$13)),"")))))))))))))</f>
        <v/>
      </c>
      <c r="J163" s="25" t="str">
        <f t="shared" ref="J163:J226" si="59">IF(G163&lt;&gt;"",IF(MAX(G163-35/24,0)&gt;0,IF(MAX(G163,0)&gt;48/24,9/24,MAX(G163-35/24,0)-_xlfn.NUMBERVALUE(H163)),""),"")</f>
        <v/>
      </c>
      <c r="K163" s="25" t="str">
        <f>IF(OR(A163&lt;$E$1,A163&gt;EOMONTH($E$1,11)),"",IF(OR(AND(A163=EOMONTH(A163,0),VLOOKUP(MONTH(A163),$L$3:$N$14,3,0)&gt;0),J163&lt;&gt;""),SUM($J$3:$J163),""))</f>
        <v/>
      </c>
    </row>
    <row r="164" spans="1:11" x14ac:dyDescent="0.25">
      <c r="A164" s="17">
        <f t="shared" si="50"/>
        <v>43745</v>
      </c>
      <c r="B164" s="11"/>
      <c r="C164" s="11"/>
      <c r="D164" s="11"/>
      <c r="E164" s="11"/>
      <c r="F164" s="22" t="str">
        <f t="shared" si="49"/>
        <v/>
      </c>
      <c r="G164" s="26" t="str">
        <f t="shared" ref="G164:G169" si="60">IF(MONTH(A164)=MONTH(A165),"",IF(CHOOSE(WEEKDAY(A164,2),$F$164,SUM($F$164:$F$165),SUM($F$164:$F$166),SUM($F$164:$F$167),SUM($F$164:$F$168),SUM($F$164:$F$169))&gt;0,CHOOSE(WEEKDAY(A164,2),$F$164,SUM($F$164:$F$165),SUM($F$164:$F$166),SUM($F$164:$F$167),SUM($F$164:$F$168),SUM($F$164:$F$169)),""))</f>
        <v/>
      </c>
      <c r="H164" s="26" t="str">
        <f t="shared" ref="H164:H169" si="61">IF(G164&lt;&gt;"",IF(MAX(G164-44/24,0)&gt;0,MAX(G164-44/24,0),""),"")</f>
        <v/>
      </c>
      <c r="I164" s="26" t="str">
        <f>IF($A164=EOMONTH($A164,0),IF(VLOOKUP(MONTH($A164),$L$3:$M$14,2,0)&gt;0,VLOOKUP(MONTH($A164),$L$3:$M$14,2,0),""),IF(AND(MONTH($A164)=5,$H164&lt;&gt;""),SUM($H$3:$H164),IF(AND(MONTH($A164)=6,$H164&lt;&gt;""),SUM($H$3:$H164,-$M$3),IF(AND(MONTH($A164)=7,$H164&lt;&gt;""),SUM($H$3:$H164,-SUM($M$3:$M$4)),IF(AND(MONTH($A164)=8,$H164&lt;&gt;""),SUM($H$3:$H164,-SUM($M$3:$M$5)),IF(AND(MONTH($A164)=9,$H164&lt;&gt;""),SUM($H$3:$H164,-SUM($M$3:$M$6)),IF(AND(MONTH($A164)=10,$H164&lt;&gt;""),SUM($H$3:$H164,-SUM($M$3:$M$7)),IF(AND(MONTH($A164)=11,$H164&lt;&gt;""),SUM($H$3:$H164,-SUM($M$3:$M$8)),IF(AND(MONTH($A164)=12,$H164&lt;&gt;""),SUM($H$3:$H164,-SUM($M$3:$M$9)),IF(AND(MONTH($A164)=1,$H164&lt;&gt;""),SUM($H$3:$H164,-SUM($M$3:$M$10)),IF(AND(MONTH($A164)=2,$H164&lt;&gt;""),SUM($H$3:$H164,-SUM($M$3:$M$11)),IF(AND(MONTH($A164)=3,$H164&lt;&gt;""),SUM($H$3:$H164,-SUM($M$3:$M$12)),IF(AND(MONTH($A164)=4,$H164&lt;&gt;""),SUM($H$3:$H164,-SUM($M$3:$M$13)),"")))))))))))))</f>
        <v/>
      </c>
      <c r="J164" s="26" t="str">
        <f t="shared" si="59"/>
        <v/>
      </c>
      <c r="K164" s="26" t="str">
        <f>IF(OR(A164&lt;$E$1,A164&gt;EOMONTH($E$1,11)),"",IF(OR(AND(A164=EOMONTH(A164,0),VLOOKUP(MONTH(A164),$L$3:$N$14,3,0)&gt;0),J164&lt;&gt;""),SUM($J$3:$J164),""))</f>
        <v/>
      </c>
    </row>
    <row r="165" spans="1:11" x14ac:dyDescent="0.25">
      <c r="A165" s="17">
        <f t="shared" si="50"/>
        <v>43746</v>
      </c>
      <c r="B165" s="11"/>
      <c r="C165" s="11"/>
      <c r="D165" s="11"/>
      <c r="E165" s="11"/>
      <c r="F165" s="22" t="str">
        <f t="shared" si="49"/>
        <v/>
      </c>
      <c r="G165" s="26" t="str">
        <f t="shared" si="60"/>
        <v/>
      </c>
      <c r="H165" s="26" t="str">
        <f t="shared" si="61"/>
        <v/>
      </c>
      <c r="I165" s="26" t="str">
        <f>IF($A165=EOMONTH($A165,0),IF(VLOOKUP(MONTH($A165),$L$3:$M$14,2,0)&gt;0,VLOOKUP(MONTH($A165),$L$3:$M$14,2,0),""),IF(AND(MONTH($A165)=5,$H165&lt;&gt;""),SUM($H$3:$H165),IF(AND(MONTH($A165)=6,$H165&lt;&gt;""),SUM($H$3:$H165,-$M$3),IF(AND(MONTH($A165)=7,$H165&lt;&gt;""),SUM($H$3:$H165,-SUM($M$3:$M$4)),IF(AND(MONTH($A165)=8,$H165&lt;&gt;""),SUM($H$3:$H165,-SUM($M$3:$M$5)),IF(AND(MONTH($A165)=9,$H165&lt;&gt;""),SUM($H$3:$H165,-SUM($M$3:$M$6)),IF(AND(MONTH($A165)=10,$H165&lt;&gt;""),SUM($H$3:$H165,-SUM($M$3:$M$7)),IF(AND(MONTH($A165)=11,$H165&lt;&gt;""),SUM($H$3:$H165,-SUM($M$3:$M$8)),IF(AND(MONTH($A165)=12,$H165&lt;&gt;""),SUM($H$3:$H165,-SUM($M$3:$M$9)),IF(AND(MONTH($A165)=1,$H165&lt;&gt;""),SUM($H$3:$H165,-SUM($M$3:$M$10)),IF(AND(MONTH($A165)=2,$H165&lt;&gt;""),SUM($H$3:$H165,-SUM($M$3:$M$11)),IF(AND(MONTH($A165)=3,$H165&lt;&gt;""),SUM($H$3:$H165,-SUM($M$3:$M$12)),IF(AND(MONTH($A165)=4,$H165&lt;&gt;""),SUM($H$3:$H165,-SUM($M$3:$M$13)),"")))))))))))))</f>
        <v/>
      </c>
      <c r="J165" s="26" t="str">
        <f t="shared" si="59"/>
        <v/>
      </c>
      <c r="K165" s="26" t="str">
        <f>IF(OR(A165&lt;$E$1,A165&gt;EOMONTH($E$1,11)),"",IF(OR(AND(A165=EOMONTH(A165,0),VLOOKUP(MONTH(A165),$L$3:$N$14,3,0)&gt;0),J165&lt;&gt;""),SUM($J$3:$J165),""))</f>
        <v/>
      </c>
    </row>
    <row r="166" spans="1:11" x14ac:dyDescent="0.25">
      <c r="A166" s="17">
        <f t="shared" si="50"/>
        <v>43747</v>
      </c>
      <c r="B166" s="11"/>
      <c r="C166" s="11"/>
      <c r="D166" s="11"/>
      <c r="E166" s="11"/>
      <c r="F166" s="22" t="str">
        <f t="shared" si="49"/>
        <v/>
      </c>
      <c r="G166" s="26" t="str">
        <f t="shared" si="60"/>
        <v/>
      </c>
      <c r="H166" s="26" t="str">
        <f t="shared" si="61"/>
        <v/>
      </c>
      <c r="I166" s="26" t="str">
        <f>IF($A166=EOMONTH($A166,0),IF(VLOOKUP(MONTH($A166),$L$3:$M$14,2,0)&gt;0,VLOOKUP(MONTH($A166),$L$3:$M$14,2,0),""),IF(AND(MONTH($A166)=5,$H166&lt;&gt;""),SUM($H$3:$H166),IF(AND(MONTH($A166)=6,$H166&lt;&gt;""),SUM($H$3:$H166,-$M$3),IF(AND(MONTH($A166)=7,$H166&lt;&gt;""),SUM($H$3:$H166,-SUM($M$3:$M$4)),IF(AND(MONTH($A166)=8,$H166&lt;&gt;""),SUM($H$3:$H166,-SUM($M$3:$M$5)),IF(AND(MONTH($A166)=9,$H166&lt;&gt;""),SUM($H$3:$H166,-SUM($M$3:$M$6)),IF(AND(MONTH($A166)=10,$H166&lt;&gt;""),SUM($H$3:$H166,-SUM($M$3:$M$7)),IF(AND(MONTH($A166)=11,$H166&lt;&gt;""),SUM($H$3:$H166,-SUM($M$3:$M$8)),IF(AND(MONTH($A166)=12,$H166&lt;&gt;""),SUM($H$3:$H166,-SUM($M$3:$M$9)),IF(AND(MONTH($A166)=1,$H166&lt;&gt;""),SUM($H$3:$H166,-SUM($M$3:$M$10)),IF(AND(MONTH($A166)=2,$H166&lt;&gt;""),SUM($H$3:$H166,-SUM($M$3:$M$11)),IF(AND(MONTH($A166)=3,$H166&lt;&gt;""),SUM($H$3:$H166,-SUM($M$3:$M$12)),IF(AND(MONTH($A166)=4,$H166&lt;&gt;""),SUM($H$3:$H166,-SUM($M$3:$M$13)),"")))))))))))))</f>
        <v/>
      </c>
      <c r="J166" s="26" t="str">
        <f t="shared" si="59"/>
        <v/>
      </c>
      <c r="K166" s="26" t="str">
        <f>IF(OR(A166&lt;$E$1,A166&gt;EOMONTH($E$1,11)),"",IF(OR(AND(A166=EOMONTH(A166,0),VLOOKUP(MONTH(A166),$L$3:$N$14,3,0)&gt;0),J166&lt;&gt;""),SUM($J$3:$J166),""))</f>
        <v/>
      </c>
    </row>
    <row r="167" spans="1:11" x14ac:dyDescent="0.25">
      <c r="A167" s="17">
        <f t="shared" si="50"/>
        <v>43748</v>
      </c>
      <c r="B167" s="11"/>
      <c r="C167" s="11"/>
      <c r="D167" s="11"/>
      <c r="E167" s="11"/>
      <c r="F167" s="22" t="str">
        <f t="shared" si="49"/>
        <v/>
      </c>
      <c r="G167" s="26" t="str">
        <f t="shared" si="60"/>
        <v/>
      </c>
      <c r="H167" s="26" t="str">
        <f t="shared" si="61"/>
        <v/>
      </c>
      <c r="I167" s="26" t="str">
        <f>IF($A167=EOMONTH($A167,0),IF(VLOOKUP(MONTH($A167),$L$3:$M$14,2,0)&gt;0,VLOOKUP(MONTH($A167),$L$3:$M$14,2,0),""),IF(AND(MONTH($A167)=5,$H167&lt;&gt;""),SUM($H$3:$H167),IF(AND(MONTH($A167)=6,$H167&lt;&gt;""),SUM($H$3:$H167,-$M$3),IF(AND(MONTH($A167)=7,$H167&lt;&gt;""),SUM($H$3:$H167,-SUM($M$3:$M$4)),IF(AND(MONTH($A167)=8,$H167&lt;&gt;""),SUM($H$3:$H167,-SUM($M$3:$M$5)),IF(AND(MONTH($A167)=9,$H167&lt;&gt;""),SUM($H$3:$H167,-SUM($M$3:$M$6)),IF(AND(MONTH($A167)=10,$H167&lt;&gt;""),SUM($H$3:$H167,-SUM($M$3:$M$7)),IF(AND(MONTH($A167)=11,$H167&lt;&gt;""),SUM($H$3:$H167,-SUM($M$3:$M$8)),IF(AND(MONTH($A167)=12,$H167&lt;&gt;""),SUM($H$3:$H167,-SUM($M$3:$M$9)),IF(AND(MONTH($A167)=1,$H167&lt;&gt;""),SUM($H$3:$H167,-SUM($M$3:$M$10)),IF(AND(MONTH($A167)=2,$H167&lt;&gt;""),SUM($H$3:$H167,-SUM($M$3:$M$11)),IF(AND(MONTH($A167)=3,$H167&lt;&gt;""),SUM($H$3:$H167,-SUM($M$3:$M$12)),IF(AND(MONTH($A167)=4,$H167&lt;&gt;""),SUM($H$3:$H167,-SUM($M$3:$M$13)),"")))))))))))))</f>
        <v/>
      </c>
      <c r="J167" s="26" t="str">
        <f t="shared" si="59"/>
        <v/>
      </c>
      <c r="K167" s="26" t="str">
        <f>IF(OR(A167&lt;$E$1,A167&gt;EOMONTH($E$1,11)),"",IF(OR(AND(A167=EOMONTH(A167,0),VLOOKUP(MONTH(A167),$L$3:$N$14,3,0)&gt;0),J167&lt;&gt;""),SUM($J$3:$J167),""))</f>
        <v/>
      </c>
    </row>
    <row r="168" spans="1:11" x14ac:dyDescent="0.25">
      <c r="A168" s="17">
        <f t="shared" si="50"/>
        <v>43749</v>
      </c>
      <c r="B168" s="11"/>
      <c r="C168" s="11"/>
      <c r="D168" s="11"/>
      <c r="E168" s="11"/>
      <c r="F168" s="22" t="str">
        <f t="shared" si="49"/>
        <v/>
      </c>
      <c r="G168" s="26" t="str">
        <f t="shared" si="60"/>
        <v/>
      </c>
      <c r="H168" s="26" t="str">
        <f t="shared" si="61"/>
        <v/>
      </c>
      <c r="I168" s="26" t="str">
        <f>IF($A168=EOMONTH($A168,0),IF(VLOOKUP(MONTH($A168),$L$3:$M$14,2,0)&gt;0,VLOOKUP(MONTH($A168),$L$3:$M$14,2,0),""),IF(AND(MONTH($A168)=5,$H168&lt;&gt;""),SUM($H$3:$H168),IF(AND(MONTH($A168)=6,$H168&lt;&gt;""),SUM($H$3:$H168,-$M$3),IF(AND(MONTH($A168)=7,$H168&lt;&gt;""),SUM($H$3:$H168,-SUM($M$3:$M$4)),IF(AND(MONTH($A168)=8,$H168&lt;&gt;""),SUM($H$3:$H168,-SUM($M$3:$M$5)),IF(AND(MONTH($A168)=9,$H168&lt;&gt;""),SUM($H$3:$H168,-SUM($M$3:$M$6)),IF(AND(MONTH($A168)=10,$H168&lt;&gt;""),SUM($H$3:$H168,-SUM($M$3:$M$7)),IF(AND(MONTH($A168)=11,$H168&lt;&gt;""),SUM($H$3:$H168,-SUM($M$3:$M$8)),IF(AND(MONTH($A168)=12,$H168&lt;&gt;""),SUM($H$3:$H168,-SUM($M$3:$M$9)),IF(AND(MONTH($A168)=1,$H168&lt;&gt;""),SUM($H$3:$H168,-SUM($M$3:$M$10)),IF(AND(MONTH($A168)=2,$H168&lt;&gt;""),SUM($H$3:$H168,-SUM($M$3:$M$11)),IF(AND(MONTH($A168)=3,$H168&lt;&gt;""),SUM($H$3:$H168,-SUM($M$3:$M$12)),IF(AND(MONTH($A168)=4,$H168&lt;&gt;""),SUM($H$3:$H168,-SUM($M$3:$M$13)),"")))))))))))))</f>
        <v/>
      </c>
      <c r="J168" s="26" t="str">
        <f t="shared" si="59"/>
        <v/>
      </c>
      <c r="K168" s="26" t="str">
        <f>IF(OR(A168&lt;$E$1,A168&gt;EOMONTH($E$1,11)),"",IF(OR(AND(A168=EOMONTH(A168,0),VLOOKUP(MONTH(A168),$L$3:$N$14,3,0)&gt;0),J168&lt;&gt;""),SUM($J$3:$J168),""))</f>
        <v/>
      </c>
    </row>
    <row r="169" spans="1:11" x14ac:dyDescent="0.25">
      <c r="A169" s="17">
        <f t="shared" si="50"/>
        <v>43750</v>
      </c>
      <c r="B169" s="11"/>
      <c r="C169" s="11"/>
      <c r="D169" s="11"/>
      <c r="E169" s="11"/>
      <c r="F169" s="22" t="str">
        <f t="shared" si="49"/>
        <v/>
      </c>
      <c r="G169" s="26" t="str">
        <f t="shared" si="60"/>
        <v/>
      </c>
      <c r="H169" s="26" t="str">
        <f t="shared" si="61"/>
        <v/>
      </c>
      <c r="I169" s="26" t="str">
        <f>IF($A169=EOMONTH($A169,0),IF(VLOOKUP(MONTH($A169),$L$3:$M$14,2,0)&gt;0,VLOOKUP(MONTH($A169),$L$3:$M$14,2,0),""),IF(AND(MONTH($A169)=5,$H169&lt;&gt;""),SUM($H$3:$H169),IF(AND(MONTH($A169)=6,$H169&lt;&gt;""),SUM($H$3:$H169,-$M$3),IF(AND(MONTH($A169)=7,$H169&lt;&gt;""),SUM($H$3:$H169,-SUM($M$3:$M$4)),IF(AND(MONTH($A169)=8,$H169&lt;&gt;""),SUM($H$3:$H169,-SUM($M$3:$M$5)),IF(AND(MONTH($A169)=9,$H169&lt;&gt;""),SUM($H$3:$H169,-SUM($M$3:$M$6)),IF(AND(MONTH($A169)=10,$H169&lt;&gt;""),SUM($H$3:$H169,-SUM($M$3:$M$7)),IF(AND(MONTH($A169)=11,$H169&lt;&gt;""),SUM($H$3:$H169,-SUM($M$3:$M$8)),IF(AND(MONTH($A169)=12,$H169&lt;&gt;""),SUM($H$3:$H169,-SUM($M$3:$M$9)),IF(AND(MONTH($A169)=1,$H169&lt;&gt;""),SUM($H$3:$H169,-SUM($M$3:$M$10)),IF(AND(MONTH($A169)=2,$H169&lt;&gt;""),SUM($H$3:$H169,-SUM($M$3:$M$11)),IF(AND(MONTH($A169)=3,$H169&lt;&gt;""),SUM($H$3:$H169,-SUM($M$3:$M$12)),IF(AND(MONTH($A169)=4,$H169&lt;&gt;""),SUM($H$3:$H169,-SUM($M$3:$M$13)),"")))))))))))))</f>
        <v/>
      </c>
      <c r="J169" s="26" t="str">
        <f t="shared" si="59"/>
        <v/>
      </c>
      <c r="K169" s="26" t="str">
        <f>IF(OR(A169&lt;$E$1,A169&gt;EOMONTH($E$1,11)),"",IF(OR(AND(A169=EOMONTH(A169,0),VLOOKUP(MONTH(A169),$L$3:$N$14,3,0)&gt;0),J169&lt;&gt;""),SUM($J$3:$J169),""))</f>
        <v/>
      </c>
    </row>
    <row r="170" spans="1:11" x14ac:dyDescent="0.25">
      <c r="A170" s="17">
        <f t="shared" si="50"/>
        <v>43751</v>
      </c>
      <c r="B170" s="11"/>
      <c r="C170" s="11"/>
      <c r="D170" s="11"/>
      <c r="E170" s="11"/>
      <c r="F170" s="22" t="str">
        <f t="shared" si="49"/>
        <v/>
      </c>
      <c r="G170" s="28" t="str">
        <f>IF(SUM(F164:F170)-SUM(G164:G169)&gt;0,SUM(F164:F170)-SUM(G164:G169),"")</f>
        <v/>
      </c>
      <c r="H170" s="26" t="str">
        <f>IF(G170&lt;&gt;"",IF(MAX(SUM(F164:F170)-SUM(G164:G169)-44/24,0)&gt;0,IF(MAX(SUM(F164:F170)-SUM(G164:G169)-44/24,0)&gt;4/24,VLOOKUP(MAX(SUM(F164:F170)-SUM(G164:G169)-44/24,0),$O$3:$P$8,2,1),MAX(SUM(F164:F170)-SUM(G164:G169)-44/24,0)),""),"")</f>
        <v/>
      </c>
      <c r="I170" s="26" t="str">
        <f>IF($A170=EOMONTH($A170,0),IF(VLOOKUP(MONTH($A170),$L$3:$M$14,2,0)&gt;0,VLOOKUP(MONTH($A170),$L$3:$M$14,2,0),""),IF(AND(MONTH($A170)=5,$H170&lt;&gt;""),SUM($H$3:$H170),IF(AND(MONTH($A170)=6,$H170&lt;&gt;""),SUM($H$3:$H170,-$M$3),IF(AND(MONTH($A170)=7,$H170&lt;&gt;""),SUM($H$3:$H170,-SUM($M$3:$M$4)),IF(AND(MONTH($A170)=8,$H170&lt;&gt;""),SUM($H$3:$H170,-SUM($M$3:$M$5)),IF(AND(MONTH($A170)=9,$H170&lt;&gt;""),SUM($H$3:$H170,-SUM($M$3:$M$6)),IF(AND(MONTH($A170)=10,$H170&lt;&gt;""),SUM($H$3:$H170,-SUM($M$3:$M$7)),IF(AND(MONTH($A170)=11,$H170&lt;&gt;""),SUM($H$3:$H170,-SUM($M$3:$M$8)),IF(AND(MONTH($A170)=12,$H170&lt;&gt;""),SUM($H$3:$H170,-SUM($M$3:$M$9)),IF(AND(MONTH($A170)=1,$H170&lt;&gt;""),SUM($H$3:$H170,-SUM($M$3:$M$10)),IF(AND(MONTH($A170)=2,$H170&lt;&gt;""),SUM($H$3:$H170,-SUM($M$3:$M$11)),IF(AND(MONTH($A170)=3,$H170&lt;&gt;""),SUM($H$3:$H170,-SUM($M$3:$M$12)),IF(AND(MONTH($A170)=4,$H170&lt;&gt;""),SUM($H$3:$H170,-SUM($M$3:$M$13)),"")))))))))))))</f>
        <v/>
      </c>
      <c r="J170" s="26" t="str">
        <f t="shared" si="59"/>
        <v/>
      </c>
      <c r="K170" s="26" t="str">
        <f>IF(OR(A170&lt;$E$1,A170&gt;EOMONTH($E$1,11)),"",IF(OR(AND(A170=EOMONTH(A170,0),VLOOKUP(MONTH(A170),$L$3:$N$14,3,0)&gt;0),J170&lt;&gt;""),SUM($J$3:$J170),""))</f>
        <v/>
      </c>
    </row>
    <row r="171" spans="1:11" x14ac:dyDescent="0.25">
      <c r="A171" s="17">
        <f t="shared" si="50"/>
        <v>43752</v>
      </c>
      <c r="B171" s="12"/>
      <c r="C171" s="12"/>
      <c r="D171" s="12"/>
      <c r="E171" s="12"/>
      <c r="F171" s="18" t="str">
        <f t="shared" si="49"/>
        <v/>
      </c>
      <c r="G171" s="25" t="str">
        <f t="shared" ref="G171:G176" si="62">IF(MONTH(A171)=MONTH(A172),"",IF(CHOOSE(WEEKDAY(A171,2),$F$171,SUM($F$171:$F$172),SUM($F$171:$F$173),SUM($F$171:$F$174),SUM($F$171:$F$175),SUM($F$171:$F$176))&gt;0,CHOOSE(WEEKDAY(A171,2),$F$171,SUM($F$171:$F$172),SUM($F$171:$F$173),SUM($F$171:$F$174),SUM($F$171:$F$175),SUM($F$171:$F$176)),""))</f>
        <v/>
      </c>
      <c r="H171" s="25" t="str">
        <f t="shared" ref="H171:H176" si="63">IF(G171&lt;&gt;"",IF(MAX(G171-44/24,0)&gt;0,MAX(G171-44/24,0),""),"")</f>
        <v/>
      </c>
      <c r="I171" s="25" t="str">
        <f>IF($A171=EOMONTH($A171,0),IF(VLOOKUP(MONTH($A171),$L$3:$M$14,2,0)&gt;0,VLOOKUP(MONTH($A171),$L$3:$M$14,2,0),""),IF(AND(MONTH($A171)=5,$H171&lt;&gt;""),SUM($H$3:$H171),IF(AND(MONTH($A171)=6,$H171&lt;&gt;""),SUM($H$3:$H171,-$M$3),IF(AND(MONTH($A171)=7,$H171&lt;&gt;""),SUM($H$3:$H171,-SUM($M$3:$M$4)),IF(AND(MONTH($A171)=8,$H171&lt;&gt;""),SUM($H$3:$H171,-SUM($M$3:$M$5)),IF(AND(MONTH($A171)=9,$H171&lt;&gt;""),SUM($H$3:$H171,-SUM($M$3:$M$6)),IF(AND(MONTH($A171)=10,$H171&lt;&gt;""),SUM($H$3:$H171,-SUM($M$3:$M$7)),IF(AND(MONTH($A171)=11,$H171&lt;&gt;""),SUM($H$3:$H171,-SUM($M$3:$M$8)),IF(AND(MONTH($A171)=12,$H171&lt;&gt;""),SUM($H$3:$H171,-SUM($M$3:$M$9)),IF(AND(MONTH($A171)=1,$H171&lt;&gt;""),SUM($H$3:$H171,-SUM($M$3:$M$10)),IF(AND(MONTH($A171)=2,$H171&lt;&gt;""),SUM($H$3:$H171,-SUM($M$3:$M$11)),IF(AND(MONTH($A171)=3,$H171&lt;&gt;""),SUM($H$3:$H171,-SUM($M$3:$M$12)),IF(AND(MONTH($A171)=4,$H171&lt;&gt;""),SUM($H$3:$H171,-SUM($M$3:$M$13)),"")))))))))))))</f>
        <v/>
      </c>
      <c r="J171" s="25" t="str">
        <f t="shared" si="59"/>
        <v/>
      </c>
      <c r="K171" s="25" t="str">
        <f>IF(OR(A171&lt;$E$1,A171&gt;EOMONTH($E$1,11)),"",IF(OR(AND(A171=EOMONTH(A171,0),VLOOKUP(MONTH(A171),$L$3:$N$14,3,0)&gt;0),J171&lt;&gt;""),SUM($J$3:$J171),""))</f>
        <v/>
      </c>
    </row>
    <row r="172" spans="1:11" x14ac:dyDescent="0.25">
      <c r="A172" s="17">
        <f t="shared" si="50"/>
        <v>43753</v>
      </c>
      <c r="B172" s="12"/>
      <c r="C172" s="12"/>
      <c r="D172" s="12"/>
      <c r="E172" s="12"/>
      <c r="F172" s="18" t="str">
        <f t="shared" si="49"/>
        <v/>
      </c>
      <c r="G172" s="25" t="str">
        <f t="shared" si="62"/>
        <v/>
      </c>
      <c r="H172" s="25" t="str">
        <f t="shared" si="63"/>
        <v/>
      </c>
      <c r="I172" s="25" t="str">
        <f>IF($A172=EOMONTH($A172,0),IF(VLOOKUP(MONTH($A172),$L$3:$M$14,2,0)&gt;0,VLOOKUP(MONTH($A172),$L$3:$M$14,2,0),""),IF(AND(MONTH($A172)=5,$H172&lt;&gt;""),SUM($H$3:$H172),IF(AND(MONTH($A172)=6,$H172&lt;&gt;""),SUM($H$3:$H172,-$M$3),IF(AND(MONTH($A172)=7,$H172&lt;&gt;""),SUM($H$3:$H172,-SUM($M$3:$M$4)),IF(AND(MONTH($A172)=8,$H172&lt;&gt;""),SUM($H$3:$H172,-SUM($M$3:$M$5)),IF(AND(MONTH($A172)=9,$H172&lt;&gt;""),SUM($H$3:$H172,-SUM($M$3:$M$6)),IF(AND(MONTH($A172)=10,$H172&lt;&gt;""),SUM($H$3:$H172,-SUM($M$3:$M$7)),IF(AND(MONTH($A172)=11,$H172&lt;&gt;""),SUM($H$3:$H172,-SUM($M$3:$M$8)),IF(AND(MONTH($A172)=12,$H172&lt;&gt;""),SUM($H$3:$H172,-SUM($M$3:$M$9)),IF(AND(MONTH($A172)=1,$H172&lt;&gt;""),SUM($H$3:$H172,-SUM($M$3:$M$10)),IF(AND(MONTH($A172)=2,$H172&lt;&gt;""),SUM($H$3:$H172,-SUM($M$3:$M$11)),IF(AND(MONTH($A172)=3,$H172&lt;&gt;""),SUM($H$3:$H172,-SUM($M$3:$M$12)),IF(AND(MONTH($A172)=4,$H172&lt;&gt;""),SUM($H$3:$H172,-SUM($M$3:$M$13)),"")))))))))))))</f>
        <v/>
      </c>
      <c r="J172" s="25" t="str">
        <f t="shared" si="59"/>
        <v/>
      </c>
      <c r="K172" s="25" t="str">
        <f>IF(OR(A172&lt;$E$1,A172&gt;EOMONTH($E$1,11)),"",IF(OR(AND(A172=EOMONTH(A172,0),VLOOKUP(MONTH(A172),$L$3:$N$14,3,0)&gt;0),J172&lt;&gt;""),SUM($J$3:$J172),""))</f>
        <v/>
      </c>
    </row>
    <row r="173" spans="1:11" x14ac:dyDescent="0.25">
      <c r="A173" s="17">
        <f t="shared" si="50"/>
        <v>43754</v>
      </c>
      <c r="B173" s="12"/>
      <c r="C173" s="12"/>
      <c r="D173" s="12"/>
      <c r="E173" s="12"/>
      <c r="F173" s="18" t="str">
        <f t="shared" si="49"/>
        <v/>
      </c>
      <c r="G173" s="25" t="str">
        <f t="shared" si="62"/>
        <v/>
      </c>
      <c r="H173" s="25" t="str">
        <f t="shared" si="63"/>
        <v/>
      </c>
      <c r="I173" s="25" t="str">
        <f>IF($A173=EOMONTH($A173,0),IF(VLOOKUP(MONTH($A173),$L$3:$M$14,2,0)&gt;0,VLOOKUP(MONTH($A173),$L$3:$M$14,2,0),""),IF(AND(MONTH($A173)=5,$H173&lt;&gt;""),SUM($H$3:$H173),IF(AND(MONTH($A173)=6,$H173&lt;&gt;""),SUM($H$3:$H173,-$M$3),IF(AND(MONTH($A173)=7,$H173&lt;&gt;""),SUM($H$3:$H173,-SUM($M$3:$M$4)),IF(AND(MONTH($A173)=8,$H173&lt;&gt;""),SUM($H$3:$H173,-SUM($M$3:$M$5)),IF(AND(MONTH($A173)=9,$H173&lt;&gt;""),SUM($H$3:$H173,-SUM($M$3:$M$6)),IF(AND(MONTH($A173)=10,$H173&lt;&gt;""),SUM($H$3:$H173,-SUM($M$3:$M$7)),IF(AND(MONTH($A173)=11,$H173&lt;&gt;""),SUM($H$3:$H173,-SUM($M$3:$M$8)),IF(AND(MONTH($A173)=12,$H173&lt;&gt;""),SUM($H$3:$H173,-SUM($M$3:$M$9)),IF(AND(MONTH($A173)=1,$H173&lt;&gt;""),SUM($H$3:$H173,-SUM($M$3:$M$10)),IF(AND(MONTH($A173)=2,$H173&lt;&gt;""),SUM($H$3:$H173,-SUM($M$3:$M$11)),IF(AND(MONTH($A173)=3,$H173&lt;&gt;""),SUM($H$3:$H173,-SUM($M$3:$M$12)),IF(AND(MONTH($A173)=4,$H173&lt;&gt;""),SUM($H$3:$H173,-SUM($M$3:$M$13)),"")))))))))))))</f>
        <v/>
      </c>
      <c r="J173" s="25" t="str">
        <f t="shared" si="59"/>
        <v/>
      </c>
      <c r="K173" s="25" t="str">
        <f>IF(OR(A173&lt;$E$1,A173&gt;EOMONTH($E$1,11)),"",IF(OR(AND(A173=EOMONTH(A173,0),VLOOKUP(MONTH(A173),$L$3:$N$14,3,0)&gt;0),J173&lt;&gt;""),SUM($J$3:$J173),""))</f>
        <v/>
      </c>
    </row>
    <row r="174" spans="1:11" x14ac:dyDescent="0.25">
      <c r="A174" s="17">
        <f t="shared" si="50"/>
        <v>43755</v>
      </c>
      <c r="B174" s="12"/>
      <c r="C174" s="12"/>
      <c r="D174" s="12"/>
      <c r="E174" s="12"/>
      <c r="F174" s="18" t="str">
        <f t="shared" si="49"/>
        <v/>
      </c>
      <c r="G174" s="25" t="str">
        <f t="shared" si="62"/>
        <v/>
      </c>
      <c r="H174" s="25" t="str">
        <f t="shared" si="63"/>
        <v/>
      </c>
      <c r="I174" s="25" t="str">
        <f>IF($A174=EOMONTH($A174,0),IF(VLOOKUP(MONTH($A174),$L$3:$M$14,2,0)&gt;0,VLOOKUP(MONTH($A174),$L$3:$M$14,2,0),""),IF(AND(MONTH($A174)=5,$H174&lt;&gt;""),SUM($H$3:$H174),IF(AND(MONTH($A174)=6,$H174&lt;&gt;""),SUM($H$3:$H174,-$M$3),IF(AND(MONTH($A174)=7,$H174&lt;&gt;""),SUM($H$3:$H174,-SUM($M$3:$M$4)),IF(AND(MONTH($A174)=8,$H174&lt;&gt;""),SUM($H$3:$H174,-SUM($M$3:$M$5)),IF(AND(MONTH($A174)=9,$H174&lt;&gt;""),SUM($H$3:$H174,-SUM($M$3:$M$6)),IF(AND(MONTH($A174)=10,$H174&lt;&gt;""),SUM($H$3:$H174,-SUM($M$3:$M$7)),IF(AND(MONTH($A174)=11,$H174&lt;&gt;""),SUM($H$3:$H174,-SUM($M$3:$M$8)),IF(AND(MONTH($A174)=12,$H174&lt;&gt;""),SUM($H$3:$H174,-SUM($M$3:$M$9)),IF(AND(MONTH($A174)=1,$H174&lt;&gt;""),SUM($H$3:$H174,-SUM($M$3:$M$10)),IF(AND(MONTH($A174)=2,$H174&lt;&gt;""),SUM($H$3:$H174,-SUM($M$3:$M$11)),IF(AND(MONTH($A174)=3,$H174&lt;&gt;""),SUM($H$3:$H174,-SUM($M$3:$M$12)),IF(AND(MONTH($A174)=4,$H174&lt;&gt;""),SUM($H$3:$H174,-SUM($M$3:$M$13)),"")))))))))))))</f>
        <v/>
      </c>
      <c r="J174" s="25" t="str">
        <f t="shared" si="59"/>
        <v/>
      </c>
      <c r="K174" s="25" t="str">
        <f>IF(OR(A174&lt;$E$1,A174&gt;EOMONTH($E$1,11)),"",IF(OR(AND(A174=EOMONTH(A174,0),VLOOKUP(MONTH(A174),$L$3:$N$14,3,0)&gt;0),J174&lt;&gt;""),SUM($J$3:$J174),""))</f>
        <v/>
      </c>
    </row>
    <row r="175" spans="1:11" x14ac:dyDescent="0.25">
      <c r="A175" s="17">
        <f t="shared" si="50"/>
        <v>43756</v>
      </c>
      <c r="B175" s="12"/>
      <c r="C175" s="12"/>
      <c r="D175" s="12"/>
      <c r="E175" s="12"/>
      <c r="F175" s="18" t="str">
        <f t="shared" si="49"/>
        <v/>
      </c>
      <c r="G175" s="25" t="str">
        <f t="shared" si="62"/>
        <v/>
      </c>
      <c r="H175" s="25" t="str">
        <f t="shared" si="63"/>
        <v/>
      </c>
      <c r="I175" s="25" t="str">
        <f>IF($A175=EOMONTH($A175,0),IF(VLOOKUP(MONTH($A175),$L$3:$M$14,2,0)&gt;0,VLOOKUP(MONTH($A175),$L$3:$M$14,2,0),""),IF(AND(MONTH($A175)=5,$H175&lt;&gt;""),SUM($H$3:$H175),IF(AND(MONTH($A175)=6,$H175&lt;&gt;""),SUM($H$3:$H175,-$M$3),IF(AND(MONTH($A175)=7,$H175&lt;&gt;""),SUM($H$3:$H175,-SUM($M$3:$M$4)),IF(AND(MONTH($A175)=8,$H175&lt;&gt;""),SUM($H$3:$H175,-SUM($M$3:$M$5)),IF(AND(MONTH($A175)=9,$H175&lt;&gt;""),SUM($H$3:$H175,-SUM($M$3:$M$6)),IF(AND(MONTH($A175)=10,$H175&lt;&gt;""),SUM($H$3:$H175,-SUM($M$3:$M$7)),IF(AND(MONTH($A175)=11,$H175&lt;&gt;""),SUM($H$3:$H175,-SUM($M$3:$M$8)),IF(AND(MONTH($A175)=12,$H175&lt;&gt;""),SUM($H$3:$H175,-SUM($M$3:$M$9)),IF(AND(MONTH($A175)=1,$H175&lt;&gt;""),SUM($H$3:$H175,-SUM($M$3:$M$10)),IF(AND(MONTH($A175)=2,$H175&lt;&gt;""),SUM($H$3:$H175,-SUM($M$3:$M$11)),IF(AND(MONTH($A175)=3,$H175&lt;&gt;""),SUM($H$3:$H175,-SUM($M$3:$M$12)),IF(AND(MONTH($A175)=4,$H175&lt;&gt;""),SUM($H$3:$H175,-SUM($M$3:$M$13)),"")))))))))))))</f>
        <v/>
      </c>
      <c r="J175" s="25" t="str">
        <f t="shared" si="59"/>
        <v/>
      </c>
      <c r="K175" s="25" t="str">
        <f>IF(OR(A175&lt;$E$1,A175&gt;EOMONTH($E$1,11)),"",IF(OR(AND(A175=EOMONTH(A175,0),VLOOKUP(MONTH(A175),$L$3:$N$14,3,0)&gt;0),J175&lt;&gt;""),SUM($J$3:$J175),""))</f>
        <v/>
      </c>
    </row>
    <row r="176" spans="1:11" x14ac:dyDescent="0.25">
      <c r="A176" s="17">
        <f t="shared" si="50"/>
        <v>43757</v>
      </c>
      <c r="B176" s="12"/>
      <c r="C176" s="12"/>
      <c r="D176" s="12"/>
      <c r="E176" s="12"/>
      <c r="F176" s="18" t="str">
        <f t="shared" si="49"/>
        <v/>
      </c>
      <c r="G176" s="25" t="str">
        <f t="shared" si="62"/>
        <v/>
      </c>
      <c r="H176" s="25" t="str">
        <f t="shared" si="63"/>
        <v/>
      </c>
      <c r="I176" s="25" t="str">
        <f>IF($A176=EOMONTH($A176,0),IF(VLOOKUP(MONTH($A176),$L$3:$M$14,2,0)&gt;0,VLOOKUP(MONTH($A176),$L$3:$M$14,2,0),""),IF(AND(MONTH($A176)=5,$H176&lt;&gt;""),SUM($H$3:$H176),IF(AND(MONTH($A176)=6,$H176&lt;&gt;""),SUM($H$3:$H176,-$M$3),IF(AND(MONTH($A176)=7,$H176&lt;&gt;""),SUM($H$3:$H176,-SUM($M$3:$M$4)),IF(AND(MONTH($A176)=8,$H176&lt;&gt;""),SUM($H$3:$H176,-SUM($M$3:$M$5)),IF(AND(MONTH($A176)=9,$H176&lt;&gt;""),SUM($H$3:$H176,-SUM($M$3:$M$6)),IF(AND(MONTH($A176)=10,$H176&lt;&gt;""),SUM($H$3:$H176,-SUM($M$3:$M$7)),IF(AND(MONTH($A176)=11,$H176&lt;&gt;""),SUM($H$3:$H176,-SUM($M$3:$M$8)),IF(AND(MONTH($A176)=12,$H176&lt;&gt;""),SUM($H$3:$H176,-SUM($M$3:$M$9)),IF(AND(MONTH($A176)=1,$H176&lt;&gt;""),SUM($H$3:$H176,-SUM($M$3:$M$10)),IF(AND(MONTH($A176)=2,$H176&lt;&gt;""),SUM($H$3:$H176,-SUM($M$3:$M$11)),IF(AND(MONTH($A176)=3,$H176&lt;&gt;""),SUM($H$3:$H176,-SUM($M$3:$M$12)),IF(AND(MONTH($A176)=4,$H176&lt;&gt;""),SUM($H$3:$H176,-SUM($M$3:$M$13)),"")))))))))))))</f>
        <v/>
      </c>
      <c r="J176" s="25" t="str">
        <f t="shared" si="59"/>
        <v/>
      </c>
      <c r="K176" s="25" t="str">
        <f>IF(OR(A176&lt;$E$1,A176&gt;EOMONTH($E$1,11)),"",IF(OR(AND(A176=EOMONTH(A176,0),VLOOKUP(MONTH(A176),$L$3:$N$14,3,0)&gt;0),J176&lt;&gt;""),SUM($J$3:$J176),""))</f>
        <v/>
      </c>
    </row>
    <row r="177" spans="1:11" x14ac:dyDescent="0.25">
      <c r="A177" s="17">
        <f t="shared" si="50"/>
        <v>43758</v>
      </c>
      <c r="B177" s="12"/>
      <c r="C177" s="12"/>
      <c r="D177" s="12"/>
      <c r="E177" s="12"/>
      <c r="F177" s="18" t="str">
        <f t="shared" si="49"/>
        <v/>
      </c>
      <c r="G177" s="27" t="str">
        <f>IF(SUM(F171:F177)-SUM(G171:G176)&gt;0,SUM(F171:F177)-SUM(G171:G176),"")</f>
        <v/>
      </c>
      <c r="H177" s="25" t="str">
        <f>IF(G177&lt;&gt;"",IF(MAX(SUM(F171:F177)-SUM(G171:G176)-44/24,0)&gt;0,IF(MAX(SUM(F171:F177)-SUM(G171:G176)-44/24,0)&gt;4/24,VLOOKUP(MAX(SUM(F171:F177)-SUM(G171:G176)-44/24,0),$O$3:$P$8,2,1),MAX(SUM(F171:F177)-SUM(G171:G176)-44/24,0)),""),"")</f>
        <v/>
      </c>
      <c r="I177" s="25" t="str">
        <f>IF($A177=EOMONTH($A177,0),IF(VLOOKUP(MONTH($A177),$L$3:$M$14,2,0)&gt;0,VLOOKUP(MONTH($A177),$L$3:$M$14,2,0),""),IF(AND(MONTH($A177)=5,$H177&lt;&gt;""),SUM($H$3:$H177),IF(AND(MONTH($A177)=6,$H177&lt;&gt;""),SUM($H$3:$H177,-$M$3),IF(AND(MONTH($A177)=7,$H177&lt;&gt;""),SUM($H$3:$H177,-SUM($M$3:$M$4)),IF(AND(MONTH($A177)=8,$H177&lt;&gt;""),SUM($H$3:$H177,-SUM($M$3:$M$5)),IF(AND(MONTH($A177)=9,$H177&lt;&gt;""),SUM($H$3:$H177,-SUM($M$3:$M$6)),IF(AND(MONTH($A177)=10,$H177&lt;&gt;""),SUM($H$3:$H177,-SUM($M$3:$M$7)),IF(AND(MONTH($A177)=11,$H177&lt;&gt;""),SUM($H$3:$H177,-SUM($M$3:$M$8)),IF(AND(MONTH($A177)=12,$H177&lt;&gt;""),SUM($H$3:$H177,-SUM($M$3:$M$9)),IF(AND(MONTH($A177)=1,$H177&lt;&gt;""),SUM($H$3:$H177,-SUM($M$3:$M$10)),IF(AND(MONTH($A177)=2,$H177&lt;&gt;""),SUM($H$3:$H177,-SUM($M$3:$M$11)),IF(AND(MONTH($A177)=3,$H177&lt;&gt;""),SUM($H$3:$H177,-SUM($M$3:$M$12)),IF(AND(MONTH($A177)=4,$H177&lt;&gt;""),SUM($H$3:$H177,-SUM($M$3:$M$13)),"")))))))))))))</f>
        <v/>
      </c>
      <c r="J177" s="25" t="str">
        <f t="shared" si="59"/>
        <v/>
      </c>
      <c r="K177" s="25" t="str">
        <f>IF(OR(A177&lt;$E$1,A177&gt;EOMONTH($E$1,11)),"",IF(OR(AND(A177=EOMONTH(A177,0),VLOOKUP(MONTH(A177),$L$3:$N$14,3,0)&gt;0),J177&lt;&gt;""),SUM($J$3:$J177),""))</f>
        <v/>
      </c>
    </row>
    <row r="178" spans="1:11" x14ac:dyDescent="0.25">
      <c r="A178" s="17">
        <f t="shared" si="50"/>
        <v>43759</v>
      </c>
      <c r="B178" s="11"/>
      <c r="C178" s="11"/>
      <c r="D178" s="11"/>
      <c r="E178" s="11"/>
      <c r="F178" s="22" t="str">
        <f t="shared" si="49"/>
        <v/>
      </c>
      <c r="G178" s="26" t="str">
        <f t="shared" ref="G178:G183" si="64">IF(MONTH(A178)=MONTH(A179),"",IF(CHOOSE(WEEKDAY(A178,2),$F$178,SUM($F$178:$F$179),SUM($F$178:$F$180),SUM($F$178:$F$181),SUM($F$178:$F$182),SUM($F$178:$F$183))&gt;0,CHOOSE(WEEKDAY(A178,2),$F$178,SUM($F$178:$F$179),SUM($F$178:$F$180),SUM($F$178:$F$181),SUM($F$178:$F$182),SUM($F$178:$F$183)),""))</f>
        <v/>
      </c>
      <c r="H178" s="26" t="str">
        <f t="shared" ref="H178:H183" si="65">IF(G178&lt;&gt;"",IF(MAX(G178-44/24,0)&gt;0,MAX(G178-44/24,0),""),"")</f>
        <v/>
      </c>
      <c r="I178" s="26" t="str">
        <f>IF($A178=EOMONTH($A178,0),IF(VLOOKUP(MONTH($A178),$L$3:$M$14,2,0)&gt;0,VLOOKUP(MONTH($A178),$L$3:$M$14,2,0),""),IF(AND(MONTH($A178)=5,$H178&lt;&gt;""),SUM($H$3:$H178),IF(AND(MONTH($A178)=6,$H178&lt;&gt;""),SUM($H$3:$H178,-$M$3),IF(AND(MONTH($A178)=7,$H178&lt;&gt;""),SUM($H$3:$H178,-SUM($M$3:$M$4)),IF(AND(MONTH($A178)=8,$H178&lt;&gt;""),SUM($H$3:$H178,-SUM($M$3:$M$5)),IF(AND(MONTH($A178)=9,$H178&lt;&gt;""),SUM($H$3:$H178,-SUM($M$3:$M$6)),IF(AND(MONTH($A178)=10,$H178&lt;&gt;""),SUM($H$3:$H178,-SUM($M$3:$M$7)),IF(AND(MONTH($A178)=11,$H178&lt;&gt;""),SUM($H$3:$H178,-SUM($M$3:$M$8)),IF(AND(MONTH($A178)=12,$H178&lt;&gt;""),SUM($H$3:$H178,-SUM($M$3:$M$9)),IF(AND(MONTH($A178)=1,$H178&lt;&gt;""),SUM($H$3:$H178,-SUM($M$3:$M$10)),IF(AND(MONTH($A178)=2,$H178&lt;&gt;""),SUM($H$3:$H178,-SUM($M$3:$M$11)),IF(AND(MONTH($A178)=3,$H178&lt;&gt;""),SUM($H$3:$H178,-SUM($M$3:$M$12)),IF(AND(MONTH($A178)=4,$H178&lt;&gt;""),SUM($H$3:$H178,-SUM($M$3:$M$13)),"")))))))))))))</f>
        <v/>
      </c>
      <c r="J178" s="26" t="str">
        <f t="shared" si="59"/>
        <v/>
      </c>
      <c r="K178" s="26" t="str">
        <f>IF(OR(A178&lt;$E$1,A178&gt;EOMONTH($E$1,11)),"",IF(OR(AND(A178=EOMONTH(A178,0),VLOOKUP(MONTH(A178),$L$3:$N$14,3,0)&gt;0),J178&lt;&gt;""),SUM($J$3:$J178),""))</f>
        <v/>
      </c>
    </row>
    <row r="179" spans="1:11" x14ac:dyDescent="0.25">
      <c r="A179" s="17">
        <f t="shared" si="50"/>
        <v>43760</v>
      </c>
      <c r="B179" s="11"/>
      <c r="C179" s="11"/>
      <c r="D179" s="11"/>
      <c r="E179" s="11"/>
      <c r="F179" s="22" t="str">
        <f t="shared" si="49"/>
        <v/>
      </c>
      <c r="G179" s="26" t="str">
        <f t="shared" si="64"/>
        <v/>
      </c>
      <c r="H179" s="26" t="str">
        <f t="shared" si="65"/>
        <v/>
      </c>
      <c r="I179" s="26" t="str">
        <f>IF($A179=EOMONTH($A179,0),IF(VLOOKUP(MONTH($A179),$L$3:$M$14,2,0)&gt;0,VLOOKUP(MONTH($A179),$L$3:$M$14,2,0),""),IF(AND(MONTH($A179)=5,$H179&lt;&gt;""),SUM($H$3:$H179),IF(AND(MONTH($A179)=6,$H179&lt;&gt;""),SUM($H$3:$H179,-$M$3),IF(AND(MONTH($A179)=7,$H179&lt;&gt;""),SUM($H$3:$H179,-SUM($M$3:$M$4)),IF(AND(MONTH($A179)=8,$H179&lt;&gt;""),SUM($H$3:$H179,-SUM($M$3:$M$5)),IF(AND(MONTH($A179)=9,$H179&lt;&gt;""),SUM($H$3:$H179,-SUM($M$3:$M$6)),IF(AND(MONTH($A179)=10,$H179&lt;&gt;""),SUM($H$3:$H179,-SUM($M$3:$M$7)),IF(AND(MONTH($A179)=11,$H179&lt;&gt;""),SUM($H$3:$H179,-SUM($M$3:$M$8)),IF(AND(MONTH($A179)=12,$H179&lt;&gt;""),SUM($H$3:$H179,-SUM($M$3:$M$9)),IF(AND(MONTH($A179)=1,$H179&lt;&gt;""),SUM($H$3:$H179,-SUM($M$3:$M$10)),IF(AND(MONTH($A179)=2,$H179&lt;&gt;""),SUM($H$3:$H179,-SUM($M$3:$M$11)),IF(AND(MONTH($A179)=3,$H179&lt;&gt;""),SUM($H$3:$H179,-SUM($M$3:$M$12)),IF(AND(MONTH($A179)=4,$H179&lt;&gt;""),SUM($H$3:$H179,-SUM($M$3:$M$13)),"")))))))))))))</f>
        <v/>
      </c>
      <c r="J179" s="26" t="str">
        <f t="shared" si="59"/>
        <v/>
      </c>
      <c r="K179" s="26" t="str">
        <f>IF(OR(A179&lt;$E$1,A179&gt;EOMONTH($E$1,11)),"",IF(OR(AND(A179=EOMONTH(A179,0),VLOOKUP(MONTH(A179),$L$3:$N$14,3,0)&gt;0),J179&lt;&gt;""),SUM($J$3:$J179),""))</f>
        <v/>
      </c>
    </row>
    <row r="180" spans="1:11" x14ac:dyDescent="0.25">
      <c r="A180" s="17">
        <f t="shared" si="50"/>
        <v>43761</v>
      </c>
      <c r="B180" s="11"/>
      <c r="C180" s="11"/>
      <c r="D180" s="11"/>
      <c r="E180" s="11"/>
      <c r="F180" s="22" t="str">
        <f t="shared" si="49"/>
        <v/>
      </c>
      <c r="G180" s="26" t="str">
        <f t="shared" si="64"/>
        <v/>
      </c>
      <c r="H180" s="26" t="str">
        <f t="shared" si="65"/>
        <v/>
      </c>
      <c r="I180" s="26" t="str">
        <f>IF($A180=EOMONTH($A180,0),IF(VLOOKUP(MONTH($A180),$L$3:$M$14,2,0)&gt;0,VLOOKUP(MONTH($A180),$L$3:$M$14,2,0),""),IF(AND(MONTH($A180)=5,$H180&lt;&gt;""),SUM($H$3:$H180),IF(AND(MONTH($A180)=6,$H180&lt;&gt;""),SUM($H$3:$H180,-$M$3),IF(AND(MONTH($A180)=7,$H180&lt;&gt;""),SUM($H$3:$H180,-SUM($M$3:$M$4)),IF(AND(MONTH($A180)=8,$H180&lt;&gt;""),SUM($H$3:$H180,-SUM($M$3:$M$5)),IF(AND(MONTH($A180)=9,$H180&lt;&gt;""),SUM($H$3:$H180,-SUM($M$3:$M$6)),IF(AND(MONTH($A180)=10,$H180&lt;&gt;""),SUM($H$3:$H180,-SUM($M$3:$M$7)),IF(AND(MONTH($A180)=11,$H180&lt;&gt;""),SUM($H$3:$H180,-SUM($M$3:$M$8)),IF(AND(MONTH($A180)=12,$H180&lt;&gt;""),SUM($H$3:$H180,-SUM($M$3:$M$9)),IF(AND(MONTH($A180)=1,$H180&lt;&gt;""),SUM($H$3:$H180,-SUM($M$3:$M$10)),IF(AND(MONTH($A180)=2,$H180&lt;&gt;""),SUM($H$3:$H180,-SUM($M$3:$M$11)),IF(AND(MONTH($A180)=3,$H180&lt;&gt;""),SUM($H$3:$H180,-SUM($M$3:$M$12)),IF(AND(MONTH($A180)=4,$H180&lt;&gt;""),SUM($H$3:$H180,-SUM($M$3:$M$13)),"")))))))))))))</f>
        <v/>
      </c>
      <c r="J180" s="26" t="str">
        <f t="shared" si="59"/>
        <v/>
      </c>
      <c r="K180" s="26" t="str">
        <f>IF(OR(A180&lt;$E$1,A180&gt;EOMONTH($E$1,11)),"",IF(OR(AND(A180=EOMONTH(A180,0),VLOOKUP(MONTH(A180),$L$3:$N$14,3,0)&gt;0),J180&lt;&gt;""),SUM($J$3:$J180),""))</f>
        <v/>
      </c>
    </row>
    <row r="181" spans="1:11" x14ac:dyDescent="0.25">
      <c r="A181" s="17">
        <f t="shared" si="50"/>
        <v>43762</v>
      </c>
      <c r="B181" s="11"/>
      <c r="C181" s="11"/>
      <c r="D181" s="11"/>
      <c r="E181" s="11"/>
      <c r="F181" s="22" t="str">
        <f t="shared" si="49"/>
        <v/>
      </c>
      <c r="G181" s="26" t="str">
        <f t="shared" si="64"/>
        <v/>
      </c>
      <c r="H181" s="26" t="str">
        <f t="shared" si="65"/>
        <v/>
      </c>
      <c r="I181" s="26" t="str">
        <f>IF($A181=EOMONTH($A181,0),IF(VLOOKUP(MONTH($A181),$L$3:$M$14,2,0)&gt;0,VLOOKUP(MONTH($A181),$L$3:$M$14,2,0),""),IF(AND(MONTH($A181)=5,$H181&lt;&gt;""),SUM($H$3:$H181),IF(AND(MONTH($A181)=6,$H181&lt;&gt;""),SUM($H$3:$H181,-$M$3),IF(AND(MONTH($A181)=7,$H181&lt;&gt;""),SUM($H$3:$H181,-SUM($M$3:$M$4)),IF(AND(MONTH($A181)=8,$H181&lt;&gt;""),SUM($H$3:$H181,-SUM($M$3:$M$5)),IF(AND(MONTH($A181)=9,$H181&lt;&gt;""),SUM($H$3:$H181,-SUM($M$3:$M$6)),IF(AND(MONTH($A181)=10,$H181&lt;&gt;""),SUM($H$3:$H181,-SUM($M$3:$M$7)),IF(AND(MONTH($A181)=11,$H181&lt;&gt;""),SUM($H$3:$H181,-SUM($M$3:$M$8)),IF(AND(MONTH($A181)=12,$H181&lt;&gt;""),SUM($H$3:$H181,-SUM($M$3:$M$9)),IF(AND(MONTH($A181)=1,$H181&lt;&gt;""),SUM($H$3:$H181,-SUM($M$3:$M$10)),IF(AND(MONTH($A181)=2,$H181&lt;&gt;""),SUM($H$3:$H181,-SUM($M$3:$M$11)),IF(AND(MONTH($A181)=3,$H181&lt;&gt;""),SUM($H$3:$H181,-SUM($M$3:$M$12)),IF(AND(MONTH($A181)=4,$H181&lt;&gt;""),SUM($H$3:$H181,-SUM($M$3:$M$13)),"")))))))))))))</f>
        <v/>
      </c>
      <c r="J181" s="26" t="str">
        <f t="shared" si="59"/>
        <v/>
      </c>
      <c r="K181" s="26" t="str">
        <f>IF(OR(A181&lt;$E$1,A181&gt;EOMONTH($E$1,11)),"",IF(OR(AND(A181=EOMONTH(A181,0),VLOOKUP(MONTH(A181),$L$3:$N$14,3,0)&gt;0),J181&lt;&gt;""),SUM($J$3:$J181),""))</f>
        <v/>
      </c>
    </row>
    <row r="182" spans="1:11" x14ac:dyDescent="0.25">
      <c r="A182" s="17">
        <f t="shared" si="50"/>
        <v>43763</v>
      </c>
      <c r="B182" s="11"/>
      <c r="C182" s="11"/>
      <c r="D182" s="11"/>
      <c r="E182" s="11"/>
      <c r="F182" s="22" t="str">
        <f t="shared" si="49"/>
        <v/>
      </c>
      <c r="G182" s="26" t="str">
        <f t="shared" si="64"/>
        <v/>
      </c>
      <c r="H182" s="26" t="str">
        <f t="shared" si="65"/>
        <v/>
      </c>
      <c r="I182" s="26" t="str">
        <f>IF($A182=EOMONTH($A182,0),IF(VLOOKUP(MONTH($A182),$L$3:$M$14,2,0)&gt;0,VLOOKUP(MONTH($A182),$L$3:$M$14,2,0),""),IF(AND(MONTH($A182)=5,$H182&lt;&gt;""),SUM($H$3:$H182),IF(AND(MONTH($A182)=6,$H182&lt;&gt;""),SUM($H$3:$H182,-$M$3),IF(AND(MONTH($A182)=7,$H182&lt;&gt;""),SUM($H$3:$H182,-SUM($M$3:$M$4)),IF(AND(MONTH($A182)=8,$H182&lt;&gt;""),SUM($H$3:$H182,-SUM($M$3:$M$5)),IF(AND(MONTH($A182)=9,$H182&lt;&gt;""),SUM($H$3:$H182,-SUM($M$3:$M$6)),IF(AND(MONTH($A182)=10,$H182&lt;&gt;""),SUM($H$3:$H182,-SUM($M$3:$M$7)),IF(AND(MONTH($A182)=11,$H182&lt;&gt;""),SUM($H$3:$H182,-SUM($M$3:$M$8)),IF(AND(MONTH($A182)=12,$H182&lt;&gt;""),SUM($H$3:$H182,-SUM($M$3:$M$9)),IF(AND(MONTH($A182)=1,$H182&lt;&gt;""),SUM($H$3:$H182,-SUM($M$3:$M$10)),IF(AND(MONTH($A182)=2,$H182&lt;&gt;""),SUM($H$3:$H182,-SUM($M$3:$M$11)),IF(AND(MONTH($A182)=3,$H182&lt;&gt;""),SUM($H$3:$H182,-SUM($M$3:$M$12)),IF(AND(MONTH($A182)=4,$H182&lt;&gt;""),SUM($H$3:$H182,-SUM($M$3:$M$13)),"")))))))))))))</f>
        <v/>
      </c>
      <c r="J182" s="26" t="str">
        <f t="shared" si="59"/>
        <v/>
      </c>
      <c r="K182" s="26" t="str">
        <f>IF(OR(A182&lt;$E$1,A182&gt;EOMONTH($E$1,11)),"",IF(OR(AND(A182=EOMONTH(A182,0),VLOOKUP(MONTH(A182),$L$3:$N$14,3,0)&gt;0),J182&lt;&gt;""),SUM($J$3:$J182),""))</f>
        <v/>
      </c>
    </row>
    <row r="183" spans="1:11" x14ac:dyDescent="0.25">
      <c r="A183" s="17">
        <f t="shared" si="50"/>
        <v>43764</v>
      </c>
      <c r="B183" s="11"/>
      <c r="C183" s="11"/>
      <c r="D183" s="11"/>
      <c r="E183" s="11"/>
      <c r="F183" s="22" t="str">
        <f t="shared" si="49"/>
        <v/>
      </c>
      <c r="G183" s="26" t="str">
        <f t="shared" si="64"/>
        <v/>
      </c>
      <c r="H183" s="26" t="str">
        <f t="shared" si="65"/>
        <v/>
      </c>
      <c r="I183" s="26" t="str">
        <f>IF($A183=EOMONTH($A183,0),IF(VLOOKUP(MONTH($A183),$L$3:$M$14,2,0)&gt;0,VLOOKUP(MONTH($A183),$L$3:$M$14,2,0),""),IF(AND(MONTH($A183)=5,$H183&lt;&gt;""),SUM($H$3:$H183),IF(AND(MONTH($A183)=6,$H183&lt;&gt;""),SUM($H$3:$H183,-$M$3),IF(AND(MONTH($A183)=7,$H183&lt;&gt;""),SUM($H$3:$H183,-SUM($M$3:$M$4)),IF(AND(MONTH($A183)=8,$H183&lt;&gt;""),SUM($H$3:$H183,-SUM($M$3:$M$5)),IF(AND(MONTH($A183)=9,$H183&lt;&gt;""),SUM($H$3:$H183,-SUM($M$3:$M$6)),IF(AND(MONTH($A183)=10,$H183&lt;&gt;""),SUM($H$3:$H183,-SUM($M$3:$M$7)),IF(AND(MONTH($A183)=11,$H183&lt;&gt;""),SUM($H$3:$H183,-SUM($M$3:$M$8)),IF(AND(MONTH($A183)=12,$H183&lt;&gt;""),SUM($H$3:$H183,-SUM($M$3:$M$9)),IF(AND(MONTH($A183)=1,$H183&lt;&gt;""),SUM($H$3:$H183,-SUM($M$3:$M$10)),IF(AND(MONTH($A183)=2,$H183&lt;&gt;""),SUM($H$3:$H183,-SUM($M$3:$M$11)),IF(AND(MONTH($A183)=3,$H183&lt;&gt;""),SUM($H$3:$H183,-SUM($M$3:$M$12)),IF(AND(MONTH($A183)=4,$H183&lt;&gt;""),SUM($H$3:$H183,-SUM($M$3:$M$13)),"")))))))))))))</f>
        <v/>
      </c>
      <c r="J183" s="26" t="str">
        <f t="shared" si="59"/>
        <v/>
      </c>
      <c r="K183" s="26" t="str">
        <f>IF(OR(A183&lt;$E$1,A183&gt;EOMONTH($E$1,11)),"",IF(OR(AND(A183=EOMONTH(A183,0),VLOOKUP(MONTH(A183),$L$3:$N$14,3,0)&gt;0),J183&lt;&gt;""),SUM($J$3:$J183),""))</f>
        <v/>
      </c>
    </row>
    <row r="184" spans="1:11" x14ac:dyDescent="0.25">
      <c r="A184" s="17">
        <f t="shared" si="50"/>
        <v>43765</v>
      </c>
      <c r="B184" s="11"/>
      <c r="C184" s="11"/>
      <c r="D184" s="11"/>
      <c r="E184" s="11"/>
      <c r="F184" s="22" t="str">
        <f t="shared" si="49"/>
        <v/>
      </c>
      <c r="G184" s="28" t="str">
        <f>IF(SUM(F178:F184)-SUM(G178:G183)&gt;0,SUM(F178:F184)-SUM(G178:G183),"")</f>
        <v/>
      </c>
      <c r="H184" s="26" t="str">
        <f>IF(G184&lt;&gt;"",IF(MAX(SUM(F178:F184)-SUM(G178:G183)-44/24,0)&gt;0,IF(MAX(SUM(F178:F184)-SUM(G178:G183)-44/24,0)&gt;4/24,VLOOKUP(MAX(SUM(F178:F184)-SUM(G178:G183)-44/24,0),$O$3:$P$8,2,1),MAX(SUM(F178:F184)-SUM(G178:G183)-44/24,0)),""),"")</f>
        <v/>
      </c>
      <c r="I184" s="26" t="str">
        <f>IF($A184=EOMONTH($A184,0),IF(VLOOKUP(MONTH($A184),$L$3:$M$14,2,0)&gt;0,VLOOKUP(MONTH($A184),$L$3:$M$14,2,0),""),IF(AND(MONTH($A184)=5,$H184&lt;&gt;""),SUM($H$3:$H184),IF(AND(MONTH($A184)=6,$H184&lt;&gt;""),SUM($H$3:$H184,-$M$3),IF(AND(MONTH($A184)=7,$H184&lt;&gt;""),SUM($H$3:$H184,-SUM($M$3:$M$4)),IF(AND(MONTH($A184)=8,$H184&lt;&gt;""),SUM($H$3:$H184,-SUM($M$3:$M$5)),IF(AND(MONTH($A184)=9,$H184&lt;&gt;""),SUM($H$3:$H184,-SUM($M$3:$M$6)),IF(AND(MONTH($A184)=10,$H184&lt;&gt;""),SUM($H$3:$H184,-SUM($M$3:$M$7)),IF(AND(MONTH($A184)=11,$H184&lt;&gt;""),SUM($H$3:$H184,-SUM($M$3:$M$8)),IF(AND(MONTH($A184)=12,$H184&lt;&gt;""),SUM($H$3:$H184,-SUM($M$3:$M$9)),IF(AND(MONTH($A184)=1,$H184&lt;&gt;""),SUM($H$3:$H184,-SUM($M$3:$M$10)),IF(AND(MONTH($A184)=2,$H184&lt;&gt;""),SUM($H$3:$H184,-SUM($M$3:$M$11)),IF(AND(MONTH($A184)=3,$H184&lt;&gt;""),SUM($H$3:$H184,-SUM($M$3:$M$12)),IF(AND(MONTH($A184)=4,$H184&lt;&gt;""),SUM($H$3:$H184,-SUM($M$3:$M$13)),"")))))))))))))</f>
        <v/>
      </c>
      <c r="J184" s="26" t="str">
        <f t="shared" si="59"/>
        <v/>
      </c>
      <c r="K184" s="26" t="str">
        <f>IF(OR(A184&lt;$E$1,A184&gt;EOMONTH($E$1,11)),"",IF(OR(AND(A184=EOMONTH(A184,0),VLOOKUP(MONTH(A184),$L$3:$N$14,3,0)&gt;0),J184&lt;&gt;""),SUM($J$3:$J184),""))</f>
        <v/>
      </c>
    </row>
    <row r="185" spans="1:11" x14ac:dyDescent="0.25">
      <c r="A185" s="17">
        <f t="shared" si="50"/>
        <v>43766</v>
      </c>
      <c r="B185" s="12"/>
      <c r="C185" s="12"/>
      <c r="D185" s="12"/>
      <c r="E185" s="12"/>
      <c r="F185" s="18" t="str">
        <f t="shared" si="49"/>
        <v/>
      </c>
      <c r="G185" s="25" t="str">
        <f t="shared" ref="G185:G190" si="66">IF(MONTH(A185)=MONTH(A186),"",IF(CHOOSE(WEEKDAY(A185,2),$F$185,SUM($F$185:$F$186),SUM($F$185:$F$187),SUM($F$185:$F$188),SUM($F$185:$F$189),SUM($F$185:$F$190))&gt;0,CHOOSE(WEEKDAY(A185,2),$F$185,SUM($F$185:$F$186),SUM($F$185:$F$187),SUM($F$185:$F$188),SUM($F$185:$F$189),SUM($F$185:$F$190)),""))</f>
        <v/>
      </c>
      <c r="H185" s="25" t="str">
        <f t="shared" ref="H185:H190" si="67">IF(G185&lt;&gt;"",IF(MAX(G185-44/24,0)&gt;0,MAX(G185-44/24,0),""),"")</f>
        <v/>
      </c>
      <c r="I185" s="25" t="str">
        <f>IF($A185=EOMONTH($A185,0),IF(VLOOKUP(MONTH($A185),$L$3:$M$14,2,0)&gt;0,VLOOKUP(MONTH($A185),$L$3:$M$14,2,0),""),IF(AND(MONTH($A185)=5,$H185&lt;&gt;""),SUM($H$3:$H185),IF(AND(MONTH($A185)=6,$H185&lt;&gt;""),SUM($H$3:$H185,-$M$3),IF(AND(MONTH($A185)=7,$H185&lt;&gt;""),SUM($H$3:$H185,-SUM($M$3:$M$4)),IF(AND(MONTH($A185)=8,$H185&lt;&gt;""),SUM($H$3:$H185,-SUM($M$3:$M$5)),IF(AND(MONTH($A185)=9,$H185&lt;&gt;""),SUM($H$3:$H185,-SUM($M$3:$M$6)),IF(AND(MONTH($A185)=10,$H185&lt;&gt;""),SUM($H$3:$H185,-SUM($M$3:$M$7)),IF(AND(MONTH($A185)=11,$H185&lt;&gt;""),SUM($H$3:$H185,-SUM($M$3:$M$8)),IF(AND(MONTH($A185)=12,$H185&lt;&gt;""),SUM($H$3:$H185,-SUM($M$3:$M$9)),IF(AND(MONTH($A185)=1,$H185&lt;&gt;""),SUM($H$3:$H185,-SUM($M$3:$M$10)),IF(AND(MONTH($A185)=2,$H185&lt;&gt;""),SUM($H$3:$H185,-SUM($M$3:$M$11)),IF(AND(MONTH($A185)=3,$H185&lt;&gt;""),SUM($H$3:$H185,-SUM($M$3:$M$12)),IF(AND(MONTH($A185)=4,$H185&lt;&gt;""),SUM($H$3:$H185,-SUM($M$3:$M$13)),"")))))))))))))</f>
        <v/>
      </c>
      <c r="J185" s="25" t="str">
        <f t="shared" si="59"/>
        <v/>
      </c>
      <c r="K185" s="25" t="str">
        <f>IF(OR(A185&lt;$E$1,A185&gt;EOMONTH($E$1,11)),"",IF(OR(AND(A185=EOMONTH(A185,0),VLOOKUP(MONTH(A185),$L$3:$N$14,3,0)&gt;0),J185&lt;&gt;""),SUM($J$3:$J185),""))</f>
        <v/>
      </c>
    </row>
    <row r="186" spans="1:11" x14ac:dyDescent="0.25">
      <c r="A186" s="17">
        <f t="shared" si="50"/>
        <v>43767</v>
      </c>
      <c r="B186" s="12"/>
      <c r="C186" s="12"/>
      <c r="D186" s="12"/>
      <c r="E186" s="12"/>
      <c r="F186" s="18" t="str">
        <f t="shared" si="49"/>
        <v/>
      </c>
      <c r="G186" s="25" t="str">
        <f t="shared" si="66"/>
        <v/>
      </c>
      <c r="H186" s="25" t="str">
        <f t="shared" si="67"/>
        <v/>
      </c>
      <c r="I186" s="25" t="str">
        <f>IF($A186=EOMONTH($A186,0),IF(VLOOKUP(MONTH($A186),$L$3:$M$14,2,0)&gt;0,VLOOKUP(MONTH($A186),$L$3:$M$14,2,0),""),IF(AND(MONTH($A186)=5,$H186&lt;&gt;""),SUM($H$3:$H186),IF(AND(MONTH($A186)=6,$H186&lt;&gt;""),SUM($H$3:$H186,-$M$3),IF(AND(MONTH($A186)=7,$H186&lt;&gt;""),SUM($H$3:$H186,-SUM($M$3:$M$4)),IF(AND(MONTH($A186)=8,$H186&lt;&gt;""),SUM($H$3:$H186,-SUM($M$3:$M$5)),IF(AND(MONTH($A186)=9,$H186&lt;&gt;""),SUM($H$3:$H186,-SUM($M$3:$M$6)),IF(AND(MONTH($A186)=10,$H186&lt;&gt;""),SUM($H$3:$H186,-SUM($M$3:$M$7)),IF(AND(MONTH($A186)=11,$H186&lt;&gt;""),SUM($H$3:$H186,-SUM($M$3:$M$8)),IF(AND(MONTH($A186)=12,$H186&lt;&gt;""),SUM($H$3:$H186,-SUM($M$3:$M$9)),IF(AND(MONTH($A186)=1,$H186&lt;&gt;""),SUM($H$3:$H186,-SUM($M$3:$M$10)),IF(AND(MONTH($A186)=2,$H186&lt;&gt;""),SUM($H$3:$H186,-SUM($M$3:$M$11)),IF(AND(MONTH($A186)=3,$H186&lt;&gt;""),SUM($H$3:$H186,-SUM($M$3:$M$12)),IF(AND(MONTH($A186)=4,$H186&lt;&gt;""),SUM($H$3:$H186,-SUM($M$3:$M$13)),"")))))))))))))</f>
        <v/>
      </c>
      <c r="J186" s="25" t="str">
        <f t="shared" si="59"/>
        <v/>
      </c>
      <c r="K186" s="25" t="str">
        <f>IF(OR(A186&lt;$E$1,A186&gt;EOMONTH($E$1,11)),"",IF(OR(AND(A186=EOMONTH(A186,0),VLOOKUP(MONTH(A186),$L$3:$N$14,3,0)&gt;0),J186&lt;&gt;""),SUM($J$3:$J186),""))</f>
        <v/>
      </c>
    </row>
    <row r="187" spans="1:11" x14ac:dyDescent="0.25">
      <c r="A187" s="17">
        <f t="shared" si="50"/>
        <v>43768</v>
      </c>
      <c r="B187" s="12"/>
      <c r="C187" s="12"/>
      <c r="D187" s="12"/>
      <c r="E187" s="12"/>
      <c r="F187" s="18" t="str">
        <f t="shared" si="49"/>
        <v/>
      </c>
      <c r="G187" s="25" t="str">
        <f t="shared" si="66"/>
        <v/>
      </c>
      <c r="H187" s="25" t="str">
        <f t="shared" si="67"/>
        <v/>
      </c>
      <c r="I187" s="25" t="str">
        <f>IF($A187=EOMONTH($A187,0),IF(VLOOKUP(MONTH($A187),$L$3:$M$14,2,0)&gt;0,VLOOKUP(MONTH($A187),$L$3:$M$14,2,0),""),IF(AND(MONTH($A187)=5,$H187&lt;&gt;""),SUM($H$3:$H187),IF(AND(MONTH($A187)=6,$H187&lt;&gt;""),SUM($H$3:$H187,-$M$3),IF(AND(MONTH($A187)=7,$H187&lt;&gt;""),SUM($H$3:$H187,-SUM($M$3:$M$4)),IF(AND(MONTH($A187)=8,$H187&lt;&gt;""),SUM($H$3:$H187,-SUM($M$3:$M$5)),IF(AND(MONTH($A187)=9,$H187&lt;&gt;""),SUM($H$3:$H187,-SUM($M$3:$M$6)),IF(AND(MONTH($A187)=10,$H187&lt;&gt;""),SUM($H$3:$H187,-SUM($M$3:$M$7)),IF(AND(MONTH($A187)=11,$H187&lt;&gt;""),SUM($H$3:$H187,-SUM($M$3:$M$8)),IF(AND(MONTH($A187)=12,$H187&lt;&gt;""),SUM($H$3:$H187,-SUM($M$3:$M$9)),IF(AND(MONTH($A187)=1,$H187&lt;&gt;""),SUM($H$3:$H187,-SUM($M$3:$M$10)),IF(AND(MONTH($A187)=2,$H187&lt;&gt;""),SUM($H$3:$H187,-SUM($M$3:$M$11)),IF(AND(MONTH($A187)=3,$H187&lt;&gt;""),SUM($H$3:$H187,-SUM($M$3:$M$12)),IF(AND(MONTH($A187)=4,$H187&lt;&gt;""),SUM($H$3:$H187,-SUM($M$3:$M$13)),"")))))))))))))</f>
        <v/>
      </c>
      <c r="J187" s="25" t="str">
        <f t="shared" si="59"/>
        <v/>
      </c>
      <c r="K187" s="25" t="str">
        <f>IF(OR(A187&lt;$E$1,A187&gt;EOMONTH($E$1,11)),"",IF(OR(AND(A187=EOMONTH(A187,0),VLOOKUP(MONTH(A187),$L$3:$N$14,3,0)&gt;0),J187&lt;&gt;""),SUM($J$3:$J187),""))</f>
        <v/>
      </c>
    </row>
    <row r="188" spans="1:11" x14ac:dyDescent="0.25">
      <c r="A188" s="17">
        <f t="shared" si="50"/>
        <v>43769</v>
      </c>
      <c r="B188" s="12"/>
      <c r="C188" s="12"/>
      <c r="D188" s="12"/>
      <c r="E188" s="12"/>
      <c r="F188" s="18" t="str">
        <f t="shared" si="49"/>
        <v/>
      </c>
      <c r="G188" s="25" t="str">
        <f t="shared" si="66"/>
        <v/>
      </c>
      <c r="H188" s="25" t="str">
        <f t="shared" si="67"/>
        <v/>
      </c>
      <c r="I188" s="25" t="str">
        <f>IF($A188=EOMONTH($A188,0),IF(VLOOKUP(MONTH($A188),$L$3:$M$14,2,0)&gt;0,VLOOKUP(MONTH($A188),$L$3:$M$14,2,0),""),IF(AND(MONTH($A188)=5,$H188&lt;&gt;""),SUM($H$3:$H188),IF(AND(MONTH($A188)=6,$H188&lt;&gt;""),SUM($H$3:$H188,-$M$3),IF(AND(MONTH($A188)=7,$H188&lt;&gt;""),SUM($H$3:$H188,-SUM($M$3:$M$4)),IF(AND(MONTH($A188)=8,$H188&lt;&gt;""),SUM($H$3:$H188,-SUM($M$3:$M$5)),IF(AND(MONTH($A188)=9,$H188&lt;&gt;""),SUM($H$3:$H188,-SUM($M$3:$M$6)),IF(AND(MONTH($A188)=10,$H188&lt;&gt;""),SUM($H$3:$H188,-SUM($M$3:$M$7)),IF(AND(MONTH($A188)=11,$H188&lt;&gt;""),SUM($H$3:$H188,-SUM($M$3:$M$8)),IF(AND(MONTH($A188)=12,$H188&lt;&gt;""),SUM($H$3:$H188,-SUM($M$3:$M$9)),IF(AND(MONTH($A188)=1,$H188&lt;&gt;""),SUM($H$3:$H188,-SUM($M$3:$M$10)),IF(AND(MONTH($A188)=2,$H188&lt;&gt;""),SUM($H$3:$H188,-SUM($M$3:$M$11)),IF(AND(MONTH($A188)=3,$H188&lt;&gt;""),SUM($H$3:$H188,-SUM($M$3:$M$12)),IF(AND(MONTH($A188)=4,$H188&lt;&gt;""),SUM($H$3:$H188,-SUM($M$3:$M$13)),"")))))))))))))</f>
        <v/>
      </c>
      <c r="J188" s="25" t="str">
        <f t="shared" si="59"/>
        <v/>
      </c>
      <c r="K188" s="25" t="str">
        <f>IF(OR(A188&lt;$E$1,A188&gt;EOMONTH($E$1,11)),"",IF(OR(AND(A188=EOMONTH(A188,0),VLOOKUP(MONTH(A188),$L$3:$N$14,3,0)&gt;0),J188&lt;&gt;""),SUM($J$3:$J188),""))</f>
        <v/>
      </c>
    </row>
    <row r="189" spans="1:11" x14ac:dyDescent="0.25">
      <c r="A189" s="17">
        <f t="shared" si="50"/>
        <v>43770</v>
      </c>
      <c r="B189" s="12"/>
      <c r="C189" s="12"/>
      <c r="D189" s="12"/>
      <c r="E189" s="12"/>
      <c r="F189" s="18" t="str">
        <f t="shared" si="49"/>
        <v/>
      </c>
      <c r="G189" s="25" t="str">
        <f t="shared" si="66"/>
        <v/>
      </c>
      <c r="H189" s="25" t="str">
        <f t="shared" si="67"/>
        <v/>
      </c>
      <c r="I189" s="25" t="str">
        <f>IF($A189=EOMONTH($A189,0),IF(VLOOKUP(MONTH($A189),$L$3:$M$14,2,0)&gt;0,VLOOKUP(MONTH($A189),$L$3:$M$14,2,0),""),IF(AND(MONTH($A189)=5,$H189&lt;&gt;""),SUM($H$3:$H189),IF(AND(MONTH($A189)=6,$H189&lt;&gt;""),SUM($H$3:$H189,-$M$3),IF(AND(MONTH($A189)=7,$H189&lt;&gt;""),SUM($H$3:$H189,-SUM($M$3:$M$4)),IF(AND(MONTH($A189)=8,$H189&lt;&gt;""),SUM($H$3:$H189,-SUM($M$3:$M$5)),IF(AND(MONTH($A189)=9,$H189&lt;&gt;""),SUM($H$3:$H189,-SUM($M$3:$M$6)),IF(AND(MONTH($A189)=10,$H189&lt;&gt;""),SUM($H$3:$H189,-SUM($M$3:$M$7)),IF(AND(MONTH($A189)=11,$H189&lt;&gt;""),SUM($H$3:$H189,-SUM($M$3:$M$8)),IF(AND(MONTH($A189)=12,$H189&lt;&gt;""),SUM($H$3:$H189,-SUM($M$3:$M$9)),IF(AND(MONTH($A189)=1,$H189&lt;&gt;""),SUM($H$3:$H189,-SUM($M$3:$M$10)),IF(AND(MONTH($A189)=2,$H189&lt;&gt;""),SUM($H$3:$H189,-SUM($M$3:$M$11)),IF(AND(MONTH($A189)=3,$H189&lt;&gt;""),SUM($H$3:$H189,-SUM($M$3:$M$12)),IF(AND(MONTH($A189)=4,$H189&lt;&gt;""),SUM($H$3:$H189,-SUM($M$3:$M$13)),"")))))))))))))</f>
        <v/>
      </c>
      <c r="J189" s="25" t="str">
        <f t="shared" si="59"/>
        <v/>
      </c>
      <c r="K189" s="25" t="str">
        <f>IF(OR(A189&lt;$E$1,A189&gt;EOMONTH($E$1,11)),"",IF(OR(AND(A189=EOMONTH(A189,0),VLOOKUP(MONTH(A189),$L$3:$N$14,3,0)&gt;0),J189&lt;&gt;""),SUM($J$3:$J189),""))</f>
        <v/>
      </c>
    </row>
    <row r="190" spans="1:11" x14ac:dyDescent="0.25">
      <c r="A190" s="17">
        <f t="shared" si="50"/>
        <v>43771</v>
      </c>
      <c r="B190" s="12"/>
      <c r="C190" s="12"/>
      <c r="D190" s="12"/>
      <c r="E190" s="12"/>
      <c r="F190" s="18" t="str">
        <f t="shared" si="49"/>
        <v/>
      </c>
      <c r="G190" s="25" t="str">
        <f t="shared" si="66"/>
        <v/>
      </c>
      <c r="H190" s="25" t="str">
        <f t="shared" si="67"/>
        <v/>
      </c>
      <c r="I190" s="25" t="str">
        <f>IF($A190=EOMONTH($A190,0),IF(VLOOKUP(MONTH($A190),$L$3:$M$14,2,0)&gt;0,VLOOKUP(MONTH($A190),$L$3:$M$14,2,0),""),IF(AND(MONTH($A190)=5,$H190&lt;&gt;""),SUM($H$3:$H190),IF(AND(MONTH($A190)=6,$H190&lt;&gt;""),SUM($H$3:$H190,-$M$3),IF(AND(MONTH($A190)=7,$H190&lt;&gt;""),SUM($H$3:$H190,-SUM($M$3:$M$4)),IF(AND(MONTH($A190)=8,$H190&lt;&gt;""),SUM($H$3:$H190,-SUM($M$3:$M$5)),IF(AND(MONTH($A190)=9,$H190&lt;&gt;""),SUM($H$3:$H190,-SUM($M$3:$M$6)),IF(AND(MONTH($A190)=10,$H190&lt;&gt;""),SUM($H$3:$H190,-SUM($M$3:$M$7)),IF(AND(MONTH($A190)=11,$H190&lt;&gt;""),SUM($H$3:$H190,-SUM($M$3:$M$8)),IF(AND(MONTH($A190)=12,$H190&lt;&gt;""),SUM($H$3:$H190,-SUM($M$3:$M$9)),IF(AND(MONTH($A190)=1,$H190&lt;&gt;""),SUM($H$3:$H190,-SUM($M$3:$M$10)),IF(AND(MONTH($A190)=2,$H190&lt;&gt;""),SUM($H$3:$H190,-SUM($M$3:$M$11)),IF(AND(MONTH($A190)=3,$H190&lt;&gt;""),SUM($H$3:$H190,-SUM($M$3:$M$12)),IF(AND(MONTH($A190)=4,$H190&lt;&gt;""),SUM($H$3:$H190,-SUM($M$3:$M$13)),"")))))))))))))</f>
        <v/>
      </c>
      <c r="J190" s="25" t="str">
        <f t="shared" si="59"/>
        <v/>
      </c>
      <c r="K190" s="25" t="str">
        <f>IF(OR(A190&lt;$E$1,A190&gt;EOMONTH($E$1,11)),"",IF(OR(AND(A190=EOMONTH(A190,0),VLOOKUP(MONTH(A190),$L$3:$N$14,3,0)&gt;0),J190&lt;&gt;""),SUM($J$3:$J190),""))</f>
        <v/>
      </c>
    </row>
    <row r="191" spans="1:11" x14ac:dyDescent="0.25">
      <c r="A191" s="17">
        <f t="shared" si="50"/>
        <v>43772</v>
      </c>
      <c r="B191" s="12"/>
      <c r="C191" s="12"/>
      <c r="D191" s="12"/>
      <c r="E191" s="12"/>
      <c r="F191" s="18" t="str">
        <f t="shared" si="49"/>
        <v/>
      </c>
      <c r="G191" s="27" t="str">
        <f>IF(SUM(F185:F191)-SUM(G185:G190)&gt;0,SUM(F185:F191)-SUM(G185:G190),"")</f>
        <v/>
      </c>
      <c r="H191" s="25" t="str">
        <f>IF(G191&lt;&gt;"",IF(MAX(SUM(F185:F191)-SUM(G185:G190)-44/24,0)&gt;0,IF(MAX(SUM(F185:F191)-SUM(G185:G190)-44/24,0)&gt;4/24,VLOOKUP(MAX(SUM(F185:F191)-SUM(G185:G190)-44/24,0),$O$3:$P$8,2,1),MAX(SUM(F185:F191)-SUM(G185:G190)-44/24,0)),""),"")</f>
        <v/>
      </c>
      <c r="I191" s="25" t="str">
        <f>IF($A191=EOMONTH($A191,0),IF(VLOOKUP(MONTH($A191),$L$3:$M$14,2,0)&gt;0,VLOOKUP(MONTH($A191),$L$3:$M$14,2,0),""),IF(AND(MONTH($A191)=5,$H191&lt;&gt;""),SUM($H$3:$H191),IF(AND(MONTH($A191)=6,$H191&lt;&gt;""),SUM($H$3:$H191,-$M$3),IF(AND(MONTH($A191)=7,$H191&lt;&gt;""),SUM($H$3:$H191,-SUM($M$3:$M$4)),IF(AND(MONTH($A191)=8,$H191&lt;&gt;""),SUM($H$3:$H191,-SUM($M$3:$M$5)),IF(AND(MONTH($A191)=9,$H191&lt;&gt;""),SUM($H$3:$H191,-SUM($M$3:$M$6)),IF(AND(MONTH($A191)=10,$H191&lt;&gt;""),SUM($H$3:$H191,-SUM($M$3:$M$7)),IF(AND(MONTH($A191)=11,$H191&lt;&gt;""),SUM($H$3:$H191,-SUM($M$3:$M$8)),IF(AND(MONTH($A191)=12,$H191&lt;&gt;""),SUM($H$3:$H191,-SUM($M$3:$M$9)),IF(AND(MONTH($A191)=1,$H191&lt;&gt;""),SUM($H$3:$H191,-SUM($M$3:$M$10)),IF(AND(MONTH($A191)=2,$H191&lt;&gt;""),SUM($H$3:$H191,-SUM($M$3:$M$11)),IF(AND(MONTH($A191)=3,$H191&lt;&gt;""),SUM($H$3:$H191,-SUM($M$3:$M$12)),IF(AND(MONTH($A191)=4,$H191&lt;&gt;""),SUM($H$3:$H191,-SUM($M$3:$M$13)),"")))))))))))))</f>
        <v/>
      </c>
      <c r="J191" s="25" t="str">
        <f t="shared" si="59"/>
        <v/>
      </c>
      <c r="K191" s="25" t="str">
        <f>IF(OR(A191&lt;$E$1,A191&gt;EOMONTH($E$1,11)),"",IF(OR(AND(A191=EOMONTH(A191,0),VLOOKUP(MONTH(A191),$L$3:$N$14,3,0)&gt;0),J191&lt;&gt;""),SUM($J$3:$J191),""))</f>
        <v/>
      </c>
    </row>
    <row r="192" spans="1:11" x14ac:dyDescent="0.25">
      <c r="A192" s="17">
        <f t="shared" si="50"/>
        <v>43773</v>
      </c>
      <c r="B192" s="11"/>
      <c r="C192" s="11"/>
      <c r="D192" s="11"/>
      <c r="E192" s="11"/>
      <c r="F192" s="22" t="str">
        <f t="shared" si="49"/>
        <v/>
      </c>
      <c r="G192" s="26" t="str">
        <f t="shared" ref="G192:G197" si="68">IF(MONTH(A192)=MONTH(A193),"",IF(CHOOSE(WEEKDAY(A192,2),$F$192,SUM($F$192:$F$193),SUM($F$192:$F$194),SUM($F$192:$F$195),SUM($F$192:$F$196),SUM($F$192:$F$197))&gt;0,CHOOSE(WEEKDAY(A192,2),$F$192,SUM($F$192:$F$193),SUM($F$192:$F$194),SUM($F$192:$F$195),SUM($F$192:$F$196),SUM($F$192:$F$197)),""))</f>
        <v/>
      </c>
      <c r="H192" s="26" t="str">
        <f t="shared" ref="H192:H197" si="69">IF(G192&lt;&gt;"",IF(MAX(G192-44/24,0)&gt;0,MAX(G192-44/24,0),""),"")</f>
        <v/>
      </c>
      <c r="I192" s="26" t="str">
        <f>IF($A192=EOMONTH($A192,0),IF(VLOOKUP(MONTH($A192),$L$3:$M$14,2,0)&gt;0,VLOOKUP(MONTH($A192),$L$3:$M$14,2,0),""),IF(AND(MONTH($A192)=5,$H192&lt;&gt;""),SUM($H$3:$H192),IF(AND(MONTH($A192)=6,$H192&lt;&gt;""),SUM($H$3:$H192,-$M$3),IF(AND(MONTH($A192)=7,$H192&lt;&gt;""),SUM($H$3:$H192,-SUM($M$3:$M$4)),IF(AND(MONTH($A192)=8,$H192&lt;&gt;""),SUM($H$3:$H192,-SUM($M$3:$M$5)),IF(AND(MONTH($A192)=9,$H192&lt;&gt;""),SUM($H$3:$H192,-SUM($M$3:$M$6)),IF(AND(MONTH($A192)=10,$H192&lt;&gt;""),SUM($H$3:$H192,-SUM($M$3:$M$7)),IF(AND(MONTH($A192)=11,$H192&lt;&gt;""),SUM($H$3:$H192,-SUM($M$3:$M$8)),IF(AND(MONTH($A192)=12,$H192&lt;&gt;""),SUM($H$3:$H192,-SUM($M$3:$M$9)),IF(AND(MONTH($A192)=1,$H192&lt;&gt;""),SUM($H$3:$H192,-SUM($M$3:$M$10)),IF(AND(MONTH($A192)=2,$H192&lt;&gt;""),SUM($H$3:$H192,-SUM($M$3:$M$11)),IF(AND(MONTH($A192)=3,$H192&lt;&gt;""),SUM($H$3:$H192,-SUM($M$3:$M$12)),IF(AND(MONTH($A192)=4,$H192&lt;&gt;""),SUM($H$3:$H192,-SUM($M$3:$M$13)),"")))))))))))))</f>
        <v/>
      </c>
      <c r="J192" s="26" t="str">
        <f t="shared" si="59"/>
        <v/>
      </c>
      <c r="K192" s="26" t="str">
        <f>IF(OR(A192&lt;$E$1,A192&gt;EOMONTH($E$1,11)),"",IF(OR(AND(A192=EOMONTH(A192,0),VLOOKUP(MONTH(A192),$L$3:$N$14,3,0)&gt;0),J192&lt;&gt;""),SUM($J$3:$J192),""))</f>
        <v/>
      </c>
    </row>
    <row r="193" spans="1:11" x14ac:dyDescent="0.25">
      <c r="A193" s="17">
        <f t="shared" si="50"/>
        <v>43774</v>
      </c>
      <c r="B193" s="11"/>
      <c r="C193" s="11"/>
      <c r="D193" s="11"/>
      <c r="E193" s="11"/>
      <c r="F193" s="22" t="str">
        <f t="shared" si="49"/>
        <v/>
      </c>
      <c r="G193" s="26" t="str">
        <f t="shared" si="68"/>
        <v/>
      </c>
      <c r="H193" s="26" t="str">
        <f t="shared" si="69"/>
        <v/>
      </c>
      <c r="I193" s="26" t="str">
        <f>IF($A193=EOMONTH($A193,0),IF(VLOOKUP(MONTH($A193),$L$3:$M$14,2,0)&gt;0,VLOOKUP(MONTH($A193),$L$3:$M$14,2,0),""),IF(AND(MONTH($A193)=5,$H193&lt;&gt;""),SUM($H$3:$H193),IF(AND(MONTH($A193)=6,$H193&lt;&gt;""),SUM($H$3:$H193,-$M$3),IF(AND(MONTH($A193)=7,$H193&lt;&gt;""),SUM($H$3:$H193,-SUM($M$3:$M$4)),IF(AND(MONTH($A193)=8,$H193&lt;&gt;""),SUM($H$3:$H193,-SUM($M$3:$M$5)),IF(AND(MONTH($A193)=9,$H193&lt;&gt;""),SUM($H$3:$H193,-SUM($M$3:$M$6)),IF(AND(MONTH($A193)=10,$H193&lt;&gt;""),SUM($H$3:$H193,-SUM($M$3:$M$7)),IF(AND(MONTH($A193)=11,$H193&lt;&gt;""),SUM($H$3:$H193,-SUM($M$3:$M$8)),IF(AND(MONTH($A193)=12,$H193&lt;&gt;""),SUM($H$3:$H193,-SUM($M$3:$M$9)),IF(AND(MONTH($A193)=1,$H193&lt;&gt;""),SUM($H$3:$H193,-SUM($M$3:$M$10)),IF(AND(MONTH($A193)=2,$H193&lt;&gt;""),SUM($H$3:$H193,-SUM($M$3:$M$11)),IF(AND(MONTH($A193)=3,$H193&lt;&gt;""),SUM($H$3:$H193,-SUM($M$3:$M$12)),IF(AND(MONTH($A193)=4,$H193&lt;&gt;""),SUM($H$3:$H193,-SUM($M$3:$M$13)),"")))))))))))))</f>
        <v/>
      </c>
      <c r="J193" s="26" t="str">
        <f t="shared" si="59"/>
        <v/>
      </c>
      <c r="K193" s="26" t="str">
        <f>IF(OR(A193&lt;$E$1,A193&gt;EOMONTH($E$1,11)),"",IF(OR(AND(A193=EOMONTH(A193,0),VLOOKUP(MONTH(A193),$L$3:$N$14,3,0)&gt;0),J193&lt;&gt;""),SUM($J$3:$J193),""))</f>
        <v/>
      </c>
    </row>
    <row r="194" spans="1:11" x14ac:dyDescent="0.25">
      <c r="A194" s="17">
        <f t="shared" si="50"/>
        <v>43775</v>
      </c>
      <c r="B194" s="11"/>
      <c r="C194" s="11"/>
      <c r="D194" s="11"/>
      <c r="E194" s="11"/>
      <c r="F194" s="22" t="str">
        <f t="shared" si="49"/>
        <v/>
      </c>
      <c r="G194" s="26" t="str">
        <f t="shared" si="68"/>
        <v/>
      </c>
      <c r="H194" s="26" t="str">
        <f t="shared" si="69"/>
        <v/>
      </c>
      <c r="I194" s="26" t="str">
        <f>IF($A194=EOMONTH($A194,0),IF(VLOOKUP(MONTH($A194),$L$3:$M$14,2,0)&gt;0,VLOOKUP(MONTH($A194),$L$3:$M$14,2,0),""),IF(AND(MONTH($A194)=5,$H194&lt;&gt;""),SUM($H$3:$H194),IF(AND(MONTH($A194)=6,$H194&lt;&gt;""),SUM($H$3:$H194,-$M$3),IF(AND(MONTH($A194)=7,$H194&lt;&gt;""),SUM($H$3:$H194,-SUM($M$3:$M$4)),IF(AND(MONTH($A194)=8,$H194&lt;&gt;""),SUM($H$3:$H194,-SUM($M$3:$M$5)),IF(AND(MONTH($A194)=9,$H194&lt;&gt;""),SUM($H$3:$H194,-SUM($M$3:$M$6)),IF(AND(MONTH($A194)=10,$H194&lt;&gt;""),SUM($H$3:$H194,-SUM($M$3:$M$7)),IF(AND(MONTH($A194)=11,$H194&lt;&gt;""),SUM($H$3:$H194,-SUM($M$3:$M$8)),IF(AND(MONTH($A194)=12,$H194&lt;&gt;""),SUM($H$3:$H194,-SUM($M$3:$M$9)),IF(AND(MONTH($A194)=1,$H194&lt;&gt;""),SUM($H$3:$H194,-SUM($M$3:$M$10)),IF(AND(MONTH($A194)=2,$H194&lt;&gt;""),SUM($H$3:$H194,-SUM($M$3:$M$11)),IF(AND(MONTH($A194)=3,$H194&lt;&gt;""),SUM($H$3:$H194,-SUM($M$3:$M$12)),IF(AND(MONTH($A194)=4,$H194&lt;&gt;""),SUM($H$3:$H194,-SUM($M$3:$M$13)),"")))))))))))))</f>
        <v/>
      </c>
      <c r="J194" s="26" t="str">
        <f t="shared" si="59"/>
        <v/>
      </c>
      <c r="K194" s="26" t="str">
        <f>IF(OR(A194&lt;$E$1,A194&gt;EOMONTH($E$1,11)),"",IF(OR(AND(A194=EOMONTH(A194,0),VLOOKUP(MONTH(A194),$L$3:$N$14,3,0)&gt;0),J194&lt;&gt;""),SUM($J$3:$J194),""))</f>
        <v/>
      </c>
    </row>
    <row r="195" spans="1:11" x14ac:dyDescent="0.25">
      <c r="A195" s="17">
        <f t="shared" si="50"/>
        <v>43776</v>
      </c>
      <c r="B195" s="11"/>
      <c r="C195" s="11"/>
      <c r="D195" s="11"/>
      <c r="E195" s="11"/>
      <c r="F195" s="22" t="str">
        <f t="shared" ref="F195:F258" si="70">IF(AND(B195=0,C195=0,D195=0,E195=0),"",IF((C195-B195)+(E195-D195)&lt;0,"",(C195-B195)+(E195-D195)))</f>
        <v/>
      </c>
      <c r="G195" s="26" t="str">
        <f t="shared" si="68"/>
        <v/>
      </c>
      <c r="H195" s="26" t="str">
        <f t="shared" si="69"/>
        <v/>
      </c>
      <c r="I195" s="26" t="str">
        <f>IF($A195=EOMONTH($A195,0),IF(VLOOKUP(MONTH($A195),$L$3:$M$14,2,0)&gt;0,VLOOKUP(MONTH($A195),$L$3:$M$14,2,0),""),IF(AND(MONTH($A195)=5,$H195&lt;&gt;""),SUM($H$3:$H195),IF(AND(MONTH($A195)=6,$H195&lt;&gt;""),SUM($H$3:$H195,-$M$3),IF(AND(MONTH($A195)=7,$H195&lt;&gt;""),SUM($H$3:$H195,-SUM($M$3:$M$4)),IF(AND(MONTH($A195)=8,$H195&lt;&gt;""),SUM($H$3:$H195,-SUM($M$3:$M$5)),IF(AND(MONTH($A195)=9,$H195&lt;&gt;""),SUM($H$3:$H195,-SUM($M$3:$M$6)),IF(AND(MONTH($A195)=10,$H195&lt;&gt;""),SUM($H$3:$H195,-SUM($M$3:$M$7)),IF(AND(MONTH($A195)=11,$H195&lt;&gt;""),SUM($H$3:$H195,-SUM($M$3:$M$8)),IF(AND(MONTH($A195)=12,$H195&lt;&gt;""),SUM($H$3:$H195,-SUM($M$3:$M$9)),IF(AND(MONTH($A195)=1,$H195&lt;&gt;""),SUM($H$3:$H195,-SUM($M$3:$M$10)),IF(AND(MONTH($A195)=2,$H195&lt;&gt;""),SUM($H$3:$H195,-SUM($M$3:$M$11)),IF(AND(MONTH($A195)=3,$H195&lt;&gt;""),SUM($H$3:$H195,-SUM($M$3:$M$12)),IF(AND(MONTH($A195)=4,$H195&lt;&gt;""),SUM($H$3:$H195,-SUM($M$3:$M$13)),"")))))))))))))</f>
        <v/>
      </c>
      <c r="J195" s="26" t="str">
        <f t="shared" si="59"/>
        <v/>
      </c>
      <c r="K195" s="26" t="str">
        <f>IF(OR(A195&lt;$E$1,A195&gt;EOMONTH($E$1,11)),"",IF(OR(AND(A195=EOMONTH(A195,0),VLOOKUP(MONTH(A195),$L$3:$N$14,3,0)&gt;0),J195&lt;&gt;""),SUM($J$3:$J195),""))</f>
        <v/>
      </c>
    </row>
    <row r="196" spans="1:11" x14ac:dyDescent="0.25">
      <c r="A196" s="17">
        <f t="shared" si="50"/>
        <v>43777</v>
      </c>
      <c r="B196" s="11"/>
      <c r="C196" s="11"/>
      <c r="D196" s="11"/>
      <c r="E196" s="11"/>
      <c r="F196" s="22" t="str">
        <f t="shared" si="70"/>
        <v/>
      </c>
      <c r="G196" s="26" t="str">
        <f t="shared" si="68"/>
        <v/>
      </c>
      <c r="H196" s="26" t="str">
        <f t="shared" si="69"/>
        <v/>
      </c>
      <c r="I196" s="26" t="str">
        <f>IF($A196=EOMONTH($A196,0),IF(VLOOKUP(MONTH($A196),$L$3:$M$14,2,0)&gt;0,VLOOKUP(MONTH($A196),$L$3:$M$14,2,0),""),IF(AND(MONTH($A196)=5,$H196&lt;&gt;""),SUM($H$3:$H196),IF(AND(MONTH($A196)=6,$H196&lt;&gt;""),SUM($H$3:$H196,-$M$3),IF(AND(MONTH($A196)=7,$H196&lt;&gt;""),SUM($H$3:$H196,-SUM($M$3:$M$4)),IF(AND(MONTH($A196)=8,$H196&lt;&gt;""),SUM($H$3:$H196,-SUM($M$3:$M$5)),IF(AND(MONTH($A196)=9,$H196&lt;&gt;""),SUM($H$3:$H196,-SUM($M$3:$M$6)),IF(AND(MONTH($A196)=10,$H196&lt;&gt;""),SUM($H$3:$H196,-SUM($M$3:$M$7)),IF(AND(MONTH($A196)=11,$H196&lt;&gt;""),SUM($H$3:$H196,-SUM($M$3:$M$8)),IF(AND(MONTH($A196)=12,$H196&lt;&gt;""),SUM($H$3:$H196,-SUM($M$3:$M$9)),IF(AND(MONTH($A196)=1,$H196&lt;&gt;""),SUM($H$3:$H196,-SUM($M$3:$M$10)),IF(AND(MONTH($A196)=2,$H196&lt;&gt;""),SUM($H$3:$H196,-SUM($M$3:$M$11)),IF(AND(MONTH($A196)=3,$H196&lt;&gt;""),SUM($H$3:$H196,-SUM($M$3:$M$12)),IF(AND(MONTH($A196)=4,$H196&lt;&gt;""),SUM($H$3:$H196,-SUM($M$3:$M$13)),"")))))))))))))</f>
        <v/>
      </c>
      <c r="J196" s="26" t="str">
        <f t="shared" si="59"/>
        <v/>
      </c>
      <c r="K196" s="26" t="str">
        <f>IF(OR(A196&lt;$E$1,A196&gt;EOMONTH($E$1,11)),"",IF(OR(AND(A196=EOMONTH(A196,0),VLOOKUP(MONTH(A196),$L$3:$N$14,3,0)&gt;0),J196&lt;&gt;""),SUM($J$3:$J196),""))</f>
        <v/>
      </c>
    </row>
    <row r="197" spans="1:11" x14ac:dyDescent="0.25">
      <c r="A197" s="17">
        <f t="shared" ref="A197:A260" si="71">A196+1</f>
        <v>43778</v>
      </c>
      <c r="B197" s="11"/>
      <c r="C197" s="11"/>
      <c r="D197" s="11"/>
      <c r="E197" s="11"/>
      <c r="F197" s="22" t="str">
        <f t="shared" si="70"/>
        <v/>
      </c>
      <c r="G197" s="26" t="str">
        <f t="shared" si="68"/>
        <v/>
      </c>
      <c r="H197" s="26" t="str">
        <f t="shared" si="69"/>
        <v/>
      </c>
      <c r="I197" s="26" t="str">
        <f>IF($A197=EOMONTH($A197,0),IF(VLOOKUP(MONTH($A197),$L$3:$M$14,2,0)&gt;0,VLOOKUP(MONTH($A197),$L$3:$M$14,2,0),""),IF(AND(MONTH($A197)=5,$H197&lt;&gt;""),SUM($H$3:$H197),IF(AND(MONTH($A197)=6,$H197&lt;&gt;""),SUM($H$3:$H197,-$M$3),IF(AND(MONTH($A197)=7,$H197&lt;&gt;""),SUM($H$3:$H197,-SUM($M$3:$M$4)),IF(AND(MONTH($A197)=8,$H197&lt;&gt;""),SUM($H$3:$H197,-SUM($M$3:$M$5)),IF(AND(MONTH($A197)=9,$H197&lt;&gt;""),SUM($H$3:$H197,-SUM($M$3:$M$6)),IF(AND(MONTH($A197)=10,$H197&lt;&gt;""),SUM($H$3:$H197,-SUM($M$3:$M$7)),IF(AND(MONTH($A197)=11,$H197&lt;&gt;""),SUM($H$3:$H197,-SUM($M$3:$M$8)),IF(AND(MONTH($A197)=12,$H197&lt;&gt;""),SUM($H$3:$H197,-SUM($M$3:$M$9)),IF(AND(MONTH($A197)=1,$H197&lt;&gt;""),SUM($H$3:$H197,-SUM($M$3:$M$10)),IF(AND(MONTH($A197)=2,$H197&lt;&gt;""),SUM($H$3:$H197,-SUM($M$3:$M$11)),IF(AND(MONTH($A197)=3,$H197&lt;&gt;""),SUM($H$3:$H197,-SUM($M$3:$M$12)),IF(AND(MONTH($A197)=4,$H197&lt;&gt;""),SUM($H$3:$H197,-SUM($M$3:$M$13)),"")))))))))))))</f>
        <v/>
      </c>
      <c r="J197" s="26" t="str">
        <f t="shared" si="59"/>
        <v/>
      </c>
      <c r="K197" s="26" t="str">
        <f>IF(OR(A197&lt;$E$1,A197&gt;EOMONTH($E$1,11)),"",IF(OR(AND(A197=EOMONTH(A197,0),VLOOKUP(MONTH(A197),$L$3:$N$14,3,0)&gt;0),J197&lt;&gt;""),SUM($J$3:$J197),""))</f>
        <v/>
      </c>
    </row>
    <row r="198" spans="1:11" x14ac:dyDescent="0.25">
      <c r="A198" s="17">
        <f t="shared" si="71"/>
        <v>43779</v>
      </c>
      <c r="B198" s="11"/>
      <c r="C198" s="11"/>
      <c r="D198" s="11"/>
      <c r="E198" s="11"/>
      <c r="F198" s="22" t="str">
        <f t="shared" si="70"/>
        <v/>
      </c>
      <c r="G198" s="28" t="str">
        <f>IF(SUM(F192:F198)-SUM(G192:G197)&gt;0,SUM(F192:F198)-SUM(G192:G197),"")</f>
        <v/>
      </c>
      <c r="H198" s="26" t="str">
        <f>IF(G198&lt;&gt;"",IF(MAX(SUM(F192:F198)-SUM(G192:G197)-44/24,0)&gt;0,IF(MAX(SUM(F192:F198)-SUM(G192:G197)-44/24,0)&gt;4/24,VLOOKUP(MAX(SUM(F192:F198)-SUM(G192:G197)-44/24,0),$O$3:$P$8,2,1),MAX(SUM(F192:F198)-SUM(G192:G197)-44/24,0)),""),"")</f>
        <v/>
      </c>
      <c r="I198" s="26" t="str">
        <f>IF($A198=EOMONTH($A198,0),IF(VLOOKUP(MONTH($A198),$L$3:$M$14,2,0)&gt;0,VLOOKUP(MONTH($A198),$L$3:$M$14,2,0),""),IF(AND(MONTH($A198)=5,$H198&lt;&gt;""),SUM($H$3:$H198),IF(AND(MONTH($A198)=6,$H198&lt;&gt;""),SUM($H$3:$H198,-$M$3),IF(AND(MONTH($A198)=7,$H198&lt;&gt;""),SUM($H$3:$H198,-SUM($M$3:$M$4)),IF(AND(MONTH($A198)=8,$H198&lt;&gt;""),SUM($H$3:$H198,-SUM($M$3:$M$5)),IF(AND(MONTH($A198)=9,$H198&lt;&gt;""),SUM($H$3:$H198,-SUM($M$3:$M$6)),IF(AND(MONTH($A198)=10,$H198&lt;&gt;""),SUM($H$3:$H198,-SUM($M$3:$M$7)),IF(AND(MONTH($A198)=11,$H198&lt;&gt;""),SUM($H$3:$H198,-SUM($M$3:$M$8)),IF(AND(MONTH($A198)=12,$H198&lt;&gt;""),SUM($H$3:$H198,-SUM($M$3:$M$9)),IF(AND(MONTH($A198)=1,$H198&lt;&gt;""),SUM($H$3:$H198,-SUM($M$3:$M$10)),IF(AND(MONTH($A198)=2,$H198&lt;&gt;""),SUM($H$3:$H198,-SUM($M$3:$M$11)),IF(AND(MONTH($A198)=3,$H198&lt;&gt;""),SUM($H$3:$H198,-SUM($M$3:$M$12)),IF(AND(MONTH($A198)=4,$H198&lt;&gt;""),SUM($H$3:$H198,-SUM($M$3:$M$13)),"")))))))))))))</f>
        <v/>
      </c>
      <c r="J198" s="26" t="str">
        <f t="shared" si="59"/>
        <v/>
      </c>
      <c r="K198" s="26" t="str">
        <f>IF(OR(A198&lt;$E$1,A198&gt;EOMONTH($E$1,11)),"",IF(OR(AND(A198=EOMONTH(A198,0),VLOOKUP(MONTH(A198),$L$3:$N$14,3,0)&gt;0),J198&lt;&gt;""),SUM($J$3:$J198),""))</f>
        <v/>
      </c>
    </row>
    <row r="199" spans="1:11" x14ac:dyDescent="0.25">
      <c r="A199" s="17">
        <f t="shared" si="71"/>
        <v>43780</v>
      </c>
      <c r="B199" s="12"/>
      <c r="C199" s="12"/>
      <c r="D199" s="12"/>
      <c r="E199" s="12"/>
      <c r="F199" s="18" t="str">
        <f t="shared" si="70"/>
        <v/>
      </c>
      <c r="G199" s="25" t="str">
        <f t="shared" ref="G199:G204" si="72">IF(MONTH(A199)=MONTH(A200),"",IF(CHOOSE(WEEKDAY(A199,2),$F$199,SUM($F$199:$F$200),SUM($F$199:$F$201),SUM($F$199:$F$202),SUM($F$199:$F$203),SUM($F$199:$F$204))&gt;0,CHOOSE(WEEKDAY(A199,2),$F$199,SUM($F$199:$F$200),SUM($F$199:$F$201),SUM($F$199:$F$202),SUM($F$199:$F$203),SUM($F$199:$F$204)),""))</f>
        <v/>
      </c>
      <c r="H199" s="25" t="str">
        <f t="shared" ref="H199:H204" si="73">IF(G199&lt;&gt;"",IF(MAX(G199-44/24,0)&gt;0,MAX(G199-44/24,0),""),"")</f>
        <v/>
      </c>
      <c r="I199" s="25" t="str">
        <f>IF($A199=EOMONTH($A199,0),IF(VLOOKUP(MONTH($A199),$L$3:$M$14,2,0)&gt;0,VLOOKUP(MONTH($A199),$L$3:$M$14,2,0),""),IF(AND(MONTH($A199)=5,$H199&lt;&gt;""),SUM($H$3:$H199),IF(AND(MONTH($A199)=6,$H199&lt;&gt;""),SUM($H$3:$H199,-$M$3),IF(AND(MONTH($A199)=7,$H199&lt;&gt;""),SUM($H$3:$H199,-SUM($M$3:$M$4)),IF(AND(MONTH($A199)=8,$H199&lt;&gt;""),SUM($H$3:$H199,-SUM($M$3:$M$5)),IF(AND(MONTH($A199)=9,$H199&lt;&gt;""),SUM($H$3:$H199,-SUM($M$3:$M$6)),IF(AND(MONTH($A199)=10,$H199&lt;&gt;""),SUM($H$3:$H199,-SUM($M$3:$M$7)),IF(AND(MONTH($A199)=11,$H199&lt;&gt;""),SUM($H$3:$H199,-SUM($M$3:$M$8)),IF(AND(MONTH($A199)=12,$H199&lt;&gt;""),SUM($H$3:$H199,-SUM($M$3:$M$9)),IF(AND(MONTH($A199)=1,$H199&lt;&gt;""),SUM($H$3:$H199,-SUM($M$3:$M$10)),IF(AND(MONTH($A199)=2,$H199&lt;&gt;""),SUM($H$3:$H199,-SUM($M$3:$M$11)),IF(AND(MONTH($A199)=3,$H199&lt;&gt;""),SUM($H$3:$H199,-SUM($M$3:$M$12)),IF(AND(MONTH($A199)=4,$H199&lt;&gt;""),SUM($H$3:$H199,-SUM($M$3:$M$13)),"")))))))))))))</f>
        <v/>
      </c>
      <c r="J199" s="25" t="str">
        <f t="shared" si="59"/>
        <v/>
      </c>
      <c r="K199" s="25" t="str">
        <f>IF(OR(A199&lt;$E$1,A199&gt;EOMONTH($E$1,11)),"",IF(OR(AND(A199=EOMONTH(A199,0),VLOOKUP(MONTH(A199),$L$3:$N$14,3,0)&gt;0),J199&lt;&gt;""),SUM($J$3:$J199),""))</f>
        <v/>
      </c>
    </row>
    <row r="200" spans="1:11" x14ac:dyDescent="0.25">
      <c r="A200" s="17">
        <f t="shared" si="71"/>
        <v>43781</v>
      </c>
      <c r="B200" s="12"/>
      <c r="C200" s="12"/>
      <c r="D200" s="12"/>
      <c r="E200" s="12"/>
      <c r="F200" s="18" t="str">
        <f t="shared" si="70"/>
        <v/>
      </c>
      <c r="G200" s="25" t="str">
        <f t="shared" si="72"/>
        <v/>
      </c>
      <c r="H200" s="25" t="str">
        <f t="shared" si="73"/>
        <v/>
      </c>
      <c r="I200" s="25" t="str">
        <f>IF($A200=EOMONTH($A200,0),IF(VLOOKUP(MONTH($A200),$L$3:$M$14,2,0)&gt;0,VLOOKUP(MONTH($A200),$L$3:$M$14,2,0),""),IF(AND(MONTH($A200)=5,$H200&lt;&gt;""),SUM($H$3:$H200),IF(AND(MONTH($A200)=6,$H200&lt;&gt;""),SUM($H$3:$H200,-$M$3),IF(AND(MONTH($A200)=7,$H200&lt;&gt;""),SUM($H$3:$H200,-SUM($M$3:$M$4)),IF(AND(MONTH($A200)=8,$H200&lt;&gt;""),SUM($H$3:$H200,-SUM($M$3:$M$5)),IF(AND(MONTH($A200)=9,$H200&lt;&gt;""),SUM($H$3:$H200,-SUM($M$3:$M$6)),IF(AND(MONTH($A200)=10,$H200&lt;&gt;""),SUM($H$3:$H200,-SUM($M$3:$M$7)),IF(AND(MONTH($A200)=11,$H200&lt;&gt;""),SUM($H$3:$H200,-SUM($M$3:$M$8)),IF(AND(MONTH($A200)=12,$H200&lt;&gt;""),SUM($H$3:$H200,-SUM($M$3:$M$9)),IF(AND(MONTH($A200)=1,$H200&lt;&gt;""),SUM($H$3:$H200,-SUM($M$3:$M$10)),IF(AND(MONTH($A200)=2,$H200&lt;&gt;""),SUM($H$3:$H200,-SUM($M$3:$M$11)),IF(AND(MONTH($A200)=3,$H200&lt;&gt;""),SUM($H$3:$H200,-SUM($M$3:$M$12)),IF(AND(MONTH($A200)=4,$H200&lt;&gt;""),SUM($H$3:$H200,-SUM($M$3:$M$13)),"")))))))))))))</f>
        <v/>
      </c>
      <c r="J200" s="25" t="str">
        <f t="shared" si="59"/>
        <v/>
      </c>
      <c r="K200" s="25" t="str">
        <f>IF(OR(A200&lt;$E$1,A200&gt;EOMONTH($E$1,11)),"",IF(OR(AND(A200=EOMONTH(A200,0),VLOOKUP(MONTH(A200),$L$3:$N$14,3,0)&gt;0),J200&lt;&gt;""),SUM($J$3:$J200),""))</f>
        <v/>
      </c>
    </row>
    <row r="201" spans="1:11" x14ac:dyDescent="0.25">
      <c r="A201" s="17">
        <f t="shared" si="71"/>
        <v>43782</v>
      </c>
      <c r="B201" s="12"/>
      <c r="C201" s="12"/>
      <c r="D201" s="12"/>
      <c r="E201" s="12"/>
      <c r="F201" s="18" t="str">
        <f t="shared" si="70"/>
        <v/>
      </c>
      <c r="G201" s="25" t="str">
        <f t="shared" si="72"/>
        <v/>
      </c>
      <c r="H201" s="25" t="str">
        <f t="shared" si="73"/>
        <v/>
      </c>
      <c r="I201" s="25" t="str">
        <f>IF($A201=EOMONTH($A201,0),IF(VLOOKUP(MONTH($A201),$L$3:$M$14,2,0)&gt;0,VLOOKUP(MONTH($A201),$L$3:$M$14,2,0),""),IF(AND(MONTH($A201)=5,$H201&lt;&gt;""),SUM($H$3:$H201),IF(AND(MONTH($A201)=6,$H201&lt;&gt;""),SUM($H$3:$H201,-$M$3),IF(AND(MONTH($A201)=7,$H201&lt;&gt;""),SUM($H$3:$H201,-SUM($M$3:$M$4)),IF(AND(MONTH($A201)=8,$H201&lt;&gt;""),SUM($H$3:$H201,-SUM($M$3:$M$5)),IF(AND(MONTH($A201)=9,$H201&lt;&gt;""),SUM($H$3:$H201,-SUM($M$3:$M$6)),IF(AND(MONTH($A201)=10,$H201&lt;&gt;""),SUM($H$3:$H201,-SUM($M$3:$M$7)),IF(AND(MONTH($A201)=11,$H201&lt;&gt;""),SUM($H$3:$H201,-SUM($M$3:$M$8)),IF(AND(MONTH($A201)=12,$H201&lt;&gt;""),SUM($H$3:$H201,-SUM($M$3:$M$9)),IF(AND(MONTH($A201)=1,$H201&lt;&gt;""),SUM($H$3:$H201,-SUM($M$3:$M$10)),IF(AND(MONTH($A201)=2,$H201&lt;&gt;""),SUM($H$3:$H201,-SUM($M$3:$M$11)),IF(AND(MONTH($A201)=3,$H201&lt;&gt;""),SUM($H$3:$H201,-SUM($M$3:$M$12)),IF(AND(MONTH($A201)=4,$H201&lt;&gt;""),SUM($H$3:$H201,-SUM($M$3:$M$13)),"")))))))))))))</f>
        <v/>
      </c>
      <c r="J201" s="25" t="str">
        <f t="shared" si="59"/>
        <v/>
      </c>
      <c r="K201" s="25" t="str">
        <f>IF(OR(A201&lt;$E$1,A201&gt;EOMONTH($E$1,11)),"",IF(OR(AND(A201=EOMONTH(A201,0),VLOOKUP(MONTH(A201),$L$3:$N$14,3,0)&gt;0),J201&lt;&gt;""),SUM($J$3:$J201),""))</f>
        <v/>
      </c>
    </row>
    <row r="202" spans="1:11" x14ac:dyDescent="0.25">
      <c r="A202" s="17">
        <f t="shared" si="71"/>
        <v>43783</v>
      </c>
      <c r="B202" s="12"/>
      <c r="C202" s="12"/>
      <c r="D202" s="12"/>
      <c r="E202" s="12"/>
      <c r="F202" s="18" t="str">
        <f t="shared" si="70"/>
        <v/>
      </c>
      <c r="G202" s="25" t="str">
        <f t="shared" si="72"/>
        <v/>
      </c>
      <c r="H202" s="25" t="str">
        <f t="shared" si="73"/>
        <v/>
      </c>
      <c r="I202" s="25" t="str">
        <f>IF($A202=EOMONTH($A202,0),IF(VLOOKUP(MONTH($A202),$L$3:$M$14,2,0)&gt;0,VLOOKUP(MONTH($A202),$L$3:$M$14,2,0),""),IF(AND(MONTH($A202)=5,$H202&lt;&gt;""),SUM($H$3:$H202),IF(AND(MONTH($A202)=6,$H202&lt;&gt;""),SUM($H$3:$H202,-$M$3),IF(AND(MONTH($A202)=7,$H202&lt;&gt;""),SUM($H$3:$H202,-SUM($M$3:$M$4)),IF(AND(MONTH($A202)=8,$H202&lt;&gt;""),SUM($H$3:$H202,-SUM($M$3:$M$5)),IF(AND(MONTH($A202)=9,$H202&lt;&gt;""),SUM($H$3:$H202,-SUM($M$3:$M$6)),IF(AND(MONTH($A202)=10,$H202&lt;&gt;""),SUM($H$3:$H202,-SUM($M$3:$M$7)),IF(AND(MONTH($A202)=11,$H202&lt;&gt;""),SUM($H$3:$H202,-SUM($M$3:$M$8)),IF(AND(MONTH($A202)=12,$H202&lt;&gt;""),SUM($H$3:$H202,-SUM($M$3:$M$9)),IF(AND(MONTH($A202)=1,$H202&lt;&gt;""),SUM($H$3:$H202,-SUM($M$3:$M$10)),IF(AND(MONTH($A202)=2,$H202&lt;&gt;""),SUM($H$3:$H202,-SUM($M$3:$M$11)),IF(AND(MONTH($A202)=3,$H202&lt;&gt;""),SUM($H$3:$H202,-SUM($M$3:$M$12)),IF(AND(MONTH($A202)=4,$H202&lt;&gt;""),SUM($H$3:$H202,-SUM($M$3:$M$13)),"")))))))))))))</f>
        <v/>
      </c>
      <c r="J202" s="25" t="str">
        <f t="shared" si="59"/>
        <v/>
      </c>
      <c r="K202" s="25" t="str">
        <f>IF(OR(A202&lt;$E$1,A202&gt;EOMONTH($E$1,11)),"",IF(OR(AND(A202=EOMONTH(A202,0),VLOOKUP(MONTH(A202),$L$3:$N$14,3,0)&gt;0),J202&lt;&gt;""),SUM($J$3:$J202),""))</f>
        <v/>
      </c>
    </row>
    <row r="203" spans="1:11" x14ac:dyDescent="0.25">
      <c r="A203" s="17">
        <f t="shared" si="71"/>
        <v>43784</v>
      </c>
      <c r="B203" s="12"/>
      <c r="C203" s="12"/>
      <c r="D203" s="12"/>
      <c r="E203" s="12"/>
      <c r="F203" s="18" t="str">
        <f t="shared" si="70"/>
        <v/>
      </c>
      <c r="G203" s="25" t="str">
        <f t="shared" si="72"/>
        <v/>
      </c>
      <c r="H203" s="25" t="str">
        <f t="shared" si="73"/>
        <v/>
      </c>
      <c r="I203" s="25" t="str">
        <f>IF($A203=EOMONTH($A203,0),IF(VLOOKUP(MONTH($A203),$L$3:$M$14,2,0)&gt;0,VLOOKUP(MONTH($A203),$L$3:$M$14,2,0),""),IF(AND(MONTH($A203)=5,$H203&lt;&gt;""),SUM($H$3:$H203),IF(AND(MONTH($A203)=6,$H203&lt;&gt;""),SUM($H$3:$H203,-$M$3),IF(AND(MONTH($A203)=7,$H203&lt;&gt;""),SUM($H$3:$H203,-SUM($M$3:$M$4)),IF(AND(MONTH($A203)=8,$H203&lt;&gt;""),SUM($H$3:$H203,-SUM($M$3:$M$5)),IF(AND(MONTH($A203)=9,$H203&lt;&gt;""),SUM($H$3:$H203,-SUM($M$3:$M$6)),IF(AND(MONTH($A203)=10,$H203&lt;&gt;""),SUM($H$3:$H203,-SUM($M$3:$M$7)),IF(AND(MONTH($A203)=11,$H203&lt;&gt;""),SUM($H$3:$H203,-SUM($M$3:$M$8)),IF(AND(MONTH($A203)=12,$H203&lt;&gt;""),SUM($H$3:$H203,-SUM($M$3:$M$9)),IF(AND(MONTH($A203)=1,$H203&lt;&gt;""),SUM($H$3:$H203,-SUM($M$3:$M$10)),IF(AND(MONTH($A203)=2,$H203&lt;&gt;""),SUM($H$3:$H203,-SUM($M$3:$M$11)),IF(AND(MONTH($A203)=3,$H203&lt;&gt;""),SUM($H$3:$H203,-SUM($M$3:$M$12)),IF(AND(MONTH($A203)=4,$H203&lt;&gt;""),SUM($H$3:$H203,-SUM($M$3:$M$13)),"")))))))))))))</f>
        <v/>
      </c>
      <c r="J203" s="25" t="str">
        <f t="shared" si="59"/>
        <v/>
      </c>
      <c r="K203" s="25" t="str">
        <f>IF(OR(A203&lt;$E$1,A203&gt;EOMONTH($E$1,11)),"",IF(OR(AND(A203=EOMONTH(A203,0),VLOOKUP(MONTH(A203),$L$3:$N$14,3,0)&gt;0),J203&lt;&gt;""),SUM($J$3:$J203),""))</f>
        <v/>
      </c>
    </row>
    <row r="204" spans="1:11" x14ac:dyDescent="0.25">
      <c r="A204" s="17">
        <f t="shared" si="71"/>
        <v>43785</v>
      </c>
      <c r="B204" s="12"/>
      <c r="C204" s="12"/>
      <c r="D204" s="12"/>
      <c r="E204" s="12"/>
      <c r="F204" s="18" t="str">
        <f t="shared" si="70"/>
        <v/>
      </c>
      <c r="G204" s="25" t="str">
        <f t="shared" si="72"/>
        <v/>
      </c>
      <c r="H204" s="25" t="str">
        <f t="shared" si="73"/>
        <v/>
      </c>
      <c r="I204" s="25" t="str">
        <f>IF($A204=EOMONTH($A204,0),IF(VLOOKUP(MONTH($A204),$L$3:$M$14,2,0)&gt;0,VLOOKUP(MONTH($A204),$L$3:$M$14,2,0),""),IF(AND(MONTH($A204)=5,$H204&lt;&gt;""),SUM($H$3:$H204),IF(AND(MONTH($A204)=6,$H204&lt;&gt;""),SUM($H$3:$H204,-$M$3),IF(AND(MONTH($A204)=7,$H204&lt;&gt;""),SUM($H$3:$H204,-SUM($M$3:$M$4)),IF(AND(MONTH($A204)=8,$H204&lt;&gt;""),SUM($H$3:$H204,-SUM($M$3:$M$5)),IF(AND(MONTH($A204)=9,$H204&lt;&gt;""),SUM($H$3:$H204,-SUM($M$3:$M$6)),IF(AND(MONTH($A204)=10,$H204&lt;&gt;""),SUM($H$3:$H204,-SUM($M$3:$M$7)),IF(AND(MONTH($A204)=11,$H204&lt;&gt;""),SUM($H$3:$H204,-SUM($M$3:$M$8)),IF(AND(MONTH($A204)=12,$H204&lt;&gt;""),SUM($H$3:$H204,-SUM($M$3:$M$9)),IF(AND(MONTH($A204)=1,$H204&lt;&gt;""),SUM($H$3:$H204,-SUM($M$3:$M$10)),IF(AND(MONTH($A204)=2,$H204&lt;&gt;""),SUM($H$3:$H204,-SUM($M$3:$M$11)),IF(AND(MONTH($A204)=3,$H204&lt;&gt;""),SUM($H$3:$H204,-SUM($M$3:$M$12)),IF(AND(MONTH($A204)=4,$H204&lt;&gt;""),SUM($H$3:$H204,-SUM($M$3:$M$13)),"")))))))))))))</f>
        <v/>
      </c>
      <c r="J204" s="25" t="str">
        <f t="shared" si="59"/>
        <v/>
      </c>
      <c r="K204" s="25" t="str">
        <f>IF(OR(A204&lt;$E$1,A204&gt;EOMONTH($E$1,11)),"",IF(OR(AND(A204=EOMONTH(A204,0),VLOOKUP(MONTH(A204),$L$3:$N$14,3,0)&gt;0),J204&lt;&gt;""),SUM($J$3:$J204),""))</f>
        <v/>
      </c>
    </row>
    <row r="205" spans="1:11" x14ac:dyDescent="0.25">
      <c r="A205" s="17">
        <f t="shared" si="71"/>
        <v>43786</v>
      </c>
      <c r="B205" s="12"/>
      <c r="C205" s="12"/>
      <c r="D205" s="12"/>
      <c r="E205" s="12"/>
      <c r="F205" s="18" t="str">
        <f t="shared" si="70"/>
        <v/>
      </c>
      <c r="G205" s="27" t="str">
        <f>IF(SUM(F199:F205)-SUM(G199:G204)&gt;0,SUM(F199:F205)-SUM(G199:G204),"")</f>
        <v/>
      </c>
      <c r="H205" s="25" t="str">
        <f>IF(G205&lt;&gt;"",IF(MAX(SUM(F199:F205)-SUM(G199:G204)-44/24,0)&gt;0,IF(MAX(SUM(F199:F205)-SUM(G199:G204)-44/24,0)&gt;4/24,VLOOKUP(MAX(SUM(F199:F205)-SUM(G199:G204)-44/24,0),$O$3:$P$8,2,1),MAX(SUM(F199:F205)-SUM(G199:G204)-44/24,0)),""),"")</f>
        <v/>
      </c>
      <c r="I205" s="25" t="str">
        <f>IF($A205=EOMONTH($A205,0),IF(VLOOKUP(MONTH($A205),$L$3:$M$14,2,0)&gt;0,VLOOKUP(MONTH($A205),$L$3:$M$14,2,0),""),IF(AND(MONTH($A205)=5,$H205&lt;&gt;""),SUM($H$3:$H205),IF(AND(MONTH($A205)=6,$H205&lt;&gt;""),SUM($H$3:$H205,-$M$3),IF(AND(MONTH($A205)=7,$H205&lt;&gt;""),SUM($H$3:$H205,-SUM($M$3:$M$4)),IF(AND(MONTH($A205)=8,$H205&lt;&gt;""),SUM($H$3:$H205,-SUM($M$3:$M$5)),IF(AND(MONTH($A205)=9,$H205&lt;&gt;""),SUM($H$3:$H205,-SUM($M$3:$M$6)),IF(AND(MONTH($A205)=10,$H205&lt;&gt;""),SUM($H$3:$H205,-SUM($M$3:$M$7)),IF(AND(MONTH($A205)=11,$H205&lt;&gt;""),SUM($H$3:$H205,-SUM($M$3:$M$8)),IF(AND(MONTH($A205)=12,$H205&lt;&gt;""),SUM($H$3:$H205,-SUM($M$3:$M$9)),IF(AND(MONTH($A205)=1,$H205&lt;&gt;""),SUM($H$3:$H205,-SUM($M$3:$M$10)),IF(AND(MONTH($A205)=2,$H205&lt;&gt;""),SUM($H$3:$H205,-SUM($M$3:$M$11)),IF(AND(MONTH($A205)=3,$H205&lt;&gt;""),SUM($H$3:$H205,-SUM($M$3:$M$12)),IF(AND(MONTH($A205)=4,$H205&lt;&gt;""),SUM($H$3:$H205,-SUM($M$3:$M$13)),"")))))))))))))</f>
        <v/>
      </c>
      <c r="J205" s="25" t="str">
        <f t="shared" si="59"/>
        <v/>
      </c>
      <c r="K205" s="25" t="str">
        <f>IF(OR(A205&lt;$E$1,A205&gt;EOMONTH($E$1,11)),"",IF(OR(AND(A205=EOMONTH(A205,0),VLOOKUP(MONTH(A205),$L$3:$N$14,3,0)&gt;0),J205&lt;&gt;""),SUM($J$3:$J205),""))</f>
        <v/>
      </c>
    </row>
    <row r="206" spans="1:11" x14ac:dyDescent="0.25">
      <c r="A206" s="17">
        <f t="shared" si="71"/>
        <v>43787</v>
      </c>
      <c r="B206" s="11"/>
      <c r="C206" s="11"/>
      <c r="D206" s="11"/>
      <c r="E206" s="11"/>
      <c r="F206" s="22" t="str">
        <f t="shared" si="70"/>
        <v/>
      </c>
      <c r="G206" s="26" t="str">
        <f t="shared" ref="G206:G211" si="74">IF(MONTH(A206)=MONTH(A207),"",IF(CHOOSE(WEEKDAY(A206,2),$F$206,SUM($F$206:$F$207),SUM($F$206:$F$208),SUM($F$206:$F$209),SUM($F$206:$F$210),SUM($F$206:$F$211))&gt;0,CHOOSE(WEEKDAY(A206,2),$F$206,SUM($F$206:$F$207),SUM($F$206:$F$208),SUM($F$206:$F$209),SUM($F$206:$F$210),SUM($F$206:$F$211)),""))</f>
        <v/>
      </c>
      <c r="H206" s="26" t="str">
        <f t="shared" ref="H206:H211" si="75">IF(G206&lt;&gt;"",IF(MAX(G206-44/24,0)&gt;0,MAX(G206-44/24,0),""),"")</f>
        <v/>
      </c>
      <c r="I206" s="26" t="str">
        <f>IF($A206=EOMONTH($A206,0),IF(VLOOKUP(MONTH($A206),$L$3:$M$14,2,0)&gt;0,VLOOKUP(MONTH($A206),$L$3:$M$14,2,0),""),IF(AND(MONTH($A206)=5,$H206&lt;&gt;""),SUM($H$3:$H206),IF(AND(MONTH($A206)=6,$H206&lt;&gt;""),SUM($H$3:$H206,-$M$3),IF(AND(MONTH($A206)=7,$H206&lt;&gt;""),SUM($H$3:$H206,-SUM($M$3:$M$4)),IF(AND(MONTH($A206)=8,$H206&lt;&gt;""),SUM($H$3:$H206,-SUM($M$3:$M$5)),IF(AND(MONTH($A206)=9,$H206&lt;&gt;""),SUM($H$3:$H206,-SUM($M$3:$M$6)),IF(AND(MONTH($A206)=10,$H206&lt;&gt;""),SUM($H$3:$H206,-SUM($M$3:$M$7)),IF(AND(MONTH($A206)=11,$H206&lt;&gt;""),SUM($H$3:$H206,-SUM($M$3:$M$8)),IF(AND(MONTH($A206)=12,$H206&lt;&gt;""),SUM($H$3:$H206,-SUM($M$3:$M$9)),IF(AND(MONTH($A206)=1,$H206&lt;&gt;""),SUM($H$3:$H206,-SUM($M$3:$M$10)),IF(AND(MONTH($A206)=2,$H206&lt;&gt;""),SUM($H$3:$H206,-SUM($M$3:$M$11)),IF(AND(MONTH($A206)=3,$H206&lt;&gt;""),SUM($H$3:$H206,-SUM($M$3:$M$12)),IF(AND(MONTH($A206)=4,$H206&lt;&gt;""),SUM($H$3:$H206,-SUM($M$3:$M$13)),"")))))))))))))</f>
        <v/>
      </c>
      <c r="J206" s="26" t="str">
        <f t="shared" si="59"/>
        <v/>
      </c>
      <c r="K206" s="26" t="str">
        <f>IF(OR(A206&lt;$E$1,A206&gt;EOMONTH($E$1,11)),"",IF(OR(AND(A206=EOMONTH(A206,0),VLOOKUP(MONTH(A206),$L$3:$N$14,3,0)&gt;0),J206&lt;&gt;""),SUM($J$3:$J206),""))</f>
        <v/>
      </c>
    </row>
    <row r="207" spans="1:11" x14ac:dyDescent="0.25">
      <c r="A207" s="17">
        <f t="shared" si="71"/>
        <v>43788</v>
      </c>
      <c r="B207" s="11"/>
      <c r="C207" s="11"/>
      <c r="D207" s="11"/>
      <c r="E207" s="11"/>
      <c r="F207" s="22" t="str">
        <f t="shared" si="70"/>
        <v/>
      </c>
      <c r="G207" s="26" t="str">
        <f t="shared" si="74"/>
        <v/>
      </c>
      <c r="H207" s="26" t="str">
        <f t="shared" si="75"/>
        <v/>
      </c>
      <c r="I207" s="26" t="str">
        <f>IF($A207=EOMONTH($A207,0),IF(VLOOKUP(MONTH($A207),$L$3:$M$14,2,0)&gt;0,VLOOKUP(MONTH($A207),$L$3:$M$14,2,0),""),IF(AND(MONTH($A207)=5,$H207&lt;&gt;""),SUM($H$3:$H207),IF(AND(MONTH($A207)=6,$H207&lt;&gt;""),SUM($H$3:$H207,-$M$3),IF(AND(MONTH($A207)=7,$H207&lt;&gt;""),SUM($H$3:$H207,-SUM($M$3:$M$4)),IF(AND(MONTH($A207)=8,$H207&lt;&gt;""),SUM($H$3:$H207,-SUM($M$3:$M$5)),IF(AND(MONTH($A207)=9,$H207&lt;&gt;""),SUM($H$3:$H207,-SUM($M$3:$M$6)),IF(AND(MONTH($A207)=10,$H207&lt;&gt;""),SUM($H$3:$H207,-SUM($M$3:$M$7)),IF(AND(MONTH($A207)=11,$H207&lt;&gt;""),SUM($H$3:$H207,-SUM($M$3:$M$8)),IF(AND(MONTH($A207)=12,$H207&lt;&gt;""),SUM($H$3:$H207,-SUM($M$3:$M$9)),IF(AND(MONTH($A207)=1,$H207&lt;&gt;""),SUM($H$3:$H207,-SUM($M$3:$M$10)),IF(AND(MONTH($A207)=2,$H207&lt;&gt;""),SUM($H$3:$H207,-SUM($M$3:$M$11)),IF(AND(MONTH($A207)=3,$H207&lt;&gt;""),SUM($H$3:$H207,-SUM($M$3:$M$12)),IF(AND(MONTH($A207)=4,$H207&lt;&gt;""),SUM($H$3:$H207,-SUM($M$3:$M$13)),"")))))))))))))</f>
        <v/>
      </c>
      <c r="J207" s="26" t="str">
        <f t="shared" si="59"/>
        <v/>
      </c>
      <c r="K207" s="26" t="str">
        <f>IF(OR(A207&lt;$E$1,A207&gt;EOMONTH($E$1,11)),"",IF(OR(AND(A207=EOMONTH(A207,0),VLOOKUP(MONTH(A207),$L$3:$N$14,3,0)&gt;0),J207&lt;&gt;""),SUM($J$3:$J207),""))</f>
        <v/>
      </c>
    </row>
    <row r="208" spans="1:11" x14ac:dyDescent="0.25">
      <c r="A208" s="17">
        <f t="shared" si="71"/>
        <v>43789</v>
      </c>
      <c r="B208" s="11"/>
      <c r="C208" s="11"/>
      <c r="D208" s="11"/>
      <c r="E208" s="11"/>
      <c r="F208" s="22" t="str">
        <f t="shared" si="70"/>
        <v/>
      </c>
      <c r="G208" s="26" t="str">
        <f t="shared" si="74"/>
        <v/>
      </c>
      <c r="H208" s="26" t="str">
        <f t="shared" si="75"/>
        <v/>
      </c>
      <c r="I208" s="26" t="str">
        <f>IF($A208=EOMONTH($A208,0),IF(VLOOKUP(MONTH($A208),$L$3:$M$14,2,0)&gt;0,VLOOKUP(MONTH($A208),$L$3:$M$14,2,0),""),IF(AND(MONTH($A208)=5,$H208&lt;&gt;""),SUM($H$3:$H208),IF(AND(MONTH($A208)=6,$H208&lt;&gt;""),SUM($H$3:$H208,-$M$3),IF(AND(MONTH($A208)=7,$H208&lt;&gt;""),SUM($H$3:$H208,-SUM($M$3:$M$4)),IF(AND(MONTH($A208)=8,$H208&lt;&gt;""),SUM($H$3:$H208,-SUM($M$3:$M$5)),IF(AND(MONTH($A208)=9,$H208&lt;&gt;""),SUM($H$3:$H208,-SUM($M$3:$M$6)),IF(AND(MONTH($A208)=10,$H208&lt;&gt;""),SUM($H$3:$H208,-SUM($M$3:$M$7)),IF(AND(MONTH($A208)=11,$H208&lt;&gt;""),SUM($H$3:$H208,-SUM($M$3:$M$8)),IF(AND(MONTH($A208)=12,$H208&lt;&gt;""),SUM($H$3:$H208,-SUM($M$3:$M$9)),IF(AND(MONTH($A208)=1,$H208&lt;&gt;""),SUM($H$3:$H208,-SUM($M$3:$M$10)),IF(AND(MONTH($A208)=2,$H208&lt;&gt;""),SUM($H$3:$H208,-SUM($M$3:$M$11)),IF(AND(MONTH($A208)=3,$H208&lt;&gt;""),SUM($H$3:$H208,-SUM($M$3:$M$12)),IF(AND(MONTH($A208)=4,$H208&lt;&gt;""),SUM($H$3:$H208,-SUM($M$3:$M$13)),"")))))))))))))</f>
        <v/>
      </c>
      <c r="J208" s="26" t="str">
        <f t="shared" si="59"/>
        <v/>
      </c>
      <c r="K208" s="26" t="str">
        <f>IF(OR(A208&lt;$E$1,A208&gt;EOMONTH($E$1,11)),"",IF(OR(AND(A208=EOMONTH(A208,0),VLOOKUP(MONTH(A208),$L$3:$N$14,3,0)&gt;0),J208&lt;&gt;""),SUM($J$3:$J208),""))</f>
        <v/>
      </c>
    </row>
    <row r="209" spans="1:11" x14ac:dyDescent="0.25">
      <c r="A209" s="17">
        <f t="shared" si="71"/>
        <v>43790</v>
      </c>
      <c r="B209" s="11"/>
      <c r="C209" s="11"/>
      <c r="D209" s="11"/>
      <c r="E209" s="11"/>
      <c r="F209" s="22" t="str">
        <f t="shared" si="70"/>
        <v/>
      </c>
      <c r="G209" s="26" t="str">
        <f t="shared" si="74"/>
        <v/>
      </c>
      <c r="H209" s="26" t="str">
        <f t="shared" si="75"/>
        <v/>
      </c>
      <c r="I209" s="26" t="str">
        <f>IF($A209=EOMONTH($A209,0),IF(VLOOKUP(MONTH($A209),$L$3:$M$14,2,0)&gt;0,VLOOKUP(MONTH($A209),$L$3:$M$14,2,0),""),IF(AND(MONTH($A209)=5,$H209&lt;&gt;""),SUM($H$3:$H209),IF(AND(MONTH($A209)=6,$H209&lt;&gt;""),SUM($H$3:$H209,-$M$3),IF(AND(MONTH($A209)=7,$H209&lt;&gt;""),SUM($H$3:$H209,-SUM($M$3:$M$4)),IF(AND(MONTH($A209)=8,$H209&lt;&gt;""),SUM($H$3:$H209,-SUM($M$3:$M$5)),IF(AND(MONTH($A209)=9,$H209&lt;&gt;""),SUM($H$3:$H209,-SUM($M$3:$M$6)),IF(AND(MONTH($A209)=10,$H209&lt;&gt;""),SUM($H$3:$H209,-SUM($M$3:$M$7)),IF(AND(MONTH($A209)=11,$H209&lt;&gt;""),SUM($H$3:$H209,-SUM($M$3:$M$8)),IF(AND(MONTH($A209)=12,$H209&lt;&gt;""),SUM($H$3:$H209,-SUM($M$3:$M$9)),IF(AND(MONTH($A209)=1,$H209&lt;&gt;""),SUM($H$3:$H209,-SUM($M$3:$M$10)),IF(AND(MONTH($A209)=2,$H209&lt;&gt;""),SUM($H$3:$H209,-SUM($M$3:$M$11)),IF(AND(MONTH($A209)=3,$H209&lt;&gt;""),SUM($H$3:$H209,-SUM($M$3:$M$12)),IF(AND(MONTH($A209)=4,$H209&lt;&gt;""),SUM($H$3:$H209,-SUM($M$3:$M$13)),"")))))))))))))</f>
        <v/>
      </c>
      <c r="J209" s="26" t="str">
        <f t="shared" si="59"/>
        <v/>
      </c>
      <c r="K209" s="26" t="str">
        <f>IF(OR(A209&lt;$E$1,A209&gt;EOMONTH($E$1,11)),"",IF(OR(AND(A209=EOMONTH(A209,0),VLOOKUP(MONTH(A209),$L$3:$N$14,3,0)&gt;0),J209&lt;&gt;""),SUM($J$3:$J209),""))</f>
        <v/>
      </c>
    </row>
    <row r="210" spans="1:11" x14ac:dyDescent="0.25">
      <c r="A210" s="17">
        <f t="shared" si="71"/>
        <v>43791</v>
      </c>
      <c r="B210" s="11"/>
      <c r="C210" s="11"/>
      <c r="D210" s="11"/>
      <c r="E210" s="11"/>
      <c r="F210" s="22" t="str">
        <f t="shared" si="70"/>
        <v/>
      </c>
      <c r="G210" s="26" t="str">
        <f t="shared" si="74"/>
        <v/>
      </c>
      <c r="H210" s="26" t="str">
        <f t="shared" si="75"/>
        <v/>
      </c>
      <c r="I210" s="26" t="str">
        <f>IF($A210=EOMONTH($A210,0),IF(VLOOKUP(MONTH($A210),$L$3:$M$14,2,0)&gt;0,VLOOKUP(MONTH($A210),$L$3:$M$14,2,0),""),IF(AND(MONTH($A210)=5,$H210&lt;&gt;""),SUM($H$3:$H210),IF(AND(MONTH($A210)=6,$H210&lt;&gt;""),SUM($H$3:$H210,-$M$3),IF(AND(MONTH($A210)=7,$H210&lt;&gt;""),SUM($H$3:$H210,-SUM($M$3:$M$4)),IF(AND(MONTH($A210)=8,$H210&lt;&gt;""),SUM($H$3:$H210,-SUM($M$3:$M$5)),IF(AND(MONTH($A210)=9,$H210&lt;&gt;""),SUM($H$3:$H210,-SUM($M$3:$M$6)),IF(AND(MONTH($A210)=10,$H210&lt;&gt;""),SUM($H$3:$H210,-SUM($M$3:$M$7)),IF(AND(MONTH($A210)=11,$H210&lt;&gt;""),SUM($H$3:$H210,-SUM($M$3:$M$8)),IF(AND(MONTH($A210)=12,$H210&lt;&gt;""),SUM($H$3:$H210,-SUM($M$3:$M$9)),IF(AND(MONTH($A210)=1,$H210&lt;&gt;""),SUM($H$3:$H210,-SUM($M$3:$M$10)),IF(AND(MONTH($A210)=2,$H210&lt;&gt;""),SUM($H$3:$H210,-SUM($M$3:$M$11)),IF(AND(MONTH($A210)=3,$H210&lt;&gt;""),SUM($H$3:$H210,-SUM($M$3:$M$12)),IF(AND(MONTH($A210)=4,$H210&lt;&gt;""),SUM($H$3:$H210,-SUM($M$3:$M$13)),"")))))))))))))</f>
        <v/>
      </c>
      <c r="J210" s="26" t="str">
        <f t="shared" si="59"/>
        <v/>
      </c>
      <c r="K210" s="26" t="str">
        <f>IF(OR(A210&lt;$E$1,A210&gt;EOMONTH($E$1,11)),"",IF(OR(AND(A210=EOMONTH(A210,0),VLOOKUP(MONTH(A210),$L$3:$N$14,3,0)&gt;0),J210&lt;&gt;""),SUM($J$3:$J210),""))</f>
        <v/>
      </c>
    </row>
    <row r="211" spans="1:11" x14ac:dyDescent="0.25">
      <c r="A211" s="17">
        <f t="shared" si="71"/>
        <v>43792</v>
      </c>
      <c r="B211" s="11"/>
      <c r="C211" s="11"/>
      <c r="D211" s="11"/>
      <c r="E211" s="11"/>
      <c r="F211" s="22" t="str">
        <f t="shared" si="70"/>
        <v/>
      </c>
      <c r="G211" s="26" t="str">
        <f t="shared" si="74"/>
        <v/>
      </c>
      <c r="H211" s="26" t="str">
        <f t="shared" si="75"/>
        <v/>
      </c>
      <c r="I211" s="26" t="str">
        <f>IF($A211=EOMONTH($A211,0),IF(VLOOKUP(MONTH($A211),$L$3:$M$14,2,0)&gt;0,VLOOKUP(MONTH($A211),$L$3:$M$14,2,0),""),IF(AND(MONTH($A211)=5,$H211&lt;&gt;""),SUM($H$3:$H211),IF(AND(MONTH($A211)=6,$H211&lt;&gt;""),SUM($H$3:$H211,-$M$3),IF(AND(MONTH($A211)=7,$H211&lt;&gt;""),SUM($H$3:$H211,-SUM($M$3:$M$4)),IF(AND(MONTH($A211)=8,$H211&lt;&gt;""),SUM($H$3:$H211,-SUM($M$3:$M$5)),IF(AND(MONTH($A211)=9,$H211&lt;&gt;""),SUM($H$3:$H211,-SUM($M$3:$M$6)),IF(AND(MONTH($A211)=10,$H211&lt;&gt;""),SUM($H$3:$H211,-SUM($M$3:$M$7)),IF(AND(MONTH($A211)=11,$H211&lt;&gt;""),SUM($H$3:$H211,-SUM($M$3:$M$8)),IF(AND(MONTH($A211)=12,$H211&lt;&gt;""),SUM($H$3:$H211,-SUM($M$3:$M$9)),IF(AND(MONTH($A211)=1,$H211&lt;&gt;""),SUM($H$3:$H211,-SUM($M$3:$M$10)),IF(AND(MONTH($A211)=2,$H211&lt;&gt;""),SUM($H$3:$H211,-SUM($M$3:$M$11)),IF(AND(MONTH($A211)=3,$H211&lt;&gt;""),SUM($H$3:$H211,-SUM($M$3:$M$12)),IF(AND(MONTH($A211)=4,$H211&lt;&gt;""),SUM($H$3:$H211,-SUM($M$3:$M$13)),"")))))))))))))</f>
        <v/>
      </c>
      <c r="J211" s="26" t="str">
        <f t="shared" si="59"/>
        <v/>
      </c>
      <c r="K211" s="26" t="str">
        <f>IF(OR(A211&lt;$E$1,A211&gt;EOMONTH($E$1,11)),"",IF(OR(AND(A211=EOMONTH(A211,0),VLOOKUP(MONTH(A211),$L$3:$N$14,3,0)&gt;0),J211&lt;&gt;""),SUM($J$3:$J211),""))</f>
        <v/>
      </c>
    </row>
    <row r="212" spans="1:11" x14ac:dyDescent="0.25">
      <c r="A212" s="17">
        <f t="shared" si="71"/>
        <v>43793</v>
      </c>
      <c r="B212" s="11"/>
      <c r="C212" s="11"/>
      <c r="D212" s="11"/>
      <c r="E212" s="11"/>
      <c r="F212" s="22" t="str">
        <f t="shared" si="70"/>
        <v/>
      </c>
      <c r="G212" s="28" t="str">
        <f>IF(SUM(F206:F212)-SUM(G206:G211)&gt;0,SUM(F206:F212)-SUM(G206:G211),"")</f>
        <v/>
      </c>
      <c r="H212" s="26" t="str">
        <f>IF(G212&lt;&gt;"",IF(MAX(SUM(F206:F212)-SUM(G206:G211)-44/24,0)&gt;0,IF(MAX(SUM(F206:F212)-SUM(G206:G211)-44/24,0)&gt;4/24,VLOOKUP(MAX(SUM(F206:F212)-SUM(G206:G211)-44/24,0),$O$3:$P$8,2,1),MAX(SUM(F206:F212)-SUM(G206:G211)-44/24,0)),""),"")</f>
        <v/>
      </c>
      <c r="I212" s="26" t="str">
        <f>IF($A212=EOMONTH($A212,0),IF(VLOOKUP(MONTH($A212),$L$3:$M$14,2,0)&gt;0,VLOOKUP(MONTH($A212),$L$3:$M$14,2,0),""),IF(AND(MONTH($A212)=5,$H212&lt;&gt;""),SUM($H$3:$H212),IF(AND(MONTH($A212)=6,$H212&lt;&gt;""),SUM($H$3:$H212,-$M$3),IF(AND(MONTH($A212)=7,$H212&lt;&gt;""),SUM($H$3:$H212,-SUM($M$3:$M$4)),IF(AND(MONTH($A212)=8,$H212&lt;&gt;""),SUM($H$3:$H212,-SUM($M$3:$M$5)),IF(AND(MONTH($A212)=9,$H212&lt;&gt;""),SUM($H$3:$H212,-SUM($M$3:$M$6)),IF(AND(MONTH($A212)=10,$H212&lt;&gt;""),SUM($H$3:$H212,-SUM($M$3:$M$7)),IF(AND(MONTH($A212)=11,$H212&lt;&gt;""),SUM($H$3:$H212,-SUM($M$3:$M$8)),IF(AND(MONTH($A212)=12,$H212&lt;&gt;""),SUM($H$3:$H212,-SUM($M$3:$M$9)),IF(AND(MONTH($A212)=1,$H212&lt;&gt;""),SUM($H$3:$H212,-SUM($M$3:$M$10)),IF(AND(MONTH($A212)=2,$H212&lt;&gt;""),SUM($H$3:$H212,-SUM($M$3:$M$11)),IF(AND(MONTH($A212)=3,$H212&lt;&gt;""),SUM($H$3:$H212,-SUM($M$3:$M$12)),IF(AND(MONTH($A212)=4,$H212&lt;&gt;""),SUM($H$3:$H212,-SUM($M$3:$M$13)),"")))))))))))))</f>
        <v/>
      </c>
      <c r="J212" s="26" t="str">
        <f t="shared" si="59"/>
        <v/>
      </c>
      <c r="K212" s="26" t="str">
        <f>IF(OR(A212&lt;$E$1,A212&gt;EOMONTH($E$1,11)),"",IF(OR(AND(A212=EOMONTH(A212,0),VLOOKUP(MONTH(A212),$L$3:$N$14,3,0)&gt;0),J212&lt;&gt;""),SUM($J$3:$J212),""))</f>
        <v/>
      </c>
    </row>
    <row r="213" spans="1:11" x14ac:dyDescent="0.25">
      <c r="A213" s="17">
        <f t="shared" si="71"/>
        <v>43794</v>
      </c>
      <c r="B213" s="12"/>
      <c r="C213" s="12"/>
      <c r="D213" s="12"/>
      <c r="E213" s="12"/>
      <c r="F213" s="18" t="str">
        <f t="shared" si="70"/>
        <v/>
      </c>
      <c r="G213" s="25" t="str">
        <f t="shared" ref="G213:G218" si="76">IF(MONTH(A213)=MONTH(A214),"",IF(CHOOSE(WEEKDAY(A213,2),$F$213,SUM($F$213:$F$214),SUM($F$213:$F$215),SUM($F$213:$F$216),SUM($F$213:$F$217),SUM($F$213:$F$218))&gt;0,CHOOSE(WEEKDAY(A213,2),$F$213,SUM($F$213:$F$214),SUM($F$213:$F$215),SUM($F$213:$F$216),SUM($F$213:$F$217),SUM($F$213:$F$218)),""))</f>
        <v/>
      </c>
      <c r="H213" s="25" t="str">
        <f t="shared" ref="H213:H218" si="77">IF(G213&lt;&gt;"",IF(MAX(G213-44/24,0)&gt;0,MAX(G213-44/24,0),""),"")</f>
        <v/>
      </c>
      <c r="I213" s="25" t="str">
        <f>IF($A213=EOMONTH($A213,0),IF(VLOOKUP(MONTH($A213),$L$3:$M$14,2,0)&gt;0,VLOOKUP(MONTH($A213),$L$3:$M$14,2,0),""),IF(AND(MONTH($A213)=5,$H213&lt;&gt;""),SUM($H$3:$H213),IF(AND(MONTH($A213)=6,$H213&lt;&gt;""),SUM($H$3:$H213,-$M$3),IF(AND(MONTH($A213)=7,$H213&lt;&gt;""),SUM($H$3:$H213,-SUM($M$3:$M$4)),IF(AND(MONTH($A213)=8,$H213&lt;&gt;""),SUM($H$3:$H213,-SUM($M$3:$M$5)),IF(AND(MONTH($A213)=9,$H213&lt;&gt;""),SUM($H$3:$H213,-SUM($M$3:$M$6)),IF(AND(MONTH($A213)=10,$H213&lt;&gt;""),SUM($H$3:$H213,-SUM($M$3:$M$7)),IF(AND(MONTH($A213)=11,$H213&lt;&gt;""),SUM($H$3:$H213,-SUM($M$3:$M$8)),IF(AND(MONTH($A213)=12,$H213&lt;&gt;""),SUM($H$3:$H213,-SUM($M$3:$M$9)),IF(AND(MONTH($A213)=1,$H213&lt;&gt;""),SUM($H$3:$H213,-SUM($M$3:$M$10)),IF(AND(MONTH($A213)=2,$H213&lt;&gt;""),SUM($H$3:$H213,-SUM($M$3:$M$11)),IF(AND(MONTH($A213)=3,$H213&lt;&gt;""),SUM($H$3:$H213,-SUM($M$3:$M$12)),IF(AND(MONTH($A213)=4,$H213&lt;&gt;""),SUM($H$3:$H213,-SUM($M$3:$M$13)),"")))))))))))))</f>
        <v/>
      </c>
      <c r="J213" s="25" t="str">
        <f t="shared" si="59"/>
        <v/>
      </c>
      <c r="K213" s="25" t="str">
        <f>IF(OR(A213&lt;$E$1,A213&gt;EOMONTH($E$1,11)),"",IF(OR(AND(A213=EOMONTH(A213,0),VLOOKUP(MONTH(A213),$L$3:$N$14,3,0)&gt;0),J213&lt;&gt;""),SUM($J$3:$J213),""))</f>
        <v/>
      </c>
    </row>
    <row r="214" spans="1:11" x14ac:dyDescent="0.25">
      <c r="A214" s="17">
        <f t="shared" si="71"/>
        <v>43795</v>
      </c>
      <c r="B214" s="12"/>
      <c r="C214" s="12"/>
      <c r="D214" s="12"/>
      <c r="E214" s="12"/>
      <c r="F214" s="18" t="str">
        <f t="shared" si="70"/>
        <v/>
      </c>
      <c r="G214" s="25" t="str">
        <f t="shared" si="76"/>
        <v/>
      </c>
      <c r="H214" s="25" t="str">
        <f t="shared" si="77"/>
        <v/>
      </c>
      <c r="I214" s="25" t="str">
        <f>IF($A214=EOMONTH($A214,0),IF(VLOOKUP(MONTH($A214),$L$3:$M$14,2,0)&gt;0,VLOOKUP(MONTH($A214),$L$3:$M$14,2,0),""),IF(AND(MONTH($A214)=5,$H214&lt;&gt;""),SUM($H$3:$H214),IF(AND(MONTH($A214)=6,$H214&lt;&gt;""),SUM($H$3:$H214,-$M$3),IF(AND(MONTH($A214)=7,$H214&lt;&gt;""),SUM($H$3:$H214,-SUM($M$3:$M$4)),IF(AND(MONTH($A214)=8,$H214&lt;&gt;""),SUM($H$3:$H214,-SUM($M$3:$M$5)),IF(AND(MONTH($A214)=9,$H214&lt;&gt;""),SUM($H$3:$H214,-SUM($M$3:$M$6)),IF(AND(MONTH($A214)=10,$H214&lt;&gt;""),SUM($H$3:$H214,-SUM($M$3:$M$7)),IF(AND(MONTH($A214)=11,$H214&lt;&gt;""),SUM($H$3:$H214,-SUM($M$3:$M$8)),IF(AND(MONTH($A214)=12,$H214&lt;&gt;""),SUM($H$3:$H214,-SUM($M$3:$M$9)),IF(AND(MONTH($A214)=1,$H214&lt;&gt;""),SUM($H$3:$H214,-SUM($M$3:$M$10)),IF(AND(MONTH($A214)=2,$H214&lt;&gt;""),SUM($H$3:$H214,-SUM($M$3:$M$11)),IF(AND(MONTH($A214)=3,$H214&lt;&gt;""),SUM($H$3:$H214,-SUM($M$3:$M$12)),IF(AND(MONTH($A214)=4,$H214&lt;&gt;""),SUM($H$3:$H214,-SUM($M$3:$M$13)),"")))))))))))))</f>
        <v/>
      </c>
      <c r="J214" s="25" t="str">
        <f t="shared" si="59"/>
        <v/>
      </c>
      <c r="K214" s="25" t="str">
        <f>IF(OR(A214&lt;$E$1,A214&gt;EOMONTH($E$1,11)),"",IF(OR(AND(A214=EOMONTH(A214,0),VLOOKUP(MONTH(A214),$L$3:$N$14,3,0)&gt;0),J214&lt;&gt;""),SUM($J$3:$J214),""))</f>
        <v/>
      </c>
    </row>
    <row r="215" spans="1:11" x14ac:dyDescent="0.25">
      <c r="A215" s="17">
        <f t="shared" si="71"/>
        <v>43796</v>
      </c>
      <c r="B215" s="12"/>
      <c r="C215" s="12"/>
      <c r="D215" s="12"/>
      <c r="E215" s="12"/>
      <c r="F215" s="18" t="str">
        <f t="shared" si="70"/>
        <v/>
      </c>
      <c r="G215" s="25" t="str">
        <f t="shared" si="76"/>
        <v/>
      </c>
      <c r="H215" s="25" t="str">
        <f t="shared" si="77"/>
        <v/>
      </c>
      <c r="I215" s="25" t="str">
        <f>IF($A215=EOMONTH($A215,0),IF(VLOOKUP(MONTH($A215),$L$3:$M$14,2,0)&gt;0,VLOOKUP(MONTH($A215),$L$3:$M$14,2,0),""),IF(AND(MONTH($A215)=5,$H215&lt;&gt;""),SUM($H$3:$H215),IF(AND(MONTH($A215)=6,$H215&lt;&gt;""),SUM($H$3:$H215,-$M$3),IF(AND(MONTH($A215)=7,$H215&lt;&gt;""),SUM($H$3:$H215,-SUM($M$3:$M$4)),IF(AND(MONTH($A215)=8,$H215&lt;&gt;""),SUM($H$3:$H215,-SUM($M$3:$M$5)),IF(AND(MONTH($A215)=9,$H215&lt;&gt;""),SUM($H$3:$H215,-SUM($M$3:$M$6)),IF(AND(MONTH($A215)=10,$H215&lt;&gt;""),SUM($H$3:$H215,-SUM($M$3:$M$7)),IF(AND(MONTH($A215)=11,$H215&lt;&gt;""),SUM($H$3:$H215,-SUM($M$3:$M$8)),IF(AND(MONTH($A215)=12,$H215&lt;&gt;""),SUM($H$3:$H215,-SUM($M$3:$M$9)),IF(AND(MONTH($A215)=1,$H215&lt;&gt;""),SUM($H$3:$H215,-SUM($M$3:$M$10)),IF(AND(MONTH($A215)=2,$H215&lt;&gt;""),SUM($H$3:$H215,-SUM($M$3:$M$11)),IF(AND(MONTH($A215)=3,$H215&lt;&gt;""),SUM($H$3:$H215,-SUM($M$3:$M$12)),IF(AND(MONTH($A215)=4,$H215&lt;&gt;""),SUM($H$3:$H215,-SUM($M$3:$M$13)),"")))))))))))))</f>
        <v/>
      </c>
      <c r="J215" s="25" t="str">
        <f t="shared" si="59"/>
        <v/>
      </c>
      <c r="K215" s="25" t="str">
        <f>IF(OR(A215&lt;$E$1,A215&gt;EOMONTH($E$1,11)),"",IF(OR(AND(A215=EOMONTH(A215,0),VLOOKUP(MONTH(A215),$L$3:$N$14,3,0)&gt;0),J215&lt;&gt;""),SUM($J$3:$J215),""))</f>
        <v/>
      </c>
    </row>
    <row r="216" spans="1:11" x14ac:dyDescent="0.25">
      <c r="A216" s="17">
        <f t="shared" si="71"/>
        <v>43797</v>
      </c>
      <c r="B216" s="12"/>
      <c r="C216" s="12"/>
      <c r="D216" s="12"/>
      <c r="E216" s="12"/>
      <c r="F216" s="18" t="str">
        <f t="shared" si="70"/>
        <v/>
      </c>
      <c r="G216" s="25" t="str">
        <f t="shared" si="76"/>
        <v/>
      </c>
      <c r="H216" s="25" t="str">
        <f t="shared" si="77"/>
        <v/>
      </c>
      <c r="I216" s="25" t="str">
        <f>IF($A216=EOMONTH($A216,0),IF(VLOOKUP(MONTH($A216),$L$3:$M$14,2,0)&gt;0,VLOOKUP(MONTH($A216),$L$3:$M$14,2,0),""),IF(AND(MONTH($A216)=5,$H216&lt;&gt;""),SUM($H$3:$H216),IF(AND(MONTH($A216)=6,$H216&lt;&gt;""),SUM($H$3:$H216,-$M$3),IF(AND(MONTH($A216)=7,$H216&lt;&gt;""),SUM($H$3:$H216,-SUM($M$3:$M$4)),IF(AND(MONTH($A216)=8,$H216&lt;&gt;""),SUM($H$3:$H216,-SUM($M$3:$M$5)),IF(AND(MONTH($A216)=9,$H216&lt;&gt;""),SUM($H$3:$H216,-SUM($M$3:$M$6)),IF(AND(MONTH($A216)=10,$H216&lt;&gt;""),SUM($H$3:$H216,-SUM($M$3:$M$7)),IF(AND(MONTH($A216)=11,$H216&lt;&gt;""),SUM($H$3:$H216,-SUM($M$3:$M$8)),IF(AND(MONTH($A216)=12,$H216&lt;&gt;""),SUM($H$3:$H216,-SUM($M$3:$M$9)),IF(AND(MONTH($A216)=1,$H216&lt;&gt;""),SUM($H$3:$H216,-SUM($M$3:$M$10)),IF(AND(MONTH($A216)=2,$H216&lt;&gt;""),SUM($H$3:$H216,-SUM($M$3:$M$11)),IF(AND(MONTH($A216)=3,$H216&lt;&gt;""),SUM($H$3:$H216,-SUM($M$3:$M$12)),IF(AND(MONTH($A216)=4,$H216&lt;&gt;""),SUM($H$3:$H216,-SUM($M$3:$M$13)),"")))))))))))))</f>
        <v/>
      </c>
      <c r="J216" s="25" t="str">
        <f t="shared" si="59"/>
        <v/>
      </c>
      <c r="K216" s="25" t="str">
        <f>IF(OR(A216&lt;$E$1,A216&gt;EOMONTH($E$1,11)),"",IF(OR(AND(A216=EOMONTH(A216,0),VLOOKUP(MONTH(A216),$L$3:$N$14,3,0)&gt;0),J216&lt;&gt;""),SUM($J$3:$J216),""))</f>
        <v/>
      </c>
    </row>
    <row r="217" spans="1:11" x14ac:dyDescent="0.25">
      <c r="A217" s="17">
        <f t="shared" si="71"/>
        <v>43798</v>
      </c>
      <c r="B217" s="12"/>
      <c r="C217" s="12"/>
      <c r="D217" s="12"/>
      <c r="E217" s="12"/>
      <c r="F217" s="18" t="str">
        <f t="shared" si="70"/>
        <v/>
      </c>
      <c r="G217" s="25" t="str">
        <f t="shared" si="76"/>
        <v/>
      </c>
      <c r="H217" s="25" t="str">
        <f t="shared" si="77"/>
        <v/>
      </c>
      <c r="I217" s="25" t="str">
        <f>IF($A217=EOMONTH($A217,0),IF(VLOOKUP(MONTH($A217),$L$3:$M$14,2,0)&gt;0,VLOOKUP(MONTH($A217),$L$3:$M$14,2,0),""),IF(AND(MONTH($A217)=5,$H217&lt;&gt;""),SUM($H$3:$H217),IF(AND(MONTH($A217)=6,$H217&lt;&gt;""),SUM($H$3:$H217,-$M$3),IF(AND(MONTH($A217)=7,$H217&lt;&gt;""),SUM($H$3:$H217,-SUM($M$3:$M$4)),IF(AND(MONTH($A217)=8,$H217&lt;&gt;""),SUM($H$3:$H217,-SUM($M$3:$M$5)),IF(AND(MONTH($A217)=9,$H217&lt;&gt;""),SUM($H$3:$H217,-SUM($M$3:$M$6)),IF(AND(MONTH($A217)=10,$H217&lt;&gt;""),SUM($H$3:$H217,-SUM($M$3:$M$7)),IF(AND(MONTH($A217)=11,$H217&lt;&gt;""),SUM($H$3:$H217,-SUM($M$3:$M$8)),IF(AND(MONTH($A217)=12,$H217&lt;&gt;""),SUM($H$3:$H217,-SUM($M$3:$M$9)),IF(AND(MONTH($A217)=1,$H217&lt;&gt;""),SUM($H$3:$H217,-SUM($M$3:$M$10)),IF(AND(MONTH($A217)=2,$H217&lt;&gt;""),SUM($H$3:$H217,-SUM($M$3:$M$11)),IF(AND(MONTH($A217)=3,$H217&lt;&gt;""),SUM($H$3:$H217,-SUM($M$3:$M$12)),IF(AND(MONTH($A217)=4,$H217&lt;&gt;""),SUM($H$3:$H217,-SUM($M$3:$M$13)),"")))))))))))))</f>
        <v/>
      </c>
      <c r="J217" s="25" t="str">
        <f t="shared" si="59"/>
        <v/>
      </c>
      <c r="K217" s="25" t="str">
        <f>IF(OR(A217&lt;$E$1,A217&gt;EOMONTH($E$1,11)),"",IF(OR(AND(A217=EOMONTH(A217,0),VLOOKUP(MONTH(A217),$L$3:$N$14,3,0)&gt;0),J217&lt;&gt;""),SUM($J$3:$J217),""))</f>
        <v/>
      </c>
    </row>
    <row r="218" spans="1:11" x14ac:dyDescent="0.25">
      <c r="A218" s="17">
        <f t="shared" si="71"/>
        <v>43799</v>
      </c>
      <c r="B218" s="12"/>
      <c r="C218" s="12"/>
      <c r="D218" s="12"/>
      <c r="E218" s="12"/>
      <c r="F218" s="18" t="str">
        <f t="shared" si="70"/>
        <v/>
      </c>
      <c r="G218" s="25" t="str">
        <f t="shared" si="76"/>
        <v/>
      </c>
      <c r="H218" s="25" t="str">
        <f t="shared" si="77"/>
        <v/>
      </c>
      <c r="I218" s="25" t="str">
        <f>IF($A218=EOMONTH($A218,0),IF(VLOOKUP(MONTH($A218),$L$3:$M$14,2,0)&gt;0,VLOOKUP(MONTH($A218),$L$3:$M$14,2,0),""),IF(AND(MONTH($A218)=5,$H218&lt;&gt;""),SUM($H$3:$H218),IF(AND(MONTH($A218)=6,$H218&lt;&gt;""),SUM($H$3:$H218,-$M$3),IF(AND(MONTH($A218)=7,$H218&lt;&gt;""),SUM($H$3:$H218,-SUM($M$3:$M$4)),IF(AND(MONTH($A218)=8,$H218&lt;&gt;""),SUM($H$3:$H218,-SUM($M$3:$M$5)),IF(AND(MONTH($A218)=9,$H218&lt;&gt;""),SUM($H$3:$H218,-SUM($M$3:$M$6)),IF(AND(MONTH($A218)=10,$H218&lt;&gt;""),SUM($H$3:$H218,-SUM($M$3:$M$7)),IF(AND(MONTH($A218)=11,$H218&lt;&gt;""),SUM($H$3:$H218,-SUM($M$3:$M$8)),IF(AND(MONTH($A218)=12,$H218&lt;&gt;""),SUM($H$3:$H218,-SUM($M$3:$M$9)),IF(AND(MONTH($A218)=1,$H218&lt;&gt;""),SUM($H$3:$H218,-SUM($M$3:$M$10)),IF(AND(MONTH($A218)=2,$H218&lt;&gt;""),SUM($H$3:$H218,-SUM($M$3:$M$11)),IF(AND(MONTH($A218)=3,$H218&lt;&gt;""),SUM($H$3:$H218,-SUM($M$3:$M$12)),IF(AND(MONTH($A218)=4,$H218&lt;&gt;""),SUM($H$3:$H218,-SUM($M$3:$M$13)),"")))))))))))))</f>
        <v/>
      </c>
      <c r="J218" s="25" t="str">
        <f t="shared" si="59"/>
        <v/>
      </c>
      <c r="K218" s="25" t="str">
        <f>IF(OR(A218&lt;$E$1,A218&gt;EOMONTH($E$1,11)),"",IF(OR(AND(A218=EOMONTH(A218,0),VLOOKUP(MONTH(A218),$L$3:$N$14,3,0)&gt;0),J218&lt;&gt;""),SUM($J$3:$J218),""))</f>
        <v/>
      </c>
    </row>
    <row r="219" spans="1:11" x14ac:dyDescent="0.25">
      <c r="A219" s="17">
        <f t="shared" si="71"/>
        <v>43800</v>
      </c>
      <c r="B219" s="12"/>
      <c r="C219" s="12"/>
      <c r="D219" s="12"/>
      <c r="E219" s="12"/>
      <c r="F219" s="18" t="str">
        <f t="shared" si="70"/>
        <v/>
      </c>
      <c r="G219" s="27" t="str">
        <f>IF(SUM(F213:F219)-SUM(G213:G218)&gt;0,SUM(F213:F219)-SUM(G213:G218),"")</f>
        <v/>
      </c>
      <c r="H219" s="25" t="str">
        <f>IF(G219&lt;&gt;"",IF(MAX(SUM(F213:F219)-SUM(G213:G218)-44/24,0)&gt;0,IF(MAX(SUM(F213:F219)-SUM(G213:G218)-44/24,0)&gt;4/24,VLOOKUP(MAX(SUM(F213:F219)-SUM(G213:G218)-44/24,0),$O$3:$P$8,2,1),MAX(SUM(F213:F219)-SUM(G213:G218)-44/24,0)),""),"")</f>
        <v/>
      </c>
      <c r="I219" s="25" t="str">
        <f>IF($A219=EOMONTH($A219,0),IF(VLOOKUP(MONTH($A219),$L$3:$M$14,2,0)&gt;0,VLOOKUP(MONTH($A219),$L$3:$M$14,2,0),""),IF(AND(MONTH($A219)=5,$H219&lt;&gt;""),SUM($H$3:$H219),IF(AND(MONTH($A219)=6,$H219&lt;&gt;""),SUM($H$3:$H219,-$M$3),IF(AND(MONTH($A219)=7,$H219&lt;&gt;""),SUM($H$3:$H219,-SUM($M$3:$M$4)),IF(AND(MONTH($A219)=8,$H219&lt;&gt;""),SUM($H$3:$H219,-SUM($M$3:$M$5)),IF(AND(MONTH($A219)=9,$H219&lt;&gt;""),SUM($H$3:$H219,-SUM($M$3:$M$6)),IF(AND(MONTH($A219)=10,$H219&lt;&gt;""),SUM($H$3:$H219,-SUM($M$3:$M$7)),IF(AND(MONTH($A219)=11,$H219&lt;&gt;""),SUM($H$3:$H219,-SUM($M$3:$M$8)),IF(AND(MONTH($A219)=12,$H219&lt;&gt;""),SUM($H$3:$H219,-SUM($M$3:$M$9)),IF(AND(MONTH($A219)=1,$H219&lt;&gt;""),SUM($H$3:$H219,-SUM($M$3:$M$10)),IF(AND(MONTH($A219)=2,$H219&lt;&gt;""),SUM($H$3:$H219,-SUM($M$3:$M$11)),IF(AND(MONTH($A219)=3,$H219&lt;&gt;""),SUM($H$3:$H219,-SUM($M$3:$M$12)),IF(AND(MONTH($A219)=4,$H219&lt;&gt;""),SUM($H$3:$H219,-SUM($M$3:$M$13)),"")))))))))))))</f>
        <v/>
      </c>
      <c r="J219" s="25" t="str">
        <f t="shared" si="59"/>
        <v/>
      </c>
      <c r="K219" s="25" t="str">
        <f>IF(OR(A219&lt;$E$1,A219&gt;EOMONTH($E$1,11)),"",IF(OR(AND(A219=EOMONTH(A219,0),VLOOKUP(MONTH(A219),$L$3:$N$14,3,0)&gt;0),J219&lt;&gt;""),SUM($J$3:$J219),""))</f>
        <v/>
      </c>
    </row>
    <row r="220" spans="1:11" x14ac:dyDescent="0.25">
      <c r="A220" s="17">
        <f t="shared" si="71"/>
        <v>43801</v>
      </c>
      <c r="B220" s="11"/>
      <c r="C220" s="11"/>
      <c r="D220" s="11"/>
      <c r="E220" s="11"/>
      <c r="F220" s="22" t="str">
        <f t="shared" si="70"/>
        <v/>
      </c>
      <c r="G220" s="26" t="str">
        <f t="shared" ref="G220:G225" si="78">IF(MONTH(A220)=MONTH(A221),"",IF(CHOOSE(WEEKDAY(A220,2),$F$220,SUM($F$220:$F$221),SUM($F$220:$F$222),SUM($F$220:$F$223),SUM($F$220:$F$224),SUM($F$220:$F$225))&gt;0,CHOOSE(WEEKDAY(A220,2),$F$220,SUM($F$220:$F$221),SUM($F$220:$F$222),SUM($F$220:$F$223),SUM($F$220:$F$224),SUM($F$220:$F$225)),""))</f>
        <v/>
      </c>
      <c r="H220" s="26" t="str">
        <f t="shared" ref="H220:H225" si="79">IF(G220&lt;&gt;"",IF(MAX(G220-44/24,0)&gt;0,MAX(G220-44/24,0),""),"")</f>
        <v/>
      </c>
      <c r="I220" s="26" t="str">
        <f>IF($A220=EOMONTH($A220,0),IF(VLOOKUP(MONTH($A220),$L$3:$M$14,2,0)&gt;0,VLOOKUP(MONTH($A220),$L$3:$M$14,2,0),""),IF(AND(MONTH($A220)=5,$H220&lt;&gt;""),SUM($H$3:$H220),IF(AND(MONTH($A220)=6,$H220&lt;&gt;""),SUM($H$3:$H220,-$M$3),IF(AND(MONTH($A220)=7,$H220&lt;&gt;""),SUM($H$3:$H220,-SUM($M$3:$M$4)),IF(AND(MONTH($A220)=8,$H220&lt;&gt;""),SUM($H$3:$H220,-SUM($M$3:$M$5)),IF(AND(MONTH($A220)=9,$H220&lt;&gt;""),SUM($H$3:$H220,-SUM($M$3:$M$6)),IF(AND(MONTH($A220)=10,$H220&lt;&gt;""),SUM($H$3:$H220,-SUM($M$3:$M$7)),IF(AND(MONTH($A220)=11,$H220&lt;&gt;""),SUM($H$3:$H220,-SUM($M$3:$M$8)),IF(AND(MONTH($A220)=12,$H220&lt;&gt;""),SUM($H$3:$H220,-SUM($M$3:$M$9)),IF(AND(MONTH($A220)=1,$H220&lt;&gt;""),SUM($H$3:$H220,-SUM($M$3:$M$10)),IF(AND(MONTH($A220)=2,$H220&lt;&gt;""),SUM($H$3:$H220,-SUM($M$3:$M$11)),IF(AND(MONTH($A220)=3,$H220&lt;&gt;""),SUM($H$3:$H220,-SUM($M$3:$M$12)),IF(AND(MONTH($A220)=4,$H220&lt;&gt;""),SUM($H$3:$H220,-SUM($M$3:$M$13)),"")))))))))))))</f>
        <v/>
      </c>
      <c r="J220" s="26" t="str">
        <f t="shared" si="59"/>
        <v/>
      </c>
      <c r="K220" s="26" t="str">
        <f>IF(OR(A220&lt;$E$1,A220&gt;EOMONTH($E$1,11)),"",IF(OR(AND(A220=EOMONTH(A220,0),VLOOKUP(MONTH(A220),$L$3:$N$14,3,0)&gt;0),J220&lt;&gt;""),SUM($J$3:$J220),""))</f>
        <v/>
      </c>
    </row>
    <row r="221" spans="1:11" x14ac:dyDescent="0.25">
      <c r="A221" s="17">
        <f t="shared" si="71"/>
        <v>43802</v>
      </c>
      <c r="B221" s="11"/>
      <c r="C221" s="11"/>
      <c r="D221" s="11"/>
      <c r="E221" s="11"/>
      <c r="F221" s="22" t="str">
        <f t="shared" si="70"/>
        <v/>
      </c>
      <c r="G221" s="26" t="str">
        <f t="shared" si="78"/>
        <v/>
      </c>
      <c r="H221" s="26" t="str">
        <f t="shared" si="79"/>
        <v/>
      </c>
      <c r="I221" s="26" t="str">
        <f>IF($A221=EOMONTH($A221,0),IF(VLOOKUP(MONTH($A221),$L$3:$M$14,2,0)&gt;0,VLOOKUP(MONTH($A221),$L$3:$M$14,2,0),""),IF(AND(MONTH($A221)=5,$H221&lt;&gt;""),SUM($H$3:$H221),IF(AND(MONTH($A221)=6,$H221&lt;&gt;""),SUM($H$3:$H221,-$M$3),IF(AND(MONTH($A221)=7,$H221&lt;&gt;""),SUM($H$3:$H221,-SUM($M$3:$M$4)),IF(AND(MONTH($A221)=8,$H221&lt;&gt;""),SUM($H$3:$H221,-SUM($M$3:$M$5)),IF(AND(MONTH($A221)=9,$H221&lt;&gt;""),SUM($H$3:$H221,-SUM($M$3:$M$6)),IF(AND(MONTH($A221)=10,$H221&lt;&gt;""),SUM($H$3:$H221,-SUM($M$3:$M$7)),IF(AND(MONTH($A221)=11,$H221&lt;&gt;""),SUM($H$3:$H221,-SUM($M$3:$M$8)),IF(AND(MONTH($A221)=12,$H221&lt;&gt;""),SUM($H$3:$H221,-SUM($M$3:$M$9)),IF(AND(MONTH($A221)=1,$H221&lt;&gt;""),SUM($H$3:$H221,-SUM($M$3:$M$10)),IF(AND(MONTH($A221)=2,$H221&lt;&gt;""),SUM($H$3:$H221,-SUM($M$3:$M$11)),IF(AND(MONTH($A221)=3,$H221&lt;&gt;""),SUM($H$3:$H221,-SUM($M$3:$M$12)),IF(AND(MONTH($A221)=4,$H221&lt;&gt;""),SUM($H$3:$H221,-SUM($M$3:$M$13)),"")))))))))))))</f>
        <v/>
      </c>
      <c r="J221" s="26" t="str">
        <f t="shared" si="59"/>
        <v/>
      </c>
      <c r="K221" s="26" t="str">
        <f>IF(OR(A221&lt;$E$1,A221&gt;EOMONTH($E$1,11)),"",IF(OR(AND(A221=EOMONTH(A221,0),VLOOKUP(MONTH(A221),$L$3:$N$14,3,0)&gt;0),J221&lt;&gt;""),SUM($J$3:$J221),""))</f>
        <v/>
      </c>
    </row>
    <row r="222" spans="1:11" x14ac:dyDescent="0.25">
      <c r="A222" s="17">
        <f t="shared" si="71"/>
        <v>43803</v>
      </c>
      <c r="B222" s="11"/>
      <c r="C222" s="11"/>
      <c r="D222" s="11"/>
      <c r="E222" s="11"/>
      <c r="F222" s="22" t="str">
        <f t="shared" si="70"/>
        <v/>
      </c>
      <c r="G222" s="26" t="str">
        <f t="shared" si="78"/>
        <v/>
      </c>
      <c r="H222" s="26" t="str">
        <f t="shared" si="79"/>
        <v/>
      </c>
      <c r="I222" s="26" t="str">
        <f>IF($A222=EOMONTH($A222,0),IF(VLOOKUP(MONTH($A222),$L$3:$M$14,2,0)&gt;0,VLOOKUP(MONTH($A222),$L$3:$M$14,2,0),""),IF(AND(MONTH($A222)=5,$H222&lt;&gt;""),SUM($H$3:$H222),IF(AND(MONTH($A222)=6,$H222&lt;&gt;""),SUM($H$3:$H222,-$M$3),IF(AND(MONTH($A222)=7,$H222&lt;&gt;""),SUM($H$3:$H222,-SUM($M$3:$M$4)),IF(AND(MONTH($A222)=8,$H222&lt;&gt;""),SUM($H$3:$H222,-SUM($M$3:$M$5)),IF(AND(MONTH($A222)=9,$H222&lt;&gt;""),SUM($H$3:$H222,-SUM($M$3:$M$6)),IF(AND(MONTH($A222)=10,$H222&lt;&gt;""),SUM($H$3:$H222,-SUM($M$3:$M$7)),IF(AND(MONTH($A222)=11,$H222&lt;&gt;""),SUM($H$3:$H222,-SUM($M$3:$M$8)),IF(AND(MONTH($A222)=12,$H222&lt;&gt;""),SUM($H$3:$H222,-SUM($M$3:$M$9)),IF(AND(MONTH($A222)=1,$H222&lt;&gt;""),SUM($H$3:$H222,-SUM($M$3:$M$10)),IF(AND(MONTH($A222)=2,$H222&lt;&gt;""),SUM($H$3:$H222,-SUM($M$3:$M$11)),IF(AND(MONTH($A222)=3,$H222&lt;&gt;""),SUM($H$3:$H222,-SUM($M$3:$M$12)),IF(AND(MONTH($A222)=4,$H222&lt;&gt;""),SUM($H$3:$H222,-SUM($M$3:$M$13)),"")))))))))))))</f>
        <v/>
      </c>
      <c r="J222" s="26" t="str">
        <f t="shared" si="59"/>
        <v/>
      </c>
      <c r="K222" s="26" t="str">
        <f>IF(OR(A222&lt;$E$1,A222&gt;EOMONTH($E$1,11)),"",IF(OR(AND(A222=EOMONTH(A222,0),VLOOKUP(MONTH(A222),$L$3:$N$14,3,0)&gt;0),J222&lt;&gt;""),SUM($J$3:$J222),""))</f>
        <v/>
      </c>
    </row>
    <row r="223" spans="1:11" x14ac:dyDescent="0.25">
      <c r="A223" s="17">
        <f t="shared" si="71"/>
        <v>43804</v>
      </c>
      <c r="B223" s="11"/>
      <c r="C223" s="11"/>
      <c r="D223" s="11"/>
      <c r="E223" s="11"/>
      <c r="F223" s="22" t="str">
        <f t="shared" si="70"/>
        <v/>
      </c>
      <c r="G223" s="26" t="str">
        <f t="shared" si="78"/>
        <v/>
      </c>
      <c r="H223" s="26" t="str">
        <f t="shared" si="79"/>
        <v/>
      </c>
      <c r="I223" s="26" t="str">
        <f>IF($A223=EOMONTH($A223,0),IF(VLOOKUP(MONTH($A223),$L$3:$M$14,2,0)&gt;0,VLOOKUP(MONTH($A223),$L$3:$M$14,2,0),""),IF(AND(MONTH($A223)=5,$H223&lt;&gt;""),SUM($H$3:$H223),IF(AND(MONTH($A223)=6,$H223&lt;&gt;""),SUM($H$3:$H223,-$M$3),IF(AND(MONTH($A223)=7,$H223&lt;&gt;""),SUM($H$3:$H223,-SUM($M$3:$M$4)),IF(AND(MONTH($A223)=8,$H223&lt;&gt;""),SUM($H$3:$H223,-SUM($M$3:$M$5)),IF(AND(MONTH($A223)=9,$H223&lt;&gt;""),SUM($H$3:$H223,-SUM($M$3:$M$6)),IF(AND(MONTH($A223)=10,$H223&lt;&gt;""),SUM($H$3:$H223,-SUM($M$3:$M$7)),IF(AND(MONTH($A223)=11,$H223&lt;&gt;""),SUM($H$3:$H223,-SUM($M$3:$M$8)),IF(AND(MONTH($A223)=12,$H223&lt;&gt;""),SUM($H$3:$H223,-SUM($M$3:$M$9)),IF(AND(MONTH($A223)=1,$H223&lt;&gt;""),SUM($H$3:$H223,-SUM($M$3:$M$10)),IF(AND(MONTH($A223)=2,$H223&lt;&gt;""),SUM($H$3:$H223,-SUM($M$3:$M$11)),IF(AND(MONTH($A223)=3,$H223&lt;&gt;""),SUM($H$3:$H223,-SUM($M$3:$M$12)),IF(AND(MONTH($A223)=4,$H223&lt;&gt;""),SUM($H$3:$H223,-SUM($M$3:$M$13)),"")))))))))))))</f>
        <v/>
      </c>
      <c r="J223" s="26" t="str">
        <f t="shared" si="59"/>
        <v/>
      </c>
      <c r="K223" s="26" t="str">
        <f>IF(OR(A223&lt;$E$1,A223&gt;EOMONTH($E$1,11)),"",IF(OR(AND(A223=EOMONTH(A223,0),VLOOKUP(MONTH(A223),$L$3:$N$14,3,0)&gt;0),J223&lt;&gt;""),SUM($J$3:$J223),""))</f>
        <v/>
      </c>
    </row>
    <row r="224" spans="1:11" x14ac:dyDescent="0.25">
      <c r="A224" s="17">
        <f t="shared" si="71"/>
        <v>43805</v>
      </c>
      <c r="B224" s="11"/>
      <c r="C224" s="11"/>
      <c r="D224" s="11"/>
      <c r="E224" s="11"/>
      <c r="F224" s="22" t="str">
        <f t="shared" si="70"/>
        <v/>
      </c>
      <c r="G224" s="26" t="str">
        <f t="shared" si="78"/>
        <v/>
      </c>
      <c r="H224" s="26" t="str">
        <f t="shared" si="79"/>
        <v/>
      </c>
      <c r="I224" s="26" t="str">
        <f>IF($A224=EOMONTH($A224,0),IF(VLOOKUP(MONTH($A224),$L$3:$M$14,2,0)&gt;0,VLOOKUP(MONTH($A224),$L$3:$M$14,2,0),""),IF(AND(MONTH($A224)=5,$H224&lt;&gt;""),SUM($H$3:$H224),IF(AND(MONTH($A224)=6,$H224&lt;&gt;""),SUM($H$3:$H224,-$M$3),IF(AND(MONTH($A224)=7,$H224&lt;&gt;""),SUM($H$3:$H224,-SUM($M$3:$M$4)),IF(AND(MONTH($A224)=8,$H224&lt;&gt;""),SUM($H$3:$H224,-SUM($M$3:$M$5)),IF(AND(MONTH($A224)=9,$H224&lt;&gt;""),SUM($H$3:$H224,-SUM($M$3:$M$6)),IF(AND(MONTH($A224)=10,$H224&lt;&gt;""),SUM($H$3:$H224,-SUM($M$3:$M$7)),IF(AND(MONTH($A224)=11,$H224&lt;&gt;""),SUM($H$3:$H224,-SUM($M$3:$M$8)),IF(AND(MONTH($A224)=12,$H224&lt;&gt;""),SUM($H$3:$H224,-SUM($M$3:$M$9)),IF(AND(MONTH($A224)=1,$H224&lt;&gt;""),SUM($H$3:$H224,-SUM($M$3:$M$10)),IF(AND(MONTH($A224)=2,$H224&lt;&gt;""),SUM($H$3:$H224,-SUM($M$3:$M$11)),IF(AND(MONTH($A224)=3,$H224&lt;&gt;""),SUM($H$3:$H224,-SUM($M$3:$M$12)),IF(AND(MONTH($A224)=4,$H224&lt;&gt;""),SUM($H$3:$H224,-SUM($M$3:$M$13)),"")))))))))))))</f>
        <v/>
      </c>
      <c r="J224" s="26" t="str">
        <f t="shared" si="59"/>
        <v/>
      </c>
      <c r="K224" s="26" t="str">
        <f>IF(OR(A224&lt;$E$1,A224&gt;EOMONTH($E$1,11)),"",IF(OR(AND(A224=EOMONTH(A224,0),VLOOKUP(MONTH(A224),$L$3:$N$14,3,0)&gt;0),J224&lt;&gt;""),SUM($J$3:$J224),""))</f>
        <v/>
      </c>
    </row>
    <row r="225" spans="1:11" x14ac:dyDescent="0.25">
      <c r="A225" s="17">
        <f t="shared" si="71"/>
        <v>43806</v>
      </c>
      <c r="B225" s="11"/>
      <c r="C225" s="11"/>
      <c r="D225" s="11"/>
      <c r="E225" s="11"/>
      <c r="F225" s="22" t="str">
        <f t="shared" si="70"/>
        <v/>
      </c>
      <c r="G225" s="26" t="str">
        <f t="shared" si="78"/>
        <v/>
      </c>
      <c r="H225" s="26" t="str">
        <f t="shared" si="79"/>
        <v/>
      </c>
      <c r="I225" s="26" t="str">
        <f>IF($A225=EOMONTH($A225,0),IF(VLOOKUP(MONTH($A225),$L$3:$M$14,2,0)&gt;0,VLOOKUP(MONTH($A225),$L$3:$M$14,2,0),""),IF(AND(MONTH($A225)=5,$H225&lt;&gt;""),SUM($H$3:$H225),IF(AND(MONTH($A225)=6,$H225&lt;&gt;""),SUM($H$3:$H225,-$M$3),IF(AND(MONTH($A225)=7,$H225&lt;&gt;""),SUM($H$3:$H225,-SUM($M$3:$M$4)),IF(AND(MONTH($A225)=8,$H225&lt;&gt;""),SUM($H$3:$H225,-SUM($M$3:$M$5)),IF(AND(MONTH($A225)=9,$H225&lt;&gt;""),SUM($H$3:$H225,-SUM($M$3:$M$6)),IF(AND(MONTH($A225)=10,$H225&lt;&gt;""),SUM($H$3:$H225,-SUM($M$3:$M$7)),IF(AND(MONTH($A225)=11,$H225&lt;&gt;""),SUM($H$3:$H225,-SUM($M$3:$M$8)),IF(AND(MONTH($A225)=12,$H225&lt;&gt;""),SUM($H$3:$H225,-SUM($M$3:$M$9)),IF(AND(MONTH($A225)=1,$H225&lt;&gt;""),SUM($H$3:$H225,-SUM($M$3:$M$10)),IF(AND(MONTH($A225)=2,$H225&lt;&gt;""),SUM($H$3:$H225,-SUM($M$3:$M$11)),IF(AND(MONTH($A225)=3,$H225&lt;&gt;""),SUM($H$3:$H225,-SUM($M$3:$M$12)),IF(AND(MONTH($A225)=4,$H225&lt;&gt;""),SUM($H$3:$H225,-SUM($M$3:$M$13)),"")))))))))))))</f>
        <v/>
      </c>
      <c r="J225" s="26" t="str">
        <f t="shared" si="59"/>
        <v/>
      </c>
      <c r="K225" s="26" t="str">
        <f>IF(OR(A225&lt;$E$1,A225&gt;EOMONTH($E$1,11)),"",IF(OR(AND(A225=EOMONTH(A225,0),VLOOKUP(MONTH(A225),$L$3:$N$14,3,0)&gt;0),J225&lt;&gt;""),SUM($J$3:$J225),""))</f>
        <v/>
      </c>
    </row>
    <row r="226" spans="1:11" x14ac:dyDescent="0.25">
      <c r="A226" s="17">
        <f t="shared" si="71"/>
        <v>43807</v>
      </c>
      <c r="B226" s="11"/>
      <c r="C226" s="11"/>
      <c r="D226" s="11"/>
      <c r="E226" s="11"/>
      <c r="F226" s="22" t="str">
        <f t="shared" si="70"/>
        <v/>
      </c>
      <c r="G226" s="28" t="str">
        <f>IF(SUM(F220:F226)-SUM(G220:G225)&gt;0,SUM(F220:F226)-SUM(G220:G225),"")</f>
        <v/>
      </c>
      <c r="H226" s="26" t="str">
        <f>IF(G226&lt;&gt;"",IF(MAX(SUM(F220:F226)-SUM(G220:G225)-44/24,0)&gt;0,IF(MAX(SUM(F220:F226)-SUM(G220:G225)-44/24,0)&gt;4/24,VLOOKUP(MAX(SUM(F220:F226)-SUM(G220:G225)-44/24,0),$O$3:$P$8,2,1),MAX(SUM(F220:F226)-SUM(G220:G225)-44/24,0)),""),"")</f>
        <v/>
      </c>
      <c r="I226" s="26" t="str">
        <f>IF($A226=EOMONTH($A226,0),IF(VLOOKUP(MONTH($A226),$L$3:$M$14,2,0)&gt;0,VLOOKUP(MONTH($A226),$L$3:$M$14,2,0),""),IF(AND(MONTH($A226)=5,$H226&lt;&gt;""),SUM($H$3:$H226),IF(AND(MONTH($A226)=6,$H226&lt;&gt;""),SUM($H$3:$H226,-$M$3),IF(AND(MONTH($A226)=7,$H226&lt;&gt;""),SUM($H$3:$H226,-SUM($M$3:$M$4)),IF(AND(MONTH($A226)=8,$H226&lt;&gt;""),SUM($H$3:$H226,-SUM($M$3:$M$5)),IF(AND(MONTH($A226)=9,$H226&lt;&gt;""),SUM($H$3:$H226,-SUM($M$3:$M$6)),IF(AND(MONTH($A226)=10,$H226&lt;&gt;""),SUM($H$3:$H226,-SUM($M$3:$M$7)),IF(AND(MONTH($A226)=11,$H226&lt;&gt;""),SUM($H$3:$H226,-SUM($M$3:$M$8)),IF(AND(MONTH($A226)=12,$H226&lt;&gt;""),SUM($H$3:$H226,-SUM($M$3:$M$9)),IF(AND(MONTH($A226)=1,$H226&lt;&gt;""),SUM($H$3:$H226,-SUM($M$3:$M$10)),IF(AND(MONTH($A226)=2,$H226&lt;&gt;""),SUM($H$3:$H226,-SUM($M$3:$M$11)),IF(AND(MONTH($A226)=3,$H226&lt;&gt;""),SUM($H$3:$H226,-SUM($M$3:$M$12)),IF(AND(MONTH($A226)=4,$H226&lt;&gt;""),SUM($H$3:$H226,-SUM($M$3:$M$13)),"")))))))))))))</f>
        <v/>
      </c>
      <c r="J226" s="26" t="str">
        <f t="shared" si="59"/>
        <v/>
      </c>
      <c r="K226" s="26" t="str">
        <f>IF(OR(A226&lt;$E$1,A226&gt;EOMONTH($E$1,11)),"",IF(OR(AND(A226=EOMONTH(A226,0),VLOOKUP(MONTH(A226),$L$3:$N$14,3,0)&gt;0),J226&lt;&gt;""),SUM($J$3:$J226),""))</f>
        <v/>
      </c>
    </row>
    <row r="227" spans="1:11" x14ac:dyDescent="0.25">
      <c r="A227" s="17">
        <f t="shared" si="71"/>
        <v>43808</v>
      </c>
      <c r="B227" s="12"/>
      <c r="C227" s="12"/>
      <c r="D227" s="12"/>
      <c r="E227" s="12"/>
      <c r="F227" s="18" t="str">
        <f t="shared" si="70"/>
        <v/>
      </c>
      <c r="G227" s="25" t="str">
        <f t="shared" ref="G227:G232" si="80">IF(MONTH(A227)=MONTH(A228),"",IF(CHOOSE(WEEKDAY(A227,2),$F$227,SUM($F$227:$F$228),SUM($F$227:$F$229),SUM($F$227:$F$230),SUM($F$227:$F$231),SUM($F$227:$F$232))&gt;0,CHOOSE(WEEKDAY(A227,2),$F$227,SUM($F$227:$F$228),SUM($F$227:$F$229),SUM($F$227:$F$230),SUM($F$227:$F$231),SUM($F$227:$F$232)),""))</f>
        <v/>
      </c>
      <c r="H227" s="25" t="str">
        <f t="shared" ref="H227:H232" si="81">IF(G227&lt;&gt;"",IF(MAX(G227-44/24,0)&gt;0,MAX(G227-44/24,0),""),"")</f>
        <v/>
      </c>
      <c r="I227" s="25" t="str">
        <f>IF($A227=EOMONTH($A227,0),IF(VLOOKUP(MONTH($A227),$L$3:$M$14,2,0)&gt;0,VLOOKUP(MONTH($A227),$L$3:$M$14,2,0),""),IF(AND(MONTH($A227)=5,$H227&lt;&gt;""),SUM($H$3:$H227),IF(AND(MONTH($A227)=6,$H227&lt;&gt;""),SUM($H$3:$H227,-$M$3),IF(AND(MONTH($A227)=7,$H227&lt;&gt;""),SUM($H$3:$H227,-SUM($M$3:$M$4)),IF(AND(MONTH($A227)=8,$H227&lt;&gt;""),SUM($H$3:$H227,-SUM($M$3:$M$5)),IF(AND(MONTH($A227)=9,$H227&lt;&gt;""),SUM($H$3:$H227,-SUM($M$3:$M$6)),IF(AND(MONTH($A227)=10,$H227&lt;&gt;""),SUM($H$3:$H227,-SUM($M$3:$M$7)),IF(AND(MONTH($A227)=11,$H227&lt;&gt;""),SUM($H$3:$H227,-SUM($M$3:$M$8)),IF(AND(MONTH($A227)=12,$H227&lt;&gt;""),SUM($H$3:$H227,-SUM($M$3:$M$9)),IF(AND(MONTH($A227)=1,$H227&lt;&gt;""),SUM($H$3:$H227,-SUM($M$3:$M$10)),IF(AND(MONTH($A227)=2,$H227&lt;&gt;""),SUM($H$3:$H227,-SUM($M$3:$M$11)),IF(AND(MONTH($A227)=3,$H227&lt;&gt;""),SUM($H$3:$H227,-SUM($M$3:$M$12)),IF(AND(MONTH($A227)=4,$H227&lt;&gt;""),SUM($H$3:$H227,-SUM($M$3:$M$13)),"")))))))))))))</f>
        <v/>
      </c>
      <c r="J227" s="25" t="str">
        <f t="shared" ref="J227:J290" si="82">IF(G227&lt;&gt;"",IF(MAX(G227-35/24,0)&gt;0,IF(MAX(G227,0)&gt;48/24,9/24,MAX(G227-35/24,0)-_xlfn.NUMBERVALUE(H227)),""),"")</f>
        <v/>
      </c>
      <c r="K227" s="25" t="str">
        <f>IF(OR(A227&lt;$E$1,A227&gt;EOMONTH($E$1,11)),"",IF(OR(AND(A227=EOMONTH(A227,0),VLOOKUP(MONTH(A227),$L$3:$N$14,3,0)&gt;0),J227&lt;&gt;""),SUM($J$3:$J227),""))</f>
        <v/>
      </c>
    </row>
    <row r="228" spans="1:11" x14ac:dyDescent="0.25">
      <c r="A228" s="17">
        <f t="shared" si="71"/>
        <v>43809</v>
      </c>
      <c r="B228" s="12"/>
      <c r="C228" s="12"/>
      <c r="D228" s="12"/>
      <c r="E228" s="12"/>
      <c r="F228" s="18" t="str">
        <f t="shared" si="70"/>
        <v/>
      </c>
      <c r="G228" s="25" t="str">
        <f t="shared" si="80"/>
        <v/>
      </c>
      <c r="H228" s="25" t="str">
        <f t="shared" si="81"/>
        <v/>
      </c>
      <c r="I228" s="25" t="str">
        <f>IF($A228=EOMONTH($A228,0),IF(VLOOKUP(MONTH($A228),$L$3:$M$14,2,0)&gt;0,VLOOKUP(MONTH($A228),$L$3:$M$14,2,0),""),IF(AND(MONTH($A228)=5,$H228&lt;&gt;""),SUM($H$3:$H228),IF(AND(MONTH($A228)=6,$H228&lt;&gt;""),SUM($H$3:$H228,-$M$3),IF(AND(MONTH($A228)=7,$H228&lt;&gt;""),SUM($H$3:$H228,-SUM($M$3:$M$4)),IF(AND(MONTH($A228)=8,$H228&lt;&gt;""),SUM($H$3:$H228,-SUM($M$3:$M$5)),IF(AND(MONTH($A228)=9,$H228&lt;&gt;""),SUM($H$3:$H228,-SUM($M$3:$M$6)),IF(AND(MONTH($A228)=10,$H228&lt;&gt;""),SUM($H$3:$H228,-SUM($M$3:$M$7)),IF(AND(MONTH($A228)=11,$H228&lt;&gt;""),SUM($H$3:$H228,-SUM($M$3:$M$8)),IF(AND(MONTH($A228)=12,$H228&lt;&gt;""),SUM($H$3:$H228,-SUM($M$3:$M$9)),IF(AND(MONTH($A228)=1,$H228&lt;&gt;""),SUM($H$3:$H228,-SUM($M$3:$M$10)),IF(AND(MONTH($A228)=2,$H228&lt;&gt;""),SUM($H$3:$H228,-SUM($M$3:$M$11)),IF(AND(MONTH($A228)=3,$H228&lt;&gt;""),SUM($H$3:$H228,-SUM($M$3:$M$12)),IF(AND(MONTH($A228)=4,$H228&lt;&gt;""),SUM($H$3:$H228,-SUM($M$3:$M$13)),"")))))))))))))</f>
        <v/>
      </c>
      <c r="J228" s="25" t="str">
        <f t="shared" si="82"/>
        <v/>
      </c>
      <c r="K228" s="25" t="str">
        <f>IF(OR(A228&lt;$E$1,A228&gt;EOMONTH($E$1,11)),"",IF(OR(AND(A228=EOMONTH(A228,0),VLOOKUP(MONTH(A228),$L$3:$N$14,3,0)&gt;0),J228&lt;&gt;""),SUM($J$3:$J228),""))</f>
        <v/>
      </c>
    </row>
    <row r="229" spans="1:11" x14ac:dyDescent="0.25">
      <c r="A229" s="17">
        <f t="shared" si="71"/>
        <v>43810</v>
      </c>
      <c r="B229" s="12"/>
      <c r="C229" s="12"/>
      <c r="D229" s="12"/>
      <c r="E229" s="12"/>
      <c r="F229" s="18" t="str">
        <f t="shared" si="70"/>
        <v/>
      </c>
      <c r="G229" s="25" t="str">
        <f t="shared" si="80"/>
        <v/>
      </c>
      <c r="H229" s="25" t="str">
        <f t="shared" si="81"/>
        <v/>
      </c>
      <c r="I229" s="25" t="str">
        <f>IF($A229=EOMONTH($A229,0),IF(VLOOKUP(MONTH($A229),$L$3:$M$14,2,0)&gt;0,VLOOKUP(MONTH($A229),$L$3:$M$14,2,0),""),IF(AND(MONTH($A229)=5,$H229&lt;&gt;""),SUM($H$3:$H229),IF(AND(MONTH($A229)=6,$H229&lt;&gt;""),SUM($H$3:$H229,-$M$3),IF(AND(MONTH($A229)=7,$H229&lt;&gt;""),SUM($H$3:$H229,-SUM($M$3:$M$4)),IF(AND(MONTH($A229)=8,$H229&lt;&gt;""),SUM($H$3:$H229,-SUM($M$3:$M$5)),IF(AND(MONTH($A229)=9,$H229&lt;&gt;""),SUM($H$3:$H229,-SUM($M$3:$M$6)),IF(AND(MONTH($A229)=10,$H229&lt;&gt;""),SUM($H$3:$H229,-SUM($M$3:$M$7)),IF(AND(MONTH($A229)=11,$H229&lt;&gt;""),SUM($H$3:$H229,-SUM($M$3:$M$8)),IF(AND(MONTH($A229)=12,$H229&lt;&gt;""),SUM($H$3:$H229,-SUM($M$3:$M$9)),IF(AND(MONTH($A229)=1,$H229&lt;&gt;""),SUM($H$3:$H229,-SUM($M$3:$M$10)),IF(AND(MONTH($A229)=2,$H229&lt;&gt;""),SUM($H$3:$H229,-SUM($M$3:$M$11)),IF(AND(MONTH($A229)=3,$H229&lt;&gt;""),SUM($H$3:$H229,-SUM($M$3:$M$12)),IF(AND(MONTH($A229)=4,$H229&lt;&gt;""),SUM($H$3:$H229,-SUM($M$3:$M$13)),"")))))))))))))</f>
        <v/>
      </c>
      <c r="J229" s="25" t="str">
        <f t="shared" si="82"/>
        <v/>
      </c>
      <c r="K229" s="25" t="str">
        <f>IF(OR(A229&lt;$E$1,A229&gt;EOMONTH($E$1,11)),"",IF(OR(AND(A229=EOMONTH(A229,0),VLOOKUP(MONTH(A229),$L$3:$N$14,3,0)&gt;0),J229&lt;&gt;""),SUM($J$3:$J229),""))</f>
        <v/>
      </c>
    </row>
    <row r="230" spans="1:11" x14ac:dyDescent="0.25">
      <c r="A230" s="17">
        <f t="shared" si="71"/>
        <v>43811</v>
      </c>
      <c r="B230" s="12"/>
      <c r="C230" s="12"/>
      <c r="D230" s="12"/>
      <c r="E230" s="12"/>
      <c r="F230" s="18" t="str">
        <f t="shared" si="70"/>
        <v/>
      </c>
      <c r="G230" s="25" t="str">
        <f t="shared" si="80"/>
        <v/>
      </c>
      <c r="H230" s="25" t="str">
        <f t="shared" si="81"/>
        <v/>
      </c>
      <c r="I230" s="25" t="str">
        <f>IF($A230=EOMONTH($A230,0),IF(VLOOKUP(MONTH($A230),$L$3:$M$14,2,0)&gt;0,VLOOKUP(MONTH($A230),$L$3:$M$14,2,0),""),IF(AND(MONTH($A230)=5,$H230&lt;&gt;""),SUM($H$3:$H230),IF(AND(MONTH($A230)=6,$H230&lt;&gt;""),SUM($H$3:$H230,-$M$3),IF(AND(MONTH($A230)=7,$H230&lt;&gt;""),SUM($H$3:$H230,-SUM($M$3:$M$4)),IF(AND(MONTH($A230)=8,$H230&lt;&gt;""),SUM($H$3:$H230,-SUM($M$3:$M$5)),IF(AND(MONTH($A230)=9,$H230&lt;&gt;""),SUM($H$3:$H230,-SUM($M$3:$M$6)),IF(AND(MONTH($A230)=10,$H230&lt;&gt;""),SUM($H$3:$H230,-SUM($M$3:$M$7)),IF(AND(MONTH($A230)=11,$H230&lt;&gt;""),SUM($H$3:$H230,-SUM($M$3:$M$8)),IF(AND(MONTH($A230)=12,$H230&lt;&gt;""),SUM($H$3:$H230,-SUM($M$3:$M$9)),IF(AND(MONTH($A230)=1,$H230&lt;&gt;""),SUM($H$3:$H230,-SUM($M$3:$M$10)),IF(AND(MONTH($A230)=2,$H230&lt;&gt;""),SUM($H$3:$H230,-SUM($M$3:$M$11)),IF(AND(MONTH($A230)=3,$H230&lt;&gt;""),SUM($H$3:$H230,-SUM($M$3:$M$12)),IF(AND(MONTH($A230)=4,$H230&lt;&gt;""),SUM($H$3:$H230,-SUM($M$3:$M$13)),"")))))))))))))</f>
        <v/>
      </c>
      <c r="J230" s="25" t="str">
        <f t="shared" si="82"/>
        <v/>
      </c>
      <c r="K230" s="25" t="str">
        <f>IF(OR(A230&lt;$E$1,A230&gt;EOMONTH($E$1,11)),"",IF(OR(AND(A230=EOMONTH(A230,0),VLOOKUP(MONTH(A230),$L$3:$N$14,3,0)&gt;0),J230&lt;&gt;""),SUM($J$3:$J230),""))</f>
        <v/>
      </c>
    </row>
    <row r="231" spans="1:11" x14ac:dyDescent="0.25">
      <c r="A231" s="17">
        <f t="shared" si="71"/>
        <v>43812</v>
      </c>
      <c r="B231" s="12"/>
      <c r="C231" s="12"/>
      <c r="D231" s="12"/>
      <c r="E231" s="12"/>
      <c r="F231" s="18" t="str">
        <f t="shared" si="70"/>
        <v/>
      </c>
      <c r="G231" s="25" t="str">
        <f t="shared" si="80"/>
        <v/>
      </c>
      <c r="H231" s="25" t="str">
        <f t="shared" si="81"/>
        <v/>
      </c>
      <c r="I231" s="25" t="str">
        <f>IF($A231=EOMONTH($A231,0),IF(VLOOKUP(MONTH($A231),$L$3:$M$14,2,0)&gt;0,VLOOKUP(MONTH($A231),$L$3:$M$14,2,0),""),IF(AND(MONTH($A231)=5,$H231&lt;&gt;""),SUM($H$3:$H231),IF(AND(MONTH($A231)=6,$H231&lt;&gt;""),SUM($H$3:$H231,-$M$3),IF(AND(MONTH($A231)=7,$H231&lt;&gt;""),SUM($H$3:$H231,-SUM($M$3:$M$4)),IF(AND(MONTH($A231)=8,$H231&lt;&gt;""),SUM($H$3:$H231,-SUM($M$3:$M$5)),IF(AND(MONTH($A231)=9,$H231&lt;&gt;""),SUM($H$3:$H231,-SUM($M$3:$M$6)),IF(AND(MONTH($A231)=10,$H231&lt;&gt;""),SUM($H$3:$H231,-SUM($M$3:$M$7)),IF(AND(MONTH($A231)=11,$H231&lt;&gt;""),SUM($H$3:$H231,-SUM($M$3:$M$8)),IF(AND(MONTH($A231)=12,$H231&lt;&gt;""),SUM($H$3:$H231,-SUM($M$3:$M$9)),IF(AND(MONTH($A231)=1,$H231&lt;&gt;""),SUM($H$3:$H231,-SUM($M$3:$M$10)),IF(AND(MONTH($A231)=2,$H231&lt;&gt;""),SUM($H$3:$H231,-SUM($M$3:$M$11)),IF(AND(MONTH($A231)=3,$H231&lt;&gt;""),SUM($H$3:$H231,-SUM($M$3:$M$12)),IF(AND(MONTH($A231)=4,$H231&lt;&gt;""),SUM($H$3:$H231,-SUM($M$3:$M$13)),"")))))))))))))</f>
        <v/>
      </c>
      <c r="J231" s="25" t="str">
        <f t="shared" si="82"/>
        <v/>
      </c>
      <c r="K231" s="25" t="str">
        <f>IF(OR(A231&lt;$E$1,A231&gt;EOMONTH($E$1,11)),"",IF(OR(AND(A231=EOMONTH(A231,0),VLOOKUP(MONTH(A231),$L$3:$N$14,3,0)&gt;0),J231&lt;&gt;""),SUM($J$3:$J231),""))</f>
        <v/>
      </c>
    </row>
    <row r="232" spans="1:11" x14ac:dyDescent="0.25">
      <c r="A232" s="17">
        <f t="shared" si="71"/>
        <v>43813</v>
      </c>
      <c r="B232" s="12"/>
      <c r="C232" s="12"/>
      <c r="D232" s="12"/>
      <c r="E232" s="12"/>
      <c r="F232" s="18" t="str">
        <f t="shared" si="70"/>
        <v/>
      </c>
      <c r="G232" s="25" t="str">
        <f t="shared" si="80"/>
        <v/>
      </c>
      <c r="H232" s="25" t="str">
        <f t="shared" si="81"/>
        <v/>
      </c>
      <c r="I232" s="25" t="str">
        <f>IF($A232=EOMONTH($A232,0),IF(VLOOKUP(MONTH($A232),$L$3:$M$14,2,0)&gt;0,VLOOKUP(MONTH($A232),$L$3:$M$14,2,0),""),IF(AND(MONTH($A232)=5,$H232&lt;&gt;""),SUM($H$3:$H232),IF(AND(MONTH($A232)=6,$H232&lt;&gt;""),SUM($H$3:$H232,-$M$3),IF(AND(MONTH($A232)=7,$H232&lt;&gt;""),SUM($H$3:$H232,-SUM($M$3:$M$4)),IF(AND(MONTH($A232)=8,$H232&lt;&gt;""),SUM($H$3:$H232,-SUM($M$3:$M$5)),IF(AND(MONTH($A232)=9,$H232&lt;&gt;""),SUM($H$3:$H232,-SUM($M$3:$M$6)),IF(AND(MONTH($A232)=10,$H232&lt;&gt;""),SUM($H$3:$H232,-SUM($M$3:$M$7)),IF(AND(MONTH($A232)=11,$H232&lt;&gt;""),SUM($H$3:$H232,-SUM($M$3:$M$8)),IF(AND(MONTH($A232)=12,$H232&lt;&gt;""),SUM($H$3:$H232,-SUM($M$3:$M$9)),IF(AND(MONTH($A232)=1,$H232&lt;&gt;""),SUM($H$3:$H232,-SUM($M$3:$M$10)),IF(AND(MONTH($A232)=2,$H232&lt;&gt;""),SUM($H$3:$H232,-SUM($M$3:$M$11)),IF(AND(MONTH($A232)=3,$H232&lt;&gt;""),SUM($H$3:$H232,-SUM($M$3:$M$12)),IF(AND(MONTH($A232)=4,$H232&lt;&gt;""),SUM($H$3:$H232,-SUM($M$3:$M$13)),"")))))))))))))</f>
        <v/>
      </c>
      <c r="J232" s="25" t="str">
        <f t="shared" si="82"/>
        <v/>
      </c>
      <c r="K232" s="25" t="str">
        <f>IF(OR(A232&lt;$E$1,A232&gt;EOMONTH($E$1,11)),"",IF(OR(AND(A232=EOMONTH(A232,0),VLOOKUP(MONTH(A232),$L$3:$N$14,3,0)&gt;0),J232&lt;&gt;""),SUM($J$3:$J232),""))</f>
        <v/>
      </c>
    </row>
    <row r="233" spans="1:11" x14ac:dyDescent="0.25">
      <c r="A233" s="17">
        <f t="shared" si="71"/>
        <v>43814</v>
      </c>
      <c r="B233" s="12"/>
      <c r="C233" s="12"/>
      <c r="D233" s="12"/>
      <c r="E233" s="12"/>
      <c r="F233" s="18" t="str">
        <f t="shared" si="70"/>
        <v/>
      </c>
      <c r="G233" s="27" t="str">
        <f>IF(SUM(F227:F233)-SUM(G227:G232)&gt;0,SUM(F227:F233)-SUM(G227:G232),"")</f>
        <v/>
      </c>
      <c r="H233" s="25" t="str">
        <f>IF(G233&lt;&gt;"",IF(MAX(SUM(F227:F233)-SUM(G227:G232)-44/24,0)&gt;0,IF(MAX(SUM(F227:F233)-SUM(G227:G232)-44/24,0)&gt;4/24,VLOOKUP(MAX(SUM(F227:F233)-SUM(G227:G232)-44/24,0),$O$3:$P$8,2,1),MAX(SUM(F227:F233)-SUM(G227:G232)-44/24,0)),""),"")</f>
        <v/>
      </c>
      <c r="I233" s="25" t="str">
        <f>IF($A233=EOMONTH($A233,0),IF(VLOOKUP(MONTH($A233),$L$3:$M$14,2,0)&gt;0,VLOOKUP(MONTH($A233),$L$3:$M$14,2,0),""),IF(AND(MONTH($A233)=5,$H233&lt;&gt;""),SUM($H$3:$H233),IF(AND(MONTH($A233)=6,$H233&lt;&gt;""),SUM($H$3:$H233,-$M$3),IF(AND(MONTH($A233)=7,$H233&lt;&gt;""),SUM($H$3:$H233,-SUM($M$3:$M$4)),IF(AND(MONTH($A233)=8,$H233&lt;&gt;""),SUM($H$3:$H233,-SUM($M$3:$M$5)),IF(AND(MONTH($A233)=9,$H233&lt;&gt;""),SUM($H$3:$H233,-SUM($M$3:$M$6)),IF(AND(MONTH($A233)=10,$H233&lt;&gt;""),SUM($H$3:$H233,-SUM($M$3:$M$7)),IF(AND(MONTH($A233)=11,$H233&lt;&gt;""),SUM($H$3:$H233,-SUM($M$3:$M$8)),IF(AND(MONTH($A233)=12,$H233&lt;&gt;""),SUM($H$3:$H233,-SUM($M$3:$M$9)),IF(AND(MONTH($A233)=1,$H233&lt;&gt;""),SUM($H$3:$H233,-SUM($M$3:$M$10)),IF(AND(MONTH($A233)=2,$H233&lt;&gt;""),SUM($H$3:$H233,-SUM($M$3:$M$11)),IF(AND(MONTH($A233)=3,$H233&lt;&gt;""),SUM($H$3:$H233,-SUM($M$3:$M$12)),IF(AND(MONTH($A233)=4,$H233&lt;&gt;""),SUM($H$3:$H233,-SUM($M$3:$M$13)),"")))))))))))))</f>
        <v/>
      </c>
      <c r="J233" s="25" t="str">
        <f t="shared" si="82"/>
        <v/>
      </c>
      <c r="K233" s="25" t="str">
        <f>IF(OR(A233&lt;$E$1,A233&gt;EOMONTH($E$1,11)),"",IF(OR(AND(A233=EOMONTH(A233,0),VLOOKUP(MONTH(A233),$L$3:$N$14,3,0)&gt;0),J233&lt;&gt;""),SUM($J$3:$J233),""))</f>
        <v/>
      </c>
    </row>
    <row r="234" spans="1:11" x14ac:dyDescent="0.25">
      <c r="A234" s="17">
        <f t="shared" si="71"/>
        <v>43815</v>
      </c>
      <c r="B234" s="11"/>
      <c r="C234" s="11"/>
      <c r="D234" s="11"/>
      <c r="E234" s="11"/>
      <c r="F234" s="22" t="str">
        <f t="shared" si="70"/>
        <v/>
      </c>
      <c r="G234" s="26" t="str">
        <f t="shared" ref="G234:G239" si="83">IF(MONTH(A234)=MONTH(A235),"",IF(CHOOSE(WEEKDAY(A234,2),$F$234,SUM($F$234:$F$235),SUM($F$234:$F$236),SUM($F$234:$F$237),SUM($F$234:$F$238),SUM($F$234:$F$239))&gt;0,CHOOSE(WEEKDAY(A234,2),$F$234,SUM($F$234:$F$235),SUM($F$234:$F$236),SUM($F$234:$F$237),SUM($F$234:$F$238),SUM($F$234:$F$239)),""))</f>
        <v/>
      </c>
      <c r="H234" s="26" t="str">
        <f t="shared" ref="H234:H239" si="84">IF(G234&lt;&gt;"",IF(MAX(G234-44/24,0)&gt;0,MAX(G234-44/24,0),""),"")</f>
        <v/>
      </c>
      <c r="I234" s="26" t="str">
        <f>IF($A234=EOMONTH($A234,0),IF(VLOOKUP(MONTH($A234),$L$3:$M$14,2,0)&gt;0,VLOOKUP(MONTH($A234),$L$3:$M$14,2,0),""),IF(AND(MONTH($A234)=5,$H234&lt;&gt;""),SUM($H$3:$H234),IF(AND(MONTH($A234)=6,$H234&lt;&gt;""),SUM($H$3:$H234,-$M$3),IF(AND(MONTH($A234)=7,$H234&lt;&gt;""),SUM($H$3:$H234,-SUM($M$3:$M$4)),IF(AND(MONTH($A234)=8,$H234&lt;&gt;""),SUM($H$3:$H234,-SUM($M$3:$M$5)),IF(AND(MONTH($A234)=9,$H234&lt;&gt;""),SUM($H$3:$H234,-SUM($M$3:$M$6)),IF(AND(MONTH($A234)=10,$H234&lt;&gt;""),SUM($H$3:$H234,-SUM($M$3:$M$7)),IF(AND(MONTH($A234)=11,$H234&lt;&gt;""),SUM($H$3:$H234,-SUM($M$3:$M$8)),IF(AND(MONTH($A234)=12,$H234&lt;&gt;""),SUM($H$3:$H234,-SUM($M$3:$M$9)),IF(AND(MONTH($A234)=1,$H234&lt;&gt;""),SUM($H$3:$H234,-SUM($M$3:$M$10)),IF(AND(MONTH($A234)=2,$H234&lt;&gt;""),SUM($H$3:$H234,-SUM($M$3:$M$11)),IF(AND(MONTH($A234)=3,$H234&lt;&gt;""),SUM($H$3:$H234,-SUM($M$3:$M$12)),IF(AND(MONTH($A234)=4,$H234&lt;&gt;""),SUM($H$3:$H234,-SUM($M$3:$M$13)),"")))))))))))))</f>
        <v/>
      </c>
      <c r="J234" s="26" t="str">
        <f t="shared" si="82"/>
        <v/>
      </c>
      <c r="K234" s="26" t="str">
        <f>IF(OR(A234&lt;$E$1,A234&gt;EOMONTH($E$1,11)),"",IF(OR(AND(A234=EOMONTH(A234,0),VLOOKUP(MONTH(A234),$L$3:$N$14,3,0)&gt;0),J234&lt;&gt;""),SUM($J$3:$J234),""))</f>
        <v/>
      </c>
    </row>
    <row r="235" spans="1:11" x14ac:dyDescent="0.25">
      <c r="A235" s="17">
        <f t="shared" si="71"/>
        <v>43816</v>
      </c>
      <c r="B235" s="11"/>
      <c r="C235" s="11"/>
      <c r="D235" s="11"/>
      <c r="E235" s="11"/>
      <c r="F235" s="22" t="str">
        <f t="shared" si="70"/>
        <v/>
      </c>
      <c r="G235" s="26" t="str">
        <f t="shared" si="83"/>
        <v/>
      </c>
      <c r="H235" s="26" t="str">
        <f t="shared" si="84"/>
        <v/>
      </c>
      <c r="I235" s="26" t="str">
        <f>IF($A235=EOMONTH($A235,0),IF(VLOOKUP(MONTH($A235),$L$3:$M$14,2,0)&gt;0,VLOOKUP(MONTH($A235),$L$3:$M$14,2,0),""),IF(AND(MONTH($A235)=5,$H235&lt;&gt;""),SUM($H$3:$H235),IF(AND(MONTH($A235)=6,$H235&lt;&gt;""),SUM($H$3:$H235,-$M$3),IF(AND(MONTH($A235)=7,$H235&lt;&gt;""),SUM($H$3:$H235,-SUM($M$3:$M$4)),IF(AND(MONTH($A235)=8,$H235&lt;&gt;""),SUM($H$3:$H235,-SUM($M$3:$M$5)),IF(AND(MONTH($A235)=9,$H235&lt;&gt;""),SUM($H$3:$H235,-SUM($M$3:$M$6)),IF(AND(MONTH($A235)=10,$H235&lt;&gt;""),SUM($H$3:$H235,-SUM($M$3:$M$7)),IF(AND(MONTH($A235)=11,$H235&lt;&gt;""),SUM($H$3:$H235,-SUM($M$3:$M$8)),IF(AND(MONTH($A235)=12,$H235&lt;&gt;""),SUM($H$3:$H235,-SUM($M$3:$M$9)),IF(AND(MONTH($A235)=1,$H235&lt;&gt;""),SUM($H$3:$H235,-SUM($M$3:$M$10)),IF(AND(MONTH($A235)=2,$H235&lt;&gt;""),SUM($H$3:$H235,-SUM($M$3:$M$11)),IF(AND(MONTH($A235)=3,$H235&lt;&gt;""),SUM($H$3:$H235,-SUM($M$3:$M$12)),IF(AND(MONTH($A235)=4,$H235&lt;&gt;""),SUM($H$3:$H235,-SUM($M$3:$M$13)),"")))))))))))))</f>
        <v/>
      </c>
      <c r="J235" s="26" t="str">
        <f t="shared" si="82"/>
        <v/>
      </c>
      <c r="K235" s="26" t="str">
        <f>IF(OR(A235&lt;$E$1,A235&gt;EOMONTH($E$1,11)),"",IF(OR(AND(A235=EOMONTH(A235,0),VLOOKUP(MONTH(A235),$L$3:$N$14,3,0)&gt;0),J235&lt;&gt;""),SUM($J$3:$J235),""))</f>
        <v/>
      </c>
    </row>
    <row r="236" spans="1:11" x14ac:dyDescent="0.25">
      <c r="A236" s="17">
        <f t="shared" si="71"/>
        <v>43817</v>
      </c>
      <c r="B236" s="11"/>
      <c r="C236" s="11"/>
      <c r="D236" s="11"/>
      <c r="E236" s="11"/>
      <c r="F236" s="22" t="str">
        <f t="shared" si="70"/>
        <v/>
      </c>
      <c r="G236" s="26" t="str">
        <f t="shared" si="83"/>
        <v/>
      </c>
      <c r="H236" s="26" t="str">
        <f t="shared" si="84"/>
        <v/>
      </c>
      <c r="I236" s="26" t="str">
        <f>IF($A236=EOMONTH($A236,0),IF(VLOOKUP(MONTH($A236),$L$3:$M$14,2,0)&gt;0,VLOOKUP(MONTH($A236),$L$3:$M$14,2,0),""),IF(AND(MONTH($A236)=5,$H236&lt;&gt;""),SUM($H$3:$H236),IF(AND(MONTH($A236)=6,$H236&lt;&gt;""),SUM($H$3:$H236,-$M$3),IF(AND(MONTH($A236)=7,$H236&lt;&gt;""),SUM($H$3:$H236,-SUM($M$3:$M$4)),IF(AND(MONTH($A236)=8,$H236&lt;&gt;""),SUM($H$3:$H236,-SUM($M$3:$M$5)),IF(AND(MONTH($A236)=9,$H236&lt;&gt;""),SUM($H$3:$H236,-SUM($M$3:$M$6)),IF(AND(MONTH($A236)=10,$H236&lt;&gt;""),SUM($H$3:$H236,-SUM($M$3:$M$7)),IF(AND(MONTH($A236)=11,$H236&lt;&gt;""),SUM($H$3:$H236,-SUM($M$3:$M$8)),IF(AND(MONTH($A236)=12,$H236&lt;&gt;""),SUM($H$3:$H236,-SUM($M$3:$M$9)),IF(AND(MONTH($A236)=1,$H236&lt;&gt;""),SUM($H$3:$H236,-SUM($M$3:$M$10)),IF(AND(MONTH($A236)=2,$H236&lt;&gt;""),SUM($H$3:$H236,-SUM($M$3:$M$11)),IF(AND(MONTH($A236)=3,$H236&lt;&gt;""),SUM($H$3:$H236,-SUM($M$3:$M$12)),IF(AND(MONTH($A236)=4,$H236&lt;&gt;""),SUM($H$3:$H236,-SUM($M$3:$M$13)),"")))))))))))))</f>
        <v/>
      </c>
      <c r="J236" s="26" t="str">
        <f t="shared" si="82"/>
        <v/>
      </c>
      <c r="K236" s="26" t="str">
        <f>IF(OR(A236&lt;$E$1,A236&gt;EOMONTH($E$1,11)),"",IF(OR(AND(A236=EOMONTH(A236,0),VLOOKUP(MONTH(A236),$L$3:$N$14,3,0)&gt;0),J236&lt;&gt;""),SUM($J$3:$J236),""))</f>
        <v/>
      </c>
    </row>
    <row r="237" spans="1:11" x14ac:dyDescent="0.25">
      <c r="A237" s="17">
        <f t="shared" si="71"/>
        <v>43818</v>
      </c>
      <c r="B237" s="11"/>
      <c r="C237" s="11"/>
      <c r="D237" s="11"/>
      <c r="E237" s="11"/>
      <c r="F237" s="22" t="str">
        <f t="shared" si="70"/>
        <v/>
      </c>
      <c r="G237" s="26" t="str">
        <f t="shared" si="83"/>
        <v/>
      </c>
      <c r="H237" s="26" t="str">
        <f t="shared" si="84"/>
        <v/>
      </c>
      <c r="I237" s="26" t="str">
        <f>IF($A237=EOMONTH($A237,0),IF(VLOOKUP(MONTH($A237),$L$3:$M$14,2,0)&gt;0,VLOOKUP(MONTH($A237),$L$3:$M$14,2,0),""),IF(AND(MONTH($A237)=5,$H237&lt;&gt;""),SUM($H$3:$H237),IF(AND(MONTH($A237)=6,$H237&lt;&gt;""),SUM($H$3:$H237,-$M$3),IF(AND(MONTH($A237)=7,$H237&lt;&gt;""),SUM($H$3:$H237,-SUM($M$3:$M$4)),IF(AND(MONTH($A237)=8,$H237&lt;&gt;""),SUM($H$3:$H237,-SUM($M$3:$M$5)),IF(AND(MONTH($A237)=9,$H237&lt;&gt;""),SUM($H$3:$H237,-SUM($M$3:$M$6)),IF(AND(MONTH($A237)=10,$H237&lt;&gt;""),SUM($H$3:$H237,-SUM($M$3:$M$7)),IF(AND(MONTH($A237)=11,$H237&lt;&gt;""),SUM($H$3:$H237,-SUM($M$3:$M$8)),IF(AND(MONTH($A237)=12,$H237&lt;&gt;""),SUM($H$3:$H237,-SUM($M$3:$M$9)),IF(AND(MONTH($A237)=1,$H237&lt;&gt;""),SUM($H$3:$H237,-SUM($M$3:$M$10)),IF(AND(MONTH($A237)=2,$H237&lt;&gt;""),SUM($H$3:$H237,-SUM($M$3:$M$11)),IF(AND(MONTH($A237)=3,$H237&lt;&gt;""),SUM($H$3:$H237,-SUM($M$3:$M$12)),IF(AND(MONTH($A237)=4,$H237&lt;&gt;""),SUM($H$3:$H237,-SUM($M$3:$M$13)),"")))))))))))))</f>
        <v/>
      </c>
      <c r="J237" s="26" t="str">
        <f t="shared" si="82"/>
        <v/>
      </c>
      <c r="K237" s="26" t="str">
        <f>IF(OR(A237&lt;$E$1,A237&gt;EOMONTH($E$1,11)),"",IF(OR(AND(A237=EOMONTH(A237,0),VLOOKUP(MONTH(A237),$L$3:$N$14,3,0)&gt;0),J237&lt;&gt;""),SUM($J$3:$J237),""))</f>
        <v/>
      </c>
    </row>
    <row r="238" spans="1:11" x14ac:dyDescent="0.25">
      <c r="A238" s="17">
        <f t="shared" si="71"/>
        <v>43819</v>
      </c>
      <c r="B238" s="11"/>
      <c r="C238" s="11"/>
      <c r="D238" s="11"/>
      <c r="E238" s="11"/>
      <c r="F238" s="22" t="str">
        <f t="shared" si="70"/>
        <v/>
      </c>
      <c r="G238" s="26" t="str">
        <f t="shared" si="83"/>
        <v/>
      </c>
      <c r="H238" s="26" t="str">
        <f t="shared" si="84"/>
        <v/>
      </c>
      <c r="I238" s="26" t="str">
        <f>IF($A238=EOMONTH($A238,0),IF(VLOOKUP(MONTH($A238),$L$3:$M$14,2,0)&gt;0,VLOOKUP(MONTH($A238),$L$3:$M$14,2,0),""),IF(AND(MONTH($A238)=5,$H238&lt;&gt;""),SUM($H$3:$H238),IF(AND(MONTH($A238)=6,$H238&lt;&gt;""),SUM($H$3:$H238,-$M$3),IF(AND(MONTH($A238)=7,$H238&lt;&gt;""),SUM($H$3:$H238,-SUM($M$3:$M$4)),IF(AND(MONTH($A238)=8,$H238&lt;&gt;""),SUM($H$3:$H238,-SUM($M$3:$M$5)),IF(AND(MONTH($A238)=9,$H238&lt;&gt;""),SUM($H$3:$H238,-SUM($M$3:$M$6)),IF(AND(MONTH($A238)=10,$H238&lt;&gt;""),SUM($H$3:$H238,-SUM($M$3:$M$7)),IF(AND(MONTH($A238)=11,$H238&lt;&gt;""),SUM($H$3:$H238,-SUM($M$3:$M$8)),IF(AND(MONTH($A238)=12,$H238&lt;&gt;""),SUM($H$3:$H238,-SUM($M$3:$M$9)),IF(AND(MONTH($A238)=1,$H238&lt;&gt;""),SUM($H$3:$H238,-SUM($M$3:$M$10)),IF(AND(MONTH($A238)=2,$H238&lt;&gt;""),SUM($H$3:$H238,-SUM($M$3:$M$11)),IF(AND(MONTH($A238)=3,$H238&lt;&gt;""),SUM($H$3:$H238,-SUM($M$3:$M$12)),IF(AND(MONTH($A238)=4,$H238&lt;&gt;""),SUM($H$3:$H238,-SUM($M$3:$M$13)),"")))))))))))))</f>
        <v/>
      </c>
      <c r="J238" s="26" t="str">
        <f t="shared" si="82"/>
        <v/>
      </c>
      <c r="K238" s="26" t="str">
        <f>IF(OR(A238&lt;$E$1,A238&gt;EOMONTH($E$1,11)),"",IF(OR(AND(A238=EOMONTH(A238,0),VLOOKUP(MONTH(A238),$L$3:$N$14,3,0)&gt;0),J238&lt;&gt;""),SUM($J$3:$J238),""))</f>
        <v/>
      </c>
    </row>
    <row r="239" spans="1:11" x14ac:dyDescent="0.25">
      <c r="A239" s="17">
        <f t="shared" si="71"/>
        <v>43820</v>
      </c>
      <c r="B239" s="11"/>
      <c r="C239" s="11"/>
      <c r="D239" s="11"/>
      <c r="E239" s="11"/>
      <c r="F239" s="22" t="str">
        <f t="shared" si="70"/>
        <v/>
      </c>
      <c r="G239" s="26" t="str">
        <f t="shared" si="83"/>
        <v/>
      </c>
      <c r="H239" s="26" t="str">
        <f t="shared" si="84"/>
        <v/>
      </c>
      <c r="I239" s="26" t="str">
        <f>IF($A239=EOMONTH($A239,0),IF(VLOOKUP(MONTH($A239),$L$3:$M$14,2,0)&gt;0,VLOOKUP(MONTH($A239),$L$3:$M$14,2,0),""),IF(AND(MONTH($A239)=5,$H239&lt;&gt;""),SUM($H$3:$H239),IF(AND(MONTH($A239)=6,$H239&lt;&gt;""),SUM($H$3:$H239,-$M$3),IF(AND(MONTH($A239)=7,$H239&lt;&gt;""),SUM($H$3:$H239,-SUM($M$3:$M$4)),IF(AND(MONTH($A239)=8,$H239&lt;&gt;""),SUM($H$3:$H239,-SUM($M$3:$M$5)),IF(AND(MONTH($A239)=9,$H239&lt;&gt;""),SUM($H$3:$H239,-SUM($M$3:$M$6)),IF(AND(MONTH($A239)=10,$H239&lt;&gt;""),SUM($H$3:$H239,-SUM($M$3:$M$7)),IF(AND(MONTH($A239)=11,$H239&lt;&gt;""),SUM($H$3:$H239,-SUM($M$3:$M$8)),IF(AND(MONTH($A239)=12,$H239&lt;&gt;""),SUM($H$3:$H239,-SUM($M$3:$M$9)),IF(AND(MONTH($A239)=1,$H239&lt;&gt;""),SUM($H$3:$H239,-SUM($M$3:$M$10)),IF(AND(MONTH($A239)=2,$H239&lt;&gt;""),SUM($H$3:$H239,-SUM($M$3:$M$11)),IF(AND(MONTH($A239)=3,$H239&lt;&gt;""),SUM($H$3:$H239,-SUM($M$3:$M$12)),IF(AND(MONTH($A239)=4,$H239&lt;&gt;""),SUM($H$3:$H239,-SUM($M$3:$M$13)),"")))))))))))))</f>
        <v/>
      </c>
      <c r="J239" s="26" t="str">
        <f t="shared" si="82"/>
        <v/>
      </c>
      <c r="K239" s="26" t="str">
        <f>IF(OR(A239&lt;$E$1,A239&gt;EOMONTH($E$1,11)),"",IF(OR(AND(A239=EOMONTH(A239,0),VLOOKUP(MONTH(A239),$L$3:$N$14,3,0)&gt;0),J239&lt;&gt;""),SUM($J$3:$J239),""))</f>
        <v/>
      </c>
    </row>
    <row r="240" spans="1:11" x14ac:dyDescent="0.25">
      <c r="A240" s="17">
        <f t="shared" si="71"/>
        <v>43821</v>
      </c>
      <c r="B240" s="11"/>
      <c r="C240" s="11"/>
      <c r="D240" s="11"/>
      <c r="E240" s="11"/>
      <c r="F240" s="22" t="str">
        <f t="shared" si="70"/>
        <v/>
      </c>
      <c r="G240" s="28" t="str">
        <f>IF(SUM(F234:F240)-SUM(G234:G239)&gt;0,SUM(F234:F240)-SUM(G234:G239),"")</f>
        <v/>
      </c>
      <c r="H240" s="26" t="str">
        <f>IF(G240&lt;&gt;"",IF(MAX(SUM(F234:F240)-SUM(G234:G239)-44/24,0)&gt;0,IF(MAX(SUM(F234:F240)-SUM(G234:G239)-44/24,0)&gt;4/24,VLOOKUP(MAX(SUM(F234:F240)-SUM(G234:G239)-44/24,0),$O$3:$P$8,2,1),MAX(SUM(F234:F240)-SUM(G234:G239)-44/24,0)),""),"")</f>
        <v/>
      </c>
      <c r="I240" s="26" t="str">
        <f>IF($A240=EOMONTH($A240,0),IF(VLOOKUP(MONTH($A240),$L$3:$M$14,2,0)&gt;0,VLOOKUP(MONTH($A240),$L$3:$M$14,2,0),""),IF(AND(MONTH($A240)=5,$H240&lt;&gt;""),SUM($H$3:$H240),IF(AND(MONTH($A240)=6,$H240&lt;&gt;""),SUM($H$3:$H240,-$M$3),IF(AND(MONTH($A240)=7,$H240&lt;&gt;""),SUM($H$3:$H240,-SUM($M$3:$M$4)),IF(AND(MONTH($A240)=8,$H240&lt;&gt;""),SUM($H$3:$H240,-SUM($M$3:$M$5)),IF(AND(MONTH($A240)=9,$H240&lt;&gt;""),SUM($H$3:$H240,-SUM($M$3:$M$6)),IF(AND(MONTH($A240)=10,$H240&lt;&gt;""),SUM($H$3:$H240,-SUM($M$3:$M$7)),IF(AND(MONTH($A240)=11,$H240&lt;&gt;""),SUM($H$3:$H240,-SUM($M$3:$M$8)),IF(AND(MONTH($A240)=12,$H240&lt;&gt;""),SUM($H$3:$H240,-SUM($M$3:$M$9)),IF(AND(MONTH($A240)=1,$H240&lt;&gt;""),SUM($H$3:$H240,-SUM($M$3:$M$10)),IF(AND(MONTH($A240)=2,$H240&lt;&gt;""),SUM($H$3:$H240,-SUM($M$3:$M$11)),IF(AND(MONTH($A240)=3,$H240&lt;&gt;""),SUM($H$3:$H240,-SUM($M$3:$M$12)),IF(AND(MONTH($A240)=4,$H240&lt;&gt;""),SUM($H$3:$H240,-SUM($M$3:$M$13)),"")))))))))))))</f>
        <v/>
      </c>
      <c r="J240" s="26" t="str">
        <f t="shared" si="82"/>
        <v/>
      </c>
      <c r="K240" s="26" t="str">
        <f>IF(OR(A240&lt;$E$1,A240&gt;EOMONTH($E$1,11)),"",IF(OR(AND(A240=EOMONTH(A240,0),VLOOKUP(MONTH(A240),$L$3:$N$14,3,0)&gt;0),J240&lt;&gt;""),SUM($J$3:$J240),""))</f>
        <v/>
      </c>
    </row>
    <row r="241" spans="1:11" x14ac:dyDescent="0.25">
      <c r="A241" s="17">
        <f t="shared" si="71"/>
        <v>43822</v>
      </c>
      <c r="B241" s="11"/>
      <c r="C241" s="11"/>
      <c r="D241" s="11"/>
      <c r="E241" s="11"/>
      <c r="F241" s="22" t="str">
        <f t="shared" si="70"/>
        <v/>
      </c>
      <c r="G241" s="25" t="str">
        <f t="shared" ref="G241:G246" si="85">IF(MONTH(A241)=MONTH(A242),"",IF(CHOOSE(WEEKDAY(A241,2),$F$242,SUM($F$242:$F$243),SUM($F$242:$F$244),SUM($F$242:$F$245),SUM($F$242:$F$246),SUM($F$242:$F$247))&gt;0,CHOOSE(WEEKDAY(A241,2),$F$242,SUM($F$242:$F$243),SUM($F$242:$F$244),SUM($F$242:$F$245),SUM($F$242:$F$246),SUM($F$242:$F$247)),""))</f>
        <v/>
      </c>
      <c r="H241" s="26" t="str">
        <f t="shared" ref="H241:H246" si="86">IF(G241&lt;&gt;"",IF(MAX(G241-44/24,0)&gt;0,MAX(G241-44/24,0),""),"")</f>
        <v/>
      </c>
      <c r="I241" s="26" t="str">
        <f>IF($A241=EOMONTH($A241,0),IF(VLOOKUP(MONTH($A241),$L$3:$M$14,2,0)&gt;0,VLOOKUP(MONTH($A241),$L$3:$M$14,2,0),""),IF(AND(MONTH($A241)=5,$H241&lt;&gt;""),SUM($H$3:$H241),IF(AND(MONTH($A241)=6,$H241&lt;&gt;""),SUM($H$3:$H241,-$M$3),IF(AND(MONTH($A241)=7,$H241&lt;&gt;""),SUM($H$3:$H241,-SUM($M$3:$M$4)),IF(AND(MONTH($A241)=8,$H241&lt;&gt;""),SUM($H$3:$H241,-SUM($M$3:$M$5)),IF(AND(MONTH($A241)=9,$H241&lt;&gt;""),SUM($H$3:$H241,-SUM($M$3:$M$6)),IF(AND(MONTH($A241)=10,$H241&lt;&gt;""),SUM($H$3:$H241,-SUM($M$3:$M$7)),IF(AND(MONTH($A241)=11,$H241&lt;&gt;""),SUM($H$3:$H241,-SUM($M$3:$M$8)),IF(AND(MONTH($A241)=12,$H241&lt;&gt;""),SUM($H$3:$H241,-SUM($M$3:$M$9)),IF(AND(MONTH($A241)=1,$H241&lt;&gt;""),SUM($H$3:$H241,-SUM($M$3:$M$10)),IF(AND(MONTH($A241)=2,$H241&lt;&gt;""),SUM($H$3:$H241,-SUM($M$3:$M$11)),IF(AND(MONTH($A241)=3,$H241&lt;&gt;""),SUM($H$3:$H241,-SUM($M$3:$M$12)),IF(AND(MONTH($A241)=4,$H241&lt;&gt;""),SUM($H$3:$H241,-SUM($M$3:$M$13)),"")))))))))))))</f>
        <v/>
      </c>
      <c r="J241" s="26" t="str">
        <f t="shared" si="82"/>
        <v/>
      </c>
      <c r="K241" s="26" t="str">
        <f>IF(OR(A241&lt;$E$1,A241&gt;EOMONTH($E$1,11)),"",IF(OR(AND(A241=EOMONTH(A241,0),VLOOKUP(MONTH(A241),$L$3:$N$14,3,0)&gt;0),J241&lt;&gt;""),SUM($J$3:$J241),""))</f>
        <v/>
      </c>
    </row>
    <row r="242" spans="1:11" x14ac:dyDescent="0.25">
      <c r="A242" s="17">
        <f t="shared" si="71"/>
        <v>43823</v>
      </c>
      <c r="B242" s="12"/>
      <c r="C242" s="12"/>
      <c r="D242" s="12"/>
      <c r="E242" s="12"/>
      <c r="F242" s="18" t="str">
        <f t="shared" si="70"/>
        <v/>
      </c>
      <c r="G242" s="25" t="str">
        <f t="shared" si="85"/>
        <v/>
      </c>
      <c r="H242" s="25" t="str">
        <f t="shared" si="86"/>
        <v/>
      </c>
      <c r="I242" s="25" t="str">
        <f>IF($A242=EOMONTH($A242,0),IF(VLOOKUP(MONTH($A242),$L$3:$M$14,2,0)&gt;0,VLOOKUP(MONTH($A242),$L$3:$M$14,2,0),""),IF(AND(MONTH($A242)=5,$H242&lt;&gt;""),SUM($H$3:$H242),IF(AND(MONTH($A242)=6,$H242&lt;&gt;""),SUM($H$3:$H242,-$M$3),IF(AND(MONTH($A242)=7,$H242&lt;&gt;""),SUM($H$3:$H242,-SUM($M$3:$M$4)),IF(AND(MONTH($A242)=8,$H242&lt;&gt;""),SUM($H$3:$H242,-SUM($M$3:$M$5)),IF(AND(MONTH($A242)=9,$H242&lt;&gt;""),SUM($H$3:$H242,-SUM($M$3:$M$6)),IF(AND(MONTH($A242)=10,$H242&lt;&gt;""),SUM($H$3:$H242,-SUM($M$3:$M$7)),IF(AND(MONTH($A242)=11,$H242&lt;&gt;""),SUM($H$3:$H242,-SUM($M$3:$M$8)),IF(AND(MONTH($A242)=12,$H242&lt;&gt;""),SUM($H$3:$H242,-SUM($M$3:$M$9)),IF(AND(MONTH($A242)=1,$H242&lt;&gt;""),SUM($H$3:$H242,-SUM($M$3:$M$10)),IF(AND(MONTH($A242)=2,$H242&lt;&gt;""),SUM($H$3:$H242,-SUM($M$3:$M$11)),IF(AND(MONTH($A242)=3,$H242&lt;&gt;""),SUM($H$3:$H242,-SUM($M$3:$M$12)),IF(AND(MONTH($A242)=4,$H242&lt;&gt;""),SUM($H$3:$H242,-SUM($M$3:$M$13)),"")))))))))))))</f>
        <v/>
      </c>
      <c r="J242" s="25" t="str">
        <f t="shared" si="82"/>
        <v/>
      </c>
      <c r="K242" s="25" t="str">
        <f>IF(OR(A242&lt;$E$1,A242&gt;EOMONTH($E$1,11)),"",IF(OR(AND(A242=EOMONTH(A242,0),VLOOKUP(MONTH(A242),$L$3:$N$14,3,0)&gt;0),J242&lt;&gt;""),SUM($J$3:$J242),""))</f>
        <v/>
      </c>
    </row>
    <row r="243" spans="1:11" x14ac:dyDescent="0.25">
      <c r="A243" s="17">
        <f t="shared" si="71"/>
        <v>43824</v>
      </c>
      <c r="B243" s="12"/>
      <c r="C243" s="12"/>
      <c r="D243" s="12"/>
      <c r="E243" s="12"/>
      <c r="F243" s="18" t="str">
        <f t="shared" si="70"/>
        <v/>
      </c>
      <c r="G243" s="25" t="str">
        <f t="shared" si="85"/>
        <v/>
      </c>
      <c r="H243" s="25" t="str">
        <f t="shared" si="86"/>
        <v/>
      </c>
      <c r="I243" s="25" t="str">
        <f>IF($A243=EOMONTH($A243,0),IF(VLOOKUP(MONTH($A243),$L$3:$M$14,2,0)&gt;0,VLOOKUP(MONTH($A243),$L$3:$M$14,2,0),""),IF(AND(MONTH($A243)=5,$H243&lt;&gt;""),SUM($H$3:$H243),IF(AND(MONTH($A243)=6,$H243&lt;&gt;""),SUM($H$3:$H243,-$M$3),IF(AND(MONTH($A243)=7,$H243&lt;&gt;""),SUM($H$3:$H243,-SUM($M$3:$M$4)),IF(AND(MONTH($A243)=8,$H243&lt;&gt;""),SUM($H$3:$H243,-SUM($M$3:$M$5)),IF(AND(MONTH($A243)=9,$H243&lt;&gt;""),SUM($H$3:$H243,-SUM($M$3:$M$6)),IF(AND(MONTH($A243)=10,$H243&lt;&gt;""),SUM($H$3:$H243,-SUM($M$3:$M$7)),IF(AND(MONTH($A243)=11,$H243&lt;&gt;""),SUM($H$3:$H243,-SUM($M$3:$M$8)),IF(AND(MONTH($A243)=12,$H243&lt;&gt;""),SUM($H$3:$H243,-SUM($M$3:$M$9)),IF(AND(MONTH($A243)=1,$H243&lt;&gt;""),SUM($H$3:$H243,-SUM($M$3:$M$10)),IF(AND(MONTH($A243)=2,$H243&lt;&gt;""),SUM($H$3:$H243,-SUM($M$3:$M$11)),IF(AND(MONTH($A243)=3,$H243&lt;&gt;""),SUM($H$3:$H243,-SUM($M$3:$M$12)),IF(AND(MONTH($A243)=4,$H243&lt;&gt;""),SUM($H$3:$H243,-SUM($M$3:$M$13)),"")))))))))))))</f>
        <v/>
      </c>
      <c r="J243" s="25" t="str">
        <f t="shared" si="82"/>
        <v/>
      </c>
      <c r="K243" s="25" t="str">
        <f>IF(OR(A243&lt;$E$1,A243&gt;EOMONTH($E$1,11)),"",IF(OR(AND(A243=EOMONTH(A243,0),VLOOKUP(MONTH(A243),$L$3:$N$14,3,0)&gt;0),J243&lt;&gt;""),SUM($J$3:$J243),""))</f>
        <v/>
      </c>
    </row>
    <row r="244" spans="1:11" x14ac:dyDescent="0.25">
      <c r="A244" s="17">
        <f t="shared" si="71"/>
        <v>43825</v>
      </c>
      <c r="B244" s="12"/>
      <c r="C244" s="12"/>
      <c r="D244" s="12"/>
      <c r="E244" s="12"/>
      <c r="F244" s="18" t="str">
        <f t="shared" si="70"/>
        <v/>
      </c>
      <c r="G244" s="25" t="str">
        <f t="shared" si="85"/>
        <v/>
      </c>
      <c r="H244" s="25" t="str">
        <f t="shared" si="86"/>
        <v/>
      </c>
      <c r="I244" s="25" t="str">
        <f>IF($A244=EOMONTH($A244,0),IF(VLOOKUP(MONTH($A244),$L$3:$M$14,2,0)&gt;0,VLOOKUP(MONTH($A244),$L$3:$M$14,2,0),""),IF(AND(MONTH($A244)=5,$H244&lt;&gt;""),SUM($H$3:$H244),IF(AND(MONTH($A244)=6,$H244&lt;&gt;""),SUM($H$3:$H244,-$M$3),IF(AND(MONTH($A244)=7,$H244&lt;&gt;""),SUM($H$3:$H244,-SUM($M$3:$M$4)),IF(AND(MONTH($A244)=8,$H244&lt;&gt;""),SUM($H$3:$H244,-SUM($M$3:$M$5)),IF(AND(MONTH($A244)=9,$H244&lt;&gt;""),SUM($H$3:$H244,-SUM($M$3:$M$6)),IF(AND(MONTH($A244)=10,$H244&lt;&gt;""),SUM($H$3:$H244,-SUM($M$3:$M$7)),IF(AND(MONTH($A244)=11,$H244&lt;&gt;""),SUM($H$3:$H244,-SUM($M$3:$M$8)),IF(AND(MONTH($A244)=12,$H244&lt;&gt;""),SUM($H$3:$H244,-SUM($M$3:$M$9)),IF(AND(MONTH($A244)=1,$H244&lt;&gt;""),SUM($H$3:$H244,-SUM($M$3:$M$10)),IF(AND(MONTH($A244)=2,$H244&lt;&gt;""),SUM($H$3:$H244,-SUM($M$3:$M$11)),IF(AND(MONTH($A244)=3,$H244&lt;&gt;""),SUM($H$3:$H244,-SUM($M$3:$M$12)),IF(AND(MONTH($A244)=4,$H244&lt;&gt;""),SUM($H$3:$H244,-SUM($M$3:$M$13)),"")))))))))))))</f>
        <v/>
      </c>
      <c r="J244" s="25" t="str">
        <f t="shared" si="82"/>
        <v/>
      </c>
      <c r="K244" s="25" t="str">
        <f>IF(OR(A244&lt;$E$1,A244&gt;EOMONTH($E$1,11)),"",IF(OR(AND(A244=EOMONTH(A244,0),VLOOKUP(MONTH(A244),$L$3:$N$14,3,0)&gt;0),J244&lt;&gt;""),SUM($J$3:$J244),""))</f>
        <v/>
      </c>
    </row>
    <row r="245" spans="1:11" x14ac:dyDescent="0.25">
      <c r="A245" s="17">
        <f t="shared" si="71"/>
        <v>43826</v>
      </c>
      <c r="B245" s="12"/>
      <c r="C245" s="12"/>
      <c r="D245" s="12"/>
      <c r="E245" s="12"/>
      <c r="F245" s="18" t="str">
        <f t="shared" si="70"/>
        <v/>
      </c>
      <c r="G245" s="25" t="str">
        <f t="shared" si="85"/>
        <v/>
      </c>
      <c r="H245" s="25" t="str">
        <f t="shared" si="86"/>
        <v/>
      </c>
      <c r="I245" s="25" t="str">
        <f>IF($A245=EOMONTH($A245,0),IF(VLOOKUP(MONTH($A245),$L$3:$M$14,2,0)&gt;0,VLOOKUP(MONTH($A245),$L$3:$M$14,2,0),""),IF(AND(MONTH($A245)=5,$H245&lt;&gt;""),SUM($H$3:$H245),IF(AND(MONTH($A245)=6,$H245&lt;&gt;""),SUM($H$3:$H245,-$M$3),IF(AND(MONTH($A245)=7,$H245&lt;&gt;""),SUM($H$3:$H245,-SUM($M$3:$M$4)),IF(AND(MONTH($A245)=8,$H245&lt;&gt;""),SUM($H$3:$H245,-SUM($M$3:$M$5)),IF(AND(MONTH($A245)=9,$H245&lt;&gt;""),SUM($H$3:$H245,-SUM($M$3:$M$6)),IF(AND(MONTH($A245)=10,$H245&lt;&gt;""),SUM($H$3:$H245,-SUM($M$3:$M$7)),IF(AND(MONTH($A245)=11,$H245&lt;&gt;""),SUM($H$3:$H245,-SUM($M$3:$M$8)),IF(AND(MONTH($A245)=12,$H245&lt;&gt;""),SUM($H$3:$H245,-SUM($M$3:$M$9)),IF(AND(MONTH($A245)=1,$H245&lt;&gt;""),SUM($H$3:$H245,-SUM($M$3:$M$10)),IF(AND(MONTH($A245)=2,$H245&lt;&gt;""),SUM($H$3:$H245,-SUM($M$3:$M$11)),IF(AND(MONTH($A245)=3,$H245&lt;&gt;""),SUM($H$3:$H245,-SUM($M$3:$M$12)),IF(AND(MONTH($A245)=4,$H245&lt;&gt;""),SUM($H$3:$H245,-SUM($M$3:$M$13)),"")))))))))))))</f>
        <v/>
      </c>
      <c r="J245" s="25" t="str">
        <f t="shared" si="82"/>
        <v/>
      </c>
      <c r="K245" s="25" t="str">
        <f>IF(OR(A245&lt;$E$1,A245&gt;EOMONTH($E$1,11)),"",IF(OR(AND(A245=EOMONTH(A245,0),VLOOKUP(MONTH(A245),$L$3:$N$14,3,0)&gt;0),J245&lt;&gt;""),SUM($J$3:$J245),""))</f>
        <v/>
      </c>
    </row>
    <row r="246" spans="1:11" x14ac:dyDescent="0.25">
      <c r="A246" s="17">
        <f t="shared" si="71"/>
        <v>43827</v>
      </c>
      <c r="B246" s="12"/>
      <c r="C246" s="12"/>
      <c r="D246" s="12"/>
      <c r="E246" s="12"/>
      <c r="F246" s="18" t="str">
        <f t="shared" si="70"/>
        <v/>
      </c>
      <c r="G246" s="25" t="str">
        <f t="shared" si="85"/>
        <v/>
      </c>
      <c r="H246" s="25" t="str">
        <f t="shared" si="86"/>
        <v/>
      </c>
      <c r="I246" s="25" t="str">
        <f>IF($A246=EOMONTH($A246,0),IF(VLOOKUP(MONTH($A246),$L$3:$M$14,2,0)&gt;0,VLOOKUP(MONTH($A246),$L$3:$M$14,2,0),""),IF(AND(MONTH($A246)=5,$H246&lt;&gt;""),SUM($H$3:$H246),IF(AND(MONTH($A246)=6,$H246&lt;&gt;""),SUM($H$3:$H246,-$M$3),IF(AND(MONTH($A246)=7,$H246&lt;&gt;""),SUM($H$3:$H246,-SUM($M$3:$M$4)),IF(AND(MONTH($A246)=8,$H246&lt;&gt;""),SUM($H$3:$H246,-SUM($M$3:$M$5)),IF(AND(MONTH($A246)=9,$H246&lt;&gt;""),SUM($H$3:$H246,-SUM($M$3:$M$6)),IF(AND(MONTH($A246)=10,$H246&lt;&gt;""),SUM($H$3:$H246,-SUM($M$3:$M$7)),IF(AND(MONTH($A246)=11,$H246&lt;&gt;""),SUM($H$3:$H246,-SUM($M$3:$M$8)),IF(AND(MONTH($A246)=12,$H246&lt;&gt;""),SUM($H$3:$H246,-SUM($M$3:$M$9)),IF(AND(MONTH($A246)=1,$H246&lt;&gt;""),SUM($H$3:$H246,-SUM($M$3:$M$10)),IF(AND(MONTH($A246)=2,$H246&lt;&gt;""),SUM($H$3:$H246,-SUM($M$3:$M$11)),IF(AND(MONTH($A246)=3,$H246&lt;&gt;""),SUM($H$3:$H246,-SUM($M$3:$M$12)),IF(AND(MONTH($A246)=4,$H246&lt;&gt;""),SUM($H$3:$H246,-SUM($M$3:$M$13)),"")))))))))))))</f>
        <v/>
      </c>
      <c r="J246" s="25" t="str">
        <f t="shared" si="82"/>
        <v/>
      </c>
      <c r="K246" s="25" t="str">
        <f>IF(OR(A246&lt;$E$1,A246&gt;EOMONTH($E$1,11)),"",IF(OR(AND(A246=EOMONTH(A246,0),VLOOKUP(MONTH(A246),$L$3:$N$14,3,0)&gt;0),J246&lt;&gt;""),SUM($J$3:$J246),""))</f>
        <v/>
      </c>
    </row>
    <row r="247" spans="1:11" x14ac:dyDescent="0.25">
      <c r="A247" s="17">
        <f t="shared" si="71"/>
        <v>43828</v>
      </c>
      <c r="B247" s="12"/>
      <c r="C247" s="12"/>
      <c r="D247" s="12"/>
      <c r="E247" s="12"/>
      <c r="F247" s="18" t="str">
        <f t="shared" si="70"/>
        <v/>
      </c>
      <c r="G247" s="27" t="str">
        <f>IF(SUM(F241:F247)-SUM(G241:G246)&gt;0,SUM(F241:F247)-SUM(G241:G246),"")</f>
        <v/>
      </c>
      <c r="H247" s="25" t="str">
        <f>IF(G247&lt;&gt;"",IF(MAX(SUM(F241:F247)-SUM(G241:G246)-44/24,0)&gt;0,IF(MAX(SUM(F241:F247)-SUM(G241:G246)-44/24,0)&gt;4/24,VLOOKUP(MAX(SUM(F241:F247)-SUM(G241:G246)-44/24,0),$O$3:$P$8,2,1),MAX(SUM(F241:F247)-SUM(G241:G246)-44/24,0)),""),"")</f>
        <v/>
      </c>
      <c r="I247" s="25" t="str">
        <f>IF($A247=EOMONTH($A247,0),IF(VLOOKUP(MONTH($A247),$L$3:$M$14,2,0)&gt;0,VLOOKUP(MONTH($A247),$L$3:$M$14,2,0),""),IF(AND(MONTH($A247)=5,$H247&lt;&gt;""),SUM($H$3:$H247),IF(AND(MONTH($A247)=6,$H247&lt;&gt;""),SUM($H$3:$H247,-$M$3),IF(AND(MONTH($A247)=7,$H247&lt;&gt;""),SUM($H$3:$H247,-SUM($M$3:$M$4)),IF(AND(MONTH($A247)=8,$H247&lt;&gt;""),SUM($H$3:$H247,-SUM($M$3:$M$5)),IF(AND(MONTH($A247)=9,$H247&lt;&gt;""),SUM($H$3:$H247,-SUM($M$3:$M$6)),IF(AND(MONTH($A247)=10,$H247&lt;&gt;""),SUM($H$3:$H247,-SUM($M$3:$M$7)),IF(AND(MONTH($A247)=11,$H247&lt;&gt;""),SUM($H$3:$H247,-SUM($M$3:$M$8)),IF(AND(MONTH($A247)=12,$H247&lt;&gt;""),SUM($H$3:$H247,-SUM($M$3:$M$9)),IF(AND(MONTH($A247)=1,$H247&lt;&gt;""),SUM($H$3:$H247,-SUM($M$3:$M$10)),IF(AND(MONTH($A247)=2,$H247&lt;&gt;""),SUM($H$3:$H247,-SUM($M$3:$M$11)),IF(AND(MONTH($A247)=3,$H247&lt;&gt;""),SUM($H$3:$H247,-SUM($M$3:$M$12)),IF(AND(MONTH($A247)=4,$H247&lt;&gt;""),SUM($H$3:$H247,-SUM($M$3:$M$13)),"")))))))))))))</f>
        <v/>
      </c>
      <c r="J247" s="25" t="str">
        <f t="shared" si="82"/>
        <v/>
      </c>
      <c r="K247" s="25" t="str">
        <f>IF(OR(A247&lt;$E$1,A247&gt;EOMONTH($E$1,11)),"",IF(OR(AND(A247=EOMONTH(A247,0),VLOOKUP(MONTH(A247),$L$3:$N$14,3,0)&gt;0),J247&lt;&gt;""),SUM($J$3:$J247),""))</f>
        <v/>
      </c>
    </row>
    <row r="248" spans="1:11" x14ac:dyDescent="0.25">
      <c r="A248" s="17">
        <f t="shared" si="71"/>
        <v>43829</v>
      </c>
      <c r="B248" s="11"/>
      <c r="C248" s="11"/>
      <c r="D248" s="11"/>
      <c r="E248" s="11"/>
      <c r="F248" s="22" t="str">
        <f t="shared" si="70"/>
        <v/>
      </c>
      <c r="G248" s="26" t="str">
        <f t="shared" ref="G248:G253" si="87">IF(MONTH(A248)=MONTH(A249),"",IF(CHOOSE(WEEKDAY(A248,2),$F$248,SUM($F$248:$F$249),SUM($F$248:$F$250),SUM($F$248:$F$251),SUM($F$248:$F$252),SUM($F$248:$F$253))&gt;0,CHOOSE(WEEKDAY(A248,2),$F$248,SUM($F$248:$F$249),SUM($F$248:$F$250),SUM($F$248:$F$251),SUM($F$248:$F$252),SUM($F$248:$F$253)),""))</f>
        <v/>
      </c>
      <c r="H248" s="26" t="str">
        <f t="shared" ref="H248:H253" si="88">IF(G248&lt;&gt;"",IF(MAX(G248-44/24,0)&gt;0,MAX(G248-44/24,0),""),"")</f>
        <v/>
      </c>
      <c r="I248" s="26" t="str">
        <f>IF($A248=EOMONTH($A248,0),IF(VLOOKUP(MONTH($A248),$L$3:$M$14,2,0)&gt;0,VLOOKUP(MONTH($A248),$L$3:$M$14,2,0),""),IF(AND(MONTH($A248)=5,$H248&lt;&gt;""),SUM($H$3:$H248),IF(AND(MONTH($A248)=6,$H248&lt;&gt;""),SUM($H$3:$H248,-$M$3),IF(AND(MONTH($A248)=7,$H248&lt;&gt;""),SUM($H$3:$H248,-SUM($M$3:$M$4)),IF(AND(MONTH($A248)=8,$H248&lt;&gt;""),SUM($H$3:$H248,-SUM($M$3:$M$5)),IF(AND(MONTH($A248)=9,$H248&lt;&gt;""),SUM($H$3:$H248,-SUM($M$3:$M$6)),IF(AND(MONTH($A248)=10,$H248&lt;&gt;""),SUM($H$3:$H248,-SUM($M$3:$M$7)),IF(AND(MONTH($A248)=11,$H248&lt;&gt;""),SUM($H$3:$H248,-SUM($M$3:$M$8)),IF(AND(MONTH($A248)=12,$H248&lt;&gt;""),SUM($H$3:$H248,-SUM($M$3:$M$9)),IF(AND(MONTH($A248)=1,$H248&lt;&gt;""),SUM($H$3:$H248,-SUM($M$3:$M$10)),IF(AND(MONTH($A248)=2,$H248&lt;&gt;""),SUM($H$3:$H248,-SUM($M$3:$M$11)),IF(AND(MONTH($A248)=3,$H248&lt;&gt;""),SUM($H$3:$H248,-SUM($M$3:$M$12)),IF(AND(MONTH($A248)=4,$H248&lt;&gt;""),SUM($H$3:$H248,-SUM($M$3:$M$13)),"")))))))))))))</f>
        <v/>
      </c>
      <c r="J248" s="26" t="str">
        <f t="shared" si="82"/>
        <v/>
      </c>
      <c r="K248" s="26" t="str">
        <f>IF(OR(A248&lt;$E$1,A248&gt;EOMONTH($E$1,11)),"",IF(OR(AND(A248=EOMONTH(A248,0),VLOOKUP(MONTH(A248),$L$3:$N$14,3,0)&gt;0),J248&lt;&gt;""),SUM($J$3:$J248),""))</f>
        <v/>
      </c>
    </row>
    <row r="249" spans="1:11" x14ac:dyDescent="0.25">
      <c r="A249" s="17">
        <f t="shared" si="71"/>
        <v>43830</v>
      </c>
      <c r="B249" s="11"/>
      <c r="C249" s="11"/>
      <c r="D249" s="11"/>
      <c r="E249" s="11"/>
      <c r="F249" s="22" t="str">
        <f t="shared" si="70"/>
        <v/>
      </c>
      <c r="G249" s="26" t="str">
        <f t="shared" si="87"/>
        <v/>
      </c>
      <c r="H249" s="26" t="str">
        <f t="shared" si="88"/>
        <v/>
      </c>
      <c r="I249" s="26" t="str">
        <f>IF($A249=EOMONTH($A249,0),IF(VLOOKUP(MONTH($A249),$L$3:$M$14,2,0)&gt;0,VLOOKUP(MONTH($A249),$L$3:$M$14,2,0),""),IF(AND(MONTH($A249)=5,$H249&lt;&gt;""),SUM($H$3:$H249),IF(AND(MONTH($A249)=6,$H249&lt;&gt;""),SUM($H$3:$H249,-$M$3),IF(AND(MONTH($A249)=7,$H249&lt;&gt;""),SUM($H$3:$H249,-SUM($M$3:$M$4)),IF(AND(MONTH($A249)=8,$H249&lt;&gt;""),SUM($H$3:$H249,-SUM($M$3:$M$5)),IF(AND(MONTH($A249)=9,$H249&lt;&gt;""),SUM($H$3:$H249,-SUM($M$3:$M$6)),IF(AND(MONTH($A249)=10,$H249&lt;&gt;""),SUM($H$3:$H249,-SUM($M$3:$M$7)),IF(AND(MONTH($A249)=11,$H249&lt;&gt;""),SUM($H$3:$H249,-SUM($M$3:$M$8)),IF(AND(MONTH($A249)=12,$H249&lt;&gt;""),SUM($H$3:$H249,-SUM($M$3:$M$9)),IF(AND(MONTH($A249)=1,$H249&lt;&gt;""),SUM($H$3:$H249,-SUM($M$3:$M$10)),IF(AND(MONTH($A249)=2,$H249&lt;&gt;""),SUM($H$3:$H249,-SUM($M$3:$M$11)),IF(AND(MONTH($A249)=3,$H249&lt;&gt;""),SUM($H$3:$H249,-SUM($M$3:$M$12)),IF(AND(MONTH($A249)=4,$H249&lt;&gt;""),SUM($H$3:$H249,-SUM($M$3:$M$13)),"")))))))))))))</f>
        <v/>
      </c>
      <c r="J249" s="26" t="str">
        <f t="shared" si="82"/>
        <v/>
      </c>
      <c r="K249" s="26" t="str">
        <f>IF(OR(A249&lt;$E$1,A249&gt;EOMONTH($E$1,11)),"",IF(OR(AND(A249=EOMONTH(A249,0),VLOOKUP(MONTH(A249),$L$3:$N$14,3,0)&gt;0),J249&lt;&gt;""),SUM($J$3:$J249),""))</f>
        <v/>
      </c>
    </row>
    <row r="250" spans="1:11" x14ac:dyDescent="0.25">
      <c r="A250" s="17">
        <f t="shared" si="71"/>
        <v>43831</v>
      </c>
      <c r="B250" s="11"/>
      <c r="C250" s="11"/>
      <c r="D250" s="11"/>
      <c r="E250" s="11"/>
      <c r="F250" s="22" t="str">
        <f t="shared" si="70"/>
        <v/>
      </c>
      <c r="G250" s="26" t="str">
        <f t="shared" si="87"/>
        <v/>
      </c>
      <c r="H250" s="26" t="str">
        <f t="shared" si="88"/>
        <v/>
      </c>
      <c r="I250" s="26" t="str">
        <f>IF($A250=EOMONTH($A250,0),IF(VLOOKUP(MONTH($A250),$L$3:$M$14,2,0)&gt;0,VLOOKUP(MONTH($A250),$L$3:$M$14,2,0),""),IF(AND(MONTH($A250)=5,$H250&lt;&gt;""),SUM($H$3:$H250),IF(AND(MONTH($A250)=6,$H250&lt;&gt;""),SUM($H$3:$H250,-$M$3),IF(AND(MONTH($A250)=7,$H250&lt;&gt;""),SUM($H$3:$H250,-SUM($M$3:$M$4)),IF(AND(MONTH($A250)=8,$H250&lt;&gt;""),SUM($H$3:$H250,-SUM($M$3:$M$5)),IF(AND(MONTH($A250)=9,$H250&lt;&gt;""),SUM($H$3:$H250,-SUM($M$3:$M$6)),IF(AND(MONTH($A250)=10,$H250&lt;&gt;""),SUM($H$3:$H250,-SUM($M$3:$M$7)),IF(AND(MONTH($A250)=11,$H250&lt;&gt;""),SUM($H$3:$H250,-SUM($M$3:$M$8)),IF(AND(MONTH($A250)=12,$H250&lt;&gt;""),SUM($H$3:$H250,-SUM($M$3:$M$9)),IF(AND(MONTH($A250)=1,$H250&lt;&gt;""),SUM($H$3:$H250,-SUM($M$3:$M$10)),IF(AND(MONTH($A250)=2,$H250&lt;&gt;""),SUM($H$3:$H250,-SUM($M$3:$M$11)),IF(AND(MONTH($A250)=3,$H250&lt;&gt;""),SUM($H$3:$H250,-SUM($M$3:$M$12)),IF(AND(MONTH($A250)=4,$H250&lt;&gt;""),SUM($H$3:$H250,-SUM($M$3:$M$13)),"")))))))))))))</f>
        <v/>
      </c>
      <c r="J250" s="26" t="str">
        <f t="shared" si="82"/>
        <v/>
      </c>
      <c r="K250" s="26" t="str">
        <f>IF(OR(A250&lt;$E$1,A250&gt;EOMONTH($E$1,11)),"",IF(OR(AND(A250=EOMONTH(A250,0),VLOOKUP(MONTH(A250),$L$3:$N$14,3,0)&gt;0),J250&lt;&gt;""),SUM($J$3:$J250),""))</f>
        <v/>
      </c>
    </row>
    <row r="251" spans="1:11" x14ac:dyDescent="0.25">
      <c r="A251" s="17">
        <f t="shared" si="71"/>
        <v>43832</v>
      </c>
      <c r="B251" s="11"/>
      <c r="C251" s="11"/>
      <c r="D251" s="11"/>
      <c r="E251" s="11"/>
      <c r="F251" s="22" t="str">
        <f t="shared" si="70"/>
        <v/>
      </c>
      <c r="G251" s="26" t="str">
        <f t="shared" si="87"/>
        <v/>
      </c>
      <c r="H251" s="26" t="str">
        <f t="shared" si="88"/>
        <v/>
      </c>
      <c r="I251" s="26" t="str">
        <f>IF($A251=EOMONTH($A251,0),IF(VLOOKUP(MONTH($A251),$L$3:$M$14,2,0)&gt;0,VLOOKUP(MONTH($A251),$L$3:$M$14,2,0),""),IF(AND(MONTH($A251)=5,$H251&lt;&gt;""),SUM($H$3:$H251),IF(AND(MONTH($A251)=6,$H251&lt;&gt;""),SUM($H$3:$H251,-$M$3),IF(AND(MONTH($A251)=7,$H251&lt;&gt;""),SUM($H$3:$H251,-SUM($M$3:$M$4)),IF(AND(MONTH($A251)=8,$H251&lt;&gt;""),SUM($H$3:$H251,-SUM($M$3:$M$5)),IF(AND(MONTH($A251)=9,$H251&lt;&gt;""),SUM($H$3:$H251,-SUM($M$3:$M$6)),IF(AND(MONTH($A251)=10,$H251&lt;&gt;""),SUM($H$3:$H251,-SUM($M$3:$M$7)),IF(AND(MONTH($A251)=11,$H251&lt;&gt;""),SUM($H$3:$H251,-SUM($M$3:$M$8)),IF(AND(MONTH($A251)=12,$H251&lt;&gt;""),SUM($H$3:$H251,-SUM($M$3:$M$9)),IF(AND(MONTH($A251)=1,$H251&lt;&gt;""),SUM($H$3:$H251,-SUM($M$3:$M$10)),IF(AND(MONTH($A251)=2,$H251&lt;&gt;""),SUM($H$3:$H251,-SUM($M$3:$M$11)),IF(AND(MONTH($A251)=3,$H251&lt;&gt;""),SUM($H$3:$H251,-SUM($M$3:$M$12)),IF(AND(MONTH($A251)=4,$H251&lt;&gt;""),SUM($H$3:$H251,-SUM($M$3:$M$13)),"")))))))))))))</f>
        <v/>
      </c>
      <c r="J251" s="26" t="str">
        <f t="shared" si="82"/>
        <v/>
      </c>
      <c r="K251" s="26" t="str">
        <f>IF(OR(A251&lt;$E$1,A251&gt;EOMONTH($E$1,11)),"",IF(OR(AND(A251=EOMONTH(A251,0),VLOOKUP(MONTH(A251),$L$3:$N$14,3,0)&gt;0),J251&lt;&gt;""),SUM($J$3:$J251),""))</f>
        <v/>
      </c>
    </row>
    <row r="252" spans="1:11" x14ac:dyDescent="0.25">
      <c r="A252" s="17">
        <f t="shared" si="71"/>
        <v>43833</v>
      </c>
      <c r="B252" s="11"/>
      <c r="C252" s="11"/>
      <c r="D252" s="11"/>
      <c r="E252" s="11"/>
      <c r="F252" s="22" t="str">
        <f t="shared" si="70"/>
        <v/>
      </c>
      <c r="G252" s="26" t="str">
        <f t="shared" si="87"/>
        <v/>
      </c>
      <c r="H252" s="26" t="str">
        <f t="shared" si="88"/>
        <v/>
      </c>
      <c r="I252" s="26" t="str">
        <f>IF($A252=EOMONTH($A252,0),IF(VLOOKUP(MONTH($A252),$L$3:$M$14,2,0)&gt;0,VLOOKUP(MONTH($A252),$L$3:$M$14,2,0),""),IF(AND(MONTH($A252)=5,$H252&lt;&gt;""),SUM($H$3:$H252),IF(AND(MONTH($A252)=6,$H252&lt;&gt;""),SUM($H$3:$H252,-$M$3),IF(AND(MONTH($A252)=7,$H252&lt;&gt;""),SUM($H$3:$H252,-SUM($M$3:$M$4)),IF(AND(MONTH($A252)=8,$H252&lt;&gt;""),SUM($H$3:$H252,-SUM($M$3:$M$5)),IF(AND(MONTH($A252)=9,$H252&lt;&gt;""),SUM($H$3:$H252,-SUM($M$3:$M$6)),IF(AND(MONTH($A252)=10,$H252&lt;&gt;""),SUM($H$3:$H252,-SUM($M$3:$M$7)),IF(AND(MONTH($A252)=11,$H252&lt;&gt;""),SUM($H$3:$H252,-SUM($M$3:$M$8)),IF(AND(MONTH($A252)=12,$H252&lt;&gt;""),SUM($H$3:$H252,-SUM($M$3:$M$9)),IF(AND(MONTH($A252)=1,$H252&lt;&gt;""),SUM($H$3:$H252,-SUM($M$3:$M$10)),IF(AND(MONTH($A252)=2,$H252&lt;&gt;""),SUM($H$3:$H252,-SUM($M$3:$M$11)),IF(AND(MONTH($A252)=3,$H252&lt;&gt;""),SUM($H$3:$H252,-SUM($M$3:$M$12)),IF(AND(MONTH($A252)=4,$H252&lt;&gt;""),SUM($H$3:$H252,-SUM($M$3:$M$13)),"")))))))))))))</f>
        <v/>
      </c>
      <c r="J252" s="26" t="str">
        <f t="shared" si="82"/>
        <v/>
      </c>
      <c r="K252" s="26" t="str">
        <f>IF(OR(A252&lt;$E$1,A252&gt;EOMONTH($E$1,11)),"",IF(OR(AND(A252=EOMONTH(A252,0),VLOOKUP(MONTH(A252),$L$3:$N$14,3,0)&gt;0),J252&lt;&gt;""),SUM($J$3:$J252),""))</f>
        <v/>
      </c>
    </row>
    <row r="253" spans="1:11" x14ac:dyDescent="0.25">
      <c r="A253" s="17">
        <f t="shared" si="71"/>
        <v>43834</v>
      </c>
      <c r="B253" s="11"/>
      <c r="C253" s="11"/>
      <c r="D253" s="11"/>
      <c r="E253" s="11"/>
      <c r="F253" s="22" t="str">
        <f t="shared" si="70"/>
        <v/>
      </c>
      <c r="G253" s="26" t="str">
        <f t="shared" si="87"/>
        <v/>
      </c>
      <c r="H253" s="26" t="str">
        <f t="shared" si="88"/>
        <v/>
      </c>
      <c r="I253" s="26" t="str">
        <f>IF($A253=EOMONTH($A253,0),IF(VLOOKUP(MONTH($A253),$L$3:$M$14,2,0)&gt;0,VLOOKUP(MONTH($A253),$L$3:$M$14,2,0),""),IF(AND(MONTH($A253)=5,$H253&lt;&gt;""),SUM($H$3:$H253),IF(AND(MONTH($A253)=6,$H253&lt;&gt;""),SUM($H$3:$H253,-$M$3),IF(AND(MONTH($A253)=7,$H253&lt;&gt;""),SUM($H$3:$H253,-SUM($M$3:$M$4)),IF(AND(MONTH($A253)=8,$H253&lt;&gt;""),SUM($H$3:$H253,-SUM($M$3:$M$5)),IF(AND(MONTH($A253)=9,$H253&lt;&gt;""),SUM($H$3:$H253,-SUM($M$3:$M$6)),IF(AND(MONTH($A253)=10,$H253&lt;&gt;""),SUM($H$3:$H253,-SUM($M$3:$M$7)),IF(AND(MONTH($A253)=11,$H253&lt;&gt;""),SUM($H$3:$H253,-SUM($M$3:$M$8)),IF(AND(MONTH($A253)=12,$H253&lt;&gt;""),SUM($H$3:$H253,-SUM($M$3:$M$9)),IF(AND(MONTH($A253)=1,$H253&lt;&gt;""),SUM($H$3:$H253,-SUM($M$3:$M$10)),IF(AND(MONTH($A253)=2,$H253&lt;&gt;""),SUM($H$3:$H253,-SUM($M$3:$M$11)),IF(AND(MONTH($A253)=3,$H253&lt;&gt;""),SUM($H$3:$H253,-SUM($M$3:$M$12)),IF(AND(MONTH($A253)=4,$H253&lt;&gt;""),SUM($H$3:$H253,-SUM($M$3:$M$13)),"")))))))))))))</f>
        <v/>
      </c>
      <c r="J253" s="26" t="str">
        <f t="shared" si="82"/>
        <v/>
      </c>
      <c r="K253" s="26" t="str">
        <f>IF(OR(A253&lt;$E$1,A253&gt;EOMONTH($E$1,11)),"",IF(OR(AND(A253=EOMONTH(A253,0),VLOOKUP(MONTH(A253),$L$3:$N$14,3,0)&gt;0),J253&lt;&gt;""),SUM($J$3:$J253),""))</f>
        <v/>
      </c>
    </row>
    <row r="254" spans="1:11" x14ac:dyDescent="0.25">
      <c r="A254" s="17">
        <f t="shared" si="71"/>
        <v>43835</v>
      </c>
      <c r="B254" s="11"/>
      <c r="C254" s="11"/>
      <c r="D254" s="11"/>
      <c r="E254" s="11"/>
      <c r="F254" s="22" t="str">
        <f t="shared" si="70"/>
        <v/>
      </c>
      <c r="G254" s="28" t="str">
        <f>IF(SUM(F248:F254)-SUM(G248:G253)&gt;0,SUM(F248:F254)-SUM(G248:G253),"")</f>
        <v/>
      </c>
      <c r="H254" s="26" t="str">
        <f>IF(G254&lt;&gt;"",IF(MAX(SUM(F248:F254)-SUM(G248:G253)-44/24,0)&gt;0,IF(MAX(SUM(F248:F254)-SUM(G248:G253)-44/24,0)&gt;4/24,VLOOKUP(MAX(SUM(F248:F254)-SUM(G248:G253)-44/24,0),$O$3:$P$8,2,1),MAX(SUM(F248:F254)-SUM(G248:G253)-44/24,0)),""),"")</f>
        <v/>
      </c>
      <c r="I254" s="26" t="str">
        <f>IF($A254=EOMONTH($A254,0),IF(VLOOKUP(MONTH($A254),$L$3:$M$14,2,0)&gt;0,VLOOKUP(MONTH($A254),$L$3:$M$14,2,0),""),IF(AND(MONTH($A254)=5,$H254&lt;&gt;""),SUM($H$3:$H254),IF(AND(MONTH($A254)=6,$H254&lt;&gt;""),SUM($H$3:$H254,-$M$3),IF(AND(MONTH($A254)=7,$H254&lt;&gt;""),SUM($H$3:$H254,-SUM($M$3:$M$4)),IF(AND(MONTH($A254)=8,$H254&lt;&gt;""),SUM($H$3:$H254,-SUM($M$3:$M$5)),IF(AND(MONTH($A254)=9,$H254&lt;&gt;""),SUM($H$3:$H254,-SUM($M$3:$M$6)),IF(AND(MONTH($A254)=10,$H254&lt;&gt;""),SUM($H$3:$H254,-SUM($M$3:$M$7)),IF(AND(MONTH($A254)=11,$H254&lt;&gt;""),SUM($H$3:$H254,-SUM($M$3:$M$8)),IF(AND(MONTH($A254)=12,$H254&lt;&gt;""),SUM($H$3:$H254,-SUM($M$3:$M$9)),IF(AND(MONTH($A254)=1,$H254&lt;&gt;""),SUM($H$3:$H254,-SUM($M$3:$M$10)),IF(AND(MONTH($A254)=2,$H254&lt;&gt;""),SUM($H$3:$H254,-SUM($M$3:$M$11)),IF(AND(MONTH($A254)=3,$H254&lt;&gt;""),SUM($H$3:$H254,-SUM($M$3:$M$12)),IF(AND(MONTH($A254)=4,$H254&lt;&gt;""),SUM($H$3:$H254,-SUM($M$3:$M$13)),"")))))))))))))</f>
        <v/>
      </c>
      <c r="J254" s="26" t="str">
        <f t="shared" si="82"/>
        <v/>
      </c>
      <c r="K254" s="26" t="str">
        <f>IF(OR(A254&lt;$E$1,A254&gt;EOMONTH($E$1,11)),"",IF(OR(AND(A254=EOMONTH(A254,0),VLOOKUP(MONTH(A254),$L$3:$N$14,3,0)&gt;0),J254&lt;&gt;""),SUM($J$3:$J254),""))</f>
        <v/>
      </c>
    </row>
    <row r="255" spans="1:11" x14ac:dyDescent="0.25">
      <c r="A255" s="17">
        <f t="shared" si="71"/>
        <v>43836</v>
      </c>
      <c r="B255" s="12"/>
      <c r="C255" s="12"/>
      <c r="D255" s="12"/>
      <c r="E255" s="12"/>
      <c r="F255" s="18" t="str">
        <f t="shared" si="70"/>
        <v/>
      </c>
      <c r="G255" s="25" t="str">
        <f t="shared" ref="G255:G260" si="89">IF(MONTH(A255)=MONTH(A256),"",IF(CHOOSE(WEEKDAY(A255,2),$F$255,SUM($F$255:$F$256),SUM($F$255:$F$257),SUM($F$255:$F$258),SUM($F$255:$F$259),SUM($F$255:$F$260))&gt;0,CHOOSE(WEEKDAY(A255,2),$F$255,SUM($F$255:$F$256),SUM($F$255:$F$257),SUM($F$255:$F$258),SUM($F$255:$F$259),SUM($F$255:$F$260)),""))</f>
        <v/>
      </c>
      <c r="H255" s="25" t="str">
        <f t="shared" ref="H255:H260" si="90">IF(G255&lt;&gt;"",IF(MAX(G255-44/24,0)&gt;0,MAX(G255-44/24,0),""),"")</f>
        <v/>
      </c>
      <c r="I255" s="25" t="str">
        <f>IF($A255=EOMONTH($A255,0),IF(VLOOKUP(MONTH($A255),$L$3:$M$14,2,0)&gt;0,VLOOKUP(MONTH($A255),$L$3:$M$14,2,0),""),IF(AND(MONTH($A255)=5,$H255&lt;&gt;""),SUM($H$3:$H255),IF(AND(MONTH($A255)=6,$H255&lt;&gt;""),SUM($H$3:$H255,-$M$3),IF(AND(MONTH($A255)=7,$H255&lt;&gt;""),SUM($H$3:$H255,-SUM($M$3:$M$4)),IF(AND(MONTH($A255)=8,$H255&lt;&gt;""),SUM($H$3:$H255,-SUM($M$3:$M$5)),IF(AND(MONTH($A255)=9,$H255&lt;&gt;""),SUM($H$3:$H255,-SUM($M$3:$M$6)),IF(AND(MONTH($A255)=10,$H255&lt;&gt;""),SUM($H$3:$H255,-SUM($M$3:$M$7)),IF(AND(MONTH($A255)=11,$H255&lt;&gt;""),SUM($H$3:$H255,-SUM($M$3:$M$8)),IF(AND(MONTH($A255)=12,$H255&lt;&gt;""),SUM($H$3:$H255,-SUM($M$3:$M$9)),IF(AND(MONTH($A255)=1,$H255&lt;&gt;""),SUM($H$3:$H255,-SUM($M$3:$M$10)),IF(AND(MONTH($A255)=2,$H255&lt;&gt;""),SUM($H$3:$H255,-SUM($M$3:$M$11)),IF(AND(MONTH($A255)=3,$H255&lt;&gt;""),SUM($H$3:$H255,-SUM($M$3:$M$12)),IF(AND(MONTH($A255)=4,$H255&lt;&gt;""),SUM($H$3:$H255,-SUM($M$3:$M$13)),"")))))))))))))</f>
        <v/>
      </c>
      <c r="J255" s="25" t="str">
        <f t="shared" si="82"/>
        <v/>
      </c>
      <c r="K255" s="25" t="str">
        <f>IF(OR(A255&lt;$E$1,A255&gt;EOMONTH($E$1,11)),"",IF(OR(AND(A255=EOMONTH(A255,0),VLOOKUP(MONTH(A255),$L$3:$N$14,3,0)&gt;0),J255&lt;&gt;""),SUM($J$3:$J255),""))</f>
        <v/>
      </c>
    </row>
    <row r="256" spans="1:11" x14ac:dyDescent="0.25">
      <c r="A256" s="17">
        <f t="shared" si="71"/>
        <v>43837</v>
      </c>
      <c r="B256" s="12"/>
      <c r="C256" s="12"/>
      <c r="D256" s="12"/>
      <c r="E256" s="12"/>
      <c r="F256" s="18" t="str">
        <f t="shared" si="70"/>
        <v/>
      </c>
      <c r="G256" s="25" t="str">
        <f t="shared" si="89"/>
        <v/>
      </c>
      <c r="H256" s="25" t="str">
        <f t="shared" si="90"/>
        <v/>
      </c>
      <c r="I256" s="25" t="str">
        <f>IF($A256=EOMONTH($A256,0),IF(VLOOKUP(MONTH($A256),$L$3:$M$14,2,0)&gt;0,VLOOKUP(MONTH($A256),$L$3:$M$14,2,0),""),IF(AND(MONTH($A256)=5,$H256&lt;&gt;""),SUM($H$3:$H256),IF(AND(MONTH($A256)=6,$H256&lt;&gt;""),SUM($H$3:$H256,-$M$3),IF(AND(MONTH($A256)=7,$H256&lt;&gt;""),SUM($H$3:$H256,-SUM($M$3:$M$4)),IF(AND(MONTH($A256)=8,$H256&lt;&gt;""),SUM($H$3:$H256,-SUM($M$3:$M$5)),IF(AND(MONTH($A256)=9,$H256&lt;&gt;""),SUM($H$3:$H256,-SUM($M$3:$M$6)),IF(AND(MONTH($A256)=10,$H256&lt;&gt;""),SUM($H$3:$H256,-SUM($M$3:$M$7)),IF(AND(MONTH($A256)=11,$H256&lt;&gt;""),SUM($H$3:$H256,-SUM($M$3:$M$8)),IF(AND(MONTH($A256)=12,$H256&lt;&gt;""),SUM($H$3:$H256,-SUM($M$3:$M$9)),IF(AND(MONTH($A256)=1,$H256&lt;&gt;""),SUM($H$3:$H256,-SUM($M$3:$M$10)),IF(AND(MONTH($A256)=2,$H256&lt;&gt;""),SUM($H$3:$H256,-SUM($M$3:$M$11)),IF(AND(MONTH($A256)=3,$H256&lt;&gt;""),SUM($H$3:$H256,-SUM($M$3:$M$12)),IF(AND(MONTH($A256)=4,$H256&lt;&gt;""),SUM($H$3:$H256,-SUM($M$3:$M$13)),"")))))))))))))</f>
        <v/>
      </c>
      <c r="J256" s="25" t="str">
        <f t="shared" si="82"/>
        <v/>
      </c>
      <c r="K256" s="25" t="str">
        <f>IF(OR(A256&lt;$E$1,A256&gt;EOMONTH($E$1,11)),"",IF(OR(AND(A256=EOMONTH(A256,0),VLOOKUP(MONTH(A256),$L$3:$N$14,3,0)&gt;0),J256&lt;&gt;""),SUM($J$3:$J256),""))</f>
        <v/>
      </c>
    </row>
    <row r="257" spans="1:11" x14ac:dyDescent="0.25">
      <c r="A257" s="17">
        <f t="shared" si="71"/>
        <v>43838</v>
      </c>
      <c r="B257" s="12"/>
      <c r="C257" s="12"/>
      <c r="D257" s="12"/>
      <c r="E257" s="12"/>
      <c r="F257" s="18" t="str">
        <f t="shared" si="70"/>
        <v/>
      </c>
      <c r="G257" s="25" t="str">
        <f t="shared" si="89"/>
        <v/>
      </c>
      <c r="H257" s="25" t="str">
        <f t="shared" si="90"/>
        <v/>
      </c>
      <c r="I257" s="25" t="str">
        <f>IF($A257=EOMONTH($A257,0),IF(VLOOKUP(MONTH($A257),$L$3:$M$14,2,0)&gt;0,VLOOKUP(MONTH($A257),$L$3:$M$14,2,0),""),IF(AND(MONTH($A257)=5,$H257&lt;&gt;""),SUM($H$3:$H257),IF(AND(MONTH($A257)=6,$H257&lt;&gt;""),SUM($H$3:$H257,-$M$3),IF(AND(MONTH($A257)=7,$H257&lt;&gt;""),SUM($H$3:$H257,-SUM($M$3:$M$4)),IF(AND(MONTH($A257)=8,$H257&lt;&gt;""),SUM($H$3:$H257,-SUM($M$3:$M$5)),IF(AND(MONTH($A257)=9,$H257&lt;&gt;""),SUM($H$3:$H257,-SUM($M$3:$M$6)),IF(AND(MONTH($A257)=10,$H257&lt;&gt;""),SUM($H$3:$H257,-SUM($M$3:$M$7)),IF(AND(MONTH($A257)=11,$H257&lt;&gt;""),SUM($H$3:$H257,-SUM($M$3:$M$8)),IF(AND(MONTH($A257)=12,$H257&lt;&gt;""),SUM($H$3:$H257,-SUM($M$3:$M$9)),IF(AND(MONTH($A257)=1,$H257&lt;&gt;""),SUM($H$3:$H257,-SUM($M$3:$M$10)),IF(AND(MONTH($A257)=2,$H257&lt;&gt;""),SUM($H$3:$H257,-SUM($M$3:$M$11)),IF(AND(MONTH($A257)=3,$H257&lt;&gt;""),SUM($H$3:$H257,-SUM($M$3:$M$12)),IF(AND(MONTH($A257)=4,$H257&lt;&gt;""),SUM($H$3:$H257,-SUM($M$3:$M$13)),"")))))))))))))</f>
        <v/>
      </c>
      <c r="J257" s="25" t="str">
        <f t="shared" si="82"/>
        <v/>
      </c>
      <c r="K257" s="25" t="str">
        <f>IF(OR(A257&lt;$E$1,A257&gt;EOMONTH($E$1,11)),"",IF(OR(AND(A257=EOMONTH(A257,0),VLOOKUP(MONTH(A257),$L$3:$N$14,3,0)&gt;0),J257&lt;&gt;""),SUM($J$3:$J257),""))</f>
        <v/>
      </c>
    </row>
    <row r="258" spans="1:11" x14ac:dyDescent="0.25">
      <c r="A258" s="17">
        <f t="shared" si="71"/>
        <v>43839</v>
      </c>
      <c r="B258" s="12"/>
      <c r="C258" s="12"/>
      <c r="D258" s="12"/>
      <c r="E258" s="12"/>
      <c r="F258" s="18" t="str">
        <f t="shared" si="70"/>
        <v/>
      </c>
      <c r="G258" s="25" t="str">
        <f t="shared" si="89"/>
        <v/>
      </c>
      <c r="H258" s="25" t="str">
        <f t="shared" si="90"/>
        <v/>
      </c>
      <c r="I258" s="25" t="str">
        <f>IF($A258=EOMONTH($A258,0),IF(VLOOKUP(MONTH($A258),$L$3:$M$14,2,0)&gt;0,VLOOKUP(MONTH($A258),$L$3:$M$14,2,0),""),IF(AND(MONTH($A258)=5,$H258&lt;&gt;""),SUM($H$3:$H258),IF(AND(MONTH($A258)=6,$H258&lt;&gt;""),SUM($H$3:$H258,-$M$3),IF(AND(MONTH($A258)=7,$H258&lt;&gt;""),SUM($H$3:$H258,-SUM($M$3:$M$4)),IF(AND(MONTH($A258)=8,$H258&lt;&gt;""),SUM($H$3:$H258,-SUM($M$3:$M$5)),IF(AND(MONTH($A258)=9,$H258&lt;&gt;""),SUM($H$3:$H258,-SUM($M$3:$M$6)),IF(AND(MONTH($A258)=10,$H258&lt;&gt;""),SUM($H$3:$H258,-SUM($M$3:$M$7)),IF(AND(MONTH($A258)=11,$H258&lt;&gt;""),SUM($H$3:$H258,-SUM($M$3:$M$8)),IF(AND(MONTH($A258)=12,$H258&lt;&gt;""),SUM($H$3:$H258,-SUM($M$3:$M$9)),IF(AND(MONTH($A258)=1,$H258&lt;&gt;""),SUM($H$3:$H258,-SUM($M$3:$M$10)),IF(AND(MONTH($A258)=2,$H258&lt;&gt;""),SUM($H$3:$H258,-SUM($M$3:$M$11)),IF(AND(MONTH($A258)=3,$H258&lt;&gt;""),SUM($H$3:$H258,-SUM($M$3:$M$12)),IF(AND(MONTH($A258)=4,$H258&lt;&gt;""),SUM($H$3:$H258,-SUM($M$3:$M$13)),"")))))))))))))</f>
        <v/>
      </c>
      <c r="J258" s="25" t="str">
        <f t="shared" si="82"/>
        <v/>
      </c>
      <c r="K258" s="25" t="str">
        <f>IF(OR(A258&lt;$E$1,A258&gt;EOMONTH($E$1,11)),"",IF(OR(AND(A258=EOMONTH(A258,0),VLOOKUP(MONTH(A258),$L$3:$N$14,3,0)&gt;0),J258&lt;&gt;""),SUM($J$3:$J258),""))</f>
        <v/>
      </c>
    </row>
    <row r="259" spans="1:11" x14ac:dyDescent="0.25">
      <c r="A259" s="17">
        <f t="shared" si="71"/>
        <v>43840</v>
      </c>
      <c r="B259" s="12"/>
      <c r="C259" s="12"/>
      <c r="D259" s="12"/>
      <c r="E259" s="12"/>
      <c r="F259" s="18" t="str">
        <f t="shared" ref="F259:F322" si="91">IF(AND(B259=0,C259=0,D259=0,E259=0),"",IF((C259-B259)+(E259-D259)&lt;0,"",(C259-B259)+(E259-D259)))</f>
        <v/>
      </c>
      <c r="G259" s="25" t="str">
        <f t="shared" si="89"/>
        <v/>
      </c>
      <c r="H259" s="25" t="str">
        <f t="shared" si="90"/>
        <v/>
      </c>
      <c r="I259" s="25" t="str">
        <f>IF($A259=EOMONTH($A259,0),IF(VLOOKUP(MONTH($A259),$L$3:$M$14,2,0)&gt;0,VLOOKUP(MONTH($A259),$L$3:$M$14,2,0),""),IF(AND(MONTH($A259)=5,$H259&lt;&gt;""),SUM($H$3:$H259),IF(AND(MONTH($A259)=6,$H259&lt;&gt;""),SUM($H$3:$H259,-$M$3),IF(AND(MONTH($A259)=7,$H259&lt;&gt;""),SUM($H$3:$H259,-SUM($M$3:$M$4)),IF(AND(MONTH($A259)=8,$H259&lt;&gt;""),SUM($H$3:$H259,-SUM($M$3:$M$5)),IF(AND(MONTH($A259)=9,$H259&lt;&gt;""),SUM($H$3:$H259,-SUM($M$3:$M$6)),IF(AND(MONTH($A259)=10,$H259&lt;&gt;""),SUM($H$3:$H259,-SUM($M$3:$M$7)),IF(AND(MONTH($A259)=11,$H259&lt;&gt;""),SUM($H$3:$H259,-SUM($M$3:$M$8)),IF(AND(MONTH($A259)=12,$H259&lt;&gt;""),SUM($H$3:$H259,-SUM($M$3:$M$9)),IF(AND(MONTH($A259)=1,$H259&lt;&gt;""),SUM($H$3:$H259,-SUM($M$3:$M$10)),IF(AND(MONTH($A259)=2,$H259&lt;&gt;""),SUM($H$3:$H259,-SUM($M$3:$M$11)),IF(AND(MONTH($A259)=3,$H259&lt;&gt;""),SUM($H$3:$H259,-SUM($M$3:$M$12)),IF(AND(MONTH($A259)=4,$H259&lt;&gt;""),SUM($H$3:$H259,-SUM($M$3:$M$13)),"")))))))))))))</f>
        <v/>
      </c>
      <c r="J259" s="25" t="str">
        <f t="shared" si="82"/>
        <v/>
      </c>
      <c r="K259" s="25" t="str">
        <f>IF(OR(A259&lt;$E$1,A259&gt;EOMONTH($E$1,11)),"",IF(OR(AND(A259=EOMONTH(A259,0),VLOOKUP(MONTH(A259),$L$3:$N$14,3,0)&gt;0),J259&lt;&gt;""),SUM($J$3:$J259),""))</f>
        <v/>
      </c>
    </row>
    <row r="260" spans="1:11" x14ac:dyDescent="0.25">
      <c r="A260" s="17">
        <f t="shared" si="71"/>
        <v>43841</v>
      </c>
      <c r="B260" s="12"/>
      <c r="C260" s="12"/>
      <c r="D260" s="12"/>
      <c r="E260" s="12"/>
      <c r="F260" s="18" t="str">
        <f t="shared" si="91"/>
        <v/>
      </c>
      <c r="G260" s="25" t="str">
        <f t="shared" si="89"/>
        <v/>
      </c>
      <c r="H260" s="25" t="str">
        <f t="shared" si="90"/>
        <v/>
      </c>
      <c r="I260" s="25" t="str">
        <f>IF($A260=EOMONTH($A260,0),IF(VLOOKUP(MONTH($A260),$L$3:$M$14,2,0)&gt;0,VLOOKUP(MONTH($A260),$L$3:$M$14,2,0),""),IF(AND(MONTH($A260)=5,$H260&lt;&gt;""),SUM($H$3:$H260),IF(AND(MONTH($A260)=6,$H260&lt;&gt;""),SUM($H$3:$H260,-$M$3),IF(AND(MONTH($A260)=7,$H260&lt;&gt;""),SUM($H$3:$H260,-SUM($M$3:$M$4)),IF(AND(MONTH($A260)=8,$H260&lt;&gt;""),SUM($H$3:$H260,-SUM($M$3:$M$5)),IF(AND(MONTH($A260)=9,$H260&lt;&gt;""),SUM($H$3:$H260,-SUM($M$3:$M$6)),IF(AND(MONTH($A260)=10,$H260&lt;&gt;""),SUM($H$3:$H260,-SUM($M$3:$M$7)),IF(AND(MONTH($A260)=11,$H260&lt;&gt;""),SUM($H$3:$H260,-SUM($M$3:$M$8)),IF(AND(MONTH($A260)=12,$H260&lt;&gt;""),SUM($H$3:$H260,-SUM($M$3:$M$9)),IF(AND(MONTH($A260)=1,$H260&lt;&gt;""),SUM($H$3:$H260,-SUM($M$3:$M$10)),IF(AND(MONTH($A260)=2,$H260&lt;&gt;""),SUM($H$3:$H260,-SUM($M$3:$M$11)),IF(AND(MONTH($A260)=3,$H260&lt;&gt;""),SUM($H$3:$H260,-SUM($M$3:$M$12)),IF(AND(MONTH($A260)=4,$H260&lt;&gt;""),SUM($H$3:$H260,-SUM($M$3:$M$13)),"")))))))))))))</f>
        <v/>
      </c>
      <c r="J260" s="25" t="str">
        <f t="shared" si="82"/>
        <v/>
      </c>
      <c r="K260" s="25" t="str">
        <f>IF(OR(A260&lt;$E$1,A260&gt;EOMONTH($E$1,11)),"",IF(OR(AND(A260=EOMONTH(A260,0),VLOOKUP(MONTH(A260),$L$3:$N$14,3,0)&gt;0),J260&lt;&gt;""),SUM($J$3:$J260),""))</f>
        <v/>
      </c>
    </row>
    <row r="261" spans="1:11" x14ac:dyDescent="0.25">
      <c r="A261" s="17">
        <f t="shared" ref="A261:A324" si="92">A260+1</f>
        <v>43842</v>
      </c>
      <c r="B261" s="12"/>
      <c r="C261" s="12"/>
      <c r="D261" s="12"/>
      <c r="E261" s="12"/>
      <c r="F261" s="18" t="str">
        <f t="shared" si="91"/>
        <v/>
      </c>
      <c r="G261" s="27" t="str">
        <f>IF(SUM(F255:F261)-SUM(G255:G260)&gt;0,SUM(F255:F261)-SUM(G255:G260),"")</f>
        <v/>
      </c>
      <c r="H261" s="25" t="str">
        <f>IF(G261&lt;&gt;"",IF(MAX(SUM(F255:F261)-SUM(G255:G260)-44/24,0)&gt;0,IF(MAX(SUM(F255:F261)-SUM(G255:G260)-44/24,0)&gt;4/24,VLOOKUP(MAX(SUM(F255:F261)-SUM(G255:G260)-44/24,0),$O$3:$P$8,2,1),MAX(SUM(F255:F261)-SUM(G255:G260)-44/24,0)),""),"")</f>
        <v/>
      </c>
      <c r="I261" s="25" t="str">
        <f>IF($A261=EOMONTH($A261,0),IF(VLOOKUP(MONTH($A261),$L$3:$M$14,2,0)&gt;0,VLOOKUP(MONTH($A261),$L$3:$M$14,2,0),""),IF(AND(MONTH($A261)=5,$H261&lt;&gt;""),SUM($H$3:$H261),IF(AND(MONTH($A261)=6,$H261&lt;&gt;""),SUM($H$3:$H261,-$M$3),IF(AND(MONTH($A261)=7,$H261&lt;&gt;""),SUM($H$3:$H261,-SUM($M$3:$M$4)),IF(AND(MONTH($A261)=8,$H261&lt;&gt;""),SUM($H$3:$H261,-SUM($M$3:$M$5)),IF(AND(MONTH($A261)=9,$H261&lt;&gt;""),SUM($H$3:$H261,-SUM($M$3:$M$6)),IF(AND(MONTH($A261)=10,$H261&lt;&gt;""),SUM($H$3:$H261,-SUM($M$3:$M$7)),IF(AND(MONTH($A261)=11,$H261&lt;&gt;""),SUM($H$3:$H261,-SUM($M$3:$M$8)),IF(AND(MONTH($A261)=12,$H261&lt;&gt;""),SUM($H$3:$H261,-SUM($M$3:$M$9)),IF(AND(MONTH($A261)=1,$H261&lt;&gt;""),SUM($H$3:$H261,-SUM($M$3:$M$10)),IF(AND(MONTH($A261)=2,$H261&lt;&gt;""),SUM($H$3:$H261,-SUM($M$3:$M$11)),IF(AND(MONTH($A261)=3,$H261&lt;&gt;""),SUM($H$3:$H261,-SUM($M$3:$M$12)),IF(AND(MONTH($A261)=4,$H261&lt;&gt;""),SUM($H$3:$H261,-SUM($M$3:$M$13)),"")))))))))))))</f>
        <v/>
      </c>
      <c r="J261" s="25" t="str">
        <f t="shared" si="82"/>
        <v/>
      </c>
      <c r="K261" s="25" t="str">
        <f>IF(OR(A261&lt;$E$1,A261&gt;EOMONTH($E$1,11)),"",IF(OR(AND(A261=EOMONTH(A261,0),VLOOKUP(MONTH(A261),$L$3:$N$14,3,0)&gt;0),J261&lt;&gt;""),SUM($J$3:$J261),""))</f>
        <v/>
      </c>
    </row>
    <row r="262" spans="1:11" x14ac:dyDescent="0.25">
      <c r="A262" s="17">
        <f t="shared" si="92"/>
        <v>43843</v>
      </c>
      <c r="B262" s="11"/>
      <c r="C262" s="11"/>
      <c r="D262" s="11"/>
      <c r="E262" s="11"/>
      <c r="F262" s="22" t="str">
        <f t="shared" si="91"/>
        <v/>
      </c>
      <c r="G262" s="26" t="str">
        <f t="shared" ref="G262:G267" si="93">IF(MONTH(A262)=MONTH(A263),"",IF(CHOOSE(WEEKDAY(A262,2),$F$262,SUM($F$262:$F$263),SUM($F$262:$F$264),SUM($F$262:$F$265),SUM($F$262:$F$266),SUM($F$262:$F$267))&gt;0,CHOOSE(WEEKDAY(A262,2),$F$262,SUM($F$262:$F$263),SUM($F$262:$F$264),SUM($F$262:$F$265),SUM($F$262:$F$266),SUM($F$262:$F$267)),""))</f>
        <v/>
      </c>
      <c r="H262" s="26" t="str">
        <f t="shared" ref="H262:H267" si="94">IF(G262&lt;&gt;"",IF(MAX(G262-44/24,0)&gt;0,MAX(G262-44/24,0),""),"")</f>
        <v/>
      </c>
      <c r="I262" s="26" t="str">
        <f>IF($A262=EOMONTH($A262,0),IF(VLOOKUP(MONTH($A262),$L$3:$M$14,2,0)&gt;0,VLOOKUP(MONTH($A262),$L$3:$M$14,2,0),""),IF(AND(MONTH($A262)=5,$H262&lt;&gt;""),SUM($H$3:$H262),IF(AND(MONTH($A262)=6,$H262&lt;&gt;""),SUM($H$3:$H262,-$M$3),IF(AND(MONTH($A262)=7,$H262&lt;&gt;""),SUM($H$3:$H262,-SUM($M$3:$M$4)),IF(AND(MONTH($A262)=8,$H262&lt;&gt;""),SUM($H$3:$H262,-SUM($M$3:$M$5)),IF(AND(MONTH($A262)=9,$H262&lt;&gt;""),SUM($H$3:$H262,-SUM($M$3:$M$6)),IF(AND(MONTH($A262)=10,$H262&lt;&gt;""),SUM($H$3:$H262,-SUM($M$3:$M$7)),IF(AND(MONTH($A262)=11,$H262&lt;&gt;""),SUM($H$3:$H262,-SUM($M$3:$M$8)),IF(AND(MONTH($A262)=12,$H262&lt;&gt;""),SUM($H$3:$H262,-SUM($M$3:$M$9)),IF(AND(MONTH($A262)=1,$H262&lt;&gt;""),SUM($H$3:$H262,-SUM($M$3:$M$10)),IF(AND(MONTH($A262)=2,$H262&lt;&gt;""),SUM($H$3:$H262,-SUM($M$3:$M$11)),IF(AND(MONTH($A262)=3,$H262&lt;&gt;""),SUM($H$3:$H262,-SUM($M$3:$M$12)),IF(AND(MONTH($A262)=4,$H262&lt;&gt;""),SUM($H$3:$H262,-SUM($M$3:$M$13)),"")))))))))))))</f>
        <v/>
      </c>
      <c r="J262" s="26" t="str">
        <f t="shared" si="82"/>
        <v/>
      </c>
      <c r="K262" s="26" t="str">
        <f>IF(OR(A262&lt;$E$1,A262&gt;EOMONTH($E$1,11)),"",IF(OR(AND(A262=EOMONTH(A262,0),VLOOKUP(MONTH(A262),$L$3:$N$14,3,0)&gt;0),J262&lt;&gt;""),SUM($J$3:$J262),""))</f>
        <v/>
      </c>
    </row>
    <row r="263" spans="1:11" x14ac:dyDescent="0.25">
      <c r="A263" s="17">
        <f t="shared" si="92"/>
        <v>43844</v>
      </c>
      <c r="B263" s="11"/>
      <c r="C263" s="11"/>
      <c r="D263" s="11"/>
      <c r="E263" s="11"/>
      <c r="F263" s="22" t="str">
        <f t="shared" si="91"/>
        <v/>
      </c>
      <c r="G263" s="26" t="str">
        <f t="shared" si="93"/>
        <v/>
      </c>
      <c r="H263" s="26" t="str">
        <f t="shared" si="94"/>
        <v/>
      </c>
      <c r="I263" s="26" t="str">
        <f>IF($A263=EOMONTH($A263,0),IF(VLOOKUP(MONTH($A263),$L$3:$M$14,2,0)&gt;0,VLOOKUP(MONTH($A263),$L$3:$M$14,2,0),""),IF(AND(MONTH($A263)=5,$H263&lt;&gt;""),SUM($H$3:$H263),IF(AND(MONTH($A263)=6,$H263&lt;&gt;""),SUM($H$3:$H263,-$M$3),IF(AND(MONTH($A263)=7,$H263&lt;&gt;""),SUM($H$3:$H263,-SUM($M$3:$M$4)),IF(AND(MONTH($A263)=8,$H263&lt;&gt;""),SUM($H$3:$H263,-SUM($M$3:$M$5)),IF(AND(MONTH($A263)=9,$H263&lt;&gt;""),SUM($H$3:$H263,-SUM($M$3:$M$6)),IF(AND(MONTH($A263)=10,$H263&lt;&gt;""),SUM($H$3:$H263,-SUM($M$3:$M$7)),IF(AND(MONTH($A263)=11,$H263&lt;&gt;""),SUM($H$3:$H263,-SUM($M$3:$M$8)),IF(AND(MONTH($A263)=12,$H263&lt;&gt;""),SUM($H$3:$H263,-SUM($M$3:$M$9)),IF(AND(MONTH($A263)=1,$H263&lt;&gt;""),SUM($H$3:$H263,-SUM($M$3:$M$10)),IF(AND(MONTH($A263)=2,$H263&lt;&gt;""),SUM($H$3:$H263,-SUM($M$3:$M$11)),IF(AND(MONTH($A263)=3,$H263&lt;&gt;""),SUM($H$3:$H263,-SUM($M$3:$M$12)),IF(AND(MONTH($A263)=4,$H263&lt;&gt;""),SUM($H$3:$H263,-SUM($M$3:$M$13)),"")))))))))))))</f>
        <v/>
      </c>
      <c r="J263" s="26" t="str">
        <f t="shared" si="82"/>
        <v/>
      </c>
      <c r="K263" s="26" t="str">
        <f>IF(OR(A263&lt;$E$1,A263&gt;EOMONTH($E$1,11)),"",IF(OR(AND(A263=EOMONTH(A263,0),VLOOKUP(MONTH(A263),$L$3:$N$14,3,0)&gt;0),J263&lt;&gt;""),SUM($J$3:$J263),""))</f>
        <v/>
      </c>
    </row>
    <row r="264" spans="1:11" x14ac:dyDescent="0.25">
      <c r="A264" s="17">
        <f t="shared" si="92"/>
        <v>43845</v>
      </c>
      <c r="B264" s="11"/>
      <c r="C264" s="11"/>
      <c r="D264" s="11"/>
      <c r="E264" s="11"/>
      <c r="F264" s="22" t="str">
        <f t="shared" si="91"/>
        <v/>
      </c>
      <c r="G264" s="26" t="str">
        <f t="shared" si="93"/>
        <v/>
      </c>
      <c r="H264" s="26" t="str">
        <f t="shared" si="94"/>
        <v/>
      </c>
      <c r="I264" s="26" t="str">
        <f>IF($A264=EOMONTH($A264,0),IF(VLOOKUP(MONTH($A264),$L$3:$M$14,2,0)&gt;0,VLOOKUP(MONTH($A264),$L$3:$M$14,2,0),""),IF(AND(MONTH($A264)=5,$H264&lt;&gt;""),SUM($H$3:$H264),IF(AND(MONTH($A264)=6,$H264&lt;&gt;""),SUM($H$3:$H264,-$M$3),IF(AND(MONTH($A264)=7,$H264&lt;&gt;""),SUM($H$3:$H264,-SUM($M$3:$M$4)),IF(AND(MONTH($A264)=8,$H264&lt;&gt;""),SUM($H$3:$H264,-SUM($M$3:$M$5)),IF(AND(MONTH($A264)=9,$H264&lt;&gt;""),SUM($H$3:$H264,-SUM($M$3:$M$6)),IF(AND(MONTH($A264)=10,$H264&lt;&gt;""),SUM($H$3:$H264,-SUM($M$3:$M$7)),IF(AND(MONTH($A264)=11,$H264&lt;&gt;""),SUM($H$3:$H264,-SUM($M$3:$M$8)),IF(AND(MONTH($A264)=12,$H264&lt;&gt;""),SUM($H$3:$H264,-SUM($M$3:$M$9)),IF(AND(MONTH($A264)=1,$H264&lt;&gt;""),SUM($H$3:$H264,-SUM($M$3:$M$10)),IF(AND(MONTH($A264)=2,$H264&lt;&gt;""),SUM($H$3:$H264,-SUM($M$3:$M$11)),IF(AND(MONTH($A264)=3,$H264&lt;&gt;""),SUM($H$3:$H264,-SUM($M$3:$M$12)),IF(AND(MONTH($A264)=4,$H264&lt;&gt;""),SUM($H$3:$H264,-SUM($M$3:$M$13)),"")))))))))))))</f>
        <v/>
      </c>
      <c r="J264" s="26" t="str">
        <f t="shared" si="82"/>
        <v/>
      </c>
      <c r="K264" s="26" t="str">
        <f>IF(OR(A264&lt;$E$1,A264&gt;EOMONTH($E$1,11)),"",IF(OR(AND(A264=EOMONTH(A264,0),VLOOKUP(MONTH(A264),$L$3:$N$14,3,0)&gt;0),J264&lt;&gt;""),SUM($J$3:$J264),""))</f>
        <v/>
      </c>
    </row>
    <row r="265" spans="1:11" x14ac:dyDescent="0.25">
      <c r="A265" s="17">
        <f t="shared" si="92"/>
        <v>43846</v>
      </c>
      <c r="B265" s="11"/>
      <c r="C265" s="11"/>
      <c r="D265" s="11"/>
      <c r="E265" s="11"/>
      <c r="F265" s="22" t="str">
        <f t="shared" si="91"/>
        <v/>
      </c>
      <c r="G265" s="26" t="str">
        <f t="shared" si="93"/>
        <v/>
      </c>
      <c r="H265" s="26" t="str">
        <f t="shared" si="94"/>
        <v/>
      </c>
      <c r="I265" s="26" t="str">
        <f>IF($A265=EOMONTH($A265,0),IF(VLOOKUP(MONTH($A265),$L$3:$M$14,2,0)&gt;0,VLOOKUP(MONTH($A265),$L$3:$M$14,2,0),""),IF(AND(MONTH($A265)=5,$H265&lt;&gt;""),SUM($H$3:$H265),IF(AND(MONTH($A265)=6,$H265&lt;&gt;""),SUM($H$3:$H265,-$M$3),IF(AND(MONTH($A265)=7,$H265&lt;&gt;""),SUM($H$3:$H265,-SUM($M$3:$M$4)),IF(AND(MONTH($A265)=8,$H265&lt;&gt;""),SUM($H$3:$H265,-SUM($M$3:$M$5)),IF(AND(MONTH($A265)=9,$H265&lt;&gt;""),SUM($H$3:$H265,-SUM($M$3:$M$6)),IF(AND(MONTH($A265)=10,$H265&lt;&gt;""),SUM($H$3:$H265,-SUM($M$3:$M$7)),IF(AND(MONTH($A265)=11,$H265&lt;&gt;""),SUM($H$3:$H265,-SUM($M$3:$M$8)),IF(AND(MONTH($A265)=12,$H265&lt;&gt;""),SUM($H$3:$H265,-SUM($M$3:$M$9)),IF(AND(MONTH($A265)=1,$H265&lt;&gt;""),SUM($H$3:$H265,-SUM($M$3:$M$10)),IF(AND(MONTH($A265)=2,$H265&lt;&gt;""),SUM($H$3:$H265,-SUM($M$3:$M$11)),IF(AND(MONTH($A265)=3,$H265&lt;&gt;""),SUM($H$3:$H265,-SUM($M$3:$M$12)),IF(AND(MONTH($A265)=4,$H265&lt;&gt;""),SUM($H$3:$H265,-SUM($M$3:$M$13)),"")))))))))))))</f>
        <v/>
      </c>
      <c r="J265" s="26" t="str">
        <f t="shared" si="82"/>
        <v/>
      </c>
      <c r="K265" s="26" t="str">
        <f>IF(OR(A265&lt;$E$1,A265&gt;EOMONTH($E$1,11)),"",IF(OR(AND(A265=EOMONTH(A265,0),VLOOKUP(MONTH(A265),$L$3:$N$14,3,0)&gt;0),J265&lt;&gt;""),SUM($J$3:$J265),""))</f>
        <v/>
      </c>
    </row>
    <row r="266" spans="1:11" x14ac:dyDescent="0.25">
      <c r="A266" s="17">
        <f t="shared" si="92"/>
        <v>43847</v>
      </c>
      <c r="B266" s="11"/>
      <c r="C266" s="11"/>
      <c r="D266" s="11"/>
      <c r="E266" s="11"/>
      <c r="F266" s="22" t="str">
        <f t="shared" si="91"/>
        <v/>
      </c>
      <c r="G266" s="26" t="str">
        <f t="shared" si="93"/>
        <v/>
      </c>
      <c r="H266" s="26" t="str">
        <f t="shared" si="94"/>
        <v/>
      </c>
      <c r="I266" s="26" t="str">
        <f>IF($A266=EOMONTH($A266,0),IF(VLOOKUP(MONTH($A266),$L$3:$M$14,2,0)&gt;0,VLOOKUP(MONTH($A266),$L$3:$M$14,2,0),""),IF(AND(MONTH($A266)=5,$H266&lt;&gt;""),SUM($H$3:$H266),IF(AND(MONTH($A266)=6,$H266&lt;&gt;""),SUM($H$3:$H266,-$M$3),IF(AND(MONTH($A266)=7,$H266&lt;&gt;""),SUM($H$3:$H266,-SUM($M$3:$M$4)),IF(AND(MONTH($A266)=8,$H266&lt;&gt;""),SUM($H$3:$H266,-SUM($M$3:$M$5)),IF(AND(MONTH($A266)=9,$H266&lt;&gt;""),SUM($H$3:$H266,-SUM($M$3:$M$6)),IF(AND(MONTH($A266)=10,$H266&lt;&gt;""),SUM($H$3:$H266,-SUM($M$3:$M$7)),IF(AND(MONTH($A266)=11,$H266&lt;&gt;""),SUM($H$3:$H266,-SUM($M$3:$M$8)),IF(AND(MONTH($A266)=12,$H266&lt;&gt;""),SUM($H$3:$H266,-SUM($M$3:$M$9)),IF(AND(MONTH($A266)=1,$H266&lt;&gt;""),SUM($H$3:$H266,-SUM($M$3:$M$10)),IF(AND(MONTH($A266)=2,$H266&lt;&gt;""),SUM($H$3:$H266,-SUM($M$3:$M$11)),IF(AND(MONTH($A266)=3,$H266&lt;&gt;""),SUM($H$3:$H266,-SUM($M$3:$M$12)),IF(AND(MONTH($A266)=4,$H266&lt;&gt;""),SUM($H$3:$H266,-SUM($M$3:$M$13)),"")))))))))))))</f>
        <v/>
      </c>
      <c r="J266" s="26" t="str">
        <f t="shared" si="82"/>
        <v/>
      </c>
      <c r="K266" s="26" t="str">
        <f>IF(OR(A266&lt;$E$1,A266&gt;EOMONTH($E$1,11)),"",IF(OR(AND(A266=EOMONTH(A266,0),VLOOKUP(MONTH(A266),$L$3:$N$14,3,0)&gt;0),J266&lt;&gt;""),SUM($J$3:$J266),""))</f>
        <v/>
      </c>
    </row>
    <row r="267" spans="1:11" x14ac:dyDescent="0.25">
      <c r="A267" s="17">
        <f t="shared" si="92"/>
        <v>43848</v>
      </c>
      <c r="B267" s="11"/>
      <c r="C267" s="11"/>
      <c r="D267" s="11"/>
      <c r="E267" s="11"/>
      <c r="F267" s="22" t="str">
        <f t="shared" si="91"/>
        <v/>
      </c>
      <c r="G267" s="26" t="str">
        <f t="shared" si="93"/>
        <v/>
      </c>
      <c r="H267" s="26" t="str">
        <f t="shared" si="94"/>
        <v/>
      </c>
      <c r="I267" s="26" t="str">
        <f>IF($A267=EOMONTH($A267,0),IF(VLOOKUP(MONTH($A267),$L$3:$M$14,2,0)&gt;0,VLOOKUP(MONTH($A267),$L$3:$M$14,2,0),""),IF(AND(MONTH($A267)=5,$H267&lt;&gt;""),SUM($H$3:$H267),IF(AND(MONTH($A267)=6,$H267&lt;&gt;""),SUM($H$3:$H267,-$M$3),IF(AND(MONTH($A267)=7,$H267&lt;&gt;""),SUM($H$3:$H267,-SUM($M$3:$M$4)),IF(AND(MONTH($A267)=8,$H267&lt;&gt;""),SUM($H$3:$H267,-SUM($M$3:$M$5)),IF(AND(MONTH($A267)=9,$H267&lt;&gt;""),SUM($H$3:$H267,-SUM($M$3:$M$6)),IF(AND(MONTH($A267)=10,$H267&lt;&gt;""),SUM($H$3:$H267,-SUM($M$3:$M$7)),IF(AND(MONTH($A267)=11,$H267&lt;&gt;""),SUM($H$3:$H267,-SUM($M$3:$M$8)),IF(AND(MONTH($A267)=12,$H267&lt;&gt;""),SUM($H$3:$H267,-SUM($M$3:$M$9)),IF(AND(MONTH($A267)=1,$H267&lt;&gt;""),SUM($H$3:$H267,-SUM($M$3:$M$10)),IF(AND(MONTH($A267)=2,$H267&lt;&gt;""),SUM($H$3:$H267,-SUM($M$3:$M$11)),IF(AND(MONTH($A267)=3,$H267&lt;&gt;""),SUM($H$3:$H267,-SUM($M$3:$M$12)),IF(AND(MONTH($A267)=4,$H267&lt;&gt;""),SUM($H$3:$H267,-SUM($M$3:$M$13)),"")))))))))))))</f>
        <v/>
      </c>
      <c r="J267" s="26" t="str">
        <f t="shared" si="82"/>
        <v/>
      </c>
      <c r="K267" s="26" t="str">
        <f>IF(OR(A267&lt;$E$1,A267&gt;EOMONTH($E$1,11)),"",IF(OR(AND(A267=EOMONTH(A267,0),VLOOKUP(MONTH(A267),$L$3:$N$14,3,0)&gt;0),J267&lt;&gt;""),SUM($J$3:$J267),""))</f>
        <v/>
      </c>
    </row>
    <row r="268" spans="1:11" x14ac:dyDescent="0.25">
      <c r="A268" s="17">
        <f t="shared" si="92"/>
        <v>43849</v>
      </c>
      <c r="B268" s="11"/>
      <c r="C268" s="11"/>
      <c r="D268" s="11"/>
      <c r="E268" s="11"/>
      <c r="F268" s="22" t="str">
        <f t="shared" si="91"/>
        <v/>
      </c>
      <c r="G268" s="28" t="str">
        <f>IF(SUM(F262:F268)-SUM(G262:G267)&gt;0,SUM(F262:F268)-SUM(G262:G267),"")</f>
        <v/>
      </c>
      <c r="H268" s="26" t="str">
        <f>IF(G268&lt;&gt;"",IF(MAX(SUM(F262:F268)-SUM(G262:G267)-44/24,0)&gt;0,IF(MAX(SUM(F262:F268)-SUM(G262:G267)-44/24,0)&gt;4/24,VLOOKUP(MAX(SUM(F262:F268)-SUM(G262:G267)-44/24,0),$O$3:$P$8,2,1),MAX(SUM(F262:F268)-SUM(G262:G267)-44/24,0)),""),"")</f>
        <v/>
      </c>
      <c r="I268" s="26" t="str">
        <f>IF($A268=EOMONTH($A268,0),IF(VLOOKUP(MONTH($A268),$L$3:$M$14,2,0)&gt;0,VLOOKUP(MONTH($A268),$L$3:$M$14,2,0),""),IF(AND(MONTH($A268)=5,$H268&lt;&gt;""),SUM($H$3:$H268),IF(AND(MONTH($A268)=6,$H268&lt;&gt;""),SUM($H$3:$H268,-$M$3),IF(AND(MONTH($A268)=7,$H268&lt;&gt;""),SUM($H$3:$H268,-SUM($M$3:$M$4)),IF(AND(MONTH($A268)=8,$H268&lt;&gt;""),SUM($H$3:$H268,-SUM($M$3:$M$5)),IF(AND(MONTH($A268)=9,$H268&lt;&gt;""),SUM($H$3:$H268,-SUM($M$3:$M$6)),IF(AND(MONTH($A268)=10,$H268&lt;&gt;""),SUM($H$3:$H268,-SUM($M$3:$M$7)),IF(AND(MONTH($A268)=11,$H268&lt;&gt;""),SUM($H$3:$H268,-SUM($M$3:$M$8)),IF(AND(MONTH($A268)=12,$H268&lt;&gt;""),SUM($H$3:$H268,-SUM($M$3:$M$9)),IF(AND(MONTH($A268)=1,$H268&lt;&gt;""),SUM($H$3:$H268,-SUM($M$3:$M$10)),IF(AND(MONTH($A268)=2,$H268&lt;&gt;""),SUM($H$3:$H268,-SUM($M$3:$M$11)),IF(AND(MONTH($A268)=3,$H268&lt;&gt;""),SUM($H$3:$H268,-SUM($M$3:$M$12)),IF(AND(MONTH($A268)=4,$H268&lt;&gt;""),SUM($H$3:$H268,-SUM($M$3:$M$13)),"")))))))))))))</f>
        <v/>
      </c>
      <c r="J268" s="26" t="str">
        <f t="shared" si="82"/>
        <v/>
      </c>
      <c r="K268" s="26" t="str">
        <f>IF(OR(A268&lt;$E$1,A268&gt;EOMONTH($E$1,11)),"",IF(OR(AND(A268=EOMONTH(A268,0),VLOOKUP(MONTH(A268),$L$3:$N$14,3,0)&gt;0),J268&lt;&gt;""),SUM($J$3:$J268),""))</f>
        <v/>
      </c>
    </row>
    <row r="269" spans="1:11" x14ac:dyDescent="0.25">
      <c r="A269" s="17">
        <f t="shared" si="92"/>
        <v>43850</v>
      </c>
      <c r="B269" s="12"/>
      <c r="C269" s="12"/>
      <c r="D269" s="12"/>
      <c r="E269" s="12"/>
      <c r="F269" s="18" t="str">
        <f t="shared" si="91"/>
        <v/>
      </c>
      <c r="G269" s="25" t="str">
        <f t="shared" ref="G269:G274" si="95">IF(MONTH(A269)=MONTH(A270),"",IF(CHOOSE(WEEKDAY(A269,2),$F$269,SUM($F$269:$F$270),SUM($F$269:$F$271),SUM($F$269:$F$272),SUM($F$269:$F$273),SUM($F$269:$F$274))&gt;0,CHOOSE(WEEKDAY(A269,2),$F$269,SUM($F$269:$F$270),SUM($F$269:$F$271),SUM($F$269:$F$272),SUM($F$269:$F$273),SUM($F$269:$F$274)),""))</f>
        <v/>
      </c>
      <c r="H269" s="25" t="str">
        <f t="shared" ref="H269:H274" si="96">IF(G269&lt;&gt;"",IF(MAX(G269-44/24,0)&gt;0,MAX(G269-44/24,0),""),"")</f>
        <v/>
      </c>
      <c r="I269" s="25" t="str">
        <f>IF($A269=EOMONTH($A269,0),IF(VLOOKUP(MONTH($A269),$L$3:$M$14,2,0)&gt;0,VLOOKUP(MONTH($A269),$L$3:$M$14,2,0),""),IF(AND(MONTH($A269)=5,$H269&lt;&gt;""),SUM($H$3:$H269),IF(AND(MONTH($A269)=6,$H269&lt;&gt;""),SUM($H$3:$H269,-$M$3),IF(AND(MONTH($A269)=7,$H269&lt;&gt;""),SUM($H$3:$H269,-SUM($M$3:$M$4)),IF(AND(MONTH($A269)=8,$H269&lt;&gt;""),SUM($H$3:$H269,-SUM($M$3:$M$5)),IF(AND(MONTH($A269)=9,$H269&lt;&gt;""),SUM($H$3:$H269,-SUM($M$3:$M$6)),IF(AND(MONTH($A269)=10,$H269&lt;&gt;""),SUM($H$3:$H269,-SUM($M$3:$M$7)),IF(AND(MONTH($A269)=11,$H269&lt;&gt;""),SUM($H$3:$H269,-SUM($M$3:$M$8)),IF(AND(MONTH($A269)=12,$H269&lt;&gt;""),SUM($H$3:$H269,-SUM($M$3:$M$9)),IF(AND(MONTH($A269)=1,$H269&lt;&gt;""),SUM($H$3:$H269,-SUM($M$3:$M$10)),IF(AND(MONTH($A269)=2,$H269&lt;&gt;""),SUM($H$3:$H269,-SUM($M$3:$M$11)),IF(AND(MONTH($A269)=3,$H269&lt;&gt;""),SUM($H$3:$H269,-SUM($M$3:$M$12)),IF(AND(MONTH($A269)=4,$H269&lt;&gt;""),SUM($H$3:$H269,-SUM($M$3:$M$13)),"")))))))))))))</f>
        <v/>
      </c>
      <c r="J269" s="25" t="str">
        <f t="shared" si="82"/>
        <v/>
      </c>
      <c r="K269" s="25" t="str">
        <f>IF(OR(A269&lt;$E$1,A269&gt;EOMONTH($E$1,11)),"",IF(OR(AND(A269=EOMONTH(A269,0),VLOOKUP(MONTH(A269),$L$3:$N$14,3,0)&gt;0),J269&lt;&gt;""),SUM($J$3:$J269),""))</f>
        <v/>
      </c>
    </row>
    <row r="270" spans="1:11" x14ac:dyDescent="0.25">
      <c r="A270" s="17">
        <f t="shared" si="92"/>
        <v>43851</v>
      </c>
      <c r="B270" s="12"/>
      <c r="C270" s="12"/>
      <c r="D270" s="12"/>
      <c r="E270" s="12"/>
      <c r="F270" s="18" t="str">
        <f t="shared" si="91"/>
        <v/>
      </c>
      <c r="G270" s="25" t="str">
        <f t="shared" si="95"/>
        <v/>
      </c>
      <c r="H270" s="25" t="str">
        <f t="shared" si="96"/>
        <v/>
      </c>
      <c r="I270" s="25" t="str">
        <f>IF($A270=EOMONTH($A270,0),IF(VLOOKUP(MONTH($A270),$L$3:$M$14,2,0)&gt;0,VLOOKUP(MONTH($A270),$L$3:$M$14,2,0),""),IF(AND(MONTH($A270)=5,$H270&lt;&gt;""),SUM($H$3:$H270),IF(AND(MONTH($A270)=6,$H270&lt;&gt;""),SUM($H$3:$H270,-$M$3),IF(AND(MONTH($A270)=7,$H270&lt;&gt;""),SUM($H$3:$H270,-SUM($M$3:$M$4)),IF(AND(MONTH($A270)=8,$H270&lt;&gt;""),SUM($H$3:$H270,-SUM($M$3:$M$5)),IF(AND(MONTH($A270)=9,$H270&lt;&gt;""),SUM($H$3:$H270,-SUM($M$3:$M$6)),IF(AND(MONTH($A270)=10,$H270&lt;&gt;""),SUM($H$3:$H270,-SUM($M$3:$M$7)),IF(AND(MONTH($A270)=11,$H270&lt;&gt;""),SUM($H$3:$H270,-SUM($M$3:$M$8)),IF(AND(MONTH($A270)=12,$H270&lt;&gt;""),SUM($H$3:$H270,-SUM($M$3:$M$9)),IF(AND(MONTH($A270)=1,$H270&lt;&gt;""),SUM($H$3:$H270,-SUM($M$3:$M$10)),IF(AND(MONTH($A270)=2,$H270&lt;&gt;""),SUM($H$3:$H270,-SUM($M$3:$M$11)),IF(AND(MONTH($A270)=3,$H270&lt;&gt;""),SUM($H$3:$H270,-SUM($M$3:$M$12)),IF(AND(MONTH($A270)=4,$H270&lt;&gt;""),SUM($H$3:$H270,-SUM($M$3:$M$13)),"")))))))))))))</f>
        <v/>
      </c>
      <c r="J270" s="25" t="str">
        <f t="shared" si="82"/>
        <v/>
      </c>
      <c r="K270" s="25" t="str">
        <f>IF(OR(A270&lt;$E$1,A270&gt;EOMONTH($E$1,11)),"",IF(OR(AND(A270=EOMONTH(A270,0),VLOOKUP(MONTH(A270),$L$3:$N$14,3,0)&gt;0),J270&lt;&gt;""),SUM($J$3:$J270),""))</f>
        <v/>
      </c>
    </row>
    <row r="271" spans="1:11" x14ac:dyDescent="0.25">
      <c r="A271" s="17">
        <f t="shared" si="92"/>
        <v>43852</v>
      </c>
      <c r="B271" s="12"/>
      <c r="C271" s="12"/>
      <c r="D271" s="12"/>
      <c r="E271" s="12"/>
      <c r="F271" s="18" t="str">
        <f t="shared" si="91"/>
        <v/>
      </c>
      <c r="G271" s="25" t="str">
        <f t="shared" si="95"/>
        <v/>
      </c>
      <c r="H271" s="25" t="str">
        <f t="shared" si="96"/>
        <v/>
      </c>
      <c r="I271" s="25" t="str">
        <f>IF($A271=EOMONTH($A271,0),IF(VLOOKUP(MONTH($A271),$L$3:$M$14,2,0)&gt;0,VLOOKUP(MONTH($A271),$L$3:$M$14,2,0),""),IF(AND(MONTH($A271)=5,$H271&lt;&gt;""),SUM($H$3:$H271),IF(AND(MONTH($A271)=6,$H271&lt;&gt;""),SUM($H$3:$H271,-$M$3),IF(AND(MONTH($A271)=7,$H271&lt;&gt;""),SUM($H$3:$H271,-SUM($M$3:$M$4)),IF(AND(MONTH($A271)=8,$H271&lt;&gt;""),SUM($H$3:$H271,-SUM($M$3:$M$5)),IF(AND(MONTH($A271)=9,$H271&lt;&gt;""),SUM($H$3:$H271,-SUM($M$3:$M$6)),IF(AND(MONTH($A271)=10,$H271&lt;&gt;""),SUM($H$3:$H271,-SUM($M$3:$M$7)),IF(AND(MONTH($A271)=11,$H271&lt;&gt;""),SUM($H$3:$H271,-SUM($M$3:$M$8)),IF(AND(MONTH($A271)=12,$H271&lt;&gt;""),SUM($H$3:$H271,-SUM($M$3:$M$9)),IF(AND(MONTH($A271)=1,$H271&lt;&gt;""),SUM($H$3:$H271,-SUM($M$3:$M$10)),IF(AND(MONTH($A271)=2,$H271&lt;&gt;""),SUM($H$3:$H271,-SUM($M$3:$M$11)),IF(AND(MONTH($A271)=3,$H271&lt;&gt;""),SUM($H$3:$H271,-SUM($M$3:$M$12)),IF(AND(MONTH($A271)=4,$H271&lt;&gt;""),SUM($H$3:$H271,-SUM($M$3:$M$13)),"")))))))))))))</f>
        <v/>
      </c>
      <c r="J271" s="25" t="str">
        <f t="shared" si="82"/>
        <v/>
      </c>
      <c r="K271" s="25" t="str">
        <f>IF(OR(A271&lt;$E$1,A271&gt;EOMONTH($E$1,11)),"",IF(OR(AND(A271=EOMONTH(A271,0),VLOOKUP(MONTH(A271),$L$3:$N$14,3,0)&gt;0),J271&lt;&gt;""),SUM($J$3:$J271),""))</f>
        <v/>
      </c>
    </row>
    <row r="272" spans="1:11" x14ac:dyDescent="0.25">
      <c r="A272" s="17">
        <f t="shared" si="92"/>
        <v>43853</v>
      </c>
      <c r="B272" s="12"/>
      <c r="C272" s="12"/>
      <c r="D272" s="12"/>
      <c r="E272" s="12"/>
      <c r="F272" s="18" t="str">
        <f t="shared" si="91"/>
        <v/>
      </c>
      <c r="G272" s="25" t="str">
        <f t="shared" si="95"/>
        <v/>
      </c>
      <c r="H272" s="25" t="str">
        <f t="shared" si="96"/>
        <v/>
      </c>
      <c r="I272" s="25" t="str">
        <f>IF($A272=EOMONTH($A272,0),IF(VLOOKUP(MONTH($A272),$L$3:$M$14,2,0)&gt;0,VLOOKUP(MONTH($A272),$L$3:$M$14,2,0),""),IF(AND(MONTH($A272)=5,$H272&lt;&gt;""),SUM($H$3:$H272),IF(AND(MONTH($A272)=6,$H272&lt;&gt;""),SUM($H$3:$H272,-$M$3),IF(AND(MONTH($A272)=7,$H272&lt;&gt;""),SUM($H$3:$H272,-SUM($M$3:$M$4)),IF(AND(MONTH($A272)=8,$H272&lt;&gt;""),SUM($H$3:$H272,-SUM($M$3:$M$5)),IF(AND(MONTH($A272)=9,$H272&lt;&gt;""),SUM($H$3:$H272,-SUM($M$3:$M$6)),IF(AND(MONTH($A272)=10,$H272&lt;&gt;""),SUM($H$3:$H272,-SUM($M$3:$M$7)),IF(AND(MONTH($A272)=11,$H272&lt;&gt;""),SUM($H$3:$H272,-SUM($M$3:$M$8)),IF(AND(MONTH($A272)=12,$H272&lt;&gt;""),SUM($H$3:$H272,-SUM($M$3:$M$9)),IF(AND(MONTH($A272)=1,$H272&lt;&gt;""),SUM($H$3:$H272,-SUM($M$3:$M$10)),IF(AND(MONTH($A272)=2,$H272&lt;&gt;""),SUM($H$3:$H272,-SUM($M$3:$M$11)),IF(AND(MONTH($A272)=3,$H272&lt;&gt;""),SUM($H$3:$H272,-SUM($M$3:$M$12)),IF(AND(MONTH($A272)=4,$H272&lt;&gt;""),SUM($H$3:$H272,-SUM($M$3:$M$13)),"")))))))))))))</f>
        <v/>
      </c>
      <c r="J272" s="25" t="str">
        <f t="shared" si="82"/>
        <v/>
      </c>
      <c r="K272" s="25" t="str">
        <f>IF(OR(A272&lt;$E$1,A272&gt;EOMONTH($E$1,11)),"",IF(OR(AND(A272=EOMONTH(A272,0),VLOOKUP(MONTH(A272),$L$3:$N$14,3,0)&gt;0),J272&lt;&gt;""),SUM($J$3:$J272),""))</f>
        <v/>
      </c>
    </row>
    <row r="273" spans="1:11" x14ac:dyDescent="0.25">
      <c r="A273" s="17">
        <f t="shared" si="92"/>
        <v>43854</v>
      </c>
      <c r="B273" s="12"/>
      <c r="C273" s="12"/>
      <c r="D273" s="12"/>
      <c r="E273" s="12"/>
      <c r="F273" s="18" t="str">
        <f t="shared" si="91"/>
        <v/>
      </c>
      <c r="G273" s="25" t="str">
        <f t="shared" si="95"/>
        <v/>
      </c>
      <c r="H273" s="25" t="str">
        <f t="shared" si="96"/>
        <v/>
      </c>
      <c r="I273" s="25" t="str">
        <f>IF($A273=EOMONTH($A273,0),IF(VLOOKUP(MONTH($A273),$L$3:$M$14,2,0)&gt;0,VLOOKUP(MONTH($A273),$L$3:$M$14,2,0),""),IF(AND(MONTH($A273)=5,$H273&lt;&gt;""),SUM($H$3:$H273),IF(AND(MONTH($A273)=6,$H273&lt;&gt;""),SUM($H$3:$H273,-$M$3),IF(AND(MONTH($A273)=7,$H273&lt;&gt;""),SUM($H$3:$H273,-SUM($M$3:$M$4)),IF(AND(MONTH($A273)=8,$H273&lt;&gt;""),SUM($H$3:$H273,-SUM($M$3:$M$5)),IF(AND(MONTH($A273)=9,$H273&lt;&gt;""),SUM($H$3:$H273,-SUM($M$3:$M$6)),IF(AND(MONTH($A273)=10,$H273&lt;&gt;""),SUM($H$3:$H273,-SUM($M$3:$M$7)),IF(AND(MONTH($A273)=11,$H273&lt;&gt;""),SUM($H$3:$H273,-SUM($M$3:$M$8)),IF(AND(MONTH($A273)=12,$H273&lt;&gt;""),SUM($H$3:$H273,-SUM($M$3:$M$9)),IF(AND(MONTH($A273)=1,$H273&lt;&gt;""),SUM($H$3:$H273,-SUM($M$3:$M$10)),IF(AND(MONTH($A273)=2,$H273&lt;&gt;""),SUM($H$3:$H273,-SUM($M$3:$M$11)),IF(AND(MONTH($A273)=3,$H273&lt;&gt;""),SUM($H$3:$H273,-SUM($M$3:$M$12)),IF(AND(MONTH($A273)=4,$H273&lt;&gt;""),SUM($H$3:$H273,-SUM($M$3:$M$13)),"")))))))))))))</f>
        <v/>
      </c>
      <c r="J273" s="25" t="str">
        <f t="shared" si="82"/>
        <v/>
      </c>
      <c r="K273" s="25" t="str">
        <f>IF(OR(A273&lt;$E$1,A273&gt;EOMONTH($E$1,11)),"",IF(OR(AND(A273=EOMONTH(A273,0),VLOOKUP(MONTH(A273),$L$3:$N$14,3,0)&gt;0),J273&lt;&gt;""),SUM($J$3:$J273),""))</f>
        <v/>
      </c>
    </row>
    <row r="274" spans="1:11" x14ac:dyDescent="0.25">
      <c r="A274" s="17">
        <f t="shared" si="92"/>
        <v>43855</v>
      </c>
      <c r="B274" s="12"/>
      <c r="C274" s="12"/>
      <c r="D274" s="12"/>
      <c r="E274" s="12"/>
      <c r="F274" s="18" t="str">
        <f t="shared" si="91"/>
        <v/>
      </c>
      <c r="G274" s="25" t="str">
        <f t="shared" si="95"/>
        <v/>
      </c>
      <c r="H274" s="25" t="str">
        <f t="shared" si="96"/>
        <v/>
      </c>
      <c r="I274" s="25" t="str">
        <f>IF($A274=EOMONTH($A274,0),IF(VLOOKUP(MONTH($A274),$L$3:$M$14,2,0)&gt;0,VLOOKUP(MONTH($A274),$L$3:$M$14,2,0),""),IF(AND(MONTH($A274)=5,$H274&lt;&gt;""),SUM($H$3:$H274),IF(AND(MONTH($A274)=6,$H274&lt;&gt;""),SUM($H$3:$H274,-$M$3),IF(AND(MONTH($A274)=7,$H274&lt;&gt;""),SUM($H$3:$H274,-SUM($M$3:$M$4)),IF(AND(MONTH($A274)=8,$H274&lt;&gt;""),SUM($H$3:$H274,-SUM($M$3:$M$5)),IF(AND(MONTH($A274)=9,$H274&lt;&gt;""),SUM($H$3:$H274,-SUM($M$3:$M$6)),IF(AND(MONTH($A274)=10,$H274&lt;&gt;""),SUM($H$3:$H274,-SUM($M$3:$M$7)),IF(AND(MONTH($A274)=11,$H274&lt;&gt;""),SUM($H$3:$H274,-SUM($M$3:$M$8)),IF(AND(MONTH($A274)=12,$H274&lt;&gt;""),SUM($H$3:$H274,-SUM($M$3:$M$9)),IF(AND(MONTH($A274)=1,$H274&lt;&gt;""),SUM($H$3:$H274,-SUM($M$3:$M$10)),IF(AND(MONTH($A274)=2,$H274&lt;&gt;""),SUM($H$3:$H274,-SUM($M$3:$M$11)),IF(AND(MONTH($A274)=3,$H274&lt;&gt;""),SUM($H$3:$H274,-SUM($M$3:$M$12)),IF(AND(MONTH($A274)=4,$H274&lt;&gt;""),SUM($H$3:$H274,-SUM($M$3:$M$13)),"")))))))))))))</f>
        <v/>
      </c>
      <c r="J274" s="25" t="str">
        <f t="shared" si="82"/>
        <v/>
      </c>
      <c r="K274" s="25" t="str">
        <f>IF(OR(A274&lt;$E$1,A274&gt;EOMONTH($E$1,11)),"",IF(OR(AND(A274=EOMONTH(A274,0),VLOOKUP(MONTH(A274),$L$3:$N$14,3,0)&gt;0),J274&lt;&gt;""),SUM($J$3:$J274),""))</f>
        <v/>
      </c>
    </row>
    <row r="275" spans="1:11" x14ac:dyDescent="0.25">
      <c r="A275" s="17">
        <f t="shared" si="92"/>
        <v>43856</v>
      </c>
      <c r="B275" s="12"/>
      <c r="C275" s="12"/>
      <c r="D275" s="12"/>
      <c r="E275" s="12"/>
      <c r="F275" s="18" t="str">
        <f t="shared" si="91"/>
        <v/>
      </c>
      <c r="G275" s="27" t="str">
        <f>IF(SUM(F269:F275)-SUM(G269:G274)&gt;0,SUM(F269:F275)-SUM(G269:G274),"")</f>
        <v/>
      </c>
      <c r="H275" s="25" t="str">
        <f>IF(G275&lt;&gt;"",IF(MAX(SUM(F269:F275)-SUM(G269:G274)-44/24,0)&gt;0,IF(MAX(SUM(F269:F275)-SUM(G269:G274)-44/24,0)&gt;4/24,VLOOKUP(MAX(SUM(F269:F275)-SUM(G269:G274)-44/24,0),$O$3:$P$8,2,1),MAX(SUM(F269:F275)-SUM(G269:G274)-44/24,0)),""),"")</f>
        <v/>
      </c>
      <c r="I275" s="25" t="str">
        <f>IF($A275=EOMONTH($A275,0),IF(VLOOKUP(MONTH($A275),$L$3:$M$14,2,0)&gt;0,VLOOKUP(MONTH($A275),$L$3:$M$14,2,0),""),IF(AND(MONTH($A275)=5,$H275&lt;&gt;""),SUM($H$3:$H275),IF(AND(MONTH($A275)=6,$H275&lt;&gt;""),SUM($H$3:$H275,-$M$3),IF(AND(MONTH($A275)=7,$H275&lt;&gt;""),SUM($H$3:$H275,-SUM($M$3:$M$4)),IF(AND(MONTH($A275)=8,$H275&lt;&gt;""),SUM($H$3:$H275,-SUM($M$3:$M$5)),IF(AND(MONTH($A275)=9,$H275&lt;&gt;""),SUM($H$3:$H275,-SUM($M$3:$M$6)),IF(AND(MONTH($A275)=10,$H275&lt;&gt;""),SUM($H$3:$H275,-SUM($M$3:$M$7)),IF(AND(MONTH($A275)=11,$H275&lt;&gt;""),SUM($H$3:$H275,-SUM($M$3:$M$8)),IF(AND(MONTH($A275)=12,$H275&lt;&gt;""),SUM($H$3:$H275,-SUM($M$3:$M$9)),IF(AND(MONTH($A275)=1,$H275&lt;&gt;""),SUM($H$3:$H275,-SUM($M$3:$M$10)),IF(AND(MONTH($A275)=2,$H275&lt;&gt;""),SUM($H$3:$H275,-SUM($M$3:$M$11)),IF(AND(MONTH($A275)=3,$H275&lt;&gt;""),SUM($H$3:$H275,-SUM($M$3:$M$12)),IF(AND(MONTH($A275)=4,$H275&lt;&gt;""),SUM($H$3:$H275,-SUM($M$3:$M$13)),"")))))))))))))</f>
        <v/>
      </c>
      <c r="J275" s="25" t="str">
        <f t="shared" si="82"/>
        <v/>
      </c>
      <c r="K275" s="25" t="str">
        <f>IF(OR(A275&lt;$E$1,A275&gt;EOMONTH($E$1,11)),"",IF(OR(AND(A275=EOMONTH(A275,0),VLOOKUP(MONTH(A275),$L$3:$N$14,3,0)&gt;0),J275&lt;&gt;""),SUM($J$3:$J275),""))</f>
        <v/>
      </c>
    </row>
    <row r="276" spans="1:11" x14ac:dyDescent="0.25">
      <c r="A276" s="17">
        <f t="shared" si="92"/>
        <v>43857</v>
      </c>
      <c r="B276" s="11"/>
      <c r="C276" s="11"/>
      <c r="D276" s="11"/>
      <c r="E276" s="11"/>
      <c r="F276" s="22" t="str">
        <f t="shared" si="91"/>
        <v/>
      </c>
      <c r="G276" s="26" t="str">
        <f t="shared" ref="G276:G281" si="97">IF(MONTH(A276)=MONTH(A277),"",IF(CHOOSE(WEEKDAY(A276,2),$F$276,SUM($F$276:$F$277),SUM($F$276:$F$278),SUM($F$276:$F$279),SUM($F$276:$F$280),SUM($F$276:$F$281))&gt;0,CHOOSE(WEEKDAY(A276,2),$F$276,SUM($F$276:$F$277),SUM($F$276:$F$278),SUM($F$276:$F$279),SUM($F$276:$F$280),SUM($F$276:$F$281)),""))</f>
        <v/>
      </c>
      <c r="H276" s="26" t="str">
        <f t="shared" ref="H276:H281" si="98">IF(G276&lt;&gt;"",IF(MAX(G276-44/24,0)&gt;0,MAX(G276-44/24,0),""),"")</f>
        <v/>
      </c>
      <c r="I276" s="26" t="str">
        <f>IF($A276=EOMONTH($A276,0),IF(VLOOKUP(MONTH($A276),$L$3:$M$14,2,0)&gt;0,VLOOKUP(MONTH($A276),$L$3:$M$14,2,0),""),IF(AND(MONTH($A276)=5,$H276&lt;&gt;""),SUM($H$3:$H276),IF(AND(MONTH($A276)=6,$H276&lt;&gt;""),SUM($H$3:$H276,-$M$3),IF(AND(MONTH($A276)=7,$H276&lt;&gt;""),SUM($H$3:$H276,-SUM($M$3:$M$4)),IF(AND(MONTH($A276)=8,$H276&lt;&gt;""),SUM($H$3:$H276,-SUM($M$3:$M$5)),IF(AND(MONTH($A276)=9,$H276&lt;&gt;""),SUM($H$3:$H276,-SUM($M$3:$M$6)),IF(AND(MONTH($A276)=10,$H276&lt;&gt;""),SUM($H$3:$H276,-SUM($M$3:$M$7)),IF(AND(MONTH($A276)=11,$H276&lt;&gt;""),SUM($H$3:$H276,-SUM($M$3:$M$8)),IF(AND(MONTH($A276)=12,$H276&lt;&gt;""),SUM($H$3:$H276,-SUM($M$3:$M$9)),IF(AND(MONTH($A276)=1,$H276&lt;&gt;""),SUM($H$3:$H276,-SUM($M$3:$M$10)),IF(AND(MONTH($A276)=2,$H276&lt;&gt;""),SUM($H$3:$H276,-SUM($M$3:$M$11)),IF(AND(MONTH($A276)=3,$H276&lt;&gt;""),SUM($H$3:$H276,-SUM($M$3:$M$12)),IF(AND(MONTH($A276)=4,$H276&lt;&gt;""),SUM($H$3:$H276,-SUM($M$3:$M$13)),"")))))))))))))</f>
        <v/>
      </c>
      <c r="J276" s="26" t="str">
        <f t="shared" si="82"/>
        <v/>
      </c>
      <c r="K276" s="26" t="str">
        <f>IF(OR(A276&lt;$E$1,A276&gt;EOMONTH($E$1,11)),"",IF(OR(AND(A276=EOMONTH(A276,0),VLOOKUP(MONTH(A276),$L$3:$N$14,3,0)&gt;0),J276&lt;&gt;""),SUM($J$3:$J276),""))</f>
        <v/>
      </c>
    </row>
    <row r="277" spans="1:11" x14ac:dyDescent="0.25">
      <c r="A277" s="17">
        <f t="shared" si="92"/>
        <v>43858</v>
      </c>
      <c r="B277" s="11"/>
      <c r="C277" s="11"/>
      <c r="D277" s="11"/>
      <c r="E277" s="11"/>
      <c r="F277" s="22" t="str">
        <f t="shared" si="91"/>
        <v/>
      </c>
      <c r="G277" s="26" t="str">
        <f t="shared" si="97"/>
        <v/>
      </c>
      <c r="H277" s="26" t="str">
        <f t="shared" si="98"/>
        <v/>
      </c>
      <c r="I277" s="26" t="str">
        <f>IF($A277=EOMONTH($A277,0),IF(VLOOKUP(MONTH($A277),$L$3:$M$14,2,0)&gt;0,VLOOKUP(MONTH($A277),$L$3:$M$14,2,0),""),IF(AND(MONTH($A277)=5,$H277&lt;&gt;""),SUM($H$3:$H277),IF(AND(MONTH($A277)=6,$H277&lt;&gt;""),SUM($H$3:$H277,-$M$3),IF(AND(MONTH($A277)=7,$H277&lt;&gt;""),SUM($H$3:$H277,-SUM($M$3:$M$4)),IF(AND(MONTH($A277)=8,$H277&lt;&gt;""),SUM($H$3:$H277,-SUM($M$3:$M$5)),IF(AND(MONTH($A277)=9,$H277&lt;&gt;""),SUM($H$3:$H277,-SUM($M$3:$M$6)),IF(AND(MONTH($A277)=10,$H277&lt;&gt;""),SUM($H$3:$H277,-SUM($M$3:$M$7)),IF(AND(MONTH($A277)=11,$H277&lt;&gt;""),SUM($H$3:$H277,-SUM($M$3:$M$8)),IF(AND(MONTH($A277)=12,$H277&lt;&gt;""),SUM($H$3:$H277,-SUM($M$3:$M$9)),IF(AND(MONTH($A277)=1,$H277&lt;&gt;""),SUM($H$3:$H277,-SUM($M$3:$M$10)),IF(AND(MONTH($A277)=2,$H277&lt;&gt;""),SUM($H$3:$H277,-SUM($M$3:$M$11)),IF(AND(MONTH($A277)=3,$H277&lt;&gt;""),SUM($H$3:$H277,-SUM($M$3:$M$12)),IF(AND(MONTH($A277)=4,$H277&lt;&gt;""),SUM($H$3:$H277,-SUM($M$3:$M$13)),"")))))))))))))</f>
        <v/>
      </c>
      <c r="J277" s="26" t="str">
        <f t="shared" si="82"/>
        <v/>
      </c>
      <c r="K277" s="26" t="str">
        <f>IF(OR(A277&lt;$E$1,A277&gt;EOMONTH($E$1,11)),"",IF(OR(AND(A277=EOMONTH(A277,0),VLOOKUP(MONTH(A277),$L$3:$N$14,3,0)&gt;0),J277&lt;&gt;""),SUM($J$3:$J277),""))</f>
        <v/>
      </c>
    </row>
    <row r="278" spans="1:11" x14ac:dyDescent="0.25">
      <c r="A278" s="17">
        <f t="shared" si="92"/>
        <v>43859</v>
      </c>
      <c r="B278" s="11"/>
      <c r="C278" s="11"/>
      <c r="D278" s="11"/>
      <c r="E278" s="11"/>
      <c r="F278" s="22" t="str">
        <f t="shared" si="91"/>
        <v/>
      </c>
      <c r="G278" s="26" t="str">
        <f t="shared" si="97"/>
        <v/>
      </c>
      <c r="H278" s="26" t="str">
        <f t="shared" si="98"/>
        <v/>
      </c>
      <c r="I278" s="26" t="str">
        <f>IF($A278=EOMONTH($A278,0),IF(VLOOKUP(MONTH($A278),$L$3:$M$14,2,0)&gt;0,VLOOKUP(MONTH($A278),$L$3:$M$14,2,0),""),IF(AND(MONTH($A278)=5,$H278&lt;&gt;""),SUM($H$3:$H278),IF(AND(MONTH($A278)=6,$H278&lt;&gt;""),SUM($H$3:$H278,-$M$3),IF(AND(MONTH($A278)=7,$H278&lt;&gt;""),SUM($H$3:$H278,-SUM($M$3:$M$4)),IF(AND(MONTH($A278)=8,$H278&lt;&gt;""),SUM($H$3:$H278,-SUM($M$3:$M$5)),IF(AND(MONTH($A278)=9,$H278&lt;&gt;""),SUM($H$3:$H278,-SUM($M$3:$M$6)),IF(AND(MONTH($A278)=10,$H278&lt;&gt;""),SUM($H$3:$H278,-SUM($M$3:$M$7)),IF(AND(MONTH($A278)=11,$H278&lt;&gt;""),SUM($H$3:$H278,-SUM($M$3:$M$8)),IF(AND(MONTH($A278)=12,$H278&lt;&gt;""),SUM($H$3:$H278,-SUM($M$3:$M$9)),IF(AND(MONTH($A278)=1,$H278&lt;&gt;""),SUM($H$3:$H278,-SUM($M$3:$M$10)),IF(AND(MONTH($A278)=2,$H278&lt;&gt;""),SUM($H$3:$H278,-SUM($M$3:$M$11)),IF(AND(MONTH($A278)=3,$H278&lt;&gt;""),SUM($H$3:$H278,-SUM($M$3:$M$12)),IF(AND(MONTH($A278)=4,$H278&lt;&gt;""),SUM($H$3:$H278,-SUM($M$3:$M$13)),"")))))))))))))</f>
        <v/>
      </c>
      <c r="J278" s="26" t="str">
        <f t="shared" si="82"/>
        <v/>
      </c>
      <c r="K278" s="26" t="str">
        <f>IF(OR(A278&lt;$E$1,A278&gt;EOMONTH($E$1,11)),"",IF(OR(AND(A278=EOMONTH(A278,0),VLOOKUP(MONTH(A278),$L$3:$N$14,3,0)&gt;0),J278&lt;&gt;""),SUM($J$3:$J278),""))</f>
        <v/>
      </c>
    </row>
    <row r="279" spans="1:11" x14ac:dyDescent="0.25">
      <c r="A279" s="17">
        <f t="shared" si="92"/>
        <v>43860</v>
      </c>
      <c r="B279" s="11"/>
      <c r="C279" s="11"/>
      <c r="D279" s="11"/>
      <c r="E279" s="11"/>
      <c r="F279" s="22" t="str">
        <f t="shared" si="91"/>
        <v/>
      </c>
      <c r="G279" s="26" t="str">
        <f t="shared" si="97"/>
        <v/>
      </c>
      <c r="H279" s="26" t="str">
        <f t="shared" si="98"/>
        <v/>
      </c>
      <c r="I279" s="26" t="str">
        <f>IF($A279=EOMONTH($A279,0),IF(VLOOKUP(MONTH($A279),$L$3:$M$14,2,0)&gt;0,VLOOKUP(MONTH($A279),$L$3:$M$14,2,0),""),IF(AND(MONTH($A279)=5,$H279&lt;&gt;""),SUM($H$3:$H279),IF(AND(MONTH($A279)=6,$H279&lt;&gt;""),SUM($H$3:$H279,-$M$3),IF(AND(MONTH($A279)=7,$H279&lt;&gt;""),SUM($H$3:$H279,-SUM($M$3:$M$4)),IF(AND(MONTH($A279)=8,$H279&lt;&gt;""),SUM($H$3:$H279,-SUM($M$3:$M$5)),IF(AND(MONTH($A279)=9,$H279&lt;&gt;""),SUM($H$3:$H279,-SUM($M$3:$M$6)),IF(AND(MONTH($A279)=10,$H279&lt;&gt;""),SUM($H$3:$H279,-SUM($M$3:$M$7)),IF(AND(MONTH($A279)=11,$H279&lt;&gt;""),SUM($H$3:$H279,-SUM($M$3:$M$8)),IF(AND(MONTH($A279)=12,$H279&lt;&gt;""),SUM($H$3:$H279,-SUM($M$3:$M$9)),IF(AND(MONTH($A279)=1,$H279&lt;&gt;""),SUM($H$3:$H279,-SUM($M$3:$M$10)),IF(AND(MONTH($A279)=2,$H279&lt;&gt;""),SUM($H$3:$H279,-SUM($M$3:$M$11)),IF(AND(MONTH($A279)=3,$H279&lt;&gt;""),SUM($H$3:$H279,-SUM($M$3:$M$12)),IF(AND(MONTH($A279)=4,$H279&lt;&gt;""),SUM($H$3:$H279,-SUM($M$3:$M$13)),"")))))))))))))</f>
        <v/>
      </c>
      <c r="J279" s="26" t="str">
        <f t="shared" si="82"/>
        <v/>
      </c>
      <c r="K279" s="26" t="str">
        <f>IF(OR(A279&lt;$E$1,A279&gt;EOMONTH($E$1,11)),"",IF(OR(AND(A279=EOMONTH(A279,0),VLOOKUP(MONTH(A279),$L$3:$N$14,3,0)&gt;0),J279&lt;&gt;""),SUM($J$3:$J279),""))</f>
        <v/>
      </c>
    </row>
    <row r="280" spans="1:11" x14ac:dyDescent="0.25">
      <c r="A280" s="17">
        <f t="shared" si="92"/>
        <v>43861</v>
      </c>
      <c r="B280" s="11"/>
      <c r="C280" s="11"/>
      <c r="D280" s="11"/>
      <c r="E280" s="11"/>
      <c r="F280" s="22" t="str">
        <f t="shared" si="91"/>
        <v/>
      </c>
      <c r="G280" s="26" t="str">
        <f t="shared" si="97"/>
        <v/>
      </c>
      <c r="H280" s="26" t="str">
        <f t="shared" si="98"/>
        <v/>
      </c>
      <c r="I280" s="26" t="str">
        <f>IF($A280=EOMONTH($A280,0),IF(VLOOKUP(MONTH($A280),$L$3:$M$14,2,0)&gt;0,VLOOKUP(MONTH($A280),$L$3:$M$14,2,0),""),IF(AND(MONTH($A280)=5,$H280&lt;&gt;""),SUM($H$3:$H280),IF(AND(MONTH($A280)=6,$H280&lt;&gt;""),SUM($H$3:$H280,-$M$3),IF(AND(MONTH($A280)=7,$H280&lt;&gt;""),SUM($H$3:$H280,-SUM($M$3:$M$4)),IF(AND(MONTH($A280)=8,$H280&lt;&gt;""),SUM($H$3:$H280,-SUM($M$3:$M$5)),IF(AND(MONTH($A280)=9,$H280&lt;&gt;""),SUM($H$3:$H280,-SUM($M$3:$M$6)),IF(AND(MONTH($A280)=10,$H280&lt;&gt;""),SUM($H$3:$H280,-SUM($M$3:$M$7)),IF(AND(MONTH($A280)=11,$H280&lt;&gt;""),SUM($H$3:$H280,-SUM($M$3:$M$8)),IF(AND(MONTH($A280)=12,$H280&lt;&gt;""),SUM($H$3:$H280,-SUM($M$3:$M$9)),IF(AND(MONTH($A280)=1,$H280&lt;&gt;""),SUM($H$3:$H280,-SUM($M$3:$M$10)),IF(AND(MONTH($A280)=2,$H280&lt;&gt;""),SUM($H$3:$H280,-SUM($M$3:$M$11)),IF(AND(MONTH($A280)=3,$H280&lt;&gt;""),SUM($H$3:$H280,-SUM($M$3:$M$12)),IF(AND(MONTH($A280)=4,$H280&lt;&gt;""),SUM($H$3:$H280,-SUM($M$3:$M$13)),"")))))))))))))</f>
        <v/>
      </c>
      <c r="J280" s="26" t="str">
        <f t="shared" si="82"/>
        <v/>
      </c>
      <c r="K280" s="26" t="str">
        <f>IF(OR(A280&lt;$E$1,A280&gt;EOMONTH($E$1,11)),"",IF(OR(AND(A280=EOMONTH(A280,0),VLOOKUP(MONTH(A280),$L$3:$N$14,3,0)&gt;0),J280&lt;&gt;""),SUM($J$3:$J280),""))</f>
        <v/>
      </c>
    </row>
    <row r="281" spans="1:11" x14ac:dyDescent="0.25">
      <c r="A281" s="17">
        <f t="shared" si="92"/>
        <v>43862</v>
      </c>
      <c r="B281" s="11"/>
      <c r="C281" s="11"/>
      <c r="D281" s="11"/>
      <c r="E281" s="11"/>
      <c r="F281" s="22" t="str">
        <f t="shared" si="91"/>
        <v/>
      </c>
      <c r="G281" s="26" t="str">
        <f t="shared" si="97"/>
        <v/>
      </c>
      <c r="H281" s="26" t="str">
        <f t="shared" si="98"/>
        <v/>
      </c>
      <c r="I281" s="26" t="str">
        <f>IF($A281=EOMONTH($A281,0),IF(VLOOKUP(MONTH($A281),$L$3:$M$14,2,0)&gt;0,VLOOKUP(MONTH($A281),$L$3:$M$14,2,0),""),IF(AND(MONTH($A281)=5,$H281&lt;&gt;""),SUM($H$3:$H281),IF(AND(MONTH($A281)=6,$H281&lt;&gt;""),SUM($H$3:$H281,-$M$3),IF(AND(MONTH($A281)=7,$H281&lt;&gt;""),SUM($H$3:$H281,-SUM($M$3:$M$4)),IF(AND(MONTH($A281)=8,$H281&lt;&gt;""),SUM($H$3:$H281,-SUM($M$3:$M$5)),IF(AND(MONTH($A281)=9,$H281&lt;&gt;""),SUM($H$3:$H281,-SUM($M$3:$M$6)),IF(AND(MONTH($A281)=10,$H281&lt;&gt;""),SUM($H$3:$H281,-SUM($M$3:$M$7)),IF(AND(MONTH($A281)=11,$H281&lt;&gt;""),SUM($H$3:$H281,-SUM($M$3:$M$8)),IF(AND(MONTH($A281)=12,$H281&lt;&gt;""),SUM($H$3:$H281,-SUM($M$3:$M$9)),IF(AND(MONTH($A281)=1,$H281&lt;&gt;""),SUM($H$3:$H281,-SUM($M$3:$M$10)),IF(AND(MONTH($A281)=2,$H281&lt;&gt;""),SUM($H$3:$H281,-SUM($M$3:$M$11)),IF(AND(MONTH($A281)=3,$H281&lt;&gt;""),SUM($H$3:$H281,-SUM($M$3:$M$12)),IF(AND(MONTH($A281)=4,$H281&lt;&gt;""),SUM($H$3:$H281,-SUM($M$3:$M$13)),"")))))))))))))</f>
        <v/>
      </c>
      <c r="J281" s="26" t="str">
        <f t="shared" si="82"/>
        <v/>
      </c>
      <c r="K281" s="26" t="str">
        <f>IF(OR(A281&lt;$E$1,A281&gt;EOMONTH($E$1,11)),"",IF(OR(AND(A281=EOMONTH(A281,0),VLOOKUP(MONTH(A281),$L$3:$N$14,3,0)&gt;0),J281&lt;&gt;""),SUM($J$3:$J281),""))</f>
        <v/>
      </c>
    </row>
    <row r="282" spans="1:11" x14ac:dyDescent="0.25">
      <c r="A282" s="17">
        <f t="shared" si="92"/>
        <v>43863</v>
      </c>
      <c r="B282" s="11"/>
      <c r="C282" s="11"/>
      <c r="D282" s="11"/>
      <c r="E282" s="11"/>
      <c r="F282" s="22" t="str">
        <f t="shared" si="91"/>
        <v/>
      </c>
      <c r="G282" s="28" t="str">
        <f>IF(SUM(F276:F282)-SUM(G276:G281)&gt;0,SUM(F276:F282)-SUM(G276:G281),"")</f>
        <v/>
      </c>
      <c r="H282" s="26" t="str">
        <f>IF(G282&lt;&gt;"",IF(MAX(SUM(F276:F282)-SUM(G276:G281)-44/24,0)&gt;0,IF(MAX(SUM(F276:F282)-SUM(G276:G281)-44/24,0)&gt;4/24,VLOOKUP(MAX(SUM(F276:F282)-SUM(G276:G281)-44/24,0),$O$3:$P$8,2,1),MAX(SUM(F276:F282)-SUM(G276:G281)-44/24,0)),""),"")</f>
        <v/>
      </c>
      <c r="I282" s="26" t="str">
        <f>IF($A282=EOMONTH($A282,0),IF(VLOOKUP(MONTH($A282),$L$3:$M$14,2,0)&gt;0,VLOOKUP(MONTH($A282),$L$3:$M$14,2,0),""),IF(AND(MONTH($A282)=5,$H282&lt;&gt;""),SUM($H$3:$H282),IF(AND(MONTH($A282)=6,$H282&lt;&gt;""),SUM($H$3:$H282,-$M$3),IF(AND(MONTH($A282)=7,$H282&lt;&gt;""),SUM($H$3:$H282,-SUM($M$3:$M$4)),IF(AND(MONTH($A282)=8,$H282&lt;&gt;""),SUM($H$3:$H282,-SUM($M$3:$M$5)),IF(AND(MONTH($A282)=9,$H282&lt;&gt;""),SUM($H$3:$H282,-SUM($M$3:$M$6)),IF(AND(MONTH($A282)=10,$H282&lt;&gt;""),SUM($H$3:$H282,-SUM($M$3:$M$7)),IF(AND(MONTH($A282)=11,$H282&lt;&gt;""),SUM($H$3:$H282,-SUM($M$3:$M$8)),IF(AND(MONTH($A282)=12,$H282&lt;&gt;""),SUM($H$3:$H282,-SUM($M$3:$M$9)),IF(AND(MONTH($A282)=1,$H282&lt;&gt;""),SUM($H$3:$H282,-SUM($M$3:$M$10)),IF(AND(MONTH($A282)=2,$H282&lt;&gt;""),SUM($H$3:$H282,-SUM($M$3:$M$11)),IF(AND(MONTH($A282)=3,$H282&lt;&gt;""),SUM($H$3:$H282,-SUM($M$3:$M$12)),IF(AND(MONTH($A282)=4,$H282&lt;&gt;""),SUM($H$3:$H282,-SUM($M$3:$M$13)),"")))))))))))))</f>
        <v/>
      </c>
      <c r="J282" s="26" t="str">
        <f t="shared" si="82"/>
        <v/>
      </c>
      <c r="K282" s="26" t="str">
        <f>IF(OR(A282&lt;$E$1,A282&gt;EOMONTH($E$1,11)),"",IF(OR(AND(A282=EOMONTH(A282,0),VLOOKUP(MONTH(A282),$L$3:$N$14,3,0)&gt;0),J282&lt;&gt;""),SUM($J$3:$J282),""))</f>
        <v/>
      </c>
    </row>
    <row r="283" spans="1:11" x14ac:dyDescent="0.25">
      <c r="A283" s="17">
        <f t="shared" si="92"/>
        <v>43864</v>
      </c>
      <c r="B283" s="12"/>
      <c r="C283" s="12"/>
      <c r="D283" s="12"/>
      <c r="E283" s="12"/>
      <c r="F283" s="18" t="str">
        <f t="shared" si="91"/>
        <v/>
      </c>
      <c r="G283" s="25" t="str">
        <f t="shared" ref="G283:G288" si="99">IF(MONTH(A283)=MONTH(A284),"",IF(CHOOSE(WEEKDAY(A283,2),$F$283,SUM($F$283:$F$284),SUM($F$283:$F$285),SUM($F$283:$F$286),SUM($F$283:$F$287),SUM($F$283:$F$288))&gt;0,CHOOSE(WEEKDAY(A283,2),$F$283,SUM($F$283:$F$284),SUM($F$283:$F$285),SUM($F$283:$F$286),SUM($F$283:$F$287),SUM($F$283:$F$288)),""))</f>
        <v/>
      </c>
      <c r="H283" s="25" t="str">
        <f t="shared" ref="H283:H288" si="100">IF(G283&lt;&gt;"",IF(MAX(G283-44/24,0)&gt;0,MAX(G283-44/24,0),""),"")</f>
        <v/>
      </c>
      <c r="I283" s="25" t="str">
        <f>IF($A283=EOMONTH($A283,0),IF(VLOOKUP(MONTH($A283),$L$3:$M$14,2,0)&gt;0,VLOOKUP(MONTH($A283),$L$3:$M$14,2,0),""),IF(AND(MONTH($A283)=5,$H283&lt;&gt;""),SUM($H$3:$H283),IF(AND(MONTH($A283)=6,$H283&lt;&gt;""),SUM($H$3:$H283,-$M$3),IF(AND(MONTH($A283)=7,$H283&lt;&gt;""),SUM($H$3:$H283,-SUM($M$3:$M$4)),IF(AND(MONTH($A283)=8,$H283&lt;&gt;""),SUM($H$3:$H283,-SUM($M$3:$M$5)),IF(AND(MONTH($A283)=9,$H283&lt;&gt;""),SUM($H$3:$H283,-SUM($M$3:$M$6)),IF(AND(MONTH($A283)=10,$H283&lt;&gt;""),SUM($H$3:$H283,-SUM($M$3:$M$7)),IF(AND(MONTH($A283)=11,$H283&lt;&gt;""),SUM($H$3:$H283,-SUM($M$3:$M$8)),IF(AND(MONTH($A283)=12,$H283&lt;&gt;""),SUM($H$3:$H283,-SUM($M$3:$M$9)),IF(AND(MONTH($A283)=1,$H283&lt;&gt;""),SUM($H$3:$H283,-SUM($M$3:$M$10)),IF(AND(MONTH($A283)=2,$H283&lt;&gt;""),SUM($H$3:$H283,-SUM($M$3:$M$11)),IF(AND(MONTH($A283)=3,$H283&lt;&gt;""),SUM($H$3:$H283,-SUM($M$3:$M$12)),IF(AND(MONTH($A283)=4,$H283&lt;&gt;""),SUM($H$3:$H283,-SUM($M$3:$M$13)),"")))))))))))))</f>
        <v/>
      </c>
      <c r="J283" s="25" t="str">
        <f t="shared" si="82"/>
        <v/>
      </c>
      <c r="K283" s="25" t="str">
        <f>IF(OR(A283&lt;$E$1,A283&gt;EOMONTH($E$1,11)),"",IF(OR(AND(A283=EOMONTH(A283,0),VLOOKUP(MONTH(A283),$L$3:$N$14,3,0)&gt;0),J283&lt;&gt;""),SUM($J$3:$J283),""))</f>
        <v/>
      </c>
    </row>
    <row r="284" spans="1:11" x14ac:dyDescent="0.25">
      <c r="A284" s="17">
        <f t="shared" si="92"/>
        <v>43865</v>
      </c>
      <c r="B284" s="12"/>
      <c r="C284" s="12"/>
      <c r="D284" s="12"/>
      <c r="E284" s="12"/>
      <c r="F284" s="18" t="str">
        <f t="shared" si="91"/>
        <v/>
      </c>
      <c r="G284" s="25" t="str">
        <f t="shared" si="99"/>
        <v/>
      </c>
      <c r="H284" s="25" t="str">
        <f t="shared" si="100"/>
        <v/>
      </c>
      <c r="I284" s="25" t="str">
        <f>IF($A284=EOMONTH($A284,0),IF(VLOOKUP(MONTH($A284),$L$3:$M$14,2,0)&gt;0,VLOOKUP(MONTH($A284),$L$3:$M$14,2,0),""),IF(AND(MONTH($A284)=5,$H284&lt;&gt;""),SUM($H$3:$H284),IF(AND(MONTH($A284)=6,$H284&lt;&gt;""),SUM($H$3:$H284,-$M$3),IF(AND(MONTH($A284)=7,$H284&lt;&gt;""),SUM($H$3:$H284,-SUM($M$3:$M$4)),IF(AND(MONTH($A284)=8,$H284&lt;&gt;""),SUM($H$3:$H284,-SUM($M$3:$M$5)),IF(AND(MONTH($A284)=9,$H284&lt;&gt;""),SUM($H$3:$H284,-SUM($M$3:$M$6)),IF(AND(MONTH($A284)=10,$H284&lt;&gt;""),SUM($H$3:$H284,-SUM($M$3:$M$7)),IF(AND(MONTH($A284)=11,$H284&lt;&gt;""),SUM($H$3:$H284,-SUM($M$3:$M$8)),IF(AND(MONTH($A284)=12,$H284&lt;&gt;""),SUM($H$3:$H284,-SUM($M$3:$M$9)),IF(AND(MONTH($A284)=1,$H284&lt;&gt;""),SUM($H$3:$H284,-SUM($M$3:$M$10)),IF(AND(MONTH($A284)=2,$H284&lt;&gt;""),SUM($H$3:$H284,-SUM($M$3:$M$11)),IF(AND(MONTH($A284)=3,$H284&lt;&gt;""),SUM($H$3:$H284,-SUM($M$3:$M$12)),IF(AND(MONTH($A284)=4,$H284&lt;&gt;""),SUM($H$3:$H284,-SUM($M$3:$M$13)),"")))))))))))))</f>
        <v/>
      </c>
      <c r="J284" s="25" t="str">
        <f t="shared" si="82"/>
        <v/>
      </c>
      <c r="K284" s="25" t="str">
        <f>IF(OR(A284&lt;$E$1,A284&gt;EOMONTH($E$1,11)),"",IF(OR(AND(A284=EOMONTH(A284,0),VLOOKUP(MONTH(A284),$L$3:$N$14,3,0)&gt;0),J284&lt;&gt;""),SUM($J$3:$J284),""))</f>
        <v/>
      </c>
    </row>
    <row r="285" spans="1:11" x14ac:dyDescent="0.25">
      <c r="A285" s="17">
        <f t="shared" si="92"/>
        <v>43866</v>
      </c>
      <c r="B285" s="12"/>
      <c r="C285" s="12"/>
      <c r="D285" s="12"/>
      <c r="E285" s="12"/>
      <c r="F285" s="18" t="str">
        <f t="shared" si="91"/>
        <v/>
      </c>
      <c r="G285" s="25" t="str">
        <f t="shared" si="99"/>
        <v/>
      </c>
      <c r="H285" s="25" t="str">
        <f t="shared" si="100"/>
        <v/>
      </c>
      <c r="I285" s="25" t="str">
        <f>IF($A285=EOMONTH($A285,0),IF(VLOOKUP(MONTH($A285),$L$3:$M$14,2,0)&gt;0,VLOOKUP(MONTH($A285),$L$3:$M$14,2,0),""),IF(AND(MONTH($A285)=5,$H285&lt;&gt;""),SUM($H$3:$H285),IF(AND(MONTH($A285)=6,$H285&lt;&gt;""),SUM($H$3:$H285,-$M$3),IF(AND(MONTH($A285)=7,$H285&lt;&gt;""),SUM($H$3:$H285,-SUM($M$3:$M$4)),IF(AND(MONTH($A285)=8,$H285&lt;&gt;""),SUM($H$3:$H285,-SUM($M$3:$M$5)),IF(AND(MONTH($A285)=9,$H285&lt;&gt;""),SUM($H$3:$H285,-SUM($M$3:$M$6)),IF(AND(MONTH($A285)=10,$H285&lt;&gt;""),SUM($H$3:$H285,-SUM($M$3:$M$7)),IF(AND(MONTH($A285)=11,$H285&lt;&gt;""),SUM($H$3:$H285,-SUM($M$3:$M$8)),IF(AND(MONTH($A285)=12,$H285&lt;&gt;""),SUM($H$3:$H285,-SUM($M$3:$M$9)),IF(AND(MONTH($A285)=1,$H285&lt;&gt;""),SUM($H$3:$H285,-SUM($M$3:$M$10)),IF(AND(MONTH($A285)=2,$H285&lt;&gt;""),SUM($H$3:$H285,-SUM($M$3:$M$11)),IF(AND(MONTH($A285)=3,$H285&lt;&gt;""),SUM($H$3:$H285,-SUM($M$3:$M$12)),IF(AND(MONTH($A285)=4,$H285&lt;&gt;""),SUM($H$3:$H285,-SUM($M$3:$M$13)),"")))))))))))))</f>
        <v/>
      </c>
      <c r="J285" s="25" t="str">
        <f t="shared" si="82"/>
        <v/>
      </c>
      <c r="K285" s="25" t="str">
        <f>IF(OR(A285&lt;$E$1,A285&gt;EOMONTH($E$1,11)),"",IF(OR(AND(A285=EOMONTH(A285,0),VLOOKUP(MONTH(A285),$L$3:$N$14,3,0)&gt;0),J285&lt;&gt;""),SUM($J$3:$J285),""))</f>
        <v/>
      </c>
    </row>
    <row r="286" spans="1:11" x14ac:dyDescent="0.25">
      <c r="A286" s="17">
        <f t="shared" si="92"/>
        <v>43867</v>
      </c>
      <c r="B286" s="12"/>
      <c r="C286" s="12"/>
      <c r="D286" s="12"/>
      <c r="E286" s="12"/>
      <c r="F286" s="18" t="str">
        <f t="shared" si="91"/>
        <v/>
      </c>
      <c r="G286" s="25" t="str">
        <f t="shared" si="99"/>
        <v/>
      </c>
      <c r="H286" s="25" t="str">
        <f t="shared" si="100"/>
        <v/>
      </c>
      <c r="I286" s="25" t="str">
        <f>IF($A286=EOMONTH($A286,0),IF(VLOOKUP(MONTH($A286),$L$3:$M$14,2,0)&gt;0,VLOOKUP(MONTH($A286),$L$3:$M$14,2,0),""),IF(AND(MONTH($A286)=5,$H286&lt;&gt;""),SUM($H$3:$H286),IF(AND(MONTH($A286)=6,$H286&lt;&gt;""),SUM($H$3:$H286,-$M$3),IF(AND(MONTH($A286)=7,$H286&lt;&gt;""),SUM($H$3:$H286,-SUM($M$3:$M$4)),IF(AND(MONTH($A286)=8,$H286&lt;&gt;""),SUM($H$3:$H286,-SUM($M$3:$M$5)),IF(AND(MONTH($A286)=9,$H286&lt;&gt;""),SUM($H$3:$H286,-SUM($M$3:$M$6)),IF(AND(MONTH($A286)=10,$H286&lt;&gt;""),SUM($H$3:$H286,-SUM($M$3:$M$7)),IF(AND(MONTH($A286)=11,$H286&lt;&gt;""),SUM($H$3:$H286,-SUM($M$3:$M$8)),IF(AND(MONTH($A286)=12,$H286&lt;&gt;""),SUM($H$3:$H286,-SUM($M$3:$M$9)),IF(AND(MONTH($A286)=1,$H286&lt;&gt;""),SUM($H$3:$H286,-SUM($M$3:$M$10)),IF(AND(MONTH($A286)=2,$H286&lt;&gt;""),SUM($H$3:$H286,-SUM($M$3:$M$11)),IF(AND(MONTH($A286)=3,$H286&lt;&gt;""),SUM($H$3:$H286,-SUM($M$3:$M$12)),IF(AND(MONTH($A286)=4,$H286&lt;&gt;""),SUM($H$3:$H286,-SUM($M$3:$M$13)),"")))))))))))))</f>
        <v/>
      </c>
      <c r="J286" s="25" t="str">
        <f t="shared" si="82"/>
        <v/>
      </c>
      <c r="K286" s="25" t="str">
        <f>IF(OR(A286&lt;$E$1,A286&gt;EOMONTH($E$1,11)),"",IF(OR(AND(A286=EOMONTH(A286,0),VLOOKUP(MONTH(A286),$L$3:$N$14,3,0)&gt;0),J286&lt;&gt;""),SUM($J$3:$J286),""))</f>
        <v/>
      </c>
    </row>
    <row r="287" spans="1:11" x14ac:dyDescent="0.25">
      <c r="A287" s="17">
        <f t="shared" si="92"/>
        <v>43868</v>
      </c>
      <c r="B287" s="12"/>
      <c r="C287" s="12"/>
      <c r="D287" s="12"/>
      <c r="E287" s="12"/>
      <c r="F287" s="18" t="str">
        <f t="shared" si="91"/>
        <v/>
      </c>
      <c r="G287" s="25" t="str">
        <f t="shared" si="99"/>
        <v/>
      </c>
      <c r="H287" s="25" t="str">
        <f t="shared" si="100"/>
        <v/>
      </c>
      <c r="I287" s="25" t="str">
        <f>IF($A287=EOMONTH($A287,0),IF(VLOOKUP(MONTH($A287),$L$3:$M$14,2,0)&gt;0,VLOOKUP(MONTH($A287),$L$3:$M$14,2,0),""),IF(AND(MONTH($A287)=5,$H287&lt;&gt;""),SUM($H$3:$H287),IF(AND(MONTH($A287)=6,$H287&lt;&gt;""),SUM($H$3:$H287,-$M$3),IF(AND(MONTH($A287)=7,$H287&lt;&gt;""),SUM($H$3:$H287,-SUM($M$3:$M$4)),IF(AND(MONTH($A287)=8,$H287&lt;&gt;""),SUM($H$3:$H287,-SUM($M$3:$M$5)),IF(AND(MONTH($A287)=9,$H287&lt;&gt;""),SUM($H$3:$H287,-SUM($M$3:$M$6)),IF(AND(MONTH($A287)=10,$H287&lt;&gt;""),SUM($H$3:$H287,-SUM($M$3:$M$7)),IF(AND(MONTH($A287)=11,$H287&lt;&gt;""),SUM($H$3:$H287,-SUM($M$3:$M$8)),IF(AND(MONTH($A287)=12,$H287&lt;&gt;""),SUM($H$3:$H287,-SUM($M$3:$M$9)),IF(AND(MONTH($A287)=1,$H287&lt;&gt;""),SUM($H$3:$H287,-SUM($M$3:$M$10)),IF(AND(MONTH($A287)=2,$H287&lt;&gt;""),SUM($H$3:$H287,-SUM($M$3:$M$11)),IF(AND(MONTH($A287)=3,$H287&lt;&gt;""),SUM($H$3:$H287,-SUM($M$3:$M$12)),IF(AND(MONTH($A287)=4,$H287&lt;&gt;""),SUM($H$3:$H287,-SUM($M$3:$M$13)),"")))))))))))))</f>
        <v/>
      </c>
      <c r="J287" s="25" t="str">
        <f t="shared" si="82"/>
        <v/>
      </c>
      <c r="K287" s="25" t="str">
        <f>IF(OR(A287&lt;$E$1,A287&gt;EOMONTH($E$1,11)),"",IF(OR(AND(A287=EOMONTH(A287,0),VLOOKUP(MONTH(A287),$L$3:$N$14,3,0)&gt;0),J287&lt;&gt;""),SUM($J$3:$J287),""))</f>
        <v/>
      </c>
    </row>
    <row r="288" spans="1:11" x14ac:dyDescent="0.25">
      <c r="A288" s="17">
        <f t="shared" si="92"/>
        <v>43869</v>
      </c>
      <c r="B288" s="12"/>
      <c r="C288" s="12"/>
      <c r="D288" s="12"/>
      <c r="E288" s="12"/>
      <c r="F288" s="18" t="str">
        <f t="shared" si="91"/>
        <v/>
      </c>
      <c r="G288" s="25" t="str">
        <f t="shared" si="99"/>
        <v/>
      </c>
      <c r="H288" s="25" t="str">
        <f t="shared" si="100"/>
        <v/>
      </c>
      <c r="I288" s="25" t="str">
        <f>IF($A288=EOMONTH($A288,0),IF(VLOOKUP(MONTH($A288),$L$3:$M$14,2,0)&gt;0,VLOOKUP(MONTH($A288),$L$3:$M$14,2,0),""),IF(AND(MONTH($A288)=5,$H288&lt;&gt;""),SUM($H$3:$H288),IF(AND(MONTH($A288)=6,$H288&lt;&gt;""),SUM($H$3:$H288,-$M$3),IF(AND(MONTH($A288)=7,$H288&lt;&gt;""),SUM($H$3:$H288,-SUM($M$3:$M$4)),IF(AND(MONTH($A288)=8,$H288&lt;&gt;""),SUM($H$3:$H288,-SUM($M$3:$M$5)),IF(AND(MONTH($A288)=9,$H288&lt;&gt;""),SUM($H$3:$H288,-SUM($M$3:$M$6)),IF(AND(MONTH($A288)=10,$H288&lt;&gt;""),SUM($H$3:$H288,-SUM($M$3:$M$7)),IF(AND(MONTH($A288)=11,$H288&lt;&gt;""),SUM($H$3:$H288,-SUM($M$3:$M$8)),IF(AND(MONTH($A288)=12,$H288&lt;&gt;""),SUM($H$3:$H288,-SUM($M$3:$M$9)),IF(AND(MONTH($A288)=1,$H288&lt;&gt;""),SUM($H$3:$H288,-SUM($M$3:$M$10)),IF(AND(MONTH($A288)=2,$H288&lt;&gt;""),SUM($H$3:$H288,-SUM($M$3:$M$11)),IF(AND(MONTH($A288)=3,$H288&lt;&gt;""),SUM($H$3:$H288,-SUM($M$3:$M$12)),IF(AND(MONTH($A288)=4,$H288&lt;&gt;""),SUM($H$3:$H288,-SUM($M$3:$M$13)),"")))))))))))))</f>
        <v/>
      </c>
      <c r="J288" s="25" t="str">
        <f t="shared" si="82"/>
        <v/>
      </c>
      <c r="K288" s="25" t="str">
        <f>IF(OR(A288&lt;$E$1,A288&gt;EOMONTH($E$1,11)),"",IF(OR(AND(A288=EOMONTH(A288,0),VLOOKUP(MONTH(A288),$L$3:$N$14,3,0)&gt;0),J288&lt;&gt;""),SUM($J$3:$J288),""))</f>
        <v/>
      </c>
    </row>
    <row r="289" spans="1:11" x14ac:dyDescent="0.25">
      <c r="A289" s="17">
        <f t="shared" si="92"/>
        <v>43870</v>
      </c>
      <c r="B289" s="12"/>
      <c r="C289" s="12"/>
      <c r="D289" s="12"/>
      <c r="E289" s="12"/>
      <c r="F289" s="18" t="str">
        <f t="shared" si="91"/>
        <v/>
      </c>
      <c r="G289" s="27" t="str">
        <f>IF(SUM(F283:F289)-SUM(G283:G288)&gt;0,SUM(F283:F289)-SUM(G283:G288),"")</f>
        <v/>
      </c>
      <c r="H289" s="25" t="str">
        <f>IF(G289&lt;&gt;"",IF(MAX(SUM(F283:F289)-SUM(G283:G288)-44/24,0)&gt;0,IF(MAX(SUM(F283:F289)-SUM(G283:G288)-44/24,0)&gt;4/24,VLOOKUP(MAX(SUM(F283:F289)-SUM(G283:G288)-44/24,0),$O$3:$P$8,2,1),MAX(SUM(F283:F289)-SUM(G283:G288)-44/24,0)),""),"")</f>
        <v/>
      </c>
      <c r="I289" s="25" t="str">
        <f>IF($A289=EOMONTH($A289,0),IF(VLOOKUP(MONTH($A289),$L$3:$M$14,2,0)&gt;0,VLOOKUP(MONTH($A289),$L$3:$M$14,2,0),""),IF(AND(MONTH($A289)=5,$H289&lt;&gt;""),SUM($H$3:$H289),IF(AND(MONTH($A289)=6,$H289&lt;&gt;""),SUM($H$3:$H289,-$M$3),IF(AND(MONTH($A289)=7,$H289&lt;&gt;""),SUM($H$3:$H289,-SUM($M$3:$M$4)),IF(AND(MONTH($A289)=8,$H289&lt;&gt;""),SUM($H$3:$H289,-SUM($M$3:$M$5)),IF(AND(MONTH($A289)=9,$H289&lt;&gt;""),SUM($H$3:$H289,-SUM($M$3:$M$6)),IF(AND(MONTH($A289)=10,$H289&lt;&gt;""),SUM($H$3:$H289,-SUM($M$3:$M$7)),IF(AND(MONTH($A289)=11,$H289&lt;&gt;""),SUM($H$3:$H289,-SUM($M$3:$M$8)),IF(AND(MONTH($A289)=12,$H289&lt;&gt;""),SUM($H$3:$H289,-SUM($M$3:$M$9)),IF(AND(MONTH($A289)=1,$H289&lt;&gt;""),SUM($H$3:$H289,-SUM($M$3:$M$10)),IF(AND(MONTH($A289)=2,$H289&lt;&gt;""),SUM($H$3:$H289,-SUM($M$3:$M$11)),IF(AND(MONTH($A289)=3,$H289&lt;&gt;""),SUM($H$3:$H289,-SUM($M$3:$M$12)),IF(AND(MONTH($A289)=4,$H289&lt;&gt;""),SUM($H$3:$H289,-SUM($M$3:$M$13)),"")))))))))))))</f>
        <v/>
      </c>
      <c r="J289" s="25" t="str">
        <f t="shared" si="82"/>
        <v/>
      </c>
      <c r="K289" s="25" t="str">
        <f>IF(OR(A289&lt;$E$1,A289&gt;EOMONTH($E$1,11)),"",IF(OR(AND(A289=EOMONTH(A289,0),VLOOKUP(MONTH(A289),$L$3:$N$14,3,0)&gt;0),J289&lt;&gt;""),SUM($J$3:$J289),""))</f>
        <v/>
      </c>
    </row>
    <row r="290" spans="1:11" x14ac:dyDescent="0.25">
      <c r="A290" s="17">
        <f t="shared" si="92"/>
        <v>43871</v>
      </c>
      <c r="B290" s="11"/>
      <c r="C290" s="11"/>
      <c r="D290" s="11"/>
      <c r="E290" s="11"/>
      <c r="F290" s="22" t="str">
        <f t="shared" si="91"/>
        <v/>
      </c>
      <c r="G290" s="26" t="str">
        <f t="shared" ref="G290:G295" si="101">IF(MONTH(A290)=MONTH(A291),"",IF(CHOOSE(WEEKDAY(A290,2),$F$290,SUM($F$290:$F$291),SUM($F$290:$F$292),SUM($F$290:$F$293),SUM($F$290:$F$294),SUM($F$290:$F$295))&gt;0,CHOOSE(WEEKDAY(A290,2),$F$290,SUM($F$290:$F$291),SUM($F$290:$F$292),SUM($F$290:$F$293),SUM($F$290:$F$294),SUM($F$290:$F$295)),""))</f>
        <v/>
      </c>
      <c r="H290" s="26" t="str">
        <f t="shared" ref="H290:H295" si="102">IF(G290&lt;&gt;"",IF(MAX(G290-44/24,0)&gt;0,MAX(G290-44/24,0),""),"")</f>
        <v/>
      </c>
      <c r="I290" s="26" t="str">
        <f>IF($A290=EOMONTH($A290,0),IF(VLOOKUP(MONTH($A290),$L$3:$M$14,2,0)&gt;0,VLOOKUP(MONTH($A290),$L$3:$M$14,2,0),""),IF(AND(MONTH($A290)=5,$H290&lt;&gt;""),SUM($H$3:$H290),IF(AND(MONTH($A290)=6,$H290&lt;&gt;""),SUM($H$3:$H290,-$M$3),IF(AND(MONTH($A290)=7,$H290&lt;&gt;""),SUM($H$3:$H290,-SUM($M$3:$M$4)),IF(AND(MONTH($A290)=8,$H290&lt;&gt;""),SUM($H$3:$H290,-SUM($M$3:$M$5)),IF(AND(MONTH($A290)=9,$H290&lt;&gt;""),SUM($H$3:$H290,-SUM($M$3:$M$6)),IF(AND(MONTH($A290)=10,$H290&lt;&gt;""),SUM($H$3:$H290,-SUM($M$3:$M$7)),IF(AND(MONTH($A290)=11,$H290&lt;&gt;""),SUM($H$3:$H290,-SUM($M$3:$M$8)),IF(AND(MONTH($A290)=12,$H290&lt;&gt;""),SUM($H$3:$H290,-SUM($M$3:$M$9)),IF(AND(MONTH($A290)=1,$H290&lt;&gt;""),SUM($H$3:$H290,-SUM($M$3:$M$10)),IF(AND(MONTH($A290)=2,$H290&lt;&gt;""),SUM($H$3:$H290,-SUM($M$3:$M$11)),IF(AND(MONTH($A290)=3,$H290&lt;&gt;""),SUM($H$3:$H290,-SUM($M$3:$M$12)),IF(AND(MONTH($A290)=4,$H290&lt;&gt;""),SUM($H$3:$H290,-SUM($M$3:$M$13)),"")))))))))))))</f>
        <v/>
      </c>
      <c r="J290" s="26" t="str">
        <f t="shared" si="82"/>
        <v/>
      </c>
      <c r="K290" s="26" t="str">
        <f>IF(OR(A290&lt;$E$1,A290&gt;EOMONTH($E$1,11)),"",IF(OR(AND(A290=EOMONTH(A290,0),VLOOKUP(MONTH(A290),$L$3:$N$14,3,0)&gt;0),J290&lt;&gt;""),SUM($J$3:$J290),""))</f>
        <v/>
      </c>
    </row>
    <row r="291" spans="1:11" x14ac:dyDescent="0.25">
      <c r="A291" s="17">
        <f t="shared" si="92"/>
        <v>43872</v>
      </c>
      <c r="B291" s="11"/>
      <c r="C291" s="11"/>
      <c r="D291" s="11"/>
      <c r="E291" s="11"/>
      <c r="F291" s="22" t="str">
        <f t="shared" si="91"/>
        <v/>
      </c>
      <c r="G291" s="26" t="str">
        <f t="shared" si="101"/>
        <v/>
      </c>
      <c r="H291" s="26" t="str">
        <f t="shared" si="102"/>
        <v/>
      </c>
      <c r="I291" s="26" t="str">
        <f>IF($A291=EOMONTH($A291,0),IF(VLOOKUP(MONTH($A291),$L$3:$M$14,2,0)&gt;0,VLOOKUP(MONTH($A291),$L$3:$M$14,2,0),""),IF(AND(MONTH($A291)=5,$H291&lt;&gt;""),SUM($H$3:$H291),IF(AND(MONTH($A291)=6,$H291&lt;&gt;""),SUM($H$3:$H291,-$M$3),IF(AND(MONTH($A291)=7,$H291&lt;&gt;""),SUM($H$3:$H291,-SUM($M$3:$M$4)),IF(AND(MONTH($A291)=8,$H291&lt;&gt;""),SUM($H$3:$H291,-SUM($M$3:$M$5)),IF(AND(MONTH($A291)=9,$H291&lt;&gt;""),SUM($H$3:$H291,-SUM($M$3:$M$6)),IF(AND(MONTH($A291)=10,$H291&lt;&gt;""),SUM($H$3:$H291,-SUM($M$3:$M$7)),IF(AND(MONTH($A291)=11,$H291&lt;&gt;""),SUM($H$3:$H291,-SUM($M$3:$M$8)),IF(AND(MONTH($A291)=12,$H291&lt;&gt;""),SUM($H$3:$H291,-SUM($M$3:$M$9)),IF(AND(MONTH($A291)=1,$H291&lt;&gt;""),SUM($H$3:$H291,-SUM($M$3:$M$10)),IF(AND(MONTH($A291)=2,$H291&lt;&gt;""),SUM($H$3:$H291,-SUM($M$3:$M$11)),IF(AND(MONTH($A291)=3,$H291&lt;&gt;""),SUM($H$3:$H291,-SUM($M$3:$M$12)),IF(AND(MONTH($A291)=4,$H291&lt;&gt;""),SUM($H$3:$H291,-SUM($M$3:$M$13)),"")))))))))))))</f>
        <v/>
      </c>
      <c r="J291" s="26" t="str">
        <f t="shared" ref="J291:J354" si="103">IF(G291&lt;&gt;"",IF(MAX(G291-35/24,0)&gt;0,IF(MAX(G291,0)&gt;48/24,9/24,MAX(G291-35/24,0)-_xlfn.NUMBERVALUE(H291)),""),"")</f>
        <v/>
      </c>
      <c r="K291" s="26" t="str">
        <f>IF(OR(A291&lt;$E$1,A291&gt;EOMONTH($E$1,11)),"",IF(OR(AND(A291=EOMONTH(A291,0),VLOOKUP(MONTH(A291),$L$3:$N$14,3,0)&gt;0),J291&lt;&gt;""),SUM($J$3:$J291),""))</f>
        <v/>
      </c>
    </row>
    <row r="292" spans="1:11" x14ac:dyDescent="0.25">
      <c r="A292" s="17">
        <f t="shared" si="92"/>
        <v>43873</v>
      </c>
      <c r="B292" s="11"/>
      <c r="C292" s="11"/>
      <c r="D292" s="11"/>
      <c r="E292" s="11"/>
      <c r="F292" s="22" t="str">
        <f t="shared" si="91"/>
        <v/>
      </c>
      <c r="G292" s="26" t="str">
        <f t="shared" si="101"/>
        <v/>
      </c>
      <c r="H292" s="26" t="str">
        <f t="shared" si="102"/>
        <v/>
      </c>
      <c r="I292" s="26" t="str">
        <f>IF($A292=EOMONTH($A292,0),IF(VLOOKUP(MONTH($A292),$L$3:$M$14,2,0)&gt;0,VLOOKUP(MONTH($A292),$L$3:$M$14,2,0),""),IF(AND(MONTH($A292)=5,$H292&lt;&gt;""),SUM($H$3:$H292),IF(AND(MONTH($A292)=6,$H292&lt;&gt;""),SUM($H$3:$H292,-$M$3),IF(AND(MONTH($A292)=7,$H292&lt;&gt;""),SUM($H$3:$H292,-SUM($M$3:$M$4)),IF(AND(MONTH($A292)=8,$H292&lt;&gt;""),SUM($H$3:$H292,-SUM($M$3:$M$5)),IF(AND(MONTH($A292)=9,$H292&lt;&gt;""),SUM($H$3:$H292,-SUM($M$3:$M$6)),IF(AND(MONTH($A292)=10,$H292&lt;&gt;""),SUM($H$3:$H292,-SUM($M$3:$M$7)),IF(AND(MONTH($A292)=11,$H292&lt;&gt;""),SUM($H$3:$H292,-SUM($M$3:$M$8)),IF(AND(MONTH($A292)=12,$H292&lt;&gt;""),SUM($H$3:$H292,-SUM($M$3:$M$9)),IF(AND(MONTH($A292)=1,$H292&lt;&gt;""),SUM($H$3:$H292,-SUM($M$3:$M$10)),IF(AND(MONTH($A292)=2,$H292&lt;&gt;""),SUM($H$3:$H292,-SUM($M$3:$M$11)),IF(AND(MONTH($A292)=3,$H292&lt;&gt;""),SUM($H$3:$H292,-SUM($M$3:$M$12)),IF(AND(MONTH($A292)=4,$H292&lt;&gt;""),SUM($H$3:$H292,-SUM($M$3:$M$13)),"")))))))))))))</f>
        <v/>
      </c>
      <c r="J292" s="26" t="str">
        <f t="shared" si="103"/>
        <v/>
      </c>
      <c r="K292" s="26" t="str">
        <f>IF(OR(A292&lt;$E$1,A292&gt;EOMONTH($E$1,11)),"",IF(OR(AND(A292=EOMONTH(A292,0),VLOOKUP(MONTH(A292),$L$3:$N$14,3,0)&gt;0),J292&lt;&gt;""),SUM($J$3:$J292),""))</f>
        <v/>
      </c>
    </row>
    <row r="293" spans="1:11" x14ac:dyDescent="0.25">
      <c r="A293" s="17">
        <f t="shared" si="92"/>
        <v>43874</v>
      </c>
      <c r="B293" s="11"/>
      <c r="C293" s="11"/>
      <c r="D293" s="11"/>
      <c r="E293" s="11"/>
      <c r="F293" s="22" t="str">
        <f t="shared" si="91"/>
        <v/>
      </c>
      <c r="G293" s="26" t="str">
        <f t="shared" si="101"/>
        <v/>
      </c>
      <c r="H293" s="26" t="str">
        <f t="shared" si="102"/>
        <v/>
      </c>
      <c r="I293" s="26" t="str">
        <f>IF($A293=EOMONTH($A293,0),IF(VLOOKUP(MONTH($A293),$L$3:$M$14,2,0)&gt;0,VLOOKUP(MONTH($A293),$L$3:$M$14,2,0),""),IF(AND(MONTH($A293)=5,$H293&lt;&gt;""),SUM($H$3:$H293),IF(AND(MONTH($A293)=6,$H293&lt;&gt;""),SUM($H$3:$H293,-$M$3),IF(AND(MONTH($A293)=7,$H293&lt;&gt;""),SUM($H$3:$H293,-SUM($M$3:$M$4)),IF(AND(MONTH($A293)=8,$H293&lt;&gt;""),SUM($H$3:$H293,-SUM($M$3:$M$5)),IF(AND(MONTH($A293)=9,$H293&lt;&gt;""),SUM($H$3:$H293,-SUM($M$3:$M$6)),IF(AND(MONTH($A293)=10,$H293&lt;&gt;""),SUM($H$3:$H293,-SUM($M$3:$M$7)),IF(AND(MONTH($A293)=11,$H293&lt;&gt;""),SUM($H$3:$H293,-SUM($M$3:$M$8)),IF(AND(MONTH($A293)=12,$H293&lt;&gt;""),SUM($H$3:$H293,-SUM($M$3:$M$9)),IF(AND(MONTH($A293)=1,$H293&lt;&gt;""),SUM($H$3:$H293,-SUM($M$3:$M$10)),IF(AND(MONTH($A293)=2,$H293&lt;&gt;""),SUM($H$3:$H293,-SUM($M$3:$M$11)),IF(AND(MONTH($A293)=3,$H293&lt;&gt;""),SUM($H$3:$H293,-SUM($M$3:$M$12)),IF(AND(MONTH($A293)=4,$H293&lt;&gt;""),SUM($H$3:$H293,-SUM($M$3:$M$13)),"")))))))))))))</f>
        <v/>
      </c>
      <c r="J293" s="26" t="str">
        <f t="shared" si="103"/>
        <v/>
      </c>
      <c r="K293" s="26" t="str">
        <f>IF(OR(A293&lt;$E$1,A293&gt;EOMONTH($E$1,11)),"",IF(OR(AND(A293=EOMONTH(A293,0),VLOOKUP(MONTH(A293),$L$3:$N$14,3,0)&gt;0),J293&lt;&gt;""),SUM($J$3:$J293),""))</f>
        <v/>
      </c>
    </row>
    <row r="294" spans="1:11" x14ac:dyDescent="0.25">
      <c r="A294" s="17">
        <f t="shared" si="92"/>
        <v>43875</v>
      </c>
      <c r="B294" s="11"/>
      <c r="C294" s="11"/>
      <c r="D294" s="11"/>
      <c r="E294" s="11"/>
      <c r="F294" s="22" t="str">
        <f t="shared" si="91"/>
        <v/>
      </c>
      <c r="G294" s="26" t="str">
        <f t="shared" si="101"/>
        <v/>
      </c>
      <c r="H294" s="26" t="str">
        <f t="shared" si="102"/>
        <v/>
      </c>
      <c r="I294" s="26" t="str">
        <f>IF($A294=EOMONTH($A294,0),IF(VLOOKUP(MONTH($A294),$L$3:$M$14,2,0)&gt;0,VLOOKUP(MONTH($A294),$L$3:$M$14,2,0),""),IF(AND(MONTH($A294)=5,$H294&lt;&gt;""),SUM($H$3:$H294),IF(AND(MONTH($A294)=6,$H294&lt;&gt;""),SUM($H$3:$H294,-$M$3),IF(AND(MONTH($A294)=7,$H294&lt;&gt;""),SUM($H$3:$H294,-SUM($M$3:$M$4)),IF(AND(MONTH($A294)=8,$H294&lt;&gt;""),SUM($H$3:$H294,-SUM($M$3:$M$5)),IF(AND(MONTH($A294)=9,$H294&lt;&gt;""),SUM($H$3:$H294,-SUM($M$3:$M$6)),IF(AND(MONTH($A294)=10,$H294&lt;&gt;""),SUM($H$3:$H294,-SUM($M$3:$M$7)),IF(AND(MONTH($A294)=11,$H294&lt;&gt;""),SUM($H$3:$H294,-SUM($M$3:$M$8)),IF(AND(MONTH($A294)=12,$H294&lt;&gt;""),SUM($H$3:$H294,-SUM($M$3:$M$9)),IF(AND(MONTH($A294)=1,$H294&lt;&gt;""),SUM($H$3:$H294,-SUM($M$3:$M$10)),IF(AND(MONTH($A294)=2,$H294&lt;&gt;""),SUM($H$3:$H294,-SUM($M$3:$M$11)),IF(AND(MONTH($A294)=3,$H294&lt;&gt;""),SUM($H$3:$H294,-SUM($M$3:$M$12)),IF(AND(MONTH($A294)=4,$H294&lt;&gt;""),SUM($H$3:$H294,-SUM($M$3:$M$13)),"")))))))))))))</f>
        <v/>
      </c>
      <c r="J294" s="26" t="str">
        <f t="shared" si="103"/>
        <v/>
      </c>
      <c r="K294" s="26" t="str">
        <f>IF(OR(A294&lt;$E$1,A294&gt;EOMONTH($E$1,11)),"",IF(OR(AND(A294=EOMONTH(A294,0),VLOOKUP(MONTH(A294),$L$3:$N$14,3,0)&gt;0),J294&lt;&gt;""),SUM($J$3:$J294),""))</f>
        <v/>
      </c>
    </row>
    <row r="295" spans="1:11" x14ac:dyDescent="0.25">
      <c r="A295" s="17">
        <f t="shared" si="92"/>
        <v>43876</v>
      </c>
      <c r="B295" s="11"/>
      <c r="C295" s="11"/>
      <c r="D295" s="11"/>
      <c r="E295" s="11"/>
      <c r="F295" s="22" t="str">
        <f t="shared" si="91"/>
        <v/>
      </c>
      <c r="G295" s="26" t="str">
        <f t="shared" si="101"/>
        <v/>
      </c>
      <c r="H295" s="26" t="str">
        <f t="shared" si="102"/>
        <v/>
      </c>
      <c r="I295" s="26" t="str">
        <f>IF($A295=EOMONTH($A295,0),IF(VLOOKUP(MONTH($A295),$L$3:$M$14,2,0)&gt;0,VLOOKUP(MONTH($A295),$L$3:$M$14,2,0),""),IF(AND(MONTH($A295)=5,$H295&lt;&gt;""),SUM($H$3:$H295),IF(AND(MONTH($A295)=6,$H295&lt;&gt;""),SUM($H$3:$H295,-$M$3),IF(AND(MONTH($A295)=7,$H295&lt;&gt;""),SUM($H$3:$H295,-SUM($M$3:$M$4)),IF(AND(MONTH($A295)=8,$H295&lt;&gt;""),SUM($H$3:$H295,-SUM($M$3:$M$5)),IF(AND(MONTH($A295)=9,$H295&lt;&gt;""),SUM($H$3:$H295,-SUM($M$3:$M$6)),IF(AND(MONTH($A295)=10,$H295&lt;&gt;""),SUM($H$3:$H295,-SUM($M$3:$M$7)),IF(AND(MONTH($A295)=11,$H295&lt;&gt;""),SUM($H$3:$H295,-SUM($M$3:$M$8)),IF(AND(MONTH($A295)=12,$H295&lt;&gt;""),SUM($H$3:$H295,-SUM($M$3:$M$9)),IF(AND(MONTH($A295)=1,$H295&lt;&gt;""),SUM($H$3:$H295,-SUM($M$3:$M$10)),IF(AND(MONTH($A295)=2,$H295&lt;&gt;""),SUM($H$3:$H295,-SUM($M$3:$M$11)),IF(AND(MONTH($A295)=3,$H295&lt;&gt;""),SUM($H$3:$H295,-SUM($M$3:$M$12)),IF(AND(MONTH($A295)=4,$H295&lt;&gt;""),SUM($H$3:$H295,-SUM($M$3:$M$13)),"")))))))))))))</f>
        <v/>
      </c>
      <c r="J295" s="26" t="str">
        <f t="shared" si="103"/>
        <v/>
      </c>
      <c r="K295" s="26" t="str">
        <f>IF(OR(A295&lt;$E$1,A295&gt;EOMONTH($E$1,11)),"",IF(OR(AND(A295=EOMONTH(A295,0),VLOOKUP(MONTH(A295),$L$3:$N$14,3,0)&gt;0),J295&lt;&gt;""),SUM($J$3:$J295),""))</f>
        <v/>
      </c>
    </row>
    <row r="296" spans="1:11" x14ac:dyDescent="0.25">
      <c r="A296" s="17">
        <f t="shared" si="92"/>
        <v>43877</v>
      </c>
      <c r="B296" s="11"/>
      <c r="C296" s="11"/>
      <c r="D296" s="11"/>
      <c r="E296" s="11"/>
      <c r="F296" s="22" t="str">
        <f t="shared" si="91"/>
        <v/>
      </c>
      <c r="G296" s="28" t="str">
        <f>IF(SUM(F290:F296)-SUM(G290:G295)&gt;0,SUM(F290:F296)-SUM(G290:G295),"")</f>
        <v/>
      </c>
      <c r="H296" s="26" t="str">
        <f>IF(G296&lt;&gt;"",IF(MAX(SUM(F290:F296)-SUM(G290:G295)-44/24,0)&gt;0,IF(MAX(SUM(F290:F296)-SUM(G290:G295)-44/24,0)&gt;4/24,VLOOKUP(MAX(SUM(F290:F296)-SUM(G290:G295)-44/24,0),$O$3:$P$8,2,1),MAX(SUM(F290:F296)-SUM(G290:G295)-44/24,0)),""),"")</f>
        <v/>
      </c>
      <c r="I296" s="26" t="str">
        <f>IF($A296=EOMONTH($A296,0),IF(VLOOKUP(MONTH($A296),$L$3:$M$14,2,0)&gt;0,VLOOKUP(MONTH($A296),$L$3:$M$14,2,0),""),IF(AND(MONTH($A296)=5,$H296&lt;&gt;""),SUM($H$3:$H296),IF(AND(MONTH($A296)=6,$H296&lt;&gt;""),SUM($H$3:$H296,-$M$3),IF(AND(MONTH($A296)=7,$H296&lt;&gt;""),SUM($H$3:$H296,-SUM($M$3:$M$4)),IF(AND(MONTH($A296)=8,$H296&lt;&gt;""),SUM($H$3:$H296,-SUM($M$3:$M$5)),IF(AND(MONTH($A296)=9,$H296&lt;&gt;""),SUM($H$3:$H296,-SUM($M$3:$M$6)),IF(AND(MONTH($A296)=10,$H296&lt;&gt;""),SUM($H$3:$H296,-SUM($M$3:$M$7)),IF(AND(MONTH($A296)=11,$H296&lt;&gt;""),SUM($H$3:$H296,-SUM($M$3:$M$8)),IF(AND(MONTH($A296)=12,$H296&lt;&gt;""),SUM($H$3:$H296,-SUM($M$3:$M$9)),IF(AND(MONTH($A296)=1,$H296&lt;&gt;""),SUM($H$3:$H296,-SUM($M$3:$M$10)),IF(AND(MONTH($A296)=2,$H296&lt;&gt;""),SUM($H$3:$H296,-SUM($M$3:$M$11)),IF(AND(MONTH($A296)=3,$H296&lt;&gt;""),SUM($H$3:$H296,-SUM($M$3:$M$12)),IF(AND(MONTH($A296)=4,$H296&lt;&gt;""),SUM($H$3:$H296,-SUM($M$3:$M$13)),"")))))))))))))</f>
        <v/>
      </c>
      <c r="J296" s="26" t="str">
        <f t="shared" si="103"/>
        <v/>
      </c>
      <c r="K296" s="26" t="str">
        <f>IF(OR(A296&lt;$E$1,A296&gt;EOMONTH($E$1,11)),"",IF(OR(AND(A296=EOMONTH(A296,0),VLOOKUP(MONTH(A296),$L$3:$N$14,3,0)&gt;0),J296&lt;&gt;""),SUM($J$3:$J296),""))</f>
        <v/>
      </c>
    </row>
    <row r="297" spans="1:11" x14ac:dyDescent="0.25">
      <c r="A297" s="17">
        <f t="shared" si="92"/>
        <v>43878</v>
      </c>
      <c r="B297" s="12"/>
      <c r="C297" s="12"/>
      <c r="D297" s="12"/>
      <c r="E297" s="12"/>
      <c r="F297" s="18" t="str">
        <f t="shared" si="91"/>
        <v/>
      </c>
      <c r="G297" s="25" t="str">
        <f t="shared" ref="G297:G302" si="104">IF(MONTH(A297)=MONTH(A298),"",IF(CHOOSE(WEEKDAY(A297,2),$F$297,SUM($F$297:$F$298),SUM($F$297:$F$299),SUM($F$297:$F$300),SUM($F$297:$F$301),SUM($F$297:$F$302))&gt;0,CHOOSE(WEEKDAY(A297,2),$F$297,SUM($F$297:$F$298),SUM($F$297:$F$299),SUM($F$297:$F$300),SUM($F$297:$F$301),SUM($F$297:$F$302)),""))</f>
        <v/>
      </c>
      <c r="H297" s="25" t="str">
        <f t="shared" ref="H297:H302" si="105">IF(G297&lt;&gt;"",IF(MAX(G297-44/24,0)&gt;0,MAX(G297-44/24,0),""),"")</f>
        <v/>
      </c>
      <c r="I297" s="25" t="str">
        <f>IF($A297=EOMONTH($A297,0),IF(VLOOKUP(MONTH($A297),$L$3:$M$14,2,0)&gt;0,VLOOKUP(MONTH($A297),$L$3:$M$14,2,0),""),IF(AND(MONTH($A297)=5,$H297&lt;&gt;""),SUM($H$3:$H297),IF(AND(MONTH($A297)=6,$H297&lt;&gt;""),SUM($H$3:$H297,-$M$3),IF(AND(MONTH($A297)=7,$H297&lt;&gt;""),SUM($H$3:$H297,-SUM($M$3:$M$4)),IF(AND(MONTH($A297)=8,$H297&lt;&gt;""),SUM($H$3:$H297,-SUM($M$3:$M$5)),IF(AND(MONTH($A297)=9,$H297&lt;&gt;""),SUM($H$3:$H297,-SUM($M$3:$M$6)),IF(AND(MONTH($A297)=10,$H297&lt;&gt;""),SUM($H$3:$H297,-SUM($M$3:$M$7)),IF(AND(MONTH($A297)=11,$H297&lt;&gt;""),SUM($H$3:$H297,-SUM($M$3:$M$8)),IF(AND(MONTH($A297)=12,$H297&lt;&gt;""),SUM($H$3:$H297,-SUM($M$3:$M$9)),IF(AND(MONTH($A297)=1,$H297&lt;&gt;""),SUM($H$3:$H297,-SUM($M$3:$M$10)),IF(AND(MONTH($A297)=2,$H297&lt;&gt;""),SUM($H$3:$H297,-SUM($M$3:$M$11)),IF(AND(MONTH($A297)=3,$H297&lt;&gt;""),SUM($H$3:$H297,-SUM($M$3:$M$12)),IF(AND(MONTH($A297)=4,$H297&lt;&gt;""),SUM($H$3:$H297,-SUM($M$3:$M$13)),"")))))))))))))</f>
        <v/>
      </c>
      <c r="J297" s="25" t="str">
        <f t="shared" si="103"/>
        <v/>
      </c>
      <c r="K297" s="25" t="str">
        <f>IF(OR(A297&lt;$E$1,A297&gt;EOMONTH($E$1,11)),"",IF(OR(AND(A297=EOMONTH(A297,0),VLOOKUP(MONTH(A297),$L$3:$N$14,3,0)&gt;0),J297&lt;&gt;""),SUM($J$3:$J297),""))</f>
        <v/>
      </c>
    </row>
    <row r="298" spans="1:11" x14ac:dyDescent="0.25">
      <c r="A298" s="17">
        <f t="shared" si="92"/>
        <v>43879</v>
      </c>
      <c r="B298" s="12"/>
      <c r="C298" s="12"/>
      <c r="D298" s="12"/>
      <c r="E298" s="12"/>
      <c r="F298" s="18" t="str">
        <f t="shared" si="91"/>
        <v/>
      </c>
      <c r="G298" s="25" t="str">
        <f t="shared" si="104"/>
        <v/>
      </c>
      <c r="H298" s="25" t="str">
        <f t="shared" si="105"/>
        <v/>
      </c>
      <c r="I298" s="25" t="str">
        <f>IF($A298=EOMONTH($A298,0),IF(VLOOKUP(MONTH($A298),$L$3:$M$14,2,0)&gt;0,VLOOKUP(MONTH($A298),$L$3:$M$14,2,0),""),IF(AND(MONTH($A298)=5,$H298&lt;&gt;""),SUM($H$3:$H298),IF(AND(MONTH($A298)=6,$H298&lt;&gt;""),SUM($H$3:$H298,-$M$3),IF(AND(MONTH($A298)=7,$H298&lt;&gt;""),SUM($H$3:$H298,-SUM($M$3:$M$4)),IF(AND(MONTH($A298)=8,$H298&lt;&gt;""),SUM($H$3:$H298,-SUM($M$3:$M$5)),IF(AND(MONTH($A298)=9,$H298&lt;&gt;""),SUM($H$3:$H298,-SUM($M$3:$M$6)),IF(AND(MONTH($A298)=10,$H298&lt;&gt;""),SUM($H$3:$H298,-SUM($M$3:$M$7)),IF(AND(MONTH($A298)=11,$H298&lt;&gt;""),SUM($H$3:$H298,-SUM($M$3:$M$8)),IF(AND(MONTH($A298)=12,$H298&lt;&gt;""),SUM($H$3:$H298,-SUM($M$3:$M$9)),IF(AND(MONTH($A298)=1,$H298&lt;&gt;""),SUM($H$3:$H298,-SUM($M$3:$M$10)),IF(AND(MONTH($A298)=2,$H298&lt;&gt;""),SUM($H$3:$H298,-SUM($M$3:$M$11)),IF(AND(MONTH($A298)=3,$H298&lt;&gt;""),SUM($H$3:$H298,-SUM($M$3:$M$12)),IF(AND(MONTH($A298)=4,$H298&lt;&gt;""),SUM($H$3:$H298,-SUM($M$3:$M$13)),"")))))))))))))</f>
        <v/>
      </c>
      <c r="J298" s="25" t="str">
        <f t="shared" si="103"/>
        <v/>
      </c>
      <c r="K298" s="25" t="str">
        <f>IF(OR(A298&lt;$E$1,A298&gt;EOMONTH($E$1,11)),"",IF(OR(AND(A298=EOMONTH(A298,0),VLOOKUP(MONTH(A298),$L$3:$N$14,3,0)&gt;0),J298&lt;&gt;""),SUM($J$3:$J298),""))</f>
        <v/>
      </c>
    </row>
    <row r="299" spans="1:11" x14ac:dyDescent="0.25">
      <c r="A299" s="17">
        <f t="shared" si="92"/>
        <v>43880</v>
      </c>
      <c r="B299" s="12"/>
      <c r="C299" s="12"/>
      <c r="D299" s="12"/>
      <c r="E299" s="12"/>
      <c r="F299" s="18" t="str">
        <f t="shared" si="91"/>
        <v/>
      </c>
      <c r="G299" s="25" t="str">
        <f t="shared" si="104"/>
        <v/>
      </c>
      <c r="H299" s="25" t="str">
        <f t="shared" si="105"/>
        <v/>
      </c>
      <c r="I299" s="25" t="str">
        <f>IF($A299=EOMONTH($A299,0),IF(VLOOKUP(MONTH($A299),$L$3:$M$14,2,0)&gt;0,VLOOKUP(MONTH($A299),$L$3:$M$14,2,0),""),IF(AND(MONTH($A299)=5,$H299&lt;&gt;""),SUM($H$3:$H299),IF(AND(MONTH($A299)=6,$H299&lt;&gt;""),SUM($H$3:$H299,-$M$3),IF(AND(MONTH($A299)=7,$H299&lt;&gt;""),SUM($H$3:$H299,-SUM($M$3:$M$4)),IF(AND(MONTH($A299)=8,$H299&lt;&gt;""),SUM($H$3:$H299,-SUM($M$3:$M$5)),IF(AND(MONTH($A299)=9,$H299&lt;&gt;""),SUM($H$3:$H299,-SUM($M$3:$M$6)),IF(AND(MONTH($A299)=10,$H299&lt;&gt;""),SUM($H$3:$H299,-SUM($M$3:$M$7)),IF(AND(MONTH($A299)=11,$H299&lt;&gt;""),SUM($H$3:$H299,-SUM($M$3:$M$8)),IF(AND(MONTH($A299)=12,$H299&lt;&gt;""),SUM($H$3:$H299,-SUM($M$3:$M$9)),IF(AND(MONTH($A299)=1,$H299&lt;&gt;""),SUM($H$3:$H299,-SUM($M$3:$M$10)),IF(AND(MONTH($A299)=2,$H299&lt;&gt;""),SUM($H$3:$H299,-SUM($M$3:$M$11)),IF(AND(MONTH($A299)=3,$H299&lt;&gt;""),SUM($H$3:$H299,-SUM($M$3:$M$12)),IF(AND(MONTH($A299)=4,$H299&lt;&gt;""),SUM($H$3:$H299,-SUM($M$3:$M$13)),"")))))))))))))</f>
        <v/>
      </c>
      <c r="J299" s="25" t="str">
        <f t="shared" si="103"/>
        <v/>
      </c>
      <c r="K299" s="25" t="str">
        <f>IF(OR(A299&lt;$E$1,A299&gt;EOMONTH($E$1,11)),"",IF(OR(AND(A299=EOMONTH(A299,0),VLOOKUP(MONTH(A299),$L$3:$N$14,3,0)&gt;0),J299&lt;&gt;""),SUM($J$3:$J299),""))</f>
        <v/>
      </c>
    </row>
    <row r="300" spans="1:11" x14ac:dyDescent="0.25">
      <c r="A300" s="17">
        <f t="shared" si="92"/>
        <v>43881</v>
      </c>
      <c r="B300" s="12"/>
      <c r="C300" s="12"/>
      <c r="D300" s="12"/>
      <c r="E300" s="12"/>
      <c r="F300" s="18" t="str">
        <f t="shared" si="91"/>
        <v/>
      </c>
      <c r="G300" s="25" t="str">
        <f t="shared" si="104"/>
        <v/>
      </c>
      <c r="H300" s="25" t="str">
        <f t="shared" si="105"/>
        <v/>
      </c>
      <c r="I300" s="25" t="str">
        <f>IF($A300=EOMONTH($A300,0),IF(VLOOKUP(MONTH($A300),$L$3:$M$14,2,0)&gt;0,VLOOKUP(MONTH($A300),$L$3:$M$14,2,0),""),IF(AND(MONTH($A300)=5,$H300&lt;&gt;""),SUM($H$3:$H300),IF(AND(MONTH($A300)=6,$H300&lt;&gt;""),SUM($H$3:$H300,-$M$3),IF(AND(MONTH($A300)=7,$H300&lt;&gt;""),SUM($H$3:$H300,-SUM($M$3:$M$4)),IF(AND(MONTH($A300)=8,$H300&lt;&gt;""),SUM($H$3:$H300,-SUM($M$3:$M$5)),IF(AND(MONTH($A300)=9,$H300&lt;&gt;""),SUM($H$3:$H300,-SUM($M$3:$M$6)),IF(AND(MONTH($A300)=10,$H300&lt;&gt;""),SUM($H$3:$H300,-SUM($M$3:$M$7)),IF(AND(MONTH($A300)=11,$H300&lt;&gt;""),SUM($H$3:$H300,-SUM($M$3:$M$8)),IF(AND(MONTH($A300)=12,$H300&lt;&gt;""),SUM($H$3:$H300,-SUM($M$3:$M$9)),IF(AND(MONTH($A300)=1,$H300&lt;&gt;""),SUM($H$3:$H300,-SUM($M$3:$M$10)),IF(AND(MONTH($A300)=2,$H300&lt;&gt;""),SUM($H$3:$H300,-SUM($M$3:$M$11)),IF(AND(MONTH($A300)=3,$H300&lt;&gt;""),SUM($H$3:$H300,-SUM($M$3:$M$12)),IF(AND(MONTH($A300)=4,$H300&lt;&gt;""),SUM($H$3:$H300,-SUM($M$3:$M$13)),"")))))))))))))</f>
        <v/>
      </c>
      <c r="J300" s="25" t="str">
        <f t="shared" si="103"/>
        <v/>
      </c>
      <c r="K300" s="25" t="str">
        <f>IF(OR(A300&lt;$E$1,A300&gt;EOMONTH($E$1,11)),"",IF(OR(AND(A300=EOMONTH(A300,0),VLOOKUP(MONTH(A300),$L$3:$N$14,3,0)&gt;0),J300&lt;&gt;""),SUM($J$3:$J300),""))</f>
        <v/>
      </c>
    </row>
    <row r="301" spans="1:11" x14ac:dyDescent="0.25">
      <c r="A301" s="17">
        <f t="shared" si="92"/>
        <v>43882</v>
      </c>
      <c r="B301" s="12"/>
      <c r="C301" s="12"/>
      <c r="D301" s="12"/>
      <c r="E301" s="12"/>
      <c r="F301" s="18" t="str">
        <f t="shared" si="91"/>
        <v/>
      </c>
      <c r="G301" s="25" t="str">
        <f t="shared" si="104"/>
        <v/>
      </c>
      <c r="H301" s="25" t="str">
        <f t="shared" si="105"/>
        <v/>
      </c>
      <c r="I301" s="25" t="str">
        <f>IF($A301=EOMONTH($A301,0),IF(VLOOKUP(MONTH($A301),$L$3:$M$14,2,0)&gt;0,VLOOKUP(MONTH($A301),$L$3:$M$14,2,0),""),IF(AND(MONTH($A301)=5,$H301&lt;&gt;""),SUM($H$3:$H301),IF(AND(MONTH($A301)=6,$H301&lt;&gt;""),SUM($H$3:$H301,-$M$3),IF(AND(MONTH($A301)=7,$H301&lt;&gt;""),SUM($H$3:$H301,-SUM($M$3:$M$4)),IF(AND(MONTH($A301)=8,$H301&lt;&gt;""),SUM($H$3:$H301,-SUM($M$3:$M$5)),IF(AND(MONTH($A301)=9,$H301&lt;&gt;""),SUM($H$3:$H301,-SUM($M$3:$M$6)),IF(AND(MONTH($A301)=10,$H301&lt;&gt;""),SUM($H$3:$H301,-SUM($M$3:$M$7)),IF(AND(MONTH($A301)=11,$H301&lt;&gt;""),SUM($H$3:$H301,-SUM($M$3:$M$8)),IF(AND(MONTH($A301)=12,$H301&lt;&gt;""),SUM($H$3:$H301,-SUM($M$3:$M$9)),IF(AND(MONTH($A301)=1,$H301&lt;&gt;""),SUM($H$3:$H301,-SUM($M$3:$M$10)),IF(AND(MONTH($A301)=2,$H301&lt;&gt;""),SUM($H$3:$H301,-SUM($M$3:$M$11)),IF(AND(MONTH($A301)=3,$H301&lt;&gt;""),SUM($H$3:$H301,-SUM($M$3:$M$12)),IF(AND(MONTH($A301)=4,$H301&lt;&gt;""),SUM($H$3:$H301,-SUM($M$3:$M$13)),"")))))))))))))</f>
        <v/>
      </c>
      <c r="J301" s="25" t="str">
        <f t="shared" si="103"/>
        <v/>
      </c>
      <c r="K301" s="25" t="str">
        <f>IF(OR(A301&lt;$E$1,A301&gt;EOMONTH($E$1,11)),"",IF(OR(AND(A301=EOMONTH(A301,0),VLOOKUP(MONTH(A301),$L$3:$N$14,3,0)&gt;0),J301&lt;&gt;""),SUM($J$3:$J301),""))</f>
        <v/>
      </c>
    </row>
    <row r="302" spans="1:11" x14ac:dyDescent="0.25">
      <c r="A302" s="17">
        <f t="shared" si="92"/>
        <v>43883</v>
      </c>
      <c r="B302" s="12"/>
      <c r="C302" s="12"/>
      <c r="D302" s="12"/>
      <c r="E302" s="12"/>
      <c r="F302" s="18" t="str">
        <f t="shared" si="91"/>
        <v/>
      </c>
      <c r="G302" s="25" t="str">
        <f t="shared" si="104"/>
        <v/>
      </c>
      <c r="H302" s="25" t="str">
        <f t="shared" si="105"/>
        <v/>
      </c>
      <c r="I302" s="25" t="str">
        <f>IF($A302=EOMONTH($A302,0),IF(VLOOKUP(MONTH($A302),$L$3:$M$14,2,0)&gt;0,VLOOKUP(MONTH($A302),$L$3:$M$14,2,0),""),IF(AND(MONTH($A302)=5,$H302&lt;&gt;""),SUM($H$3:$H302),IF(AND(MONTH($A302)=6,$H302&lt;&gt;""),SUM($H$3:$H302,-$M$3),IF(AND(MONTH($A302)=7,$H302&lt;&gt;""),SUM($H$3:$H302,-SUM($M$3:$M$4)),IF(AND(MONTH($A302)=8,$H302&lt;&gt;""),SUM($H$3:$H302,-SUM($M$3:$M$5)),IF(AND(MONTH($A302)=9,$H302&lt;&gt;""),SUM($H$3:$H302,-SUM($M$3:$M$6)),IF(AND(MONTH($A302)=10,$H302&lt;&gt;""),SUM($H$3:$H302,-SUM($M$3:$M$7)),IF(AND(MONTH($A302)=11,$H302&lt;&gt;""),SUM($H$3:$H302,-SUM($M$3:$M$8)),IF(AND(MONTH($A302)=12,$H302&lt;&gt;""),SUM($H$3:$H302,-SUM($M$3:$M$9)),IF(AND(MONTH($A302)=1,$H302&lt;&gt;""),SUM($H$3:$H302,-SUM($M$3:$M$10)),IF(AND(MONTH($A302)=2,$H302&lt;&gt;""),SUM($H$3:$H302,-SUM($M$3:$M$11)),IF(AND(MONTH($A302)=3,$H302&lt;&gt;""),SUM($H$3:$H302,-SUM($M$3:$M$12)),IF(AND(MONTH($A302)=4,$H302&lt;&gt;""),SUM($H$3:$H302,-SUM($M$3:$M$13)),"")))))))))))))</f>
        <v/>
      </c>
      <c r="J302" s="25" t="str">
        <f t="shared" si="103"/>
        <v/>
      </c>
      <c r="K302" s="25" t="str">
        <f>IF(OR(A302&lt;$E$1,A302&gt;EOMONTH($E$1,11)),"",IF(OR(AND(A302=EOMONTH(A302,0),VLOOKUP(MONTH(A302),$L$3:$N$14,3,0)&gt;0),J302&lt;&gt;""),SUM($J$3:$J302),""))</f>
        <v/>
      </c>
    </row>
    <row r="303" spans="1:11" x14ac:dyDescent="0.25">
      <c r="A303" s="17">
        <f t="shared" si="92"/>
        <v>43884</v>
      </c>
      <c r="B303" s="12"/>
      <c r="C303" s="12"/>
      <c r="D303" s="12"/>
      <c r="E303" s="12"/>
      <c r="F303" s="18" t="str">
        <f t="shared" si="91"/>
        <v/>
      </c>
      <c r="G303" s="27" t="str">
        <f>IF(SUM(F297:F303)-SUM(G297:G302)&gt;0,SUM(F297:F303)-SUM(G297:G302),"")</f>
        <v/>
      </c>
      <c r="H303" s="25" t="str">
        <f>IF(G303&lt;&gt;"",IF(MAX(SUM(F297:F303)-SUM(G297:G302)-44/24,0)&gt;0,IF(MAX(SUM(F297:F303)-SUM(G297:G302)-44/24,0)&gt;4/24,VLOOKUP(MAX(SUM(F297:F303)-SUM(G297:G302)-44/24,0),$O$3:$P$8,2,1),MAX(SUM(F297:F303)-SUM(G297:G302)-44/24,0)),""),"")</f>
        <v/>
      </c>
      <c r="I303" s="25" t="str">
        <f>IF($A303=EOMONTH($A303,0),IF(VLOOKUP(MONTH($A303),$L$3:$M$14,2,0)&gt;0,VLOOKUP(MONTH($A303),$L$3:$M$14,2,0),""),IF(AND(MONTH($A303)=5,$H303&lt;&gt;""),SUM($H$3:$H303),IF(AND(MONTH($A303)=6,$H303&lt;&gt;""),SUM($H$3:$H303,-$M$3),IF(AND(MONTH($A303)=7,$H303&lt;&gt;""),SUM($H$3:$H303,-SUM($M$3:$M$4)),IF(AND(MONTH($A303)=8,$H303&lt;&gt;""),SUM($H$3:$H303,-SUM($M$3:$M$5)),IF(AND(MONTH($A303)=9,$H303&lt;&gt;""),SUM($H$3:$H303,-SUM($M$3:$M$6)),IF(AND(MONTH($A303)=10,$H303&lt;&gt;""),SUM($H$3:$H303,-SUM($M$3:$M$7)),IF(AND(MONTH($A303)=11,$H303&lt;&gt;""),SUM($H$3:$H303,-SUM($M$3:$M$8)),IF(AND(MONTH($A303)=12,$H303&lt;&gt;""),SUM($H$3:$H303,-SUM($M$3:$M$9)),IF(AND(MONTH($A303)=1,$H303&lt;&gt;""),SUM($H$3:$H303,-SUM($M$3:$M$10)),IF(AND(MONTH($A303)=2,$H303&lt;&gt;""),SUM($H$3:$H303,-SUM($M$3:$M$11)),IF(AND(MONTH($A303)=3,$H303&lt;&gt;""),SUM($H$3:$H303,-SUM($M$3:$M$12)),IF(AND(MONTH($A303)=4,$H303&lt;&gt;""),SUM($H$3:$H303,-SUM($M$3:$M$13)),"")))))))))))))</f>
        <v/>
      </c>
      <c r="J303" s="25" t="str">
        <f t="shared" si="103"/>
        <v/>
      </c>
      <c r="K303" s="25" t="str">
        <f>IF(OR(A303&lt;$E$1,A303&gt;EOMONTH($E$1,11)),"",IF(OR(AND(A303=EOMONTH(A303,0),VLOOKUP(MONTH(A303),$L$3:$N$14,3,0)&gt;0),J303&lt;&gt;""),SUM($J$3:$J303),""))</f>
        <v/>
      </c>
    </row>
    <row r="304" spans="1:11" x14ac:dyDescent="0.25">
      <c r="A304" s="17">
        <f t="shared" si="92"/>
        <v>43885</v>
      </c>
      <c r="B304" s="11"/>
      <c r="C304" s="11"/>
      <c r="D304" s="11"/>
      <c r="E304" s="11"/>
      <c r="F304" s="22" t="str">
        <f t="shared" si="91"/>
        <v/>
      </c>
      <c r="G304" s="26" t="str">
        <f t="shared" ref="G304:G309" si="106">IF(MONTH(A304)=MONTH(A305),"",IF(CHOOSE(WEEKDAY(A304,2),$F$304,SUM($F$304:$F$305),SUM($F$304:$F$306),SUM($F$304:$F$307),SUM($F$304:$F$308),SUM($F$304:$F$309))&gt;0,CHOOSE(WEEKDAY(A304,2),$F$304,SUM($F$304:$F$305),SUM($F$304:$F$306),SUM($F$304:$F$307),SUM($F$304:$F$308),SUM($F$304:$F$309)),""))</f>
        <v/>
      </c>
      <c r="H304" s="26" t="str">
        <f t="shared" ref="H304:H309" si="107">IF(G304&lt;&gt;"",IF(MAX(G304-44/24,0)&gt;0,MAX(G304-44/24,0),""),"")</f>
        <v/>
      </c>
      <c r="I304" s="26" t="str">
        <f>IF($A304=EOMONTH($A304,0),IF(VLOOKUP(MONTH($A304),$L$3:$M$14,2,0)&gt;0,VLOOKUP(MONTH($A304),$L$3:$M$14,2,0),""),IF(AND(MONTH($A304)=5,$H304&lt;&gt;""),SUM($H$3:$H304),IF(AND(MONTH($A304)=6,$H304&lt;&gt;""),SUM($H$3:$H304,-$M$3),IF(AND(MONTH($A304)=7,$H304&lt;&gt;""),SUM($H$3:$H304,-SUM($M$3:$M$4)),IF(AND(MONTH($A304)=8,$H304&lt;&gt;""),SUM($H$3:$H304,-SUM($M$3:$M$5)),IF(AND(MONTH($A304)=9,$H304&lt;&gt;""),SUM($H$3:$H304,-SUM($M$3:$M$6)),IF(AND(MONTH($A304)=10,$H304&lt;&gt;""),SUM($H$3:$H304,-SUM($M$3:$M$7)),IF(AND(MONTH($A304)=11,$H304&lt;&gt;""),SUM($H$3:$H304,-SUM($M$3:$M$8)),IF(AND(MONTH($A304)=12,$H304&lt;&gt;""),SUM($H$3:$H304,-SUM($M$3:$M$9)),IF(AND(MONTH($A304)=1,$H304&lt;&gt;""),SUM($H$3:$H304,-SUM($M$3:$M$10)),IF(AND(MONTH($A304)=2,$H304&lt;&gt;""),SUM($H$3:$H304,-SUM($M$3:$M$11)),IF(AND(MONTH($A304)=3,$H304&lt;&gt;""),SUM($H$3:$H304,-SUM($M$3:$M$12)),IF(AND(MONTH($A304)=4,$H304&lt;&gt;""),SUM($H$3:$H304,-SUM($M$3:$M$13)),"")))))))))))))</f>
        <v/>
      </c>
      <c r="J304" s="26" t="str">
        <f t="shared" si="103"/>
        <v/>
      </c>
      <c r="K304" s="26" t="str">
        <f>IF(OR(A304&lt;$E$1,A304&gt;EOMONTH($E$1,11)),"",IF(OR(AND(A304=EOMONTH(A304,0),VLOOKUP(MONTH(A304),$L$3:$N$14,3,0)&gt;0),J304&lt;&gt;""),SUM($J$3:$J304),""))</f>
        <v/>
      </c>
    </row>
    <row r="305" spans="1:11" x14ac:dyDescent="0.25">
      <c r="A305" s="17">
        <f t="shared" si="92"/>
        <v>43886</v>
      </c>
      <c r="B305" s="11"/>
      <c r="C305" s="11"/>
      <c r="D305" s="11"/>
      <c r="E305" s="11"/>
      <c r="F305" s="22" t="str">
        <f t="shared" si="91"/>
        <v/>
      </c>
      <c r="G305" s="26" t="str">
        <f t="shared" si="106"/>
        <v/>
      </c>
      <c r="H305" s="26" t="str">
        <f t="shared" si="107"/>
        <v/>
      </c>
      <c r="I305" s="26" t="str">
        <f>IF($A305=EOMONTH($A305,0),IF(VLOOKUP(MONTH($A305),$L$3:$M$14,2,0)&gt;0,VLOOKUP(MONTH($A305),$L$3:$M$14,2,0),""),IF(AND(MONTH($A305)=5,$H305&lt;&gt;""),SUM($H$3:$H305),IF(AND(MONTH($A305)=6,$H305&lt;&gt;""),SUM($H$3:$H305,-$M$3),IF(AND(MONTH($A305)=7,$H305&lt;&gt;""),SUM($H$3:$H305,-SUM($M$3:$M$4)),IF(AND(MONTH($A305)=8,$H305&lt;&gt;""),SUM($H$3:$H305,-SUM($M$3:$M$5)),IF(AND(MONTH($A305)=9,$H305&lt;&gt;""),SUM($H$3:$H305,-SUM($M$3:$M$6)),IF(AND(MONTH($A305)=10,$H305&lt;&gt;""),SUM($H$3:$H305,-SUM($M$3:$M$7)),IF(AND(MONTH($A305)=11,$H305&lt;&gt;""),SUM($H$3:$H305,-SUM($M$3:$M$8)),IF(AND(MONTH($A305)=12,$H305&lt;&gt;""),SUM($H$3:$H305,-SUM($M$3:$M$9)),IF(AND(MONTH($A305)=1,$H305&lt;&gt;""),SUM($H$3:$H305,-SUM($M$3:$M$10)),IF(AND(MONTH($A305)=2,$H305&lt;&gt;""),SUM($H$3:$H305,-SUM($M$3:$M$11)),IF(AND(MONTH($A305)=3,$H305&lt;&gt;""),SUM($H$3:$H305,-SUM($M$3:$M$12)),IF(AND(MONTH($A305)=4,$H305&lt;&gt;""),SUM($H$3:$H305,-SUM($M$3:$M$13)),"")))))))))))))</f>
        <v/>
      </c>
      <c r="J305" s="26" t="str">
        <f t="shared" si="103"/>
        <v/>
      </c>
      <c r="K305" s="26" t="str">
        <f>IF(OR(A305&lt;$E$1,A305&gt;EOMONTH($E$1,11)),"",IF(OR(AND(A305=EOMONTH(A305,0),VLOOKUP(MONTH(A305),$L$3:$N$14,3,0)&gt;0),J305&lt;&gt;""),SUM($J$3:$J305),""))</f>
        <v/>
      </c>
    </row>
    <row r="306" spans="1:11" x14ac:dyDescent="0.25">
      <c r="A306" s="17">
        <f t="shared" si="92"/>
        <v>43887</v>
      </c>
      <c r="B306" s="11"/>
      <c r="C306" s="11"/>
      <c r="D306" s="11"/>
      <c r="E306" s="11"/>
      <c r="F306" s="22" t="str">
        <f t="shared" si="91"/>
        <v/>
      </c>
      <c r="G306" s="26" t="str">
        <f t="shared" si="106"/>
        <v/>
      </c>
      <c r="H306" s="26" t="str">
        <f t="shared" si="107"/>
        <v/>
      </c>
      <c r="I306" s="26" t="str">
        <f>IF($A306=EOMONTH($A306,0),IF(VLOOKUP(MONTH($A306),$L$3:$M$14,2,0)&gt;0,VLOOKUP(MONTH($A306),$L$3:$M$14,2,0),""),IF(AND(MONTH($A306)=5,$H306&lt;&gt;""),SUM($H$3:$H306),IF(AND(MONTH($A306)=6,$H306&lt;&gt;""),SUM($H$3:$H306,-$M$3),IF(AND(MONTH($A306)=7,$H306&lt;&gt;""),SUM($H$3:$H306,-SUM($M$3:$M$4)),IF(AND(MONTH($A306)=8,$H306&lt;&gt;""),SUM($H$3:$H306,-SUM($M$3:$M$5)),IF(AND(MONTH($A306)=9,$H306&lt;&gt;""),SUM($H$3:$H306,-SUM($M$3:$M$6)),IF(AND(MONTH($A306)=10,$H306&lt;&gt;""),SUM($H$3:$H306,-SUM($M$3:$M$7)),IF(AND(MONTH($A306)=11,$H306&lt;&gt;""),SUM($H$3:$H306,-SUM($M$3:$M$8)),IF(AND(MONTH($A306)=12,$H306&lt;&gt;""),SUM($H$3:$H306,-SUM($M$3:$M$9)),IF(AND(MONTH($A306)=1,$H306&lt;&gt;""),SUM($H$3:$H306,-SUM($M$3:$M$10)),IF(AND(MONTH($A306)=2,$H306&lt;&gt;""),SUM($H$3:$H306,-SUM($M$3:$M$11)),IF(AND(MONTH($A306)=3,$H306&lt;&gt;""),SUM($H$3:$H306,-SUM($M$3:$M$12)),IF(AND(MONTH($A306)=4,$H306&lt;&gt;""),SUM($H$3:$H306,-SUM($M$3:$M$13)),"")))))))))))))</f>
        <v/>
      </c>
      <c r="J306" s="26" t="str">
        <f t="shared" si="103"/>
        <v/>
      </c>
      <c r="K306" s="26" t="str">
        <f>IF(OR(A306&lt;$E$1,A306&gt;EOMONTH($E$1,11)),"",IF(OR(AND(A306=EOMONTH(A306,0),VLOOKUP(MONTH(A306),$L$3:$N$14,3,0)&gt;0),J306&lt;&gt;""),SUM($J$3:$J306),""))</f>
        <v/>
      </c>
    </row>
    <row r="307" spans="1:11" x14ac:dyDescent="0.25">
      <c r="A307" s="17">
        <f t="shared" si="92"/>
        <v>43888</v>
      </c>
      <c r="B307" s="11"/>
      <c r="C307" s="11"/>
      <c r="D307" s="11"/>
      <c r="E307" s="11"/>
      <c r="F307" s="22" t="str">
        <f t="shared" si="91"/>
        <v/>
      </c>
      <c r="G307" s="26" t="str">
        <f t="shared" si="106"/>
        <v/>
      </c>
      <c r="H307" s="26" t="str">
        <f t="shared" si="107"/>
        <v/>
      </c>
      <c r="I307" s="26" t="str">
        <f>IF($A307=EOMONTH($A307,0),IF(VLOOKUP(MONTH($A307),$L$3:$M$14,2,0)&gt;0,VLOOKUP(MONTH($A307),$L$3:$M$14,2,0),""),IF(AND(MONTH($A307)=5,$H307&lt;&gt;""),SUM($H$3:$H307),IF(AND(MONTH($A307)=6,$H307&lt;&gt;""),SUM($H$3:$H307,-$M$3),IF(AND(MONTH($A307)=7,$H307&lt;&gt;""),SUM($H$3:$H307,-SUM($M$3:$M$4)),IF(AND(MONTH($A307)=8,$H307&lt;&gt;""),SUM($H$3:$H307,-SUM($M$3:$M$5)),IF(AND(MONTH($A307)=9,$H307&lt;&gt;""),SUM($H$3:$H307,-SUM($M$3:$M$6)),IF(AND(MONTH($A307)=10,$H307&lt;&gt;""),SUM($H$3:$H307,-SUM($M$3:$M$7)),IF(AND(MONTH($A307)=11,$H307&lt;&gt;""),SUM($H$3:$H307,-SUM($M$3:$M$8)),IF(AND(MONTH($A307)=12,$H307&lt;&gt;""),SUM($H$3:$H307,-SUM($M$3:$M$9)),IF(AND(MONTH($A307)=1,$H307&lt;&gt;""),SUM($H$3:$H307,-SUM($M$3:$M$10)),IF(AND(MONTH($A307)=2,$H307&lt;&gt;""),SUM($H$3:$H307,-SUM($M$3:$M$11)),IF(AND(MONTH($A307)=3,$H307&lt;&gt;""),SUM($H$3:$H307,-SUM($M$3:$M$12)),IF(AND(MONTH($A307)=4,$H307&lt;&gt;""),SUM($H$3:$H307,-SUM($M$3:$M$13)),"")))))))))))))</f>
        <v/>
      </c>
      <c r="J307" s="26" t="str">
        <f t="shared" si="103"/>
        <v/>
      </c>
      <c r="K307" s="26" t="str">
        <f>IF(OR(A307&lt;$E$1,A307&gt;EOMONTH($E$1,11)),"",IF(OR(AND(A307=EOMONTH(A307,0),VLOOKUP(MONTH(A307),$L$3:$N$14,3,0)&gt;0),J307&lt;&gt;""),SUM($J$3:$J307),""))</f>
        <v/>
      </c>
    </row>
    <row r="308" spans="1:11" x14ac:dyDescent="0.25">
      <c r="A308" s="17">
        <f t="shared" si="92"/>
        <v>43889</v>
      </c>
      <c r="B308" s="11"/>
      <c r="C308" s="11"/>
      <c r="D308" s="11"/>
      <c r="E308" s="11"/>
      <c r="F308" s="22" t="str">
        <f t="shared" si="91"/>
        <v/>
      </c>
      <c r="G308" s="26" t="str">
        <f t="shared" si="106"/>
        <v/>
      </c>
      <c r="H308" s="26" t="str">
        <f t="shared" si="107"/>
        <v/>
      </c>
      <c r="I308" s="26" t="str">
        <f>IF($A308=EOMONTH($A308,0),IF(VLOOKUP(MONTH($A308),$L$3:$M$14,2,0)&gt;0,VLOOKUP(MONTH($A308),$L$3:$M$14,2,0),""),IF(AND(MONTH($A308)=5,$H308&lt;&gt;""),SUM($H$3:$H308),IF(AND(MONTH($A308)=6,$H308&lt;&gt;""),SUM($H$3:$H308,-$M$3),IF(AND(MONTH($A308)=7,$H308&lt;&gt;""),SUM($H$3:$H308,-SUM($M$3:$M$4)),IF(AND(MONTH($A308)=8,$H308&lt;&gt;""),SUM($H$3:$H308,-SUM($M$3:$M$5)),IF(AND(MONTH($A308)=9,$H308&lt;&gt;""),SUM($H$3:$H308,-SUM($M$3:$M$6)),IF(AND(MONTH($A308)=10,$H308&lt;&gt;""),SUM($H$3:$H308,-SUM($M$3:$M$7)),IF(AND(MONTH($A308)=11,$H308&lt;&gt;""),SUM($H$3:$H308,-SUM($M$3:$M$8)),IF(AND(MONTH($A308)=12,$H308&lt;&gt;""),SUM($H$3:$H308,-SUM($M$3:$M$9)),IF(AND(MONTH($A308)=1,$H308&lt;&gt;""),SUM($H$3:$H308,-SUM($M$3:$M$10)),IF(AND(MONTH($A308)=2,$H308&lt;&gt;""),SUM($H$3:$H308,-SUM($M$3:$M$11)),IF(AND(MONTH($A308)=3,$H308&lt;&gt;""),SUM($H$3:$H308,-SUM($M$3:$M$12)),IF(AND(MONTH($A308)=4,$H308&lt;&gt;""),SUM($H$3:$H308,-SUM($M$3:$M$13)),"")))))))))))))</f>
        <v/>
      </c>
      <c r="J308" s="26" t="str">
        <f t="shared" si="103"/>
        <v/>
      </c>
      <c r="K308" s="26" t="str">
        <f>IF(OR(A308&lt;$E$1,A308&gt;EOMONTH($E$1,11)),"",IF(OR(AND(A308=EOMONTH(A308,0),VLOOKUP(MONTH(A308),$L$3:$N$14,3,0)&gt;0),J308&lt;&gt;""),SUM($J$3:$J308),""))</f>
        <v/>
      </c>
    </row>
    <row r="309" spans="1:11" x14ac:dyDescent="0.25">
      <c r="A309" s="17">
        <f t="shared" si="92"/>
        <v>43890</v>
      </c>
      <c r="B309" s="11"/>
      <c r="C309" s="11"/>
      <c r="D309" s="11"/>
      <c r="E309" s="11"/>
      <c r="F309" s="22" t="str">
        <f t="shared" si="91"/>
        <v/>
      </c>
      <c r="G309" s="26" t="str">
        <f t="shared" si="106"/>
        <v/>
      </c>
      <c r="H309" s="26" t="str">
        <f t="shared" si="107"/>
        <v/>
      </c>
      <c r="I309" s="26" t="str">
        <f>IF($A309=EOMONTH($A309,0),IF(VLOOKUP(MONTH($A309),$L$3:$M$14,2,0)&gt;0,VLOOKUP(MONTH($A309),$L$3:$M$14,2,0),""),IF(AND(MONTH($A309)=5,$H309&lt;&gt;""),SUM($H$3:$H309),IF(AND(MONTH($A309)=6,$H309&lt;&gt;""),SUM($H$3:$H309,-$M$3),IF(AND(MONTH($A309)=7,$H309&lt;&gt;""),SUM($H$3:$H309,-SUM($M$3:$M$4)),IF(AND(MONTH($A309)=8,$H309&lt;&gt;""),SUM($H$3:$H309,-SUM($M$3:$M$5)),IF(AND(MONTH($A309)=9,$H309&lt;&gt;""),SUM($H$3:$H309,-SUM($M$3:$M$6)),IF(AND(MONTH($A309)=10,$H309&lt;&gt;""),SUM($H$3:$H309,-SUM($M$3:$M$7)),IF(AND(MONTH($A309)=11,$H309&lt;&gt;""),SUM($H$3:$H309,-SUM($M$3:$M$8)),IF(AND(MONTH($A309)=12,$H309&lt;&gt;""),SUM($H$3:$H309,-SUM($M$3:$M$9)),IF(AND(MONTH($A309)=1,$H309&lt;&gt;""),SUM($H$3:$H309,-SUM($M$3:$M$10)),IF(AND(MONTH($A309)=2,$H309&lt;&gt;""),SUM($H$3:$H309,-SUM($M$3:$M$11)),IF(AND(MONTH($A309)=3,$H309&lt;&gt;""),SUM($H$3:$H309,-SUM($M$3:$M$12)),IF(AND(MONTH($A309)=4,$H309&lt;&gt;""),SUM($H$3:$H309,-SUM($M$3:$M$13)),"")))))))))))))</f>
        <v/>
      </c>
      <c r="J309" s="26" t="str">
        <f t="shared" si="103"/>
        <v/>
      </c>
      <c r="K309" s="26" t="str">
        <f>IF(OR(A309&lt;$E$1,A309&gt;EOMONTH($E$1,11)),"",IF(OR(AND(A309=EOMONTH(A309,0),VLOOKUP(MONTH(A309),$L$3:$N$14,3,0)&gt;0),J309&lt;&gt;""),SUM($J$3:$J309),""))</f>
        <v/>
      </c>
    </row>
    <row r="310" spans="1:11" x14ac:dyDescent="0.25">
      <c r="A310" s="17">
        <f t="shared" si="92"/>
        <v>43891</v>
      </c>
      <c r="B310" s="11"/>
      <c r="C310" s="11"/>
      <c r="D310" s="11"/>
      <c r="E310" s="11"/>
      <c r="F310" s="22" t="str">
        <f t="shared" si="91"/>
        <v/>
      </c>
      <c r="G310" s="28" t="str">
        <f>IF(SUM(F304:F310)-SUM(G304:G309)&gt;0,SUM(F304:F310)-SUM(G304:G309),"")</f>
        <v/>
      </c>
      <c r="H310" s="26" t="str">
        <f>IF(G310&lt;&gt;"",IF(MAX(SUM(F304:F310)-SUM(G304:G309)-44/24,0)&gt;0,IF(MAX(SUM(F304:F310)-SUM(G304:G309)-44/24,0)&gt;4/24,VLOOKUP(MAX(SUM(F304:F310)-SUM(G304:G309)-44/24,0),$O$3:$P$8,2,1),MAX(SUM(F304:F310)-SUM(G304:G309)-44/24,0)),""),"")</f>
        <v/>
      </c>
      <c r="I310" s="26" t="str">
        <f>IF($A310=EOMONTH($A310,0),IF(VLOOKUP(MONTH($A310),$L$3:$M$14,2,0)&gt;0,VLOOKUP(MONTH($A310),$L$3:$M$14,2,0),""),IF(AND(MONTH($A310)=5,$H310&lt;&gt;""),SUM($H$3:$H310),IF(AND(MONTH($A310)=6,$H310&lt;&gt;""),SUM($H$3:$H310,-$M$3),IF(AND(MONTH($A310)=7,$H310&lt;&gt;""),SUM($H$3:$H310,-SUM($M$3:$M$4)),IF(AND(MONTH($A310)=8,$H310&lt;&gt;""),SUM($H$3:$H310,-SUM($M$3:$M$5)),IF(AND(MONTH($A310)=9,$H310&lt;&gt;""),SUM($H$3:$H310,-SUM($M$3:$M$6)),IF(AND(MONTH($A310)=10,$H310&lt;&gt;""),SUM($H$3:$H310,-SUM($M$3:$M$7)),IF(AND(MONTH($A310)=11,$H310&lt;&gt;""),SUM($H$3:$H310,-SUM($M$3:$M$8)),IF(AND(MONTH($A310)=12,$H310&lt;&gt;""),SUM($H$3:$H310,-SUM($M$3:$M$9)),IF(AND(MONTH($A310)=1,$H310&lt;&gt;""),SUM($H$3:$H310,-SUM($M$3:$M$10)),IF(AND(MONTH($A310)=2,$H310&lt;&gt;""),SUM($H$3:$H310,-SUM($M$3:$M$11)),IF(AND(MONTH($A310)=3,$H310&lt;&gt;""),SUM($H$3:$H310,-SUM($M$3:$M$12)),IF(AND(MONTH($A310)=4,$H310&lt;&gt;""),SUM($H$3:$H310,-SUM($M$3:$M$13)),"")))))))))))))</f>
        <v/>
      </c>
      <c r="J310" s="26" t="str">
        <f t="shared" si="103"/>
        <v/>
      </c>
      <c r="K310" s="26" t="str">
        <f>IF(OR(A310&lt;$E$1,A310&gt;EOMONTH($E$1,11)),"",IF(OR(AND(A310=EOMONTH(A310,0),VLOOKUP(MONTH(A310),$L$3:$N$14,3,0)&gt;0),J310&lt;&gt;""),SUM($J$3:$J310),""))</f>
        <v/>
      </c>
    </row>
    <row r="311" spans="1:11" x14ac:dyDescent="0.25">
      <c r="A311" s="17">
        <f t="shared" si="92"/>
        <v>43892</v>
      </c>
      <c r="B311" s="12"/>
      <c r="C311" s="12"/>
      <c r="D311" s="12"/>
      <c r="E311" s="12"/>
      <c r="F311" s="18" t="str">
        <f t="shared" si="91"/>
        <v/>
      </c>
      <c r="G311" s="25" t="str">
        <f t="shared" ref="G311:G316" si="108">IF(MONTH(A311)=MONTH(A312),"",IF(CHOOSE(WEEKDAY(A311,2),$F$311,SUM($F$311:$F$312),SUM($F$311:$F$313),SUM($F$311:$F$314),SUM($F$311:$F$315),SUM($F$311:$F$316))&gt;0,CHOOSE(WEEKDAY(A311,2),$F$311,SUM($F$311:$F$312),SUM($F$311:$F$313),SUM($F$311:$F$314),SUM($F$311:$F$315),SUM($F$311:$F$316)),""))</f>
        <v/>
      </c>
      <c r="H311" s="25" t="str">
        <f t="shared" ref="H311:H316" si="109">IF(G311&lt;&gt;"",IF(MAX(G311-44/24,0)&gt;0,MAX(G311-44/24,0),""),"")</f>
        <v/>
      </c>
      <c r="I311" s="25" t="str">
        <f>IF($A311=EOMONTH($A311,0),IF(VLOOKUP(MONTH($A311),$L$3:$M$14,2,0)&gt;0,VLOOKUP(MONTH($A311),$L$3:$M$14,2,0),""),IF(AND(MONTH($A311)=5,$H311&lt;&gt;""),SUM($H$3:$H311),IF(AND(MONTH($A311)=6,$H311&lt;&gt;""),SUM($H$3:$H311,-$M$3),IF(AND(MONTH($A311)=7,$H311&lt;&gt;""),SUM($H$3:$H311,-SUM($M$3:$M$4)),IF(AND(MONTH($A311)=8,$H311&lt;&gt;""),SUM($H$3:$H311,-SUM($M$3:$M$5)),IF(AND(MONTH($A311)=9,$H311&lt;&gt;""),SUM($H$3:$H311,-SUM($M$3:$M$6)),IF(AND(MONTH($A311)=10,$H311&lt;&gt;""),SUM($H$3:$H311,-SUM($M$3:$M$7)),IF(AND(MONTH($A311)=11,$H311&lt;&gt;""),SUM($H$3:$H311,-SUM($M$3:$M$8)),IF(AND(MONTH($A311)=12,$H311&lt;&gt;""),SUM($H$3:$H311,-SUM($M$3:$M$9)),IF(AND(MONTH($A311)=1,$H311&lt;&gt;""),SUM($H$3:$H311,-SUM($M$3:$M$10)),IF(AND(MONTH($A311)=2,$H311&lt;&gt;""),SUM($H$3:$H311,-SUM($M$3:$M$11)),IF(AND(MONTH($A311)=3,$H311&lt;&gt;""),SUM($H$3:$H311,-SUM($M$3:$M$12)),IF(AND(MONTH($A311)=4,$H311&lt;&gt;""),SUM($H$3:$H311,-SUM($M$3:$M$13)),"")))))))))))))</f>
        <v/>
      </c>
      <c r="J311" s="25" t="str">
        <f t="shared" si="103"/>
        <v/>
      </c>
      <c r="K311" s="25" t="str">
        <f>IF(OR(A311&lt;$E$1,A311&gt;EOMONTH($E$1,11)),"",IF(OR(AND(A311=EOMONTH(A311,0),VLOOKUP(MONTH(A311),$L$3:$N$14,3,0)&gt;0),J311&lt;&gt;""),SUM($J$3:$J311),""))</f>
        <v/>
      </c>
    </row>
    <row r="312" spans="1:11" x14ac:dyDescent="0.25">
      <c r="A312" s="17">
        <f t="shared" si="92"/>
        <v>43893</v>
      </c>
      <c r="B312" s="12"/>
      <c r="C312" s="12"/>
      <c r="D312" s="12"/>
      <c r="E312" s="12"/>
      <c r="F312" s="18" t="str">
        <f t="shared" si="91"/>
        <v/>
      </c>
      <c r="G312" s="25" t="str">
        <f t="shared" si="108"/>
        <v/>
      </c>
      <c r="H312" s="25" t="str">
        <f t="shared" si="109"/>
        <v/>
      </c>
      <c r="I312" s="25" t="str">
        <f>IF($A312=EOMONTH($A312,0),IF(VLOOKUP(MONTH($A312),$L$3:$M$14,2,0)&gt;0,VLOOKUP(MONTH($A312),$L$3:$M$14,2,0),""),IF(AND(MONTH($A312)=5,$H312&lt;&gt;""),SUM($H$3:$H312),IF(AND(MONTH($A312)=6,$H312&lt;&gt;""),SUM($H$3:$H312,-$M$3),IF(AND(MONTH($A312)=7,$H312&lt;&gt;""),SUM($H$3:$H312,-SUM($M$3:$M$4)),IF(AND(MONTH($A312)=8,$H312&lt;&gt;""),SUM($H$3:$H312,-SUM($M$3:$M$5)),IF(AND(MONTH($A312)=9,$H312&lt;&gt;""),SUM($H$3:$H312,-SUM($M$3:$M$6)),IF(AND(MONTH($A312)=10,$H312&lt;&gt;""),SUM($H$3:$H312,-SUM($M$3:$M$7)),IF(AND(MONTH($A312)=11,$H312&lt;&gt;""),SUM($H$3:$H312,-SUM($M$3:$M$8)),IF(AND(MONTH($A312)=12,$H312&lt;&gt;""),SUM($H$3:$H312,-SUM($M$3:$M$9)),IF(AND(MONTH($A312)=1,$H312&lt;&gt;""),SUM($H$3:$H312,-SUM($M$3:$M$10)),IF(AND(MONTH($A312)=2,$H312&lt;&gt;""),SUM($H$3:$H312,-SUM($M$3:$M$11)),IF(AND(MONTH($A312)=3,$H312&lt;&gt;""),SUM($H$3:$H312,-SUM($M$3:$M$12)),IF(AND(MONTH($A312)=4,$H312&lt;&gt;""),SUM($H$3:$H312,-SUM($M$3:$M$13)),"")))))))))))))</f>
        <v/>
      </c>
      <c r="J312" s="25" t="str">
        <f t="shared" si="103"/>
        <v/>
      </c>
      <c r="K312" s="25" t="str">
        <f>IF(OR(A312&lt;$E$1,A312&gt;EOMONTH($E$1,11)),"",IF(OR(AND(A312=EOMONTH(A312,0),VLOOKUP(MONTH(A312),$L$3:$N$14,3,0)&gt;0),J312&lt;&gt;""),SUM($J$3:$J312),""))</f>
        <v/>
      </c>
    </row>
    <row r="313" spans="1:11" x14ac:dyDescent="0.25">
      <c r="A313" s="17">
        <f t="shared" si="92"/>
        <v>43894</v>
      </c>
      <c r="B313" s="12"/>
      <c r="C313" s="12"/>
      <c r="D313" s="12"/>
      <c r="E313" s="12"/>
      <c r="F313" s="18" t="str">
        <f t="shared" si="91"/>
        <v/>
      </c>
      <c r="G313" s="25" t="str">
        <f t="shared" si="108"/>
        <v/>
      </c>
      <c r="H313" s="25" t="str">
        <f t="shared" si="109"/>
        <v/>
      </c>
      <c r="I313" s="25" t="str">
        <f>IF($A313=EOMONTH($A313,0),IF(VLOOKUP(MONTH($A313),$L$3:$M$14,2,0)&gt;0,VLOOKUP(MONTH($A313),$L$3:$M$14,2,0),""),IF(AND(MONTH($A313)=5,$H313&lt;&gt;""),SUM($H$3:$H313),IF(AND(MONTH($A313)=6,$H313&lt;&gt;""),SUM($H$3:$H313,-$M$3),IF(AND(MONTH($A313)=7,$H313&lt;&gt;""),SUM($H$3:$H313,-SUM($M$3:$M$4)),IF(AND(MONTH($A313)=8,$H313&lt;&gt;""),SUM($H$3:$H313,-SUM($M$3:$M$5)),IF(AND(MONTH($A313)=9,$H313&lt;&gt;""),SUM($H$3:$H313,-SUM($M$3:$M$6)),IF(AND(MONTH($A313)=10,$H313&lt;&gt;""),SUM($H$3:$H313,-SUM($M$3:$M$7)),IF(AND(MONTH($A313)=11,$H313&lt;&gt;""),SUM($H$3:$H313,-SUM($M$3:$M$8)),IF(AND(MONTH($A313)=12,$H313&lt;&gt;""),SUM($H$3:$H313,-SUM($M$3:$M$9)),IF(AND(MONTH($A313)=1,$H313&lt;&gt;""),SUM($H$3:$H313,-SUM($M$3:$M$10)),IF(AND(MONTH($A313)=2,$H313&lt;&gt;""),SUM($H$3:$H313,-SUM($M$3:$M$11)),IF(AND(MONTH($A313)=3,$H313&lt;&gt;""),SUM($H$3:$H313,-SUM($M$3:$M$12)),IF(AND(MONTH($A313)=4,$H313&lt;&gt;""),SUM($H$3:$H313,-SUM($M$3:$M$13)),"")))))))))))))</f>
        <v/>
      </c>
      <c r="J313" s="25" t="str">
        <f t="shared" si="103"/>
        <v/>
      </c>
      <c r="K313" s="25" t="str">
        <f>IF(OR(A313&lt;$E$1,A313&gt;EOMONTH($E$1,11)),"",IF(OR(AND(A313=EOMONTH(A313,0),VLOOKUP(MONTH(A313),$L$3:$N$14,3,0)&gt;0),J313&lt;&gt;""),SUM($J$3:$J313),""))</f>
        <v/>
      </c>
    </row>
    <row r="314" spans="1:11" x14ac:dyDescent="0.25">
      <c r="A314" s="17">
        <f t="shared" si="92"/>
        <v>43895</v>
      </c>
      <c r="B314" s="12"/>
      <c r="C314" s="12"/>
      <c r="D314" s="12"/>
      <c r="E314" s="12"/>
      <c r="F314" s="18" t="str">
        <f t="shared" si="91"/>
        <v/>
      </c>
      <c r="G314" s="25" t="str">
        <f t="shared" si="108"/>
        <v/>
      </c>
      <c r="H314" s="25" t="str">
        <f t="shared" si="109"/>
        <v/>
      </c>
      <c r="I314" s="25" t="str">
        <f>IF($A314=EOMONTH($A314,0),IF(VLOOKUP(MONTH($A314),$L$3:$M$14,2,0)&gt;0,VLOOKUP(MONTH($A314),$L$3:$M$14,2,0),""),IF(AND(MONTH($A314)=5,$H314&lt;&gt;""),SUM($H$3:$H314),IF(AND(MONTH($A314)=6,$H314&lt;&gt;""),SUM($H$3:$H314,-$M$3),IF(AND(MONTH($A314)=7,$H314&lt;&gt;""),SUM($H$3:$H314,-SUM($M$3:$M$4)),IF(AND(MONTH($A314)=8,$H314&lt;&gt;""),SUM($H$3:$H314,-SUM($M$3:$M$5)),IF(AND(MONTH($A314)=9,$H314&lt;&gt;""),SUM($H$3:$H314,-SUM($M$3:$M$6)),IF(AND(MONTH($A314)=10,$H314&lt;&gt;""),SUM($H$3:$H314,-SUM($M$3:$M$7)),IF(AND(MONTH($A314)=11,$H314&lt;&gt;""),SUM($H$3:$H314,-SUM($M$3:$M$8)),IF(AND(MONTH($A314)=12,$H314&lt;&gt;""),SUM($H$3:$H314,-SUM($M$3:$M$9)),IF(AND(MONTH($A314)=1,$H314&lt;&gt;""),SUM($H$3:$H314,-SUM($M$3:$M$10)),IF(AND(MONTH($A314)=2,$H314&lt;&gt;""),SUM($H$3:$H314,-SUM($M$3:$M$11)),IF(AND(MONTH($A314)=3,$H314&lt;&gt;""),SUM($H$3:$H314,-SUM($M$3:$M$12)),IF(AND(MONTH($A314)=4,$H314&lt;&gt;""),SUM($H$3:$H314,-SUM($M$3:$M$13)),"")))))))))))))</f>
        <v/>
      </c>
      <c r="J314" s="25" t="str">
        <f t="shared" si="103"/>
        <v/>
      </c>
      <c r="K314" s="25" t="str">
        <f>IF(OR(A314&lt;$E$1,A314&gt;EOMONTH($E$1,11)),"",IF(OR(AND(A314=EOMONTH(A314,0),VLOOKUP(MONTH(A314),$L$3:$N$14,3,0)&gt;0),J314&lt;&gt;""),SUM($J$3:$J314),""))</f>
        <v/>
      </c>
    </row>
    <row r="315" spans="1:11" x14ac:dyDescent="0.25">
      <c r="A315" s="17">
        <f t="shared" si="92"/>
        <v>43896</v>
      </c>
      <c r="B315" s="12"/>
      <c r="C315" s="12"/>
      <c r="D315" s="12"/>
      <c r="E315" s="12"/>
      <c r="F315" s="18" t="str">
        <f t="shared" si="91"/>
        <v/>
      </c>
      <c r="G315" s="25" t="str">
        <f t="shared" si="108"/>
        <v/>
      </c>
      <c r="H315" s="25" t="str">
        <f t="shared" si="109"/>
        <v/>
      </c>
      <c r="I315" s="25" t="str">
        <f>IF($A315=EOMONTH($A315,0),IF(VLOOKUP(MONTH($A315),$L$3:$M$14,2,0)&gt;0,VLOOKUP(MONTH($A315),$L$3:$M$14,2,0),""),IF(AND(MONTH($A315)=5,$H315&lt;&gt;""),SUM($H$3:$H315),IF(AND(MONTH($A315)=6,$H315&lt;&gt;""),SUM($H$3:$H315,-$M$3),IF(AND(MONTH($A315)=7,$H315&lt;&gt;""),SUM($H$3:$H315,-SUM($M$3:$M$4)),IF(AND(MONTH($A315)=8,$H315&lt;&gt;""),SUM($H$3:$H315,-SUM($M$3:$M$5)),IF(AND(MONTH($A315)=9,$H315&lt;&gt;""),SUM($H$3:$H315,-SUM($M$3:$M$6)),IF(AND(MONTH($A315)=10,$H315&lt;&gt;""),SUM($H$3:$H315,-SUM($M$3:$M$7)),IF(AND(MONTH($A315)=11,$H315&lt;&gt;""),SUM($H$3:$H315,-SUM($M$3:$M$8)),IF(AND(MONTH($A315)=12,$H315&lt;&gt;""),SUM($H$3:$H315,-SUM($M$3:$M$9)),IF(AND(MONTH($A315)=1,$H315&lt;&gt;""),SUM($H$3:$H315,-SUM($M$3:$M$10)),IF(AND(MONTH($A315)=2,$H315&lt;&gt;""),SUM($H$3:$H315,-SUM($M$3:$M$11)),IF(AND(MONTH($A315)=3,$H315&lt;&gt;""),SUM($H$3:$H315,-SUM($M$3:$M$12)),IF(AND(MONTH($A315)=4,$H315&lt;&gt;""),SUM($H$3:$H315,-SUM($M$3:$M$13)),"")))))))))))))</f>
        <v/>
      </c>
      <c r="J315" s="25" t="str">
        <f t="shared" si="103"/>
        <v/>
      </c>
      <c r="K315" s="25" t="str">
        <f>IF(OR(A315&lt;$E$1,A315&gt;EOMONTH($E$1,11)),"",IF(OR(AND(A315=EOMONTH(A315,0),VLOOKUP(MONTH(A315),$L$3:$N$14,3,0)&gt;0),J315&lt;&gt;""),SUM($J$3:$J315),""))</f>
        <v/>
      </c>
    </row>
    <row r="316" spans="1:11" x14ac:dyDescent="0.25">
      <c r="A316" s="17">
        <f t="shared" si="92"/>
        <v>43897</v>
      </c>
      <c r="B316" s="12"/>
      <c r="C316" s="12"/>
      <c r="D316" s="12"/>
      <c r="E316" s="12"/>
      <c r="F316" s="18" t="str">
        <f t="shared" si="91"/>
        <v/>
      </c>
      <c r="G316" s="25" t="str">
        <f t="shared" si="108"/>
        <v/>
      </c>
      <c r="H316" s="25" t="str">
        <f t="shared" si="109"/>
        <v/>
      </c>
      <c r="I316" s="25" t="str">
        <f>IF($A316=EOMONTH($A316,0),IF(VLOOKUP(MONTH($A316),$L$3:$M$14,2,0)&gt;0,VLOOKUP(MONTH($A316),$L$3:$M$14,2,0),""),IF(AND(MONTH($A316)=5,$H316&lt;&gt;""),SUM($H$3:$H316),IF(AND(MONTH($A316)=6,$H316&lt;&gt;""),SUM($H$3:$H316,-$M$3),IF(AND(MONTH($A316)=7,$H316&lt;&gt;""),SUM($H$3:$H316,-SUM($M$3:$M$4)),IF(AND(MONTH($A316)=8,$H316&lt;&gt;""),SUM($H$3:$H316,-SUM($M$3:$M$5)),IF(AND(MONTH($A316)=9,$H316&lt;&gt;""),SUM($H$3:$H316,-SUM($M$3:$M$6)),IF(AND(MONTH($A316)=10,$H316&lt;&gt;""),SUM($H$3:$H316,-SUM($M$3:$M$7)),IF(AND(MONTH($A316)=11,$H316&lt;&gt;""),SUM($H$3:$H316,-SUM($M$3:$M$8)),IF(AND(MONTH($A316)=12,$H316&lt;&gt;""),SUM($H$3:$H316,-SUM($M$3:$M$9)),IF(AND(MONTH($A316)=1,$H316&lt;&gt;""),SUM($H$3:$H316,-SUM($M$3:$M$10)),IF(AND(MONTH($A316)=2,$H316&lt;&gt;""),SUM($H$3:$H316,-SUM($M$3:$M$11)),IF(AND(MONTH($A316)=3,$H316&lt;&gt;""),SUM($H$3:$H316,-SUM($M$3:$M$12)),IF(AND(MONTH($A316)=4,$H316&lt;&gt;""),SUM($H$3:$H316,-SUM($M$3:$M$13)),"")))))))))))))</f>
        <v/>
      </c>
      <c r="J316" s="25" t="str">
        <f t="shared" si="103"/>
        <v/>
      </c>
      <c r="K316" s="25" t="str">
        <f>IF(OR(A316&lt;$E$1,A316&gt;EOMONTH($E$1,11)),"",IF(OR(AND(A316=EOMONTH(A316,0),VLOOKUP(MONTH(A316),$L$3:$N$14,3,0)&gt;0),J316&lt;&gt;""),SUM($J$3:$J316),""))</f>
        <v/>
      </c>
    </row>
    <row r="317" spans="1:11" x14ac:dyDescent="0.25">
      <c r="A317" s="17">
        <f t="shared" si="92"/>
        <v>43898</v>
      </c>
      <c r="B317" s="12"/>
      <c r="C317" s="12"/>
      <c r="D317" s="12"/>
      <c r="E317" s="12"/>
      <c r="F317" s="18" t="str">
        <f t="shared" si="91"/>
        <v/>
      </c>
      <c r="G317" s="27" t="str">
        <f>IF(SUM(F311:F317)-SUM(G311:G316)&gt;0,SUM(F311:F317)-SUM(G311:G316),"")</f>
        <v/>
      </c>
      <c r="H317" s="25" t="str">
        <f>IF(G317&lt;&gt;"",IF(MAX(SUM(F311:F317)-SUM(G311:G316)-44/24,0)&gt;0,IF(MAX(SUM(F311:F317)-SUM(G311:G316)-44/24,0)&gt;4/24,VLOOKUP(MAX(SUM(F311:F317)-SUM(G311:G316)-44/24,0),$O$3:$P$8,2,1),MAX(SUM(F311:F317)-SUM(G311:G316)-44/24,0)),""),"")</f>
        <v/>
      </c>
      <c r="I317" s="25" t="str">
        <f>IF($A317=EOMONTH($A317,0),IF(VLOOKUP(MONTH($A317),$L$3:$M$14,2,0)&gt;0,VLOOKUP(MONTH($A317),$L$3:$M$14,2,0),""),IF(AND(MONTH($A317)=5,$H317&lt;&gt;""),SUM($H$3:$H317),IF(AND(MONTH($A317)=6,$H317&lt;&gt;""),SUM($H$3:$H317,-$M$3),IF(AND(MONTH($A317)=7,$H317&lt;&gt;""),SUM($H$3:$H317,-SUM($M$3:$M$4)),IF(AND(MONTH($A317)=8,$H317&lt;&gt;""),SUM($H$3:$H317,-SUM($M$3:$M$5)),IF(AND(MONTH($A317)=9,$H317&lt;&gt;""),SUM($H$3:$H317,-SUM($M$3:$M$6)),IF(AND(MONTH($A317)=10,$H317&lt;&gt;""),SUM($H$3:$H317,-SUM($M$3:$M$7)),IF(AND(MONTH($A317)=11,$H317&lt;&gt;""),SUM($H$3:$H317,-SUM($M$3:$M$8)),IF(AND(MONTH($A317)=12,$H317&lt;&gt;""),SUM($H$3:$H317,-SUM($M$3:$M$9)),IF(AND(MONTH($A317)=1,$H317&lt;&gt;""),SUM($H$3:$H317,-SUM($M$3:$M$10)),IF(AND(MONTH($A317)=2,$H317&lt;&gt;""),SUM($H$3:$H317,-SUM($M$3:$M$11)),IF(AND(MONTH($A317)=3,$H317&lt;&gt;""),SUM($H$3:$H317,-SUM($M$3:$M$12)),IF(AND(MONTH($A317)=4,$H317&lt;&gt;""),SUM($H$3:$H317,-SUM($M$3:$M$13)),"")))))))))))))</f>
        <v/>
      </c>
      <c r="J317" s="25" t="str">
        <f t="shared" si="103"/>
        <v/>
      </c>
      <c r="K317" s="25" t="str">
        <f>IF(OR(A317&lt;$E$1,A317&gt;EOMONTH($E$1,11)),"",IF(OR(AND(A317=EOMONTH(A317,0),VLOOKUP(MONTH(A317),$L$3:$N$14,3,0)&gt;0),J317&lt;&gt;""),SUM($J$3:$J317),""))</f>
        <v/>
      </c>
    </row>
    <row r="318" spans="1:11" x14ac:dyDescent="0.25">
      <c r="A318" s="17">
        <f t="shared" si="92"/>
        <v>43899</v>
      </c>
      <c r="B318" s="11"/>
      <c r="C318" s="11"/>
      <c r="D318" s="11"/>
      <c r="E318" s="11"/>
      <c r="F318" s="22" t="str">
        <f t="shared" si="91"/>
        <v/>
      </c>
      <c r="G318" s="26" t="str">
        <f t="shared" ref="G318:G323" si="110">IF(MONTH(A318)=MONTH(A319),"",IF(CHOOSE(WEEKDAY(A318,2),$F$318,SUM($F$318:$F$319),SUM($F$318:$F$320),SUM($F$318:$F$321),SUM($F$318:$F$322),SUM($F$318:$F$323))&gt;0,CHOOSE(WEEKDAY(A318,2),$F$318,SUM($F$318:$F$319),SUM($F$318:$F$320),SUM($F$318:$F$321),SUM($F$318:$F$322),SUM($F$318:$F$323)),""))</f>
        <v/>
      </c>
      <c r="H318" s="26" t="str">
        <f t="shared" ref="H318:H323" si="111">IF(G318&lt;&gt;"",IF(MAX(G318-44/24,0)&gt;0,MAX(G318-44/24,0),""),"")</f>
        <v/>
      </c>
      <c r="I318" s="26" t="str">
        <f>IF($A318=EOMONTH($A318,0),IF(VLOOKUP(MONTH($A318),$L$3:$M$14,2,0)&gt;0,VLOOKUP(MONTH($A318),$L$3:$M$14,2,0),""),IF(AND(MONTH($A318)=5,$H318&lt;&gt;""),SUM($H$3:$H318),IF(AND(MONTH($A318)=6,$H318&lt;&gt;""),SUM($H$3:$H318,-$M$3),IF(AND(MONTH($A318)=7,$H318&lt;&gt;""),SUM($H$3:$H318,-SUM($M$3:$M$4)),IF(AND(MONTH($A318)=8,$H318&lt;&gt;""),SUM($H$3:$H318,-SUM($M$3:$M$5)),IF(AND(MONTH($A318)=9,$H318&lt;&gt;""),SUM($H$3:$H318,-SUM($M$3:$M$6)),IF(AND(MONTH($A318)=10,$H318&lt;&gt;""),SUM($H$3:$H318,-SUM($M$3:$M$7)),IF(AND(MONTH($A318)=11,$H318&lt;&gt;""),SUM($H$3:$H318,-SUM($M$3:$M$8)),IF(AND(MONTH($A318)=12,$H318&lt;&gt;""),SUM($H$3:$H318,-SUM($M$3:$M$9)),IF(AND(MONTH($A318)=1,$H318&lt;&gt;""),SUM($H$3:$H318,-SUM($M$3:$M$10)),IF(AND(MONTH($A318)=2,$H318&lt;&gt;""),SUM($H$3:$H318,-SUM($M$3:$M$11)),IF(AND(MONTH($A318)=3,$H318&lt;&gt;""),SUM($H$3:$H318,-SUM($M$3:$M$12)),IF(AND(MONTH($A318)=4,$H318&lt;&gt;""),SUM($H$3:$H318,-SUM($M$3:$M$13)),"")))))))))))))</f>
        <v/>
      </c>
      <c r="J318" s="26" t="str">
        <f t="shared" si="103"/>
        <v/>
      </c>
      <c r="K318" s="26" t="str">
        <f>IF(OR(A318&lt;$E$1,A318&gt;EOMONTH($E$1,11)),"",IF(OR(AND(A318=EOMONTH(A318,0),VLOOKUP(MONTH(A318),$L$3:$N$14,3,0)&gt;0),J318&lt;&gt;""),SUM($J$3:$J318),""))</f>
        <v/>
      </c>
    </row>
    <row r="319" spans="1:11" x14ac:dyDescent="0.25">
      <c r="A319" s="17">
        <f t="shared" si="92"/>
        <v>43900</v>
      </c>
      <c r="B319" s="11"/>
      <c r="C319" s="11"/>
      <c r="D319" s="11"/>
      <c r="E319" s="11"/>
      <c r="F319" s="22" t="str">
        <f t="shared" si="91"/>
        <v/>
      </c>
      <c r="G319" s="26" t="str">
        <f t="shared" si="110"/>
        <v/>
      </c>
      <c r="H319" s="26" t="str">
        <f t="shared" si="111"/>
        <v/>
      </c>
      <c r="I319" s="26" t="str">
        <f>IF($A319=EOMONTH($A319,0),IF(VLOOKUP(MONTH($A319),$L$3:$M$14,2,0)&gt;0,VLOOKUP(MONTH($A319),$L$3:$M$14,2,0),""),IF(AND(MONTH($A319)=5,$H319&lt;&gt;""),SUM($H$3:$H319),IF(AND(MONTH($A319)=6,$H319&lt;&gt;""),SUM($H$3:$H319,-$M$3),IF(AND(MONTH($A319)=7,$H319&lt;&gt;""),SUM($H$3:$H319,-SUM($M$3:$M$4)),IF(AND(MONTH($A319)=8,$H319&lt;&gt;""),SUM($H$3:$H319,-SUM($M$3:$M$5)),IF(AND(MONTH($A319)=9,$H319&lt;&gt;""),SUM($H$3:$H319,-SUM($M$3:$M$6)),IF(AND(MONTH($A319)=10,$H319&lt;&gt;""),SUM($H$3:$H319,-SUM($M$3:$M$7)),IF(AND(MONTH($A319)=11,$H319&lt;&gt;""),SUM($H$3:$H319,-SUM($M$3:$M$8)),IF(AND(MONTH($A319)=12,$H319&lt;&gt;""),SUM($H$3:$H319,-SUM($M$3:$M$9)),IF(AND(MONTH($A319)=1,$H319&lt;&gt;""),SUM($H$3:$H319,-SUM($M$3:$M$10)),IF(AND(MONTH($A319)=2,$H319&lt;&gt;""),SUM($H$3:$H319,-SUM($M$3:$M$11)),IF(AND(MONTH($A319)=3,$H319&lt;&gt;""),SUM($H$3:$H319,-SUM($M$3:$M$12)),IF(AND(MONTH($A319)=4,$H319&lt;&gt;""),SUM($H$3:$H319,-SUM($M$3:$M$13)),"")))))))))))))</f>
        <v/>
      </c>
      <c r="J319" s="26" t="str">
        <f t="shared" si="103"/>
        <v/>
      </c>
      <c r="K319" s="26" t="str">
        <f>IF(OR(A319&lt;$E$1,A319&gt;EOMONTH($E$1,11)),"",IF(OR(AND(A319=EOMONTH(A319,0),VLOOKUP(MONTH(A319),$L$3:$N$14,3,0)&gt;0),J319&lt;&gt;""),SUM($J$3:$J319),""))</f>
        <v/>
      </c>
    </row>
    <row r="320" spans="1:11" x14ac:dyDescent="0.25">
      <c r="A320" s="17">
        <f t="shared" si="92"/>
        <v>43901</v>
      </c>
      <c r="B320" s="11"/>
      <c r="C320" s="11"/>
      <c r="D320" s="11"/>
      <c r="E320" s="11"/>
      <c r="F320" s="22" t="str">
        <f t="shared" si="91"/>
        <v/>
      </c>
      <c r="G320" s="26" t="str">
        <f t="shared" si="110"/>
        <v/>
      </c>
      <c r="H320" s="26" t="str">
        <f t="shared" si="111"/>
        <v/>
      </c>
      <c r="I320" s="26" t="str">
        <f>IF($A320=EOMONTH($A320,0),IF(VLOOKUP(MONTH($A320),$L$3:$M$14,2,0)&gt;0,VLOOKUP(MONTH($A320),$L$3:$M$14,2,0),""),IF(AND(MONTH($A320)=5,$H320&lt;&gt;""),SUM($H$3:$H320),IF(AND(MONTH($A320)=6,$H320&lt;&gt;""),SUM($H$3:$H320,-$M$3),IF(AND(MONTH($A320)=7,$H320&lt;&gt;""),SUM($H$3:$H320,-SUM($M$3:$M$4)),IF(AND(MONTH($A320)=8,$H320&lt;&gt;""),SUM($H$3:$H320,-SUM($M$3:$M$5)),IF(AND(MONTH($A320)=9,$H320&lt;&gt;""),SUM($H$3:$H320,-SUM($M$3:$M$6)),IF(AND(MONTH($A320)=10,$H320&lt;&gt;""),SUM($H$3:$H320,-SUM($M$3:$M$7)),IF(AND(MONTH($A320)=11,$H320&lt;&gt;""),SUM($H$3:$H320,-SUM($M$3:$M$8)),IF(AND(MONTH($A320)=12,$H320&lt;&gt;""),SUM($H$3:$H320,-SUM($M$3:$M$9)),IF(AND(MONTH($A320)=1,$H320&lt;&gt;""),SUM($H$3:$H320,-SUM($M$3:$M$10)),IF(AND(MONTH($A320)=2,$H320&lt;&gt;""),SUM($H$3:$H320,-SUM($M$3:$M$11)),IF(AND(MONTH($A320)=3,$H320&lt;&gt;""),SUM($H$3:$H320,-SUM($M$3:$M$12)),IF(AND(MONTH($A320)=4,$H320&lt;&gt;""),SUM($H$3:$H320,-SUM($M$3:$M$13)),"")))))))))))))</f>
        <v/>
      </c>
      <c r="J320" s="26" t="str">
        <f t="shared" si="103"/>
        <v/>
      </c>
      <c r="K320" s="26" t="str">
        <f>IF(OR(A320&lt;$E$1,A320&gt;EOMONTH($E$1,11)),"",IF(OR(AND(A320=EOMONTH(A320,0),VLOOKUP(MONTH(A320),$L$3:$N$14,3,0)&gt;0),J320&lt;&gt;""),SUM($J$3:$J320),""))</f>
        <v/>
      </c>
    </row>
    <row r="321" spans="1:11" x14ac:dyDescent="0.25">
      <c r="A321" s="17">
        <f t="shared" si="92"/>
        <v>43902</v>
      </c>
      <c r="B321" s="11"/>
      <c r="C321" s="11"/>
      <c r="D321" s="11"/>
      <c r="E321" s="11"/>
      <c r="F321" s="22" t="str">
        <f t="shared" si="91"/>
        <v/>
      </c>
      <c r="G321" s="26" t="str">
        <f t="shared" si="110"/>
        <v/>
      </c>
      <c r="H321" s="26" t="str">
        <f t="shared" si="111"/>
        <v/>
      </c>
      <c r="I321" s="26" t="str">
        <f>IF($A321=EOMONTH($A321,0),IF(VLOOKUP(MONTH($A321),$L$3:$M$14,2,0)&gt;0,VLOOKUP(MONTH($A321),$L$3:$M$14,2,0),""),IF(AND(MONTH($A321)=5,$H321&lt;&gt;""),SUM($H$3:$H321),IF(AND(MONTH($A321)=6,$H321&lt;&gt;""),SUM($H$3:$H321,-$M$3),IF(AND(MONTH($A321)=7,$H321&lt;&gt;""),SUM($H$3:$H321,-SUM($M$3:$M$4)),IF(AND(MONTH($A321)=8,$H321&lt;&gt;""),SUM($H$3:$H321,-SUM($M$3:$M$5)),IF(AND(MONTH($A321)=9,$H321&lt;&gt;""),SUM($H$3:$H321,-SUM($M$3:$M$6)),IF(AND(MONTH($A321)=10,$H321&lt;&gt;""),SUM($H$3:$H321,-SUM($M$3:$M$7)),IF(AND(MONTH($A321)=11,$H321&lt;&gt;""),SUM($H$3:$H321,-SUM($M$3:$M$8)),IF(AND(MONTH($A321)=12,$H321&lt;&gt;""),SUM($H$3:$H321,-SUM($M$3:$M$9)),IF(AND(MONTH($A321)=1,$H321&lt;&gt;""),SUM($H$3:$H321,-SUM($M$3:$M$10)),IF(AND(MONTH($A321)=2,$H321&lt;&gt;""),SUM($H$3:$H321,-SUM($M$3:$M$11)),IF(AND(MONTH($A321)=3,$H321&lt;&gt;""),SUM($H$3:$H321,-SUM($M$3:$M$12)),IF(AND(MONTH($A321)=4,$H321&lt;&gt;""),SUM($H$3:$H321,-SUM($M$3:$M$13)),"")))))))))))))</f>
        <v/>
      </c>
      <c r="J321" s="26" t="str">
        <f t="shared" si="103"/>
        <v/>
      </c>
      <c r="K321" s="26" t="str">
        <f>IF(OR(A321&lt;$E$1,A321&gt;EOMONTH($E$1,11)),"",IF(OR(AND(A321=EOMONTH(A321,0),VLOOKUP(MONTH(A321),$L$3:$N$14,3,0)&gt;0),J321&lt;&gt;""),SUM($J$3:$J321),""))</f>
        <v/>
      </c>
    </row>
    <row r="322" spans="1:11" x14ac:dyDescent="0.25">
      <c r="A322" s="17">
        <f t="shared" si="92"/>
        <v>43903</v>
      </c>
      <c r="B322" s="11"/>
      <c r="C322" s="11"/>
      <c r="D322" s="11"/>
      <c r="E322" s="11"/>
      <c r="F322" s="22" t="str">
        <f t="shared" si="91"/>
        <v/>
      </c>
      <c r="G322" s="26" t="str">
        <f t="shared" si="110"/>
        <v/>
      </c>
      <c r="H322" s="26" t="str">
        <f t="shared" si="111"/>
        <v/>
      </c>
      <c r="I322" s="26" t="str">
        <f>IF($A322=EOMONTH($A322,0),IF(VLOOKUP(MONTH($A322),$L$3:$M$14,2,0)&gt;0,VLOOKUP(MONTH($A322),$L$3:$M$14,2,0),""),IF(AND(MONTH($A322)=5,$H322&lt;&gt;""),SUM($H$3:$H322),IF(AND(MONTH($A322)=6,$H322&lt;&gt;""),SUM($H$3:$H322,-$M$3),IF(AND(MONTH($A322)=7,$H322&lt;&gt;""),SUM($H$3:$H322,-SUM($M$3:$M$4)),IF(AND(MONTH($A322)=8,$H322&lt;&gt;""),SUM($H$3:$H322,-SUM($M$3:$M$5)),IF(AND(MONTH($A322)=9,$H322&lt;&gt;""),SUM($H$3:$H322,-SUM($M$3:$M$6)),IF(AND(MONTH($A322)=10,$H322&lt;&gt;""),SUM($H$3:$H322,-SUM($M$3:$M$7)),IF(AND(MONTH($A322)=11,$H322&lt;&gt;""),SUM($H$3:$H322,-SUM($M$3:$M$8)),IF(AND(MONTH($A322)=12,$H322&lt;&gt;""),SUM($H$3:$H322,-SUM($M$3:$M$9)),IF(AND(MONTH($A322)=1,$H322&lt;&gt;""),SUM($H$3:$H322,-SUM($M$3:$M$10)),IF(AND(MONTH($A322)=2,$H322&lt;&gt;""),SUM($H$3:$H322,-SUM($M$3:$M$11)),IF(AND(MONTH($A322)=3,$H322&lt;&gt;""),SUM($H$3:$H322,-SUM($M$3:$M$12)),IF(AND(MONTH($A322)=4,$H322&lt;&gt;""),SUM($H$3:$H322,-SUM($M$3:$M$13)),"")))))))))))))</f>
        <v/>
      </c>
      <c r="J322" s="26" t="str">
        <f t="shared" si="103"/>
        <v/>
      </c>
      <c r="K322" s="26" t="str">
        <f>IF(OR(A322&lt;$E$1,A322&gt;EOMONTH($E$1,11)),"",IF(OR(AND(A322=EOMONTH(A322,0),VLOOKUP(MONTH(A322),$L$3:$N$14,3,0)&gt;0),J322&lt;&gt;""),SUM($J$3:$J322),""))</f>
        <v/>
      </c>
    </row>
    <row r="323" spans="1:11" x14ac:dyDescent="0.25">
      <c r="A323" s="17">
        <f t="shared" si="92"/>
        <v>43904</v>
      </c>
      <c r="B323" s="11"/>
      <c r="C323" s="11"/>
      <c r="D323" s="11"/>
      <c r="E323" s="11"/>
      <c r="F323" s="22" t="str">
        <f t="shared" ref="F323:F373" si="112">IF(AND(B323=0,C323=0,D323=0,E323=0),"",IF((C323-B323)+(E323-D323)&lt;0,"",(C323-B323)+(E323-D323)))</f>
        <v/>
      </c>
      <c r="G323" s="26" t="str">
        <f t="shared" si="110"/>
        <v/>
      </c>
      <c r="H323" s="26" t="str">
        <f t="shared" si="111"/>
        <v/>
      </c>
      <c r="I323" s="26" t="str">
        <f>IF($A323=EOMONTH($A323,0),IF(VLOOKUP(MONTH($A323),$L$3:$M$14,2,0)&gt;0,VLOOKUP(MONTH($A323),$L$3:$M$14,2,0),""),IF(AND(MONTH($A323)=5,$H323&lt;&gt;""),SUM($H$3:$H323),IF(AND(MONTH($A323)=6,$H323&lt;&gt;""),SUM($H$3:$H323,-$M$3),IF(AND(MONTH($A323)=7,$H323&lt;&gt;""),SUM($H$3:$H323,-SUM($M$3:$M$4)),IF(AND(MONTH($A323)=8,$H323&lt;&gt;""),SUM($H$3:$H323,-SUM($M$3:$M$5)),IF(AND(MONTH($A323)=9,$H323&lt;&gt;""),SUM($H$3:$H323,-SUM($M$3:$M$6)),IF(AND(MONTH($A323)=10,$H323&lt;&gt;""),SUM($H$3:$H323,-SUM($M$3:$M$7)),IF(AND(MONTH($A323)=11,$H323&lt;&gt;""),SUM($H$3:$H323,-SUM($M$3:$M$8)),IF(AND(MONTH($A323)=12,$H323&lt;&gt;""),SUM($H$3:$H323,-SUM($M$3:$M$9)),IF(AND(MONTH($A323)=1,$H323&lt;&gt;""),SUM($H$3:$H323,-SUM($M$3:$M$10)),IF(AND(MONTH($A323)=2,$H323&lt;&gt;""),SUM($H$3:$H323,-SUM($M$3:$M$11)),IF(AND(MONTH($A323)=3,$H323&lt;&gt;""),SUM($H$3:$H323,-SUM($M$3:$M$12)),IF(AND(MONTH($A323)=4,$H323&lt;&gt;""),SUM($H$3:$H323,-SUM($M$3:$M$13)),"")))))))))))))</f>
        <v/>
      </c>
      <c r="J323" s="26" t="str">
        <f t="shared" si="103"/>
        <v/>
      </c>
      <c r="K323" s="26" t="str">
        <f>IF(OR(A323&lt;$E$1,A323&gt;EOMONTH($E$1,11)),"",IF(OR(AND(A323=EOMONTH(A323,0),VLOOKUP(MONTH(A323),$L$3:$N$14,3,0)&gt;0),J323&lt;&gt;""),SUM($J$3:$J323),""))</f>
        <v/>
      </c>
    </row>
    <row r="324" spans="1:11" x14ac:dyDescent="0.25">
      <c r="A324" s="17">
        <f t="shared" si="92"/>
        <v>43905</v>
      </c>
      <c r="B324" s="11"/>
      <c r="C324" s="11"/>
      <c r="D324" s="11"/>
      <c r="E324" s="11"/>
      <c r="F324" s="22" t="str">
        <f t="shared" si="112"/>
        <v/>
      </c>
      <c r="G324" s="28" t="str">
        <f>IF(SUM(F318:F324)-SUM(G318:G323)&gt;0,SUM(F318:F324)-SUM(G318:G323),"")</f>
        <v/>
      </c>
      <c r="H324" s="26" t="str">
        <f>IF(G324&lt;&gt;"",IF(MAX(SUM(F318:F324)-SUM(G318:G323)-44/24,0)&gt;0,IF(MAX(SUM(F318:F324)-SUM(G318:G323)-44/24,0)&gt;4/24,VLOOKUP(MAX(SUM(F318:F324)-SUM(G318:G323)-44/24,0),$O$3:$P$8,2,1),MAX(SUM(F318:F324)-SUM(G318:G323)-44/24,0)),""),"")</f>
        <v/>
      </c>
      <c r="I324" s="26" t="str">
        <f>IF($A324=EOMONTH($A324,0),IF(VLOOKUP(MONTH($A324),$L$3:$M$14,2,0)&gt;0,VLOOKUP(MONTH($A324),$L$3:$M$14,2,0),""),IF(AND(MONTH($A324)=5,$H324&lt;&gt;""),SUM($H$3:$H324),IF(AND(MONTH($A324)=6,$H324&lt;&gt;""),SUM($H$3:$H324,-$M$3),IF(AND(MONTH($A324)=7,$H324&lt;&gt;""),SUM($H$3:$H324,-SUM($M$3:$M$4)),IF(AND(MONTH($A324)=8,$H324&lt;&gt;""),SUM($H$3:$H324,-SUM($M$3:$M$5)),IF(AND(MONTH($A324)=9,$H324&lt;&gt;""),SUM($H$3:$H324,-SUM($M$3:$M$6)),IF(AND(MONTH($A324)=10,$H324&lt;&gt;""),SUM($H$3:$H324,-SUM($M$3:$M$7)),IF(AND(MONTH($A324)=11,$H324&lt;&gt;""),SUM($H$3:$H324,-SUM($M$3:$M$8)),IF(AND(MONTH($A324)=12,$H324&lt;&gt;""),SUM($H$3:$H324,-SUM($M$3:$M$9)),IF(AND(MONTH($A324)=1,$H324&lt;&gt;""),SUM($H$3:$H324,-SUM($M$3:$M$10)),IF(AND(MONTH($A324)=2,$H324&lt;&gt;""),SUM($H$3:$H324,-SUM($M$3:$M$11)),IF(AND(MONTH($A324)=3,$H324&lt;&gt;""),SUM($H$3:$H324,-SUM($M$3:$M$12)),IF(AND(MONTH($A324)=4,$H324&lt;&gt;""),SUM($H$3:$H324,-SUM($M$3:$M$13)),"")))))))))))))</f>
        <v/>
      </c>
      <c r="J324" s="26" t="str">
        <f t="shared" si="103"/>
        <v/>
      </c>
      <c r="K324" s="26" t="str">
        <f>IF(OR(A324&lt;$E$1,A324&gt;EOMONTH($E$1,11)),"",IF(OR(AND(A324=EOMONTH(A324,0),VLOOKUP(MONTH(A324),$L$3:$N$14,3,0)&gt;0),J324&lt;&gt;""),SUM($J$3:$J324),""))</f>
        <v/>
      </c>
    </row>
    <row r="325" spans="1:11" x14ac:dyDescent="0.25">
      <c r="A325" s="17">
        <f t="shared" ref="A325:A370" si="113">A324+1</f>
        <v>43906</v>
      </c>
      <c r="B325" s="12"/>
      <c r="C325" s="12"/>
      <c r="D325" s="12"/>
      <c r="E325" s="12"/>
      <c r="F325" s="18" t="str">
        <f t="shared" si="112"/>
        <v/>
      </c>
      <c r="G325" s="25" t="str">
        <f t="shared" ref="G325:G330" si="114">IF(MONTH(A325)=MONTH(A326),"",IF(CHOOSE(WEEKDAY(A325,2),$F$325,SUM($F$325:$F$326),SUM($F$325:$F$327),SUM($F$325:$F$328),SUM($F$325:$F$329),SUM($F$325:$F$330))&gt;0,CHOOSE(WEEKDAY(A325,2),$F$325,SUM($F$325:$F$326),SUM($F$325:$F$327),SUM($F$325:$F$328),SUM($F$325:$F$329),SUM($F$325:$F$330)),""))</f>
        <v/>
      </c>
      <c r="H325" s="25" t="str">
        <f t="shared" ref="H325:H330" si="115">IF(G325&lt;&gt;"",IF(MAX(G325-44/24,0)&gt;0,MAX(G325-44/24,0),""),"")</f>
        <v/>
      </c>
      <c r="I325" s="25" t="str">
        <f>IF($A325=EOMONTH($A325,0),IF(VLOOKUP(MONTH($A325),$L$3:$M$14,2,0)&gt;0,VLOOKUP(MONTH($A325),$L$3:$M$14,2,0),""),IF(AND(MONTH($A325)=5,$H325&lt;&gt;""),SUM($H$3:$H325),IF(AND(MONTH($A325)=6,$H325&lt;&gt;""),SUM($H$3:$H325,-$M$3),IF(AND(MONTH($A325)=7,$H325&lt;&gt;""),SUM($H$3:$H325,-SUM($M$3:$M$4)),IF(AND(MONTH($A325)=8,$H325&lt;&gt;""),SUM($H$3:$H325,-SUM($M$3:$M$5)),IF(AND(MONTH($A325)=9,$H325&lt;&gt;""),SUM($H$3:$H325,-SUM($M$3:$M$6)),IF(AND(MONTH($A325)=10,$H325&lt;&gt;""),SUM($H$3:$H325,-SUM($M$3:$M$7)),IF(AND(MONTH($A325)=11,$H325&lt;&gt;""),SUM($H$3:$H325,-SUM($M$3:$M$8)),IF(AND(MONTH($A325)=12,$H325&lt;&gt;""),SUM($H$3:$H325,-SUM($M$3:$M$9)),IF(AND(MONTH($A325)=1,$H325&lt;&gt;""),SUM($H$3:$H325,-SUM($M$3:$M$10)),IF(AND(MONTH($A325)=2,$H325&lt;&gt;""),SUM($H$3:$H325,-SUM($M$3:$M$11)),IF(AND(MONTH($A325)=3,$H325&lt;&gt;""),SUM($H$3:$H325,-SUM($M$3:$M$12)),IF(AND(MONTH($A325)=4,$H325&lt;&gt;""),SUM($H$3:$H325,-SUM($M$3:$M$13)),"")))))))))))))</f>
        <v/>
      </c>
      <c r="J325" s="25" t="str">
        <f t="shared" si="103"/>
        <v/>
      </c>
      <c r="K325" s="25" t="str">
        <f>IF(OR(A325&lt;$E$1,A325&gt;EOMONTH($E$1,11)),"",IF(OR(AND(A325=EOMONTH(A325,0),VLOOKUP(MONTH(A325),$L$3:$N$14,3,0)&gt;0),J325&lt;&gt;""),SUM($J$3:$J325),""))</f>
        <v/>
      </c>
    </row>
    <row r="326" spans="1:11" x14ac:dyDescent="0.25">
      <c r="A326" s="17">
        <f t="shared" si="113"/>
        <v>43907</v>
      </c>
      <c r="B326" s="12"/>
      <c r="C326" s="12"/>
      <c r="D326" s="12"/>
      <c r="E326" s="12"/>
      <c r="F326" s="18" t="str">
        <f t="shared" si="112"/>
        <v/>
      </c>
      <c r="G326" s="25" t="str">
        <f t="shared" si="114"/>
        <v/>
      </c>
      <c r="H326" s="25" t="str">
        <f t="shared" si="115"/>
        <v/>
      </c>
      <c r="I326" s="25" t="str">
        <f>IF($A326=EOMONTH($A326,0),IF(VLOOKUP(MONTH($A326),$L$3:$M$14,2,0)&gt;0,VLOOKUP(MONTH($A326),$L$3:$M$14,2,0),""),IF(AND(MONTH($A326)=5,$H326&lt;&gt;""),SUM($H$3:$H326),IF(AND(MONTH($A326)=6,$H326&lt;&gt;""),SUM($H$3:$H326,-$M$3),IF(AND(MONTH($A326)=7,$H326&lt;&gt;""),SUM($H$3:$H326,-SUM($M$3:$M$4)),IF(AND(MONTH($A326)=8,$H326&lt;&gt;""),SUM($H$3:$H326,-SUM($M$3:$M$5)),IF(AND(MONTH($A326)=9,$H326&lt;&gt;""),SUM($H$3:$H326,-SUM($M$3:$M$6)),IF(AND(MONTH($A326)=10,$H326&lt;&gt;""),SUM($H$3:$H326,-SUM($M$3:$M$7)),IF(AND(MONTH($A326)=11,$H326&lt;&gt;""),SUM($H$3:$H326,-SUM($M$3:$M$8)),IF(AND(MONTH($A326)=12,$H326&lt;&gt;""),SUM($H$3:$H326,-SUM($M$3:$M$9)),IF(AND(MONTH($A326)=1,$H326&lt;&gt;""),SUM($H$3:$H326,-SUM($M$3:$M$10)),IF(AND(MONTH($A326)=2,$H326&lt;&gt;""),SUM($H$3:$H326,-SUM($M$3:$M$11)),IF(AND(MONTH($A326)=3,$H326&lt;&gt;""),SUM($H$3:$H326,-SUM($M$3:$M$12)),IF(AND(MONTH($A326)=4,$H326&lt;&gt;""),SUM($H$3:$H326,-SUM($M$3:$M$13)),"")))))))))))))</f>
        <v/>
      </c>
      <c r="J326" s="25" t="str">
        <f t="shared" si="103"/>
        <v/>
      </c>
      <c r="K326" s="25" t="str">
        <f>IF(OR(A326&lt;$E$1,A326&gt;EOMONTH($E$1,11)),"",IF(OR(AND(A326=EOMONTH(A326,0),VLOOKUP(MONTH(A326),$L$3:$N$14,3,0)&gt;0),J326&lt;&gt;""),SUM($J$3:$J326),""))</f>
        <v/>
      </c>
    </row>
    <row r="327" spans="1:11" x14ac:dyDescent="0.25">
      <c r="A327" s="17">
        <f t="shared" si="113"/>
        <v>43908</v>
      </c>
      <c r="B327" s="12"/>
      <c r="C327" s="12"/>
      <c r="D327" s="12"/>
      <c r="E327" s="12"/>
      <c r="F327" s="18" t="str">
        <f t="shared" si="112"/>
        <v/>
      </c>
      <c r="G327" s="25" t="str">
        <f t="shared" si="114"/>
        <v/>
      </c>
      <c r="H327" s="25" t="str">
        <f t="shared" si="115"/>
        <v/>
      </c>
      <c r="I327" s="25" t="str">
        <f>IF($A327=EOMONTH($A327,0),IF(VLOOKUP(MONTH($A327),$L$3:$M$14,2,0)&gt;0,VLOOKUP(MONTH($A327),$L$3:$M$14,2,0),""),IF(AND(MONTH($A327)=5,$H327&lt;&gt;""),SUM($H$3:$H327),IF(AND(MONTH($A327)=6,$H327&lt;&gt;""),SUM($H$3:$H327,-$M$3),IF(AND(MONTH($A327)=7,$H327&lt;&gt;""),SUM($H$3:$H327,-SUM($M$3:$M$4)),IF(AND(MONTH($A327)=8,$H327&lt;&gt;""),SUM($H$3:$H327,-SUM($M$3:$M$5)),IF(AND(MONTH($A327)=9,$H327&lt;&gt;""),SUM($H$3:$H327,-SUM($M$3:$M$6)),IF(AND(MONTH($A327)=10,$H327&lt;&gt;""),SUM($H$3:$H327,-SUM($M$3:$M$7)),IF(AND(MONTH($A327)=11,$H327&lt;&gt;""),SUM($H$3:$H327,-SUM($M$3:$M$8)),IF(AND(MONTH($A327)=12,$H327&lt;&gt;""),SUM($H$3:$H327,-SUM($M$3:$M$9)),IF(AND(MONTH($A327)=1,$H327&lt;&gt;""),SUM($H$3:$H327,-SUM($M$3:$M$10)),IF(AND(MONTH($A327)=2,$H327&lt;&gt;""),SUM($H$3:$H327,-SUM($M$3:$M$11)),IF(AND(MONTH($A327)=3,$H327&lt;&gt;""),SUM($H$3:$H327,-SUM($M$3:$M$12)),IF(AND(MONTH($A327)=4,$H327&lt;&gt;""),SUM($H$3:$H327,-SUM($M$3:$M$13)),"")))))))))))))</f>
        <v/>
      </c>
      <c r="J327" s="25" t="str">
        <f t="shared" si="103"/>
        <v/>
      </c>
      <c r="K327" s="25" t="str">
        <f>IF(OR(A327&lt;$E$1,A327&gt;EOMONTH($E$1,11)),"",IF(OR(AND(A327=EOMONTH(A327,0),VLOOKUP(MONTH(A327),$L$3:$N$14,3,0)&gt;0),J327&lt;&gt;""),SUM($J$3:$J327),""))</f>
        <v/>
      </c>
    </row>
    <row r="328" spans="1:11" x14ac:dyDescent="0.25">
      <c r="A328" s="17">
        <f t="shared" si="113"/>
        <v>43909</v>
      </c>
      <c r="B328" s="12"/>
      <c r="C328" s="12"/>
      <c r="D328" s="12"/>
      <c r="E328" s="12"/>
      <c r="F328" s="18" t="str">
        <f t="shared" si="112"/>
        <v/>
      </c>
      <c r="G328" s="25" t="str">
        <f t="shared" si="114"/>
        <v/>
      </c>
      <c r="H328" s="25" t="str">
        <f t="shared" si="115"/>
        <v/>
      </c>
      <c r="I328" s="25" t="str">
        <f>IF($A328=EOMONTH($A328,0),IF(VLOOKUP(MONTH($A328),$L$3:$M$14,2,0)&gt;0,VLOOKUP(MONTH($A328),$L$3:$M$14,2,0),""),IF(AND(MONTH($A328)=5,$H328&lt;&gt;""),SUM($H$3:$H328),IF(AND(MONTH($A328)=6,$H328&lt;&gt;""),SUM($H$3:$H328,-$M$3),IF(AND(MONTH($A328)=7,$H328&lt;&gt;""),SUM($H$3:$H328,-SUM($M$3:$M$4)),IF(AND(MONTH($A328)=8,$H328&lt;&gt;""),SUM($H$3:$H328,-SUM($M$3:$M$5)),IF(AND(MONTH($A328)=9,$H328&lt;&gt;""),SUM($H$3:$H328,-SUM($M$3:$M$6)),IF(AND(MONTH($A328)=10,$H328&lt;&gt;""),SUM($H$3:$H328,-SUM($M$3:$M$7)),IF(AND(MONTH($A328)=11,$H328&lt;&gt;""),SUM($H$3:$H328,-SUM($M$3:$M$8)),IF(AND(MONTH($A328)=12,$H328&lt;&gt;""),SUM($H$3:$H328,-SUM($M$3:$M$9)),IF(AND(MONTH($A328)=1,$H328&lt;&gt;""),SUM($H$3:$H328,-SUM($M$3:$M$10)),IF(AND(MONTH($A328)=2,$H328&lt;&gt;""),SUM($H$3:$H328,-SUM($M$3:$M$11)),IF(AND(MONTH($A328)=3,$H328&lt;&gt;""),SUM($H$3:$H328,-SUM($M$3:$M$12)),IF(AND(MONTH($A328)=4,$H328&lt;&gt;""),SUM($H$3:$H328,-SUM($M$3:$M$13)),"")))))))))))))</f>
        <v/>
      </c>
      <c r="J328" s="25" t="str">
        <f t="shared" si="103"/>
        <v/>
      </c>
      <c r="K328" s="25" t="str">
        <f>IF(OR(A328&lt;$E$1,A328&gt;EOMONTH($E$1,11)),"",IF(OR(AND(A328=EOMONTH(A328,0),VLOOKUP(MONTH(A328),$L$3:$N$14,3,0)&gt;0),J328&lt;&gt;""),SUM($J$3:$J328),""))</f>
        <v/>
      </c>
    </row>
    <row r="329" spans="1:11" x14ac:dyDescent="0.25">
      <c r="A329" s="17">
        <f t="shared" si="113"/>
        <v>43910</v>
      </c>
      <c r="B329" s="12"/>
      <c r="C329" s="12"/>
      <c r="D329" s="12"/>
      <c r="E329" s="12"/>
      <c r="F329" s="18" t="str">
        <f t="shared" si="112"/>
        <v/>
      </c>
      <c r="G329" s="25" t="str">
        <f t="shared" si="114"/>
        <v/>
      </c>
      <c r="H329" s="25" t="str">
        <f t="shared" si="115"/>
        <v/>
      </c>
      <c r="I329" s="25" t="str">
        <f>IF($A329=EOMONTH($A329,0),IF(VLOOKUP(MONTH($A329),$L$3:$M$14,2,0)&gt;0,VLOOKUP(MONTH($A329),$L$3:$M$14,2,0),""),IF(AND(MONTH($A329)=5,$H329&lt;&gt;""),SUM($H$3:$H329),IF(AND(MONTH($A329)=6,$H329&lt;&gt;""),SUM($H$3:$H329,-$M$3),IF(AND(MONTH($A329)=7,$H329&lt;&gt;""),SUM($H$3:$H329,-SUM($M$3:$M$4)),IF(AND(MONTH($A329)=8,$H329&lt;&gt;""),SUM($H$3:$H329,-SUM($M$3:$M$5)),IF(AND(MONTH($A329)=9,$H329&lt;&gt;""),SUM($H$3:$H329,-SUM($M$3:$M$6)),IF(AND(MONTH($A329)=10,$H329&lt;&gt;""),SUM($H$3:$H329,-SUM($M$3:$M$7)),IF(AND(MONTH($A329)=11,$H329&lt;&gt;""),SUM($H$3:$H329,-SUM($M$3:$M$8)),IF(AND(MONTH($A329)=12,$H329&lt;&gt;""),SUM($H$3:$H329,-SUM($M$3:$M$9)),IF(AND(MONTH($A329)=1,$H329&lt;&gt;""),SUM($H$3:$H329,-SUM($M$3:$M$10)),IF(AND(MONTH($A329)=2,$H329&lt;&gt;""),SUM($H$3:$H329,-SUM($M$3:$M$11)),IF(AND(MONTH($A329)=3,$H329&lt;&gt;""),SUM($H$3:$H329,-SUM($M$3:$M$12)),IF(AND(MONTH($A329)=4,$H329&lt;&gt;""),SUM($H$3:$H329,-SUM($M$3:$M$13)),"")))))))))))))</f>
        <v/>
      </c>
      <c r="J329" s="25" t="str">
        <f t="shared" si="103"/>
        <v/>
      </c>
      <c r="K329" s="25" t="str">
        <f>IF(OR(A329&lt;$E$1,A329&gt;EOMONTH($E$1,11)),"",IF(OR(AND(A329=EOMONTH(A329,0),VLOOKUP(MONTH(A329),$L$3:$N$14,3,0)&gt;0),J329&lt;&gt;""),SUM($J$3:$J329),""))</f>
        <v/>
      </c>
    </row>
    <row r="330" spans="1:11" x14ac:dyDescent="0.25">
      <c r="A330" s="17">
        <f t="shared" si="113"/>
        <v>43911</v>
      </c>
      <c r="B330" s="12"/>
      <c r="C330" s="12"/>
      <c r="D330" s="12"/>
      <c r="E330" s="12"/>
      <c r="F330" s="18" t="str">
        <f t="shared" si="112"/>
        <v/>
      </c>
      <c r="G330" s="25" t="str">
        <f t="shared" si="114"/>
        <v/>
      </c>
      <c r="H330" s="25" t="str">
        <f t="shared" si="115"/>
        <v/>
      </c>
      <c r="I330" s="25" t="str">
        <f>IF($A330=EOMONTH($A330,0),IF(VLOOKUP(MONTH($A330),$L$3:$M$14,2,0)&gt;0,VLOOKUP(MONTH($A330),$L$3:$M$14,2,0),""),IF(AND(MONTH($A330)=5,$H330&lt;&gt;""),SUM($H$3:$H330),IF(AND(MONTH($A330)=6,$H330&lt;&gt;""),SUM($H$3:$H330,-$M$3),IF(AND(MONTH($A330)=7,$H330&lt;&gt;""),SUM($H$3:$H330,-SUM($M$3:$M$4)),IF(AND(MONTH($A330)=8,$H330&lt;&gt;""),SUM($H$3:$H330,-SUM($M$3:$M$5)),IF(AND(MONTH($A330)=9,$H330&lt;&gt;""),SUM($H$3:$H330,-SUM($M$3:$M$6)),IF(AND(MONTH($A330)=10,$H330&lt;&gt;""),SUM($H$3:$H330,-SUM($M$3:$M$7)),IF(AND(MONTH($A330)=11,$H330&lt;&gt;""),SUM($H$3:$H330,-SUM($M$3:$M$8)),IF(AND(MONTH($A330)=12,$H330&lt;&gt;""),SUM($H$3:$H330,-SUM($M$3:$M$9)),IF(AND(MONTH($A330)=1,$H330&lt;&gt;""),SUM($H$3:$H330,-SUM($M$3:$M$10)),IF(AND(MONTH($A330)=2,$H330&lt;&gt;""),SUM($H$3:$H330,-SUM($M$3:$M$11)),IF(AND(MONTH($A330)=3,$H330&lt;&gt;""),SUM($H$3:$H330,-SUM($M$3:$M$12)),IF(AND(MONTH($A330)=4,$H330&lt;&gt;""),SUM($H$3:$H330,-SUM($M$3:$M$13)),"")))))))))))))</f>
        <v/>
      </c>
      <c r="J330" s="25" t="str">
        <f t="shared" si="103"/>
        <v/>
      </c>
      <c r="K330" s="25" t="str">
        <f>IF(OR(A330&lt;$E$1,A330&gt;EOMONTH($E$1,11)),"",IF(OR(AND(A330=EOMONTH(A330,0),VLOOKUP(MONTH(A330),$L$3:$N$14,3,0)&gt;0),J330&lt;&gt;""),SUM($J$3:$J330),""))</f>
        <v/>
      </c>
    </row>
    <row r="331" spans="1:11" x14ac:dyDescent="0.25">
      <c r="A331" s="17">
        <f t="shared" si="113"/>
        <v>43912</v>
      </c>
      <c r="B331" s="12"/>
      <c r="C331" s="12"/>
      <c r="D331" s="12"/>
      <c r="E331" s="12"/>
      <c r="F331" s="18" t="str">
        <f t="shared" si="112"/>
        <v/>
      </c>
      <c r="G331" s="27" t="str">
        <f>IF(SUM(F325:F331)-SUM(G325:G330)&gt;0,SUM(F325:F331)-SUM(G325:G330),"")</f>
        <v/>
      </c>
      <c r="H331" s="25" t="str">
        <f>IF(G331&lt;&gt;"",IF(MAX(SUM(F325:F331)-SUM(G325:G330)-44/24,0)&gt;0,IF(MAX(SUM(F325:F331)-SUM(G325:G330)-44/24,0)&gt;4/24,VLOOKUP(MAX(SUM(F325:F331)-SUM(G325:G330)-44/24,0),$O$3:$P$8,2,1),MAX(SUM(F325:F331)-SUM(G325:G330)-44/24,0)),""),"")</f>
        <v/>
      </c>
      <c r="I331" s="25" t="str">
        <f>IF($A331=EOMONTH($A331,0),IF(VLOOKUP(MONTH($A331),$L$3:$M$14,2,0)&gt;0,VLOOKUP(MONTH($A331),$L$3:$M$14,2,0),""),IF(AND(MONTH($A331)=5,$H331&lt;&gt;""),SUM($H$3:$H331),IF(AND(MONTH($A331)=6,$H331&lt;&gt;""),SUM($H$3:$H331,-$M$3),IF(AND(MONTH($A331)=7,$H331&lt;&gt;""),SUM($H$3:$H331,-SUM($M$3:$M$4)),IF(AND(MONTH($A331)=8,$H331&lt;&gt;""),SUM($H$3:$H331,-SUM($M$3:$M$5)),IF(AND(MONTH($A331)=9,$H331&lt;&gt;""),SUM($H$3:$H331,-SUM($M$3:$M$6)),IF(AND(MONTH($A331)=10,$H331&lt;&gt;""),SUM($H$3:$H331,-SUM($M$3:$M$7)),IF(AND(MONTH($A331)=11,$H331&lt;&gt;""),SUM($H$3:$H331,-SUM($M$3:$M$8)),IF(AND(MONTH($A331)=12,$H331&lt;&gt;""),SUM($H$3:$H331,-SUM($M$3:$M$9)),IF(AND(MONTH($A331)=1,$H331&lt;&gt;""),SUM($H$3:$H331,-SUM($M$3:$M$10)),IF(AND(MONTH($A331)=2,$H331&lt;&gt;""),SUM($H$3:$H331,-SUM($M$3:$M$11)),IF(AND(MONTH($A331)=3,$H331&lt;&gt;""),SUM($H$3:$H331,-SUM($M$3:$M$12)),IF(AND(MONTH($A331)=4,$H331&lt;&gt;""),SUM($H$3:$H331,-SUM($M$3:$M$13)),"")))))))))))))</f>
        <v/>
      </c>
      <c r="J331" s="25" t="str">
        <f t="shared" si="103"/>
        <v/>
      </c>
      <c r="K331" s="25" t="str">
        <f>IF(OR(A331&lt;$E$1,A331&gt;EOMONTH($E$1,11)),"",IF(OR(AND(A331=EOMONTH(A331,0),VLOOKUP(MONTH(A331),$L$3:$N$14,3,0)&gt;0),J331&lt;&gt;""),SUM($J$3:$J331),""))</f>
        <v/>
      </c>
    </row>
    <row r="332" spans="1:11" x14ac:dyDescent="0.25">
      <c r="A332" s="17">
        <f t="shared" si="113"/>
        <v>43913</v>
      </c>
      <c r="B332" s="11"/>
      <c r="C332" s="11"/>
      <c r="D332" s="11"/>
      <c r="E332" s="11"/>
      <c r="F332" s="22" t="str">
        <f t="shared" si="112"/>
        <v/>
      </c>
      <c r="G332" s="26" t="str">
        <f t="shared" ref="G332:G337" si="116">IF(MONTH(A332)=MONTH(A333),"",IF(CHOOSE(WEEKDAY(A332,2),$F$332,SUM($F$332:$F$333),SUM($F$332:$F$334),SUM($F$332:$F$335),SUM($F$332:$F$336),SUM($F$332:$F$337))&gt;0,CHOOSE(WEEKDAY(A332,2),$F$332,SUM($F$332:$F$333),SUM($F$332:$F$334),SUM($F$332:$F$335),SUM($F$332:$F$336),SUM($F$332:$F$337)),""))</f>
        <v/>
      </c>
      <c r="H332" s="26" t="str">
        <f t="shared" ref="H332:H337" si="117">IF(G332&lt;&gt;"",IF(MAX(G332-45/24,0)&gt;0,MAX(G332-45/24,0),""),"")</f>
        <v/>
      </c>
      <c r="I332" s="26" t="str">
        <f>IF($A332=EOMONTH($A332,0),IF(VLOOKUP(MONTH($A332),$L$3:$M$14,2,0)&gt;0,VLOOKUP(MONTH($A332),$L$3:$M$14,2,0),""),IF(AND(MONTH($A332)=5,$H332&lt;&gt;""),SUM($H$3:$H332),IF(AND(MONTH($A332)=6,$H332&lt;&gt;""),SUM($H$3:$H332,-$M$3),IF(AND(MONTH($A332)=7,$H332&lt;&gt;""),SUM($H$3:$H332,-SUM($M$3:$M$4)),IF(AND(MONTH($A332)=8,$H332&lt;&gt;""),SUM($H$3:$H332,-SUM($M$3:$M$5)),IF(AND(MONTH($A332)=9,$H332&lt;&gt;""),SUM($H$3:$H332,-SUM($M$3:$M$6)),IF(AND(MONTH($A332)=10,$H332&lt;&gt;""),SUM($H$3:$H332,-SUM($M$3:$M$7)),IF(AND(MONTH($A332)=11,$H332&lt;&gt;""),SUM($H$3:$H332,-SUM($M$3:$M$8)),IF(AND(MONTH($A332)=12,$H332&lt;&gt;""),SUM($H$3:$H332,-SUM($M$3:$M$9)),IF(AND(MONTH($A332)=1,$H332&lt;&gt;""),SUM($H$3:$H332,-SUM($M$3:$M$10)),IF(AND(MONTH($A332)=2,$H332&lt;&gt;""),SUM($H$3:$H332,-SUM($M$3:$M$11)),IF(AND(MONTH($A332)=3,$H332&lt;&gt;""),SUM($H$3:$H332,-SUM($M$3:$M$12)),IF(AND(MONTH($A332)=4,$H332&lt;&gt;""),SUM($H$3:$H332,-SUM($M$3:$M$13)),"")))))))))))))</f>
        <v/>
      </c>
      <c r="J332" s="26" t="str">
        <f t="shared" si="103"/>
        <v/>
      </c>
      <c r="K332" s="26" t="str">
        <f>IF(OR(A332&lt;$E$1,A332&gt;EOMONTH($E$1,11)),"",IF(OR(AND(A332=EOMONTH(A332,0),VLOOKUP(MONTH(A332),$L$3:$N$14,3,0)&gt;0),J332&lt;&gt;""),SUM($J$3:$J332),""))</f>
        <v/>
      </c>
    </row>
    <row r="333" spans="1:11" x14ac:dyDescent="0.25">
      <c r="A333" s="17">
        <f t="shared" si="113"/>
        <v>43914</v>
      </c>
      <c r="B333" s="11"/>
      <c r="C333" s="11"/>
      <c r="D333" s="11"/>
      <c r="E333" s="11"/>
      <c r="F333" s="22" t="str">
        <f t="shared" si="112"/>
        <v/>
      </c>
      <c r="G333" s="26" t="str">
        <f t="shared" si="116"/>
        <v/>
      </c>
      <c r="H333" s="26" t="str">
        <f t="shared" si="117"/>
        <v/>
      </c>
      <c r="I333" s="26" t="str">
        <f>IF($A333=EOMONTH($A333,0),IF(VLOOKUP(MONTH($A333),$L$3:$M$14,2,0)&gt;0,VLOOKUP(MONTH($A333),$L$3:$M$14,2,0),""),IF(AND(MONTH($A333)=5,$H333&lt;&gt;""),SUM($H$3:$H333),IF(AND(MONTH($A333)=6,$H333&lt;&gt;""),SUM($H$3:$H333,-$M$3),IF(AND(MONTH($A333)=7,$H333&lt;&gt;""),SUM($H$3:$H333,-SUM($M$3:$M$4)),IF(AND(MONTH($A333)=8,$H333&lt;&gt;""),SUM($H$3:$H333,-SUM($M$3:$M$5)),IF(AND(MONTH($A333)=9,$H333&lt;&gt;""),SUM($H$3:$H333,-SUM($M$3:$M$6)),IF(AND(MONTH($A333)=10,$H333&lt;&gt;""),SUM($H$3:$H333,-SUM($M$3:$M$7)),IF(AND(MONTH($A333)=11,$H333&lt;&gt;""),SUM($H$3:$H333,-SUM($M$3:$M$8)),IF(AND(MONTH($A333)=12,$H333&lt;&gt;""),SUM($H$3:$H333,-SUM($M$3:$M$9)),IF(AND(MONTH($A333)=1,$H333&lt;&gt;""),SUM($H$3:$H333,-SUM($M$3:$M$10)),IF(AND(MONTH($A333)=2,$H333&lt;&gt;""),SUM($H$3:$H333,-SUM($M$3:$M$11)),IF(AND(MONTH($A333)=3,$H333&lt;&gt;""),SUM($H$3:$H333,-SUM($M$3:$M$12)),IF(AND(MONTH($A333)=4,$H333&lt;&gt;""),SUM($H$3:$H333,-SUM($M$3:$M$13)),"")))))))))))))</f>
        <v/>
      </c>
      <c r="J333" s="26" t="str">
        <f t="shared" si="103"/>
        <v/>
      </c>
      <c r="K333" s="26" t="str">
        <f>IF(OR(A333&lt;$E$1,A333&gt;EOMONTH($E$1,11)),"",IF(OR(AND(A333=EOMONTH(A333,0),VLOOKUP(MONTH(A333),$L$3:$N$14,3,0)&gt;0),J333&lt;&gt;""),SUM($J$3:$J333),""))</f>
        <v/>
      </c>
    </row>
    <row r="334" spans="1:11" x14ac:dyDescent="0.25">
      <c r="A334" s="17">
        <f t="shared" si="113"/>
        <v>43915</v>
      </c>
      <c r="B334" s="11"/>
      <c r="C334" s="11"/>
      <c r="D334" s="11"/>
      <c r="E334" s="11"/>
      <c r="F334" s="22" t="str">
        <f t="shared" si="112"/>
        <v/>
      </c>
      <c r="G334" s="26" t="str">
        <f t="shared" si="116"/>
        <v/>
      </c>
      <c r="H334" s="26" t="str">
        <f t="shared" si="117"/>
        <v/>
      </c>
      <c r="I334" s="26" t="str">
        <f>IF($A334=EOMONTH($A334,0),IF(VLOOKUP(MONTH($A334),$L$3:$M$14,2,0)&gt;0,VLOOKUP(MONTH($A334),$L$3:$M$14,2,0),""),IF(AND(MONTH($A334)=5,$H334&lt;&gt;""),SUM($H$3:$H334),IF(AND(MONTH($A334)=6,$H334&lt;&gt;""),SUM($H$3:$H334,-$M$3),IF(AND(MONTH($A334)=7,$H334&lt;&gt;""),SUM($H$3:$H334,-SUM($M$3:$M$4)),IF(AND(MONTH($A334)=8,$H334&lt;&gt;""),SUM($H$3:$H334,-SUM($M$3:$M$5)),IF(AND(MONTH($A334)=9,$H334&lt;&gt;""),SUM($H$3:$H334,-SUM($M$3:$M$6)),IF(AND(MONTH($A334)=10,$H334&lt;&gt;""),SUM($H$3:$H334,-SUM($M$3:$M$7)),IF(AND(MONTH($A334)=11,$H334&lt;&gt;""),SUM($H$3:$H334,-SUM($M$3:$M$8)),IF(AND(MONTH($A334)=12,$H334&lt;&gt;""),SUM($H$3:$H334,-SUM($M$3:$M$9)),IF(AND(MONTH($A334)=1,$H334&lt;&gt;""),SUM($H$3:$H334,-SUM($M$3:$M$10)),IF(AND(MONTH($A334)=2,$H334&lt;&gt;""),SUM($H$3:$H334,-SUM($M$3:$M$11)),IF(AND(MONTH($A334)=3,$H334&lt;&gt;""),SUM($H$3:$H334,-SUM($M$3:$M$12)),IF(AND(MONTH($A334)=4,$H334&lt;&gt;""),SUM($H$3:$H334,-SUM($M$3:$M$13)),"")))))))))))))</f>
        <v/>
      </c>
      <c r="J334" s="26" t="str">
        <f t="shared" si="103"/>
        <v/>
      </c>
      <c r="K334" s="26" t="str">
        <f>IF(OR(A334&lt;$E$1,A334&gt;EOMONTH($E$1,11)),"",IF(OR(AND(A334=EOMONTH(A334,0),VLOOKUP(MONTH(A334),$L$3:$N$14,3,0)&gt;0),J334&lt;&gt;""),SUM($J$3:$J334),""))</f>
        <v/>
      </c>
    </row>
    <row r="335" spans="1:11" x14ac:dyDescent="0.25">
      <c r="A335" s="17">
        <f t="shared" si="113"/>
        <v>43916</v>
      </c>
      <c r="B335" s="11"/>
      <c r="C335" s="11"/>
      <c r="D335" s="11"/>
      <c r="E335" s="11"/>
      <c r="F335" s="22" t="str">
        <f t="shared" si="112"/>
        <v/>
      </c>
      <c r="G335" s="26" t="str">
        <f t="shared" si="116"/>
        <v/>
      </c>
      <c r="H335" s="26" t="str">
        <f t="shared" si="117"/>
        <v/>
      </c>
      <c r="I335" s="26" t="str">
        <f>IF($A335=EOMONTH($A335,0),IF(VLOOKUP(MONTH($A335),$L$3:$M$14,2,0)&gt;0,VLOOKUP(MONTH($A335),$L$3:$M$14,2,0),""),IF(AND(MONTH($A335)=5,$H335&lt;&gt;""),SUM($H$3:$H335),IF(AND(MONTH($A335)=6,$H335&lt;&gt;""),SUM($H$3:$H335,-$M$3),IF(AND(MONTH($A335)=7,$H335&lt;&gt;""),SUM($H$3:$H335,-SUM($M$3:$M$4)),IF(AND(MONTH($A335)=8,$H335&lt;&gt;""),SUM($H$3:$H335,-SUM($M$3:$M$5)),IF(AND(MONTH($A335)=9,$H335&lt;&gt;""),SUM($H$3:$H335,-SUM($M$3:$M$6)),IF(AND(MONTH($A335)=10,$H335&lt;&gt;""),SUM($H$3:$H335,-SUM($M$3:$M$7)),IF(AND(MONTH($A335)=11,$H335&lt;&gt;""),SUM($H$3:$H335,-SUM($M$3:$M$8)),IF(AND(MONTH($A335)=12,$H335&lt;&gt;""),SUM($H$3:$H335,-SUM($M$3:$M$9)),IF(AND(MONTH($A335)=1,$H335&lt;&gt;""),SUM($H$3:$H335,-SUM($M$3:$M$10)),IF(AND(MONTH($A335)=2,$H335&lt;&gt;""),SUM($H$3:$H335,-SUM($M$3:$M$11)),IF(AND(MONTH($A335)=3,$H335&lt;&gt;""),SUM($H$3:$H335,-SUM($M$3:$M$12)),IF(AND(MONTH($A335)=4,$H335&lt;&gt;""),SUM($H$3:$H335,-SUM($M$3:$M$13)),"")))))))))))))</f>
        <v/>
      </c>
      <c r="J335" s="26" t="str">
        <f t="shared" si="103"/>
        <v/>
      </c>
      <c r="K335" s="26" t="str">
        <f>IF(OR(A335&lt;$E$1,A335&gt;EOMONTH($E$1,11)),"",IF(OR(AND(A335=EOMONTH(A335,0),VLOOKUP(MONTH(A335),$L$3:$N$14,3,0)&gt;0),J335&lt;&gt;""),SUM($J$3:$J335),""))</f>
        <v/>
      </c>
    </row>
    <row r="336" spans="1:11" x14ac:dyDescent="0.25">
      <c r="A336" s="17">
        <f t="shared" si="113"/>
        <v>43917</v>
      </c>
      <c r="B336" s="11"/>
      <c r="C336" s="11"/>
      <c r="D336" s="11"/>
      <c r="E336" s="11"/>
      <c r="F336" s="22" t="str">
        <f t="shared" si="112"/>
        <v/>
      </c>
      <c r="G336" s="26" t="str">
        <f t="shared" si="116"/>
        <v/>
      </c>
      <c r="H336" s="26" t="str">
        <f t="shared" si="117"/>
        <v/>
      </c>
      <c r="I336" s="26" t="str">
        <f>IF($A336=EOMONTH($A336,0),IF(VLOOKUP(MONTH($A336),$L$3:$M$14,2,0)&gt;0,VLOOKUP(MONTH($A336),$L$3:$M$14,2,0),""),IF(AND(MONTH($A336)=5,$H336&lt;&gt;""),SUM($H$3:$H336),IF(AND(MONTH($A336)=6,$H336&lt;&gt;""),SUM($H$3:$H336,-$M$3),IF(AND(MONTH($A336)=7,$H336&lt;&gt;""),SUM($H$3:$H336,-SUM($M$3:$M$4)),IF(AND(MONTH($A336)=8,$H336&lt;&gt;""),SUM($H$3:$H336,-SUM($M$3:$M$5)),IF(AND(MONTH($A336)=9,$H336&lt;&gt;""),SUM($H$3:$H336,-SUM($M$3:$M$6)),IF(AND(MONTH($A336)=10,$H336&lt;&gt;""),SUM($H$3:$H336,-SUM($M$3:$M$7)),IF(AND(MONTH($A336)=11,$H336&lt;&gt;""),SUM($H$3:$H336,-SUM($M$3:$M$8)),IF(AND(MONTH($A336)=12,$H336&lt;&gt;""),SUM($H$3:$H336,-SUM($M$3:$M$9)),IF(AND(MONTH($A336)=1,$H336&lt;&gt;""),SUM($H$3:$H336,-SUM($M$3:$M$10)),IF(AND(MONTH($A336)=2,$H336&lt;&gt;""),SUM($H$3:$H336,-SUM($M$3:$M$11)),IF(AND(MONTH($A336)=3,$H336&lt;&gt;""),SUM($H$3:$H336,-SUM($M$3:$M$12)),IF(AND(MONTH($A336)=4,$H336&lt;&gt;""),SUM($H$3:$H336,-SUM($M$3:$M$13)),"")))))))))))))</f>
        <v/>
      </c>
      <c r="J336" s="26" t="str">
        <f t="shared" si="103"/>
        <v/>
      </c>
      <c r="K336" s="26" t="str">
        <f>IF(OR(A336&lt;$E$1,A336&gt;EOMONTH($E$1,11)),"",IF(OR(AND(A336=EOMONTH(A336,0),VLOOKUP(MONTH(A336),$L$3:$N$14,3,0)&gt;0),J336&lt;&gt;""),SUM($J$3:$J336),""))</f>
        <v/>
      </c>
    </row>
    <row r="337" spans="1:11" x14ac:dyDescent="0.25">
      <c r="A337" s="17">
        <f t="shared" si="113"/>
        <v>43918</v>
      </c>
      <c r="B337" s="11"/>
      <c r="C337" s="11"/>
      <c r="D337" s="11"/>
      <c r="E337" s="11"/>
      <c r="F337" s="22" t="str">
        <f t="shared" si="112"/>
        <v/>
      </c>
      <c r="G337" s="26" t="str">
        <f t="shared" si="116"/>
        <v/>
      </c>
      <c r="H337" s="26" t="str">
        <f t="shared" si="117"/>
        <v/>
      </c>
      <c r="I337" s="26" t="str">
        <f>IF($A337=EOMONTH($A337,0),IF(VLOOKUP(MONTH($A337),$L$3:$M$14,2,0)&gt;0,VLOOKUP(MONTH($A337),$L$3:$M$14,2,0),""),IF(AND(MONTH($A337)=5,$H337&lt;&gt;""),SUM($H$3:$H337),IF(AND(MONTH($A337)=6,$H337&lt;&gt;""),SUM($H$3:$H337,-$M$3),IF(AND(MONTH($A337)=7,$H337&lt;&gt;""),SUM($H$3:$H337,-SUM($M$3:$M$4)),IF(AND(MONTH($A337)=8,$H337&lt;&gt;""),SUM($H$3:$H337,-SUM($M$3:$M$5)),IF(AND(MONTH($A337)=9,$H337&lt;&gt;""),SUM($H$3:$H337,-SUM($M$3:$M$6)),IF(AND(MONTH($A337)=10,$H337&lt;&gt;""),SUM($H$3:$H337,-SUM($M$3:$M$7)),IF(AND(MONTH($A337)=11,$H337&lt;&gt;""),SUM($H$3:$H337,-SUM($M$3:$M$8)),IF(AND(MONTH($A337)=12,$H337&lt;&gt;""),SUM($H$3:$H337,-SUM($M$3:$M$9)),IF(AND(MONTH($A337)=1,$H337&lt;&gt;""),SUM($H$3:$H337,-SUM($M$3:$M$10)),IF(AND(MONTH($A337)=2,$H337&lt;&gt;""),SUM($H$3:$H337,-SUM($M$3:$M$11)),IF(AND(MONTH($A337)=3,$H337&lt;&gt;""),SUM($H$3:$H337,-SUM($M$3:$M$12)),IF(AND(MONTH($A337)=4,$H337&lt;&gt;""),SUM($H$3:$H337,-SUM($M$3:$M$13)),"")))))))))))))</f>
        <v/>
      </c>
      <c r="J337" s="26" t="str">
        <f t="shared" si="103"/>
        <v/>
      </c>
      <c r="K337" s="26" t="str">
        <f>IF(OR(A337&lt;$E$1,A337&gt;EOMONTH($E$1,11)),"",IF(OR(AND(A337=EOMONTH(A337,0),VLOOKUP(MONTH(A337),$L$3:$N$14,3,0)&gt;0),J337&lt;&gt;""),SUM($J$3:$J337),""))</f>
        <v/>
      </c>
    </row>
    <row r="338" spans="1:11" x14ac:dyDescent="0.25">
      <c r="A338" s="17">
        <f t="shared" si="113"/>
        <v>43919</v>
      </c>
      <c r="B338" s="11"/>
      <c r="C338" s="11"/>
      <c r="D338" s="11"/>
      <c r="E338" s="11"/>
      <c r="F338" s="22" t="str">
        <f t="shared" si="112"/>
        <v/>
      </c>
      <c r="G338" s="28" t="str">
        <f>IF(SUM(F332:F338)-SUM(G332:G337)&gt;0,SUM(F332:F338)-SUM(G332:G337),"")</f>
        <v/>
      </c>
      <c r="H338" s="26" t="str">
        <f>IF(G338&lt;&gt;"",IF(MAX(SUM(F332:F338)-SUM(G332:G337)-44/24,0)&gt;0,IF(MAX(SUM(F332:F338)-SUM(G332:G337)-44/24,0)&gt;4/24,VLOOKUP(MAX(SUM(F332:F338)-SUM(G332:G337)-44/24,0),$O$3:$P$8,2,1),MAX(SUM(F332:F338)-SUM(G332:G337)-44/24,0)),""),"")</f>
        <v/>
      </c>
      <c r="I338" s="26" t="str">
        <f>IF($A338=EOMONTH($A338,0),IF(VLOOKUP(MONTH($A338),$L$3:$M$14,2,0)&gt;0,VLOOKUP(MONTH($A338),$L$3:$M$14,2,0),""),IF(AND(MONTH($A338)=5,$H338&lt;&gt;""),SUM($H$3:$H338),IF(AND(MONTH($A338)=6,$H338&lt;&gt;""),SUM($H$3:$H338,-$M$3),IF(AND(MONTH($A338)=7,$H338&lt;&gt;""),SUM($H$3:$H338,-SUM($M$3:$M$4)),IF(AND(MONTH($A338)=8,$H338&lt;&gt;""),SUM($H$3:$H338,-SUM($M$3:$M$5)),IF(AND(MONTH($A338)=9,$H338&lt;&gt;""),SUM($H$3:$H338,-SUM($M$3:$M$6)),IF(AND(MONTH($A338)=10,$H338&lt;&gt;""),SUM($H$3:$H338,-SUM($M$3:$M$7)),IF(AND(MONTH($A338)=11,$H338&lt;&gt;""),SUM($H$3:$H338,-SUM($M$3:$M$8)),IF(AND(MONTH($A338)=12,$H338&lt;&gt;""),SUM($H$3:$H338,-SUM($M$3:$M$9)),IF(AND(MONTH($A338)=1,$H338&lt;&gt;""),SUM($H$3:$H338,-SUM($M$3:$M$10)),IF(AND(MONTH($A338)=2,$H338&lt;&gt;""),SUM($H$3:$H338,-SUM($M$3:$M$11)),IF(AND(MONTH($A338)=3,$H338&lt;&gt;""),SUM($H$3:$H338,-SUM($M$3:$M$12)),IF(AND(MONTH($A338)=4,$H338&lt;&gt;""),SUM($H$3:$H338,-SUM($M$3:$M$13)),"")))))))))))))</f>
        <v/>
      </c>
      <c r="J338" s="26" t="str">
        <f t="shared" si="103"/>
        <v/>
      </c>
      <c r="K338" s="26" t="str">
        <f>IF(OR(A338&lt;$E$1,A338&gt;EOMONTH($E$1,11)),"",IF(OR(AND(A338=EOMONTH(A338,0),VLOOKUP(MONTH(A338),$L$3:$N$14,3,0)&gt;0),J338&lt;&gt;""),SUM($J$3:$J338),""))</f>
        <v/>
      </c>
    </row>
    <row r="339" spans="1:11" x14ac:dyDescent="0.25">
      <c r="A339" s="17">
        <f t="shared" si="113"/>
        <v>43920</v>
      </c>
      <c r="B339" s="12"/>
      <c r="C339" s="12"/>
      <c r="D339" s="12"/>
      <c r="E339" s="12"/>
      <c r="F339" s="18" t="str">
        <f t="shared" si="112"/>
        <v/>
      </c>
      <c r="G339" s="25" t="str">
        <f t="shared" ref="G339:G344" si="118">IF(MONTH(A339)=MONTH(A340),"",IF(CHOOSE(WEEKDAY(A339,2),$F$339,SUM($F$339:$F$340),SUM($F$339:$F$341),SUM($F$339:$F$342),SUM($F$339:$F$343),SUM($F$339:$F$344))&gt;0,CHOOSE(WEEKDAY(A339,2),$F$339,SUM($F$339:$F$340),SUM($F$339:$F$341),SUM($F$339:$F$342),SUM($F$339:$F$343),SUM($F$339:$F$344)),""))</f>
        <v/>
      </c>
      <c r="H339" s="25" t="str">
        <f t="shared" ref="H339:H344" si="119">IF(G339&lt;&gt;"",IF(MAX(G339-44/24,0)&gt;0,MAX(G339-44/24,0),""),"")</f>
        <v/>
      </c>
      <c r="I339" s="25" t="str">
        <f>IF($A339=EOMONTH($A339,0),IF(VLOOKUP(MONTH($A339),$L$3:$M$14,2,0)&gt;0,VLOOKUP(MONTH($A339),$L$3:$M$14,2,0),""),IF(AND(MONTH($A339)=5,$H339&lt;&gt;""),SUM($H$3:$H339),IF(AND(MONTH($A339)=6,$H339&lt;&gt;""),SUM($H$3:$H339,-$M$3),IF(AND(MONTH($A339)=7,$H339&lt;&gt;""),SUM($H$3:$H339,-SUM($M$3:$M$4)),IF(AND(MONTH($A339)=8,$H339&lt;&gt;""),SUM($H$3:$H339,-SUM($M$3:$M$5)),IF(AND(MONTH($A339)=9,$H339&lt;&gt;""),SUM($H$3:$H339,-SUM($M$3:$M$6)),IF(AND(MONTH($A339)=10,$H339&lt;&gt;""),SUM($H$3:$H339,-SUM($M$3:$M$7)),IF(AND(MONTH($A339)=11,$H339&lt;&gt;""),SUM($H$3:$H339,-SUM($M$3:$M$8)),IF(AND(MONTH($A339)=12,$H339&lt;&gt;""),SUM($H$3:$H339,-SUM($M$3:$M$9)),IF(AND(MONTH($A339)=1,$H339&lt;&gt;""),SUM($H$3:$H339,-SUM($M$3:$M$10)),IF(AND(MONTH($A339)=2,$H339&lt;&gt;""),SUM($H$3:$H339,-SUM($M$3:$M$11)),IF(AND(MONTH($A339)=3,$H339&lt;&gt;""),SUM($H$3:$H339,-SUM($M$3:$M$12)),IF(AND(MONTH($A339)=4,$H339&lt;&gt;""),SUM($H$3:$H339,-SUM($M$3:$M$13)),"")))))))))))))</f>
        <v/>
      </c>
      <c r="J339" s="25" t="str">
        <f t="shared" si="103"/>
        <v/>
      </c>
      <c r="K339" s="25" t="str">
        <f>IF(OR(A339&lt;$E$1,A339&gt;EOMONTH($E$1,11)),"",IF(OR(AND(A339=EOMONTH(A339,0),VLOOKUP(MONTH(A339),$L$3:$N$14,3,0)&gt;0),J339&lt;&gt;""),SUM($J$3:$J339),""))</f>
        <v/>
      </c>
    </row>
    <row r="340" spans="1:11" x14ac:dyDescent="0.25">
      <c r="A340" s="17">
        <f t="shared" si="113"/>
        <v>43921</v>
      </c>
      <c r="B340" s="12"/>
      <c r="C340" s="12"/>
      <c r="D340" s="12"/>
      <c r="E340" s="12"/>
      <c r="F340" s="18" t="str">
        <f t="shared" si="112"/>
        <v/>
      </c>
      <c r="G340" s="25" t="str">
        <f t="shared" si="118"/>
        <v/>
      </c>
      <c r="H340" s="25" t="str">
        <f t="shared" si="119"/>
        <v/>
      </c>
      <c r="I340" s="25" t="str">
        <f>IF($A340=EOMONTH($A340,0),IF(VLOOKUP(MONTH($A340),$L$3:$M$14,2,0)&gt;0,VLOOKUP(MONTH($A340),$L$3:$M$14,2,0),""),IF(AND(MONTH($A340)=5,$H340&lt;&gt;""),SUM($H$3:$H340),IF(AND(MONTH($A340)=6,$H340&lt;&gt;""),SUM($H$3:$H340,-$M$3),IF(AND(MONTH($A340)=7,$H340&lt;&gt;""),SUM($H$3:$H340,-SUM($M$3:$M$4)),IF(AND(MONTH($A340)=8,$H340&lt;&gt;""),SUM($H$3:$H340,-SUM($M$3:$M$5)),IF(AND(MONTH($A340)=9,$H340&lt;&gt;""),SUM($H$3:$H340,-SUM($M$3:$M$6)),IF(AND(MONTH($A340)=10,$H340&lt;&gt;""),SUM($H$3:$H340,-SUM($M$3:$M$7)),IF(AND(MONTH($A340)=11,$H340&lt;&gt;""),SUM($H$3:$H340,-SUM($M$3:$M$8)),IF(AND(MONTH($A340)=12,$H340&lt;&gt;""),SUM($H$3:$H340,-SUM($M$3:$M$9)),IF(AND(MONTH($A340)=1,$H340&lt;&gt;""),SUM($H$3:$H340,-SUM($M$3:$M$10)),IF(AND(MONTH($A340)=2,$H340&lt;&gt;""),SUM($H$3:$H340,-SUM($M$3:$M$11)),IF(AND(MONTH($A340)=3,$H340&lt;&gt;""),SUM($H$3:$H340,-SUM($M$3:$M$12)),IF(AND(MONTH($A340)=4,$H340&lt;&gt;""),SUM($H$3:$H340,-SUM($M$3:$M$13)),"")))))))))))))</f>
        <v/>
      </c>
      <c r="J340" s="25" t="str">
        <f t="shared" si="103"/>
        <v/>
      </c>
      <c r="K340" s="25" t="str">
        <f>IF(OR(A340&lt;$E$1,A340&gt;EOMONTH($E$1,11)),"",IF(OR(AND(A340=EOMONTH(A340,0),VLOOKUP(MONTH(A340),$L$3:$N$14,3,0)&gt;0),J340&lt;&gt;""),SUM($J$3:$J340),""))</f>
        <v/>
      </c>
    </row>
    <row r="341" spans="1:11" x14ac:dyDescent="0.25">
      <c r="A341" s="17">
        <f t="shared" si="113"/>
        <v>43922</v>
      </c>
      <c r="B341" s="12"/>
      <c r="C341" s="12"/>
      <c r="D341" s="12"/>
      <c r="E341" s="12"/>
      <c r="F341" s="18" t="str">
        <f t="shared" si="112"/>
        <v/>
      </c>
      <c r="G341" s="25" t="str">
        <f t="shared" si="118"/>
        <v/>
      </c>
      <c r="H341" s="25" t="str">
        <f t="shared" si="119"/>
        <v/>
      </c>
      <c r="I341" s="25" t="str">
        <f>IF($A341=EOMONTH($A341,0),IF(VLOOKUP(MONTH($A341),$L$3:$M$14,2,0)&gt;0,VLOOKUP(MONTH($A341),$L$3:$M$14,2,0),""),IF(AND(MONTH($A341)=5,$H341&lt;&gt;""),SUM($H$3:$H341),IF(AND(MONTH($A341)=6,$H341&lt;&gt;""),SUM($H$3:$H341,-$M$3),IF(AND(MONTH($A341)=7,$H341&lt;&gt;""),SUM($H$3:$H341,-SUM($M$3:$M$4)),IF(AND(MONTH($A341)=8,$H341&lt;&gt;""),SUM($H$3:$H341,-SUM($M$3:$M$5)),IF(AND(MONTH($A341)=9,$H341&lt;&gt;""),SUM($H$3:$H341,-SUM($M$3:$M$6)),IF(AND(MONTH($A341)=10,$H341&lt;&gt;""),SUM($H$3:$H341,-SUM($M$3:$M$7)),IF(AND(MONTH($A341)=11,$H341&lt;&gt;""),SUM($H$3:$H341,-SUM($M$3:$M$8)),IF(AND(MONTH($A341)=12,$H341&lt;&gt;""),SUM($H$3:$H341,-SUM($M$3:$M$9)),IF(AND(MONTH($A341)=1,$H341&lt;&gt;""),SUM($H$3:$H341,-SUM($M$3:$M$10)),IF(AND(MONTH($A341)=2,$H341&lt;&gt;""),SUM($H$3:$H341,-SUM($M$3:$M$11)),IF(AND(MONTH($A341)=3,$H341&lt;&gt;""),SUM($H$3:$H341,-SUM($M$3:$M$12)),IF(AND(MONTH($A341)=4,$H341&lt;&gt;""),SUM($H$3:$H341,-SUM($M$3:$M$13)),"")))))))))))))</f>
        <v/>
      </c>
      <c r="J341" s="25" t="str">
        <f t="shared" si="103"/>
        <v/>
      </c>
      <c r="K341" s="25" t="str">
        <f>IF(OR(A341&lt;$E$1,A341&gt;EOMONTH($E$1,11)),"",IF(OR(AND(A341=EOMONTH(A341,0),VLOOKUP(MONTH(A341),$L$3:$N$14,3,0)&gt;0),J341&lt;&gt;""),SUM($J$3:$J341),""))</f>
        <v/>
      </c>
    </row>
    <row r="342" spans="1:11" x14ac:dyDescent="0.25">
      <c r="A342" s="17">
        <f t="shared" si="113"/>
        <v>43923</v>
      </c>
      <c r="B342" s="12"/>
      <c r="C342" s="12"/>
      <c r="D342" s="12"/>
      <c r="E342" s="12"/>
      <c r="F342" s="18" t="str">
        <f t="shared" si="112"/>
        <v/>
      </c>
      <c r="G342" s="25" t="str">
        <f t="shared" si="118"/>
        <v/>
      </c>
      <c r="H342" s="25" t="str">
        <f t="shared" si="119"/>
        <v/>
      </c>
      <c r="I342" s="25" t="str">
        <f>IF($A342=EOMONTH($A342,0),IF(VLOOKUP(MONTH($A342),$L$3:$M$14,2,0)&gt;0,VLOOKUP(MONTH($A342),$L$3:$M$14,2,0),""),IF(AND(MONTH($A342)=5,$H342&lt;&gt;""),SUM($H$3:$H342),IF(AND(MONTH($A342)=6,$H342&lt;&gt;""),SUM($H$3:$H342,-$M$3),IF(AND(MONTH($A342)=7,$H342&lt;&gt;""),SUM($H$3:$H342,-SUM($M$3:$M$4)),IF(AND(MONTH($A342)=8,$H342&lt;&gt;""),SUM($H$3:$H342,-SUM($M$3:$M$5)),IF(AND(MONTH($A342)=9,$H342&lt;&gt;""),SUM($H$3:$H342,-SUM($M$3:$M$6)),IF(AND(MONTH($A342)=10,$H342&lt;&gt;""),SUM($H$3:$H342,-SUM($M$3:$M$7)),IF(AND(MONTH($A342)=11,$H342&lt;&gt;""),SUM($H$3:$H342,-SUM($M$3:$M$8)),IF(AND(MONTH($A342)=12,$H342&lt;&gt;""),SUM($H$3:$H342,-SUM($M$3:$M$9)),IF(AND(MONTH($A342)=1,$H342&lt;&gt;""),SUM($H$3:$H342,-SUM($M$3:$M$10)),IF(AND(MONTH($A342)=2,$H342&lt;&gt;""),SUM($H$3:$H342,-SUM($M$3:$M$11)),IF(AND(MONTH($A342)=3,$H342&lt;&gt;""),SUM($H$3:$H342,-SUM($M$3:$M$12)),IF(AND(MONTH($A342)=4,$H342&lt;&gt;""),SUM($H$3:$H342,-SUM($M$3:$M$13)),"")))))))))))))</f>
        <v/>
      </c>
      <c r="J342" s="25" t="str">
        <f t="shared" si="103"/>
        <v/>
      </c>
      <c r="K342" s="25" t="str">
        <f>IF(OR(A342&lt;$E$1,A342&gt;EOMONTH($E$1,11)),"",IF(OR(AND(A342=EOMONTH(A342,0),VLOOKUP(MONTH(A342),$L$3:$N$14,3,0)&gt;0),J342&lt;&gt;""),SUM($J$3:$J342),""))</f>
        <v/>
      </c>
    </row>
    <row r="343" spans="1:11" x14ac:dyDescent="0.25">
      <c r="A343" s="17">
        <f t="shared" si="113"/>
        <v>43924</v>
      </c>
      <c r="B343" s="12"/>
      <c r="C343" s="12"/>
      <c r="D343" s="12"/>
      <c r="E343" s="12"/>
      <c r="F343" s="18" t="str">
        <f t="shared" si="112"/>
        <v/>
      </c>
      <c r="G343" s="25" t="str">
        <f t="shared" si="118"/>
        <v/>
      </c>
      <c r="H343" s="25" t="str">
        <f t="shared" si="119"/>
        <v/>
      </c>
      <c r="I343" s="25" t="str">
        <f>IF($A343=EOMONTH($A343,0),IF(VLOOKUP(MONTH($A343),$L$3:$M$14,2,0)&gt;0,VLOOKUP(MONTH($A343),$L$3:$M$14,2,0),""),IF(AND(MONTH($A343)=5,$H343&lt;&gt;""),SUM($H$3:$H343),IF(AND(MONTH($A343)=6,$H343&lt;&gt;""),SUM($H$3:$H343,-$M$3),IF(AND(MONTH($A343)=7,$H343&lt;&gt;""),SUM($H$3:$H343,-SUM($M$3:$M$4)),IF(AND(MONTH($A343)=8,$H343&lt;&gt;""),SUM($H$3:$H343,-SUM($M$3:$M$5)),IF(AND(MONTH($A343)=9,$H343&lt;&gt;""),SUM($H$3:$H343,-SUM($M$3:$M$6)),IF(AND(MONTH($A343)=10,$H343&lt;&gt;""),SUM($H$3:$H343,-SUM($M$3:$M$7)),IF(AND(MONTH($A343)=11,$H343&lt;&gt;""),SUM($H$3:$H343,-SUM($M$3:$M$8)),IF(AND(MONTH($A343)=12,$H343&lt;&gt;""),SUM($H$3:$H343,-SUM($M$3:$M$9)),IF(AND(MONTH($A343)=1,$H343&lt;&gt;""),SUM($H$3:$H343,-SUM($M$3:$M$10)),IF(AND(MONTH($A343)=2,$H343&lt;&gt;""),SUM($H$3:$H343,-SUM($M$3:$M$11)),IF(AND(MONTH($A343)=3,$H343&lt;&gt;""),SUM($H$3:$H343,-SUM($M$3:$M$12)),IF(AND(MONTH($A343)=4,$H343&lt;&gt;""),SUM($H$3:$H343,-SUM($M$3:$M$13)),"")))))))))))))</f>
        <v/>
      </c>
      <c r="J343" s="25" t="str">
        <f t="shared" si="103"/>
        <v/>
      </c>
      <c r="K343" s="25" t="str">
        <f>IF(OR(A343&lt;$E$1,A343&gt;EOMONTH($E$1,11)),"",IF(OR(AND(A343=EOMONTH(A343,0),VLOOKUP(MONTH(A343),$L$3:$N$14,3,0)&gt;0),J343&lt;&gt;""),SUM($J$3:$J343),""))</f>
        <v/>
      </c>
    </row>
    <row r="344" spans="1:11" x14ac:dyDescent="0.25">
      <c r="A344" s="17">
        <f t="shared" si="113"/>
        <v>43925</v>
      </c>
      <c r="B344" s="12"/>
      <c r="C344" s="12"/>
      <c r="D344" s="12"/>
      <c r="E344" s="12"/>
      <c r="F344" s="18" t="str">
        <f t="shared" si="112"/>
        <v/>
      </c>
      <c r="G344" s="25" t="str">
        <f t="shared" si="118"/>
        <v/>
      </c>
      <c r="H344" s="25" t="str">
        <f t="shared" si="119"/>
        <v/>
      </c>
      <c r="I344" s="25" t="str">
        <f>IF($A344=EOMONTH($A344,0),IF(VLOOKUP(MONTH($A344),$L$3:$M$14,2,0)&gt;0,VLOOKUP(MONTH($A344),$L$3:$M$14,2,0),""),IF(AND(MONTH($A344)=5,$H344&lt;&gt;""),SUM($H$3:$H344),IF(AND(MONTH($A344)=6,$H344&lt;&gt;""),SUM($H$3:$H344,-$M$3),IF(AND(MONTH($A344)=7,$H344&lt;&gt;""),SUM($H$3:$H344,-SUM($M$3:$M$4)),IF(AND(MONTH($A344)=8,$H344&lt;&gt;""),SUM($H$3:$H344,-SUM($M$3:$M$5)),IF(AND(MONTH($A344)=9,$H344&lt;&gt;""),SUM($H$3:$H344,-SUM($M$3:$M$6)),IF(AND(MONTH($A344)=10,$H344&lt;&gt;""),SUM($H$3:$H344,-SUM($M$3:$M$7)),IF(AND(MONTH($A344)=11,$H344&lt;&gt;""),SUM($H$3:$H344,-SUM($M$3:$M$8)),IF(AND(MONTH($A344)=12,$H344&lt;&gt;""),SUM($H$3:$H344,-SUM($M$3:$M$9)),IF(AND(MONTH($A344)=1,$H344&lt;&gt;""),SUM($H$3:$H344,-SUM($M$3:$M$10)),IF(AND(MONTH($A344)=2,$H344&lt;&gt;""),SUM($H$3:$H344,-SUM($M$3:$M$11)),IF(AND(MONTH($A344)=3,$H344&lt;&gt;""),SUM($H$3:$H344,-SUM($M$3:$M$12)),IF(AND(MONTH($A344)=4,$H344&lt;&gt;""),SUM($H$3:$H344,-SUM($M$3:$M$13)),"")))))))))))))</f>
        <v/>
      </c>
      <c r="J344" s="25" t="str">
        <f t="shared" si="103"/>
        <v/>
      </c>
      <c r="K344" s="25" t="str">
        <f>IF(OR(A344&lt;$E$1,A344&gt;EOMONTH($E$1,11)),"",IF(OR(AND(A344=EOMONTH(A344,0),VLOOKUP(MONTH(A344),$L$3:$N$14,3,0)&gt;0),J344&lt;&gt;""),SUM($J$3:$J344),""))</f>
        <v/>
      </c>
    </row>
    <row r="345" spans="1:11" x14ac:dyDescent="0.25">
      <c r="A345" s="17">
        <f t="shared" si="113"/>
        <v>43926</v>
      </c>
      <c r="B345" s="12"/>
      <c r="C345" s="12"/>
      <c r="D345" s="12"/>
      <c r="E345" s="12"/>
      <c r="F345" s="18" t="str">
        <f t="shared" si="112"/>
        <v/>
      </c>
      <c r="G345" s="27" t="str">
        <f>IF(SUM(F339:F345)-SUM(G339:G344)&gt;0,SUM(F339:F345)-SUM(G339:G344),"")</f>
        <v/>
      </c>
      <c r="H345" s="25" t="str">
        <f>IF(G345&lt;&gt;"",IF(MAX(SUM(F339:F345)-SUM(G339:G344)-44/24,0)&gt;0,IF(MAX(SUM(F339:F345)-SUM(G339:G344)-44/24,0)&gt;4/24,VLOOKUP(MAX(SUM(F339:F345)-SUM(G339:G344)-44/24,0),$O$3:$P$8,2,1),MAX(SUM(F339:F345)-SUM(G339:G344)-44/24,0)),""),"")</f>
        <v/>
      </c>
      <c r="I345" s="25" t="str">
        <f>IF($A345=EOMONTH($A345,0),IF(VLOOKUP(MONTH($A345),$L$3:$M$14,2,0)&gt;0,VLOOKUP(MONTH($A345),$L$3:$M$14,2,0),""),IF(AND(MONTH($A345)=5,$H345&lt;&gt;""),SUM($H$3:$H345),IF(AND(MONTH($A345)=6,$H345&lt;&gt;""),SUM($H$3:$H345,-$M$3),IF(AND(MONTH($A345)=7,$H345&lt;&gt;""),SUM($H$3:$H345,-SUM($M$3:$M$4)),IF(AND(MONTH($A345)=8,$H345&lt;&gt;""),SUM($H$3:$H345,-SUM($M$3:$M$5)),IF(AND(MONTH($A345)=9,$H345&lt;&gt;""),SUM($H$3:$H345,-SUM($M$3:$M$6)),IF(AND(MONTH($A345)=10,$H345&lt;&gt;""),SUM($H$3:$H345,-SUM($M$3:$M$7)),IF(AND(MONTH($A345)=11,$H345&lt;&gt;""),SUM($H$3:$H345,-SUM($M$3:$M$8)),IF(AND(MONTH($A345)=12,$H345&lt;&gt;""),SUM($H$3:$H345,-SUM($M$3:$M$9)),IF(AND(MONTH($A345)=1,$H345&lt;&gt;""),SUM($H$3:$H345,-SUM($M$3:$M$10)),IF(AND(MONTH($A345)=2,$H345&lt;&gt;""),SUM($H$3:$H345,-SUM($M$3:$M$11)),IF(AND(MONTH($A345)=3,$H345&lt;&gt;""),SUM($H$3:$H345,-SUM($M$3:$M$12)),IF(AND(MONTH($A345)=4,$H345&lt;&gt;""),SUM($H$3:$H345,-SUM($M$3:$M$13)),"")))))))))))))</f>
        <v/>
      </c>
      <c r="J345" s="25" t="str">
        <f t="shared" si="103"/>
        <v/>
      </c>
      <c r="K345" s="25" t="str">
        <f>IF(OR(A345&lt;$E$1,A345&gt;EOMONTH($E$1,11)),"",IF(OR(AND(A345=EOMONTH(A345,0),VLOOKUP(MONTH(A345),$L$3:$N$14,3,0)&gt;0),J345&lt;&gt;""),SUM($J$3:$J345),""))</f>
        <v/>
      </c>
    </row>
    <row r="346" spans="1:11" x14ac:dyDescent="0.25">
      <c r="A346" s="17">
        <f t="shared" si="113"/>
        <v>43927</v>
      </c>
      <c r="B346" s="11"/>
      <c r="C346" s="11"/>
      <c r="D346" s="11"/>
      <c r="E346" s="11"/>
      <c r="F346" s="22" t="str">
        <f t="shared" si="112"/>
        <v/>
      </c>
      <c r="G346" s="26" t="str">
        <f t="shared" ref="G346:G351" si="120">IF(MONTH(A346)=MONTH(A347),"",IF(CHOOSE(WEEKDAY(A346,2),$F$346,SUM($F$346:$F$347),SUM($F$346:$F$348),SUM($F$346:$F$349),SUM($F$346:$F$350),SUM($F$346:$F$351))&gt;0,CHOOSE(WEEKDAY(A346,2),$F$346,SUM($F$346:$F$347),SUM($F$346:$F$348),SUM($F$346:$F$349),SUM($F$346:$F$350),SUM($F$346:$F$351)),""))</f>
        <v/>
      </c>
      <c r="H346" s="26" t="str">
        <f t="shared" ref="H346:H351" si="121">IF(G346&lt;&gt;"",IF(MAX(G346-44/24,0)&gt;0,MAX(G346-44/24,0),""),"")</f>
        <v/>
      </c>
      <c r="I346" s="26" t="str">
        <f>IF($A346=EOMONTH($A346,0),IF(VLOOKUP(MONTH($A346),$L$3:$M$14,2,0)&gt;0,VLOOKUP(MONTH($A346),$L$3:$M$14,2,0),""),IF(AND(MONTH($A346)=5,$H346&lt;&gt;""),SUM($H$3:$H346),IF(AND(MONTH($A346)=6,$H346&lt;&gt;""),SUM($H$3:$H346,-$M$3),IF(AND(MONTH($A346)=7,$H346&lt;&gt;""),SUM($H$3:$H346,-SUM($M$3:$M$4)),IF(AND(MONTH($A346)=8,$H346&lt;&gt;""),SUM($H$3:$H346,-SUM($M$3:$M$5)),IF(AND(MONTH($A346)=9,$H346&lt;&gt;""),SUM($H$3:$H346,-SUM($M$3:$M$6)),IF(AND(MONTH($A346)=10,$H346&lt;&gt;""),SUM($H$3:$H346,-SUM($M$3:$M$7)),IF(AND(MONTH($A346)=11,$H346&lt;&gt;""),SUM($H$3:$H346,-SUM($M$3:$M$8)),IF(AND(MONTH($A346)=12,$H346&lt;&gt;""),SUM($H$3:$H346,-SUM($M$3:$M$9)),IF(AND(MONTH($A346)=1,$H346&lt;&gt;""),SUM($H$3:$H346,-SUM($M$3:$M$10)),IF(AND(MONTH($A346)=2,$H346&lt;&gt;""),SUM($H$3:$H346,-SUM($M$3:$M$11)),IF(AND(MONTH($A346)=3,$H346&lt;&gt;""),SUM($H$3:$H346,-SUM($M$3:$M$12)),IF(AND(MONTH($A346)=4,$H346&lt;&gt;""),SUM($H$3:$H346,-SUM($M$3:$M$13)),"")))))))))))))</f>
        <v/>
      </c>
      <c r="J346" s="26" t="str">
        <f t="shared" si="103"/>
        <v/>
      </c>
      <c r="K346" s="26" t="str">
        <f>IF(OR(A346&lt;$E$1,A346&gt;EOMONTH($E$1,11)),"",IF(OR(AND(A346=EOMONTH(A346,0),VLOOKUP(MONTH(A346),$L$3:$N$14,3,0)&gt;0),J346&lt;&gt;""),SUM($J$3:$J346),""))</f>
        <v/>
      </c>
    </row>
    <row r="347" spans="1:11" x14ac:dyDescent="0.25">
      <c r="A347" s="17">
        <f t="shared" si="113"/>
        <v>43928</v>
      </c>
      <c r="B347" s="11"/>
      <c r="C347" s="11"/>
      <c r="D347" s="11"/>
      <c r="E347" s="11"/>
      <c r="F347" s="22" t="str">
        <f t="shared" si="112"/>
        <v/>
      </c>
      <c r="G347" s="26" t="str">
        <f t="shared" si="120"/>
        <v/>
      </c>
      <c r="H347" s="26" t="str">
        <f t="shared" si="121"/>
        <v/>
      </c>
      <c r="I347" s="26" t="str">
        <f>IF($A347=EOMONTH($A347,0),IF(VLOOKUP(MONTH($A347),$L$3:$M$14,2,0)&gt;0,VLOOKUP(MONTH($A347),$L$3:$M$14,2,0),""),IF(AND(MONTH($A347)=5,$H347&lt;&gt;""),SUM($H$3:$H347),IF(AND(MONTH($A347)=6,$H347&lt;&gt;""),SUM($H$3:$H347,-$M$3),IF(AND(MONTH($A347)=7,$H347&lt;&gt;""),SUM($H$3:$H347,-SUM($M$3:$M$4)),IF(AND(MONTH($A347)=8,$H347&lt;&gt;""),SUM($H$3:$H347,-SUM($M$3:$M$5)),IF(AND(MONTH($A347)=9,$H347&lt;&gt;""),SUM($H$3:$H347,-SUM($M$3:$M$6)),IF(AND(MONTH($A347)=10,$H347&lt;&gt;""),SUM($H$3:$H347,-SUM($M$3:$M$7)),IF(AND(MONTH($A347)=11,$H347&lt;&gt;""),SUM($H$3:$H347,-SUM($M$3:$M$8)),IF(AND(MONTH($A347)=12,$H347&lt;&gt;""),SUM($H$3:$H347,-SUM($M$3:$M$9)),IF(AND(MONTH($A347)=1,$H347&lt;&gt;""),SUM($H$3:$H347,-SUM($M$3:$M$10)),IF(AND(MONTH($A347)=2,$H347&lt;&gt;""),SUM($H$3:$H347,-SUM($M$3:$M$11)),IF(AND(MONTH($A347)=3,$H347&lt;&gt;""),SUM($H$3:$H347,-SUM($M$3:$M$12)),IF(AND(MONTH($A347)=4,$H347&lt;&gt;""),SUM($H$3:$H347,-SUM($M$3:$M$13)),"")))))))))))))</f>
        <v/>
      </c>
      <c r="J347" s="26" t="str">
        <f t="shared" si="103"/>
        <v/>
      </c>
      <c r="K347" s="26" t="str">
        <f>IF(OR(A347&lt;$E$1,A347&gt;EOMONTH($E$1,11)),"",IF(OR(AND(A347=EOMONTH(A347,0),VLOOKUP(MONTH(A347),$L$3:$N$14,3,0)&gt;0),J347&lt;&gt;""),SUM($J$3:$J347),""))</f>
        <v/>
      </c>
    </row>
    <row r="348" spans="1:11" x14ac:dyDescent="0.25">
      <c r="A348" s="17">
        <f t="shared" si="113"/>
        <v>43929</v>
      </c>
      <c r="B348" s="11"/>
      <c r="C348" s="11"/>
      <c r="D348" s="11"/>
      <c r="E348" s="11"/>
      <c r="F348" s="22" t="str">
        <f t="shared" si="112"/>
        <v/>
      </c>
      <c r="G348" s="26" t="str">
        <f t="shared" si="120"/>
        <v/>
      </c>
      <c r="H348" s="26" t="str">
        <f t="shared" si="121"/>
        <v/>
      </c>
      <c r="I348" s="26" t="str">
        <f>IF($A348=EOMONTH($A348,0),IF(VLOOKUP(MONTH($A348),$L$3:$M$14,2,0)&gt;0,VLOOKUP(MONTH($A348),$L$3:$M$14,2,0),""),IF(AND(MONTH($A348)=5,$H348&lt;&gt;""),SUM($H$3:$H348),IF(AND(MONTH($A348)=6,$H348&lt;&gt;""),SUM($H$3:$H348,-$M$3),IF(AND(MONTH($A348)=7,$H348&lt;&gt;""),SUM($H$3:$H348,-SUM($M$3:$M$4)),IF(AND(MONTH($A348)=8,$H348&lt;&gt;""),SUM($H$3:$H348,-SUM($M$3:$M$5)),IF(AND(MONTH($A348)=9,$H348&lt;&gt;""),SUM($H$3:$H348,-SUM($M$3:$M$6)),IF(AND(MONTH($A348)=10,$H348&lt;&gt;""),SUM($H$3:$H348,-SUM($M$3:$M$7)),IF(AND(MONTH($A348)=11,$H348&lt;&gt;""),SUM($H$3:$H348,-SUM($M$3:$M$8)),IF(AND(MONTH($A348)=12,$H348&lt;&gt;""),SUM($H$3:$H348,-SUM($M$3:$M$9)),IF(AND(MONTH($A348)=1,$H348&lt;&gt;""),SUM($H$3:$H348,-SUM($M$3:$M$10)),IF(AND(MONTH($A348)=2,$H348&lt;&gt;""),SUM($H$3:$H348,-SUM($M$3:$M$11)),IF(AND(MONTH($A348)=3,$H348&lt;&gt;""),SUM($H$3:$H348,-SUM($M$3:$M$12)),IF(AND(MONTH($A348)=4,$H348&lt;&gt;""),SUM($H$3:$H348,-SUM($M$3:$M$13)),"")))))))))))))</f>
        <v/>
      </c>
      <c r="J348" s="26" t="str">
        <f t="shared" si="103"/>
        <v/>
      </c>
      <c r="K348" s="26" t="str">
        <f>IF(OR(A348&lt;$E$1,A348&gt;EOMONTH($E$1,11)),"",IF(OR(AND(A348=EOMONTH(A348,0),VLOOKUP(MONTH(A348),$L$3:$N$14,3,0)&gt;0),J348&lt;&gt;""),SUM($J$3:$J348),""))</f>
        <v/>
      </c>
    </row>
    <row r="349" spans="1:11" x14ac:dyDescent="0.25">
      <c r="A349" s="17">
        <f t="shared" si="113"/>
        <v>43930</v>
      </c>
      <c r="B349" s="11"/>
      <c r="C349" s="11"/>
      <c r="D349" s="11"/>
      <c r="E349" s="11"/>
      <c r="F349" s="22" t="str">
        <f t="shared" si="112"/>
        <v/>
      </c>
      <c r="G349" s="26" t="str">
        <f t="shared" si="120"/>
        <v/>
      </c>
      <c r="H349" s="26" t="str">
        <f t="shared" si="121"/>
        <v/>
      </c>
      <c r="I349" s="26" t="str">
        <f>IF($A349=EOMONTH($A349,0),IF(VLOOKUP(MONTH($A349),$L$3:$M$14,2,0)&gt;0,VLOOKUP(MONTH($A349),$L$3:$M$14,2,0),""),IF(AND(MONTH($A349)=5,$H349&lt;&gt;""),SUM($H$3:$H349),IF(AND(MONTH($A349)=6,$H349&lt;&gt;""),SUM($H$3:$H349,-$M$3),IF(AND(MONTH($A349)=7,$H349&lt;&gt;""),SUM($H$3:$H349,-SUM($M$3:$M$4)),IF(AND(MONTH($A349)=8,$H349&lt;&gt;""),SUM($H$3:$H349,-SUM($M$3:$M$5)),IF(AND(MONTH($A349)=9,$H349&lt;&gt;""),SUM($H$3:$H349,-SUM($M$3:$M$6)),IF(AND(MONTH($A349)=10,$H349&lt;&gt;""),SUM($H$3:$H349,-SUM($M$3:$M$7)),IF(AND(MONTH($A349)=11,$H349&lt;&gt;""),SUM($H$3:$H349,-SUM($M$3:$M$8)),IF(AND(MONTH($A349)=12,$H349&lt;&gt;""),SUM($H$3:$H349,-SUM($M$3:$M$9)),IF(AND(MONTH($A349)=1,$H349&lt;&gt;""),SUM($H$3:$H349,-SUM($M$3:$M$10)),IF(AND(MONTH($A349)=2,$H349&lt;&gt;""),SUM($H$3:$H349,-SUM($M$3:$M$11)),IF(AND(MONTH($A349)=3,$H349&lt;&gt;""),SUM($H$3:$H349,-SUM($M$3:$M$12)),IF(AND(MONTH($A349)=4,$H349&lt;&gt;""),SUM($H$3:$H349,-SUM($M$3:$M$13)),"")))))))))))))</f>
        <v/>
      </c>
      <c r="J349" s="26" t="str">
        <f t="shared" si="103"/>
        <v/>
      </c>
      <c r="K349" s="26" t="str">
        <f>IF(OR(A349&lt;$E$1,A349&gt;EOMONTH($E$1,11)),"",IF(OR(AND(A349=EOMONTH(A349,0),VLOOKUP(MONTH(A349),$L$3:$N$14,3,0)&gt;0),J349&lt;&gt;""),SUM($J$3:$J349),""))</f>
        <v/>
      </c>
    </row>
    <row r="350" spans="1:11" x14ac:dyDescent="0.25">
      <c r="A350" s="17">
        <f t="shared" si="113"/>
        <v>43931</v>
      </c>
      <c r="B350" s="11"/>
      <c r="C350" s="11"/>
      <c r="D350" s="11"/>
      <c r="E350" s="11"/>
      <c r="F350" s="22" t="str">
        <f t="shared" si="112"/>
        <v/>
      </c>
      <c r="G350" s="26" t="str">
        <f t="shared" si="120"/>
        <v/>
      </c>
      <c r="H350" s="26" t="str">
        <f t="shared" si="121"/>
        <v/>
      </c>
      <c r="I350" s="26" t="str">
        <f>IF($A350=EOMONTH($A350,0),IF(VLOOKUP(MONTH($A350),$L$3:$M$14,2,0)&gt;0,VLOOKUP(MONTH($A350),$L$3:$M$14,2,0),""),IF(AND(MONTH($A350)=5,$H350&lt;&gt;""),SUM($H$3:$H350),IF(AND(MONTH($A350)=6,$H350&lt;&gt;""),SUM($H$3:$H350,-$M$3),IF(AND(MONTH($A350)=7,$H350&lt;&gt;""),SUM($H$3:$H350,-SUM($M$3:$M$4)),IF(AND(MONTH($A350)=8,$H350&lt;&gt;""),SUM($H$3:$H350,-SUM($M$3:$M$5)),IF(AND(MONTH($A350)=9,$H350&lt;&gt;""),SUM($H$3:$H350,-SUM($M$3:$M$6)),IF(AND(MONTH($A350)=10,$H350&lt;&gt;""),SUM($H$3:$H350,-SUM($M$3:$M$7)),IF(AND(MONTH($A350)=11,$H350&lt;&gt;""),SUM($H$3:$H350,-SUM($M$3:$M$8)),IF(AND(MONTH($A350)=12,$H350&lt;&gt;""),SUM($H$3:$H350,-SUM($M$3:$M$9)),IF(AND(MONTH($A350)=1,$H350&lt;&gt;""),SUM($H$3:$H350,-SUM($M$3:$M$10)),IF(AND(MONTH($A350)=2,$H350&lt;&gt;""),SUM($H$3:$H350,-SUM($M$3:$M$11)),IF(AND(MONTH($A350)=3,$H350&lt;&gt;""),SUM($H$3:$H350,-SUM($M$3:$M$12)),IF(AND(MONTH($A350)=4,$H350&lt;&gt;""),SUM($H$3:$H350,-SUM($M$3:$M$13)),"")))))))))))))</f>
        <v/>
      </c>
      <c r="J350" s="26" t="str">
        <f t="shared" si="103"/>
        <v/>
      </c>
      <c r="K350" s="26" t="str">
        <f>IF(OR(A350&lt;$E$1,A350&gt;EOMONTH($E$1,11)),"",IF(OR(AND(A350=EOMONTH(A350,0),VLOOKUP(MONTH(A350),$L$3:$N$14,3,0)&gt;0),J350&lt;&gt;""),SUM($J$3:$J350),""))</f>
        <v/>
      </c>
    </row>
    <row r="351" spans="1:11" x14ac:dyDescent="0.25">
      <c r="A351" s="17">
        <f t="shared" si="113"/>
        <v>43932</v>
      </c>
      <c r="B351" s="11"/>
      <c r="C351" s="11"/>
      <c r="D351" s="11"/>
      <c r="E351" s="11"/>
      <c r="F351" s="22" t="str">
        <f t="shared" si="112"/>
        <v/>
      </c>
      <c r="G351" s="26" t="str">
        <f t="shared" si="120"/>
        <v/>
      </c>
      <c r="H351" s="26" t="str">
        <f t="shared" si="121"/>
        <v/>
      </c>
      <c r="I351" s="26" t="str">
        <f>IF($A351=EOMONTH($A351,0),IF(VLOOKUP(MONTH($A351),$L$3:$M$14,2,0)&gt;0,VLOOKUP(MONTH($A351),$L$3:$M$14,2,0),""),IF(AND(MONTH($A351)=5,$H351&lt;&gt;""),SUM($H$3:$H351),IF(AND(MONTH($A351)=6,$H351&lt;&gt;""),SUM($H$3:$H351,-$M$3),IF(AND(MONTH($A351)=7,$H351&lt;&gt;""),SUM($H$3:$H351,-SUM($M$3:$M$4)),IF(AND(MONTH($A351)=8,$H351&lt;&gt;""),SUM($H$3:$H351,-SUM($M$3:$M$5)),IF(AND(MONTH($A351)=9,$H351&lt;&gt;""),SUM($H$3:$H351,-SUM($M$3:$M$6)),IF(AND(MONTH($A351)=10,$H351&lt;&gt;""),SUM($H$3:$H351,-SUM($M$3:$M$7)),IF(AND(MONTH($A351)=11,$H351&lt;&gt;""),SUM($H$3:$H351,-SUM($M$3:$M$8)),IF(AND(MONTH($A351)=12,$H351&lt;&gt;""),SUM($H$3:$H351,-SUM($M$3:$M$9)),IF(AND(MONTH($A351)=1,$H351&lt;&gt;""),SUM($H$3:$H351,-SUM($M$3:$M$10)),IF(AND(MONTH($A351)=2,$H351&lt;&gt;""),SUM($H$3:$H351,-SUM($M$3:$M$11)),IF(AND(MONTH($A351)=3,$H351&lt;&gt;""),SUM($H$3:$H351,-SUM($M$3:$M$12)),IF(AND(MONTH($A351)=4,$H351&lt;&gt;""),SUM($H$3:$H351,-SUM($M$3:$M$13)),"")))))))))))))</f>
        <v/>
      </c>
      <c r="J351" s="26" t="str">
        <f t="shared" si="103"/>
        <v/>
      </c>
      <c r="K351" s="26" t="str">
        <f>IF(OR(A351&lt;$E$1,A351&gt;EOMONTH($E$1,11)),"",IF(OR(AND(A351=EOMONTH(A351,0),VLOOKUP(MONTH(A351),$L$3:$N$14,3,0)&gt;0),J351&lt;&gt;""),SUM($J$3:$J351),""))</f>
        <v/>
      </c>
    </row>
    <row r="352" spans="1:11" x14ac:dyDescent="0.25">
      <c r="A352" s="17">
        <f t="shared" si="113"/>
        <v>43933</v>
      </c>
      <c r="B352" s="11"/>
      <c r="C352" s="11"/>
      <c r="D352" s="11"/>
      <c r="E352" s="11"/>
      <c r="F352" s="22" t="str">
        <f t="shared" si="112"/>
        <v/>
      </c>
      <c r="G352" s="28" t="str">
        <f>IF(SUM(F346:F352)-SUM(G346:G351)&gt;0,SUM(F346:F352)-SUM(G346:G351),"")</f>
        <v/>
      </c>
      <c r="H352" s="26" t="str">
        <f>IF(G352&lt;&gt;"",IF(MAX(SUM(F346:F352)-SUM(G346:G351)-44/24,0)&gt;0,IF(MAX(SUM(F346:F352)-SUM(G346:G351)-44/24,0)&gt;4/24,VLOOKUP(MAX(SUM(F346:F352)-SUM(G346:G351)-44/24,0),$O$3:$P$8,2,1),MAX(SUM(F346:F352)-SUM(G346:G351)-44/24,0)),""),"")</f>
        <v/>
      </c>
      <c r="I352" s="26" t="str">
        <f>IF($A352=EOMONTH($A352,0),IF(VLOOKUP(MONTH($A352),$L$3:$M$14,2,0)&gt;0,VLOOKUP(MONTH($A352),$L$3:$M$14,2,0),""),IF(AND(MONTH($A352)=5,$H352&lt;&gt;""),SUM($H$3:$H352),IF(AND(MONTH($A352)=6,$H352&lt;&gt;""),SUM($H$3:$H352,-$M$3),IF(AND(MONTH($A352)=7,$H352&lt;&gt;""),SUM($H$3:$H352,-SUM($M$3:$M$4)),IF(AND(MONTH($A352)=8,$H352&lt;&gt;""),SUM($H$3:$H352,-SUM($M$3:$M$5)),IF(AND(MONTH($A352)=9,$H352&lt;&gt;""),SUM($H$3:$H352,-SUM($M$3:$M$6)),IF(AND(MONTH($A352)=10,$H352&lt;&gt;""),SUM($H$3:$H352,-SUM($M$3:$M$7)),IF(AND(MONTH($A352)=11,$H352&lt;&gt;""),SUM($H$3:$H352,-SUM($M$3:$M$8)),IF(AND(MONTH($A352)=12,$H352&lt;&gt;""),SUM($H$3:$H352,-SUM($M$3:$M$9)),IF(AND(MONTH($A352)=1,$H352&lt;&gt;""),SUM($H$3:$H352,-SUM($M$3:$M$10)),IF(AND(MONTH($A352)=2,$H352&lt;&gt;""),SUM($H$3:$H352,-SUM($M$3:$M$11)),IF(AND(MONTH($A352)=3,$H352&lt;&gt;""),SUM($H$3:$H352,-SUM($M$3:$M$12)),IF(AND(MONTH($A352)=4,$H352&lt;&gt;""),SUM($H$3:$H352,-SUM($M$3:$M$13)),"")))))))))))))</f>
        <v/>
      </c>
      <c r="J352" s="26" t="str">
        <f t="shared" si="103"/>
        <v/>
      </c>
      <c r="K352" s="26" t="str">
        <f>IF(OR(A352&lt;$E$1,A352&gt;EOMONTH($E$1,11)),"",IF(OR(AND(A352=EOMONTH(A352,0),VLOOKUP(MONTH(A352),$L$3:$N$14,3,0)&gt;0),J352&lt;&gt;""),SUM($J$3:$J352),""))</f>
        <v/>
      </c>
    </row>
    <row r="353" spans="1:11" x14ac:dyDescent="0.25">
      <c r="A353" s="17">
        <f t="shared" si="113"/>
        <v>43934</v>
      </c>
      <c r="B353" s="12"/>
      <c r="C353" s="12"/>
      <c r="D353" s="12"/>
      <c r="E353" s="12"/>
      <c r="F353" s="18" t="str">
        <f t="shared" si="112"/>
        <v/>
      </c>
      <c r="G353" s="25" t="str">
        <f t="shared" ref="G353:G358" si="122">IF(MONTH(A353)=MONTH(A354),"",IF(CHOOSE(WEEKDAY(A353,2),$F$353,SUM($F$353:$F$354),SUM($F$353:$F$355),SUM($F$353:$F$356),SUM($F$353:$F$357),SUM($F$353:$F$358))&gt;0,CHOOSE(WEEKDAY(A353,2),$F$353,SUM($F$353:$F$354),SUM($F$353:$F$355),SUM($F$353:$F$356),SUM($F$353:$F$357),SUM($F$353:$F$358)),""))</f>
        <v/>
      </c>
      <c r="H353" s="25" t="str">
        <f t="shared" ref="H353:H358" si="123">IF(G353&lt;&gt;"",IF(MAX(G353-44/24,0)&gt;0,MAX(G353-44/24,0),""),"")</f>
        <v/>
      </c>
      <c r="I353" s="25" t="str">
        <f>IF($A353=EOMONTH($A353,0),IF(VLOOKUP(MONTH($A353),$L$3:$M$14,2,0)&gt;0,VLOOKUP(MONTH($A353),$L$3:$M$14,2,0),""),IF(AND(MONTH($A353)=5,$H353&lt;&gt;""),SUM($H$3:$H353),IF(AND(MONTH($A353)=6,$H353&lt;&gt;""),SUM($H$3:$H353,-$M$3),IF(AND(MONTH($A353)=7,$H353&lt;&gt;""),SUM($H$3:$H353,-SUM($M$3:$M$4)),IF(AND(MONTH($A353)=8,$H353&lt;&gt;""),SUM($H$3:$H353,-SUM($M$3:$M$5)),IF(AND(MONTH($A353)=9,$H353&lt;&gt;""),SUM($H$3:$H353,-SUM($M$3:$M$6)),IF(AND(MONTH($A353)=10,$H353&lt;&gt;""),SUM($H$3:$H353,-SUM($M$3:$M$7)),IF(AND(MONTH($A353)=11,$H353&lt;&gt;""),SUM($H$3:$H353,-SUM($M$3:$M$8)),IF(AND(MONTH($A353)=12,$H353&lt;&gt;""),SUM($H$3:$H353,-SUM($M$3:$M$9)),IF(AND(MONTH($A353)=1,$H353&lt;&gt;""),SUM($H$3:$H353,-SUM($M$3:$M$10)),IF(AND(MONTH($A353)=2,$H353&lt;&gt;""),SUM($H$3:$H353,-SUM($M$3:$M$11)),IF(AND(MONTH($A353)=3,$H353&lt;&gt;""),SUM($H$3:$H353,-SUM($M$3:$M$12)),IF(AND(MONTH($A353)=4,$H353&lt;&gt;""),SUM($H$3:$H353,-SUM($M$3:$M$13)),"")))))))))))))</f>
        <v/>
      </c>
      <c r="J353" s="25" t="str">
        <f t="shared" si="103"/>
        <v/>
      </c>
      <c r="K353" s="25" t="str">
        <f>IF(OR(A353&lt;$E$1,A353&gt;EOMONTH($E$1,11)),"",IF(OR(AND(A353=EOMONTH(A353,0),VLOOKUP(MONTH(A353),$L$3:$N$14,3,0)&gt;0),J353&lt;&gt;""),SUM($J$3:$J353),""))</f>
        <v/>
      </c>
    </row>
    <row r="354" spans="1:11" x14ac:dyDescent="0.25">
      <c r="A354" s="17">
        <f t="shared" si="113"/>
        <v>43935</v>
      </c>
      <c r="B354" s="12"/>
      <c r="C354" s="12"/>
      <c r="D354" s="12"/>
      <c r="E354" s="12"/>
      <c r="F354" s="18" t="str">
        <f t="shared" si="112"/>
        <v/>
      </c>
      <c r="G354" s="25" t="str">
        <f t="shared" si="122"/>
        <v/>
      </c>
      <c r="H354" s="25" t="str">
        <f t="shared" si="123"/>
        <v/>
      </c>
      <c r="I354" s="25" t="str">
        <f>IF($A354=EOMONTH($A354,0),IF(VLOOKUP(MONTH($A354),$L$3:$M$14,2,0)&gt;0,VLOOKUP(MONTH($A354),$L$3:$M$14,2,0),""),IF(AND(MONTH($A354)=5,$H354&lt;&gt;""),SUM($H$3:$H354),IF(AND(MONTH($A354)=6,$H354&lt;&gt;""),SUM($H$3:$H354,-$M$3),IF(AND(MONTH($A354)=7,$H354&lt;&gt;""),SUM($H$3:$H354,-SUM($M$3:$M$4)),IF(AND(MONTH($A354)=8,$H354&lt;&gt;""),SUM($H$3:$H354,-SUM($M$3:$M$5)),IF(AND(MONTH($A354)=9,$H354&lt;&gt;""),SUM($H$3:$H354,-SUM($M$3:$M$6)),IF(AND(MONTH($A354)=10,$H354&lt;&gt;""),SUM($H$3:$H354,-SUM($M$3:$M$7)),IF(AND(MONTH($A354)=11,$H354&lt;&gt;""),SUM($H$3:$H354,-SUM($M$3:$M$8)),IF(AND(MONTH($A354)=12,$H354&lt;&gt;""),SUM($H$3:$H354,-SUM($M$3:$M$9)),IF(AND(MONTH($A354)=1,$H354&lt;&gt;""),SUM($H$3:$H354,-SUM($M$3:$M$10)),IF(AND(MONTH($A354)=2,$H354&lt;&gt;""),SUM($H$3:$H354,-SUM($M$3:$M$11)),IF(AND(MONTH($A354)=3,$H354&lt;&gt;""),SUM($H$3:$H354,-SUM($M$3:$M$12)),IF(AND(MONTH($A354)=4,$H354&lt;&gt;""),SUM($H$3:$H354,-SUM($M$3:$M$13)),"")))))))))))))</f>
        <v/>
      </c>
      <c r="J354" s="25" t="str">
        <f t="shared" si="103"/>
        <v/>
      </c>
      <c r="K354" s="25" t="str">
        <f>IF(OR(A354&lt;$E$1,A354&gt;EOMONTH($E$1,11)),"",IF(OR(AND(A354=EOMONTH(A354,0),VLOOKUP(MONTH(A354),$L$3:$N$14,3,0)&gt;0),J354&lt;&gt;""),SUM($J$3:$J354),""))</f>
        <v/>
      </c>
    </row>
    <row r="355" spans="1:11" x14ac:dyDescent="0.25">
      <c r="A355" s="17">
        <f t="shared" si="113"/>
        <v>43936</v>
      </c>
      <c r="B355" s="12"/>
      <c r="C355" s="12"/>
      <c r="D355" s="12"/>
      <c r="E355" s="12"/>
      <c r="F355" s="18" t="str">
        <f t="shared" si="112"/>
        <v/>
      </c>
      <c r="G355" s="25" t="str">
        <f t="shared" si="122"/>
        <v/>
      </c>
      <c r="H355" s="25" t="str">
        <f t="shared" si="123"/>
        <v/>
      </c>
      <c r="I355" s="25" t="str">
        <f>IF($A355=EOMONTH($A355,0),IF(VLOOKUP(MONTH($A355),$L$3:$M$14,2,0)&gt;0,VLOOKUP(MONTH($A355),$L$3:$M$14,2,0),""),IF(AND(MONTH($A355)=5,$H355&lt;&gt;""),SUM($H$3:$H355),IF(AND(MONTH($A355)=6,$H355&lt;&gt;""),SUM($H$3:$H355,-$M$3),IF(AND(MONTH($A355)=7,$H355&lt;&gt;""),SUM($H$3:$H355,-SUM($M$3:$M$4)),IF(AND(MONTH($A355)=8,$H355&lt;&gt;""),SUM($H$3:$H355,-SUM($M$3:$M$5)),IF(AND(MONTH($A355)=9,$H355&lt;&gt;""),SUM($H$3:$H355,-SUM($M$3:$M$6)),IF(AND(MONTH($A355)=10,$H355&lt;&gt;""),SUM($H$3:$H355,-SUM($M$3:$M$7)),IF(AND(MONTH($A355)=11,$H355&lt;&gt;""),SUM($H$3:$H355,-SUM($M$3:$M$8)),IF(AND(MONTH($A355)=12,$H355&lt;&gt;""),SUM($H$3:$H355,-SUM($M$3:$M$9)),IF(AND(MONTH($A355)=1,$H355&lt;&gt;""),SUM($H$3:$H355,-SUM($M$3:$M$10)),IF(AND(MONTH($A355)=2,$H355&lt;&gt;""),SUM($H$3:$H355,-SUM($M$3:$M$11)),IF(AND(MONTH($A355)=3,$H355&lt;&gt;""),SUM($H$3:$H355,-SUM($M$3:$M$12)),IF(AND(MONTH($A355)=4,$H355&lt;&gt;""),SUM($H$3:$H355,-SUM($M$3:$M$13)),"")))))))))))))</f>
        <v/>
      </c>
      <c r="J355" s="25" t="str">
        <f t="shared" ref="J355:J373" si="124">IF(G355&lt;&gt;"",IF(MAX(G355-35/24,0)&gt;0,IF(MAX(G355,0)&gt;48/24,9/24,MAX(G355-35/24,0)-_xlfn.NUMBERVALUE(H355)),""),"")</f>
        <v/>
      </c>
      <c r="K355" s="25" t="str">
        <f>IF(OR(A355&lt;$E$1,A355&gt;EOMONTH($E$1,11)),"",IF(OR(AND(A355=EOMONTH(A355,0),VLOOKUP(MONTH(A355),$L$3:$N$14,3,0)&gt;0),J355&lt;&gt;""),SUM($J$3:$J355),""))</f>
        <v/>
      </c>
    </row>
    <row r="356" spans="1:11" x14ac:dyDescent="0.25">
      <c r="A356" s="17">
        <f t="shared" si="113"/>
        <v>43937</v>
      </c>
      <c r="B356" s="12"/>
      <c r="C356" s="12"/>
      <c r="D356" s="12"/>
      <c r="E356" s="12"/>
      <c r="F356" s="18" t="str">
        <f t="shared" si="112"/>
        <v/>
      </c>
      <c r="G356" s="25" t="str">
        <f t="shared" si="122"/>
        <v/>
      </c>
      <c r="H356" s="25" t="str">
        <f t="shared" si="123"/>
        <v/>
      </c>
      <c r="I356" s="25" t="str">
        <f>IF($A356=EOMONTH($A356,0),IF(VLOOKUP(MONTH($A356),$L$3:$M$14,2,0)&gt;0,VLOOKUP(MONTH($A356),$L$3:$M$14,2,0),""),IF(AND(MONTH($A356)=5,$H356&lt;&gt;""),SUM($H$3:$H356),IF(AND(MONTH($A356)=6,$H356&lt;&gt;""),SUM($H$3:$H356,-$M$3),IF(AND(MONTH($A356)=7,$H356&lt;&gt;""),SUM($H$3:$H356,-SUM($M$3:$M$4)),IF(AND(MONTH($A356)=8,$H356&lt;&gt;""),SUM($H$3:$H356,-SUM($M$3:$M$5)),IF(AND(MONTH($A356)=9,$H356&lt;&gt;""),SUM($H$3:$H356,-SUM($M$3:$M$6)),IF(AND(MONTH($A356)=10,$H356&lt;&gt;""),SUM($H$3:$H356,-SUM($M$3:$M$7)),IF(AND(MONTH($A356)=11,$H356&lt;&gt;""),SUM($H$3:$H356,-SUM($M$3:$M$8)),IF(AND(MONTH($A356)=12,$H356&lt;&gt;""),SUM($H$3:$H356,-SUM($M$3:$M$9)),IF(AND(MONTH($A356)=1,$H356&lt;&gt;""),SUM($H$3:$H356,-SUM($M$3:$M$10)),IF(AND(MONTH($A356)=2,$H356&lt;&gt;""),SUM($H$3:$H356,-SUM($M$3:$M$11)),IF(AND(MONTH($A356)=3,$H356&lt;&gt;""),SUM($H$3:$H356,-SUM($M$3:$M$12)),IF(AND(MONTH($A356)=4,$H356&lt;&gt;""),SUM($H$3:$H356,-SUM($M$3:$M$13)),"")))))))))))))</f>
        <v/>
      </c>
      <c r="J356" s="25" t="str">
        <f t="shared" si="124"/>
        <v/>
      </c>
      <c r="K356" s="25" t="str">
        <f>IF(OR(A356&lt;$E$1,A356&gt;EOMONTH($E$1,11)),"",IF(OR(AND(A356=EOMONTH(A356,0),VLOOKUP(MONTH(A356),$L$3:$N$14,3,0)&gt;0),J356&lt;&gt;""),SUM($J$3:$J356),""))</f>
        <v/>
      </c>
    </row>
    <row r="357" spans="1:11" x14ac:dyDescent="0.25">
      <c r="A357" s="17">
        <f t="shared" si="113"/>
        <v>43938</v>
      </c>
      <c r="B357" s="12"/>
      <c r="C357" s="12"/>
      <c r="D357" s="12"/>
      <c r="E357" s="12"/>
      <c r="F357" s="18" t="str">
        <f t="shared" si="112"/>
        <v/>
      </c>
      <c r="G357" s="25" t="str">
        <f t="shared" si="122"/>
        <v/>
      </c>
      <c r="H357" s="25" t="str">
        <f t="shared" si="123"/>
        <v/>
      </c>
      <c r="I357" s="25" t="str">
        <f>IF($A357=EOMONTH($A357,0),IF(VLOOKUP(MONTH($A357),$L$3:$M$14,2,0)&gt;0,VLOOKUP(MONTH($A357),$L$3:$M$14,2,0),""),IF(AND(MONTH($A357)=5,$H357&lt;&gt;""),SUM($H$3:$H357),IF(AND(MONTH($A357)=6,$H357&lt;&gt;""),SUM($H$3:$H357,-$M$3),IF(AND(MONTH($A357)=7,$H357&lt;&gt;""),SUM($H$3:$H357,-SUM($M$3:$M$4)),IF(AND(MONTH($A357)=8,$H357&lt;&gt;""),SUM($H$3:$H357,-SUM($M$3:$M$5)),IF(AND(MONTH($A357)=9,$H357&lt;&gt;""),SUM($H$3:$H357,-SUM($M$3:$M$6)),IF(AND(MONTH($A357)=10,$H357&lt;&gt;""),SUM($H$3:$H357,-SUM($M$3:$M$7)),IF(AND(MONTH($A357)=11,$H357&lt;&gt;""),SUM($H$3:$H357,-SUM($M$3:$M$8)),IF(AND(MONTH($A357)=12,$H357&lt;&gt;""),SUM($H$3:$H357,-SUM($M$3:$M$9)),IF(AND(MONTH($A357)=1,$H357&lt;&gt;""),SUM($H$3:$H357,-SUM($M$3:$M$10)),IF(AND(MONTH($A357)=2,$H357&lt;&gt;""),SUM($H$3:$H357,-SUM($M$3:$M$11)),IF(AND(MONTH($A357)=3,$H357&lt;&gt;""),SUM($H$3:$H357,-SUM($M$3:$M$12)),IF(AND(MONTH($A357)=4,$H357&lt;&gt;""),SUM($H$3:$H357,-SUM($M$3:$M$13)),"")))))))))))))</f>
        <v/>
      </c>
      <c r="J357" s="25" t="str">
        <f t="shared" si="124"/>
        <v/>
      </c>
      <c r="K357" s="25" t="str">
        <f>IF(OR(A357&lt;$E$1,A357&gt;EOMONTH($E$1,11)),"",IF(OR(AND(A357=EOMONTH(A357,0),VLOOKUP(MONTH(A357),$L$3:$N$14,3,0)&gt;0),J357&lt;&gt;""),SUM($J$3:$J357),""))</f>
        <v/>
      </c>
    </row>
    <row r="358" spans="1:11" x14ac:dyDescent="0.25">
      <c r="A358" s="17">
        <f t="shared" si="113"/>
        <v>43939</v>
      </c>
      <c r="B358" s="12"/>
      <c r="C358" s="12"/>
      <c r="D358" s="12"/>
      <c r="E358" s="12"/>
      <c r="F358" s="18" t="str">
        <f t="shared" si="112"/>
        <v/>
      </c>
      <c r="G358" s="25" t="str">
        <f t="shared" si="122"/>
        <v/>
      </c>
      <c r="H358" s="25" t="str">
        <f t="shared" si="123"/>
        <v/>
      </c>
      <c r="I358" s="25" t="str">
        <f>IF($A358=EOMONTH($A358,0),IF(VLOOKUP(MONTH($A358),$L$3:$M$14,2,0)&gt;0,VLOOKUP(MONTH($A358),$L$3:$M$14,2,0),""),IF(AND(MONTH($A358)=5,$H358&lt;&gt;""),SUM($H$3:$H358),IF(AND(MONTH($A358)=6,$H358&lt;&gt;""),SUM($H$3:$H358,-$M$3),IF(AND(MONTH($A358)=7,$H358&lt;&gt;""),SUM($H$3:$H358,-SUM($M$3:$M$4)),IF(AND(MONTH($A358)=8,$H358&lt;&gt;""),SUM($H$3:$H358,-SUM($M$3:$M$5)),IF(AND(MONTH($A358)=9,$H358&lt;&gt;""),SUM($H$3:$H358,-SUM($M$3:$M$6)),IF(AND(MONTH($A358)=10,$H358&lt;&gt;""),SUM($H$3:$H358,-SUM($M$3:$M$7)),IF(AND(MONTH($A358)=11,$H358&lt;&gt;""),SUM($H$3:$H358,-SUM($M$3:$M$8)),IF(AND(MONTH($A358)=12,$H358&lt;&gt;""),SUM($H$3:$H358,-SUM($M$3:$M$9)),IF(AND(MONTH($A358)=1,$H358&lt;&gt;""),SUM($H$3:$H358,-SUM($M$3:$M$10)),IF(AND(MONTH($A358)=2,$H358&lt;&gt;""),SUM($H$3:$H358,-SUM($M$3:$M$11)),IF(AND(MONTH($A358)=3,$H358&lt;&gt;""),SUM($H$3:$H358,-SUM($M$3:$M$12)),IF(AND(MONTH($A358)=4,$H358&lt;&gt;""),SUM($H$3:$H358,-SUM($M$3:$M$13)),"")))))))))))))</f>
        <v/>
      </c>
      <c r="J358" s="25" t="str">
        <f t="shared" si="124"/>
        <v/>
      </c>
      <c r="K358" s="25" t="str">
        <f>IF(OR(A358&lt;$E$1,A358&gt;EOMONTH($E$1,11)),"",IF(OR(AND(A358=EOMONTH(A358,0),VLOOKUP(MONTH(A358),$L$3:$N$14,3,0)&gt;0),J358&lt;&gt;""),SUM($J$3:$J358),""))</f>
        <v/>
      </c>
    </row>
    <row r="359" spans="1:11" x14ac:dyDescent="0.25">
      <c r="A359" s="17">
        <f t="shared" si="113"/>
        <v>43940</v>
      </c>
      <c r="B359" s="12"/>
      <c r="C359" s="12"/>
      <c r="D359" s="12"/>
      <c r="E359" s="12"/>
      <c r="F359" s="18" t="str">
        <f t="shared" si="112"/>
        <v/>
      </c>
      <c r="G359" s="27" t="str">
        <f>IF(SUM(F353:F359)-SUM(G353:G358)&gt;0,SUM(F353:F359)-SUM(G353:G358),"")</f>
        <v/>
      </c>
      <c r="H359" s="25" t="str">
        <f>IF(G359&lt;&gt;"",IF(MAX(SUM(F353:F359)-SUM(G353:G358)-44/24,0)&gt;0,IF(MAX(SUM(F353:F359)-SUM(G353:G358)-44/24,0)&gt;4/24,VLOOKUP(MAX(SUM(F353:F359)-SUM(G353:G358)-44/24,0),$O$3:$P$8,2,1),MAX(SUM(F353:F359)-SUM(G353:G358)-44/24,0)),""),"")</f>
        <v/>
      </c>
      <c r="I359" s="25" t="str">
        <f>IF($A359=EOMONTH($A359,0),IF(VLOOKUP(MONTH($A359),$L$3:$M$14,2,0)&gt;0,VLOOKUP(MONTH($A359),$L$3:$M$14,2,0),""),IF(AND(MONTH($A359)=5,$H359&lt;&gt;""),SUM($H$3:$H359),IF(AND(MONTH($A359)=6,$H359&lt;&gt;""),SUM($H$3:$H359,-$M$3),IF(AND(MONTH($A359)=7,$H359&lt;&gt;""),SUM($H$3:$H359,-SUM($M$3:$M$4)),IF(AND(MONTH($A359)=8,$H359&lt;&gt;""),SUM($H$3:$H359,-SUM($M$3:$M$5)),IF(AND(MONTH($A359)=9,$H359&lt;&gt;""),SUM($H$3:$H359,-SUM($M$3:$M$6)),IF(AND(MONTH($A359)=10,$H359&lt;&gt;""),SUM($H$3:$H359,-SUM($M$3:$M$7)),IF(AND(MONTH($A359)=11,$H359&lt;&gt;""),SUM($H$3:$H359,-SUM($M$3:$M$8)),IF(AND(MONTH($A359)=12,$H359&lt;&gt;""),SUM($H$3:$H359,-SUM($M$3:$M$9)),IF(AND(MONTH($A359)=1,$H359&lt;&gt;""),SUM($H$3:$H359,-SUM($M$3:$M$10)),IF(AND(MONTH($A359)=2,$H359&lt;&gt;""),SUM($H$3:$H359,-SUM($M$3:$M$11)),IF(AND(MONTH($A359)=3,$H359&lt;&gt;""),SUM($H$3:$H359,-SUM($M$3:$M$12)),IF(AND(MONTH($A359)=4,$H359&lt;&gt;""),SUM($H$3:$H359,-SUM($M$3:$M$13)),"")))))))))))))</f>
        <v/>
      </c>
      <c r="J359" s="25" t="str">
        <f t="shared" si="124"/>
        <v/>
      </c>
      <c r="K359" s="25" t="str">
        <f>IF(OR(A359&lt;$E$1,A359&gt;EOMONTH($E$1,11)),"",IF(OR(AND(A359=EOMONTH(A359,0),VLOOKUP(MONTH(A359),$L$3:$N$14,3,0)&gt;0),J359&lt;&gt;""),SUM($J$3:$J359),""))</f>
        <v/>
      </c>
    </row>
    <row r="360" spans="1:11" x14ac:dyDescent="0.25">
      <c r="A360" s="17">
        <f t="shared" si="113"/>
        <v>43941</v>
      </c>
      <c r="B360" s="11"/>
      <c r="C360" s="11"/>
      <c r="D360" s="11"/>
      <c r="E360" s="11"/>
      <c r="F360" s="22" t="str">
        <f t="shared" si="112"/>
        <v/>
      </c>
      <c r="G360" s="26" t="str">
        <f t="shared" ref="G360:G365" si="125">IF(MONTH(A360)=MONTH(A361),"",IF(CHOOSE(WEEKDAY(A360,2),$F$360,SUM($F$360:$F$361),SUM($F$360:$F$362),SUM($F$360:$F$363),SUM($F$360:$F$364),SUM($F$360:$F$365))&gt;0,CHOOSE(WEEKDAY(A360,2),$F$360,SUM($F$360:$F$361),SUM($F$360:$F$362),SUM($F$360:$F$363),SUM($F$360:$F$364),SUM($F$360:$F$365)),""))</f>
        <v/>
      </c>
      <c r="H360" s="26" t="str">
        <f t="shared" ref="H360:H365" si="126">IF(G360&lt;&gt;"",IF(MAX(G360-44/24,0)&gt;0,MAX(G360-44/24,0),""),"")</f>
        <v/>
      </c>
      <c r="I360" s="26" t="str">
        <f>IF($A360=EOMONTH($A360,0),IF(VLOOKUP(MONTH($A360),$L$3:$M$14,2,0)&gt;0,VLOOKUP(MONTH($A360),$L$3:$M$14,2,0),""),IF(AND(MONTH($A360)=5,$H360&lt;&gt;""),SUM($H$3:$H360),IF(AND(MONTH($A360)=6,$H360&lt;&gt;""),SUM($H$3:$H360,-$M$3),IF(AND(MONTH($A360)=7,$H360&lt;&gt;""),SUM($H$3:$H360,-SUM($M$3:$M$4)),IF(AND(MONTH($A360)=8,$H360&lt;&gt;""),SUM($H$3:$H360,-SUM($M$3:$M$5)),IF(AND(MONTH($A360)=9,$H360&lt;&gt;""),SUM($H$3:$H360,-SUM($M$3:$M$6)),IF(AND(MONTH($A360)=10,$H360&lt;&gt;""),SUM($H$3:$H360,-SUM($M$3:$M$7)),IF(AND(MONTH($A360)=11,$H360&lt;&gt;""),SUM($H$3:$H360,-SUM($M$3:$M$8)),IF(AND(MONTH($A360)=12,$H360&lt;&gt;""),SUM($H$3:$H360,-SUM($M$3:$M$9)),IF(AND(MONTH($A360)=1,$H360&lt;&gt;""),SUM($H$3:$H360,-SUM($M$3:$M$10)),IF(AND(MONTH($A360)=2,$H360&lt;&gt;""),SUM($H$3:$H360,-SUM($M$3:$M$11)),IF(AND(MONTH($A360)=3,$H360&lt;&gt;""),SUM($H$3:$H360,-SUM($M$3:$M$12)),IF(AND(MONTH($A360)=4,$H360&lt;&gt;""),SUM($H$3:$H360,-SUM($M$3:$M$13)),"")))))))))))))</f>
        <v/>
      </c>
      <c r="J360" s="26" t="str">
        <f t="shared" si="124"/>
        <v/>
      </c>
      <c r="K360" s="26" t="str">
        <f>IF(OR(A360&lt;$E$1,A360&gt;EOMONTH($E$1,11)),"",IF(OR(AND(A360=EOMONTH(A360,0),VLOOKUP(MONTH(A360),$L$3:$N$14,3,0)&gt;0),J360&lt;&gt;""),SUM($J$3:$J360),""))</f>
        <v/>
      </c>
    </row>
    <row r="361" spans="1:11" x14ac:dyDescent="0.25">
      <c r="A361" s="17">
        <f t="shared" si="113"/>
        <v>43942</v>
      </c>
      <c r="B361" s="11"/>
      <c r="C361" s="11"/>
      <c r="D361" s="11"/>
      <c r="E361" s="11"/>
      <c r="F361" s="22" t="str">
        <f t="shared" si="112"/>
        <v/>
      </c>
      <c r="G361" s="26" t="str">
        <f t="shared" si="125"/>
        <v/>
      </c>
      <c r="H361" s="26" t="str">
        <f t="shared" si="126"/>
        <v/>
      </c>
      <c r="I361" s="26" t="str">
        <f>IF($A361=EOMONTH($A361,0),IF(VLOOKUP(MONTH($A361),$L$3:$M$14,2,0)&gt;0,VLOOKUP(MONTH($A361),$L$3:$M$14,2,0),""),IF(AND(MONTH($A361)=5,$H361&lt;&gt;""),SUM($H$3:$H361),IF(AND(MONTH($A361)=6,$H361&lt;&gt;""),SUM($H$3:$H361,-$M$3),IF(AND(MONTH($A361)=7,$H361&lt;&gt;""),SUM($H$3:$H361,-SUM($M$3:$M$4)),IF(AND(MONTH($A361)=8,$H361&lt;&gt;""),SUM($H$3:$H361,-SUM($M$3:$M$5)),IF(AND(MONTH($A361)=9,$H361&lt;&gt;""),SUM($H$3:$H361,-SUM($M$3:$M$6)),IF(AND(MONTH($A361)=10,$H361&lt;&gt;""),SUM($H$3:$H361,-SUM($M$3:$M$7)),IF(AND(MONTH($A361)=11,$H361&lt;&gt;""),SUM($H$3:$H361,-SUM($M$3:$M$8)),IF(AND(MONTH($A361)=12,$H361&lt;&gt;""),SUM($H$3:$H361,-SUM($M$3:$M$9)),IF(AND(MONTH($A361)=1,$H361&lt;&gt;""),SUM($H$3:$H361,-SUM($M$3:$M$10)),IF(AND(MONTH($A361)=2,$H361&lt;&gt;""),SUM($H$3:$H361,-SUM($M$3:$M$11)),IF(AND(MONTH($A361)=3,$H361&lt;&gt;""),SUM($H$3:$H361,-SUM($M$3:$M$12)),IF(AND(MONTH($A361)=4,$H361&lt;&gt;""),SUM($H$3:$H361,-SUM($M$3:$M$13)),"")))))))))))))</f>
        <v/>
      </c>
      <c r="J361" s="26" t="str">
        <f t="shared" si="124"/>
        <v/>
      </c>
      <c r="K361" s="26" t="str">
        <f>IF(OR(A361&lt;$E$1,A361&gt;EOMONTH($E$1,11)),"",IF(OR(AND(A361=EOMONTH(A361,0),VLOOKUP(MONTH(A361),$L$3:$N$14,3,0)&gt;0),J361&lt;&gt;""),SUM($J$3:$J361),""))</f>
        <v/>
      </c>
    </row>
    <row r="362" spans="1:11" x14ac:dyDescent="0.25">
      <c r="A362" s="17">
        <f t="shared" si="113"/>
        <v>43943</v>
      </c>
      <c r="B362" s="11"/>
      <c r="C362" s="11"/>
      <c r="D362" s="11"/>
      <c r="E362" s="11"/>
      <c r="F362" s="22" t="str">
        <f t="shared" si="112"/>
        <v/>
      </c>
      <c r="G362" s="26" t="str">
        <f t="shared" si="125"/>
        <v/>
      </c>
      <c r="H362" s="26" t="str">
        <f t="shared" si="126"/>
        <v/>
      </c>
      <c r="I362" s="26" t="str">
        <f>IF($A362=EOMONTH($A362,0),IF(VLOOKUP(MONTH($A362),$L$3:$M$14,2,0)&gt;0,VLOOKUP(MONTH($A362),$L$3:$M$14,2,0),""),IF(AND(MONTH($A362)=5,$H362&lt;&gt;""),SUM($H$3:$H362),IF(AND(MONTH($A362)=6,$H362&lt;&gt;""),SUM($H$3:$H362,-$M$3),IF(AND(MONTH($A362)=7,$H362&lt;&gt;""),SUM($H$3:$H362,-SUM($M$3:$M$4)),IF(AND(MONTH($A362)=8,$H362&lt;&gt;""),SUM($H$3:$H362,-SUM($M$3:$M$5)),IF(AND(MONTH($A362)=9,$H362&lt;&gt;""),SUM($H$3:$H362,-SUM($M$3:$M$6)),IF(AND(MONTH($A362)=10,$H362&lt;&gt;""),SUM($H$3:$H362,-SUM($M$3:$M$7)),IF(AND(MONTH($A362)=11,$H362&lt;&gt;""),SUM($H$3:$H362,-SUM($M$3:$M$8)),IF(AND(MONTH($A362)=12,$H362&lt;&gt;""),SUM($H$3:$H362,-SUM($M$3:$M$9)),IF(AND(MONTH($A362)=1,$H362&lt;&gt;""),SUM($H$3:$H362,-SUM($M$3:$M$10)),IF(AND(MONTH($A362)=2,$H362&lt;&gt;""),SUM($H$3:$H362,-SUM($M$3:$M$11)),IF(AND(MONTH($A362)=3,$H362&lt;&gt;""),SUM($H$3:$H362,-SUM($M$3:$M$12)),IF(AND(MONTH($A362)=4,$H362&lt;&gt;""),SUM($H$3:$H362,-SUM($M$3:$M$13)),"")))))))))))))</f>
        <v/>
      </c>
      <c r="J362" s="26" t="str">
        <f t="shared" si="124"/>
        <v/>
      </c>
      <c r="K362" s="26" t="str">
        <f>IF(OR(A362&lt;$E$1,A362&gt;EOMONTH($E$1,11)),"",IF(OR(AND(A362=EOMONTH(A362,0),VLOOKUP(MONTH(A362),$L$3:$N$14,3,0)&gt;0),J362&lt;&gt;""),SUM($J$3:$J362),""))</f>
        <v/>
      </c>
    </row>
    <row r="363" spans="1:11" x14ac:dyDescent="0.25">
      <c r="A363" s="17">
        <f t="shared" si="113"/>
        <v>43944</v>
      </c>
      <c r="B363" s="11"/>
      <c r="C363" s="11"/>
      <c r="D363" s="11"/>
      <c r="E363" s="11"/>
      <c r="F363" s="22" t="str">
        <f t="shared" si="112"/>
        <v/>
      </c>
      <c r="G363" s="26" t="str">
        <f t="shared" si="125"/>
        <v/>
      </c>
      <c r="H363" s="26" t="str">
        <f t="shared" si="126"/>
        <v/>
      </c>
      <c r="I363" s="26" t="str">
        <f>IF($A363=EOMONTH($A363,0),IF(VLOOKUP(MONTH($A363),$L$3:$M$14,2,0)&gt;0,VLOOKUP(MONTH($A363),$L$3:$M$14,2,0),""),IF(AND(MONTH($A363)=5,$H363&lt;&gt;""),SUM($H$3:$H363),IF(AND(MONTH($A363)=6,$H363&lt;&gt;""),SUM($H$3:$H363,-$M$3),IF(AND(MONTH($A363)=7,$H363&lt;&gt;""),SUM($H$3:$H363,-SUM($M$3:$M$4)),IF(AND(MONTH($A363)=8,$H363&lt;&gt;""),SUM($H$3:$H363,-SUM($M$3:$M$5)),IF(AND(MONTH($A363)=9,$H363&lt;&gt;""),SUM($H$3:$H363,-SUM($M$3:$M$6)),IF(AND(MONTH($A363)=10,$H363&lt;&gt;""),SUM($H$3:$H363,-SUM($M$3:$M$7)),IF(AND(MONTH($A363)=11,$H363&lt;&gt;""),SUM($H$3:$H363,-SUM($M$3:$M$8)),IF(AND(MONTH($A363)=12,$H363&lt;&gt;""),SUM($H$3:$H363,-SUM($M$3:$M$9)),IF(AND(MONTH($A363)=1,$H363&lt;&gt;""),SUM($H$3:$H363,-SUM($M$3:$M$10)),IF(AND(MONTH($A363)=2,$H363&lt;&gt;""),SUM($H$3:$H363,-SUM($M$3:$M$11)),IF(AND(MONTH($A363)=3,$H363&lt;&gt;""),SUM($H$3:$H363,-SUM($M$3:$M$12)),IF(AND(MONTH($A363)=4,$H363&lt;&gt;""),SUM($H$3:$H363,-SUM($M$3:$M$13)),"")))))))))))))</f>
        <v/>
      </c>
      <c r="J363" s="26" t="str">
        <f t="shared" si="124"/>
        <v/>
      </c>
      <c r="K363" s="26" t="str">
        <f>IF(OR(A363&lt;$E$1,A363&gt;EOMONTH($E$1,11)),"",IF(OR(AND(A363=EOMONTH(A363,0),VLOOKUP(MONTH(A363),$L$3:$N$14,3,0)&gt;0),J363&lt;&gt;""),SUM($J$3:$J363),""))</f>
        <v/>
      </c>
    </row>
    <row r="364" spans="1:11" x14ac:dyDescent="0.25">
      <c r="A364" s="17">
        <f t="shared" si="113"/>
        <v>43945</v>
      </c>
      <c r="B364" s="11"/>
      <c r="C364" s="11"/>
      <c r="D364" s="11"/>
      <c r="E364" s="11"/>
      <c r="F364" s="22" t="str">
        <f t="shared" si="112"/>
        <v/>
      </c>
      <c r="G364" s="26" t="str">
        <f t="shared" si="125"/>
        <v/>
      </c>
      <c r="H364" s="26" t="str">
        <f t="shared" si="126"/>
        <v/>
      </c>
      <c r="I364" s="26" t="str">
        <f>IF($A364=EOMONTH($A364,0),IF(VLOOKUP(MONTH($A364),$L$3:$M$14,2,0)&gt;0,VLOOKUP(MONTH($A364),$L$3:$M$14,2,0),""),IF(AND(MONTH($A364)=5,$H364&lt;&gt;""),SUM($H$3:$H364),IF(AND(MONTH($A364)=6,$H364&lt;&gt;""),SUM($H$3:$H364,-$M$3),IF(AND(MONTH($A364)=7,$H364&lt;&gt;""),SUM($H$3:$H364,-SUM($M$3:$M$4)),IF(AND(MONTH($A364)=8,$H364&lt;&gt;""),SUM($H$3:$H364,-SUM($M$3:$M$5)),IF(AND(MONTH($A364)=9,$H364&lt;&gt;""),SUM($H$3:$H364,-SUM($M$3:$M$6)),IF(AND(MONTH($A364)=10,$H364&lt;&gt;""),SUM($H$3:$H364,-SUM($M$3:$M$7)),IF(AND(MONTH($A364)=11,$H364&lt;&gt;""),SUM($H$3:$H364,-SUM($M$3:$M$8)),IF(AND(MONTH($A364)=12,$H364&lt;&gt;""),SUM($H$3:$H364,-SUM($M$3:$M$9)),IF(AND(MONTH($A364)=1,$H364&lt;&gt;""),SUM($H$3:$H364,-SUM($M$3:$M$10)),IF(AND(MONTH($A364)=2,$H364&lt;&gt;""),SUM($H$3:$H364,-SUM($M$3:$M$11)),IF(AND(MONTH($A364)=3,$H364&lt;&gt;""),SUM($H$3:$H364,-SUM($M$3:$M$12)),IF(AND(MONTH($A364)=4,$H364&lt;&gt;""),SUM($H$3:$H364,-SUM($M$3:$M$13)),"")))))))))))))</f>
        <v/>
      </c>
      <c r="J364" s="26" t="str">
        <f t="shared" si="124"/>
        <v/>
      </c>
      <c r="K364" s="26" t="str">
        <f>IF(OR(A364&lt;$E$1,A364&gt;EOMONTH($E$1,11)),"",IF(OR(AND(A364=EOMONTH(A364,0),VLOOKUP(MONTH(A364),$L$3:$N$14,3,0)&gt;0),J364&lt;&gt;""),SUM($J$3:$J364),""))</f>
        <v/>
      </c>
    </row>
    <row r="365" spans="1:11" x14ac:dyDescent="0.25">
      <c r="A365" s="17">
        <f t="shared" si="113"/>
        <v>43946</v>
      </c>
      <c r="B365" s="11"/>
      <c r="C365" s="11"/>
      <c r="D365" s="11"/>
      <c r="E365" s="11"/>
      <c r="F365" s="22" t="str">
        <f t="shared" si="112"/>
        <v/>
      </c>
      <c r="G365" s="26" t="str">
        <f t="shared" si="125"/>
        <v/>
      </c>
      <c r="H365" s="26" t="str">
        <f t="shared" si="126"/>
        <v/>
      </c>
      <c r="I365" s="26" t="str">
        <f>IF($A365=EOMONTH($A365,0),IF(VLOOKUP(MONTH($A365),$L$3:$M$14,2,0)&gt;0,VLOOKUP(MONTH($A365),$L$3:$M$14,2,0),""),IF(AND(MONTH($A365)=5,$H365&lt;&gt;""),SUM($H$3:$H365),IF(AND(MONTH($A365)=6,$H365&lt;&gt;""),SUM($H$3:$H365,-$M$3),IF(AND(MONTH($A365)=7,$H365&lt;&gt;""),SUM($H$3:$H365,-SUM($M$3:$M$4)),IF(AND(MONTH($A365)=8,$H365&lt;&gt;""),SUM($H$3:$H365,-SUM($M$3:$M$5)),IF(AND(MONTH($A365)=9,$H365&lt;&gt;""),SUM($H$3:$H365,-SUM($M$3:$M$6)),IF(AND(MONTH($A365)=10,$H365&lt;&gt;""),SUM($H$3:$H365,-SUM($M$3:$M$7)),IF(AND(MONTH($A365)=11,$H365&lt;&gt;""),SUM($H$3:$H365,-SUM($M$3:$M$8)),IF(AND(MONTH($A365)=12,$H365&lt;&gt;""),SUM($H$3:$H365,-SUM($M$3:$M$9)),IF(AND(MONTH($A365)=1,$H365&lt;&gt;""),SUM($H$3:$H365,-SUM($M$3:$M$10)),IF(AND(MONTH($A365)=2,$H365&lt;&gt;""),SUM($H$3:$H365,-SUM($M$3:$M$11)),IF(AND(MONTH($A365)=3,$H365&lt;&gt;""),SUM($H$3:$H365,-SUM($M$3:$M$12)),IF(AND(MONTH($A365)=4,$H365&lt;&gt;""),SUM($H$3:$H365,-SUM($M$3:$M$13)),"")))))))))))))</f>
        <v/>
      </c>
      <c r="J365" s="26" t="str">
        <f t="shared" si="124"/>
        <v/>
      </c>
      <c r="K365" s="26" t="str">
        <f>IF(OR(A365&lt;$E$1,A365&gt;EOMONTH($E$1,11)),"",IF(OR(AND(A365=EOMONTH(A365,0),VLOOKUP(MONTH(A365),$L$3:$N$14,3,0)&gt;0),J365&lt;&gt;""),SUM($J$3:$J365),""))</f>
        <v/>
      </c>
    </row>
    <row r="366" spans="1:11" x14ac:dyDescent="0.25">
      <c r="A366" s="17">
        <f t="shared" si="113"/>
        <v>43947</v>
      </c>
      <c r="B366" s="11"/>
      <c r="C366" s="11"/>
      <c r="D366" s="11"/>
      <c r="E366" s="11"/>
      <c r="F366" s="22" t="str">
        <f t="shared" si="112"/>
        <v/>
      </c>
      <c r="G366" s="28" t="str">
        <f>IF(SUM(F360:F366)-SUM(G360:G365)&gt;0,SUM(F360:F366)-SUM(G360:G365),"")</f>
        <v/>
      </c>
      <c r="H366" s="26" t="str">
        <f>IF(G366&lt;&gt;"",IF(MAX(SUM(F360:F366)-SUM(G360:G365)-44/24,0)&gt;0,IF(MAX(SUM(F360:F366)-SUM(G360:G365)-44/24,0)&gt;4/24,VLOOKUP(MAX(SUM(F360:F366)-SUM(G360:G365)-44/24,0),$O$3:$P$8,2,1),MAX(SUM(F360:F366)-SUM(G360:G365)-44/24,0)),""),"")</f>
        <v/>
      </c>
      <c r="I366" s="26" t="str">
        <f>IF($A366=EOMONTH($A366,0),IF(VLOOKUP(MONTH($A366),$L$3:$M$14,2,0)&gt;0,VLOOKUP(MONTH($A366),$L$3:$M$14,2,0),""),IF(AND(MONTH($A366)=5,$H366&lt;&gt;""),SUM($H$3:$H366),IF(AND(MONTH($A366)=6,$H366&lt;&gt;""),SUM($H$3:$H366,-$M$3),IF(AND(MONTH($A366)=7,$H366&lt;&gt;""),SUM($H$3:$H366,-SUM($M$3:$M$4)),IF(AND(MONTH($A366)=8,$H366&lt;&gt;""),SUM($H$3:$H366,-SUM($M$3:$M$5)),IF(AND(MONTH($A366)=9,$H366&lt;&gt;""),SUM($H$3:$H366,-SUM($M$3:$M$6)),IF(AND(MONTH($A366)=10,$H366&lt;&gt;""),SUM($H$3:$H366,-SUM($M$3:$M$7)),IF(AND(MONTH($A366)=11,$H366&lt;&gt;""),SUM($H$3:$H366,-SUM($M$3:$M$8)),IF(AND(MONTH($A366)=12,$H366&lt;&gt;""),SUM($H$3:$H366,-SUM($M$3:$M$9)),IF(AND(MONTH($A366)=1,$H366&lt;&gt;""),SUM($H$3:$H366,-SUM($M$3:$M$10)),IF(AND(MONTH($A366)=2,$H366&lt;&gt;""),SUM($H$3:$H366,-SUM($M$3:$M$11)),IF(AND(MONTH($A366)=3,$H366&lt;&gt;""),SUM($H$3:$H366,-SUM($M$3:$M$12)),IF(AND(MONTH($A366)=4,$H366&lt;&gt;""),SUM($H$3:$H366,-SUM($M$3:$M$13)),"")))))))))))))</f>
        <v/>
      </c>
      <c r="J366" s="26" t="str">
        <f t="shared" si="124"/>
        <v/>
      </c>
      <c r="K366" s="26" t="str">
        <f>IF(OR(A366&lt;$E$1,A366&gt;EOMONTH($E$1,11)),"",IF(OR(AND(A366=EOMONTH(A366,0),VLOOKUP(MONTH(A366),$L$3:$N$14,3,0)&gt;0),J366&lt;&gt;""),SUM($J$3:$J366),""))</f>
        <v/>
      </c>
    </row>
    <row r="367" spans="1:11" x14ac:dyDescent="0.25">
      <c r="A367" s="17">
        <f t="shared" si="113"/>
        <v>43948</v>
      </c>
      <c r="B367" s="12"/>
      <c r="C367" s="12"/>
      <c r="D367" s="12"/>
      <c r="E367" s="12"/>
      <c r="F367" s="18" t="str">
        <f t="shared" si="112"/>
        <v/>
      </c>
      <c r="G367" s="25" t="str">
        <f t="shared" ref="G367:G372" si="127">IF(MONTH(A367)=MONTH(A368),"",IF(CHOOSE(WEEKDAY(A367,2),$F$367,SUM($F$367:$F$368),SUM($F$367:$F$369),SUM($F$367:$F$370),SUM($F$367:$F$371),SUM($F$367:$F$372))&gt;0,CHOOSE(WEEKDAY(A367,2),$F$367,SUM($F$367:$F$368),SUM($F$367:$F$369),SUM($F$367:$F$370),SUM($F$367:$F$371),SUM($F$367:$F$372)),""))</f>
        <v/>
      </c>
      <c r="H367" s="25" t="str">
        <f t="shared" ref="H367:H372" si="128">IF(G367&lt;&gt;"",IF(MAX(G367-44/24,0)&gt;0,MAX(G367-44/24,0),""),"")</f>
        <v/>
      </c>
      <c r="I367" s="25" t="str">
        <f>IF(AND(MONTH($A367)=5,$H367&lt;&gt;""),SUM($H$3:$H367),IF(AND(MONTH($A367)=6,$H367&lt;&gt;""),SUM($H$3:$H367,-$M$3),IF(AND(MONTH($A367)=7,$H367&lt;&gt;""),SUM($H$3:$H367,-SUM($M$3:$M$4)),IF(AND(MONTH($A367)=8,$H367&lt;&gt;""),SUM($H$3:$H367,-SUM($M$3:$M$5)),IF(AND(MONTH($A367)=9,$H367&lt;&gt;""),SUM($H$3:$H367,-SUM($M$3:$M$6)),IF(AND(MONTH($A367)=10,$H367&lt;&gt;""),SUM($H$3:$H367,-SUM($M$3:$M$7)),IF(AND(MONTH($A367)=11,$H367&lt;&gt;""),SUM($H$3:$H367,-SUM($M$3:$M$8)),IF(AND(MONTH($A367)=12,$H367&lt;&gt;""),SUM($H$3:$H367,-SUM($M$3:$M$9)),IF(AND(MONTH($A367)=1,$H367&lt;&gt;""),SUM($H$3:$H367,-SUM($M$3:$M$10)),IF(AND(MONTH($A367)=2,$H367&lt;&gt;""),SUM($H$3:$H367,-SUM($M$3:$M$11)),IF(AND(MONTH($A367)=3,$H367&lt;&gt;""),SUM($H$3:$H367,-SUM($M$3:$M$12)),IF(AND(MONTH($A367)=4,$H367&lt;&gt;""),SUM($H$3:$H367,-SUM($M$3:$M$13)),""))))))))))))</f>
        <v/>
      </c>
      <c r="J367" s="25" t="str">
        <f t="shared" si="124"/>
        <v/>
      </c>
      <c r="K367" s="25" t="str">
        <f>IF(OR(A367&lt;$E$1,A367&gt;EOMONTH($E$1,11)),"",IF(OR(AND(A367=EOMONTH(A367,0),VLOOKUP(MONTH(A367),$L$3:$N$14,3,0)&gt;0),J367&lt;&gt;""),SUM($J$3:$J367),""))</f>
        <v/>
      </c>
    </row>
    <row r="368" spans="1:11" x14ac:dyDescent="0.25">
      <c r="A368" s="17">
        <f t="shared" si="113"/>
        <v>43949</v>
      </c>
      <c r="B368" s="12"/>
      <c r="C368" s="12"/>
      <c r="D368" s="12"/>
      <c r="E368" s="12"/>
      <c r="F368" s="18" t="str">
        <f t="shared" si="112"/>
        <v/>
      </c>
      <c r="G368" s="25" t="str">
        <f t="shared" si="127"/>
        <v/>
      </c>
      <c r="H368" s="25" t="str">
        <f t="shared" si="128"/>
        <v/>
      </c>
      <c r="I368" s="25" t="str">
        <f>IF(AND(MONTH($A368)=5,$H368&lt;&gt;""),SUM($H$3:$H368),IF(AND(MONTH($A368)=6,$H368&lt;&gt;""),SUM($H$3:$H368,-$M$3),IF(AND(MONTH($A368)=7,$H368&lt;&gt;""),SUM($H$3:$H368,-SUM($M$3:$M$4)),IF(AND(MONTH($A368)=8,$H368&lt;&gt;""),SUM($H$3:$H368,-SUM($M$3:$M$5)),IF(AND(MONTH($A368)=9,$H368&lt;&gt;""),SUM($H$3:$H368,-SUM($M$3:$M$6)),IF(AND(MONTH($A368)=10,$H368&lt;&gt;""),SUM($H$3:$H368,-SUM($M$3:$M$7)),IF(AND(MONTH($A368)=11,$H368&lt;&gt;""),SUM($H$3:$H368,-SUM($M$3:$M$8)),IF(AND(MONTH($A368)=12,$H368&lt;&gt;""),SUM($H$3:$H368,-SUM($M$3:$M$9)),IF(AND(MONTH($A368)=1,$H368&lt;&gt;""),SUM($H$3:$H368,-SUM($M$3:$M$10)),IF(AND(MONTH($A368)=2,$H368&lt;&gt;""),SUM($H$3:$H368,-SUM($M$3:$M$11)),IF(AND(MONTH($A368)=3,$H368&lt;&gt;""),SUM($H$3:$H368,-SUM($M$3:$M$12)),IF(AND(MONTH($A368)=4,$H368&lt;&gt;""),SUM($H$3:$H368,-SUM($M$3:$M$13)),""))))))))))))</f>
        <v/>
      </c>
      <c r="J368" s="25" t="str">
        <f t="shared" si="124"/>
        <v/>
      </c>
      <c r="K368" s="25" t="str">
        <f>IF(OR(A368&lt;$E$1,A368&gt;EOMONTH($E$1,11)),"",IF(OR(AND(A368=EOMONTH(A368,0),VLOOKUP(MONTH(A368),$L$3:$N$14,3,0)&gt;0),J368&lt;&gt;""),SUM($J$3:$J368),""))</f>
        <v/>
      </c>
    </row>
    <row r="369" spans="1:13" x14ac:dyDescent="0.25">
      <c r="A369" s="17">
        <f t="shared" si="113"/>
        <v>43950</v>
      </c>
      <c r="B369" s="12"/>
      <c r="C369" s="12"/>
      <c r="D369" s="12"/>
      <c r="E369" s="12"/>
      <c r="F369" s="18" t="str">
        <f t="shared" si="112"/>
        <v/>
      </c>
      <c r="G369" s="25" t="str">
        <f t="shared" si="127"/>
        <v/>
      </c>
      <c r="H369" s="25" t="str">
        <f t="shared" si="128"/>
        <v/>
      </c>
      <c r="I369" s="25" t="str">
        <f>IF(AND(MONTH($A369)=5,$H369&lt;&gt;""),SUM($H$3:$H369),IF(AND(MONTH($A369)=6,$H369&lt;&gt;""),SUM($H$3:$H369,-$M$3),IF(AND(MONTH($A369)=7,$H369&lt;&gt;""),SUM($H$3:$H369,-SUM($M$3:$M$4)),IF(AND(MONTH($A369)=8,$H369&lt;&gt;""),SUM($H$3:$H369,-SUM($M$3:$M$5)),IF(AND(MONTH($A369)=9,$H369&lt;&gt;""),SUM($H$3:$H369,-SUM($M$3:$M$6)),IF(AND(MONTH($A369)=10,$H369&lt;&gt;""),SUM($H$3:$H369,-SUM($M$3:$M$7)),IF(AND(MONTH($A369)=11,$H369&lt;&gt;""),SUM($H$3:$H369,-SUM($M$3:$M$8)),IF(AND(MONTH($A369)=12,$H369&lt;&gt;""),SUM($H$3:$H369,-SUM($M$3:$M$9)),IF(AND(MONTH($A369)=1,$H369&lt;&gt;""),SUM($H$3:$H369,-SUM($M$3:$M$10)),IF(AND(MONTH($A369)=2,$H369&lt;&gt;""),SUM($H$3:$H369,-SUM($M$3:$M$11)),IF(AND(MONTH($A369)=3,$H369&lt;&gt;""),SUM($H$3:$H369,-SUM($M$3:$M$12)),IF(AND(MONTH($A369)=4,$H369&lt;&gt;""),SUM($H$3:$H369,-SUM($M$3:$M$13)),""))))))))))))</f>
        <v/>
      </c>
      <c r="J369" s="25" t="str">
        <f t="shared" si="124"/>
        <v/>
      </c>
      <c r="K369" s="25" t="str">
        <f>IF(OR(A369&lt;$E$1,A369&gt;EOMONTH($E$1,11)),"",IF(OR(AND(A369=EOMONTH(A369,0),VLOOKUP(MONTH(A369),$L$3:$N$14,3,0)&gt;0),J369&lt;&gt;""),SUM($J$3:$J369),""))</f>
        <v/>
      </c>
    </row>
    <row r="370" spans="1:13" x14ac:dyDescent="0.25">
      <c r="A370" s="17">
        <f t="shared" si="113"/>
        <v>43951</v>
      </c>
      <c r="B370" s="12"/>
      <c r="C370" s="12"/>
      <c r="D370" s="12"/>
      <c r="E370" s="12"/>
      <c r="F370" s="18" t="str">
        <f t="shared" si="112"/>
        <v/>
      </c>
      <c r="G370" s="25" t="str">
        <f t="shared" si="127"/>
        <v/>
      </c>
      <c r="H370" s="25" t="str">
        <f t="shared" si="128"/>
        <v/>
      </c>
      <c r="I370" s="25" t="str">
        <f>IF(AND(MONTH($A370)=5,$H370&lt;&gt;""),SUM($H$3:$H370),IF(AND(MONTH($A370)=6,$H370&lt;&gt;""),SUM($H$3:$H370,-$M$3),IF(AND(MONTH($A370)=7,$H370&lt;&gt;""),SUM($H$3:$H370,-SUM($M$3:$M$4)),IF(AND(MONTH($A370)=8,$H370&lt;&gt;""),SUM($H$3:$H370,-SUM($M$3:$M$5)),IF(AND(MONTH($A370)=9,$H370&lt;&gt;""),SUM($H$3:$H370,-SUM($M$3:$M$6)),IF(AND(MONTH($A370)=10,$H370&lt;&gt;""),SUM($H$3:$H370,-SUM($M$3:$M$7)),IF(AND(MONTH($A370)=11,$H370&lt;&gt;""),SUM($H$3:$H370,-SUM($M$3:$M$8)),IF(AND(MONTH($A370)=12,$H370&lt;&gt;""),SUM($H$3:$H370,-SUM($M$3:$M$9)),IF(AND(MONTH($A370)=1,$H370&lt;&gt;""),SUM($H$3:$H370,-SUM($M$3:$M$10)),IF(AND(MONTH($A370)=2,$H370&lt;&gt;""),SUM($H$3:$H370,-SUM($M$3:$M$11)),IF(AND(MONTH($A370)=3,$H370&lt;&gt;""),SUM($H$3:$H370,-SUM($M$3:$M$12)),IF(AND(MONTH($A370)=4,$H370&lt;&gt;""),SUM($H$3:$H370,-SUM($M$3:$M$13)),""))))))))))))</f>
        <v/>
      </c>
      <c r="J370" s="25" t="str">
        <f t="shared" si="124"/>
        <v/>
      </c>
      <c r="K370" s="25" t="str">
        <f>IF(OR(A370&lt;$E$1,A370&gt;EOMONTH($E$1,11)),"",IF(OR(AND(A370=EOMONTH(A370,0),VLOOKUP(MONTH(A370),$L$3:$N$14,3,0)&gt;0),J370&lt;&gt;""),SUM($J$3:$J370),""))</f>
        <v/>
      </c>
    </row>
    <row r="371" spans="1:13" x14ac:dyDescent="0.25">
      <c r="A371" s="17">
        <f>A370+1</f>
        <v>43952</v>
      </c>
      <c r="B371" s="12"/>
      <c r="C371" s="12"/>
      <c r="D371" s="12"/>
      <c r="E371" s="12"/>
      <c r="F371" s="18" t="str">
        <f t="shared" si="112"/>
        <v/>
      </c>
      <c r="G371" s="25" t="str">
        <f t="shared" si="127"/>
        <v/>
      </c>
      <c r="H371" s="25" t="str">
        <f t="shared" si="128"/>
        <v/>
      </c>
      <c r="I371" s="25" t="str">
        <f>IF(AND(MONTH($A371)=5,$H371&lt;&gt;""),SUM($H$3:$H371),IF(AND(MONTH($A371)=6,$H371&lt;&gt;""),SUM($H$3:$H371,-$M$3),IF(AND(MONTH($A371)=7,$H371&lt;&gt;""),SUM($H$3:$H371,-SUM($M$3:$M$4)),IF(AND(MONTH($A371)=8,$H371&lt;&gt;""),SUM($H$3:$H371,-SUM($M$3:$M$5)),IF(AND(MONTH($A371)=9,$H371&lt;&gt;""),SUM($H$3:$H371,-SUM($M$3:$M$6)),IF(AND(MONTH($A371)=10,$H371&lt;&gt;""),SUM($H$3:$H371,-SUM($M$3:$M$7)),IF(AND(MONTH($A371)=11,$H371&lt;&gt;""),SUM($H$3:$H371,-SUM($M$3:$M$8)),IF(AND(MONTH($A371)=12,$H371&lt;&gt;""),SUM($H$3:$H371,-SUM($M$3:$M$9)),IF(AND(MONTH($A371)=1,$H371&lt;&gt;""),SUM($H$3:$H371,-SUM($M$3:$M$10)),IF(AND(MONTH($A371)=2,$H371&lt;&gt;""),SUM($H$3:$H371,-SUM($M$3:$M$11)),IF(AND(MONTH($A371)=3,$H371&lt;&gt;""),SUM($H$3:$H371,-SUM($M$3:$M$12)),IF(AND(MONTH($A371)=4,$H371&lt;&gt;""),SUM($H$3:$H371,-SUM($M$3:$M$13)),""))))))))))))</f>
        <v/>
      </c>
      <c r="J371" s="19" t="str">
        <f t="shared" si="124"/>
        <v/>
      </c>
      <c r="K371" s="19" t="str">
        <f>IF(OR(A371&lt;$E$1,A371&gt;EOMONTH($E$1,11)),"",IF(OR(AND(A371=EOMONTH(A371,0),VLOOKUP(MONTH(A371),$L$3:$N$14,3,0)&gt;0),J371&lt;&gt;""),SUM($J$3:$J371),""))</f>
        <v/>
      </c>
    </row>
    <row r="372" spans="1:13" x14ac:dyDescent="0.25">
      <c r="A372" s="17">
        <f>A371+1</f>
        <v>43953</v>
      </c>
      <c r="B372" s="12"/>
      <c r="C372" s="12"/>
      <c r="D372" s="12"/>
      <c r="E372" s="12"/>
      <c r="F372" s="18" t="str">
        <f t="shared" si="112"/>
        <v/>
      </c>
      <c r="G372" s="25" t="str">
        <f t="shared" si="127"/>
        <v/>
      </c>
      <c r="H372" s="25" t="str">
        <f t="shared" si="128"/>
        <v/>
      </c>
      <c r="I372" s="25" t="str">
        <f>IF(AND(MONTH($A372)=5,$H372&lt;&gt;""),SUM($H$3:$H372),IF(AND(MONTH($A372)=6,$H372&lt;&gt;""),SUM($H$3:$H372,-$M$3),IF(AND(MONTH($A372)=7,$H372&lt;&gt;""),SUM($H$3:$H372,-SUM($M$3:$M$4)),IF(AND(MONTH($A372)=8,$H372&lt;&gt;""),SUM($H$3:$H372,-SUM($M$3:$M$5)),IF(AND(MONTH($A372)=9,$H372&lt;&gt;""),SUM($H$3:$H372,-SUM($M$3:$M$6)),IF(AND(MONTH($A372)=10,$H372&lt;&gt;""),SUM($H$3:$H372,-SUM($M$3:$M$7)),IF(AND(MONTH($A372)=11,$H372&lt;&gt;""),SUM($H$3:$H372,-SUM($M$3:$M$8)),IF(AND(MONTH($A372)=12,$H372&lt;&gt;""),SUM($H$3:$H372,-SUM($M$3:$M$9)),IF(AND(MONTH($A372)=1,$H372&lt;&gt;""),SUM($H$3:$H372,-SUM($M$3:$M$10)),IF(AND(MONTH($A372)=2,$H372&lt;&gt;""),SUM($H$3:$H372,-SUM($M$3:$M$11)),IF(AND(MONTH($A372)=3,$H372&lt;&gt;""),SUM($H$3:$H372,-SUM($M$3:$M$12)),IF(AND(MONTH($A372)=4,$H372&lt;&gt;""),SUM($H$3:$H372,-SUM($M$3:$M$13)),""))))))))))))</f>
        <v/>
      </c>
      <c r="J372" s="19" t="str">
        <f t="shared" si="124"/>
        <v/>
      </c>
      <c r="K372" s="19" t="str">
        <f>IF(OR(A372&lt;$E$1,A372&gt;EOMONTH($E$1,11)),"",IF(OR(AND(A372=EOMONTH(A372,0),VLOOKUP(MONTH(A372),$L$3:$N$14,3,0)&gt;0),J372&lt;&gt;""),SUM($J$3:$J372),""))</f>
        <v/>
      </c>
      <c r="M372" s="29"/>
    </row>
    <row r="373" spans="1:13" x14ac:dyDescent="0.25">
      <c r="A373" s="17">
        <f>A372+1</f>
        <v>43954</v>
      </c>
      <c r="B373" s="12"/>
      <c r="C373" s="12"/>
      <c r="D373" s="12"/>
      <c r="E373" s="12"/>
      <c r="F373" s="18" t="str">
        <f t="shared" si="112"/>
        <v/>
      </c>
      <c r="G373" s="21" t="str">
        <f>IF(A373&gt;EOMONTH($E$1,11),"",IF(SUM(F367:F373)-SUM(G367:G372)&gt;0,SUM(F367:F373)-SUM(G367:G372),""))</f>
        <v/>
      </c>
      <c r="H373" s="25" t="str">
        <f>IF(G373&lt;&gt;"",IF(MAX(SUM(F367:F373)-SUM(G367:G372)-44/24,0)&gt;0,IF(MAX(SUM(F367:F373)-SUM(G367:G372)-44/24,0)&gt;4/24,VLOOKUP(MAX(SUM(F367:F373)-SUM(G367:G372)-44/24,0),$O$3:$P$8,2,1),MAX(SUM(F367:F373)-SUM(G367:G372)-44/24,0)),""),"")</f>
        <v/>
      </c>
      <c r="I373" s="25" t="str">
        <f>IF(AND(MONTH($A373)=5,$H373&lt;&gt;""),SUM($H$3:$H373),IF(AND(MONTH($A373)=6,$H373&lt;&gt;""),SUM($H$3:$H373,-$M$3),IF(AND(MONTH($A373)=7,$H373&lt;&gt;""),SUM($H$3:$H373,-SUM($M$3:$M$4)),IF(AND(MONTH($A373)=8,$H373&lt;&gt;""),SUM($H$3:$H373,-SUM($M$3:$M$5)),IF(AND(MONTH($A373)=9,$H373&lt;&gt;""),SUM($H$3:$H373,-SUM($M$3:$M$6)),IF(AND(MONTH($A373)=10,$H373&lt;&gt;""),SUM($H$3:$H373,-SUM($M$3:$M$7)),IF(AND(MONTH($A373)=11,$H373&lt;&gt;""),SUM($H$3:$H373,-SUM($M$3:$M$8)),IF(AND(MONTH($A373)=12,$H373&lt;&gt;""),SUM($H$3:$H373,-SUM($M$3:$M$9)),IF(AND(MONTH($A373)=1,$H373&lt;&gt;""),SUM($H$3:$H373,-SUM($M$3:$M$10)),IF(AND(MONTH($A373)=2,$H373&lt;&gt;""),SUM($H$3:$H373,-SUM($M$3:$M$11)),IF(AND(MONTH($A373)=3,$H373&lt;&gt;""),SUM($H$3:$H373,-SUM($M$3:$M$12)),IF(AND(MONTH($A373)=4,$H373&lt;&gt;""),SUM($H$3:$H373,-SUM($M$3:$M$13)),""))))))))))))</f>
        <v/>
      </c>
      <c r="J373" s="19" t="str">
        <f t="shared" si="124"/>
        <v/>
      </c>
      <c r="K373" s="19" t="str">
        <f>IF(OR(A373&lt;$E$1,A373&gt;EOMONTH($E$1,11)),"",IF(OR(AND(A373=EOMONTH(A373,0),VLOOKUP(MONTH(A373),$L$3:$N$14,3,0)&gt;0),J373&lt;&gt;""),SUM($J$3:$J373),""))</f>
        <v/>
      </c>
    </row>
  </sheetData>
  <sheetProtection sheet="1" objects="1" scenarios="1" selectLockedCells="1"/>
  <mergeCells count="5">
    <mergeCell ref="C1:D1"/>
    <mergeCell ref="L1:N2"/>
    <mergeCell ref="O1:P2"/>
    <mergeCell ref="H2:I2"/>
    <mergeCell ref="J2:K2"/>
  </mergeCells>
  <conditionalFormatting sqref="A3:K373">
    <cfRule type="expression" dxfId="3" priority="2">
      <formula>$A3=EOMONTH($A3,0)</formula>
    </cfRule>
    <cfRule type="expression" dxfId="2" priority="3">
      <formula>DAY($A3)=1</formula>
    </cfRule>
    <cfRule type="expression" dxfId="1" priority="4">
      <formula>WEEKDAY($A3,2)&gt;5</formula>
    </cfRule>
  </conditionalFormatting>
  <conditionalFormatting sqref="G3:G373">
    <cfRule type="expression" dxfId="0" priority="1">
      <formula>AND(G3&lt;&gt;"",G3&gt;48/24)</formula>
    </cfRule>
  </conditionalFormatting>
  <dataValidations count="1">
    <dataValidation type="list" allowBlank="1" showInputMessage="1" showErrorMessage="1" sqref="B1">
      <formula1>Années</formula1>
    </dataValidation>
  </dataValidation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2018-2019</vt:lpstr>
      <vt:lpstr>2019-2020</vt:lpstr>
      <vt:lpstr>BASE</vt:lpstr>
      <vt:lpstr>MODELE</vt:lpstr>
      <vt:lpstr>Années</vt:lpstr>
      <vt:lpstr>'2019-2020'!T_Recap_HS</vt:lpstr>
      <vt:lpstr>MODELE!T_Recap_HS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dc:creator>
  <cp:lastModifiedBy>Jean-Luc Courtin</cp:lastModifiedBy>
  <dcterms:created xsi:type="dcterms:W3CDTF">2019-03-18T07:17:20Z</dcterms:created>
  <dcterms:modified xsi:type="dcterms:W3CDTF">2019-04-06T08:18:08Z</dcterms:modified>
</cp:coreProperties>
</file>