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3985" windowHeight="11760" activeTab="1"/>
  </bookViews>
  <sheets>
    <sheet name="ELEMENTS" sheetId="4" r:id="rId1"/>
    <sheet name="FORME ATTENDUE" sheetId="5" r:id="rId2"/>
    <sheet name="MES TENTATIVES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G4" i="5"/>
  <c r="F4" i="5"/>
  <c r="B5" i="5"/>
  <c r="C5" i="5"/>
  <c r="D5" i="5"/>
  <c r="E5" i="5"/>
  <c r="B6" i="5"/>
  <c r="C6" i="5"/>
  <c r="D6" i="5"/>
  <c r="E6" i="5"/>
  <c r="B7" i="5"/>
  <c r="C7" i="5"/>
  <c r="D7" i="5"/>
  <c r="E7" i="5"/>
  <c r="B8" i="5"/>
  <c r="C8" i="5"/>
  <c r="D8" i="5"/>
  <c r="E8" i="5"/>
  <c r="B9" i="5"/>
  <c r="C9" i="5"/>
  <c r="D9" i="5"/>
  <c r="E9" i="5"/>
  <c r="B10" i="5"/>
  <c r="C10" i="5"/>
  <c r="D10" i="5"/>
  <c r="E10" i="5"/>
  <c r="B11" i="5"/>
  <c r="C11" i="5"/>
  <c r="D11" i="5"/>
  <c r="E11" i="5"/>
  <c r="B12" i="5"/>
  <c r="C12" i="5"/>
  <c r="D12" i="5"/>
  <c r="E12" i="5"/>
  <c r="B13" i="5"/>
  <c r="C13" i="5"/>
  <c r="D13" i="5"/>
  <c r="E13" i="5"/>
  <c r="B14" i="5"/>
  <c r="C14" i="5"/>
  <c r="D14" i="5"/>
  <c r="E14" i="5"/>
  <c r="B15" i="5"/>
  <c r="C15" i="5"/>
  <c r="D15" i="5"/>
  <c r="E15" i="5"/>
  <c r="B16" i="5"/>
  <c r="C16" i="5"/>
  <c r="D16" i="5"/>
  <c r="E16" i="5"/>
  <c r="B17" i="5"/>
  <c r="C17" i="5"/>
  <c r="D17" i="5"/>
  <c r="E17" i="5"/>
  <c r="B18" i="5"/>
  <c r="C18" i="5"/>
  <c r="D18" i="5"/>
  <c r="E18" i="5"/>
  <c r="B19" i="5"/>
  <c r="C19" i="5"/>
  <c r="D19" i="5"/>
  <c r="E19" i="5"/>
  <c r="B20" i="5"/>
  <c r="C20" i="5"/>
  <c r="D20" i="5"/>
  <c r="E20" i="5"/>
  <c r="B21" i="5"/>
  <c r="C21" i="5"/>
  <c r="D21" i="5"/>
  <c r="E21" i="5"/>
  <c r="B22" i="5"/>
  <c r="C22" i="5"/>
  <c r="D22" i="5"/>
  <c r="E22" i="5"/>
  <c r="B23" i="5"/>
  <c r="C23" i="5"/>
  <c r="D23" i="5"/>
  <c r="E23" i="5"/>
  <c r="B24" i="5"/>
  <c r="C24" i="5"/>
  <c r="D24" i="5"/>
  <c r="E24" i="5"/>
  <c r="B25" i="5"/>
  <c r="C25" i="5"/>
  <c r="D25" i="5"/>
  <c r="E25" i="5"/>
  <c r="B26" i="5"/>
  <c r="C26" i="5"/>
  <c r="D26" i="5"/>
  <c r="E26" i="5"/>
  <c r="B27" i="5"/>
  <c r="C27" i="5"/>
  <c r="D27" i="5"/>
  <c r="E27" i="5"/>
  <c r="B28" i="5"/>
  <c r="C28" i="5"/>
  <c r="D28" i="5"/>
  <c r="E28" i="5"/>
  <c r="B29" i="5"/>
  <c r="C29" i="5"/>
  <c r="D29" i="5"/>
  <c r="E29" i="5"/>
  <c r="B30" i="5"/>
  <c r="C30" i="5"/>
  <c r="D30" i="5"/>
  <c r="E30" i="5"/>
  <c r="B31" i="5"/>
  <c r="C31" i="5"/>
  <c r="D31" i="5"/>
  <c r="E31" i="5"/>
  <c r="E4" i="5"/>
  <c r="D4" i="5"/>
  <c r="C4" i="5"/>
  <c r="B4" i="5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G2" i="4"/>
  <c r="G4" i="4"/>
  <c r="G6" i="4"/>
  <c r="G8" i="4"/>
  <c r="G10" i="4"/>
  <c r="G12" i="4"/>
  <c r="G14" i="4"/>
  <c r="G16" i="4"/>
  <c r="G18" i="4"/>
  <c r="G20" i="4"/>
  <c r="G22" i="4"/>
  <c r="G23" i="4"/>
  <c r="G24" i="4"/>
  <c r="G26" i="4"/>
  <c r="G28" i="4"/>
  <c r="G30" i="4"/>
  <c r="G32" i="4"/>
  <c r="G34" i="4"/>
  <c r="G36" i="4"/>
  <c r="G38" i="4"/>
  <c r="G40" i="4"/>
  <c r="F3" i="4"/>
  <c r="F5" i="4"/>
  <c r="F7" i="4"/>
  <c r="F9" i="4"/>
  <c r="F11" i="4"/>
  <c r="F13" i="4"/>
  <c r="F15" i="4"/>
  <c r="F17" i="4"/>
  <c r="F19" i="4"/>
  <c r="F21" i="4"/>
  <c r="F22" i="4"/>
  <c r="F23" i="4"/>
  <c r="F25" i="4"/>
  <c r="F27" i="4"/>
  <c r="F29" i="4"/>
  <c r="F31" i="4"/>
  <c r="F33" i="4"/>
  <c r="F35" i="4"/>
  <c r="F37" i="4"/>
  <c r="F39" i="4"/>
  <c r="F41" i="4"/>
  <c r="E2" i="4"/>
  <c r="F2" i="4" s="1"/>
  <c r="E3" i="4"/>
  <c r="G3" i="4" s="1"/>
  <c r="E4" i="4"/>
  <c r="F4" i="4" s="1"/>
  <c r="E5" i="4"/>
  <c r="G5" i="4" s="1"/>
  <c r="E6" i="4"/>
  <c r="F6" i="4" s="1"/>
  <c r="E7" i="4"/>
  <c r="G7" i="4" s="1"/>
  <c r="E8" i="4"/>
  <c r="F8" i="4" s="1"/>
  <c r="E9" i="4"/>
  <c r="G9" i="4" s="1"/>
  <c r="E10" i="4"/>
  <c r="F10" i="4" s="1"/>
  <c r="E11" i="4"/>
  <c r="G11" i="4" s="1"/>
  <c r="E12" i="4"/>
  <c r="F12" i="4" s="1"/>
  <c r="E13" i="4"/>
  <c r="G13" i="4" s="1"/>
  <c r="E14" i="4"/>
  <c r="F14" i="4" s="1"/>
  <c r="E15" i="4"/>
  <c r="G15" i="4" s="1"/>
  <c r="E16" i="4"/>
  <c r="F16" i="4" s="1"/>
  <c r="E17" i="4"/>
  <c r="G17" i="4" s="1"/>
  <c r="E18" i="4"/>
  <c r="F18" i="4" s="1"/>
  <c r="E19" i="4"/>
  <c r="G19" i="4" s="1"/>
  <c r="E20" i="4"/>
  <c r="F20" i="4" s="1"/>
  <c r="E21" i="4"/>
  <c r="G21" i="4" s="1"/>
  <c r="E22" i="4"/>
  <c r="H22" i="4" s="1"/>
  <c r="E23" i="4"/>
  <c r="I23" i="4" s="1"/>
  <c r="E24" i="4"/>
  <c r="F24" i="4" s="1"/>
  <c r="E25" i="4"/>
  <c r="G25" i="4" s="1"/>
  <c r="E26" i="4"/>
  <c r="F26" i="4" s="1"/>
  <c r="E27" i="4"/>
  <c r="G27" i="4" s="1"/>
  <c r="E28" i="4"/>
  <c r="F28" i="4" s="1"/>
  <c r="E29" i="4"/>
  <c r="G29" i="4" s="1"/>
  <c r="E30" i="4"/>
  <c r="F30" i="4" s="1"/>
  <c r="E31" i="4"/>
  <c r="G31" i="4" s="1"/>
  <c r="E32" i="4"/>
  <c r="F32" i="4" s="1"/>
  <c r="E33" i="4"/>
  <c r="G33" i="4" s="1"/>
  <c r="E34" i="4"/>
  <c r="F34" i="4" s="1"/>
  <c r="E35" i="4"/>
  <c r="G35" i="4" s="1"/>
  <c r="E36" i="4"/>
  <c r="F36" i="4" s="1"/>
  <c r="E37" i="4"/>
  <c r="G37" i="4" s="1"/>
  <c r="E38" i="4"/>
  <c r="F38" i="4" s="1"/>
  <c r="E39" i="4"/>
  <c r="G39" i="4" s="1"/>
  <c r="E40" i="4"/>
  <c r="F40" i="4" s="1"/>
  <c r="E41" i="4"/>
  <c r="G41" i="4" s="1"/>
  <c r="D23" i="3" l="1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G28" i="3"/>
  <c r="AH28" i="3"/>
  <c r="AI28" i="3"/>
  <c r="AJ28" i="3"/>
  <c r="AK28" i="3"/>
  <c r="AL28" i="3"/>
  <c r="AM28" i="3"/>
  <c r="AN28" i="3"/>
  <c r="AO28" i="3"/>
  <c r="AP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I29" i="3"/>
  <c r="AJ29" i="3"/>
  <c r="AK29" i="3"/>
  <c r="AL29" i="3"/>
  <c r="AM29" i="3"/>
  <c r="AN29" i="3"/>
  <c r="AO29" i="3"/>
  <c r="AP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AO30" i="3"/>
  <c r="AP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M32" i="3"/>
  <c r="AN32" i="3"/>
  <c r="AO32" i="3"/>
  <c r="AP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O34" i="3"/>
  <c r="AP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E21" i="3"/>
  <c r="D14" i="3" l="1"/>
  <c r="E14" i="3"/>
  <c r="F14" i="3"/>
  <c r="G14" i="3"/>
  <c r="H14" i="3"/>
  <c r="I14" i="3"/>
  <c r="J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D15" i="3"/>
  <c r="E15" i="3"/>
  <c r="F15" i="3"/>
  <c r="G15" i="3"/>
  <c r="H15" i="3"/>
  <c r="I15" i="3"/>
  <c r="J15" i="3"/>
  <c r="K15" i="3"/>
  <c r="L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D18" i="3"/>
  <c r="E18" i="3"/>
  <c r="F18" i="3"/>
  <c r="G18" i="3"/>
  <c r="H18" i="3"/>
  <c r="I18" i="3"/>
  <c r="J18" i="3"/>
  <c r="K18" i="3"/>
  <c r="L18" i="3"/>
  <c r="M18" i="3"/>
  <c r="N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D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C21" i="3"/>
  <c r="C20" i="3"/>
  <c r="C19" i="3"/>
  <c r="C18" i="3"/>
  <c r="C17" i="3"/>
  <c r="C16" i="3"/>
  <c r="C15" i="3"/>
  <c r="C14" i="3"/>
  <c r="D13" i="3"/>
  <c r="E13" i="3"/>
  <c r="F13" i="3"/>
  <c r="G13" i="3"/>
  <c r="H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C13" i="3"/>
  <c r="D12" i="3"/>
  <c r="E12" i="3"/>
  <c r="F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C12" i="3"/>
  <c r="C11" i="3"/>
  <c r="G11" i="3" l="1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D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C10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L6" i="3"/>
  <c r="AL32" i="3" s="1"/>
  <c r="AM6" i="3"/>
  <c r="AM34" i="3" s="1"/>
  <c r="AN6" i="3"/>
  <c r="AN34" i="3" s="1"/>
  <c r="AO6" i="3"/>
  <c r="AO35" i="3" s="1"/>
  <c r="AP6" i="3"/>
  <c r="AP35" i="3" s="1"/>
  <c r="D6" i="3"/>
  <c r="D8" i="3" s="1"/>
  <c r="E6" i="3"/>
  <c r="E11" i="3" s="1"/>
  <c r="F6" i="3"/>
  <c r="F11" i="3" s="1"/>
  <c r="G6" i="3"/>
  <c r="G12" i="3" s="1"/>
  <c r="H6" i="3"/>
  <c r="H12" i="3" s="1"/>
  <c r="I6" i="3"/>
  <c r="I13" i="3" s="1"/>
  <c r="J6" i="3"/>
  <c r="J13" i="3" s="1"/>
  <c r="K6" i="3"/>
  <c r="K14" i="3" s="1"/>
  <c r="L6" i="3"/>
  <c r="L14" i="3" s="1"/>
  <c r="M6" i="3"/>
  <c r="M15" i="3" s="1"/>
  <c r="N6" i="3"/>
  <c r="N15" i="3" s="1"/>
  <c r="O6" i="3"/>
  <c r="O18" i="3" s="1"/>
  <c r="P6" i="3"/>
  <c r="P18" i="3" s="1"/>
  <c r="Q6" i="3"/>
  <c r="Q19" i="3" s="1"/>
  <c r="R6" i="3"/>
  <c r="R19" i="3" s="1"/>
  <c r="S6" i="3"/>
  <c r="S21" i="3" s="1"/>
  <c r="T6" i="3"/>
  <c r="T21" i="3" s="1"/>
  <c r="U6" i="3"/>
  <c r="U22" i="3" s="1"/>
  <c r="V6" i="3"/>
  <c r="V22" i="3" s="1"/>
  <c r="W6" i="3"/>
  <c r="W22" i="3" s="1"/>
  <c r="X6" i="3"/>
  <c r="X22" i="3" s="1"/>
  <c r="Y6" i="3"/>
  <c r="Y25" i="3" s="1"/>
  <c r="Z6" i="3"/>
  <c r="Z25" i="3" s="1"/>
  <c r="AA6" i="3"/>
  <c r="AA26" i="3" s="1"/>
  <c r="AB6" i="3"/>
  <c r="AB26" i="3" s="1"/>
  <c r="AC6" i="3"/>
  <c r="AC27" i="3" s="1"/>
  <c r="AD6" i="3"/>
  <c r="AD27" i="3" s="1"/>
  <c r="AE6" i="3"/>
  <c r="AE28" i="3" s="1"/>
  <c r="AF6" i="3"/>
  <c r="AF28" i="3" s="1"/>
  <c r="AG6" i="3"/>
  <c r="AG29" i="3" s="1"/>
  <c r="AH6" i="3"/>
  <c r="AH29" i="3" s="1"/>
  <c r="AI6" i="3"/>
  <c r="AI30" i="3" s="1"/>
  <c r="AJ6" i="3"/>
  <c r="AJ30" i="3" s="1"/>
  <c r="AK6" i="3"/>
  <c r="AK32" i="3" s="1"/>
  <c r="C6" i="3"/>
  <c r="C8" i="3" s="1"/>
  <c r="B8" i="3"/>
</calcChain>
</file>

<file path=xl/sharedStrings.xml><?xml version="1.0" encoding="utf-8"?>
<sst xmlns="http://schemas.openxmlformats.org/spreadsheetml/2006/main" count="23" uniqueCount="23">
  <si>
    <t>ENTREE 1</t>
  </si>
  <si>
    <t>SORTIE 1</t>
  </si>
  <si>
    <t>ENTREE 2</t>
  </si>
  <si>
    <t>SORTIE 2</t>
  </si>
  <si>
    <t>DATE</t>
  </si>
  <si>
    <t>Nuit de 0h à 7h</t>
  </si>
  <si>
    <t>Nuit de 22 à 24 h</t>
  </si>
  <si>
    <t>Dim. et Jours Fériés</t>
  </si>
  <si>
    <t>Jour de 7h à 22h</t>
  </si>
  <si>
    <t>exemple</t>
  </si>
  <si>
    <t>Date</t>
  </si>
  <si>
    <t>h</t>
  </si>
  <si>
    <t>s</t>
  </si>
  <si>
    <t>min</t>
  </si>
  <si>
    <t>heure</t>
  </si>
  <si>
    <t>h entrée 1</t>
  </si>
  <si>
    <t>h sortie 1</t>
  </si>
  <si>
    <t>h entrée 2</t>
  </si>
  <si>
    <t>h sortie 2</t>
  </si>
  <si>
    <t>h entrée 3</t>
  </si>
  <si>
    <t>h sortie 3</t>
  </si>
  <si>
    <t>ENTREE 3</t>
  </si>
  <si>
    <t>SORTIE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</si>
</sst>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[$-F800]dddd\,\ mmmm\ dd\,\ yyyy"/>
    <numFmt numFmtId="168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0" fillId="3" borderId="3" xfId="0" applyNumberFormat="1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6" borderId="3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0" fillId="6" borderId="1" xfId="0" applyNumberFormat="1" applyFill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5" fontId="3" fillId="0" borderId="3" xfId="0" applyNumberFormat="1" applyFont="1" applyBorder="1" applyAlignment="1"/>
    <xf numFmtId="168" fontId="0" fillId="7" borderId="0" xfId="0" applyNumberFormat="1" applyFill="1"/>
  </cellXfs>
  <cellStyles count="1">
    <cellStyle name="Normal" xfId="0" builtinId="0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68" formatCode="[$-F400]h:mm:ss\ AM/PM"/>
    </dxf>
    <dxf>
      <numFmt numFmtId="168" formatCode="[$-F400]h:mm:ss\ AM/PM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68" formatCode="[$-F400]h:mm:ss\ AM/PM"/>
    </dxf>
    <dxf>
      <numFmt numFmtId="168" formatCode="[$-F400]h:mm:ss\ AM/PM"/>
    </dxf>
    <dxf>
      <numFmt numFmtId="168" formatCode="[$-F400]h:mm:ss\ AM/PM"/>
    </dxf>
    <dxf>
      <numFmt numFmtId="168" formatCode="[$-F400]h:mm:ss\ AM/PM"/>
    </dxf>
    <dxf>
      <numFmt numFmtId="168" formatCode="[$-F400]h:mm:ss\ AM/PM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K41" totalsRowShown="0">
  <autoFilter ref="A1:K41"/>
  <tableColumns count="11">
    <tableColumn id="1" name="Date" dataDxfId="23"/>
    <tableColumn id="2" name="h"/>
    <tableColumn id="3" name="min"/>
    <tableColumn id="4" name="s"/>
    <tableColumn id="9" name="heure" dataDxfId="22">
      <calculatedColumnFormula>TIMEVALUE(B2&amp;":"&amp;C2&amp;":"&amp;D2)</calculatedColumnFormula>
    </tableColumn>
    <tableColumn id="10" name="h entrée 1" dataDxfId="21">
      <calculatedColumnFormula>IF(COUNTIF($A$2:$A2,Tableau1[[#This Row],[Date]])=1,Tableau1[[#This Row],[heure]],"")</calculatedColumnFormula>
    </tableColumn>
    <tableColumn id="7" name="h sortie 1" dataDxfId="20">
      <calculatedColumnFormula>IF(COUNTIF($A$2:$A2,Tableau1[[#This Row],[Date]])=2,Tableau1[[#This Row],[heure]],"")</calculatedColumnFormula>
    </tableColumn>
    <tableColumn id="6" name="h entrée 2" dataDxfId="19">
      <calculatedColumnFormula>IF(COUNTIF($A$2:$A2,Tableau1[[#This Row],[Date]])=3,Tableau1[[#This Row],[heure]],"")</calculatedColumnFormula>
    </tableColumn>
    <tableColumn id="8" name="h sortie 2" dataDxfId="18">
      <calculatedColumnFormula>IF(COUNTIF($A$2:$A2,Tableau1[[#This Row],[Date]])=4,Tableau1[[#This Row],[heure]],"")</calculatedColumnFormula>
    </tableColumn>
    <tableColumn id="11" name="h entrée 3" dataDxfId="6">
      <calculatedColumnFormula>IF(COUNTIF($A$2:$A2,Tableau1[[#This Row],[h]])=5,Tableau1[[#This Row],[h entrée 1]],"")</calculatedColumnFormula>
    </tableColumn>
    <tableColumn id="12" name="h sortie 3" dataDxfId="5">
      <calculatedColumnFormula>IF(COUNTIF($A$2:$A2,Tableau1[[#This Row],[min]])=6,Tableau1[[#This Row],[h sortie 1]],"")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41"/>
  <sheetViews>
    <sheetView workbookViewId="0">
      <selection activeCell="F2" sqref="F2"/>
    </sheetView>
  </sheetViews>
  <sheetFormatPr baseColWidth="10" defaultRowHeight="15" x14ac:dyDescent="0.25"/>
  <cols>
    <col min="5" max="5" width="8.5703125" bestFit="1" customWidth="1"/>
    <col min="6" max="6" width="12.28515625" style="34" bestFit="1" customWidth="1"/>
    <col min="7" max="7" width="11.42578125" style="34" bestFit="1" customWidth="1"/>
    <col min="8" max="8" width="12.28515625" style="34" bestFit="1" customWidth="1"/>
    <col min="9" max="9" width="11.42578125" style="34" bestFit="1" customWidth="1"/>
    <col min="10" max="10" width="12.28515625" bestFit="1" customWidth="1"/>
  </cols>
  <sheetData>
    <row r="1" spans="1:11" x14ac:dyDescent="0.25">
      <c r="A1" t="s">
        <v>10</v>
      </c>
      <c r="B1" t="s">
        <v>11</v>
      </c>
      <c r="C1" t="s">
        <v>13</v>
      </c>
      <c r="D1" t="s">
        <v>12</v>
      </c>
      <c r="E1" t="s">
        <v>14</v>
      </c>
      <c r="F1" s="36" t="s">
        <v>15</v>
      </c>
      <c r="G1" s="36" t="s">
        <v>16</v>
      </c>
      <c r="H1" s="36" t="s">
        <v>17</v>
      </c>
      <c r="I1" s="36" t="s">
        <v>18</v>
      </c>
      <c r="J1" s="36" t="s">
        <v>19</v>
      </c>
      <c r="K1" s="36" t="s">
        <v>20</v>
      </c>
    </row>
    <row r="2" spans="1:11" x14ac:dyDescent="0.25">
      <c r="A2" s="1">
        <v>43497</v>
      </c>
      <c r="B2">
        <v>12</v>
      </c>
      <c r="C2">
        <v>15</v>
      </c>
      <c r="D2">
        <v>17</v>
      </c>
      <c r="E2" s="34">
        <f t="shared" ref="E2:E41" si="0">TIMEVALUE(B2&amp;":"&amp;C2&amp;":"&amp;D2)</f>
        <v>0.51061342592592596</v>
      </c>
      <c r="F2" s="34">
        <f>IF(COUNTIF($A$2:$A2,Tableau1[[#This Row],[Date]])=1,Tableau1[[#This Row],[heure]],"")</f>
        <v>0.51061342592592596</v>
      </c>
      <c r="G2" s="34" t="str">
        <f>IF(COUNTIF($A$2:$A2,Tableau1[[#This Row],[Date]])=2,Tableau1[[#This Row],[heure]],"")</f>
        <v/>
      </c>
      <c r="H2" s="34" t="str">
        <f>IF(COUNTIF($A$2:$A2,Tableau1[[#This Row],[Date]])=3,Tableau1[[#This Row],[heure]],"")</f>
        <v/>
      </c>
      <c r="I2" s="34" t="str">
        <f>IF(COUNTIF($A$2:$A2,Tableau1[[#This Row],[Date]])=4,Tableau1[[#This Row],[heure]],"")</f>
        <v/>
      </c>
      <c r="J2" s="34" t="str">
        <f>IF(COUNTIF($A$2:$A2,Tableau1[[#This Row],[h]])=5,Tableau1[[#This Row],[h entrée 1]],"")</f>
        <v/>
      </c>
      <c r="K2" s="34" t="str">
        <f>IF(COUNTIF($A$2:$A2,Tableau1[[#This Row],[min]])=6,Tableau1[[#This Row],[h sortie 1]],"")</f>
        <v/>
      </c>
    </row>
    <row r="3" spans="1:11" x14ac:dyDescent="0.25">
      <c r="A3" s="1">
        <v>43497</v>
      </c>
      <c r="B3">
        <v>20</v>
      </c>
      <c r="C3">
        <v>37</v>
      </c>
      <c r="D3">
        <v>43</v>
      </c>
      <c r="E3" s="34">
        <f t="shared" si="0"/>
        <v>0.85952546296296306</v>
      </c>
      <c r="F3" s="34" t="str">
        <f>IF(COUNTIF($A$2:$A3,Tableau1[[#This Row],[Date]])=1,Tableau1[[#This Row],[heure]],"")</f>
        <v/>
      </c>
      <c r="G3" s="34">
        <f>IF(COUNTIF($A$2:$A3,Tableau1[[#This Row],[Date]])=2,Tableau1[[#This Row],[heure]],"")</f>
        <v>0.85952546296296306</v>
      </c>
      <c r="H3" s="34" t="str">
        <f>IF(COUNTIF($A$2:$A3,Tableau1[[#This Row],[Date]])=3,Tableau1[[#This Row],[heure]],"")</f>
        <v/>
      </c>
      <c r="I3" s="34" t="str">
        <f>IF(COUNTIF($A$2:$A3,Tableau1[[#This Row],[Date]])=4,Tableau1[[#This Row],[heure]],"")</f>
        <v/>
      </c>
      <c r="J3" s="34" t="str">
        <f>IF(COUNTIF($A$2:$A3,Tableau1[[#This Row],[h]])=5,Tableau1[[#This Row],[h entrée 1]],"")</f>
        <v/>
      </c>
      <c r="K3" s="34" t="str">
        <f>IF(COUNTIF($A$2:$A3,Tableau1[[#This Row],[min]])=6,Tableau1[[#This Row],[h sortie 1]],"")</f>
        <v/>
      </c>
    </row>
    <row r="4" spans="1:11" x14ac:dyDescent="0.25">
      <c r="A4" s="1">
        <v>43500</v>
      </c>
      <c r="B4">
        <v>6</v>
      </c>
      <c r="C4">
        <v>49</v>
      </c>
      <c r="D4">
        <v>51</v>
      </c>
      <c r="E4" s="34">
        <f t="shared" si="0"/>
        <v>0.28461805555555558</v>
      </c>
      <c r="F4" s="34">
        <f>IF(COUNTIF($A$2:$A4,Tableau1[[#This Row],[Date]])=1,Tableau1[[#This Row],[heure]],"")</f>
        <v>0.28461805555555558</v>
      </c>
      <c r="G4" s="34" t="str">
        <f>IF(COUNTIF($A$2:$A4,Tableau1[[#This Row],[Date]])=2,Tableau1[[#This Row],[heure]],"")</f>
        <v/>
      </c>
      <c r="H4" s="34" t="str">
        <f>IF(COUNTIF($A$2:$A4,Tableau1[[#This Row],[Date]])=3,Tableau1[[#This Row],[heure]],"")</f>
        <v/>
      </c>
      <c r="I4" s="34" t="str">
        <f>IF(COUNTIF($A$2:$A4,Tableau1[[#This Row],[Date]])=4,Tableau1[[#This Row],[heure]],"")</f>
        <v/>
      </c>
      <c r="J4" s="34" t="str">
        <f>IF(COUNTIF($A$2:$A4,Tableau1[[#This Row],[h]])=5,Tableau1[[#This Row],[h entrée 1]],"")</f>
        <v/>
      </c>
      <c r="K4" s="34" t="str">
        <f>IF(COUNTIF($A$2:$A4,Tableau1[[#This Row],[min]])=6,Tableau1[[#This Row],[h sortie 1]],"")</f>
        <v/>
      </c>
    </row>
    <row r="5" spans="1:11" x14ac:dyDescent="0.25">
      <c r="A5" s="1">
        <v>43500</v>
      </c>
      <c r="B5">
        <v>16</v>
      </c>
      <c r="C5">
        <v>55</v>
      </c>
      <c r="D5">
        <v>51</v>
      </c>
      <c r="E5" s="34">
        <f t="shared" si="0"/>
        <v>0.70545138888888881</v>
      </c>
      <c r="F5" s="34" t="str">
        <f>IF(COUNTIF($A$2:$A5,Tableau1[[#This Row],[Date]])=1,Tableau1[[#This Row],[heure]],"")</f>
        <v/>
      </c>
      <c r="G5" s="34">
        <f>IF(COUNTIF($A$2:$A5,Tableau1[[#This Row],[Date]])=2,Tableau1[[#This Row],[heure]],"")</f>
        <v>0.70545138888888881</v>
      </c>
      <c r="H5" s="34" t="str">
        <f>IF(COUNTIF($A$2:$A5,Tableau1[[#This Row],[Date]])=3,Tableau1[[#This Row],[heure]],"")</f>
        <v/>
      </c>
      <c r="I5" s="34" t="str">
        <f>IF(COUNTIF($A$2:$A5,Tableau1[[#This Row],[Date]])=4,Tableau1[[#This Row],[heure]],"")</f>
        <v/>
      </c>
      <c r="J5" s="34" t="str">
        <f>IF(COUNTIF($A$2:$A5,Tableau1[[#This Row],[h]])=5,Tableau1[[#This Row],[h entrée 1]],"")</f>
        <v/>
      </c>
      <c r="K5" s="34" t="str">
        <f>IF(COUNTIF($A$2:$A5,Tableau1[[#This Row],[min]])=6,Tableau1[[#This Row],[h sortie 1]],"")</f>
        <v/>
      </c>
    </row>
    <row r="6" spans="1:11" x14ac:dyDescent="0.25">
      <c r="A6" s="1">
        <v>43501</v>
      </c>
      <c r="B6">
        <v>6</v>
      </c>
      <c r="C6">
        <v>45</v>
      </c>
      <c r="D6">
        <v>4</v>
      </c>
      <c r="E6" s="34">
        <f t="shared" si="0"/>
        <v>0.28129629629629632</v>
      </c>
      <c r="F6" s="34">
        <f>IF(COUNTIF($A$2:$A6,Tableau1[[#This Row],[Date]])=1,Tableau1[[#This Row],[heure]],"")</f>
        <v>0.28129629629629632</v>
      </c>
      <c r="G6" s="34" t="str">
        <f>IF(COUNTIF($A$2:$A6,Tableau1[[#This Row],[Date]])=2,Tableau1[[#This Row],[heure]],"")</f>
        <v/>
      </c>
      <c r="H6" s="34" t="str">
        <f>IF(COUNTIF($A$2:$A6,Tableau1[[#This Row],[Date]])=3,Tableau1[[#This Row],[heure]],"")</f>
        <v/>
      </c>
      <c r="I6" s="34" t="str">
        <f>IF(COUNTIF($A$2:$A6,Tableau1[[#This Row],[Date]])=4,Tableau1[[#This Row],[heure]],"")</f>
        <v/>
      </c>
      <c r="J6" s="34" t="str">
        <f>IF(COUNTIF($A$2:$A6,Tableau1[[#This Row],[h]])=5,Tableau1[[#This Row],[h entrée 1]],"")</f>
        <v/>
      </c>
      <c r="K6" s="34" t="str">
        <f>IF(COUNTIF($A$2:$A6,Tableau1[[#This Row],[min]])=6,Tableau1[[#This Row],[h sortie 1]],"")</f>
        <v/>
      </c>
    </row>
    <row r="7" spans="1:11" x14ac:dyDescent="0.25">
      <c r="A7" s="1">
        <v>43501</v>
      </c>
      <c r="B7">
        <v>15</v>
      </c>
      <c r="C7">
        <v>35</v>
      </c>
      <c r="D7">
        <v>13</v>
      </c>
      <c r="E7" s="34">
        <f t="shared" si="0"/>
        <v>0.64945601851851853</v>
      </c>
      <c r="F7" s="34" t="str">
        <f>IF(COUNTIF($A$2:$A7,Tableau1[[#This Row],[Date]])=1,Tableau1[[#This Row],[heure]],"")</f>
        <v/>
      </c>
      <c r="G7" s="34">
        <f>IF(COUNTIF($A$2:$A7,Tableau1[[#This Row],[Date]])=2,Tableau1[[#This Row],[heure]],"")</f>
        <v>0.64945601851851853</v>
      </c>
      <c r="H7" s="34" t="str">
        <f>IF(COUNTIF($A$2:$A7,Tableau1[[#This Row],[Date]])=3,Tableau1[[#This Row],[heure]],"")</f>
        <v/>
      </c>
      <c r="I7" s="34" t="str">
        <f>IF(COUNTIF($A$2:$A7,Tableau1[[#This Row],[Date]])=4,Tableau1[[#This Row],[heure]],"")</f>
        <v/>
      </c>
      <c r="J7" s="34" t="str">
        <f>IF(COUNTIF($A$2:$A7,Tableau1[[#This Row],[h]])=5,Tableau1[[#This Row],[h entrée 1]],"")</f>
        <v/>
      </c>
      <c r="K7" s="34" t="str">
        <f>IF(COUNTIF($A$2:$A7,Tableau1[[#This Row],[min]])=6,Tableau1[[#This Row],[h sortie 1]],"")</f>
        <v/>
      </c>
    </row>
    <row r="8" spans="1:11" x14ac:dyDescent="0.25">
      <c r="A8" s="1">
        <v>43502</v>
      </c>
      <c r="B8">
        <v>6</v>
      </c>
      <c r="C8">
        <v>45</v>
      </c>
      <c r="D8">
        <v>3</v>
      </c>
      <c r="E8" s="34">
        <f t="shared" si="0"/>
        <v>0.28128472222222223</v>
      </c>
      <c r="F8" s="34">
        <f>IF(COUNTIF($A$2:$A8,Tableau1[[#This Row],[Date]])=1,Tableau1[[#This Row],[heure]],"")</f>
        <v>0.28128472222222223</v>
      </c>
      <c r="G8" s="34" t="str">
        <f>IF(COUNTIF($A$2:$A8,Tableau1[[#This Row],[Date]])=2,Tableau1[[#This Row],[heure]],"")</f>
        <v/>
      </c>
      <c r="H8" s="34" t="str">
        <f>IF(COUNTIF($A$2:$A8,Tableau1[[#This Row],[Date]])=3,Tableau1[[#This Row],[heure]],"")</f>
        <v/>
      </c>
      <c r="I8" s="34" t="str">
        <f>IF(COUNTIF($A$2:$A8,Tableau1[[#This Row],[Date]])=4,Tableau1[[#This Row],[heure]],"")</f>
        <v/>
      </c>
      <c r="J8" s="34" t="str">
        <f>IF(COUNTIF($A$2:$A8,Tableau1[[#This Row],[h]])=5,Tableau1[[#This Row],[h entrée 1]],"")</f>
        <v/>
      </c>
      <c r="K8" s="34" t="str">
        <f>IF(COUNTIF($A$2:$A8,Tableau1[[#This Row],[min]])=6,Tableau1[[#This Row],[h sortie 1]],"")</f>
        <v/>
      </c>
    </row>
    <row r="9" spans="1:11" x14ac:dyDescent="0.25">
      <c r="A9" s="1">
        <v>43502</v>
      </c>
      <c r="B9">
        <v>14</v>
      </c>
      <c r="C9">
        <v>56</v>
      </c>
      <c r="D9">
        <v>45</v>
      </c>
      <c r="E9" s="34">
        <f t="shared" si="0"/>
        <v>0.62274305555555554</v>
      </c>
      <c r="F9" s="34" t="str">
        <f>IF(COUNTIF($A$2:$A9,Tableau1[[#This Row],[Date]])=1,Tableau1[[#This Row],[heure]],"")</f>
        <v/>
      </c>
      <c r="G9" s="34">
        <f>IF(COUNTIF($A$2:$A9,Tableau1[[#This Row],[Date]])=2,Tableau1[[#This Row],[heure]],"")</f>
        <v>0.62274305555555554</v>
      </c>
      <c r="H9" s="34" t="str">
        <f>IF(COUNTIF($A$2:$A9,Tableau1[[#This Row],[Date]])=3,Tableau1[[#This Row],[heure]],"")</f>
        <v/>
      </c>
      <c r="I9" s="34" t="str">
        <f>IF(COUNTIF($A$2:$A9,Tableau1[[#This Row],[Date]])=4,Tableau1[[#This Row],[heure]],"")</f>
        <v/>
      </c>
      <c r="J9" s="34" t="str">
        <f>IF(COUNTIF($A$2:$A9,Tableau1[[#This Row],[h]])=5,Tableau1[[#This Row],[h entrée 1]],"")</f>
        <v/>
      </c>
      <c r="K9" s="34" t="str">
        <f>IF(COUNTIF($A$2:$A9,Tableau1[[#This Row],[min]])=6,Tableau1[[#This Row],[h sortie 1]],"")</f>
        <v/>
      </c>
    </row>
    <row r="10" spans="1:11" x14ac:dyDescent="0.25">
      <c r="A10" s="1">
        <v>43503</v>
      </c>
      <c r="B10">
        <v>12</v>
      </c>
      <c r="C10">
        <v>15</v>
      </c>
      <c r="D10">
        <v>7</v>
      </c>
      <c r="E10" s="34">
        <f t="shared" si="0"/>
        <v>0.51049768518518512</v>
      </c>
      <c r="F10" s="34">
        <f>IF(COUNTIF($A$2:$A10,Tableau1[[#This Row],[Date]])=1,Tableau1[[#This Row],[heure]],"")</f>
        <v>0.51049768518518512</v>
      </c>
      <c r="G10" s="34" t="str">
        <f>IF(COUNTIF($A$2:$A10,Tableau1[[#This Row],[Date]])=2,Tableau1[[#This Row],[heure]],"")</f>
        <v/>
      </c>
      <c r="H10" s="34" t="str">
        <f>IF(COUNTIF($A$2:$A10,Tableau1[[#This Row],[Date]])=3,Tableau1[[#This Row],[heure]],"")</f>
        <v/>
      </c>
      <c r="I10" s="34" t="str">
        <f>IF(COUNTIF($A$2:$A10,Tableau1[[#This Row],[Date]])=4,Tableau1[[#This Row],[heure]],"")</f>
        <v/>
      </c>
      <c r="J10" s="34" t="str">
        <f>IF(COUNTIF($A$2:$A10,Tableau1[[#This Row],[h]])=5,Tableau1[[#This Row],[h entrée 1]],"")</f>
        <v/>
      </c>
      <c r="K10" s="34" t="str">
        <f>IF(COUNTIF($A$2:$A10,Tableau1[[#This Row],[min]])=6,Tableau1[[#This Row],[h sortie 1]],"")</f>
        <v/>
      </c>
    </row>
    <row r="11" spans="1:11" x14ac:dyDescent="0.25">
      <c r="A11" s="1">
        <v>43503</v>
      </c>
      <c r="B11">
        <v>20</v>
      </c>
      <c r="C11">
        <v>30</v>
      </c>
      <c r="D11">
        <v>49</v>
      </c>
      <c r="E11" s="34">
        <f t="shared" si="0"/>
        <v>0.85473379629629631</v>
      </c>
      <c r="F11" s="34" t="str">
        <f>IF(COUNTIF($A$2:$A11,Tableau1[[#This Row],[Date]])=1,Tableau1[[#This Row],[heure]],"")</f>
        <v/>
      </c>
      <c r="G11" s="34">
        <f>IF(COUNTIF($A$2:$A11,Tableau1[[#This Row],[Date]])=2,Tableau1[[#This Row],[heure]],"")</f>
        <v>0.85473379629629631</v>
      </c>
      <c r="H11" s="34" t="str">
        <f>IF(COUNTIF($A$2:$A11,Tableau1[[#This Row],[Date]])=3,Tableau1[[#This Row],[heure]],"")</f>
        <v/>
      </c>
      <c r="I11" s="34" t="str">
        <f>IF(COUNTIF($A$2:$A11,Tableau1[[#This Row],[Date]])=4,Tableau1[[#This Row],[heure]],"")</f>
        <v/>
      </c>
      <c r="J11" s="34" t="str">
        <f>IF(COUNTIF($A$2:$A11,Tableau1[[#This Row],[h]])=5,Tableau1[[#This Row],[h entrée 1]],"")</f>
        <v/>
      </c>
      <c r="K11" s="34" t="str">
        <f>IF(COUNTIF($A$2:$A11,Tableau1[[#This Row],[min]])=6,Tableau1[[#This Row],[h sortie 1]],"")</f>
        <v/>
      </c>
    </row>
    <row r="12" spans="1:11" x14ac:dyDescent="0.25">
      <c r="A12" s="1">
        <v>43504</v>
      </c>
      <c r="B12">
        <v>7</v>
      </c>
      <c r="C12">
        <v>23</v>
      </c>
      <c r="D12">
        <v>23</v>
      </c>
      <c r="E12" s="34">
        <f t="shared" si="0"/>
        <v>0.30790509259259258</v>
      </c>
      <c r="F12" s="34">
        <f>IF(COUNTIF($A$2:$A12,Tableau1[[#This Row],[Date]])=1,Tableau1[[#This Row],[heure]],"")</f>
        <v>0.30790509259259258</v>
      </c>
      <c r="G12" s="34" t="str">
        <f>IF(COUNTIF($A$2:$A12,Tableau1[[#This Row],[Date]])=2,Tableau1[[#This Row],[heure]],"")</f>
        <v/>
      </c>
      <c r="H12" s="34" t="str">
        <f>IF(COUNTIF($A$2:$A12,Tableau1[[#This Row],[Date]])=3,Tableau1[[#This Row],[heure]],"")</f>
        <v/>
      </c>
      <c r="I12" s="34" t="str">
        <f>IF(COUNTIF($A$2:$A12,Tableau1[[#This Row],[Date]])=4,Tableau1[[#This Row],[heure]],"")</f>
        <v/>
      </c>
      <c r="J12" s="34" t="str">
        <f>IF(COUNTIF($A$2:$A12,Tableau1[[#This Row],[h]])=5,Tableau1[[#This Row],[h entrée 1]],"")</f>
        <v/>
      </c>
      <c r="K12" s="34" t="str">
        <f>IF(COUNTIF($A$2:$A12,Tableau1[[#This Row],[min]])=6,Tableau1[[#This Row],[h sortie 1]],"")</f>
        <v/>
      </c>
    </row>
    <row r="13" spans="1:11" x14ac:dyDescent="0.25">
      <c r="A13" s="1">
        <v>43504</v>
      </c>
      <c r="B13">
        <v>14</v>
      </c>
      <c r="C13">
        <v>40</v>
      </c>
      <c r="D13">
        <v>11</v>
      </c>
      <c r="E13" s="34">
        <f t="shared" si="0"/>
        <v>0.61123842592592592</v>
      </c>
      <c r="F13" s="34" t="str">
        <f>IF(COUNTIF($A$2:$A13,Tableau1[[#This Row],[Date]])=1,Tableau1[[#This Row],[heure]],"")</f>
        <v/>
      </c>
      <c r="G13" s="34">
        <f>IF(COUNTIF($A$2:$A13,Tableau1[[#This Row],[Date]])=2,Tableau1[[#This Row],[heure]],"")</f>
        <v>0.61123842592592592</v>
      </c>
      <c r="H13" s="34" t="str">
        <f>IF(COUNTIF($A$2:$A13,Tableau1[[#This Row],[Date]])=3,Tableau1[[#This Row],[heure]],"")</f>
        <v/>
      </c>
      <c r="I13" s="34" t="str">
        <f>IF(COUNTIF($A$2:$A13,Tableau1[[#This Row],[Date]])=4,Tableau1[[#This Row],[heure]],"")</f>
        <v/>
      </c>
      <c r="J13" s="34" t="str">
        <f>IF(COUNTIF($A$2:$A13,Tableau1[[#This Row],[h]])=5,Tableau1[[#This Row],[h entrée 1]],"")</f>
        <v/>
      </c>
      <c r="K13" s="34" t="str">
        <f>IF(COUNTIF($A$2:$A13,Tableau1[[#This Row],[min]])=6,Tableau1[[#This Row],[h sortie 1]],"")</f>
        <v/>
      </c>
    </row>
    <row r="14" spans="1:11" x14ac:dyDescent="0.25">
      <c r="A14" s="1">
        <v>43507</v>
      </c>
      <c r="B14">
        <v>6</v>
      </c>
      <c r="C14">
        <v>45</v>
      </c>
      <c r="D14">
        <v>3</v>
      </c>
      <c r="E14" s="34">
        <f t="shared" si="0"/>
        <v>0.28128472222222223</v>
      </c>
      <c r="F14" s="34">
        <f>IF(COUNTIF($A$2:$A14,Tableau1[[#This Row],[Date]])=1,Tableau1[[#This Row],[heure]],"")</f>
        <v>0.28128472222222223</v>
      </c>
      <c r="G14" s="34" t="str">
        <f>IF(COUNTIF($A$2:$A14,Tableau1[[#This Row],[Date]])=2,Tableau1[[#This Row],[heure]],"")</f>
        <v/>
      </c>
      <c r="H14" s="34" t="str">
        <f>IF(COUNTIF($A$2:$A14,Tableau1[[#This Row],[Date]])=3,Tableau1[[#This Row],[heure]],"")</f>
        <v/>
      </c>
      <c r="I14" s="34" t="str">
        <f>IF(COUNTIF($A$2:$A14,Tableau1[[#This Row],[Date]])=4,Tableau1[[#This Row],[heure]],"")</f>
        <v/>
      </c>
      <c r="J14" s="34" t="str">
        <f>IF(COUNTIF($A$2:$A14,Tableau1[[#This Row],[h]])=5,Tableau1[[#This Row],[h entrée 1]],"")</f>
        <v/>
      </c>
      <c r="K14" s="34" t="str">
        <f>IF(COUNTIF($A$2:$A14,Tableau1[[#This Row],[min]])=6,Tableau1[[#This Row],[h sortie 1]],"")</f>
        <v/>
      </c>
    </row>
    <row r="15" spans="1:11" x14ac:dyDescent="0.25">
      <c r="A15" s="1">
        <v>43507</v>
      </c>
      <c r="B15">
        <v>14</v>
      </c>
      <c r="C15">
        <v>2</v>
      </c>
      <c r="D15">
        <v>12</v>
      </c>
      <c r="E15" s="34">
        <f t="shared" si="0"/>
        <v>0.58486111111111116</v>
      </c>
      <c r="F15" s="34" t="str">
        <f>IF(COUNTIF($A$2:$A15,Tableau1[[#This Row],[Date]])=1,Tableau1[[#This Row],[heure]],"")</f>
        <v/>
      </c>
      <c r="G15" s="34">
        <f>IF(COUNTIF($A$2:$A15,Tableau1[[#This Row],[Date]])=2,Tableau1[[#This Row],[heure]],"")</f>
        <v>0.58486111111111116</v>
      </c>
      <c r="H15" s="34" t="str">
        <f>IF(COUNTIF($A$2:$A15,Tableau1[[#This Row],[Date]])=3,Tableau1[[#This Row],[heure]],"")</f>
        <v/>
      </c>
      <c r="I15" s="34" t="str">
        <f>IF(COUNTIF($A$2:$A15,Tableau1[[#This Row],[Date]])=4,Tableau1[[#This Row],[heure]],"")</f>
        <v/>
      </c>
      <c r="J15" s="34" t="str">
        <f>IF(COUNTIF($A$2:$A15,Tableau1[[#This Row],[h]])=5,Tableau1[[#This Row],[h entrée 1]],"")</f>
        <v/>
      </c>
      <c r="K15" s="34" t="str">
        <f>IF(COUNTIF($A$2:$A15,Tableau1[[#This Row],[min]])=6,Tableau1[[#This Row],[h sortie 1]],"")</f>
        <v/>
      </c>
    </row>
    <row r="16" spans="1:11" x14ac:dyDescent="0.25">
      <c r="A16" s="1">
        <v>43508</v>
      </c>
      <c r="B16">
        <v>12</v>
      </c>
      <c r="C16">
        <v>16</v>
      </c>
      <c r="D16">
        <v>26</v>
      </c>
      <c r="E16" s="34">
        <f t="shared" si="0"/>
        <v>0.51141203703703708</v>
      </c>
      <c r="F16" s="34">
        <f>IF(COUNTIF($A$2:$A16,Tableau1[[#This Row],[Date]])=1,Tableau1[[#This Row],[heure]],"")</f>
        <v>0.51141203703703708</v>
      </c>
      <c r="G16" s="34" t="str">
        <f>IF(COUNTIF($A$2:$A16,Tableau1[[#This Row],[Date]])=2,Tableau1[[#This Row],[heure]],"")</f>
        <v/>
      </c>
      <c r="H16" s="34" t="str">
        <f>IF(COUNTIF($A$2:$A16,Tableau1[[#This Row],[Date]])=3,Tableau1[[#This Row],[heure]],"")</f>
        <v/>
      </c>
      <c r="I16" s="34" t="str">
        <f>IF(COUNTIF($A$2:$A16,Tableau1[[#This Row],[Date]])=4,Tableau1[[#This Row],[heure]],"")</f>
        <v/>
      </c>
      <c r="J16" s="34" t="str">
        <f>IF(COUNTIF($A$2:$A16,Tableau1[[#This Row],[h]])=5,Tableau1[[#This Row],[h entrée 1]],"")</f>
        <v/>
      </c>
      <c r="K16" s="34" t="str">
        <f>IF(COUNTIF($A$2:$A16,Tableau1[[#This Row],[min]])=6,Tableau1[[#This Row],[h sortie 1]],"")</f>
        <v/>
      </c>
    </row>
    <row r="17" spans="1:11" x14ac:dyDescent="0.25">
      <c r="A17" s="1">
        <v>43508</v>
      </c>
      <c r="B17">
        <v>19</v>
      </c>
      <c r="C17">
        <v>46</v>
      </c>
      <c r="D17">
        <v>46</v>
      </c>
      <c r="E17" s="34">
        <f t="shared" si="0"/>
        <v>0.82414351851851853</v>
      </c>
      <c r="F17" s="34" t="str">
        <f>IF(COUNTIF($A$2:$A17,Tableau1[[#This Row],[Date]])=1,Tableau1[[#This Row],[heure]],"")</f>
        <v/>
      </c>
      <c r="G17" s="34">
        <f>IF(COUNTIF($A$2:$A17,Tableau1[[#This Row],[Date]])=2,Tableau1[[#This Row],[heure]],"")</f>
        <v>0.82414351851851853</v>
      </c>
      <c r="H17" s="34" t="str">
        <f>IF(COUNTIF($A$2:$A17,Tableau1[[#This Row],[Date]])=3,Tableau1[[#This Row],[heure]],"")</f>
        <v/>
      </c>
      <c r="I17" s="34" t="str">
        <f>IF(COUNTIF($A$2:$A17,Tableau1[[#This Row],[Date]])=4,Tableau1[[#This Row],[heure]],"")</f>
        <v/>
      </c>
      <c r="J17" s="34" t="str">
        <f>IF(COUNTIF($A$2:$A17,Tableau1[[#This Row],[h]])=5,Tableau1[[#This Row],[h entrée 1]],"")</f>
        <v/>
      </c>
      <c r="K17" s="34" t="str">
        <f>IF(COUNTIF($A$2:$A17,Tableau1[[#This Row],[min]])=6,Tableau1[[#This Row],[h sortie 1]],"")</f>
        <v/>
      </c>
    </row>
    <row r="18" spans="1:11" x14ac:dyDescent="0.25">
      <c r="A18" s="1">
        <v>43510</v>
      </c>
      <c r="B18">
        <v>14</v>
      </c>
      <c r="C18">
        <v>43</v>
      </c>
      <c r="D18">
        <v>42</v>
      </c>
      <c r="E18" s="34">
        <f t="shared" si="0"/>
        <v>0.61368055555555556</v>
      </c>
      <c r="F18" s="34">
        <f>IF(COUNTIF($A$2:$A18,Tableau1[[#This Row],[Date]])=1,Tableau1[[#This Row],[heure]],"")</f>
        <v>0.61368055555555556</v>
      </c>
      <c r="G18" s="34" t="str">
        <f>IF(COUNTIF($A$2:$A18,Tableau1[[#This Row],[Date]])=2,Tableau1[[#This Row],[heure]],"")</f>
        <v/>
      </c>
      <c r="H18" s="34" t="str">
        <f>IF(COUNTIF($A$2:$A18,Tableau1[[#This Row],[Date]])=3,Tableau1[[#This Row],[heure]],"")</f>
        <v/>
      </c>
      <c r="I18" s="34" t="str">
        <f>IF(COUNTIF($A$2:$A18,Tableau1[[#This Row],[Date]])=4,Tableau1[[#This Row],[heure]],"")</f>
        <v/>
      </c>
      <c r="J18" s="34" t="str">
        <f>IF(COUNTIF($A$2:$A18,Tableau1[[#This Row],[h]])=5,Tableau1[[#This Row],[h entrée 1]],"")</f>
        <v/>
      </c>
      <c r="K18" s="34" t="str">
        <f>IF(COUNTIF($A$2:$A18,Tableau1[[#This Row],[min]])=6,Tableau1[[#This Row],[h sortie 1]],"")</f>
        <v/>
      </c>
    </row>
    <row r="19" spans="1:11" x14ac:dyDescent="0.25">
      <c r="A19" s="1">
        <v>43510</v>
      </c>
      <c r="B19">
        <v>23</v>
      </c>
      <c r="C19">
        <v>59</v>
      </c>
      <c r="D19">
        <v>0</v>
      </c>
      <c r="E19" s="34">
        <f t="shared" si="0"/>
        <v>0.99930555555555556</v>
      </c>
      <c r="F19" s="34" t="str">
        <f>IF(COUNTIF($A$2:$A19,Tableau1[[#This Row],[Date]])=1,Tableau1[[#This Row],[heure]],"")</f>
        <v/>
      </c>
      <c r="G19" s="34">
        <f>IF(COUNTIF($A$2:$A19,Tableau1[[#This Row],[Date]])=2,Tableau1[[#This Row],[heure]],"")</f>
        <v>0.99930555555555556</v>
      </c>
      <c r="H19" s="34" t="str">
        <f>IF(COUNTIF($A$2:$A19,Tableau1[[#This Row],[Date]])=3,Tableau1[[#This Row],[heure]],"")</f>
        <v/>
      </c>
      <c r="I19" s="34" t="str">
        <f>IF(COUNTIF($A$2:$A19,Tableau1[[#This Row],[Date]])=4,Tableau1[[#This Row],[heure]],"")</f>
        <v/>
      </c>
      <c r="J19" s="34" t="str">
        <f>IF(COUNTIF($A$2:$A19,Tableau1[[#This Row],[h]])=5,Tableau1[[#This Row],[h entrée 1]],"")</f>
        <v/>
      </c>
      <c r="K19" s="34" t="str">
        <f>IF(COUNTIF($A$2:$A19,Tableau1[[#This Row],[min]])=6,Tableau1[[#This Row],[h sortie 1]],"")</f>
        <v/>
      </c>
    </row>
    <row r="20" spans="1:11" x14ac:dyDescent="0.25">
      <c r="A20" s="1">
        <v>43511</v>
      </c>
      <c r="B20">
        <v>0</v>
      </c>
      <c r="C20">
        <v>0</v>
      </c>
      <c r="D20">
        <v>0</v>
      </c>
      <c r="E20" s="34">
        <f t="shared" si="0"/>
        <v>0</v>
      </c>
      <c r="F20" s="34">
        <f>IF(COUNTIF($A$2:$A20,Tableau1[[#This Row],[Date]])=1,Tableau1[[#This Row],[heure]],"")</f>
        <v>0</v>
      </c>
      <c r="G20" s="34" t="str">
        <f>IF(COUNTIF($A$2:$A20,Tableau1[[#This Row],[Date]])=2,Tableau1[[#This Row],[heure]],"")</f>
        <v/>
      </c>
      <c r="H20" s="34" t="str">
        <f>IF(COUNTIF($A$2:$A20,Tableau1[[#This Row],[Date]])=3,Tableau1[[#This Row],[heure]],"")</f>
        <v/>
      </c>
      <c r="I20" s="34" t="str">
        <f>IF(COUNTIF($A$2:$A20,Tableau1[[#This Row],[Date]])=4,Tableau1[[#This Row],[heure]],"")</f>
        <v/>
      </c>
      <c r="J20" s="34" t="str">
        <f>IF(COUNTIF($A$2:$A20,Tableau1[[#This Row],[h]])=5,Tableau1[[#This Row],[h entrée 1]],"")</f>
        <v/>
      </c>
      <c r="K20" s="34" t="str">
        <f>IF(COUNTIF($A$2:$A20,Tableau1[[#This Row],[min]])=6,Tableau1[[#This Row],[h sortie 1]],"")</f>
        <v/>
      </c>
    </row>
    <row r="21" spans="1:11" x14ac:dyDescent="0.25">
      <c r="A21" s="1">
        <v>43511</v>
      </c>
      <c r="B21">
        <v>0</v>
      </c>
      <c r="C21">
        <v>38</v>
      </c>
      <c r="D21">
        <v>0</v>
      </c>
      <c r="E21" s="34">
        <f t="shared" si="0"/>
        <v>2.6388888888888889E-2</v>
      </c>
      <c r="F21" s="34" t="str">
        <f>IF(COUNTIF($A$2:$A21,Tableau1[[#This Row],[Date]])=1,Tableau1[[#This Row],[heure]],"")</f>
        <v/>
      </c>
      <c r="G21" s="34">
        <f>IF(COUNTIF($A$2:$A21,Tableau1[[#This Row],[Date]])=2,Tableau1[[#This Row],[heure]],"")</f>
        <v>2.6388888888888889E-2</v>
      </c>
      <c r="H21" s="34" t="str">
        <f>IF(COUNTIF($A$2:$A21,Tableau1[[#This Row],[Date]])=3,Tableau1[[#This Row],[heure]],"")</f>
        <v/>
      </c>
      <c r="I21" s="34" t="str">
        <f>IF(COUNTIF($A$2:$A21,Tableau1[[#This Row],[Date]])=4,Tableau1[[#This Row],[heure]],"")</f>
        <v/>
      </c>
      <c r="J21" s="34" t="str">
        <f>IF(COUNTIF($A$2:$A21,Tableau1[[#This Row],[h]])=5,Tableau1[[#This Row],[h entrée 1]],"")</f>
        <v/>
      </c>
      <c r="K21" s="34" t="str">
        <f>IF(COUNTIF($A$2:$A21,Tableau1[[#This Row],[min]])=6,Tableau1[[#This Row],[h sortie 1]],"")</f>
        <v/>
      </c>
    </row>
    <row r="22" spans="1:11" x14ac:dyDescent="0.25">
      <c r="A22" s="1">
        <v>43511</v>
      </c>
      <c r="B22">
        <v>12</v>
      </c>
      <c r="C22">
        <v>15</v>
      </c>
      <c r="D22">
        <v>18</v>
      </c>
      <c r="E22" s="34">
        <f t="shared" si="0"/>
        <v>0.510625</v>
      </c>
      <c r="F22" s="34" t="str">
        <f>IF(COUNTIF($A$2:$A22,Tableau1[[#This Row],[Date]])=1,Tableau1[[#This Row],[heure]],"")</f>
        <v/>
      </c>
      <c r="G22" s="34" t="str">
        <f>IF(COUNTIF($A$2:$A22,Tableau1[[#This Row],[Date]])=2,Tableau1[[#This Row],[heure]],"")</f>
        <v/>
      </c>
      <c r="H22" s="34">
        <f>IF(COUNTIF($A$2:$A22,Tableau1[[#This Row],[Date]])=3,Tableau1[[#This Row],[heure]],"")</f>
        <v>0.510625</v>
      </c>
      <c r="I22" s="34" t="str">
        <f>IF(COUNTIF($A$2:$A22,Tableau1[[#This Row],[Date]])=4,Tableau1[[#This Row],[heure]],"")</f>
        <v/>
      </c>
      <c r="J22" s="34" t="str">
        <f>IF(COUNTIF($A$2:$A22,Tableau1[[#This Row],[h]])=5,Tableau1[[#This Row],[h entrée 1]],"")</f>
        <v/>
      </c>
      <c r="K22" s="34" t="str">
        <f>IF(COUNTIF($A$2:$A22,Tableau1[[#This Row],[min]])=6,Tableau1[[#This Row],[h sortie 1]],"")</f>
        <v/>
      </c>
    </row>
    <row r="23" spans="1:11" x14ac:dyDescent="0.25">
      <c r="A23" s="1">
        <v>43511</v>
      </c>
      <c r="B23">
        <v>19</v>
      </c>
      <c r="C23">
        <v>31</v>
      </c>
      <c r="D23">
        <v>51</v>
      </c>
      <c r="E23" s="34">
        <f t="shared" si="0"/>
        <v>0.8137847222222222</v>
      </c>
      <c r="F23" s="34" t="str">
        <f>IF(COUNTIF($A$2:$A23,Tableau1[[#This Row],[Date]])=1,Tableau1[[#This Row],[heure]],"")</f>
        <v/>
      </c>
      <c r="G23" s="34" t="str">
        <f>IF(COUNTIF($A$2:$A23,Tableau1[[#This Row],[Date]])=2,Tableau1[[#This Row],[heure]],"")</f>
        <v/>
      </c>
      <c r="H23" s="34" t="str">
        <f>IF(COUNTIF($A$2:$A23,Tableau1[[#This Row],[Date]])=3,Tableau1[[#This Row],[heure]],"")</f>
        <v/>
      </c>
      <c r="I23" s="34">
        <f>IF(COUNTIF($A$2:$A23,Tableau1[[#This Row],[Date]])=4,Tableau1[[#This Row],[heure]],"")</f>
        <v>0.8137847222222222</v>
      </c>
      <c r="J23" s="34" t="str">
        <f>IF(COUNTIF($A$2:$A23,Tableau1[[#This Row],[h]])=5,Tableau1[[#This Row],[h entrée 1]],"")</f>
        <v/>
      </c>
      <c r="K23" s="34" t="str">
        <f>IF(COUNTIF($A$2:$A23,Tableau1[[#This Row],[min]])=6,Tableau1[[#This Row],[h sortie 1]],"")</f>
        <v/>
      </c>
    </row>
    <row r="24" spans="1:11" x14ac:dyDescent="0.25">
      <c r="A24" s="1">
        <v>43514</v>
      </c>
      <c r="B24">
        <v>6</v>
      </c>
      <c r="C24">
        <v>45</v>
      </c>
      <c r="D24">
        <v>2</v>
      </c>
      <c r="E24" s="34">
        <f t="shared" si="0"/>
        <v>0.28127314814814813</v>
      </c>
      <c r="F24" s="34">
        <f>IF(COUNTIF($A$2:$A24,Tableau1[[#This Row],[Date]])=1,Tableau1[[#This Row],[heure]],"")</f>
        <v>0.28127314814814813</v>
      </c>
      <c r="G24" s="34" t="str">
        <f>IF(COUNTIF($A$2:$A24,Tableau1[[#This Row],[Date]])=2,Tableau1[[#This Row],[heure]],"")</f>
        <v/>
      </c>
      <c r="H24" s="34" t="str">
        <f>IF(COUNTIF($A$2:$A24,Tableau1[[#This Row],[Date]])=3,Tableau1[[#This Row],[heure]],"")</f>
        <v/>
      </c>
      <c r="I24" s="34" t="str">
        <f>IF(COUNTIF($A$2:$A24,Tableau1[[#This Row],[Date]])=4,Tableau1[[#This Row],[heure]],"")</f>
        <v/>
      </c>
      <c r="J24" s="34" t="str">
        <f>IF(COUNTIF($A$2:$A24,Tableau1[[#This Row],[h]])=5,Tableau1[[#This Row],[h entrée 1]],"")</f>
        <v/>
      </c>
      <c r="K24" s="34" t="str">
        <f>IF(COUNTIF($A$2:$A24,Tableau1[[#This Row],[min]])=6,Tableau1[[#This Row],[h sortie 1]],"")</f>
        <v/>
      </c>
    </row>
    <row r="25" spans="1:11" x14ac:dyDescent="0.25">
      <c r="A25" s="1">
        <v>43514</v>
      </c>
      <c r="B25">
        <v>14</v>
      </c>
      <c r="C25">
        <v>3</v>
      </c>
      <c r="D25">
        <v>44</v>
      </c>
      <c r="E25" s="34">
        <f t="shared" si="0"/>
        <v>0.58592592592592596</v>
      </c>
      <c r="F25" s="34" t="str">
        <f>IF(COUNTIF($A$2:$A25,Tableau1[[#This Row],[Date]])=1,Tableau1[[#This Row],[heure]],"")</f>
        <v/>
      </c>
      <c r="G25" s="34">
        <f>IF(COUNTIF($A$2:$A25,Tableau1[[#This Row],[Date]])=2,Tableau1[[#This Row],[heure]],"")</f>
        <v>0.58592592592592596</v>
      </c>
      <c r="H25" s="34" t="str">
        <f>IF(COUNTIF($A$2:$A25,Tableau1[[#This Row],[Date]])=3,Tableau1[[#This Row],[heure]],"")</f>
        <v/>
      </c>
      <c r="I25" s="34" t="str">
        <f>IF(COUNTIF($A$2:$A25,Tableau1[[#This Row],[Date]])=4,Tableau1[[#This Row],[heure]],"")</f>
        <v/>
      </c>
      <c r="J25" s="34" t="str">
        <f>IF(COUNTIF($A$2:$A25,Tableau1[[#This Row],[h]])=5,Tableau1[[#This Row],[h entrée 1]],"")</f>
        <v/>
      </c>
      <c r="K25" s="34" t="str">
        <f>IF(COUNTIF($A$2:$A25,Tableau1[[#This Row],[min]])=6,Tableau1[[#This Row],[h sortie 1]],"")</f>
        <v/>
      </c>
    </row>
    <row r="26" spans="1:11" x14ac:dyDescent="0.25">
      <c r="A26" s="1">
        <v>43515</v>
      </c>
      <c r="B26">
        <v>6</v>
      </c>
      <c r="C26">
        <v>46</v>
      </c>
      <c r="D26">
        <v>43</v>
      </c>
      <c r="E26" s="34">
        <f t="shared" si="0"/>
        <v>0.28244212962962961</v>
      </c>
      <c r="F26" s="34">
        <f>IF(COUNTIF($A$2:$A26,Tableau1[[#This Row],[Date]])=1,Tableau1[[#This Row],[heure]],"")</f>
        <v>0.28244212962962961</v>
      </c>
      <c r="G26" s="34" t="str">
        <f>IF(COUNTIF($A$2:$A26,Tableau1[[#This Row],[Date]])=2,Tableau1[[#This Row],[heure]],"")</f>
        <v/>
      </c>
      <c r="H26" s="34" t="str">
        <f>IF(COUNTIF($A$2:$A26,Tableau1[[#This Row],[Date]])=3,Tableau1[[#This Row],[heure]],"")</f>
        <v/>
      </c>
      <c r="I26" s="34" t="str">
        <f>IF(COUNTIF($A$2:$A26,Tableau1[[#This Row],[Date]])=4,Tableau1[[#This Row],[heure]],"")</f>
        <v/>
      </c>
      <c r="J26" s="34" t="str">
        <f>IF(COUNTIF($A$2:$A26,Tableau1[[#This Row],[h]])=5,Tableau1[[#This Row],[h entrée 1]],"")</f>
        <v/>
      </c>
      <c r="K26" s="34" t="str">
        <f>IF(COUNTIF($A$2:$A26,Tableau1[[#This Row],[min]])=6,Tableau1[[#This Row],[h sortie 1]],"")</f>
        <v/>
      </c>
    </row>
    <row r="27" spans="1:11" x14ac:dyDescent="0.25">
      <c r="A27" s="1">
        <v>43515</v>
      </c>
      <c r="B27">
        <v>14</v>
      </c>
      <c r="C27">
        <v>15</v>
      </c>
      <c r="D27">
        <v>2</v>
      </c>
      <c r="E27" s="34">
        <f t="shared" si="0"/>
        <v>0.59377314814814819</v>
      </c>
      <c r="F27" s="34" t="str">
        <f>IF(COUNTIF($A$2:$A27,Tableau1[[#This Row],[Date]])=1,Tableau1[[#This Row],[heure]],"")</f>
        <v/>
      </c>
      <c r="G27" s="34">
        <f>IF(COUNTIF($A$2:$A27,Tableau1[[#This Row],[Date]])=2,Tableau1[[#This Row],[heure]],"")</f>
        <v>0.59377314814814819</v>
      </c>
      <c r="H27" s="34" t="str">
        <f>IF(COUNTIF($A$2:$A27,Tableau1[[#This Row],[Date]])=3,Tableau1[[#This Row],[heure]],"")</f>
        <v/>
      </c>
      <c r="I27" s="34" t="str">
        <f>IF(COUNTIF($A$2:$A27,Tableau1[[#This Row],[Date]])=4,Tableau1[[#This Row],[heure]],"")</f>
        <v/>
      </c>
      <c r="J27" s="34" t="str">
        <f>IF(COUNTIF($A$2:$A27,Tableau1[[#This Row],[h]])=5,Tableau1[[#This Row],[h entrée 1]],"")</f>
        <v/>
      </c>
      <c r="K27" s="34" t="str">
        <f>IF(COUNTIF($A$2:$A27,Tableau1[[#This Row],[min]])=6,Tableau1[[#This Row],[h sortie 1]],"")</f>
        <v/>
      </c>
    </row>
    <row r="28" spans="1:11" x14ac:dyDescent="0.25">
      <c r="A28" s="1">
        <v>43516</v>
      </c>
      <c r="B28">
        <v>6</v>
      </c>
      <c r="C28">
        <v>42</v>
      </c>
      <c r="D28">
        <v>9</v>
      </c>
      <c r="E28" s="34">
        <f t="shared" si="0"/>
        <v>0.2792708333333333</v>
      </c>
      <c r="F28" s="34">
        <f>IF(COUNTIF($A$2:$A28,Tableau1[[#This Row],[Date]])=1,Tableau1[[#This Row],[heure]],"")</f>
        <v>0.2792708333333333</v>
      </c>
      <c r="G28" s="34" t="str">
        <f>IF(COUNTIF($A$2:$A28,Tableau1[[#This Row],[Date]])=2,Tableau1[[#This Row],[heure]],"")</f>
        <v/>
      </c>
      <c r="H28" s="34" t="str">
        <f>IF(COUNTIF($A$2:$A28,Tableau1[[#This Row],[Date]])=3,Tableau1[[#This Row],[heure]],"")</f>
        <v/>
      </c>
      <c r="I28" s="34" t="str">
        <f>IF(COUNTIF($A$2:$A28,Tableau1[[#This Row],[Date]])=4,Tableau1[[#This Row],[heure]],"")</f>
        <v/>
      </c>
      <c r="J28" s="34" t="str">
        <f>IF(COUNTIF($A$2:$A28,Tableau1[[#This Row],[h]])=5,Tableau1[[#This Row],[h entrée 1]],"")</f>
        <v/>
      </c>
      <c r="K28" s="34" t="str">
        <f>IF(COUNTIF($A$2:$A28,Tableau1[[#This Row],[min]])=6,Tableau1[[#This Row],[h sortie 1]],"")</f>
        <v/>
      </c>
    </row>
    <row r="29" spans="1:11" x14ac:dyDescent="0.25">
      <c r="A29" s="1">
        <v>43516</v>
      </c>
      <c r="B29">
        <v>14</v>
      </c>
      <c r="C29">
        <v>0</v>
      </c>
      <c r="D29">
        <v>37</v>
      </c>
      <c r="E29" s="34">
        <f t="shared" si="0"/>
        <v>0.58376157407407414</v>
      </c>
      <c r="F29" s="34" t="str">
        <f>IF(COUNTIF($A$2:$A29,Tableau1[[#This Row],[Date]])=1,Tableau1[[#This Row],[heure]],"")</f>
        <v/>
      </c>
      <c r="G29" s="34">
        <f>IF(COUNTIF($A$2:$A29,Tableau1[[#This Row],[Date]])=2,Tableau1[[#This Row],[heure]],"")</f>
        <v>0.58376157407407414</v>
      </c>
      <c r="H29" s="34" t="str">
        <f>IF(COUNTIF($A$2:$A29,Tableau1[[#This Row],[Date]])=3,Tableau1[[#This Row],[heure]],"")</f>
        <v/>
      </c>
      <c r="I29" s="34" t="str">
        <f>IF(COUNTIF($A$2:$A29,Tableau1[[#This Row],[Date]])=4,Tableau1[[#This Row],[heure]],"")</f>
        <v/>
      </c>
      <c r="J29" s="34" t="str">
        <f>IF(COUNTIF($A$2:$A29,Tableau1[[#This Row],[h]])=5,Tableau1[[#This Row],[h entrée 1]],"")</f>
        <v/>
      </c>
      <c r="K29" s="34" t="str">
        <f>IF(COUNTIF($A$2:$A29,Tableau1[[#This Row],[min]])=6,Tableau1[[#This Row],[h sortie 1]],"")</f>
        <v/>
      </c>
    </row>
    <row r="30" spans="1:11" x14ac:dyDescent="0.25">
      <c r="A30" s="1">
        <v>43517</v>
      </c>
      <c r="B30">
        <v>12</v>
      </c>
      <c r="C30">
        <v>14</v>
      </c>
      <c r="D30">
        <v>18</v>
      </c>
      <c r="E30" s="34">
        <f t="shared" si="0"/>
        <v>0.50993055555555555</v>
      </c>
      <c r="F30" s="34">
        <f>IF(COUNTIF($A$2:$A30,Tableau1[[#This Row],[Date]])=1,Tableau1[[#This Row],[heure]],"")</f>
        <v>0.50993055555555555</v>
      </c>
      <c r="G30" s="34" t="str">
        <f>IF(COUNTIF($A$2:$A30,Tableau1[[#This Row],[Date]])=2,Tableau1[[#This Row],[heure]],"")</f>
        <v/>
      </c>
      <c r="H30" s="34" t="str">
        <f>IF(COUNTIF($A$2:$A30,Tableau1[[#This Row],[Date]])=3,Tableau1[[#This Row],[heure]],"")</f>
        <v/>
      </c>
      <c r="I30" s="34" t="str">
        <f>IF(COUNTIF($A$2:$A30,Tableau1[[#This Row],[Date]])=4,Tableau1[[#This Row],[heure]],"")</f>
        <v/>
      </c>
      <c r="J30" s="34" t="str">
        <f>IF(COUNTIF($A$2:$A30,Tableau1[[#This Row],[h]])=5,Tableau1[[#This Row],[h entrée 1]],"")</f>
        <v/>
      </c>
      <c r="K30" s="34" t="str">
        <f>IF(COUNTIF($A$2:$A30,Tableau1[[#This Row],[min]])=6,Tableau1[[#This Row],[h sortie 1]],"")</f>
        <v/>
      </c>
    </row>
    <row r="31" spans="1:11" x14ac:dyDescent="0.25">
      <c r="A31" s="1">
        <v>43517</v>
      </c>
      <c r="B31">
        <v>21</v>
      </c>
      <c r="C31">
        <v>19</v>
      </c>
      <c r="D31">
        <v>2</v>
      </c>
      <c r="E31" s="34">
        <f t="shared" si="0"/>
        <v>0.8882175925925927</v>
      </c>
      <c r="F31" s="34" t="str">
        <f>IF(COUNTIF($A$2:$A31,Tableau1[[#This Row],[Date]])=1,Tableau1[[#This Row],[heure]],"")</f>
        <v/>
      </c>
      <c r="G31" s="34">
        <f>IF(COUNTIF($A$2:$A31,Tableau1[[#This Row],[Date]])=2,Tableau1[[#This Row],[heure]],"")</f>
        <v>0.8882175925925927</v>
      </c>
      <c r="H31" s="34" t="str">
        <f>IF(COUNTIF($A$2:$A31,Tableau1[[#This Row],[Date]])=3,Tableau1[[#This Row],[heure]],"")</f>
        <v/>
      </c>
      <c r="I31" s="34" t="str">
        <f>IF(COUNTIF($A$2:$A31,Tableau1[[#This Row],[Date]])=4,Tableau1[[#This Row],[heure]],"")</f>
        <v/>
      </c>
      <c r="J31" s="34" t="str">
        <f>IF(COUNTIF($A$2:$A31,Tableau1[[#This Row],[h]])=5,Tableau1[[#This Row],[h entrée 1]],"")</f>
        <v/>
      </c>
      <c r="K31" s="34" t="str">
        <f>IF(COUNTIF($A$2:$A31,Tableau1[[#This Row],[min]])=6,Tableau1[[#This Row],[h sortie 1]],"")</f>
        <v/>
      </c>
    </row>
    <row r="32" spans="1:11" x14ac:dyDescent="0.25">
      <c r="A32" s="1">
        <v>43518</v>
      </c>
      <c r="B32">
        <v>13</v>
      </c>
      <c r="C32">
        <v>45</v>
      </c>
      <c r="D32">
        <v>49</v>
      </c>
      <c r="E32" s="34">
        <f t="shared" si="0"/>
        <v>0.57348379629629631</v>
      </c>
      <c r="F32" s="34">
        <f>IF(COUNTIF($A$2:$A32,Tableau1[[#This Row],[Date]])=1,Tableau1[[#This Row],[heure]],"")</f>
        <v>0.57348379629629631</v>
      </c>
      <c r="G32" s="34" t="str">
        <f>IF(COUNTIF($A$2:$A32,Tableau1[[#This Row],[Date]])=2,Tableau1[[#This Row],[heure]],"")</f>
        <v/>
      </c>
      <c r="H32" s="34" t="str">
        <f>IF(COUNTIF($A$2:$A32,Tableau1[[#This Row],[Date]])=3,Tableau1[[#This Row],[heure]],"")</f>
        <v/>
      </c>
      <c r="I32" s="34" t="str">
        <f>IF(COUNTIF($A$2:$A32,Tableau1[[#This Row],[Date]])=4,Tableau1[[#This Row],[heure]],"")</f>
        <v/>
      </c>
      <c r="J32" s="34" t="str">
        <f>IF(COUNTIF($A$2:$A32,Tableau1[[#This Row],[h]])=5,Tableau1[[#This Row],[h entrée 1]],"")</f>
        <v/>
      </c>
      <c r="K32" s="34" t="str">
        <f>IF(COUNTIF($A$2:$A32,Tableau1[[#This Row],[min]])=6,Tableau1[[#This Row],[h sortie 1]],"")</f>
        <v/>
      </c>
    </row>
    <row r="33" spans="1:11" x14ac:dyDescent="0.25">
      <c r="A33" s="1">
        <v>43518</v>
      </c>
      <c r="B33">
        <v>23</v>
      </c>
      <c r="C33">
        <v>59</v>
      </c>
      <c r="D33">
        <v>0</v>
      </c>
      <c r="E33" s="34">
        <f t="shared" si="0"/>
        <v>0.99930555555555556</v>
      </c>
      <c r="F33" s="34" t="str">
        <f>IF(COUNTIF($A$2:$A33,Tableau1[[#This Row],[Date]])=1,Tableau1[[#This Row],[heure]],"")</f>
        <v/>
      </c>
      <c r="G33" s="34">
        <f>IF(COUNTIF($A$2:$A33,Tableau1[[#This Row],[Date]])=2,Tableau1[[#This Row],[heure]],"")</f>
        <v>0.99930555555555556</v>
      </c>
      <c r="H33" s="34" t="str">
        <f>IF(COUNTIF($A$2:$A33,Tableau1[[#This Row],[Date]])=3,Tableau1[[#This Row],[heure]],"")</f>
        <v/>
      </c>
      <c r="I33" s="34" t="str">
        <f>IF(COUNTIF($A$2:$A33,Tableau1[[#This Row],[Date]])=4,Tableau1[[#This Row],[heure]],"")</f>
        <v/>
      </c>
      <c r="J33" s="34" t="str">
        <f>IF(COUNTIF($A$2:$A33,Tableau1[[#This Row],[h]])=5,Tableau1[[#This Row],[h entrée 1]],"")</f>
        <v/>
      </c>
      <c r="K33" s="34" t="str">
        <f>IF(COUNTIF($A$2:$A33,Tableau1[[#This Row],[min]])=6,Tableau1[[#This Row],[h sortie 1]],"")</f>
        <v/>
      </c>
    </row>
    <row r="34" spans="1:11" x14ac:dyDescent="0.25">
      <c r="A34" s="1">
        <v>43519</v>
      </c>
      <c r="B34">
        <v>0</v>
      </c>
      <c r="C34">
        <v>0</v>
      </c>
      <c r="D34">
        <v>0</v>
      </c>
      <c r="E34" s="34">
        <f t="shared" si="0"/>
        <v>0</v>
      </c>
      <c r="F34" s="34">
        <f>IF(COUNTIF($A$2:$A34,Tableau1[[#This Row],[Date]])=1,Tableau1[[#This Row],[heure]],"")</f>
        <v>0</v>
      </c>
      <c r="G34" s="34" t="str">
        <f>IF(COUNTIF($A$2:$A34,Tableau1[[#This Row],[Date]])=2,Tableau1[[#This Row],[heure]],"")</f>
        <v/>
      </c>
      <c r="H34" s="34" t="str">
        <f>IF(COUNTIF($A$2:$A34,Tableau1[[#This Row],[Date]])=3,Tableau1[[#This Row],[heure]],"")</f>
        <v/>
      </c>
      <c r="I34" s="34" t="str">
        <f>IF(COUNTIF($A$2:$A34,Tableau1[[#This Row],[Date]])=4,Tableau1[[#This Row],[heure]],"")</f>
        <v/>
      </c>
      <c r="J34" s="34" t="str">
        <f>IF(COUNTIF($A$2:$A34,Tableau1[[#This Row],[h]])=5,Tableau1[[#This Row],[h entrée 1]],"")</f>
        <v/>
      </c>
      <c r="K34" s="34" t="str">
        <f>IF(COUNTIF($A$2:$A34,Tableau1[[#This Row],[min]])=6,Tableau1[[#This Row],[h sortie 1]],"")</f>
        <v/>
      </c>
    </row>
    <row r="35" spans="1:11" x14ac:dyDescent="0.25">
      <c r="A35" s="1">
        <v>43519</v>
      </c>
      <c r="B35">
        <v>2</v>
      </c>
      <c r="C35">
        <v>40</v>
      </c>
      <c r="D35">
        <v>0</v>
      </c>
      <c r="E35" s="34">
        <f t="shared" si="0"/>
        <v>0.1111111111111111</v>
      </c>
      <c r="F35" s="34" t="str">
        <f>IF(COUNTIF($A$2:$A35,Tableau1[[#This Row],[Date]])=1,Tableau1[[#This Row],[heure]],"")</f>
        <v/>
      </c>
      <c r="G35" s="34">
        <f>IF(COUNTIF($A$2:$A35,Tableau1[[#This Row],[Date]])=2,Tableau1[[#This Row],[heure]],"")</f>
        <v>0.1111111111111111</v>
      </c>
      <c r="H35" s="34" t="str">
        <f>IF(COUNTIF($A$2:$A35,Tableau1[[#This Row],[Date]])=3,Tableau1[[#This Row],[heure]],"")</f>
        <v/>
      </c>
      <c r="I35" s="34" t="str">
        <f>IF(COUNTIF($A$2:$A35,Tableau1[[#This Row],[Date]])=4,Tableau1[[#This Row],[heure]],"")</f>
        <v/>
      </c>
      <c r="J35" s="34" t="str">
        <f>IF(COUNTIF($A$2:$A35,Tableau1[[#This Row],[h]])=5,Tableau1[[#This Row],[h entrée 1]],"")</f>
        <v/>
      </c>
      <c r="K35" s="34" t="str">
        <f>IF(COUNTIF($A$2:$A35,Tableau1[[#This Row],[min]])=6,Tableau1[[#This Row],[h sortie 1]],"")</f>
        <v/>
      </c>
    </row>
    <row r="36" spans="1:11" x14ac:dyDescent="0.25">
      <c r="A36" s="1">
        <v>43521</v>
      </c>
      <c r="B36">
        <v>6</v>
      </c>
      <c r="C36">
        <v>47</v>
      </c>
      <c r="D36">
        <v>53</v>
      </c>
      <c r="E36" s="34">
        <f t="shared" si="0"/>
        <v>0.28325231481481478</v>
      </c>
      <c r="F36" s="34">
        <f>IF(COUNTIF($A$2:$A36,Tableau1[[#This Row],[Date]])=1,Tableau1[[#This Row],[heure]],"")</f>
        <v>0.28325231481481478</v>
      </c>
      <c r="G36" s="34" t="str">
        <f>IF(COUNTIF($A$2:$A36,Tableau1[[#This Row],[Date]])=2,Tableau1[[#This Row],[heure]],"")</f>
        <v/>
      </c>
      <c r="H36" s="34" t="str">
        <f>IF(COUNTIF($A$2:$A36,Tableau1[[#This Row],[Date]])=3,Tableau1[[#This Row],[heure]],"")</f>
        <v/>
      </c>
      <c r="I36" s="34" t="str">
        <f>IF(COUNTIF($A$2:$A36,Tableau1[[#This Row],[Date]])=4,Tableau1[[#This Row],[heure]],"")</f>
        <v/>
      </c>
      <c r="J36" s="34" t="str">
        <f>IF(COUNTIF($A$2:$A36,Tableau1[[#This Row],[h]])=5,Tableau1[[#This Row],[h entrée 1]],"")</f>
        <v/>
      </c>
      <c r="K36" s="34" t="str">
        <f>IF(COUNTIF($A$2:$A36,Tableau1[[#This Row],[min]])=6,Tableau1[[#This Row],[h sortie 1]],"")</f>
        <v/>
      </c>
    </row>
    <row r="37" spans="1:11" x14ac:dyDescent="0.25">
      <c r="A37" s="1">
        <v>43521</v>
      </c>
      <c r="B37">
        <v>14</v>
      </c>
      <c r="C37">
        <v>5</v>
      </c>
      <c r="D37">
        <v>46</v>
      </c>
      <c r="E37" s="34">
        <f t="shared" si="0"/>
        <v>0.58733796296296303</v>
      </c>
      <c r="F37" s="34" t="str">
        <f>IF(COUNTIF($A$2:$A37,Tableau1[[#This Row],[Date]])=1,Tableau1[[#This Row],[heure]],"")</f>
        <v/>
      </c>
      <c r="G37" s="34">
        <f>IF(COUNTIF($A$2:$A37,Tableau1[[#This Row],[Date]])=2,Tableau1[[#This Row],[heure]],"")</f>
        <v>0.58733796296296303</v>
      </c>
      <c r="H37" s="34" t="str">
        <f>IF(COUNTIF($A$2:$A37,Tableau1[[#This Row],[Date]])=3,Tableau1[[#This Row],[heure]],"")</f>
        <v/>
      </c>
      <c r="I37" s="34" t="str">
        <f>IF(COUNTIF($A$2:$A37,Tableau1[[#This Row],[Date]])=4,Tableau1[[#This Row],[heure]],"")</f>
        <v/>
      </c>
      <c r="J37" s="34" t="str">
        <f>IF(COUNTIF($A$2:$A37,Tableau1[[#This Row],[h]])=5,Tableau1[[#This Row],[h entrée 1]],"")</f>
        <v/>
      </c>
      <c r="K37" s="34" t="str">
        <f>IF(COUNTIF($A$2:$A37,Tableau1[[#This Row],[min]])=6,Tableau1[[#This Row],[h sortie 1]],"")</f>
        <v/>
      </c>
    </row>
    <row r="38" spans="1:11" x14ac:dyDescent="0.25">
      <c r="A38" s="1">
        <v>43523</v>
      </c>
      <c r="B38">
        <v>12</v>
      </c>
      <c r="C38">
        <v>15</v>
      </c>
      <c r="D38">
        <v>2</v>
      </c>
      <c r="E38" s="34">
        <f t="shared" si="0"/>
        <v>0.51043981481481482</v>
      </c>
      <c r="F38" s="34">
        <f>IF(COUNTIF($A$2:$A38,Tableau1[[#This Row],[Date]])=1,Tableau1[[#This Row],[heure]],"")</f>
        <v>0.51043981481481482</v>
      </c>
      <c r="G38" s="34" t="str">
        <f>IF(COUNTIF($A$2:$A38,Tableau1[[#This Row],[Date]])=2,Tableau1[[#This Row],[heure]],"")</f>
        <v/>
      </c>
      <c r="H38" s="34" t="str">
        <f>IF(COUNTIF($A$2:$A38,Tableau1[[#This Row],[Date]])=3,Tableau1[[#This Row],[heure]],"")</f>
        <v/>
      </c>
      <c r="I38" s="34" t="str">
        <f>IF(COUNTIF($A$2:$A38,Tableau1[[#This Row],[Date]])=4,Tableau1[[#This Row],[heure]],"")</f>
        <v/>
      </c>
      <c r="J38" s="34" t="str">
        <f>IF(COUNTIF($A$2:$A38,Tableau1[[#This Row],[h]])=5,Tableau1[[#This Row],[h entrée 1]],"")</f>
        <v/>
      </c>
      <c r="K38" s="34" t="str">
        <f>IF(COUNTIF($A$2:$A38,Tableau1[[#This Row],[min]])=6,Tableau1[[#This Row],[h sortie 1]],"")</f>
        <v/>
      </c>
    </row>
    <row r="39" spans="1:11" x14ac:dyDescent="0.25">
      <c r="A39" s="1">
        <v>43523</v>
      </c>
      <c r="B39">
        <v>19</v>
      </c>
      <c r="C39">
        <v>30</v>
      </c>
      <c r="D39">
        <v>3</v>
      </c>
      <c r="E39" s="34">
        <f t="shared" si="0"/>
        <v>0.81253472222222223</v>
      </c>
      <c r="F39" s="34" t="str">
        <f>IF(COUNTIF($A$2:$A39,Tableau1[[#This Row],[Date]])=1,Tableau1[[#This Row],[heure]],"")</f>
        <v/>
      </c>
      <c r="G39" s="34">
        <f>IF(COUNTIF($A$2:$A39,Tableau1[[#This Row],[Date]])=2,Tableau1[[#This Row],[heure]],"")</f>
        <v>0.81253472222222223</v>
      </c>
      <c r="H39" s="34" t="str">
        <f>IF(COUNTIF($A$2:$A39,Tableau1[[#This Row],[Date]])=3,Tableau1[[#This Row],[heure]],"")</f>
        <v/>
      </c>
      <c r="I39" s="34" t="str">
        <f>IF(COUNTIF($A$2:$A39,Tableau1[[#This Row],[Date]])=4,Tableau1[[#This Row],[heure]],"")</f>
        <v/>
      </c>
      <c r="J39" s="34" t="str">
        <f>IF(COUNTIF($A$2:$A39,Tableau1[[#This Row],[h]])=5,Tableau1[[#This Row],[h entrée 1]],"")</f>
        <v/>
      </c>
      <c r="K39" s="34" t="str">
        <f>IF(COUNTIF($A$2:$A39,Tableau1[[#This Row],[min]])=6,Tableau1[[#This Row],[h sortie 1]],"")</f>
        <v/>
      </c>
    </row>
    <row r="40" spans="1:11" x14ac:dyDescent="0.25">
      <c r="A40" s="1">
        <v>43524</v>
      </c>
      <c r="B40">
        <v>6</v>
      </c>
      <c r="C40">
        <v>45</v>
      </c>
      <c r="D40">
        <v>3</v>
      </c>
      <c r="E40" s="34">
        <f t="shared" si="0"/>
        <v>0.28128472222222223</v>
      </c>
      <c r="F40" s="34">
        <f>IF(COUNTIF($A$2:$A40,Tableau1[[#This Row],[Date]])=1,Tableau1[[#This Row],[heure]],"")</f>
        <v>0.28128472222222223</v>
      </c>
      <c r="G40" s="34" t="str">
        <f>IF(COUNTIF($A$2:$A40,Tableau1[[#This Row],[Date]])=2,Tableau1[[#This Row],[heure]],"")</f>
        <v/>
      </c>
      <c r="H40" s="34" t="str">
        <f>IF(COUNTIF($A$2:$A40,Tableau1[[#This Row],[Date]])=3,Tableau1[[#This Row],[heure]],"")</f>
        <v/>
      </c>
      <c r="I40" s="34" t="str">
        <f>IF(COUNTIF($A$2:$A40,Tableau1[[#This Row],[Date]])=4,Tableau1[[#This Row],[heure]],"")</f>
        <v/>
      </c>
      <c r="J40" s="34" t="str">
        <f>IF(COUNTIF($A$2:$A40,Tableau1[[#This Row],[h]])=5,Tableau1[[#This Row],[h entrée 1]],"")</f>
        <v/>
      </c>
      <c r="K40" s="34" t="str">
        <f>IF(COUNTIF($A$2:$A40,Tableau1[[#This Row],[min]])=6,Tableau1[[#This Row],[h sortie 1]],"")</f>
        <v/>
      </c>
    </row>
    <row r="41" spans="1:11" x14ac:dyDescent="0.25">
      <c r="A41" s="1">
        <v>43524</v>
      </c>
      <c r="B41">
        <v>14</v>
      </c>
      <c r="C41">
        <v>0</v>
      </c>
      <c r="D41">
        <v>14</v>
      </c>
      <c r="E41" s="34">
        <f t="shared" si="0"/>
        <v>0.58349537037037036</v>
      </c>
      <c r="F41" s="34" t="str">
        <f>IF(COUNTIF($A$2:$A41,Tableau1[[#This Row],[Date]])=1,Tableau1[[#This Row],[heure]],"")</f>
        <v/>
      </c>
      <c r="G41" s="34">
        <f>IF(COUNTIF($A$2:$A41,Tableau1[[#This Row],[Date]])=2,Tableau1[[#This Row],[heure]],"")</f>
        <v>0.58349537037037036</v>
      </c>
      <c r="H41" s="34" t="str">
        <f>IF(COUNTIF($A$2:$A41,Tableau1[[#This Row],[Date]])=3,Tableau1[[#This Row],[heure]],"")</f>
        <v/>
      </c>
      <c r="I41" s="34" t="str">
        <f>IF(COUNTIF($A$2:$A41,Tableau1[[#This Row],[Date]])=4,Tableau1[[#This Row],[heure]],"")</f>
        <v/>
      </c>
      <c r="J41" s="34" t="str">
        <f>IF(COUNTIF($A$2:$A41,Tableau1[[#This Row],[h]])=5,Tableau1[[#This Row],[h entrée 1]],"")</f>
        <v/>
      </c>
      <c r="K41" s="34" t="str">
        <f>IF(COUNTIF($A$2:$A41,Tableau1[[#This Row],[min]])=6,Tableau1[[#This Row],[h sortie 1]],"")</f>
        <v/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L34"/>
  <sheetViews>
    <sheetView tabSelected="1" workbookViewId="0">
      <selection activeCell="B4" sqref="B4"/>
    </sheetView>
  </sheetViews>
  <sheetFormatPr baseColWidth="10" defaultRowHeight="15" x14ac:dyDescent="0.25"/>
  <cols>
    <col min="1" max="1" width="24.7109375" customWidth="1"/>
    <col min="2" max="7" width="10.7109375" customWidth="1"/>
    <col min="8" max="11" width="16.7109375" customWidth="1"/>
  </cols>
  <sheetData>
    <row r="1" spans="1:12" ht="15.75" thickBot="1" x14ac:dyDescent="0.3"/>
    <row r="2" spans="1:12" ht="30.75" thickBot="1" x14ac:dyDescent="0.3">
      <c r="A2" s="15" t="s">
        <v>4</v>
      </c>
      <c r="B2" s="10" t="s">
        <v>0</v>
      </c>
      <c r="C2" s="24" t="s">
        <v>1</v>
      </c>
      <c r="D2" s="24" t="s">
        <v>2</v>
      </c>
      <c r="E2" s="25" t="s">
        <v>3</v>
      </c>
      <c r="F2" s="24" t="s">
        <v>21</v>
      </c>
      <c r="G2" s="25" t="s">
        <v>22</v>
      </c>
      <c r="H2" s="11" t="s">
        <v>5</v>
      </c>
      <c r="I2" s="12" t="s">
        <v>8</v>
      </c>
      <c r="J2" s="13" t="s">
        <v>6</v>
      </c>
      <c r="K2" s="14" t="s">
        <v>7</v>
      </c>
      <c r="L2" s="9"/>
    </row>
    <row r="3" spans="1:12" x14ac:dyDescent="0.25">
      <c r="A3" s="28" t="s">
        <v>9</v>
      </c>
      <c r="B3" s="29">
        <v>0.41666666666666669</v>
      </c>
      <c r="C3" s="29">
        <v>0.5</v>
      </c>
      <c r="D3" s="29">
        <v>0.54166666666666663</v>
      </c>
      <c r="E3" s="29">
        <v>0.95833333333333337</v>
      </c>
      <c r="F3" s="29">
        <v>0.54166666666666663</v>
      </c>
      <c r="G3" s="29">
        <v>0.95833333333333337</v>
      </c>
      <c r="H3" s="30"/>
      <c r="I3" s="31">
        <v>0.29166666666666669</v>
      </c>
      <c r="J3" s="32">
        <v>4.1666666666666664E-2</v>
      </c>
      <c r="K3" s="33"/>
      <c r="L3" s="9"/>
    </row>
    <row r="4" spans="1:12" x14ac:dyDescent="0.25">
      <c r="A4" s="35">
        <v>43497</v>
      </c>
      <c r="B4" s="26">
        <f ca="1">IFERROR(MAX(OFFSET(Tableau1[[#Headers],[h entrée 1]],MATCH($A4,Tableau1[[Date]:[Date]],0),,COUNTIF(Tableau1[[Date]:[Date]],$A4),)),"")</f>
        <v>0.51061342592592596</v>
      </c>
      <c r="C4" s="26">
        <f ca="1">IFERROR(MAX(OFFSET(Tableau1[[#Headers],[h sortie 1]],MATCH($A4,Tableau1[[Date]:[Date]],0),,COUNTIF(Tableau1[[Date]:[Date]],$A4),)),"")</f>
        <v>0.85952546296296306</v>
      </c>
      <c r="D4" s="26">
        <f ca="1">IFERROR(MAX(OFFSET(Tableau1[[#Headers],[h entrée 2]],MATCH($A4,Tableau1[[Date]:[Date]],0),,COUNTIF(Tableau1[[Date]:[Date]],$A4),)),"")</f>
        <v>0</v>
      </c>
      <c r="E4" s="26">
        <f ca="1">IFERROR(MAX(OFFSET(Tableau1[[#Headers],[h sortie 2]],MATCH($A4,Tableau1[[Date]:[Date]],0),,COUNTIF(Tableau1[[Date]:[Date]],$A4),)),"")</f>
        <v>0</v>
      </c>
      <c r="F4" s="26">
        <f ca="1">IFERROR(MAX(OFFSET(Tableau1[[#Headers],[h entrée 3]],MATCH($A4,Tableau1[[Date]:[Date]],0),,COUNTIF(Tableau1[[Date]:[Date]],$A4),)),"")</f>
        <v>0</v>
      </c>
      <c r="G4" s="26">
        <f ca="1">IFERROR(MAX(OFFSET(Tableau1[[#Headers],[h sortie 3]],MATCH($A4,Tableau1[[Date]:[Date]],0),,COUNTIF(Tableau1[[Date]:[Date]],$A4),)),"")</f>
        <v>0</v>
      </c>
      <c r="H4" s="16"/>
      <c r="I4" s="17"/>
      <c r="J4" s="18"/>
      <c r="K4" s="19"/>
    </row>
    <row r="5" spans="1:12" x14ac:dyDescent="0.25">
      <c r="A5" s="8">
        <v>43498</v>
      </c>
      <c r="B5" s="26" t="str">
        <f ca="1">IFERROR(MAX(OFFSET(Tableau1[[#Headers],[h entrée 1]],MATCH($A5,Tableau1[[Date]:[Date]],0),,COUNTIF(Tableau1[[Date]:[Date]],$A5),)),"")</f>
        <v/>
      </c>
      <c r="C5" s="26" t="str">
        <f ca="1">IFERROR(MAX(OFFSET(Tableau1[[#Headers],[h sortie 1]],MATCH($A5,Tableau1[[Date]:[Date]],0),,COUNTIF(Tableau1[[Date]:[Date]],$A5),)),"")</f>
        <v/>
      </c>
      <c r="D5" s="26" t="str">
        <f ca="1">IFERROR(MAX(OFFSET(Tableau1[[#Headers],[h entrée 2]],MATCH($A5,Tableau1[[Date]:[Date]],0),,COUNTIF(Tableau1[[Date]:[Date]],$A5),)),"")</f>
        <v/>
      </c>
      <c r="E5" s="26" t="str">
        <f ca="1">IFERROR(MAX(OFFSET(Tableau1[[#Headers],[h sortie 2]],MATCH($A5,Tableau1[[Date]:[Date]],0),,COUNTIF(Tableau1[[Date]:[Date]],$A5),)),"")</f>
        <v/>
      </c>
      <c r="F5" s="26" t="str">
        <f ca="1">IFERROR(MAX(OFFSET(Tableau1[[#Headers],[h entrée 3]],MATCH($A5,Tableau1[[Date]:[Date]],0),,COUNTIF(Tableau1[[Date]:[Date]],$A5),)),"")</f>
        <v/>
      </c>
      <c r="G5" s="26" t="str">
        <f ca="1">IFERROR(MAX(OFFSET(Tableau1[[#Headers],[h sortie 3]],MATCH($A5,Tableau1[[Date]:[Date]],0),,COUNTIF(Tableau1[[Date]:[Date]],$A5),)),"")</f>
        <v/>
      </c>
      <c r="H5" s="20"/>
      <c r="I5" s="21"/>
      <c r="J5" s="22"/>
      <c r="K5" s="23"/>
    </row>
    <row r="6" spans="1:12" x14ac:dyDescent="0.25">
      <c r="A6" s="8">
        <v>43499</v>
      </c>
      <c r="B6" s="26" t="str">
        <f ca="1">IFERROR(MAX(OFFSET(Tableau1[[#Headers],[h entrée 1]],MATCH($A6,Tableau1[[Date]:[Date]],0),,COUNTIF(Tableau1[[Date]:[Date]],$A6),)),"")</f>
        <v/>
      </c>
      <c r="C6" s="26" t="str">
        <f ca="1">IFERROR(MAX(OFFSET(Tableau1[[#Headers],[h sortie 1]],MATCH($A6,Tableau1[[Date]:[Date]],0),,COUNTIF(Tableau1[[Date]:[Date]],$A6),)),"")</f>
        <v/>
      </c>
      <c r="D6" s="26" t="str">
        <f ca="1">IFERROR(MAX(OFFSET(Tableau1[[#Headers],[h entrée 2]],MATCH($A6,Tableau1[[Date]:[Date]],0),,COUNTIF(Tableau1[[Date]:[Date]],$A6),)),"")</f>
        <v/>
      </c>
      <c r="E6" s="26" t="str">
        <f ca="1">IFERROR(MAX(OFFSET(Tableau1[[#Headers],[h sortie 2]],MATCH($A6,Tableau1[[Date]:[Date]],0),,COUNTIF(Tableau1[[Date]:[Date]],$A6),)),"")</f>
        <v/>
      </c>
      <c r="F6" s="26" t="str">
        <f ca="1">IFERROR(MAX(OFFSET(Tableau1[[#Headers],[h entrée 3]],MATCH($A6,Tableau1[[Date]:[Date]],0),,COUNTIF(Tableau1[[Date]:[Date]],$A6),)),"")</f>
        <v/>
      </c>
      <c r="G6" s="26" t="str">
        <f ca="1">IFERROR(MAX(OFFSET(Tableau1[[#Headers],[h sortie 3]],MATCH($A6,Tableau1[[Date]:[Date]],0),,COUNTIF(Tableau1[[Date]:[Date]],$A6),)),"")</f>
        <v/>
      </c>
      <c r="H6" s="20"/>
      <c r="I6" s="21"/>
      <c r="J6" s="22"/>
      <c r="K6" s="23"/>
    </row>
    <row r="7" spans="1:12" x14ac:dyDescent="0.25">
      <c r="A7" s="8">
        <v>43500</v>
      </c>
      <c r="B7" s="26">
        <f ca="1">IFERROR(MAX(OFFSET(Tableau1[[#Headers],[h entrée 1]],MATCH($A7,Tableau1[[Date]:[Date]],0),,COUNTIF(Tableau1[[Date]:[Date]],$A7),)),"")</f>
        <v>0.28461805555555558</v>
      </c>
      <c r="C7" s="26">
        <f ca="1">IFERROR(MAX(OFFSET(Tableau1[[#Headers],[h sortie 1]],MATCH($A7,Tableau1[[Date]:[Date]],0),,COUNTIF(Tableau1[[Date]:[Date]],$A7),)),"")</f>
        <v>0.70545138888888881</v>
      </c>
      <c r="D7" s="26">
        <f ca="1">IFERROR(MAX(OFFSET(Tableau1[[#Headers],[h entrée 2]],MATCH($A7,Tableau1[[Date]:[Date]],0),,COUNTIF(Tableau1[[Date]:[Date]],$A7),)),"")</f>
        <v>0</v>
      </c>
      <c r="E7" s="26">
        <f ca="1">IFERROR(MAX(OFFSET(Tableau1[[#Headers],[h sortie 2]],MATCH($A7,Tableau1[[Date]:[Date]],0),,COUNTIF(Tableau1[[Date]:[Date]],$A7),)),"")</f>
        <v>0</v>
      </c>
      <c r="F7" s="26">
        <f ca="1">IFERROR(MAX(OFFSET(Tableau1[[#Headers],[h entrée 3]],MATCH($A7,Tableau1[[Date]:[Date]],0),,COUNTIF(Tableau1[[Date]:[Date]],$A7),)),"")</f>
        <v>0</v>
      </c>
      <c r="G7" s="26">
        <f ca="1">IFERROR(MAX(OFFSET(Tableau1[[#Headers],[h sortie 3]],MATCH($A7,Tableau1[[Date]:[Date]],0),,COUNTIF(Tableau1[[Date]:[Date]],$A7),)),"")</f>
        <v>0</v>
      </c>
      <c r="H7" s="20"/>
      <c r="I7" s="21"/>
      <c r="J7" s="22"/>
      <c r="K7" s="23"/>
    </row>
    <row r="8" spans="1:12" x14ac:dyDescent="0.25">
      <c r="A8" s="8">
        <v>43501</v>
      </c>
      <c r="B8" s="26">
        <f ca="1">IFERROR(MAX(OFFSET(Tableau1[[#Headers],[h entrée 1]],MATCH($A8,Tableau1[[Date]:[Date]],0),,COUNTIF(Tableau1[[Date]:[Date]],$A8),)),"")</f>
        <v>0.28129629629629632</v>
      </c>
      <c r="C8" s="26">
        <f ca="1">IFERROR(MAX(OFFSET(Tableau1[[#Headers],[h sortie 1]],MATCH($A8,Tableau1[[Date]:[Date]],0),,COUNTIF(Tableau1[[Date]:[Date]],$A8),)),"")</f>
        <v>0.64945601851851853</v>
      </c>
      <c r="D8" s="26">
        <f ca="1">IFERROR(MAX(OFFSET(Tableau1[[#Headers],[h entrée 2]],MATCH($A8,Tableau1[[Date]:[Date]],0),,COUNTIF(Tableau1[[Date]:[Date]],$A8),)),"")</f>
        <v>0</v>
      </c>
      <c r="E8" s="26">
        <f ca="1">IFERROR(MAX(OFFSET(Tableau1[[#Headers],[h sortie 2]],MATCH($A8,Tableau1[[Date]:[Date]],0),,COUNTIF(Tableau1[[Date]:[Date]],$A8),)),"")</f>
        <v>0</v>
      </c>
      <c r="F8" s="26">
        <f ca="1">IFERROR(MAX(OFFSET(Tableau1[[#Headers],[h entrée 3]],MATCH($A8,Tableau1[[Date]:[Date]],0),,COUNTIF(Tableau1[[Date]:[Date]],$A8),)),"")</f>
        <v>0</v>
      </c>
      <c r="G8" s="26">
        <f ca="1">IFERROR(MAX(OFFSET(Tableau1[[#Headers],[h sortie 3]],MATCH($A8,Tableau1[[Date]:[Date]],0),,COUNTIF(Tableau1[[Date]:[Date]],$A8),)),"")</f>
        <v>0</v>
      </c>
      <c r="H8" s="20"/>
      <c r="I8" s="21"/>
      <c r="J8" s="22"/>
      <c r="K8" s="23"/>
    </row>
    <row r="9" spans="1:12" x14ac:dyDescent="0.25">
      <c r="A9" s="8">
        <v>43502</v>
      </c>
      <c r="B9" s="26">
        <f ca="1">IFERROR(MAX(OFFSET(Tableau1[[#Headers],[h entrée 1]],MATCH($A9,Tableau1[[Date]:[Date]],0),,COUNTIF(Tableau1[[Date]:[Date]],$A9),)),"")</f>
        <v>0.28128472222222223</v>
      </c>
      <c r="C9" s="26">
        <f ca="1">IFERROR(MAX(OFFSET(Tableau1[[#Headers],[h sortie 1]],MATCH($A9,Tableau1[[Date]:[Date]],0),,COUNTIF(Tableau1[[Date]:[Date]],$A9),)),"")</f>
        <v>0.62274305555555554</v>
      </c>
      <c r="D9" s="26">
        <f ca="1">IFERROR(MAX(OFFSET(Tableau1[[#Headers],[h entrée 2]],MATCH($A9,Tableau1[[Date]:[Date]],0),,COUNTIF(Tableau1[[Date]:[Date]],$A9),)),"")</f>
        <v>0</v>
      </c>
      <c r="E9" s="26">
        <f ca="1">IFERROR(MAX(OFFSET(Tableau1[[#Headers],[h sortie 2]],MATCH($A9,Tableau1[[Date]:[Date]],0),,COUNTIF(Tableau1[[Date]:[Date]],$A9),)),"")</f>
        <v>0</v>
      </c>
      <c r="F9" s="26">
        <f ca="1">IFERROR(MAX(OFFSET(Tableau1[[#Headers],[h entrée 3]],MATCH($A9,Tableau1[[Date]:[Date]],0),,COUNTIF(Tableau1[[Date]:[Date]],$A9),)),"")</f>
        <v>0</v>
      </c>
      <c r="G9" s="26">
        <f ca="1">IFERROR(MAX(OFFSET(Tableau1[[#Headers],[h sortie 3]],MATCH($A9,Tableau1[[Date]:[Date]],0),,COUNTIF(Tableau1[[Date]:[Date]],$A9),)),"")</f>
        <v>0</v>
      </c>
      <c r="H9" s="20"/>
      <c r="I9" s="21"/>
      <c r="J9" s="22"/>
      <c r="K9" s="23"/>
    </row>
    <row r="10" spans="1:12" x14ac:dyDescent="0.25">
      <c r="A10" s="8">
        <v>43503</v>
      </c>
      <c r="B10" s="26">
        <f ca="1">IFERROR(MAX(OFFSET(Tableau1[[#Headers],[h entrée 1]],MATCH($A10,Tableau1[[Date]:[Date]],0),,COUNTIF(Tableau1[[Date]:[Date]],$A10),)),"")</f>
        <v>0.51049768518518512</v>
      </c>
      <c r="C10" s="26">
        <f ca="1">IFERROR(MAX(OFFSET(Tableau1[[#Headers],[h sortie 1]],MATCH($A10,Tableau1[[Date]:[Date]],0),,COUNTIF(Tableau1[[Date]:[Date]],$A10),)),"")</f>
        <v>0.85473379629629631</v>
      </c>
      <c r="D10" s="26">
        <f ca="1">IFERROR(MAX(OFFSET(Tableau1[[#Headers],[h entrée 2]],MATCH($A10,Tableau1[[Date]:[Date]],0),,COUNTIF(Tableau1[[Date]:[Date]],$A10),)),"")</f>
        <v>0</v>
      </c>
      <c r="E10" s="26">
        <f ca="1">IFERROR(MAX(OFFSET(Tableau1[[#Headers],[h sortie 2]],MATCH($A10,Tableau1[[Date]:[Date]],0),,COUNTIF(Tableau1[[Date]:[Date]],$A10),)),"")</f>
        <v>0</v>
      </c>
      <c r="F10" s="26">
        <f ca="1">IFERROR(MAX(OFFSET(Tableau1[[#Headers],[h entrée 3]],MATCH($A10,Tableau1[[Date]:[Date]],0),,COUNTIF(Tableau1[[Date]:[Date]],$A10),)),"")</f>
        <v>0</v>
      </c>
      <c r="G10" s="26">
        <f ca="1">IFERROR(MAX(OFFSET(Tableau1[[#Headers],[h sortie 3]],MATCH($A10,Tableau1[[Date]:[Date]],0),,COUNTIF(Tableau1[[Date]:[Date]],$A10),)),"")</f>
        <v>0</v>
      </c>
      <c r="H10" s="20"/>
      <c r="I10" s="21"/>
      <c r="J10" s="22"/>
      <c r="K10" s="23"/>
    </row>
    <row r="11" spans="1:12" x14ac:dyDescent="0.25">
      <c r="A11" s="8">
        <v>43504</v>
      </c>
      <c r="B11" s="26">
        <f ca="1">IFERROR(MAX(OFFSET(Tableau1[[#Headers],[h entrée 1]],MATCH($A11,Tableau1[[Date]:[Date]],0),,COUNTIF(Tableau1[[Date]:[Date]],$A11),)),"")</f>
        <v>0.30790509259259258</v>
      </c>
      <c r="C11" s="26">
        <f ca="1">IFERROR(MAX(OFFSET(Tableau1[[#Headers],[h sortie 1]],MATCH($A11,Tableau1[[Date]:[Date]],0),,COUNTIF(Tableau1[[Date]:[Date]],$A11),)),"")</f>
        <v>0.61123842592592592</v>
      </c>
      <c r="D11" s="26">
        <f ca="1">IFERROR(MAX(OFFSET(Tableau1[[#Headers],[h entrée 2]],MATCH($A11,Tableau1[[Date]:[Date]],0),,COUNTIF(Tableau1[[Date]:[Date]],$A11),)),"")</f>
        <v>0</v>
      </c>
      <c r="E11" s="26">
        <f ca="1">IFERROR(MAX(OFFSET(Tableau1[[#Headers],[h sortie 2]],MATCH($A11,Tableau1[[Date]:[Date]],0),,COUNTIF(Tableau1[[Date]:[Date]],$A11),)),"")</f>
        <v>0</v>
      </c>
      <c r="F11" s="26">
        <f ca="1">IFERROR(MAX(OFFSET(Tableau1[[#Headers],[h entrée 3]],MATCH($A11,Tableau1[[Date]:[Date]],0),,COUNTIF(Tableau1[[Date]:[Date]],$A11),)),"")</f>
        <v>0</v>
      </c>
      <c r="G11" s="26">
        <f ca="1">IFERROR(MAX(OFFSET(Tableau1[[#Headers],[h sortie 3]],MATCH($A11,Tableau1[[Date]:[Date]],0),,COUNTIF(Tableau1[[Date]:[Date]],$A11),)),"")</f>
        <v>0</v>
      </c>
      <c r="H11" s="20"/>
      <c r="I11" s="21"/>
      <c r="J11" s="22"/>
      <c r="K11" s="23"/>
    </row>
    <row r="12" spans="1:12" x14ac:dyDescent="0.25">
      <c r="A12" s="8">
        <v>43505</v>
      </c>
      <c r="B12" s="26" t="str">
        <f ca="1">IFERROR(MAX(OFFSET(Tableau1[[#Headers],[h entrée 1]],MATCH($A12,Tableau1[[Date]:[Date]],0),,COUNTIF(Tableau1[[Date]:[Date]],$A12),)),"")</f>
        <v/>
      </c>
      <c r="C12" s="26" t="str">
        <f ca="1">IFERROR(MAX(OFFSET(Tableau1[[#Headers],[h sortie 1]],MATCH($A12,Tableau1[[Date]:[Date]],0),,COUNTIF(Tableau1[[Date]:[Date]],$A12),)),"")</f>
        <v/>
      </c>
      <c r="D12" s="26" t="str">
        <f ca="1">IFERROR(MAX(OFFSET(Tableau1[[#Headers],[h entrée 2]],MATCH($A12,Tableau1[[Date]:[Date]],0),,COUNTIF(Tableau1[[Date]:[Date]],$A12),)),"")</f>
        <v/>
      </c>
      <c r="E12" s="26" t="str">
        <f ca="1">IFERROR(MAX(OFFSET(Tableau1[[#Headers],[h sortie 2]],MATCH($A12,Tableau1[[Date]:[Date]],0),,COUNTIF(Tableau1[[Date]:[Date]],$A12),)),"")</f>
        <v/>
      </c>
      <c r="F12" s="26" t="str">
        <f ca="1">IFERROR(MAX(OFFSET(Tableau1[[#Headers],[h entrée 3]],MATCH($A12,Tableau1[[Date]:[Date]],0),,COUNTIF(Tableau1[[Date]:[Date]],$A12),)),"")</f>
        <v/>
      </c>
      <c r="G12" s="26" t="str">
        <f ca="1">IFERROR(MAX(OFFSET(Tableau1[[#Headers],[h sortie 3]],MATCH($A12,Tableau1[[Date]:[Date]],0),,COUNTIF(Tableau1[[Date]:[Date]],$A12),)),"")</f>
        <v/>
      </c>
      <c r="H12" s="20"/>
      <c r="I12" s="21"/>
      <c r="J12" s="22"/>
      <c r="K12" s="23"/>
    </row>
    <row r="13" spans="1:12" x14ac:dyDescent="0.25">
      <c r="A13" s="8">
        <v>43506</v>
      </c>
      <c r="B13" s="26" t="str">
        <f ca="1">IFERROR(MAX(OFFSET(Tableau1[[#Headers],[h entrée 1]],MATCH($A13,Tableau1[[Date]:[Date]],0),,COUNTIF(Tableau1[[Date]:[Date]],$A13),)),"")</f>
        <v/>
      </c>
      <c r="C13" s="26" t="str">
        <f ca="1">IFERROR(MAX(OFFSET(Tableau1[[#Headers],[h sortie 1]],MATCH($A13,Tableau1[[Date]:[Date]],0),,COUNTIF(Tableau1[[Date]:[Date]],$A13),)),"")</f>
        <v/>
      </c>
      <c r="D13" s="26" t="str">
        <f ca="1">IFERROR(MAX(OFFSET(Tableau1[[#Headers],[h entrée 2]],MATCH($A13,Tableau1[[Date]:[Date]],0),,COUNTIF(Tableau1[[Date]:[Date]],$A13),)),"")</f>
        <v/>
      </c>
      <c r="E13" s="26" t="str">
        <f ca="1">IFERROR(MAX(OFFSET(Tableau1[[#Headers],[h sortie 2]],MATCH($A13,Tableau1[[Date]:[Date]],0),,COUNTIF(Tableau1[[Date]:[Date]],$A13),)),"")</f>
        <v/>
      </c>
      <c r="F13" s="26" t="str">
        <f ca="1">IFERROR(MAX(OFFSET(Tableau1[[#Headers],[h entrée 3]],MATCH($A13,Tableau1[[Date]:[Date]],0),,COUNTIF(Tableau1[[Date]:[Date]],$A13),)),"")</f>
        <v/>
      </c>
      <c r="G13" s="26" t="str">
        <f ca="1">IFERROR(MAX(OFFSET(Tableau1[[#Headers],[h sortie 3]],MATCH($A13,Tableau1[[Date]:[Date]],0),,COUNTIF(Tableau1[[Date]:[Date]],$A13),)),"")</f>
        <v/>
      </c>
      <c r="H13" s="20"/>
      <c r="I13" s="21"/>
      <c r="J13" s="22"/>
      <c r="K13" s="23"/>
    </row>
    <row r="14" spans="1:12" x14ac:dyDescent="0.25">
      <c r="A14" s="8">
        <v>43507</v>
      </c>
      <c r="B14" s="26">
        <f ca="1">IFERROR(MAX(OFFSET(Tableau1[[#Headers],[h entrée 1]],MATCH($A14,Tableau1[[Date]:[Date]],0),,COUNTIF(Tableau1[[Date]:[Date]],$A14),)),"")</f>
        <v>0.28128472222222223</v>
      </c>
      <c r="C14" s="26">
        <f ca="1">IFERROR(MAX(OFFSET(Tableau1[[#Headers],[h sortie 1]],MATCH($A14,Tableau1[[Date]:[Date]],0),,COUNTIF(Tableau1[[Date]:[Date]],$A14),)),"")</f>
        <v>0.58486111111111116</v>
      </c>
      <c r="D14" s="26">
        <f ca="1">IFERROR(MAX(OFFSET(Tableau1[[#Headers],[h entrée 2]],MATCH($A14,Tableau1[[Date]:[Date]],0),,COUNTIF(Tableau1[[Date]:[Date]],$A14),)),"")</f>
        <v>0</v>
      </c>
      <c r="E14" s="26">
        <f ca="1">IFERROR(MAX(OFFSET(Tableau1[[#Headers],[h sortie 2]],MATCH($A14,Tableau1[[Date]:[Date]],0),,COUNTIF(Tableau1[[Date]:[Date]],$A14),)),"")</f>
        <v>0</v>
      </c>
      <c r="F14" s="26">
        <f ca="1">IFERROR(MAX(OFFSET(Tableau1[[#Headers],[h entrée 3]],MATCH($A14,Tableau1[[Date]:[Date]],0),,COUNTIF(Tableau1[[Date]:[Date]],$A14),)),"")</f>
        <v>0</v>
      </c>
      <c r="G14" s="26">
        <f ca="1">IFERROR(MAX(OFFSET(Tableau1[[#Headers],[h sortie 3]],MATCH($A14,Tableau1[[Date]:[Date]],0),,COUNTIF(Tableau1[[Date]:[Date]],$A14),)),"")</f>
        <v>0</v>
      </c>
      <c r="H14" s="20"/>
      <c r="I14" s="21"/>
      <c r="J14" s="22"/>
      <c r="K14" s="23"/>
    </row>
    <row r="15" spans="1:12" x14ac:dyDescent="0.25">
      <c r="A15" s="8">
        <v>43508</v>
      </c>
      <c r="B15" s="26">
        <f ca="1">IFERROR(MAX(OFFSET(Tableau1[[#Headers],[h entrée 1]],MATCH($A15,Tableau1[[Date]:[Date]],0),,COUNTIF(Tableau1[[Date]:[Date]],$A15),)),"")</f>
        <v>0.51141203703703708</v>
      </c>
      <c r="C15" s="26">
        <f ca="1">IFERROR(MAX(OFFSET(Tableau1[[#Headers],[h sortie 1]],MATCH($A15,Tableau1[[Date]:[Date]],0),,COUNTIF(Tableau1[[Date]:[Date]],$A15),)),"")</f>
        <v>0.82414351851851853</v>
      </c>
      <c r="D15" s="26">
        <f ca="1">IFERROR(MAX(OFFSET(Tableau1[[#Headers],[h entrée 2]],MATCH($A15,Tableau1[[Date]:[Date]],0),,COUNTIF(Tableau1[[Date]:[Date]],$A15),)),"")</f>
        <v>0</v>
      </c>
      <c r="E15" s="26">
        <f ca="1">IFERROR(MAX(OFFSET(Tableau1[[#Headers],[h sortie 2]],MATCH($A15,Tableau1[[Date]:[Date]],0),,COUNTIF(Tableau1[[Date]:[Date]],$A15),)),"")</f>
        <v>0</v>
      </c>
      <c r="F15" s="26">
        <f ca="1">IFERROR(MAX(OFFSET(Tableau1[[#Headers],[h entrée 3]],MATCH($A15,Tableau1[[Date]:[Date]],0),,COUNTIF(Tableau1[[Date]:[Date]],$A15),)),"")</f>
        <v>0</v>
      </c>
      <c r="G15" s="26">
        <f ca="1">IFERROR(MAX(OFFSET(Tableau1[[#Headers],[h sortie 3]],MATCH($A15,Tableau1[[Date]:[Date]],0),,COUNTIF(Tableau1[[Date]:[Date]],$A15),)),"")</f>
        <v>0</v>
      </c>
      <c r="H15" s="20"/>
      <c r="I15" s="21"/>
      <c r="J15" s="22"/>
      <c r="K15" s="23"/>
    </row>
    <row r="16" spans="1:12" x14ac:dyDescent="0.25">
      <c r="A16" s="8">
        <v>43509</v>
      </c>
      <c r="B16" s="26" t="str">
        <f ca="1">IFERROR(MAX(OFFSET(Tableau1[[#Headers],[h entrée 1]],MATCH($A16,Tableau1[[Date]:[Date]],0),,COUNTIF(Tableau1[[Date]:[Date]],$A16),)),"")</f>
        <v/>
      </c>
      <c r="C16" s="26" t="str">
        <f ca="1">IFERROR(MAX(OFFSET(Tableau1[[#Headers],[h sortie 1]],MATCH($A16,Tableau1[[Date]:[Date]],0),,COUNTIF(Tableau1[[Date]:[Date]],$A16),)),"")</f>
        <v/>
      </c>
      <c r="D16" s="26" t="str">
        <f ca="1">IFERROR(MAX(OFFSET(Tableau1[[#Headers],[h entrée 2]],MATCH($A16,Tableau1[[Date]:[Date]],0),,COUNTIF(Tableau1[[Date]:[Date]],$A16),)),"")</f>
        <v/>
      </c>
      <c r="E16" s="26" t="str">
        <f ca="1">IFERROR(MAX(OFFSET(Tableau1[[#Headers],[h sortie 2]],MATCH($A16,Tableau1[[Date]:[Date]],0),,COUNTIF(Tableau1[[Date]:[Date]],$A16),)),"")</f>
        <v/>
      </c>
      <c r="F16" s="26" t="str">
        <f ca="1">IFERROR(MAX(OFFSET(Tableau1[[#Headers],[h entrée 3]],MATCH($A16,Tableau1[[Date]:[Date]],0),,COUNTIF(Tableau1[[Date]:[Date]],$A16),)),"")</f>
        <v/>
      </c>
      <c r="G16" s="26" t="str">
        <f ca="1">IFERROR(MAX(OFFSET(Tableau1[[#Headers],[h sortie 3]],MATCH($A16,Tableau1[[Date]:[Date]],0),,COUNTIF(Tableau1[[Date]:[Date]],$A16),)),"")</f>
        <v/>
      </c>
      <c r="H16" s="20"/>
      <c r="I16" s="21"/>
      <c r="J16" s="22"/>
      <c r="K16" s="23"/>
    </row>
    <row r="17" spans="1:11" x14ac:dyDescent="0.25">
      <c r="A17" s="8">
        <v>43510</v>
      </c>
      <c r="B17" s="26">
        <f ca="1">IFERROR(MAX(OFFSET(Tableau1[[#Headers],[h entrée 1]],MATCH($A17,Tableau1[[Date]:[Date]],0),,COUNTIF(Tableau1[[Date]:[Date]],$A17),)),"")</f>
        <v>0.61368055555555556</v>
      </c>
      <c r="C17" s="26">
        <f ca="1">IFERROR(MAX(OFFSET(Tableau1[[#Headers],[h sortie 1]],MATCH($A17,Tableau1[[Date]:[Date]],0),,COUNTIF(Tableau1[[Date]:[Date]],$A17),)),"")</f>
        <v>0.99930555555555556</v>
      </c>
      <c r="D17" s="26">
        <f ca="1">IFERROR(MAX(OFFSET(Tableau1[[#Headers],[h entrée 2]],MATCH($A17,Tableau1[[Date]:[Date]],0),,COUNTIF(Tableau1[[Date]:[Date]],$A17),)),"")</f>
        <v>0</v>
      </c>
      <c r="E17" s="26">
        <f ca="1">IFERROR(MAX(OFFSET(Tableau1[[#Headers],[h sortie 2]],MATCH($A17,Tableau1[[Date]:[Date]],0),,COUNTIF(Tableau1[[Date]:[Date]],$A17),)),"")</f>
        <v>0</v>
      </c>
      <c r="F17" s="26">
        <f ca="1">IFERROR(MAX(OFFSET(Tableau1[[#Headers],[h entrée 3]],MATCH($A17,Tableau1[[Date]:[Date]],0),,COUNTIF(Tableau1[[Date]:[Date]],$A17),)),"")</f>
        <v>0</v>
      </c>
      <c r="G17" s="26">
        <f ca="1">IFERROR(MAX(OFFSET(Tableau1[[#Headers],[h sortie 3]],MATCH($A17,Tableau1[[Date]:[Date]],0),,COUNTIF(Tableau1[[Date]:[Date]],$A17),)),"")</f>
        <v>0</v>
      </c>
      <c r="H17" s="20"/>
      <c r="I17" s="21"/>
      <c r="J17" s="22"/>
      <c r="K17" s="23"/>
    </row>
    <row r="18" spans="1:11" x14ac:dyDescent="0.25">
      <c r="A18" s="8">
        <v>43511</v>
      </c>
      <c r="B18" s="26">
        <f ca="1">IFERROR(MAX(OFFSET(Tableau1[[#Headers],[h entrée 1]],MATCH($A18,Tableau1[[Date]:[Date]],0),,COUNTIF(Tableau1[[Date]:[Date]],$A18),)),"")</f>
        <v>0</v>
      </c>
      <c r="C18" s="26">
        <f ca="1">IFERROR(MAX(OFFSET(Tableau1[[#Headers],[h sortie 1]],MATCH($A18,Tableau1[[Date]:[Date]],0),,COUNTIF(Tableau1[[Date]:[Date]],$A18),)),"")</f>
        <v>2.6388888888888889E-2</v>
      </c>
      <c r="D18" s="26">
        <f ca="1">IFERROR(MAX(OFFSET(Tableau1[[#Headers],[h entrée 2]],MATCH($A18,Tableau1[[Date]:[Date]],0),,COUNTIF(Tableau1[[Date]:[Date]],$A18),)),"")</f>
        <v>0.510625</v>
      </c>
      <c r="E18" s="26">
        <f ca="1">IFERROR(MAX(OFFSET(Tableau1[[#Headers],[h sortie 2]],MATCH($A18,Tableau1[[Date]:[Date]],0),,COUNTIF(Tableau1[[Date]:[Date]],$A18),)),"")</f>
        <v>0.8137847222222222</v>
      </c>
      <c r="F18" s="26">
        <f ca="1">IFERROR(MAX(OFFSET(Tableau1[[#Headers],[h entrée 3]],MATCH($A18,Tableau1[[Date]:[Date]],0),,COUNTIF(Tableau1[[Date]:[Date]],$A18),)),"")</f>
        <v>0</v>
      </c>
      <c r="G18" s="26">
        <f ca="1">IFERROR(MAX(OFFSET(Tableau1[[#Headers],[h sortie 3]],MATCH($A18,Tableau1[[Date]:[Date]],0),,COUNTIF(Tableau1[[Date]:[Date]],$A18),)),"")</f>
        <v>0</v>
      </c>
      <c r="H18" s="20"/>
      <c r="I18" s="21"/>
      <c r="J18" s="22"/>
      <c r="K18" s="23"/>
    </row>
    <row r="19" spans="1:11" x14ac:dyDescent="0.25">
      <c r="A19" s="8">
        <v>43512</v>
      </c>
      <c r="B19" s="26" t="str">
        <f ca="1">IFERROR(MAX(OFFSET(Tableau1[[#Headers],[h entrée 1]],MATCH($A19,Tableau1[[Date]:[Date]],0),,COUNTIF(Tableau1[[Date]:[Date]],$A19),)),"")</f>
        <v/>
      </c>
      <c r="C19" s="26" t="str">
        <f ca="1">IFERROR(MAX(OFFSET(Tableau1[[#Headers],[h sortie 1]],MATCH($A19,Tableau1[[Date]:[Date]],0),,COUNTIF(Tableau1[[Date]:[Date]],$A19),)),"")</f>
        <v/>
      </c>
      <c r="D19" s="26" t="str">
        <f ca="1">IFERROR(MAX(OFFSET(Tableau1[[#Headers],[h entrée 2]],MATCH($A19,Tableau1[[Date]:[Date]],0),,COUNTIF(Tableau1[[Date]:[Date]],$A19),)),"")</f>
        <v/>
      </c>
      <c r="E19" s="26" t="str">
        <f ca="1">IFERROR(MAX(OFFSET(Tableau1[[#Headers],[h sortie 2]],MATCH($A19,Tableau1[[Date]:[Date]],0),,COUNTIF(Tableau1[[Date]:[Date]],$A19),)),"")</f>
        <v/>
      </c>
      <c r="F19" s="26" t="str">
        <f ca="1">IFERROR(MAX(OFFSET(Tableau1[[#Headers],[h entrée 3]],MATCH($A19,Tableau1[[Date]:[Date]],0),,COUNTIF(Tableau1[[Date]:[Date]],$A19),)),"")</f>
        <v/>
      </c>
      <c r="G19" s="26" t="str">
        <f ca="1">IFERROR(MAX(OFFSET(Tableau1[[#Headers],[h sortie 3]],MATCH($A19,Tableau1[[Date]:[Date]],0),,COUNTIF(Tableau1[[Date]:[Date]],$A19),)),"")</f>
        <v/>
      </c>
      <c r="H19" s="20"/>
      <c r="I19" s="21"/>
      <c r="J19" s="22"/>
      <c r="K19" s="23"/>
    </row>
    <row r="20" spans="1:11" x14ac:dyDescent="0.25">
      <c r="A20" s="8">
        <v>43513</v>
      </c>
      <c r="B20" s="26" t="str">
        <f ca="1">IFERROR(MAX(OFFSET(Tableau1[[#Headers],[h entrée 1]],MATCH($A20,Tableau1[[Date]:[Date]],0),,COUNTIF(Tableau1[[Date]:[Date]],$A20),)),"")</f>
        <v/>
      </c>
      <c r="C20" s="26" t="str">
        <f ca="1">IFERROR(MAX(OFFSET(Tableau1[[#Headers],[h sortie 1]],MATCH($A20,Tableau1[[Date]:[Date]],0),,COUNTIF(Tableau1[[Date]:[Date]],$A20),)),"")</f>
        <v/>
      </c>
      <c r="D20" s="26" t="str">
        <f ca="1">IFERROR(MAX(OFFSET(Tableau1[[#Headers],[h entrée 2]],MATCH($A20,Tableau1[[Date]:[Date]],0),,COUNTIF(Tableau1[[Date]:[Date]],$A20),)),"")</f>
        <v/>
      </c>
      <c r="E20" s="26" t="str">
        <f ca="1">IFERROR(MAX(OFFSET(Tableau1[[#Headers],[h sortie 2]],MATCH($A20,Tableau1[[Date]:[Date]],0),,COUNTIF(Tableau1[[Date]:[Date]],$A20),)),"")</f>
        <v/>
      </c>
      <c r="F20" s="26" t="str">
        <f ca="1">IFERROR(MAX(OFFSET(Tableau1[[#Headers],[h entrée 3]],MATCH($A20,Tableau1[[Date]:[Date]],0),,COUNTIF(Tableau1[[Date]:[Date]],$A20),)),"")</f>
        <v/>
      </c>
      <c r="G20" s="26" t="str">
        <f ca="1">IFERROR(MAX(OFFSET(Tableau1[[#Headers],[h sortie 3]],MATCH($A20,Tableau1[[Date]:[Date]],0),,COUNTIF(Tableau1[[Date]:[Date]],$A20),)),"")</f>
        <v/>
      </c>
      <c r="H20" s="20"/>
      <c r="I20" s="21"/>
      <c r="J20" s="22"/>
      <c r="K20" s="23"/>
    </row>
    <row r="21" spans="1:11" x14ac:dyDescent="0.25">
      <c r="A21" s="8">
        <v>43514</v>
      </c>
      <c r="B21" s="26">
        <f ca="1">IFERROR(MAX(OFFSET(Tableau1[[#Headers],[h entrée 1]],MATCH($A21,Tableau1[[Date]:[Date]],0),,COUNTIF(Tableau1[[Date]:[Date]],$A21),)),"")</f>
        <v>0.28127314814814813</v>
      </c>
      <c r="C21" s="26">
        <f ca="1">IFERROR(MAX(OFFSET(Tableau1[[#Headers],[h sortie 1]],MATCH($A21,Tableau1[[Date]:[Date]],0),,COUNTIF(Tableau1[[Date]:[Date]],$A21),)),"")</f>
        <v>0.58592592592592596</v>
      </c>
      <c r="D21" s="26">
        <f ca="1">IFERROR(MAX(OFFSET(Tableau1[[#Headers],[h entrée 2]],MATCH($A21,Tableau1[[Date]:[Date]],0),,COUNTIF(Tableau1[[Date]:[Date]],$A21),)),"")</f>
        <v>0</v>
      </c>
      <c r="E21" s="26">
        <f ca="1">IFERROR(MAX(OFFSET(Tableau1[[#Headers],[h sortie 2]],MATCH($A21,Tableau1[[Date]:[Date]],0),,COUNTIF(Tableau1[[Date]:[Date]],$A21),)),"")</f>
        <v>0</v>
      </c>
      <c r="F21" s="26">
        <f ca="1">IFERROR(MAX(OFFSET(Tableau1[[#Headers],[h entrée 3]],MATCH($A21,Tableau1[[Date]:[Date]],0),,COUNTIF(Tableau1[[Date]:[Date]],$A21),)),"")</f>
        <v>0</v>
      </c>
      <c r="G21" s="26">
        <f ca="1">IFERROR(MAX(OFFSET(Tableau1[[#Headers],[h sortie 3]],MATCH($A21,Tableau1[[Date]:[Date]],0),,COUNTIF(Tableau1[[Date]:[Date]],$A21),)),"")</f>
        <v>0</v>
      </c>
      <c r="H21" s="20"/>
      <c r="I21" s="21"/>
      <c r="J21" s="22"/>
      <c r="K21" s="23"/>
    </row>
    <row r="22" spans="1:11" x14ac:dyDescent="0.25">
      <c r="A22" s="8">
        <v>43515</v>
      </c>
      <c r="B22" s="26">
        <f ca="1">IFERROR(MAX(OFFSET(Tableau1[[#Headers],[h entrée 1]],MATCH($A22,Tableau1[[Date]:[Date]],0),,COUNTIF(Tableau1[[Date]:[Date]],$A22),)),"")</f>
        <v>0.28244212962962961</v>
      </c>
      <c r="C22" s="26">
        <f ca="1">IFERROR(MAX(OFFSET(Tableau1[[#Headers],[h sortie 1]],MATCH($A22,Tableau1[[Date]:[Date]],0),,COUNTIF(Tableau1[[Date]:[Date]],$A22),)),"")</f>
        <v>0.59377314814814819</v>
      </c>
      <c r="D22" s="26">
        <f ca="1">IFERROR(MAX(OFFSET(Tableau1[[#Headers],[h entrée 2]],MATCH($A22,Tableau1[[Date]:[Date]],0),,COUNTIF(Tableau1[[Date]:[Date]],$A22),)),"")</f>
        <v>0</v>
      </c>
      <c r="E22" s="26">
        <f ca="1">IFERROR(MAX(OFFSET(Tableau1[[#Headers],[h sortie 2]],MATCH($A22,Tableau1[[Date]:[Date]],0),,COUNTIF(Tableau1[[Date]:[Date]],$A22),)),"")</f>
        <v>0</v>
      </c>
      <c r="F22" s="26">
        <f ca="1">IFERROR(MAX(OFFSET(Tableau1[[#Headers],[h entrée 3]],MATCH($A22,Tableau1[[Date]:[Date]],0),,COUNTIF(Tableau1[[Date]:[Date]],$A22),)),"")</f>
        <v>0</v>
      </c>
      <c r="G22" s="26">
        <f ca="1">IFERROR(MAX(OFFSET(Tableau1[[#Headers],[h sortie 3]],MATCH($A22,Tableau1[[Date]:[Date]],0),,COUNTIF(Tableau1[[Date]:[Date]],$A22),)),"")</f>
        <v>0</v>
      </c>
      <c r="H22" s="20"/>
      <c r="I22" s="21"/>
      <c r="J22" s="22"/>
      <c r="K22" s="23"/>
    </row>
    <row r="23" spans="1:11" x14ac:dyDescent="0.25">
      <c r="A23" s="8">
        <v>43516</v>
      </c>
      <c r="B23" s="26">
        <f ca="1">IFERROR(MAX(OFFSET(Tableau1[[#Headers],[h entrée 1]],MATCH($A23,Tableau1[[Date]:[Date]],0),,COUNTIF(Tableau1[[Date]:[Date]],$A23),)),"")</f>
        <v>0.2792708333333333</v>
      </c>
      <c r="C23" s="26">
        <f ca="1">IFERROR(MAX(OFFSET(Tableau1[[#Headers],[h sortie 1]],MATCH($A23,Tableau1[[Date]:[Date]],0),,COUNTIF(Tableau1[[Date]:[Date]],$A23),)),"")</f>
        <v>0.58376157407407414</v>
      </c>
      <c r="D23" s="26">
        <f ca="1">IFERROR(MAX(OFFSET(Tableau1[[#Headers],[h entrée 2]],MATCH($A23,Tableau1[[Date]:[Date]],0),,COUNTIF(Tableau1[[Date]:[Date]],$A23),)),"")</f>
        <v>0</v>
      </c>
      <c r="E23" s="26">
        <f ca="1">IFERROR(MAX(OFFSET(Tableau1[[#Headers],[h sortie 2]],MATCH($A23,Tableau1[[Date]:[Date]],0),,COUNTIF(Tableau1[[Date]:[Date]],$A23),)),"")</f>
        <v>0</v>
      </c>
      <c r="F23" s="26">
        <f ca="1">IFERROR(MAX(OFFSET(Tableau1[[#Headers],[h entrée 3]],MATCH($A23,Tableau1[[Date]:[Date]],0),,COUNTIF(Tableau1[[Date]:[Date]],$A23),)),"")</f>
        <v>0</v>
      </c>
      <c r="G23" s="26">
        <f ca="1">IFERROR(MAX(OFFSET(Tableau1[[#Headers],[h sortie 3]],MATCH($A23,Tableau1[[Date]:[Date]],0),,COUNTIF(Tableau1[[Date]:[Date]],$A23),)),"")</f>
        <v>0</v>
      </c>
      <c r="H23" s="20"/>
      <c r="I23" s="21"/>
      <c r="J23" s="22"/>
      <c r="K23" s="23"/>
    </row>
    <row r="24" spans="1:11" x14ac:dyDescent="0.25">
      <c r="A24" s="8">
        <v>43517</v>
      </c>
      <c r="B24" s="26">
        <f ca="1">IFERROR(MAX(OFFSET(Tableau1[[#Headers],[h entrée 1]],MATCH($A24,Tableau1[[Date]:[Date]],0),,COUNTIF(Tableau1[[Date]:[Date]],$A24),)),"")</f>
        <v>0.50993055555555555</v>
      </c>
      <c r="C24" s="26">
        <f ca="1">IFERROR(MAX(OFFSET(Tableau1[[#Headers],[h sortie 1]],MATCH($A24,Tableau1[[Date]:[Date]],0),,COUNTIF(Tableau1[[Date]:[Date]],$A24),)),"")</f>
        <v>0.8882175925925927</v>
      </c>
      <c r="D24" s="26">
        <f ca="1">IFERROR(MAX(OFFSET(Tableau1[[#Headers],[h entrée 2]],MATCH($A24,Tableau1[[Date]:[Date]],0),,COUNTIF(Tableau1[[Date]:[Date]],$A24),)),"")</f>
        <v>0</v>
      </c>
      <c r="E24" s="26">
        <f ca="1">IFERROR(MAX(OFFSET(Tableau1[[#Headers],[h sortie 2]],MATCH($A24,Tableau1[[Date]:[Date]],0),,COUNTIF(Tableau1[[Date]:[Date]],$A24),)),"")</f>
        <v>0</v>
      </c>
      <c r="F24" s="26">
        <f ca="1">IFERROR(MAX(OFFSET(Tableau1[[#Headers],[h entrée 3]],MATCH($A24,Tableau1[[Date]:[Date]],0),,COUNTIF(Tableau1[[Date]:[Date]],$A24),)),"")</f>
        <v>0</v>
      </c>
      <c r="G24" s="26">
        <f ca="1">IFERROR(MAX(OFFSET(Tableau1[[#Headers],[h sortie 3]],MATCH($A24,Tableau1[[Date]:[Date]],0),,COUNTIF(Tableau1[[Date]:[Date]],$A24),)),"")</f>
        <v>0</v>
      </c>
      <c r="H24" s="20"/>
      <c r="I24" s="21"/>
      <c r="J24" s="22"/>
      <c r="K24" s="23"/>
    </row>
    <row r="25" spans="1:11" x14ac:dyDescent="0.25">
      <c r="A25" s="8">
        <v>43518</v>
      </c>
      <c r="B25" s="26">
        <f ca="1">IFERROR(MAX(OFFSET(Tableau1[[#Headers],[h entrée 1]],MATCH($A25,Tableau1[[Date]:[Date]],0),,COUNTIF(Tableau1[[Date]:[Date]],$A25),)),"")</f>
        <v>0.57348379629629631</v>
      </c>
      <c r="C25" s="26">
        <f ca="1">IFERROR(MAX(OFFSET(Tableau1[[#Headers],[h sortie 1]],MATCH($A25,Tableau1[[Date]:[Date]],0),,COUNTIF(Tableau1[[Date]:[Date]],$A25),)),"")</f>
        <v>0.99930555555555556</v>
      </c>
      <c r="D25" s="26">
        <f ca="1">IFERROR(MAX(OFFSET(Tableau1[[#Headers],[h entrée 2]],MATCH($A25,Tableau1[[Date]:[Date]],0),,COUNTIF(Tableau1[[Date]:[Date]],$A25),)),"")</f>
        <v>0</v>
      </c>
      <c r="E25" s="26">
        <f ca="1">IFERROR(MAX(OFFSET(Tableau1[[#Headers],[h sortie 2]],MATCH($A25,Tableau1[[Date]:[Date]],0),,COUNTIF(Tableau1[[Date]:[Date]],$A25),)),"")</f>
        <v>0</v>
      </c>
      <c r="F25" s="26">
        <f ca="1">IFERROR(MAX(OFFSET(Tableau1[[#Headers],[h entrée 3]],MATCH($A25,Tableau1[[Date]:[Date]],0),,COUNTIF(Tableau1[[Date]:[Date]],$A25),)),"")</f>
        <v>0</v>
      </c>
      <c r="G25" s="26">
        <f ca="1">IFERROR(MAX(OFFSET(Tableau1[[#Headers],[h sortie 3]],MATCH($A25,Tableau1[[Date]:[Date]],0),,COUNTIF(Tableau1[[Date]:[Date]],$A25),)),"")</f>
        <v>0</v>
      </c>
      <c r="H25" s="20"/>
      <c r="I25" s="21"/>
      <c r="J25" s="22"/>
      <c r="K25" s="23"/>
    </row>
    <row r="26" spans="1:11" x14ac:dyDescent="0.25">
      <c r="A26" s="8">
        <v>43519</v>
      </c>
      <c r="B26" s="26">
        <f ca="1">IFERROR(MAX(OFFSET(Tableau1[[#Headers],[h entrée 1]],MATCH($A26,Tableau1[[Date]:[Date]],0),,COUNTIF(Tableau1[[Date]:[Date]],$A26),)),"")</f>
        <v>0</v>
      </c>
      <c r="C26" s="26">
        <f ca="1">IFERROR(MAX(OFFSET(Tableau1[[#Headers],[h sortie 1]],MATCH($A26,Tableau1[[Date]:[Date]],0),,COUNTIF(Tableau1[[Date]:[Date]],$A26),)),"")</f>
        <v>0.1111111111111111</v>
      </c>
      <c r="D26" s="26">
        <f ca="1">IFERROR(MAX(OFFSET(Tableau1[[#Headers],[h entrée 2]],MATCH($A26,Tableau1[[Date]:[Date]],0),,COUNTIF(Tableau1[[Date]:[Date]],$A26),)),"")</f>
        <v>0</v>
      </c>
      <c r="E26" s="26">
        <f ca="1">IFERROR(MAX(OFFSET(Tableau1[[#Headers],[h sortie 2]],MATCH($A26,Tableau1[[Date]:[Date]],0),,COUNTIF(Tableau1[[Date]:[Date]],$A26),)),"")</f>
        <v>0</v>
      </c>
      <c r="F26" s="26">
        <f ca="1">IFERROR(MAX(OFFSET(Tableau1[[#Headers],[h entrée 3]],MATCH($A26,Tableau1[[Date]:[Date]],0),,COUNTIF(Tableau1[[Date]:[Date]],$A26),)),"")</f>
        <v>0</v>
      </c>
      <c r="G26" s="26">
        <f ca="1">IFERROR(MAX(OFFSET(Tableau1[[#Headers],[h sortie 3]],MATCH($A26,Tableau1[[Date]:[Date]],0),,COUNTIF(Tableau1[[Date]:[Date]],$A26),)),"")</f>
        <v>0</v>
      </c>
      <c r="H26" s="20"/>
      <c r="I26" s="21"/>
      <c r="J26" s="22"/>
      <c r="K26" s="23"/>
    </row>
    <row r="27" spans="1:11" x14ac:dyDescent="0.25">
      <c r="A27" s="8">
        <v>43520</v>
      </c>
      <c r="B27" s="26" t="str">
        <f ca="1">IFERROR(MAX(OFFSET(Tableau1[[#Headers],[h entrée 1]],MATCH($A27,Tableau1[[Date]:[Date]],0),,COUNTIF(Tableau1[[Date]:[Date]],$A27),)),"")</f>
        <v/>
      </c>
      <c r="C27" s="26" t="str">
        <f ca="1">IFERROR(MAX(OFFSET(Tableau1[[#Headers],[h sortie 1]],MATCH($A27,Tableau1[[Date]:[Date]],0),,COUNTIF(Tableau1[[Date]:[Date]],$A27),)),"")</f>
        <v/>
      </c>
      <c r="D27" s="26" t="str">
        <f ca="1">IFERROR(MAX(OFFSET(Tableau1[[#Headers],[h entrée 2]],MATCH($A27,Tableau1[[Date]:[Date]],0),,COUNTIF(Tableau1[[Date]:[Date]],$A27),)),"")</f>
        <v/>
      </c>
      <c r="E27" s="26" t="str">
        <f ca="1">IFERROR(MAX(OFFSET(Tableau1[[#Headers],[h sortie 2]],MATCH($A27,Tableau1[[Date]:[Date]],0),,COUNTIF(Tableau1[[Date]:[Date]],$A27),)),"")</f>
        <v/>
      </c>
      <c r="F27" s="26" t="str">
        <f ca="1">IFERROR(MAX(OFFSET(Tableau1[[#Headers],[h entrée 3]],MATCH($A27,Tableau1[[Date]:[Date]],0),,COUNTIF(Tableau1[[Date]:[Date]],$A27),)),"")</f>
        <v/>
      </c>
      <c r="G27" s="26" t="str">
        <f ca="1">IFERROR(MAX(OFFSET(Tableau1[[#Headers],[h sortie 3]],MATCH($A27,Tableau1[[Date]:[Date]],0),,COUNTIF(Tableau1[[Date]:[Date]],$A27),)),"")</f>
        <v/>
      </c>
      <c r="H27" s="20"/>
      <c r="I27" s="21"/>
      <c r="J27" s="22"/>
      <c r="K27" s="23"/>
    </row>
    <row r="28" spans="1:11" x14ac:dyDescent="0.25">
      <c r="A28" s="8">
        <v>43521</v>
      </c>
      <c r="B28" s="26">
        <f ca="1">IFERROR(MAX(OFFSET(Tableau1[[#Headers],[h entrée 1]],MATCH($A28,Tableau1[[Date]:[Date]],0),,COUNTIF(Tableau1[[Date]:[Date]],$A28),)),"")</f>
        <v>0.28325231481481478</v>
      </c>
      <c r="C28" s="26">
        <f ca="1">IFERROR(MAX(OFFSET(Tableau1[[#Headers],[h sortie 1]],MATCH($A28,Tableau1[[Date]:[Date]],0),,COUNTIF(Tableau1[[Date]:[Date]],$A28),)),"")</f>
        <v>0.58733796296296303</v>
      </c>
      <c r="D28" s="26">
        <f ca="1">IFERROR(MAX(OFFSET(Tableau1[[#Headers],[h entrée 2]],MATCH($A28,Tableau1[[Date]:[Date]],0),,COUNTIF(Tableau1[[Date]:[Date]],$A28),)),"")</f>
        <v>0</v>
      </c>
      <c r="E28" s="26">
        <f ca="1">IFERROR(MAX(OFFSET(Tableau1[[#Headers],[h sortie 2]],MATCH($A28,Tableau1[[Date]:[Date]],0),,COUNTIF(Tableau1[[Date]:[Date]],$A28),)),"")</f>
        <v>0</v>
      </c>
      <c r="F28" s="26">
        <f ca="1">IFERROR(MAX(OFFSET(Tableau1[[#Headers],[h entrée 3]],MATCH($A28,Tableau1[[Date]:[Date]],0),,COUNTIF(Tableau1[[Date]:[Date]],$A28),)),"")</f>
        <v>0</v>
      </c>
      <c r="G28" s="26">
        <f ca="1">IFERROR(MAX(OFFSET(Tableau1[[#Headers],[h sortie 3]],MATCH($A28,Tableau1[[Date]:[Date]],0),,COUNTIF(Tableau1[[Date]:[Date]],$A28),)),"")</f>
        <v>0</v>
      </c>
      <c r="H28" s="20"/>
      <c r="I28" s="21"/>
      <c r="J28" s="22"/>
      <c r="K28" s="23"/>
    </row>
    <row r="29" spans="1:11" x14ac:dyDescent="0.25">
      <c r="A29" s="8">
        <v>43522</v>
      </c>
      <c r="B29" s="26" t="str">
        <f ca="1">IFERROR(MAX(OFFSET(Tableau1[[#Headers],[h entrée 1]],MATCH($A29,Tableau1[[Date]:[Date]],0),,COUNTIF(Tableau1[[Date]:[Date]],$A29),)),"")</f>
        <v/>
      </c>
      <c r="C29" s="26" t="str">
        <f ca="1">IFERROR(MAX(OFFSET(Tableau1[[#Headers],[h sortie 1]],MATCH($A29,Tableau1[[Date]:[Date]],0),,COUNTIF(Tableau1[[Date]:[Date]],$A29),)),"")</f>
        <v/>
      </c>
      <c r="D29" s="26" t="str">
        <f ca="1">IFERROR(MAX(OFFSET(Tableau1[[#Headers],[h entrée 2]],MATCH($A29,Tableau1[[Date]:[Date]],0),,COUNTIF(Tableau1[[Date]:[Date]],$A29),)),"")</f>
        <v/>
      </c>
      <c r="E29" s="26" t="str">
        <f ca="1">IFERROR(MAX(OFFSET(Tableau1[[#Headers],[h sortie 2]],MATCH($A29,Tableau1[[Date]:[Date]],0),,COUNTIF(Tableau1[[Date]:[Date]],$A29),)),"")</f>
        <v/>
      </c>
      <c r="F29" s="26" t="str">
        <f ca="1">IFERROR(MAX(OFFSET(Tableau1[[#Headers],[h entrée 3]],MATCH($A29,Tableau1[[Date]:[Date]],0),,COUNTIF(Tableau1[[Date]:[Date]],$A29),)),"")</f>
        <v/>
      </c>
      <c r="G29" s="26" t="str">
        <f ca="1">IFERROR(MAX(OFFSET(Tableau1[[#Headers],[h sortie 3]],MATCH($A29,Tableau1[[Date]:[Date]],0),,COUNTIF(Tableau1[[Date]:[Date]],$A29),)),"")</f>
        <v/>
      </c>
      <c r="H29" s="20"/>
      <c r="I29" s="21"/>
      <c r="J29" s="22"/>
      <c r="K29" s="23"/>
    </row>
    <row r="30" spans="1:11" x14ac:dyDescent="0.25">
      <c r="A30" s="8">
        <v>43523</v>
      </c>
      <c r="B30" s="26">
        <f ca="1">IFERROR(MAX(OFFSET(Tableau1[[#Headers],[h entrée 1]],MATCH($A30,Tableau1[[Date]:[Date]],0),,COUNTIF(Tableau1[[Date]:[Date]],$A30),)),"")</f>
        <v>0.51043981481481482</v>
      </c>
      <c r="C30" s="26">
        <f ca="1">IFERROR(MAX(OFFSET(Tableau1[[#Headers],[h sortie 1]],MATCH($A30,Tableau1[[Date]:[Date]],0),,COUNTIF(Tableau1[[Date]:[Date]],$A30),)),"")</f>
        <v>0.81253472222222223</v>
      </c>
      <c r="D30" s="26">
        <f ca="1">IFERROR(MAX(OFFSET(Tableau1[[#Headers],[h entrée 2]],MATCH($A30,Tableau1[[Date]:[Date]],0),,COUNTIF(Tableau1[[Date]:[Date]],$A30),)),"")</f>
        <v>0</v>
      </c>
      <c r="E30" s="26">
        <f ca="1">IFERROR(MAX(OFFSET(Tableau1[[#Headers],[h sortie 2]],MATCH($A30,Tableau1[[Date]:[Date]],0),,COUNTIF(Tableau1[[Date]:[Date]],$A30),)),"")</f>
        <v>0</v>
      </c>
      <c r="F30" s="26">
        <f ca="1">IFERROR(MAX(OFFSET(Tableau1[[#Headers],[h entrée 3]],MATCH($A30,Tableau1[[Date]:[Date]],0),,COUNTIF(Tableau1[[Date]:[Date]],$A30),)),"")</f>
        <v>0</v>
      </c>
      <c r="G30" s="26">
        <f ca="1">IFERROR(MAX(OFFSET(Tableau1[[#Headers],[h sortie 3]],MATCH($A30,Tableau1[[Date]:[Date]],0),,COUNTIF(Tableau1[[Date]:[Date]],$A30),)),"")</f>
        <v>0</v>
      </c>
      <c r="H30" s="20"/>
      <c r="I30" s="21"/>
      <c r="J30" s="22"/>
      <c r="K30" s="23"/>
    </row>
    <row r="31" spans="1:11" x14ac:dyDescent="0.25">
      <c r="A31" s="8">
        <v>43524</v>
      </c>
      <c r="B31" s="26">
        <f ca="1">IFERROR(MAX(OFFSET(Tableau1[[#Headers],[h entrée 1]],MATCH($A31,Tableau1[[Date]:[Date]],0),,COUNTIF(Tableau1[[Date]:[Date]],$A31),)),"")</f>
        <v>0.28128472222222223</v>
      </c>
      <c r="C31" s="26">
        <f ca="1">IFERROR(MAX(OFFSET(Tableau1[[#Headers],[h sortie 1]],MATCH($A31,Tableau1[[Date]:[Date]],0),,COUNTIF(Tableau1[[Date]:[Date]],$A31),)),"")</f>
        <v>0.58349537037037036</v>
      </c>
      <c r="D31" s="26">
        <f ca="1">IFERROR(MAX(OFFSET(Tableau1[[#Headers],[h entrée 2]],MATCH($A31,Tableau1[[Date]:[Date]],0),,COUNTIF(Tableau1[[Date]:[Date]],$A31),)),"")</f>
        <v>0</v>
      </c>
      <c r="E31" s="26">
        <f ca="1">IFERROR(MAX(OFFSET(Tableau1[[#Headers],[h sortie 2]],MATCH($A31,Tableau1[[Date]:[Date]],0),,COUNTIF(Tableau1[[Date]:[Date]],$A31),)),"")</f>
        <v>0</v>
      </c>
      <c r="F31" s="26">
        <f ca="1">IFERROR(MAX(OFFSET(Tableau1[[#Headers],[h entrée 3]],MATCH($A31,Tableau1[[Date]:[Date]],0),,COUNTIF(Tableau1[[Date]:[Date]],$A31),)),"")</f>
        <v>0</v>
      </c>
      <c r="G31" s="26">
        <f ca="1">IFERROR(MAX(OFFSET(Tableau1[[#Headers],[h sortie 3]],MATCH($A31,Tableau1[[Date]:[Date]],0),,COUNTIF(Tableau1[[Date]:[Date]],$A31),)),"")</f>
        <v>0</v>
      </c>
      <c r="H31" s="20"/>
      <c r="I31" s="21"/>
      <c r="J31" s="22"/>
      <c r="K31" s="23"/>
    </row>
    <row r="32" spans="1:11" x14ac:dyDescent="0.25">
      <c r="A32" s="8"/>
      <c r="B32" s="27"/>
      <c r="C32" s="27"/>
      <c r="D32" s="27"/>
      <c r="E32" s="27"/>
      <c r="F32" s="27"/>
      <c r="G32" s="27"/>
      <c r="H32" s="20"/>
      <c r="I32" s="21"/>
      <c r="J32" s="22"/>
      <c r="K32" s="23"/>
    </row>
    <row r="33" spans="1:11" x14ac:dyDescent="0.25">
      <c r="A33" s="8"/>
      <c r="B33" s="27"/>
      <c r="C33" s="27"/>
      <c r="D33" s="27"/>
      <c r="E33" s="27"/>
      <c r="F33" s="27"/>
      <c r="G33" s="27"/>
      <c r="H33" s="20"/>
      <c r="I33" s="21"/>
      <c r="J33" s="22"/>
      <c r="K33" s="23"/>
    </row>
    <row r="34" spans="1:11" x14ac:dyDescent="0.25">
      <c r="A34" s="8"/>
      <c r="B34" s="27"/>
      <c r="C34" s="27"/>
      <c r="D34" s="27"/>
      <c r="E34" s="27"/>
      <c r="F34" s="27"/>
      <c r="G34" s="27"/>
      <c r="H34" s="20"/>
      <c r="I34" s="21"/>
      <c r="J34" s="22"/>
      <c r="K34" s="23"/>
    </row>
  </sheetData>
  <conditionalFormatting sqref="A4:E34">
    <cfRule type="expression" dxfId="3" priority="2" stopIfTrue="1">
      <formula xml:space="preserve"> OR(WEEKDAY(A4)=1,WEEKDAY(A4)=7)</formula>
    </cfRule>
  </conditionalFormatting>
  <conditionalFormatting sqref="F4:G34">
    <cfRule type="expression" dxfId="2" priority="1" stopIfTrue="1">
      <formula xml:space="preserve"> OR(WEEKDAY(F4)=1,WEEKDAY(F4)=7)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AP37"/>
  <sheetViews>
    <sheetView zoomScaleNormal="100" workbookViewId="0">
      <selection activeCell="F26" sqref="F26"/>
    </sheetView>
  </sheetViews>
  <sheetFormatPr baseColWidth="10" defaultRowHeight="15" x14ac:dyDescent="0.25"/>
  <cols>
    <col min="1" max="1" width="4.140625" customWidth="1"/>
    <col min="3" max="42" width="10.7109375" customWidth="1"/>
  </cols>
  <sheetData>
    <row r="2" spans="1:42" x14ac:dyDescent="0.25">
      <c r="C2" s="1">
        <v>43497</v>
      </c>
      <c r="D2" s="1">
        <v>43497</v>
      </c>
      <c r="E2" s="1">
        <v>43500</v>
      </c>
      <c r="F2" s="1">
        <v>43500</v>
      </c>
      <c r="G2" s="1">
        <v>43501</v>
      </c>
      <c r="H2" s="1">
        <v>43501</v>
      </c>
      <c r="I2" s="1">
        <v>43502</v>
      </c>
      <c r="J2" s="1">
        <v>43502</v>
      </c>
      <c r="K2" s="1">
        <v>43503</v>
      </c>
      <c r="L2" s="1">
        <v>43503</v>
      </c>
      <c r="M2" s="1">
        <v>43504</v>
      </c>
      <c r="N2" s="1">
        <v>43504</v>
      </c>
      <c r="O2" s="1">
        <v>43507</v>
      </c>
      <c r="P2" s="1">
        <v>43507</v>
      </c>
      <c r="Q2" s="1">
        <v>43508</v>
      </c>
      <c r="R2" s="1">
        <v>43508</v>
      </c>
      <c r="S2" s="1">
        <v>43510</v>
      </c>
      <c r="T2" s="1">
        <v>43510</v>
      </c>
      <c r="U2" s="1">
        <v>43511</v>
      </c>
      <c r="V2" s="1">
        <v>43511</v>
      </c>
      <c r="W2" s="1">
        <v>43511</v>
      </c>
      <c r="X2" s="1">
        <v>43511</v>
      </c>
      <c r="Y2" s="1">
        <v>43514</v>
      </c>
      <c r="Z2" s="1">
        <v>43514</v>
      </c>
      <c r="AA2" s="1">
        <v>43515</v>
      </c>
      <c r="AB2" s="1">
        <v>43515</v>
      </c>
      <c r="AC2" s="1">
        <v>43516</v>
      </c>
      <c r="AD2" s="1">
        <v>43516</v>
      </c>
      <c r="AE2" s="1">
        <v>43517</v>
      </c>
      <c r="AF2" s="1">
        <v>43517</v>
      </c>
      <c r="AG2" s="1">
        <v>43518</v>
      </c>
      <c r="AH2" s="1">
        <v>43518</v>
      </c>
      <c r="AI2" s="1">
        <v>43519</v>
      </c>
      <c r="AJ2" s="1">
        <v>43519</v>
      </c>
      <c r="AK2" s="1">
        <v>43521</v>
      </c>
      <c r="AL2" s="1">
        <v>43521</v>
      </c>
      <c r="AM2" s="1">
        <v>43523</v>
      </c>
      <c r="AN2" s="1">
        <v>43523</v>
      </c>
      <c r="AO2" s="1">
        <v>43524</v>
      </c>
      <c r="AP2" s="1">
        <v>43524</v>
      </c>
    </row>
    <row r="3" spans="1:42" x14ac:dyDescent="0.25">
      <c r="C3">
        <v>12</v>
      </c>
      <c r="D3">
        <v>20</v>
      </c>
      <c r="E3">
        <v>6</v>
      </c>
      <c r="F3">
        <v>16</v>
      </c>
      <c r="G3">
        <v>6</v>
      </c>
      <c r="H3">
        <v>15</v>
      </c>
      <c r="I3">
        <v>6</v>
      </c>
      <c r="J3">
        <v>14</v>
      </c>
      <c r="K3">
        <v>12</v>
      </c>
      <c r="L3">
        <v>20</v>
      </c>
      <c r="M3">
        <v>7</v>
      </c>
      <c r="N3">
        <v>14</v>
      </c>
      <c r="O3">
        <v>6</v>
      </c>
      <c r="P3">
        <v>14</v>
      </c>
      <c r="Q3">
        <v>12</v>
      </c>
      <c r="R3">
        <v>19</v>
      </c>
      <c r="S3">
        <v>14</v>
      </c>
      <c r="T3">
        <v>23</v>
      </c>
      <c r="U3">
        <v>0</v>
      </c>
      <c r="V3">
        <v>0</v>
      </c>
      <c r="W3">
        <v>12</v>
      </c>
      <c r="X3">
        <v>19</v>
      </c>
      <c r="Y3">
        <v>6</v>
      </c>
      <c r="Z3">
        <v>14</v>
      </c>
      <c r="AA3">
        <v>6</v>
      </c>
      <c r="AB3">
        <v>14</v>
      </c>
      <c r="AC3">
        <v>6</v>
      </c>
      <c r="AD3">
        <v>14</v>
      </c>
      <c r="AE3">
        <v>12</v>
      </c>
      <c r="AF3">
        <v>21</v>
      </c>
      <c r="AG3">
        <v>13</v>
      </c>
      <c r="AH3">
        <v>23</v>
      </c>
      <c r="AI3">
        <v>0</v>
      </c>
      <c r="AJ3">
        <v>2</v>
      </c>
      <c r="AK3">
        <v>6</v>
      </c>
      <c r="AL3">
        <v>14</v>
      </c>
      <c r="AM3">
        <v>12</v>
      </c>
      <c r="AN3">
        <v>19</v>
      </c>
      <c r="AO3">
        <v>6</v>
      </c>
      <c r="AP3">
        <v>14</v>
      </c>
    </row>
    <row r="4" spans="1:42" x14ac:dyDescent="0.25">
      <c r="C4">
        <v>15</v>
      </c>
      <c r="D4">
        <v>37</v>
      </c>
      <c r="E4">
        <v>49</v>
      </c>
      <c r="F4">
        <v>55</v>
      </c>
      <c r="G4">
        <v>45</v>
      </c>
      <c r="H4">
        <v>35</v>
      </c>
      <c r="I4">
        <v>45</v>
      </c>
      <c r="J4">
        <v>56</v>
      </c>
      <c r="K4">
        <v>15</v>
      </c>
      <c r="L4">
        <v>30</v>
      </c>
      <c r="M4">
        <v>23</v>
      </c>
      <c r="N4">
        <v>40</v>
      </c>
      <c r="O4">
        <v>45</v>
      </c>
      <c r="P4">
        <v>2</v>
      </c>
      <c r="Q4">
        <v>16</v>
      </c>
      <c r="R4">
        <v>46</v>
      </c>
      <c r="S4">
        <v>43</v>
      </c>
      <c r="T4">
        <v>59</v>
      </c>
      <c r="U4">
        <v>0</v>
      </c>
      <c r="V4">
        <v>38</v>
      </c>
      <c r="W4">
        <v>15</v>
      </c>
      <c r="X4">
        <v>31</v>
      </c>
      <c r="Y4">
        <v>45</v>
      </c>
      <c r="Z4">
        <v>3</v>
      </c>
      <c r="AA4">
        <v>46</v>
      </c>
      <c r="AB4">
        <v>15</v>
      </c>
      <c r="AC4">
        <v>42</v>
      </c>
      <c r="AD4">
        <v>0</v>
      </c>
      <c r="AE4">
        <v>14</v>
      </c>
      <c r="AF4">
        <v>19</v>
      </c>
      <c r="AG4">
        <v>45</v>
      </c>
      <c r="AH4">
        <v>59</v>
      </c>
      <c r="AI4">
        <v>0</v>
      </c>
      <c r="AJ4">
        <v>40</v>
      </c>
      <c r="AK4">
        <v>47</v>
      </c>
      <c r="AL4">
        <v>5</v>
      </c>
      <c r="AM4">
        <v>15</v>
      </c>
      <c r="AN4">
        <v>30</v>
      </c>
      <c r="AO4">
        <v>45</v>
      </c>
      <c r="AP4">
        <v>0</v>
      </c>
    </row>
    <row r="5" spans="1:42" x14ac:dyDescent="0.25">
      <c r="C5">
        <v>17</v>
      </c>
      <c r="D5">
        <v>43</v>
      </c>
      <c r="E5">
        <v>51</v>
      </c>
      <c r="F5">
        <v>51</v>
      </c>
      <c r="G5">
        <v>4</v>
      </c>
      <c r="H5">
        <v>13</v>
      </c>
      <c r="I5">
        <v>3</v>
      </c>
      <c r="J5">
        <v>45</v>
      </c>
      <c r="K5">
        <v>7</v>
      </c>
      <c r="L5">
        <v>49</v>
      </c>
      <c r="M5">
        <v>23</v>
      </c>
      <c r="N5">
        <v>11</v>
      </c>
      <c r="O5">
        <v>3</v>
      </c>
      <c r="P5">
        <v>12</v>
      </c>
      <c r="Q5">
        <v>26</v>
      </c>
      <c r="R5">
        <v>46</v>
      </c>
      <c r="S5">
        <v>42</v>
      </c>
      <c r="T5">
        <v>0</v>
      </c>
      <c r="U5">
        <v>0</v>
      </c>
      <c r="V5">
        <v>0</v>
      </c>
      <c r="W5">
        <v>18</v>
      </c>
      <c r="X5">
        <v>51</v>
      </c>
      <c r="Y5">
        <v>2</v>
      </c>
      <c r="Z5">
        <v>44</v>
      </c>
      <c r="AA5">
        <v>43</v>
      </c>
      <c r="AB5">
        <v>2</v>
      </c>
      <c r="AC5">
        <v>9</v>
      </c>
      <c r="AD5">
        <v>37</v>
      </c>
      <c r="AE5">
        <v>18</v>
      </c>
      <c r="AF5">
        <v>2</v>
      </c>
      <c r="AG5">
        <v>49</v>
      </c>
      <c r="AH5">
        <v>0</v>
      </c>
      <c r="AI5">
        <v>0</v>
      </c>
      <c r="AJ5">
        <v>0</v>
      </c>
      <c r="AK5">
        <v>53</v>
      </c>
      <c r="AL5">
        <v>46</v>
      </c>
      <c r="AM5">
        <v>2</v>
      </c>
      <c r="AN5">
        <v>3</v>
      </c>
      <c r="AO5">
        <v>3</v>
      </c>
      <c r="AP5">
        <v>14</v>
      </c>
    </row>
    <row r="6" spans="1:42" s="2" customFormat="1" x14ac:dyDescent="0.25">
      <c r="C6" s="4">
        <f>TIME(C3,C4,C5)</f>
        <v>0.51061342592592596</v>
      </c>
      <c r="D6" s="4">
        <f t="shared" ref="D6:AK6" si="0">TIME(D3,D4,D5)</f>
        <v>0.85952546296296306</v>
      </c>
      <c r="E6" s="4">
        <f t="shared" si="0"/>
        <v>0.28461805555555558</v>
      </c>
      <c r="F6" s="4">
        <f t="shared" si="0"/>
        <v>0.70545138888888881</v>
      </c>
      <c r="G6" s="4">
        <f t="shared" si="0"/>
        <v>0.28129629629629632</v>
      </c>
      <c r="H6" s="4">
        <f t="shared" si="0"/>
        <v>0.64945601851851853</v>
      </c>
      <c r="I6" s="4">
        <f t="shared" si="0"/>
        <v>0.28128472222222223</v>
      </c>
      <c r="J6" s="4">
        <f t="shared" si="0"/>
        <v>0.62274305555555554</v>
      </c>
      <c r="K6" s="4">
        <f t="shared" si="0"/>
        <v>0.51049768518518512</v>
      </c>
      <c r="L6" s="4">
        <f t="shared" si="0"/>
        <v>0.85473379629629631</v>
      </c>
      <c r="M6" s="4">
        <f t="shared" si="0"/>
        <v>0.30790509259259258</v>
      </c>
      <c r="N6" s="4">
        <f t="shared" si="0"/>
        <v>0.61123842592592592</v>
      </c>
      <c r="O6" s="4">
        <f t="shared" si="0"/>
        <v>0.28128472222222223</v>
      </c>
      <c r="P6" s="4">
        <f t="shared" si="0"/>
        <v>0.58486111111111116</v>
      </c>
      <c r="Q6" s="4">
        <f t="shared" si="0"/>
        <v>0.51141203703703708</v>
      </c>
      <c r="R6" s="4">
        <f t="shared" si="0"/>
        <v>0.82414351851851853</v>
      </c>
      <c r="S6" s="4">
        <f t="shared" si="0"/>
        <v>0.61368055555555556</v>
      </c>
      <c r="T6" s="4">
        <f t="shared" si="0"/>
        <v>0.99930555555555556</v>
      </c>
      <c r="U6" s="4">
        <f t="shared" si="0"/>
        <v>0</v>
      </c>
      <c r="V6" s="4">
        <f t="shared" si="0"/>
        <v>2.6388888888888889E-2</v>
      </c>
      <c r="W6" s="4">
        <f t="shared" si="0"/>
        <v>0.510625</v>
      </c>
      <c r="X6" s="4">
        <f t="shared" si="0"/>
        <v>0.8137847222222222</v>
      </c>
      <c r="Y6" s="4">
        <f t="shared" si="0"/>
        <v>0.28127314814814813</v>
      </c>
      <c r="Z6" s="4">
        <f t="shared" si="0"/>
        <v>0.58592592592592596</v>
      </c>
      <c r="AA6" s="4">
        <f t="shared" si="0"/>
        <v>0.28244212962962961</v>
      </c>
      <c r="AB6" s="4">
        <f t="shared" si="0"/>
        <v>0.59377314814814819</v>
      </c>
      <c r="AC6" s="4">
        <f t="shared" si="0"/>
        <v>0.2792708333333333</v>
      </c>
      <c r="AD6" s="4">
        <f t="shared" si="0"/>
        <v>0.58376157407407414</v>
      </c>
      <c r="AE6" s="4">
        <f t="shared" si="0"/>
        <v>0.50993055555555555</v>
      </c>
      <c r="AF6" s="4">
        <f t="shared" si="0"/>
        <v>0.8882175925925927</v>
      </c>
      <c r="AG6" s="4">
        <f t="shared" si="0"/>
        <v>0.57348379629629631</v>
      </c>
      <c r="AH6" s="4">
        <f t="shared" si="0"/>
        <v>0.99930555555555556</v>
      </c>
      <c r="AI6" s="4">
        <f t="shared" si="0"/>
        <v>0</v>
      </c>
      <c r="AJ6" s="4">
        <f t="shared" si="0"/>
        <v>0.1111111111111111</v>
      </c>
      <c r="AK6" s="4">
        <f t="shared" si="0"/>
        <v>0.28325231481481478</v>
      </c>
      <c r="AL6" s="4">
        <f t="shared" ref="AL6" si="1">TIME(AL3,AL4,AL5)</f>
        <v>0.58733796296296303</v>
      </c>
      <c r="AM6" s="4">
        <f t="shared" ref="AM6" si="2">TIME(AM3,AM4,AM5)</f>
        <v>0.51043981481481482</v>
      </c>
      <c r="AN6" s="4">
        <f t="shared" ref="AN6" si="3">TIME(AN3,AN4,AN5)</f>
        <v>0.81253472222222223</v>
      </c>
      <c r="AO6" s="4">
        <f t="shared" ref="AO6" si="4">TIME(AO3,AO4,AO5)</f>
        <v>0.28128472222222223</v>
      </c>
      <c r="AP6" s="4">
        <f t="shared" ref="AP6" si="5">TIME(AP3,AP4,AP5)</f>
        <v>0.58349537037037036</v>
      </c>
    </row>
    <row r="8" spans="1:42" s="6" customFormat="1" x14ac:dyDescent="0.25">
      <c r="A8" s="5"/>
      <c r="B8" s="5">
        <f>DATE(2019,2,1)</f>
        <v>43497</v>
      </c>
      <c r="C8" s="3">
        <f>IF(C2=DATE(2019,2,1),C6,"")</f>
        <v>0.51061342592592596</v>
      </c>
      <c r="D8" s="3">
        <f t="shared" ref="D8:AP8" si="6">IF(D2=DATE(2019,2,1),D6,"")</f>
        <v>0.85952546296296306</v>
      </c>
      <c r="E8" s="3" t="str">
        <f t="shared" si="6"/>
        <v/>
      </c>
      <c r="F8" s="3" t="str">
        <f t="shared" si="6"/>
        <v/>
      </c>
      <c r="G8" s="3" t="str">
        <f t="shared" si="6"/>
        <v/>
      </c>
      <c r="H8" s="3" t="str">
        <f t="shared" si="6"/>
        <v/>
      </c>
      <c r="I8" s="3" t="str">
        <f t="shared" si="6"/>
        <v/>
      </c>
      <c r="J8" s="3" t="str">
        <f t="shared" si="6"/>
        <v/>
      </c>
      <c r="K8" s="3" t="str">
        <f t="shared" si="6"/>
        <v/>
      </c>
      <c r="L8" s="3" t="str">
        <f t="shared" si="6"/>
        <v/>
      </c>
      <c r="M8" s="3" t="str">
        <f t="shared" si="6"/>
        <v/>
      </c>
      <c r="N8" s="3" t="str">
        <f t="shared" si="6"/>
        <v/>
      </c>
      <c r="O8" s="3" t="str">
        <f t="shared" si="6"/>
        <v/>
      </c>
      <c r="P8" s="3" t="str">
        <f t="shared" si="6"/>
        <v/>
      </c>
      <c r="Q8" s="3" t="str">
        <f t="shared" si="6"/>
        <v/>
      </c>
      <c r="R8" s="3" t="str">
        <f t="shared" si="6"/>
        <v/>
      </c>
      <c r="S8" s="3" t="str">
        <f t="shared" si="6"/>
        <v/>
      </c>
      <c r="T8" s="3" t="str">
        <f t="shared" si="6"/>
        <v/>
      </c>
      <c r="U8" s="3" t="str">
        <f t="shared" si="6"/>
        <v/>
      </c>
      <c r="V8" s="3" t="str">
        <f t="shared" si="6"/>
        <v/>
      </c>
      <c r="W8" s="3" t="str">
        <f t="shared" si="6"/>
        <v/>
      </c>
      <c r="X8" s="3" t="str">
        <f t="shared" si="6"/>
        <v/>
      </c>
      <c r="Y8" s="3" t="str">
        <f t="shared" si="6"/>
        <v/>
      </c>
      <c r="Z8" s="3" t="str">
        <f t="shared" si="6"/>
        <v/>
      </c>
      <c r="AA8" s="3" t="str">
        <f t="shared" si="6"/>
        <v/>
      </c>
      <c r="AB8" s="3" t="str">
        <f t="shared" si="6"/>
        <v/>
      </c>
      <c r="AC8" s="3" t="str">
        <f t="shared" si="6"/>
        <v/>
      </c>
      <c r="AD8" s="3" t="str">
        <f t="shared" si="6"/>
        <v/>
      </c>
      <c r="AE8" s="3" t="str">
        <f t="shared" si="6"/>
        <v/>
      </c>
      <c r="AF8" s="3" t="str">
        <f t="shared" si="6"/>
        <v/>
      </c>
      <c r="AG8" s="3" t="str">
        <f t="shared" si="6"/>
        <v/>
      </c>
      <c r="AH8" s="3" t="str">
        <f t="shared" si="6"/>
        <v/>
      </c>
      <c r="AI8" s="3" t="str">
        <f t="shared" si="6"/>
        <v/>
      </c>
      <c r="AJ8" s="3" t="str">
        <f t="shared" si="6"/>
        <v/>
      </c>
      <c r="AK8" s="3" t="str">
        <f t="shared" si="6"/>
        <v/>
      </c>
      <c r="AL8" s="3" t="str">
        <f t="shared" si="6"/>
        <v/>
      </c>
      <c r="AM8" s="3" t="str">
        <f t="shared" si="6"/>
        <v/>
      </c>
      <c r="AN8" s="3" t="str">
        <f t="shared" si="6"/>
        <v/>
      </c>
      <c r="AO8" s="3" t="str">
        <f t="shared" si="6"/>
        <v/>
      </c>
      <c r="AP8" s="3" t="str">
        <f t="shared" si="6"/>
        <v/>
      </c>
    </row>
    <row r="9" spans="1:42" s="6" customFormat="1" x14ac:dyDescent="0.25">
      <c r="B9" s="7">
        <v>43498</v>
      </c>
      <c r="C9" s="3" t="str">
        <f>IF(C2=DATE(2019,2,2),C6,"")</f>
        <v/>
      </c>
      <c r="D9" s="3" t="str">
        <f t="shared" ref="D9:AP9" si="7">IF(D2=DATE(2019,2,2),D6,"")</f>
        <v/>
      </c>
      <c r="E9" s="3" t="str">
        <f t="shared" si="7"/>
        <v/>
      </c>
      <c r="F9" s="3" t="str">
        <f t="shared" si="7"/>
        <v/>
      </c>
      <c r="G9" s="3" t="str">
        <f t="shared" si="7"/>
        <v/>
      </c>
      <c r="H9" s="3" t="str">
        <f t="shared" si="7"/>
        <v/>
      </c>
      <c r="I9" s="3" t="str">
        <f t="shared" si="7"/>
        <v/>
      </c>
      <c r="J9" s="3" t="str">
        <f t="shared" si="7"/>
        <v/>
      </c>
      <c r="K9" s="3" t="str">
        <f t="shared" si="7"/>
        <v/>
      </c>
      <c r="L9" s="3" t="str">
        <f t="shared" si="7"/>
        <v/>
      </c>
      <c r="M9" s="3" t="str">
        <f t="shared" si="7"/>
        <v/>
      </c>
      <c r="N9" s="3" t="str">
        <f t="shared" si="7"/>
        <v/>
      </c>
      <c r="O9" s="3" t="str">
        <f t="shared" si="7"/>
        <v/>
      </c>
      <c r="P9" s="3" t="str">
        <f t="shared" si="7"/>
        <v/>
      </c>
      <c r="Q9" s="3" t="str">
        <f t="shared" si="7"/>
        <v/>
      </c>
      <c r="R9" s="3" t="str">
        <f t="shared" si="7"/>
        <v/>
      </c>
      <c r="S9" s="3" t="str">
        <f t="shared" si="7"/>
        <v/>
      </c>
      <c r="T9" s="3" t="str">
        <f t="shared" si="7"/>
        <v/>
      </c>
      <c r="U9" s="3" t="str">
        <f t="shared" si="7"/>
        <v/>
      </c>
      <c r="V9" s="3" t="str">
        <f t="shared" si="7"/>
        <v/>
      </c>
      <c r="W9" s="3" t="str">
        <f t="shared" si="7"/>
        <v/>
      </c>
      <c r="X9" s="3" t="str">
        <f t="shared" si="7"/>
        <v/>
      </c>
      <c r="Y9" s="3" t="str">
        <f t="shared" si="7"/>
        <v/>
      </c>
      <c r="Z9" s="3" t="str">
        <f t="shared" si="7"/>
        <v/>
      </c>
      <c r="AA9" s="3" t="str">
        <f t="shared" si="7"/>
        <v/>
      </c>
      <c r="AB9" s="3" t="str">
        <f t="shared" si="7"/>
        <v/>
      </c>
      <c r="AC9" s="3" t="str">
        <f t="shared" si="7"/>
        <v/>
      </c>
      <c r="AD9" s="3" t="str">
        <f t="shared" si="7"/>
        <v/>
      </c>
      <c r="AE9" s="3" t="str">
        <f t="shared" si="7"/>
        <v/>
      </c>
      <c r="AF9" s="3" t="str">
        <f t="shared" si="7"/>
        <v/>
      </c>
      <c r="AG9" s="3" t="str">
        <f t="shared" si="7"/>
        <v/>
      </c>
      <c r="AH9" s="3" t="str">
        <f t="shared" si="7"/>
        <v/>
      </c>
      <c r="AI9" s="3" t="str">
        <f t="shared" si="7"/>
        <v/>
      </c>
      <c r="AJ9" s="3" t="str">
        <f t="shared" si="7"/>
        <v/>
      </c>
      <c r="AK9" s="3" t="str">
        <f t="shared" si="7"/>
        <v/>
      </c>
      <c r="AL9" s="3" t="str">
        <f t="shared" si="7"/>
        <v/>
      </c>
      <c r="AM9" s="3" t="str">
        <f t="shared" si="7"/>
        <v/>
      </c>
      <c r="AN9" s="3" t="str">
        <f t="shared" si="7"/>
        <v/>
      </c>
      <c r="AO9" s="3" t="str">
        <f t="shared" si="7"/>
        <v/>
      </c>
      <c r="AP9" s="3" t="str">
        <f t="shared" si="7"/>
        <v/>
      </c>
    </row>
    <row r="10" spans="1:42" s="6" customFormat="1" x14ac:dyDescent="0.25">
      <c r="B10" s="7">
        <v>43499</v>
      </c>
      <c r="C10" s="3" t="str">
        <f>IF(C2=DATE(2019,2,3),C6,"")</f>
        <v/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s="6" customFormat="1" x14ac:dyDescent="0.25">
      <c r="B11" s="5">
        <v>43500</v>
      </c>
      <c r="C11" s="3" t="str">
        <f>IF(C2=DATE(2019,2,4),C6,"")</f>
        <v/>
      </c>
      <c r="D11" s="3" t="str">
        <f t="shared" ref="D11:AP11" si="8">IF($C$2=DATE(2019,2,4),D6,"")</f>
        <v/>
      </c>
      <c r="E11" s="3">
        <f>IF(E2=DATE(2019,2,4),E6,"")</f>
        <v>0.28461805555555558</v>
      </c>
      <c r="F11" s="3">
        <f t="shared" ref="F11:Y11" si="9">IF(F2=DATE(2019,2,4),F6,"")</f>
        <v>0.70545138888888881</v>
      </c>
      <c r="G11" s="3" t="str">
        <f t="shared" si="9"/>
        <v/>
      </c>
      <c r="H11" s="3" t="str">
        <f t="shared" si="9"/>
        <v/>
      </c>
      <c r="I11" s="3" t="str">
        <f t="shared" si="9"/>
        <v/>
      </c>
      <c r="J11" s="3" t="str">
        <f t="shared" si="9"/>
        <v/>
      </c>
      <c r="K11" s="3" t="str">
        <f t="shared" si="9"/>
        <v/>
      </c>
      <c r="L11" s="3" t="str">
        <f t="shared" si="9"/>
        <v/>
      </c>
      <c r="M11" s="3" t="str">
        <f t="shared" si="9"/>
        <v/>
      </c>
      <c r="N11" s="3" t="str">
        <f t="shared" si="9"/>
        <v/>
      </c>
      <c r="O11" s="3" t="str">
        <f t="shared" si="9"/>
        <v/>
      </c>
      <c r="P11" s="3" t="str">
        <f t="shared" si="9"/>
        <v/>
      </c>
      <c r="Q11" s="3" t="str">
        <f t="shared" si="9"/>
        <v/>
      </c>
      <c r="R11" s="3" t="str">
        <f t="shared" si="9"/>
        <v/>
      </c>
      <c r="S11" s="3" t="str">
        <f t="shared" si="9"/>
        <v/>
      </c>
      <c r="T11" s="3" t="str">
        <f t="shared" si="9"/>
        <v/>
      </c>
      <c r="U11" s="3" t="str">
        <f t="shared" si="9"/>
        <v/>
      </c>
      <c r="V11" s="3" t="str">
        <f t="shared" si="9"/>
        <v/>
      </c>
      <c r="W11" s="3" t="str">
        <f t="shared" si="9"/>
        <v/>
      </c>
      <c r="X11" s="3" t="str">
        <f t="shared" si="9"/>
        <v/>
      </c>
      <c r="Y11" s="3" t="str">
        <f t="shared" si="9"/>
        <v/>
      </c>
      <c r="Z11" s="3" t="str">
        <f t="shared" si="8"/>
        <v/>
      </c>
      <c r="AA11" s="3" t="str">
        <f t="shared" si="8"/>
        <v/>
      </c>
      <c r="AB11" s="3" t="str">
        <f t="shared" si="8"/>
        <v/>
      </c>
      <c r="AC11" s="3" t="str">
        <f t="shared" si="8"/>
        <v/>
      </c>
      <c r="AD11" s="3" t="str">
        <f t="shared" si="8"/>
        <v/>
      </c>
      <c r="AE11" s="3" t="str">
        <f t="shared" si="8"/>
        <v/>
      </c>
      <c r="AF11" s="3" t="str">
        <f t="shared" si="8"/>
        <v/>
      </c>
      <c r="AG11" s="3" t="str">
        <f t="shared" si="8"/>
        <v/>
      </c>
      <c r="AH11" s="3" t="str">
        <f t="shared" si="8"/>
        <v/>
      </c>
      <c r="AI11" s="3" t="str">
        <f t="shared" si="8"/>
        <v/>
      </c>
      <c r="AJ11" s="3" t="str">
        <f t="shared" si="8"/>
        <v/>
      </c>
      <c r="AK11" s="3" t="str">
        <f t="shared" si="8"/>
        <v/>
      </c>
      <c r="AL11" s="3" t="str">
        <f t="shared" si="8"/>
        <v/>
      </c>
      <c r="AM11" s="3" t="str">
        <f t="shared" si="8"/>
        <v/>
      </c>
      <c r="AN11" s="3" t="str">
        <f t="shared" si="8"/>
        <v/>
      </c>
      <c r="AO11" s="3" t="str">
        <f t="shared" si="8"/>
        <v/>
      </c>
      <c r="AP11" s="3" t="str">
        <f t="shared" si="8"/>
        <v/>
      </c>
    </row>
    <row r="12" spans="1:42" s="6" customFormat="1" x14ac:dyDescent="0.25">
      <c r="B12" s="5">
        <v>43501</v>
      </c>
      <c r="C12" s="3" t="str">
        <f>IF(C2=DATE(2019,2,5),C6,"")</f>
        <v/>
      </c>
      <c r="D12" s="3" t="str">
        <f t="shared" ref="D12:AP12" si="10">IF(D2=DATE(2019,2,5),D6,"")</f>
        <v/>
      </c>
      <c r="E12" s="3" t="str">
        <f t="shared" si="10"/>
        <v/>
      </c>
      <c r="F12" s="3" t="str">
        <f t="shared" si="10"/>
        <v/>
      </c>
      <c r="G12" s="3">
        <f t="shared" si="10"/>
        <v>0.28129629629629632</v>
      </c>
      <c r="H12" s="3">
        <f t="shared" si="10"/>
        <v>0.64945601851851853</v>
      </c>
      <c r="I12" s="3" t="str">
        <f t="shared" si="10"/>
        <v/>
      </c>
      <c r="J12" s="3" t="str">
        <f t="shared" si="10"/>
        <v/>
      </c>
      <c r="K12" s="3" t="str">
        <f t="shared" si="10"/>
        <v/>
      </c>
      <c r="L12" s="3" t="str">
        <f t="shared" si="10"/>
        <v/>
      </c>
      <c r="M12" s="3" t="str">
        <f t="shared" si="10"/>
        <v/>
      </c>
      <c r="N12" s="3" t="str">
        <f t="shared" si="10"/>
        <v/>
      </c>
      <c r="O12" s="3" t="str">
        <f t="shared" si="10"/>
        <v/>
      </c>
      <c r="P12" s="3" t="str">
        <f t="shared" si="10"/>
        <v/>
      </c>
      <c r="Q12" s="3" t="str">
        <f t="shared" si="10"/>
        <v/>
      </c>
      <c r="R12" s="3" t="str">
        <f t="shared" si="10"/>
        <v/>
      </c>
      <c r="S12" s="3" t="str">
        <f t="shared" si="10"/>
        <v/>
      </c>
      <c r="T12" s="3" t="str">
        <f t="shared" si="10"/>
        <v/>
      </c>
      <c r="U12" s="3" t="str">
        <f t="shared" si="10"/>
        <v/>
      </c>
      <c r="V12" s="3" t="str">
        <f t="shared" si="10"/>
        <v/>
      </c>
      <c r="W12" s="3" t="str">
        <f t="shared" si="10"/>
        <v/>
      </c>
      <c r="X12" s="3" t="str">
        <f t="shared" si="10"/>
        <v/>
      </c>
      <c r="Y12" s="3" t="str">
        <f t="shared" si="10"/>
        <v/>
      </c>
      <c r="Z12" s="3" t="str">
        <f t="shared" si="10"/>
        <v/>
      </c>
      <c r="AA12" s="3" t="str">
        <f t="shared" si="10"/>
        <v/>
      </c>
      <c r="AB12" s="3" t="str">
        <f t="shared" si="10"/>
        <v/>
      </c>
      <c r="AC12" s="3" t="str">
        <f t="shared" si="10"/>
        <v/>
      </c>
      <c r="AD12" s="3" t="str">
        <f t="shared" si="10"/>
        <v/>
      </c>
      <c r="AE12" s="3" t="str">
        <f t="shared" si="10"/>
        <v/>
      </c>
      <c r="AF12" s="3" t="str">
        <f t="shared" si="10"/>
        <v/>
      </c>
      <c r="AG12" s="3" t="str">
        <f t="shared" si="10"/>
        <v/>
      </c>
      <c r="AH12" s="3" t="str">
        <f t="shared" si="10"/>
        <v/>
      </c>
      <c r="AI12" s="3" t="str">
        <f t="shared" si="10"/>
        <v/>
      </c>
      <c r="AJ12" s="3" t="str">
        <f t="shared" si="10"/>
        <v/>
      </c>
      <c r="AK12" s="3" t="str">
        <f t="shared" si="10"/>
        <v/>
      </c>
      <c r="AL12" s="3" t="str">
        <f t="shared" si="10"/>
        <v/>
      </c>
      <c r="AM12" s="3" t="str">
        <f t="shared" si="10"/>
        <v/>
      </c>
      <c r="AN12" s="3" t="str">
        <f t="shared" si="10"/>
        <v/>
      </c>
      <c r="AO12" s="3" t="str">
        <f t="shared" si="10"/>
        <v/>
      </c>
      <c r="AP12" s="3" t="str">
        <f t="shared" si="10"/>
        <v/>
      </c>
    </row>
    <row r="13" spans="1:42" s="6" customFormat="1" x14ac:dyDescent="0.25">
      <c r="B13" s="5">
        <v>43502</v>
      </c>
      <c r="C13" s="3" t="str">
        <f>IF(C2=DATE(2019,2,6),C6,"")</f>
        <v/>
      </c>
      <c r="D13" s="3" t="str">
        <f t="shared" ref="D13:AP13" si="11">IF(D2=DATE(2019,2,6),D6,"")</f>
        <v/>
      </c>
      <c r="E13" s="3" t="str">
        <f t="shared" si="11"/>
        <v/>
      </c>
      <c r="F13" s="3" t="str">
        <f t="shared" si="11"/>
        <v/>
      </c>
      <c r="G13" s="3" t="str">
        <f t="shared" si="11"/>
        <v/>
      </c>
      <c r="H13" s="3" t="str">
        <f t="shared" si="11"/>
        <v/>
      </c>
      <c r="I13" s="3">
        <f t="shared" si="11"/>
        <v>0.28128472222222223</v>
      </c>
      <c r="J13" s="3">
        <f t="shared" si="11"/>
        <v>0.62274305555555554</v>
      </c>
      <c r="K13" s="3" t="str">
        <f t="shared" si="11"/>
        <v/>
      </c>
      <c r="L13" s="3" t="str">
        <f t="shared" si="11"/>
        <v/>
      </c>
      <c r="M13" s="3" t="str">
        <f t="shared" si="11"/>
        <v/>
      </c>
      <c r="N13" s="3" t="str">
        <f t="shared" si="11"/>
        <v/>
      </c>
      <c r="O13" s="3" t="str">
        <f t="shared" si="11"/>
        <v/>
      </c>
      <c r="P13" s="3" t="str">
        <f t="shared" si="11"/>
        <v/>
      </c>
      <c r="Q13" s="3" t="str">
        <f t="shared" si="11"/>
        <v/>
      </c>
      <c r="R13" s="3" t="str">
        <f t="shared" si="11"/>
        <v/>
      </c>
      <c r="S13" s="3" t="str">
        <f t="shared" si="11"/>
        <v/>
      </c>
      <c r="T13" s="3" t="str">
        <f t="shared" si="11"/>
        <v/>
      </c>
      <c r="U13" s="3" t="str">
        <f t="shared" si="11"/>
        <v/>
      </c>
      <c r="V13" s="3" t="str">
        <f t="shared" si="11"/>
        <v/>
      </c>
      <c r="W13" s="3" t="str">
        <f t="shared" si="11"/>
        <v/>
      </c>
      <c r="X13" s="3" t="str">
        <f t="shared" si="11"/>
        <v/>
      </c>
      <c r="Y13" s="3" t="str">
        <f t="shared" si="11"/>
        <v/>
      </c>
      <c r="Z13" s="3" t="str">
        <f t="shared" si="11"/>
        <v/>
      </c>
      <c r="AA13" s="3" t="str">
        <f t="shared" si="11"/>
        <v/>
      </c>
      <c r="AB13" s="3" t="str">
        <f t="shared" si="11"/>
        <v/>
      </c>
      <c r="AC13" s="3" t="str">
        <f t="shared" si="11"/>
        <v/>
      </c>
      <c r="AD13" s="3" t="str">
        <f t="shared" si="11"/>
        <v/>
      </c>
      <c r="AE13" s="3" t="str">
        <f t="shared" si="11"/>
        <v/>
      </c>
      <c r="AF13" s="3" t="str">
        <f t="shared" si="11"/>
        <v/>
      </c>
      <c r="AG13" s="3" t="str">
        <f t="shared" si="11"/>
        <v/>
      </c>
      <c r="AH13" s="3" t="str">
        <f t="shared" si="11"/>
        <v/>
      </c>
      <c r="AI13" s="3" t="str">
        <f t="shared" si="11"/>
        <v/>
      </c>
      <c r="AJ13" s="3" t="str">
        <f t="shared" si="11"/>
        <v/>
      </c>
      <c r="AK13" s="3" t="str">
        <f t="shared" si="11"/>
        <v/>
      </c>
      <c r="AL13" s="3" t="str">
        <f t="shared" si="11"/>
        <v/>
      </c>
      <c r="AM13" s="3" t="str">
        <f t="shared" si="11"/>
        <v/>
      </c>
      <c r="AN13" s="3" t="str">
        <f t="shared" si="11"/>
        <v/>
      </c>
      <c r="AO13" s="3" t="str">
        <f t="shared" si="11"/>
        <v/>
      </c>
      <c r="AP13" s="3" t="str">
        <f t="shared" si="11"/>
        <v/>
      </c>
    </row>
    <row r="14" spans="1:42" s="6" customFormat="1" x14ac:dyDescent="0.25">
      <c r="B14" s="5">
        <v>43503</v>
      </c>
      <c r="C14" s="3" t="str">
        <f>IF(C2=DATE(2019,2,7),C6,"")</f>
        <v/>
      </c>
      <c r="D14" s="3" t="str">
        <f t="shared" ref="D14:AP14" si="12">IF(D2=DATE(2019,2,7),D6,"")</f>
        <v/>
      </c>
      <c r="E14" s="3" t="str">
        <f t="shared" si="12"/>
        <v/>
      </c>
      <c r="F14" s="3" t="str">
        <f t="shared" si="12"/>
        <v/>
      </c>
      <c r="G14" s="3" t="str">
        <f t="shared" si="12"/>
        <v/>
      </c>
      <c r="H14" s="3" t="str">
        <f t="shared" si="12"/>
        <v/>
      </c>
      <c r="I14" s="3" t="str">
        <f t="shared" si="12"/>
        <v/>
      </c>
      <c r="J14" s="3" t="str">
        <f t="shared" si="12"/>
        <v/>
      </c>
      <c r="K14" s="3">
        <f t="shared" si="12"/>
        <v>0.51049768518518512</v>
      </c>
      <c r="L14" s="3">
        <f t="shared" si="12"/>
        <v>0.85473379629629631</v>
      </c>
      <c r="M14" s="3" t="str">
        <f t="shared" si="12"/>
        <v/>
      </c>
      <c r="N14" s="3" t="str">
        <f t="shared" si="12"/>
        <v/>
      </c>
      <c r="O14" s="3" t="str">
        <f t="shared" si="12"/>
        <v/>
      </c>
      <c r="P14" s="3" t="str">
        <f t="shared" si="12"/>
        <v/>
      </c>
      <c r="Q14" s="3" t="str">
        <f t="shared" si="12"/>
        <v/>
      </c>
      <c r="R14" s="3" t="str">
        <f t="shared" si="12"/>
        <v/>
      </c>
      <c r="S14" s="3" t="str">
        <f t="shared" si="12"/>
        <v/>
      </c>
      <c r="T14" s="3" t="str">
        <f t="shared" si="12"/>
        <v/>
      </c>
      <c r="U14" s="3" t="str">
        <f t="shared" si="12"/>
        <v/>
      </c>
      <c r="V14" s="3" t="str">
        <f t="shared" si="12"/>
        <v/>
      </c>
      <c r="W14" s="3" t="str">
        <f t="shared" si="12"/>
        <v/>
      </c>
      <c r="X14" s="3" t="str">
        <f t="shared" si="12"/>
        <v/>
      </c>
      <c r="Y14" s="3" t="str">
        <f t="shared" si="12"/>
        <v/>
      </c>
      <c r="Z14" s="3" t="str">
        <f t="shared" si="12"/>
        <v/>
      </c>
      <c r="AA14" s="3" t="str">
        <f t="shared" si="12"/>
        <v/>
      </c>
      <c r="AB14" s="3" t="str">
        <f t="shared" si="12"/>
        <v/>
      </c>
      <c r="AC14" s="3" t="str">
        <f t="shared" si="12"/>
        <v/>
      </c>
      <c r="AD14" s="3" t="str">
        <f t="shared" si="12"/>
        <v/>
      </c>
      <c r="AE14" s="3" t="str">
        <f t="shared" si="12"/>
        <v/>
      </c>
      <c r="AF14" s="3" t="str">
        <f t="shared" si="12"/>
        <v/>
      </c>
      <c r="AG14" s="3" t="str">
        <f t="shared" si="12"/>
        <v/>
      </c>
      <c r="AH14" s="3" t="str">
        <f t="shared" si="12"/>
        <v/>
      </c>
      <c r="AI14" s="3" t="str">
        <f t="shared" si="12"/>
        <v/>
      </c>
      <c r="AJ14" s="3" t="str">
        <f t="shared" si="12"/>
        <v/>
      </c>
      <c r="AK14" s="3" t="str">
        <f t="shared" si="12"/>
        <v/>
      </c>
      <c r="AL14" s="3" t="str">
        <f t="shared" si="12"/>
        <v/>
      </c>
      <c r="AM14" s="3" t="str">
        <f t="shared" si="12"/>
        <v/>
      </c>
      <c r="AN14" s="3" t="str">
        <f t="shared" si="12"/>
        <v/>
      </c>
      <c r="AO14" s="3" t="str">
        <f t="shared" si="12"/>
        <v/>
      </c>
      <c r="AP14" s="3" t="str">
        <f t="shared" si="12"/>
        <v/>
      </c>
    </row>
    <row r="15" spans="1:42" s="6" customFormat="1" x14ac:dyDescent="0.25">
      <c r="B15" s="5">
        <v>43504</v>
      </c>
      <c r="C15" s="3" t="str">
        <f>IF(C2=DATE(2019,2,8),C6,"")</f>
        <v/>
      </c>
      <c r="D15" s="3" t="str">
        <f t="shared" ref="D15:AP15" si="13">IF(D2=DATE(2019,2,8),D6,"")</f>
        <v/>
      </c>
      <c r="E15" s="3" t="str">
        <f t="shared" si="13"/>
        <v/>
      </c>
      <c r="F15" s="3" t="str">
        <f t="shared" si="13"/>
        <v/>
      </c>
      <c r="G15" s="3" t="str">
        <f t="shared" si="13"/>
        <v/>
      </c>
      <c r="H15" s="3" t="str">
        <f t="shared" si="13"/>
        <v/>
      </c>
      <c r="I15" s="3" t="str">
        <f t="shared" si="13"/>
        <v/>
      </c>
      <c r="J15" s="3" t="str">
        <f t="shared" si="13"/>
        <v/>
      </c>
      <c r="K15" s="3" t="str">
        <f t="shared" si="13"/>
        <v/>
      </c>
      <c r="L15" s="3" t="str">
        <f t="shared" si="13"/>
        <v/>
      </c>
      <c r="M15" s="3">
        <f t="shared" si="13"/>
        <v>0.30790509259259258</v>
      </c>
      <c r="N15" s="3">
        <f t="shared" si="13"/>
        <v>0.61123842592592592</v>
      </c>
      <c r="O15" s="3" t="str">
        <f t="shared" si="13"/>
        <v/>
      </c>
      <c r="P15" s="3" t="str">
        <f t="shared" si="13"/>
        <v/>
      </c>
      <c r="Q15" s="3" t="str">
        <f t="shared" si="13"/>
        <v/>
      </c>
      <c r="R15" s="3" t="str">
        <f t="shared" si="13"/>
        <v/>
      </c>
      <c r="S15" s="3" t="str">
        <f t="shared" si="13"/>
        <v/>
      </c>
      <c r="T15" s="3" t="str">
        <f t="shared" si="13"/>
        <v/>
      </c>
      <c r="U15" s="3" t="str">
        <f t="shared" si="13"/>
        <v/>
      </c>
      <c r="V15" s="3" t="str">
        <f t="shared" si="13"/>
        <v/>
      </c>
      <c r="W15" s="3" t="str">
        <f t="shared" si="13"/>
        <v/>
      </c>
      <c r="X15" s="3" t="str">
        <f t="shared" si="13"/>
        <v/>
      </c>
      <c r="Y15" s="3" t="str">
        <f t="shared" si="13"/>
        <v/>
      </c>
      <c r="Z15" s="3" t="str">
        <f t="shared" si="13"/>
        <v/>
      </c>
      <c r="AA15" s="3" t="str">
        <f t="shared" si="13"/>
        <v/>
      </c>
      <c r="AB15" s="3" t="str">
        <f t="shared" si="13"/>
        <v/>
      </c>
      <c r="AC15" s="3" t="str">
        <f t="shared" si="13"/>
        <v/>
      </c>
      <c r="AD15" s="3" t="str">
        <f t="shared" si="13"/>
        <v/>
      </c>
      <c r="AE15" s="3" t="str">
        <f t="shared" si="13"/>
        <v/>
      </c>
      <c r="AF15" s="3" t="str">
        <f t="shared" si="13"/>
        <v/>
      </c>
      <c r="AG15" s="3" t="str">
        <f t="shared" si="13"/>
        <v/>
      </c>
      <c r="AH15" s="3" t="str">
        <f t="shared" si="13"/>
        <v/>
      </c>
      <c r="AI15" s="3" t="str">
        <f t="shared" si="13"/>
        <v/>
      </c>
      <c r="AJ15" s="3" t="str">
        <f t="shared" si="13"/>
        <v/>
      </c>
      <c r="AK15" s="3" t="str">
        <f t="shared" si="13"/>
        <v/>
      </c>
      <c r="AL15" s="3" t="str">
        <f t="shared" si="13"/>
        <v/>
      </c>
      <c r="AM15" s="3" t="str">
        <f t="shared" si="13"/>
        <v/>
      </c>
      <c r="AN15" s="3" t="str">
        <f t="shared" si="13"/>
        <v/>
      </c>
      <c r="AO15" s="3" t="str">
        <f t="shared" si="13"/>
        <v/>
      </c>
      <c r="AP15" s="3" t="str">
        <f t="shared" si="13"/>
        <v/>
      </c>
    </row>
    <row r="16" spans="1:42" s="6" customFormat="1" x14ac:dyDescent="0.25">
      <c r="B16" s="5">
        <v>43505</v>
      </c>
      <c r="C16" s="3" t="str">
        <f>IF(C2=DATE(2019,2,9),C6,"")</f>
        <v/>
      </c>
      <c r="D16" s="3" t="str">
        <f t="shared" ref="D16:AP16" si="14">IF(D2=DATE(2019,2,9),D6,"")</f>
        <v/>
      </c>
      <c r="E16" s="3" t="str">
        <f t="shared" si="14"/>
        <v/>
      </c>
      <c r="F16" s="3" t="str">
        <f t="shared" si="14"/>
        <v/>
      </c>
      <c r="G16" s="3" t="str">
        <f t="shared" si="14"/>
        <v/>
      </c>
      <c r="H16" s="3" t="str">
        <f t="shared" si="14"/>
        <v/>
      </c>
      <c r="I16" s="3" t="str">
        <f t="shared" si="14"/>
        <v/>
      </c>
      <c r="J16" s="3" t="str">
        <f t="shared" si="14"/>
        <v/>
      </c>
      <c r="K16" s="3" t="str">
        <f t="shared" si="14"/>
        <v/>
      </c>
      <c r="L16" s="3" t="str">
        <f t="shared" si="14"/>
        <v/>
      </c>
      <c r="M16" s="3" t="str">
        <f t="shared" si="14"/>
        <v/>
      </c>
      <c r="N16" s="3" t="str">
        <f t="shared" si="14"/>
        <v/>
      </c>
      <c r="O16" s="3" t="str">
        <f t="shared" si="14"/>
        <v/>
      </c>
      <c r="P16" s="3" t="str">
        <f t="shared" si="14"/>
        <v/>
      </c>
      <c r="Q16" s="3" t="str">
        <f t="shared" si="14"/>
        <v/>
      </c>
      <c r="R16" s="3" t="str">
        <f t="shared" si="14"/>
        <v/>
      </c>
      <c r="S16" s="3" t="str">
        <f t="shared" si="14"/>
        <v/>
      </c>
      <c r="T16" s="3" t="str">
        <f t="shared" si="14"/>
        <v/>
      </c>
      <c r="U16" s="3" t="str">
        <f t="shared" si="14"/>
        <v/>
      </c>
      <c r="V16" s="3" t="str">
        <f t="shared" si="14"/>
        <v/>
      </c>
      <c r="W16" s="3" t="str">
        <f t="shared" si="14"/>
        <v/>
      </c>
      <c r="X16" s="3" t="str">
        <f t="shared" si="14"/>
        <v/>
      </c>
      <c r="Y16" s="3" t="str">
        <f t="shared" si="14"/>
        <v/>
      </c>
      <c r="Z16" s="3" t="str">
        <f t="shared" si="14"/>
        <v/>
      </c>
      <c r="AA16" s="3" t="str">
        <f t="shared" si="14"/>
        <v/>
      </c>
      <c r="AB16" s="3" t="str">
        <f t="shared" si="14"/>
        <v/>
      </c>
      <c r="AC16" s="3" t="str">
        <f t="shared" si="14"/>
        <v/>
      </c>
      <c r="AD16" s="3" t="str">
        <f t="shared" si="14"/>
        <v/>
      </c>
      <c r="AE16" s="3" t="str">
        <f t="shared" si="14"/>
        <v/>
      </c>
      <c r="AF16" s="3" t="str">
        <f t="shared" si="14"/>
        <v/>
      </c>
      <c r="AG16" s="3" t="str">
        <f t="shared" si="14"/>
        <v/>
      </c>
      <c r="AH16" s="3" t="str">
        <f t="shared" si="14"/>
        <v/>
      </c>
      <c r="AI16" s="3" t="str">
        <f t="shared" si="14"/>
        <v/>
      </c>
      <c r="AJ16" s="3" t="str">
        <f t="shared" si="14"/>
        <v/>
      </c>
      <c r="AK16" s="3" t="str">
        <f t="shared" si="14"/>
        <v/>
      </c>
      <c r="AL16" s="3" t="str">
        <f t="shared" si="14"/>
        <v/>
      </c>
      <c r="AM16" s="3" t="str">
        <f t="shared" si="14"/>
        <v/>
      </c>
      <c r="AN16" s="3" t="str">
        <f t="shared" si="14"/>
        <v/>
      </c>
      <c r="AO16" s="3" t="str">
        <f t="shared" si="14"/>
        <v/>
      </c>
      <c r="AP16" s="3" t="str">
        <f t="shared" si="14"/>
        <v/>
      </c>
    </row>
    <row r="17" spans="2:42" s="6" customFormat="1" x14ac:dyDescent="0.25">
      <c r="B17" s="5">
        <v>43506</v>
      </c>
      <c r="C17" s="3" t="str">
        <f>IF(C2=DATE(2019,2,10),C6,"")</f>
        <v/>
      </c>
      <c r="D17" s="3" t="str">
        <f t="shared" ref="D17:AP17" si="15">IF(D2=DATE(2019,2,10),D6,"")</f>
        <v/>
      </c>
      <c r="E17" s="3" t="str">
        <f t="shared" si="15"/>
        <v/>
      </c>
      <c r="F17" s="3" t="str">
        <f t="shared" si="15"/>
        <v/>
      </c>
      <c r="G17" s="3" t="str">
        <f t="shared" si="15"/>
        <v/>
      </c>
      <c r="H17" s="3" t="str">
        <f t="shared" si="15"/>
        <v/>
      </c>
      <c r="I17" s="3" t="str">
        <f t="shared" si="15"/>
        <v/>
      </c>
      <c r="J17" s="3" t="str">
        <f t="shared" si="15"/>
        <v/>
      </c>
      <c r="K17" s="3" t="str">
        <f t="shared" si="15"/>
        <v/>
      </c>
      <c r="L17" s="3" t="str">
        <f t="shared" si="15"/>
        <v/>
      </c>
      <c r="M17" s="3" t="str">
        <f t="shared" si="15"/>
        <v/>
      </c>
      <c r="N17" s="3" t="str">
        <f t="shared" si="15"/>
        <v/>
      </c>
      <c r="O17" s="3" t="str">
        <f t="shared" si="15"/>
        <v/>
      </c>
      <c r="P17" s="3" t="str">
        <f t="shared" si="15"/>
        <v/>
      </c>
      <c r="Q17" s="3" t="str">
        <f t="shared" si="15"/>
        <v/>
      </c>
      <c r="R17" s="3" t="str">
        <f t="shared" si="15"/>
        <v/>
      </c>
      <c r="S17" s="3" t="str">
        <f t="shared" si="15"/>
        <v/>
      </c>
      <c r="T17" s="3" t="str">
        <f t="shared" si="15"/>
        <v/>
      </c>
      <c r="U17" s="3" t="str">
        <f t="shared" si="15"/>
        <v/>
      </c>
      <c r="V17" s="3" t="str">
        <f t="shared" si="15"/>
        <v/>
      </c>
      <c r="W17" s="3" t="str">
        <f t="shared" si="15"/>
        <v/>
      </c>
      <c r="X17" s="3" t="str">
        <f t="shared" si="15"/>
        <v/>
      </c>
      <c r="Y17" s="3" t="str">
        <f t="shared" si="15"/>
        <v/>
      </c>
      <c r="Z17" s="3" t="str">
        <f t="shared" si="15"/>
        <v/>
      </c>
      <c r="AA17" s="3" t="str">
        <f t="shared" si="15"/>
        <v/>
      </c>
      <c r="AB17" s="3" t="str">
        <f t="shared" si="15"/>
        <v/>
      </c>
      <c r="AC17" s="3" t="str">
        <f t="shared" si="15"/>
        <v/>
      </c>
      <c r="AD17" s="3" t="str">
        <f t="shared" si="15"/>
        <v/>
      </c>
      <c r="AE17" s="3" t="str">
        <f t="shared" si="15"/>
        <v/>
      </c>
      <c r="AF17" s="3" t="str">
        <f t="shared" si="15"/>
        <v/>
      </c>
      <c r="AG17" s="3" t="str">
        <f t="shared" si="15"/>
        <v/>
      </c>
      <c r="AH17" s="3" t="str">
        <f t="shared" si="15"/>
        <v/>
      </c>
      <c r="AI17" s="3" t="str">
        <f t="shared" si="15"/>
        <v/>
      </c>
      <c r="AJ17" s="3" t="str">
        <f t="shared" si="15"/>
        <v/>
      </c>
      <c r="AK17" s="3" t="str">
        <f t="shared" si="15"/>
        <v/>
      </c>
      <c r="AL17" s="3" t="str">
        <f t="shared" si="15"/>
        <v/>
      </c>
      <c r="AM17" s="3" t="str">
        <f t="shared" si="15"/>
        <v/>
      </c>
      <c r="AN17" s="3" t="str">
        <f t="shared" si="15"/>
        <v/>
      </c>
      <c r="AO17" s="3" t="str">
        <f t="shared" si="15"/>
        <v/>
      </c>
      <c r="AP17" s="3" t="str">
        <f t="shared" si="15"/>
        <v/>
      </c>
    </row>
    <row r="18" spans="2:42" s="6" customFormat="1" x14ac:dyDescent="0.25">
      <c r="B18" s="5">
        <v>43507</v>
      </c>
      <c r="C18" s="3" t="str">
        <f>IF(C2=DATE(2019,2,11),C6,"")</f>
        <v/>
      </c>
      <c r="D18" s="3" t="str">
        <f t="shared" ref="D18:AP18" si="16">IF(D2=DATE(2019,2,11),D6,"")</f>
        <v/>
      </c>
      <c r="E18" s="3" t="str">
        <f t="shared" si="16"/>
        <v/>
      </c>
      <c r="F18" s="3" t="str">
        <f t="shared" si="16"/>
        <v/>
      </c>
      <c r="G18" s="3" t="str">
        <f t="shared" si="16"/>
        <v/>
      </c>
      <c r="H18" s="3" t="str">
        <f t="shared" si="16"/>
        <v/>
      </c>
      <c r="I18" s="3" t="str">
        <f t="shared" si="16"/>
        <v/>
      </c>
      <c r="J18" s="3" t="str">
        <f t="shared" si="16"/>
        <v/>
      </c>
      <c r="K18" s="3" t="str">
        <f t="shared" si="16"/>
        <v/>
      </c>
      <c r="L18" s="3" t="str">
        <f t="shared" si="16"/>
        <v/>
      </c>
      <c r="M18" s="3" t="str">
        <f t="shared" si="16"/>
        <v/>
      </c>
      <c r="N18" s="3" t="str">
        <f t="shared" si="16"/>
        <v/>
      </c>
      <c r="O18" s="3">
        <f t="shared" si="16"/>
        <v>0.28128472222222223</v>
      </c>
      <c r="P18" s="3">
        <f t="shared" si="16"/>
        <v>0.58486111111111116</v>
      </c>
      <c r="Q18" s="3" t="str">
        <f t="shared" si="16"/>
        <v/>
      </c>
      <c r="R18" s="3" t="str">
        <f t="shared" si="16"/>
        <v/>
      </c>
      <c r="S18" s="3" t="str">
        <f t="shared" si="16"/>
        <v/>
      </c>
      <c r="T18" s="3" t="str">
        <f t="shared" si="16"/>
        <v/>
      </c>
      <c r="U18" s="3" t="str">
        <f t="shared" si="16"/>
        <v/>
      </c>
      <c r="V18" s="3" t="str">
        <f t="shared" si="16"/>
        <v/>
      </c>
      <c r="W18" s="3" t="str">
        <f t="shared" si="16"/>
        <v/>
      </c>
      <c r="X18" s="3" t="str">
        <f t="shared" si="16"/>
        <v/>
      </c>
      <c r="Y18" s="3" t="str">
        <f t="shared" si="16"/>
        <v/>
      </c>
      <c r="Z18" s="3" t="str">
        <f t="shared" si="16"/>
        <v/>
      </c>
      <c r="AA18" s="3" t="str">
        <f t="shared" si="16"/>
        <v/>
      </c>
      <c r="AB18" s="3" t="str">
        <f t="shared" si="16"/>
        <v/>
      </c>
      <c r="AC18" s="3" t="str">
        <f t="shared" si="16"/>
        <v/>
      </c>
      <c r="AD18" s="3" t="str">
        <f t="shared" si="16"/>
        <v/>
      </c>
      <c r="AE18" s="3" t="str">
        <f t="shared" si="16"/>
        <v/>
      </c>
      <c r="AF18" s="3" t="str">
        <f t="shared" si="16"/>
        <v/>
      </c>
      <c r="AG18" s="3" t="str">
        <f t="shared" si="16"/>
        <v/>
      </c>
      <c r="AH18" s="3" t="str">
        <f t="shared" si="16"/>
        <v/>
      </c>
      <c r="AI18" s="3" t="str">
        <f t="shared" si="16"/>
        <v/>
      </c>
      <c r="AJ18" s="3" t="str">
        <f t="shared" si="16"/>
        <v/>
      </c>
      <c r="AK18" s="3" t="str">
        <f t="shared" si="16"/>
        <v/>
      </c>
      <c r="AL18" s="3" t="str">
        <f t="shared" si="16"/>
        <v/>
      </c>
      <c r="AM18" s="3" t="str">
        <f t="shared" si="16"/>
        <v/>
      </c>
      <c r="AN18" s="3" t="str">
        <f t="shared" si="16"/>
        <v/>
      </c>
      <c r="AO18" s="3" t="str">
        <f t="shared" si="16"/>
        <v/>
      </c>
      <c r="AP18" s="3" t="str">
        <f t="shared" si="16"/>
        <v/>
      </c>
    </row>
    <row r="19" spans="2:42" s="6" customFormat="1" x14ac:dyDescent="0.25">
      <c r="B19" s="5">
        <v>43508</v>
      </c>
      <c r="C19" s="3" t="str">
        <f>IF(C2=DATE(2019,2,12),C6,"")</f>
        <v/>
      </c>
      <c r="D19" s="3" t="str">
        <f t="shared" ref="D19:AP19" si="17">IF(D2=DATE(2019,2,12),D6,"")</f>
        <v/>
      </c>
      <c r="E19" s="3" t="str">
        <f t="shared" si="17"/>
        <v/>
      </c>
      <c r="F19" s="3" t="str">
        <f t="shared" si="17"/>
        <v/>
      </c>
      <c r="G19" s="3" t="str">
        <f t="shared" si="17"/>
        <v/>
      </c>
      <c r="H19" s="3" t="str">
        <f t="shared" si="17"/>
        <v/>
      </c>
      <c r="I19" s="3" t="str">
        <f t="shared" si="17"/>
        <v/>
      </c>
      <c r="J19" s="3" t="str">
        <f t="shared" si="17"/>
        <v/>
      </c>
      <c r="K19" s="3" t="str">
        <f t="shared" si="17"/>
        <v/>
      </c>
      <c r="L19" s="3" t="str">
        <f t="shared" si="17"/>
        <v/>
      </c>
      <c r="M19" s="3" t="str">
        <f t="shared" si="17"/>
        <v/>
      </c>
      <c r="N19" s="3" t="str">
        <f t="shared" si="17"/>
        <v/>
      </c>
      <c r="O19" s="3" t="str">
        <f t="shared" si="17"/>
        <v/>
      </c>
      <c r="P19" s="3" t="str">
        <f t="shared" si="17"/>
        <v/>
      </c>
      <c r="Q19" s="3">
        <f t="shared" si="17"/>
        <v>0.51141203703703708</v>
      </c>
      <c r="R19" s="3">
        <f t="shared" si="17"/>
        <v>0.82414351851851853</v>
      </c>
      <c r="S19" s="3" t="str">
        <f t="shared" si="17"/>
        <v/>
      </c>
      <c r="T19" s="3" t="str">
        <f t="shared" si="17"/>
        <v/>
      </c>
      <c r="U19" s="3" t="str">
        <f t="shared" si="17"/>
        <v/>
      </c>
      <c r="V19" s="3" t="str">
        <f t="shared" si="17"/>
        <v/>
      </c>
      <c r="W19" s="3" t="str">
        <f t="shared" si="17"/>
        <v/>
      </c>
      <c r="X19" s="3" t="str">
        <f t="shared" si="17"/>
        <v/>
      </c>
      <c r="Y19" s="3" t="str">
        <f t="shared" si="17"/>
        <v/>
      </c>
      <c r="Z19" s="3" t="str">
        <f t="shared" si="17"/>
        <v/>
      </c>
      <c r="AA19" s="3" t="str">
        <f t="shared" si="17"/>
        <v/>
      </c>
      <c r="AB19" s="3" t="str">
        <f t="shared" si="17"/>
        <v/>
      </c>
      <c r="AC19" s="3" t="str">
        <f t="shared" si="17"/>
        <v/>
      </c>
      <c r="AD19" s="3" t="str">
        <f t="shared" si="17"/>
        <v/>
      </c>
      <c r="AE19" s="3" t="str">
        <f t="shared" si="17"/>
        <v/>
      </c>
      <c r="AF19" s="3" t="str">
        <f t="shared" si="17"/>
        <v/>
      </c>
      <c r="AG19" s="3" t="str">
        <f t="shared" si="17"/>
        <v/>
      </c>
      <c r="AH19" s="3" t="str">
        <f t="shared" si="17"/>
        <v/>
      </c>
      <c r="AI19" s="3" t="str">
        <f t="shared" si="17"/>
        <v/>
      </c>
      <c r="AJ19" s="3" t="str">
        <f t="shared" si="17"/>
        <v/>
      </c>
      <c r="AK19" s="3" t="str">
        <f t="shared" si="17"/>
        <v/>
      </c>
      <c r="AL19" s="3" t="str">
        <f t="shared" si="17"/>
        <v/>
      </c>
      <c r="AM19" s="3" t="str">
        <f t="shared" si="17"/>
        <v/>
      </c>
      <c r="AN19" s="3" t="str">
        <f t="shared" si="17"/>
        <v/>
      </c>
      <c r="AO19" s="3" t="str">
        <f t="shared" si="17"/>
        <v/>
      </c>
      <c r="AP19" s="3" t="str">
        <f t="shared" si="17"/>
        <v/>
      </c>
    </row>
    <row r="20" spans="2:42" s="6" customFormat="1" x14ac:dyDescent="0.25">
      <c r="B20" s="5">
        <v>43509</v>
      </c>
      <c r="C20" s="3" t="str">
        <f>IF(C2=DATE(2019,2,13),C6,"")</f>
        <v/>
      </c>
      <c r="D20" s="3" t="str">
        <f t="shared" ref="D20:AP20" si="18">IF(D2=DATE(2019,2,13),D6,"")</f>
        <v/>
      </c>
      <c r="E20" s="3" t="str">
        <f t="shared" si="18"/>
        <v/>
      </c>
      <c r="F20" s="3" t="str">
        <f t="shared" si="18"/>
        <v/>
      </c>
      <c r="G20" s="3" t="str">
        <f t="shared" si="18"/>
        <v/>
      </c>
      <c r="H20" s="3" t="str">
        <f t="shared" si="18"/>
        <v/>
      </c>
      <c r="I20" s="3" t="str">
        <f t="shared" si="18"/>
        <v/>
      </c>
      <c r="J20" s="3" t="str">
        <f t="shared" si="18"/>
        <v/>
      </c>
      <c r="K20" s="3" t="str">
        <f t="shared" si="18"/>
        <v/>
      </c>
      <c r="L20" s="3" t="str">
        <f t="shared" si="18"/>
        <v/>
      </c>
      <c r="M20" s="3" t="str">
        <f t="shared" si="18"/>
        <v/>
      </c>
      <c r="N20" s="3" t="str">
        <f t="shared" si="18"/>
        <v/>
      </c>
      <c r="O20" s="3" t="str">
        <f t="shared" si="18"/>
        <v/>
      </c>
      <c r="P20" s="3" t="str">
        <f t="shared" si="18"/>
        <v/>
      </c>
      <c r="Q20" s="3" t="str">
        <f t="shared" si="18"/>
        <v/>
      </c>
      <c r="R20" s="3" t="str">
        <f t="shared" si="18"/>
        <v/>
      </c>
      <c r="S20" s="3" t="str">
        <f t="shared" si="18"/>
        <v/>
      </c>
      <c r="T20" s="3" t="str">
        <f t="shared" si="18"/>
        <v/>
      </c>
      <c r="U20" s="3" t="str">
        <f t="shared" si="18"/>
        <v/>
      </c>
      <c r="V20" s="3" t="str">
        <f t="shared" si="18"/>
        <v/>
      </c>
      <c r="W20" s="3" t="str">
        <f t="shared" si="18"/>
        <v/>
      </c>
      <c r="X20" s="3" t="str">
        <f t="shared" si="18"/>
        <v/>
      </c>
      <c r="Y20" s="3" t="str">
        <f t="shared" si="18"/>
        <v/>
      </c>
      <c r="Z20" s="3" t="str">
        <f t="shared" si="18"/>
        <v/>
      </c>
      <c r="AA20" s="3" t="str">
        <f t="shared" si="18"/>
        <v/>
      </c>
      <c r="AB20" s="3" t="str">
        <f t="shared" si="18"/>
        <v/>
      </c>
      <c r="AC20" s="3" t="str">
        <f t="shared" si="18"/>
        <v/>
      </c>
      <c r="AD20" s="3" t="str">
        <f t="shared" si="18"/>
        <v/>
      </c>
      <c r="AE20" s="3" t="str">
        <f t="shared" si="18"/>
        <v/>
      </c>
      <c r="AF20" s="3" t="str">
        <f t="shared" si="18"/>
        <v/>
      </c>
      <c r="AG20" s="3" t="str">
        <f t="shared" si="18"/>
        <v/>
      </c>
      <c r="AH20" s="3" t="str">
        <f t="shared" si="18"/>
        <v/>
      </c>
      <c r="AI20" s="3" t="str">
        <f t="shared" si="18"/>
        <v/>
      </c>
      <c r="AJ20" s="3" t="str">
        <f t="shared" si="18"/>
        <v/>
      </c>
      <c r="AK20" s="3" t="str">
        <f t="shared" si="18"/>
        <v/>
      </c>
      <c r="AL20" s="3" t="str">
        <f t="shared" si="18"/>
        <v/>
      </c>
      <c r="AM20" s="3" t="str">
        <f t="shared" si="18"/>
        <v/>
      </c>
      <c r="AN20" s="3" t="str">
        <f t="shared" si="18"/>
        <v/>
      </c>
      <c r="AO20" s="3" t="str">
        <f t="shared" si="18"/>
        <v/>
      </c>
      <c r="AP20" s="3" t="str">
        <f t="shared" si="18"/>
        <v/>
      </c>
    </row>
    <row r="21" spans="2:42" s="6" customFormat="1" x14ac:dyDescent="0.25">
      <c r="B21" s="5">
        <v>43510</v>
      </c>
      <c r="C21" s="3" t="str">
        <f>IF(C2=DATE(2019,2,14),C6,"")</f>
        <v/>
      </c>
      <c r="D21" s="3" t="str">
        <f t="shared" ref="D21:AP21" si="19">IF(D2=DATE(2019,2,14),D6,"")</f>
        <v/>
      </c>
      <c r="E21" s="3" t="str">
        <f>IF(E2=DATE(2019,2,14),E6,"")</f>
        <v/>
      </c>
      <c r="F21" s="3" t="str">
        <f t="shared" si="19"/>
        <v/>
      </c>
      <c r="G21" s="3" t="str">
        <f t="shared" si="19"/>
        <v/>
      </c>
      <c r="H21" s="3" t="str">
        <f t="shared" si="19"/>
        <v/>
      </c>
      <c r="I21" s="3" t="str">
        <f t="shared" si="19"/>
        <v/>
      </c>
      <c r="J21" s="3" t="str">
        <f t="shared" si="19"/>
        <v/>
      </c>
      <c r="K21" s="3" t="str">
        <f t="shared" si="19"/>
        <v/>
      </c>
      <c r="L21" s="3" t="str">
        <f t="shared" si="19"/>
        <v/>
      </c>
      <c r="M21" s="3" t="str">
        <f t="shared" si="19"/>
        <v/>
      </c>
      <c r="N21" s="3" t="str">
        <f t="shared" si="19"/>
        <v/>
      </c>
      <c r="O21" s="3" t="str">
        <f t="shared" si="19"/>
        <v/>
      </c>
      <c r="P21" s="3" t="str">
        <f t="shared" si="19"/>
        <v/>
      </c>
      <c r="Q21" s="3" t="str">
        <f t="shared" si="19"/>
        <v/>
      </c>
      <c r="R21" s="3" t="str">
        <f t="shared" si="19"/>
        <v/>
      </c>
      <c r="S21" s="3">
        <f t="shared" si="19"/>
        <v>0.61368055555555556</v>
      </c>
      <c r="T21" s="3">
        <f t="shared" si="19"/>
        <v>0.99930555555555556</v>
      </c>
      <c r="U21" s="3" t="str">
        <f t="shared" si="19"/>
        <v/>
      </c>
      <c r="V21" s="3" t="str">
        <f t="shared" si="19"/>
        <v/>
      </c>
      <c r="W21" s="3" t="str">
        <f t="shared" si="19"/>
        <v/>
      </c>
      <c r="X21" s="3" t="str">
        <f t="shared" si="19"/>
        <v/>
      </c>
      <c r="Y21" s="3" t="str">
        <f t="shared" si="19"/>
        <v/>
      </c>
      <c r="Z21" s="3" t="str">
        <f t="shared" si="19"/>
        <v/>
      </c>
      <c r="AA21" s="3" t="str">
        <f t="shared" si="19"/>
        <v/>
      </c>
      <c r="AB21" s="3" t="str">
        <f t="shared" si="19"/>
        <v/>
      </c>
      <c r="AC21" s="3" t="str">
        <f t="shared" si="19"/>
        <v/>
      </c>
      <c r="AD21" s="3" t="str">
        <f t="shared" si="19"/>
        <v/>
      </c>
      <c r="AE21" s="3" t="str">
        <f t="shared" si="19"/>
        <v/>
      </c>
      <c r="AF21" s="3" t="str">
        <f t="shared" si="19"/>
        <v/>
      </c>
      <c r="AG21" s="3" t="str">
        <f t="shared" si="19"/>
        <v/>
      </c>
      <c r="AH21" s="3" t="str">
        <f t="shared" si="19"/>
        <v/>
      </c>
      <c r="AI21" s="3" t="str">
        <f t="shared" si="19"/>
        <v/>
      </c>
      <c r="AJ21" s="3" t="str">
        <f t="shared" si="19"/>
        <v/>
      </c>
      <c r="AK21" s="3" t="str">
        <f t="shared" si="19"/>
        <v/>
      </c>
      <c r="AL21" s="3" t="str">
        <f t="shared" si="19"/>
        <v/>
      </c>
      <c r="AM21" s="3" t="str">
        <f t="shared" si="19"/>
        <v/>
      </c>
      <c r="AN21" s="3" t="str">
        <f t="shared" si="19"/>
        <v/>
      </c>
      <c r="AO21" s="3" t="str">
        <f t="shared" si="19"/>
        <v/>
      </c>
      <c r="AP21" s="3" t="str">
        <f t="shared" si="19"/>
        <v/>
      </c>
    </row>
    <row r="22" spans="2:42" s="6" customFormat="1" x14ac:dyDescent="0.25">
      <c r="B22" s="5">
        <v>43511</v>
      </c>
      <c r="C22" s="3" t="str">
        <f>IF(C2=DATE(2019,2,15),C6,"")</f>
        <v/>
      </c>
      <c r="D22" s="3" t="str">
        <f t="shared" ref="D22:AP22" si="20">IF(D2=DATE(2019,2,15),D6,"")</f>
        <v/>
      </c>
      <c r="E22" s="3" t="str">
        <f t="shared" si="20"/>
        <v/>
      </c>
      <c r="F22" s="3" t="str">
        <f t="shared" si="20"/>
        <v/>
      </c>
      <c r="G22" s="3" t="str">
        <f t="shared" si="20"/>
        <v/>
      </c>
      <c r="H22" s="3" t="str">
        <f t="shared" si="20"/>
        <v/>
      </c>
      <c r="I22" s="3" t="str">
        <f t="shared" si="20"/>
        <v/>
      </c>
      <c r="J22" s="3" t="str">
        <f t="shared" si="20"/>
        <v/>
      </c>
      <c r="K22" s="3" t="str">
        <f t="shared" si="20"/>
        <v/>
      </c>
      <c r="L22" s="3" t="str">
        <f t="shared" si="20"/>
        <v/>
      </c>
      <c r="M22" s="3" t="str">
        <f t="shared" si="20"/>
        <v/>
      </c>
      <c r="N22" s="3" t="str">
        <f t="shared" si="20"/>
        <v/>
      </c>
      <c r="O22" s="3" t="str">
        <f t="shared" si="20"/>
        <v/>
      </c>
      <c r="P22" s="3" t="str">
        <f t="shared" si="20"/>
        <v/>
      </c>
      <c r="Q22" s="3" t="str">
        <f t="shared" si="20"/>
        <v/>
      </c>
      <c r="R22" s="3" t="str">
        <f t="shared" si="20"/>
        <v/>
      </c>
      <c r="S22" s="3" t="str">
        <f t="shared" si="20"/>
        <v/>
      </c>
      <c r="T22" s="3" t="str">
        <f t="shared" si="20"/>
        <v/>
      </c>
      <c r="U22" s="3">
        <f t="shared" si="20"/>
        <v>0</v>
      </c>
      <c r="V22" s="3">
        <f t="shared" si="20"/>
        <v>2.6388888888888889E-2</v>
      </c>
      <c r="W22" s="3">
        <f t="shared" si="20"/>
        <v>0.510625</v>
      </c>
      <c r="X22" s="3">
        <f t="shared" si="20"/>
        <v>0.8137847222222222</v>
      </c>
      <c r="Y22" s="3" t="str">
        <f t="shared" si="20"/>
        <v/>
      </c>
      <c r="Z22" s="3" t="str">
        <f t="shared" si="20"/>
        <v/>
      </c>
      <c r="AA22" s="3" t="str">
        <f t="shared" si="20"/>
        <v/>
      </c>
      <c r="AB22" s="3" t="str">
        <f t="shared" si="20"/>
        <v/>
      </c>
      <c r="AC22" s="3" t="str">
        <f t="shared" si="20"/>
        <v/>
      </c>
      <c r="AD22" s="3" t="str">
        <f t="shared" si="20"/>
        <v/>
      </c>
      <c r="AE22" s="3" t="str">
        <f t="shared" si="20"/>
        <v/>
      </c>
      <c r="AF22" s="3" t="str">
        <f t="shared" si="20"/>
        <v/>
      </c>
      <c r="AG22" s="3" t="str">
        <f t="shared" si="20"/>
        <v/>
      </c>
      <c r="AH22" s="3" t="str">
        <f t="shared" si="20"/>
        <v/>
      </c>
      <c r="AI22" s="3" t="str">
        <f t="shared" si="20"/>
        <v/>
      </c>
      <c r="AJ22" s="3" t="str">
        <f t="shared" si="20"/>
        <v/>
      </c>
      <c r="AK22" s="3" t="str">
        <f t="shared" si="20"/>
        <v/>
      </c>
      <c r="AL22" s="3" t="str">
        <f t="shared" si="20"/>
        <v/>
      </c>
      <c r="AM22" s="3" t="str">
        <f t="shared" si="20"/>
        <v/>
      </c>
      <c r="AN22" s="3" t="str">
        <f t="shared" si="20"/>
        <v/>
      </c>
      <c r="AO22" s="3" t="str">
        <f t="shared" si="20"/>
        <v/>
      </c>
      <c r="AP22" s="3" t="str">
        <f t="shared" si="20"/>
        <v/>
      </c>
    </row>
    <row r="23" spans="2:42" s="6" customFormat="1" x14ac:dyDescent="0.25">
      <c r="B23" s="5">
        <v>43512</v>
      </c>
      <c r="C23" s="3" t="str">
        <f>IF(C2=DATE(2019,2,16),C6,"")</f>
        <v/>
      </c>
      <c r="D23" s="3" t="str">
        <f t="shared" ref="D23:AP23" si="21">IF(D2=DATE(2019,2,16),D6,"")</f>
        <v/>
      </c>
      <c r="E23" s="3" t="str">
        <f t="shared" si="21"/>
        <v/>
      </c>
      <c r="F23" s="3" t="str">
        <f t="shared" si="21"/>
        <v/>
      </c>
      <c r="G23" s="3" t="str">
        <f t="shared" si="21"/>
        <v/>
      </c>
      <c r="H23" s="3" t="str">
        <f t="shared" si="21"/>
        <v/>
      </c>
      <c r="I23" s="3" t="str">
        <f t="shared" si="21"/>
        <v/>
      </c>
      <c r="J23" s="3" t="str">
        <f t="shared" si="21"/>
        <v/>
      </c>
      <c r="K23" s="3" t="str">
        <f t="shared" si="21"/>
        <v/>
      </c>
      <c r="L23" s="3" t="str">
        <f t="shared" si="21"/>
        <v/>
      </c>
      <c r="M23" s="3" t="str">
        <f t="shared" si="21"/>
        <v/>
      </c>
      <c r="N23" s="3" t="str">
        <f t="shared" si="21"/>
        <v/>
      </c>
      <c r="O23" s="3" t="str">
        <f t="shared" si="21"/>
        <v/>
      </c>
      <c r="P23" s="3" t="str">
        <f t="shared" si="21"/>
        <v/>
      </c>
      <c r="Q23" s="3" t="str">
        <f t="shared" si="21"/>
        <v/>
      </c>
      <c r="R23" s="3" t="str">
        <f t="shared" si="21"/>
        <v/>
      </c>
      <c r="S23" s="3" t="str">
        <f t="shared" si="21"/>
        <v/>
      </c>
      <c r="T23" s="3" t="str">
        <f t="shared" si="21"/>
        <v/>
      </c>
      <c r="U23" s="3" t="str">
        <f t="shared" si="21"/>
        <v/>
      </c>
      <c r="V23" s="3" t="str">
        <f t="shared" si="21"/>
        <v/>
      </c>
      <c r="W23" s="3" t="str">
        <f t="shared" si="21"/>
        <v/>
      </c>
      <c r="X23" s="3" t="str">
        <f t="shared" si="21"/>
        <v/>
      </c>
      <c r="Y23" s="3" t="str">
        <f t="shared" si="21"/>
        <v/>
      </c>
      <c r="Z23" s="3" t="str">
        <f t="shared" si="21"/>
        <v/>
      </c>
      <c r="AA23" s="3" t="str">
        <f t="shared" si="21"/>
        <v/>
      </c>
      <c r="AB23" s="3" t="str">
        <f t="shared" si="21"/>
        <v/>
      </c>
      <c r="AC23" s="3" t="str">
        <f t="shared" si="21"/>
        <v/>
      </c>
      <c r="AD23" s="3" t="str">
        <f t="shared" si="21"/>
        <v/>
      </c>
      <c r="AE23" s="3" t="str">
        <f t="shared" si="21"/>
        <v/>
      </c>
      <c r="AF23" s="3" t="str">
        <f t="shared" si="21"/>
        <v/>
      </c>
      <c r="AG23" s="3" t="str">
        <f t="shared" si="21"/>
        <v/>
      </c>
      <c r="AH23" s="3" t="str">
        <f t="shared" si="21"/>
        <v/>
      </c>
      <c r="AI23" s="3" t="str">
        <f t="shared" si="21"/>
        <v/>
      </c>
      <c r="AJ23" s="3" t="str">
        <f t="shared" si="21"/>
        <v/>
      </c>
      <c r="AK23" s="3" t="str">
        <f t="shared" si="21"/>
        <v/>
      </c>
      <c r="AL23" s="3" t="str">
        <f t="shared" si="21"/>
        <v/>
      </c>
      <c r="AM23" s="3" t="str">
        <f t="shared" si="21"/>
        <v/>
      </c>
      <c r="AN23" s="3" t="str">
        <f t="shared" si="21"/>
        <v/>
      </c>
      <c r="AO23" s="3" t="str">
        <f t="shared" si="21"/>
        <v/>
      </c>
      <c r="AP23" s="3" t="str">
        <f t="shared" si="21"/>
        <v/>
      </c>
    </row>
    <row r="24" spans="2:42" s="6" customFormat="1" x14ac:dyDescent="0.25">
      <c r="B24" s="5">
        <v>43513</v>
      </c>
      <c r="C24" s="3" t="str">
        <f>IF(C2=DATE(2019,2,17),C6,"")</f>
        <v/>
      </c>
      <c r="D24" s="3" t="str">
        <f t="shared" ref="D24:AP24" si="22">IF(D2=DATE(2019,2,17),D6,"")</f>
        <v/>
      </c>
      <c r="E24" s="3" t="str">
        <f t="shared" si="22"/>
        <v/>
      </c>
      <c r="F24" s="3" t="str">
        <f t="shared" si="22"/>
        <v/>
      </c>
      <c r="G24" s="3" t="str">
        <f t="shared" si="22"/>
        <v/>
      </c>
      <c r="H24" s="3" t="str">
        <f t="shared" si="22"/>
        <v/>
      </c>
      <c r="I24" s="3" t="str">
        <f t="shared" si="22"/>
        <v/>
      </c>
      <c r="J24" s="3" t="str">
        <f t="shared" si="22"/>
        <v/>
      </c>
      <c r="K24" s="3" t="str">
        <f t="shared" si="22"/>
        <v/>
      </c>
      <c r="L24" s="3" t="str">
        <f t="shared" si="22"/>
        <v/>
      </c>
      <c r="M24" s="3" t="str">
        <f t="shared" si="22"/>
        <v/>
      </c>
      <c r="N24" s="3" t="str">
        <f t="shared" si="22"/>
        <v/>
      </c>
      <c r="O24" s="3" t="str">
        <f t="shared" si="22"/>
        <v/>
      </c>
      <c r="P24" s="3" t="str">
        <f t="shared" si="22"/>
        <v/>
      </c>
      <c r="Q24" s="3" t="str">
        <f t="shared" si="22"/>
        <v/>
      </c>
      <c r="R24" s="3" t="str">
        <f t="shared" si="22"/>
        <v/>
      </c>
      <c r="S24" s="3" t="str">
        <f t="shared" si="22"/>
        <v/>
      </c>
      <c r="T24" s="3" t="str">
        <f t="shared" si="22"/>
        <v/>
      </c>
      <c r="U24" s="3" t="str">
        <f t="shared" si="22"/>
        <v/>
      </c>
      <c r="V24" s="3" t="str">
        <f t="shared" si="22"/>
        <v/>
      </c>
      <c r="W24" s="3" t="str">
        <f t="shared" si="22"/>
        <v/>
      </c>
      <c r="X24" s="3" t="str">
        <f t="shared" si="22"/>
        <v/>
      </c>
      <c r="Y24" s="3" t="str">
        <f t="shared" si="22"/>
        <v/>
      </c>
      <c r="Z24" s="3" t="str">
        <f t="shared" si="22"/>
        <v/>
      </c>
      <c r="AA24" s="3" t="str">
        <f t="shared" si="22"/>
        <v/>
      </c>
      <c r="AB24" s="3" t="str">
        <f t="shared" si="22"/>
        <v/>
      </c>
      <c r="AC24" s="3" t="str">
        <f t="shared" si="22"/>
        <v/>
      </c>
      <c r="AD24" s="3" t="str">
        <f t="shared" si="22"/>
        <v/>
      </c>
      <c r="AE24" s="3" t="str">
        <f t="shared" si="22"/>
        <v/>
      </c>
      <c r="AF24" s="3" t="str">
        <f t="shared" si="22"/>
        <v/>
      </c>
      <c r="AG24" s="3" t="str">
        <f t="shared" si="22"/>
        <v/>
      </c>
      <c r="AH24" s="3" t="str">
        <f t="shared" si="22"/>
        <v/>
      </c>
      <c r="AI24" s="3" t="str">
        <f t="shared" si="22"/>
        <v/>
      </c>
      <c r="AJ24" s="3" t="str">
        <f t="shared" si="22"/>
        <v/>
      </c>
      <c r="AK24" s="3" t="str">
        <f t="shared" si="22"/>
        <v/>
      </c>
      <c r="AL24" s="3" t="str">
        <f t="shared" si="22"/>
        <v/>
      </c>
      <c r="AM24" s="3" t="str">
        <f t="shared" si="22"/>
        <v/>
      </c>
      <c r="AN24" s="3" t="str">
        <f t="shared" si="22"/>
        <v/>
      </c>
      <c r="AO24" s="3" t="str">
        <f t="shared" si="22"/>
        <v/>
      </c>
      <c r="AP24" s="3" t="str">
        <f t="shared" si="22"/>
        <v/>
      </c>
    </row>
    <row r="25" spans="2:42" s="6" customFormat="1" x14ac:dyDescent="0.25">
      <c r="B25" s="5">
        <v>43514</v>
      </c>
      <c r="C25" s="3" t="str">
        <f>IF(C2=DATE(2019,2,18),C6,"")</f>
        <v/>
      </c>
      <c r="D25" s="3" t="str">
        <f t="shared" ref="D25:AP25" si="23">IF(D2=DATE(2019,2,18),D6,"")</f>
        <v/>
      </c>
      <c r="E25" s="3" t="str">
        <f t="shared" si="23"/>
        <v/>
      </c>
      <c r="F25" s="3" t="str">
        <f t="shared" si="23"/>
        <v/>
      </c>
      <c r="G25" s="3" t="str">
        <f t="shared" si="23"/>
        <v/>
      </c>
      <c r="H25" s="3" t="str">
        <f t="shared" si="23"/>
        <v/>
      </c>
      <c r="I25" s="3" t="str">
        <f t="shared" si="23"/>
        <v/>
      </c>
      <c r="J25" s="3" t="str">
        <f t="shared" si="23"/>
        <v/>
      </c>
      <c r="K25" s="3" t="str">
        <f t="shared" si="23"/>
        <v/>
      </c>
      <c r="L25" s="3" t="str">
        <f t="shared" si="23"/>
        <v/>
      </c>
      <c r="M25" s="3" t="str">
        <f t="shared" si="23"/>
        <v/>
      </c>
      <c r="N25" s="3" t="str">
        <f t="shared" si="23"/>
        <v/>
      </c>
      <c r="O25" s="3" t="str">
        <f t="shared" si="23"/>
        <v/>
      </c>
      <c r="P25" s="3" t="str">
        <f t="shared" si="23"/>
        <v/>
      </c>
      <c r="Q25" s="3" t="str">
        <f t="shared" si="23"/>
        <v/>
      </c>
      <c r="R25" s="3" t="str">
        <f t="shared" si="23"/>
        <v/>
      </c>
      <c r="S25" s="3" t="str">
        <f t="shared" si="23"/>
        <v/>
      </c>
      <c r="T25" s="3" t="str">
        <f t="shared" si="23"/>
        <v/>
      </c>
      <c r="U25" s="3" t="str">
        <f t="shared" si="23"/>
        <v/>
      </c>
      <c r="V25" s="3" t="str">
        <f t="shared" si="23"/>
        <v/>
      </c>
      <c r="W25" s="3" t="str">
        <f t="shared" si="23"/>
        <v/>
      </c>
      <c r="X25" s="3" t="str">
        <f t="shared" si="23"/>
        <v/>
      </c>
      <c r="Y25" s="3">
        <f t="shared" si="23"/>
        <v>0.28127314814814813</v>
      </c>
      <c r="Z25" s="3">
        <f t="shared" si="23"/>
        <v>0.58592592592592596</v>
      </c>
      <c r="AA25" s="3" t="str">
        <f t="shared" si="23"/>
        <v/>
      </c>
      <c r="AB25" s="3" t="str">
        <f t="shared" si="23"/>
        <v/>
      </c>
      <c r="AC25" s="3" t="str">
        <f t="shared" si="23"/>
        <v/>
      </c>
      <c r="AD25" s="3" t="str">
        <f t="shared" si="23"/>
        <v/>
      </c>
      <c r="AE25" s="3" t="str">
        <f t="shared" si="23"/>
        <v/>
      </c>
      <c r="AF25" s="3" t="str">
        <f t="shared" si="23"/>
        <v/>
      </c>
      <c r="AG25" s="3" t="str">
        <f t="shared" si="23"/>
        <v/>
      </c>
      <c r="AH25" s="3" t="str">
        <f t="shared" si="23"/>
        <v/>
      </c>
      <c r="AI25" s="3" t="str">
        <f t="shared" si="23"/>
        <v/>
      </c>
      <c r="AJ25" s="3" t="str">
        <f t="shared" si="23"/>
        <v/>
      </c>
      <c r="AK25" s="3" t="str">
        <f t="shared" si="23"/>
        <v/>
      </c>
      <c r="AL25" s="3" t="str">
        <f t="shared" si="23"/>
        <v/>
      </c>
      <c r="AM25" s="3" t="str">
        <f t="shared" si="23"/>
        <v/>
      </c>
      <c r="AN25" s="3" t="str">
        <f t="shared" si="23"/>
        <v/>
      </c>
      <c r="AO25" s="3" t="str">
        <f t="shared" si="23"/>
        <v/>
      </c>
      <c r="AP25" s="3" t="str">
        <f t="shared" si="23"/>
        <v/>
      </c>
    </row>
    <row r="26" spans="2:42" s="6" customFormat="1" x14ac:dyDescent="0.25">
      <c r="B26" s="5">
        <v>43515</v>
      </c>
      <c r="C26" s="3" t="str">
        <f>IF(C2=DATE(2019,2,19),C6,"")</f>
        <v/>
      </c>
      <c r="D26" s="3" t="str">
        <f t="shared" ref="D26:AP26" si="24">IF(D2=DATE(2019,2,19),D6,"")</f>
        <v/>
      </c>
      <c r="E26" s="3" t="str">
        <f t="shared" si="24"/>
        <v/>
      </c>
      <c r="F26" s="3" t="str">
        <f t="shared" si="24"/>
        <v/>
      </c>
      <c r="G26" s="3" t="str">
        <f t="shared" si="24"/>
        <v/>
      </c>
      <c r="H26" s="3" t="str">
        <f t="shared" si="24"/>
        <v/>
      </c>
      <c r="I26" s="3" t="str">
        <f t="shared" si="24"/>
        <v/>
      </c>
      <c r="J26" s="3" t="str">
        <f t="shared" si="24"/>
        <v/>
      </c>
      <c r="K26" s="3" t="str">
        <f t="shared" si="24"/>
        <v/>
      </c>
      <c r="L26" s="3" t="str">
        <f t="shared" si="24"/>
        <v/>
      </c>
      <c r="M26" s="3" t="str">
        <f t="shared" si="24"/>
        <v/>
      </c>
      <c r="N26" s="3" t="str">
        <f t="shared" si="24"/>
        <v/>
      </c>
      <c r="O26" s="3" t="str">
        <f t="shared" si="24"/>
        <v/>
      </c>
      <c r="P26" s="3" t="str">
        <f t="shared" si="24"/>
        <v/>
      </c>
      <c r="Q26" s="3" t="str">
        <f t="shared" si="24"/>
        <v/>
      </c>
      <c r="R26" s="3" t="str">
        <f t="shared" si="24"/>
        <v/>
      </c>
      <c r="S26" s="3" t="str">
        <f t="shared" si="24"/>
        <v/>
      </c>
      <c r="T26" s="3" t="str">
        <f t="shared" si="24"/>
        <v/>
      </c>
      <c r="U26" s="3" t="str">
        <f t="shared" si="24"/>
        <v/>
      </c>
      <c r="V26" s="3" t="str">
        <f t="shared" si="24"/>
        <v/>
      </c>
      <c r="W26" s="3" t="str">
        <f t="shared" si="24"/>
        <v/>
      </c>
      <c r="X26" s="3" t="str">
        <f t="shared" si="24"/>
        <v/>
      </c>
      <c r="Y26" s="3" t="str">
        <f t="shared" si="24"/>
        <v/>
      </c>
      <c r="Z26" s="3" t="str">
        <f t="shared" si="24"/>
        <v/>
      </c>
      <c r="AA26" s="3">
        <f t="shared" si="24"/>
        <v>0.28244212962962961</v>
      </c>
      <c r="AB26" s="3">
        <f t="shared" si="24"/>
        <v>0.59377314814814819</v>
      </c>
      <c r="AC26" s="3" t="str">
        <f t="shared" si="24"/>
        <v/>
      </c>
      <c r="AD26" s="3" t="str">
        <f t="shared" si="24"/>
        <v/>
      </c>
      <c r="AE26" s="3" t="str">
        <f t="shared" si="24"/>
        <v/>
      </c>
      <c r="AF26" s="3" t="str">
        <f t="shared" si="24"/>
        <v/>
      </c>
      <c r="AG26" s="3" t="str">
        <f t="shared" si="24"/>
        <v/>
      </c>
      <c r="AH26" s="3" t="str">
        <f t="shared" si="24"/>
        <v/>
      </c>
      <c r="AI26" s="3" t="str">
        <f t="shared" si="24"/>
        <v/>
      </c>
      <c r="AJ26" s="3" t="str">
        <f t="shared" si="24"/>
        <v/>
      </c>
      <c r="AK26" s="3" t="str">
        <f t="shared" si="24"/>
        <v/>
      </c>
      <c r="AL26" s="3" t="str">
        <f t="shared" si="24"/>
        <v/>
      </c>
      <c r="AM26" s="3" t="str">
        <f t="shared" si="24"/>
        <v/>
      </c>
      <c r="AN26" s="3" t="str">
        <f t="shared" si="24"/>
        <v/>
      </c>
      <c r="AO26" s="3" t="str">
        <f t="shared" si="24"/>
        <v/>
      </c>
      <c r="AP26" s="3" t="str">
        <f t="shared" si="24"/>
        <v/>
      </c>
    </row>
    <row r="27" spans="2:42" s="6" customFormat="1" x14ac:dyDescent="0.25">
      <c r="B27" s="5">
        <v>43516</v>
      </c>
      <c r="C27" s="3" t="str">
        <f>IF(C2=DATE(2019,2,20),C6,"")</f>
        <v/>
      </c>
      <c r="D27" s="3" t="str">
        <f t="shared" ref="D27:AP27" si="25">IF(D2=DATE(2019,2,20),D6,"")</f>
        <v/>
      </c>
      <c r="E27" s="3" t="str">
        <f t="shared" si="25"/>
        <v/>
      </c>
      <c r="F27" s="3" t="str">
        <f t="shared" si="25"/>
        <v/>
      </c>
      <c r="G27" s="3" t="str">
        <f t="shared" si="25"/>
        <v/>
      </c>
      <c r="H27" s="3" t="str">
        <f t="shared" si="25"/>
        <v/>
      </c>
      <c r="I27" s="3" t="str">
        <f t="shared" si="25"/>
        <v/>
      </c>
      <c r="J27" s="3" t="str">
        <f t="shared" si="25"/>
        <v/>
      </c>
      <c r="K27" s="3" t="str">
        <f t="shared" si="25"/>
        <v/>
      </c>
      <c r="L27" s="3" t="str">
        <f t="shared" si="25"/>
        <v/>
      </c>
      <c r="M27" s="3" t="str">
        <f t="shared" si="25"/>
        <v/>
      </c>
      <c r="N27" s="3" t="str">
        <f t="shared" si="25"/>
        <v/>
      </c>
      <c r="O27" s="3" t="str">
        <f t="shared" si="25"/>
        <v/>
      </c>
      <c r="P27" s="3" t="str">
        <f t="shared" si="25"/>
        <v/>
      </c>
      <c r="Q27" s="3" t="str">
        <f t="shared" si="25"/>
        <v/>
      </c>
      <c r="R27" s="3" t="str">
        <f t="shared" si="25"/>
        <v/>
      </c>
      <c r="S27" s="3" t="str">
        <f t="shared" si="25"/>
        <v/>
      </c>
      <c r="T27" s="3" t="str">
        <f t="shared" si="25"/>
        <v/>
      </c>
      <c r="U27" s="3" t="str">
        <f t="shared" si="25"/>
        <v/>
      </c>
      <c r="V27" s="3" t="str">
        <f t="shared" si="25"/>
        <v/>
      </c>
      <c r="W27" s="3" t="str">
        <f t="shared" si="25"/>
        <v/>
      </c>
      <c r="X27" s="3" t="str">
        <f t="shared" si="25"/>
        <v/>
      </c>
      <c r="Y27" s="3" t="str">
        <f t="shared" si="25"/>
        <v/>
      </c>
      <c r="Z27" s="3" t="str">
        <f t="shared" si="25"/>
        <v/>
      </c>
      <c r="AA27" s="3" t="str">
        <f t="shared" si="25"/>
        <v/>
      </c>
      <c r="AB27" s="3" t="str">
        <f t="shared" si="25"/>
        <v/>
      </c>
      <c r="AC27" s="3">
        <f t="shared" si="25"/>
        <v>0.2792708333333333</v>
      </c>
      <c r="AD27" s="3">
        <f t="shared" si="25"/>
        <v>0.58376157407407414</v>
      </c>
      <c r="AE27" s="3" t="str">
        <f t="shared" si="25"/>
        <v/>
      </c>
      <c r="AF27" s="3" t="str">
        <f t="shared" si="25"/>
        <v/>
      </c>
      <c r="AG27" s="3" t="str">
        <f t="shared" si="25"/>
        <v/>
      </c>
      <c r="AH27" s="3" t="str">
        <f t="shared" si="25"/>
        <v/>
      </c>
      <c r="AI27" s="3" t="str">
        <f t="shared" si="25"/>
        <v/>
      </c>
      <c r="AJ27" s="3" t="str">
        <f t="shared" si="25"/>
        <v/>
      </c>
      <c r="AK27" s="3" t="str">
        <f t="shared" si="25"/>
        <v/>
      </c>
      <c r="AL27" s="3" t="str">
        <f t="shared" si="25"/>
        <v/>
      </c>
      <c r="AM27" s="3" t="str">
        <f t="shared" si="25"/>
        <v/>
      </c>
      <c r="AN27" s="3" t="str">
        <f t="shared" si="25"/>
        <v/>
      </c>
      <c r="AO27" s="3" t="str">
        <f t="shared" si="25"/>
        <v/>
      </c>
      <c r="AP27" s="3" t="str">
        <f t="shared" si="25"/>
        <v/>
      </c>
    </row>
    <row r="28" spans="2:42" s="6" customFormat="1" x14ac:dyDescent="0.25">
      <c r="B28" s="5">
        <v>43517</v>
      </c>
      <c r="C28" s="3" t="str">
        <f>IF(C2=DATE(2019,2,21),C6,"")</f>
        <v/>
      </c>
      <c r="D28" s="3" t="str">
        <f t="shared" ref="D28:AP28" si="26">IF(D2=DATE(2019,2,21),D6,"")</f>
        <v/>
      </c>
      <c r="E28" s="3" t="str">
        <f t="shared" si="26"/>
        <v/>
      </c>
      <c r="F28" s="3" t="str">
        <f t="shared" si="26"/>
        <v/>
      </c>
      <c r="G28" s="3" t="str">
        <f t="shared" si="26"/>
        <v/>
      </c>
      <c r="H28" s="3" t="str">
        <f t="shared" si="26"/>
        <v/>
      </c>
      <c r="I28" s="3" t="str">
        <f t="shared" si="26"/>
        <v/>
      </c>
      <c r="J28" s="3" t="str">
        <f t="shared" si="26"/>
        <v/>
      </c>
      <c r="K28" s="3" t="str">
        <f t="shared" si="26"/>
        <v/>
      </c>
      <c r="L28" s="3" t="str">
        <f t="shared" si="26"/>
        <v/>
      </c>
      <c r="M28" s="3" t="str">
        <f t="shared" si="26"/>
        <v/>
      </c>
      <c r="N28" s="3" t="str">
        <f t="shared" si="26"/>
        <v/>
      </c>
      <c r="O28" s="3" t="str">
        <f t="shared" si="26"/>
        <v/>
      </c>
      <c r="P28" s="3" t="str">
        <f t="shared" si="26"/>
        <v/>
      </c>
      <c r="Q28" s="3" t="str">
        <f t="shared" si="26"/>
        <v/>
      </c>
      <c r="R28" s="3" t="str">
        <f t="shared" si="26"/>
        <v/>
      </c>
      <c r="S28" s="3" t="str">
        <f t="shared" si="26"/>
        <v/>
      </c>
      <c r="T28" s="3" t="str">
        <f t="shared" si="26"/>
        <v/>
      </c>
      <c r="U28" s="3" t="str">
        <f t="shared" si="26"/>
        <v/>
      </c>
      <c r="V28" s="3" t="str">
        <f t="shared" si="26"/>
        <v/>
      </c>
      <c r="W28" s="3" t="str">
        <f t="shared" si="26"/>
        <v/>
      </c>
      <c r="X28" s="3" t="str">
        <f t="shared" si="26"/>
        <v/>
      </c>
      <c r="Y28" s="3" t="str">
        <f t="shared" si="26"/>
        <v/>
      </c>
      <c r="Z28" s="3" t="str">
        <f t="shared" si="26"/>
        <v/>
      </c>
      <c r="AA28" s="3" t="str">
        <f t="shared" si="26"/>
        <v/>
      </c>
      <c r="AB28" s="3" t="str">
        <f t="shared" si="26"/>
        <v/>
      </c>
      <c r="AC28" s="3" t="str">
        <f t="shared" si="26"/>
        <v/>
      </c>
      <c r="AD28" s="3" t="str">
        <f t="shared" si="26"/>
        <v/>
      </c>
      <c r="AE28" s="3">
        <f t="shared" si="26"/>
        <v>0.50993055555555555</v>
      </c>
      <c r="AF28" s="3">
        <f t="shared" si="26"/>
        <v>0.8882175925925927</v>
      </c>
      <c r="AG28" s="3" t="str">
        <f t="shared" si="26"/>
        <v/>
      </c>
      <c r="AH28" s="3" t="str">
        <f t="shared" si="26"/>
        <v/>
      </c>
      <c r="AI28" s="3" t="str">
        <f t="shared" si="26"/>
        <v/>
      </c>
      <c r="AJ28" s="3" t="str">
        <f t="shared" si="26"/>
        <v/>
      </c>
      <c r="AK28" s="3" t="str">
        <f t="shared" si="26"/>
        <v/>
      </c>
      <c r="AL28" s="3" t="str">
        <f t="shared" si="26"/>
        <v/>
      </c>
      <c r="AM28" s="3" t="str">
        <f t="shared" si="26"/>
        <v/>
      </c>
      <c r="AN28" s="3" t="str">
        <f t="shared" si="26"/>
        <v/>
      </c>
      <c r="AO28" s="3" t="str">
        <f t="shared" si="26"/>
        <v/>
      </c>
      <c r="AP28" s="3" t="str">
        <f t="shared" si="26"/>
        <v/>
      </c>
    </row>
    <row r="29" spans="2:42" s="6" customFormat="1" x14ac:dyDescent="0.25">
      <c r="B29" s="5">
        <v>43518</v>
      </c>
      <c r="C29" s="3" t="str">
        <f>IF(C2=DATE(2019,2,22),C6,"")</f>
        <v/>
      </c>
      <c r="D29" s="3" t="str">
        <f t="shared" ref="D29:AP29" si="27">IF(D2=DATE(2019,2,22),D6,"")</f>
        <v/>
      </c>
      <c r="E29" s="3" t="str">
        <f t="shared" si="27"/>
        <v/>
      </c>
      <c r="F29" s="3" t="str">
        <f t="shared" si="27"/>
        <v/>
      </c>
      <c r="G29" s="3" t="str">
        <f t="shared" si="27"/>
        <v/>
      </c>
      <c r="H29" s="3" t="str">
        <f t="shared" si="27"/>
        <v/>
      </c>
      <c r="I29" s="3" t="str">
        <f t="shared" si="27"/>
        <v/>
      </c>
      <c r="J29" s="3" t="str">
        <f t="shared" si="27"/>
        <v/>
      </c>
      <c r="K29" s="3" t="str">
        <f t="shared" si="27"/>
        <v/>
      </c>
      <c r="L29" s="3" t="str">
        <f t="shared" si="27"/>
        <v/>
      </c>
      <c r="M29" s="3" t="str">
        <f t="shared" si="27"/>
        <v/>
      </c>
      <c r="N29" s="3" t="str">
        <f t="shared" si="27"/>
        <v/>
      </c>
      <c r="O29" s="3" t="str">
        <f t="shared" si="27"/>
        <v/>
      </c>
      <c r="P29" s="3" t="str">
        <f t="shared" si="27"/>
        <v/>
      </c>
      <c r="Q29" s="3" t="str">
        <f t="shared" si="27"/>
        <v/>
      </c>
      <c r="R29" s="3" t="str">
        <f t="shared" si="27"/>
        <v/>
      </c>
      <c r="S29" s="3" t="str">
        <f t="shared" si="27"/>
        <v/>
      </c>
      <c r="T29" s="3" t="str">
        <f t="shared" si="27"/>
        <v/>
      </c>
      <c r="U29" s="3" t="str">
        <f t="shared" si="27"/>
        <v/>
      </c>
      <c r="V29" s="3" t="str">
        <f t="shared" si="27"/>
        <v/>
      </c>
      <c r="W29" s="3" t="str">
        <f t="shared" si="27"/>
        <v/>
      </c>
      <c r="X29" s="3" t="str">
        <f t="shared" si="27"/>
        <v/>
      </c>
      <c r="Y29" s="3" t="str">
        <f t="shared" si="27"/>
        <v/>
      </c>
      <c r="Z29" s="3" t="str">
        <f t="shared" si="27"/>
        <v/>
      </c>
      <c r="AA29" s="3" t="str">
        <f t="shared" si="27"/>
        <v/>
      </c>
      <c r="AB29" s="3" t="str">
        <f t="shared" si="27"/>
        <v/>
      </c>
      <c r="AC29" s="3" t="str">
        <f t="shared" si="27"/>
        <v/>
      </c>
      <c r="AD29" s="3" t="str">
        <f t="shared" si="27"/>
        <v/>
      </c>
      <c r="AE29" s="3" t="str">
        <f t="shared" si="27"/>
        <v/>
      </c>
      <c r="AF29" s="3" t="str">
        <f t="shared" si="27"/>
        <v/>
      </c>
      <c r="AG29" s="3">
        <f t="shared" si="27"/>
        <v>0.57348379629629631</v>
      </c>
      <c r="AH29" s="3">
        <f t="shared" si="27"/>
        <v>0.99930555555555556</v>
      </c>
      <c r="AI29" s="3" t="str">
        <f t="shared" si="27"/>
        <v/>
      </c>
      <c r="AJ29" s="3" t="str">
        <f t="shared" si="27"/>
        <v/>
      </c>
      <c r="AK29" s="3" t="str">
        <f t="shared" si="27"/>
        <v/>
      </c>
      <c r="AL29" s="3" t="str">
        <f t="shared" si="27"/>
        <v/>
      </c>
      <c r="AM29" s="3" t="str">
        <f t="shared" si="27"/>
        <v/>
      </c>
      <c r="AN29" s="3" t="str">
        <f t="shared" si="27"/>
        <v/>
      </c>
      <c r="AO29" s="3" t="str">
        <f t="shared" si="27"/>
        <v/>
      </c>
      <c r="AP29" s="3" t="str">
        <f t="shared" si="27"/>
        <v/>
      </c>
    </row>
    <row r="30" spans="2:42" s="6" customFormat="1" x14ac:dyDescent="0.25">
      <c r="B30" s="5">
        <v>43519</v>
      </c>
      <c r="C30" s="3" t="str">
        <f>IF(C2=DATE(2019,2,23),C6,"")</f>
        <v/>
      </c>
      <c r="D30" s="3" t="str">
        <f t="shared" ref="D30:AP30" si="28">IF(D2=DATE(2019,2,23),D6,"")</f>
        <v/>
      </c>
      <c r="E30" s="3" t="str">
        <f t="shared" si="28"/>
        <v/>
      </c>
      <c r="F30" s="3" t="str">
        <f t="shared" si="28"/>
        <v/>
      </c>
      <c r="G30" s="3" t="str">
        <f t="shared" si="28"/>
        <v/>
      </c>
      <c r="H30" s="3" t="str">
        <f t="shared" si="28"/>
        <v/>
      </c>
      <c r="I30" s="3" t="str">
        <f t="shared" si="28"/>
        <v/>
      </c>
      <c r="J30" s="3" t="str">
        <f t="shared" si="28"/>
        <v/>
      </c>
      <c r="K30" s="3" t="str">
        <f t="shared" si="28"/>
        <v/>
      </c>
      <c r="L30" s="3" t="str">
        <f t="shared" si="28"/>
        <v/>
      </c>
      <c r="M30" s="3" t="str">
        <f t="shared" si="28"/>
        <v/>
      </c>
      <c r="N30" s="3" t="str">
        <f t="shared" si="28"/>
        <v/>
      </c>
      <c r="O30" s="3" t="str">
        <f t="shared" si="28"/>
        <v/>
      </c>
      <c r="P30" s="3" t="str">
        <f t="shared" si="28"/>
        <v/>
      </c>
      <c r="Q30" s="3" t="str">
        <f t="shared" si="28"/>
        <v/>
      </c>
      <c r="R30" s="3" t="str">
        <f t="shared" si="28"/>
        <v/>
      </c>
      <c r="S30" s="3" t="str">
        <f t="shared" si="28"/>
        <v/>
      </c>
      <c r="T30" s="3" t="str">
        <f t="shared" si="28"/>
        <v/>
      </c>
      <c r="U30" s="3" t="str">
        <f t="shared" si="28"/>
        <v/>
      </c>
      <c r="V30" s="3" t="str">
        <f t="shared" si="28"/>
        <v/>
      </c>
      <c r="W30" s="3" t="str">
        <f t="shared" si="28"/>
        <v/>
      </c>
      <c r="X30" s="3" t="str">
        <f t="shared" si="28"/>
        <v/>
      </c>
      <c r="Y30" s="3" t="str">
        <f t="shared" si="28"/>
        <v/>
      </c>
      <c r="Z30" s="3" t="str">
        <f t="shared" si="28"/>
        <v/>
      </c>
      <c r="AA30" s="3" t="str">
        <f t="shared" si="28"/>
        <v/>
      </c>
      <c r="AB30" s="3" t="str">
        <f t="shared" si="28"/>
        <v/>
      </c>
      <c r="AC30" s="3" t="str">
        <f t="shared" si="28"/>
        <v/>
      </c>
      <c r="AD30" s="3" t="str">
        <f t="shared" si="28"/>
        <v/>
      </c>
      <c r="AE30" s="3" t="str">
        <f t="shared" si="28"/>
        <v/>
      </c>
      <c r="AF30" s="3" t="str">
        <f t="shared" si="28"/>
        <v/>
      </c>
      <c r="AG30" s="3" t="str">
        <f t="shared" si="28"/>
        <v/>
      </c>
      <c r="AH30" s="3" t="str">
        <f t="shared" si="28"/>
        <v/>
      </c>
      <c r="AI30" s="3">
        <f t="shared" si="28"/>
        <v>0</v>
      </c>
      <c r="AJ30" s="3">
        <f t="shared" si="28"/>
        <v>0.1111111111111111</v>
      </c>
      <c r="AK30" s="3" t="str">
        <f t="shared" si="28"/>
        <v/>
      </c>
      <c r="AL30" s="3" t="str">
        <f t="shared" si="28"/>
        <v/>
      </c>
      <c r="AM30" s="3" t="str">
        <f t="shared" si="28"/>
        <v/>
      </c>
      <c r="AN30" s="3" t="str">
        <f t="shared" si="28"/>
        <v/>
      </c>
      <c r="AO30" s="3" t="str">
        <f t="shared" si="28"/>
        <v/>
      </c>
      <c r="AP30" s="3" t="str">
        <f t="shared" si="28"/>
        <v/>
      </c>
    </row>
    <row r="31" spans="2:42" s="6" customFormat="1" x14ac:dyDescent="0.25">
      <c r="B31" s="5">
        <v>43520</v>
      </c>
      <c r="C31" s="3" t="str">
        <f>IF(C2=DATE(2019,2,24),C6,"")</f>
        <v/>
      </c>
      <c r="D31" s="3" t="str">
        <f t="shared" ref="D31:AP31" si="29">IF(D2=DATE(2019,2,24),D6,"")</f>
        <v/>
      </c>
      <c r="E31" s="3" t="str">
        <f t="shared" si="29"/>
        <v/>
      </c>
      <c r="F31" s="3" t="str">
        <f t="shared" si="29"/>
        <v/>
      </c>
      <c r="G31" s="3" t="str">
        <f t="shared" si="29"/>
        <v/>
      </c>
      <c r="H31" s="3" t="str">
        <f t="shared" si="29"/>
        <v/>
      </c>
      <c r="I31" s="3" t="str">
        <f t="shared" si="29"/>
        <v/>
      </c>
      <c r="J31" s="3" t="str">
        <f t="shared" si="29"/>
        <v/>
      </c>
      <c r="K31" s="3" t="str">
        <f t="shared" si="29"/>
        <v/>
      </c>
      <c r="L31" s="3" t="str">
        <f t="shared" si="29"/>
        <v/>
      </c>
      <c r="M31" s="3" t="str">
        <f t="shared" si="29"/>
        <v/>
      </c>
      <c r="N31" s="3" t="str">
        <f t="shared" si="29"/>
        <v/>
      </c>
      <c r="O31" s="3" t="str">
        <f t="shared" si="29"/>
        <v/>
      </c>
      <c r="P31" s="3" t="str">
        <f t="shared" si="29"/>
        <v/>
      </c>
      <c r="Q31" s="3" t="str">
        <f t="shared" si="29"/>
        <v/>
      </c>
      <c r="R31" s="3" t="str">
        <f t="shared" si="29"/>
        <v/>
      </c>
      <c r="S31" s="3" t="str">
        <f t="shared" si="29"/>
        <v/>
      </c>
      <c r="T31" s="3" t="str">
        <f t="shared" si="29"/>
        <v/>
      </c>
      <c r="U31" s="3" t="str">
        <f t="shared" si="29"/>
        <v/>
      </c>
      <c r="V31" s="3" t="str">
        <f t="shared" si="29"/>
        <v/>
      </c>
      <c r="W31" s="3" t="str">
        <f t="shared" si="29"/>
        <v/>
      </c>
      <c r="X31" s="3" t="str">
        <f t="shared" si="29"/>
        <v/>
      </c>
      <c r="Y31" s="3" t="str">
        <f t="shared" si="29"/>
        <v/>
      </c>
      <c r="Z31" s="3" t="str">
        <f t="shared" si="29"/>
        <v/>
      </c>
      <c r="AA31" s="3" t="str">
        <f t="shared" si="29"/>
        <v/>
      </c>
      <c r="AB31" s="3" t="str">
        <f t="shared" si="29"/>
        <v/>
      </c>
      <c r="AC31" s="3" t="str">
        <f t="shared" si="29"/>
        <v/>
      </c>
      <c r="AD31" s="3" t="str">
        <f t="shared" si="29"/>
        <v/>
      </c>
      <c r="AE31" s="3" t="str">
        <f t="shared" si="29"/>
        <v/>
      </c>
      <c r="AF31" s="3" t="str">
        <f t="shared" si="29"/>
        <v/>
      </c>
      <c r="AG31" s="3" t="str">
        <f t="shared" si="29"/>
        <v/>
      </c>
      <c r="AH31" s="3" t="str">
        <f t="shared" si="29"/>
        <v/>
      </c>
      <c r="AI31" s="3" t="str">
        <f t="shared" si="29"/>
        <v/>
      </c>
      <c r="AJ31" s="3" t="str">
        <f t="shared" si="29"/>
        <v/>
      </c>
      <c r="AK31" s="3" t="str">
        <f t="shared" si="29"/>
        <v/>
      </c>
      <c r="AL31" s="3" t="str">
        <f t="shared" si="29"/>
        <v/>
      </c>
      <c r="AM31" s="3" t="str">
        <f t="shared" si="29"/>
        <v/>
      </c>
      <c r="AN31" s="3" t="str">
        <f t="shared" si="29"/>
        <v/>
      </c>
      <c r="AO31" s="3" t="str">
        <f t="shared" si="29"/>
        <v/>
      </c>
      <c r="AP31" s="3" t="str">
        <f t="shared" si="29"/>
        <v/>
      </c>
    </row>
    <row r="32" spans="2:42" s="6" customFormat="1" x14ac:dyDescent="0.25">
      <c r="B32" s="5">
        <v>43521</v>
      </c>
      <c r="C32" s="3" t="str">
        <f>IF(C2=DATE(2019,2,25),C6,"")</f>
        <v/>
      </c>
      <c r="D32" s="3" t="str">
        <f t="shared" ref="D32:AP32" si="30">IF(D2=DATE(2019,2,25),D6,"")</f>
        <v/>
      </c>
      <c r="E32" s="3" t="str">
        <f t="shared" si="30"/>
        <v/>
      </c>
      <c r="F32" s="3" t="str">
        <f t="shared" si="30"/>
        <v/>
      </c>
      <c r="G32" s="3" t="str">
        <f t="shared" si="30"/>
        <v/>
      </c>
      <c r="H32" s="3" t="str">
        <f t="shared" si="30"/>
        <v/>
      </c>
      <c r="I32" s="3" t="str">
        <f t="shared" si="30"/>
        <v/>
      </c>
      <c r="J32" s="3" t="str">
        <f t="shared" si="30"/>
        <v/>
      </c>
      <c r="K32" s="3" t="str">
        <f t="shared" si="30"/>
        <v/>
      </c>
      <c r="L32" s="3" t="str">
        <f t="shared" si="30"/>
        <v/>
      </c>
      <c r="M32" s="3" t="str">
        <f t="shared" si="30"/>
        <v/>
      </c>
      <c r="N32" s="3" t="str">
        <f t="shared" si="30"/>
        <v/>
      </c>
      <c r="O32" s="3" t="str">
        <f t="shared" si="30"/>
        <v/>
      </c>
      <c r="P32" s="3" t="str">
        <f t="shared" si="30"/>
        <v/>
      </c>
      <c r="Q32" s="3" t="str">
        <f t="shared" si="30"/>
        <v/>
      </c>
      <c r="R32" s="3" t="str">
        <f t="shared" si="30"/>
        <v/>
      </c>
      <c r="S32" s="3" t="str">
        <f t="shared" si="30"/>
        <v/>
      </c>
      <c r="T32" s="3" t="str">
        <f t="shared" si="30"/>
        <v/>
      </c>
      <c r="U32" s="3" t="str">
        <f t="shared" si="30"/>
        <v/>
      </c>
      <c r="V32" s="3" t="str">
        <f t="shared" si="30"/>
        <v/>
      </c>
      <c r="W32" s="3" t="str">
        <f t="shared" si="30"/>
        <v/>
      </c>
      <c r="X32" s="3" t="str">
        <f t="shared" si="30"/>
        <v/>
      </c>
      <c r="Y32" s="3" t="str">
        <f t="shared" si="30"/>
        <v/>
      </c>
      <c r="Z32" s="3" t="str">
        <f t="shared" si="30"/>
        <v/>
      </c>
      <c r="AA32" s="3" t="str">
        <f t="shared" si="30"/>
        <v/>
      </c>
      <c r="AB32" s="3" t="str">
        <f t="shared" si="30"/>
        <v/>
      </c>
      <c r="AC32" s="3" t="str">
        <f t="shared" si="30"/>
        <v/>
      </c>
      <c r="AD32" s="3" t="str">
        <f t="shared" si="30"/>
        <v/>
      </c>
      <c r="AE32" s="3" t="str">
        <f t="shared" si="30"/>
        <v/>
      </c>
      <c r="AF32" s="3" t="str">
        <f t="shared" si="30"/>
        <v/>
      </c>
      <c r="AG32" s="3" t="str">
        <f t="shared" si="30"/>
        <v/>
      </c>
      <c r="AH32" s="3" t="str">
        <f t="shared" si="30"/>
        <v/>
      </c>
      <c r="AI32" s="3" t="str">
        <f t="shared" si="30"/>
        <v/>
      </c>
      <c r="AJ32" s="3" t="str">
        <f t="shared" si="30"/>
        <v/>
      </c>
      <c r="AK32" s="3">
        <f t="shared" si="30"/>
        <v>0.28325231481481478</v>
      </c>
      <c r="AL32" s="3">
        <f t="shared" si="30"/>
        <v>0.58733796296296303</v>
      </c>
      <c r="AM32" s="3" t="str">
        <f t="shared" si="30"/>
        <v/>
      </c>
      <c r="AN32" s="3" t="str">
        <f t="shared" si="30"/>
        <v/>
      </c>
      <c r="AO32" s="3" t="str">
        <f t="shared" si="30"/>
        <v/>
      </c>
      <c r="AP32" s="3" t="str">
        <f t="shared" si="30"/>
        <v/>
      </c>
    </row>
    <row r="33" spans="2:42" s="6" customFormat="1" x14ac:dyDescent="0.25">
      <c r="B33" s="5">
        <v>43522</v>
      </c>
      <c r="C33" s="3" t="str">
        <f>IF(C2=DATE(2019,2,26),C6,"")</f>
        <v/>
      </c>
      <c r="D33" s="3" t="str">
        <f t="shared" ref="D33:AP33" si="31">IF(D2=DATE(2019,2,26),D6,"")</f>
        <v/>
      </c>
      <c r="E33" s="3" t="str">
        <f t="shared" si="31"/>
        <v/>
      </c>
      <c r="F33" s="3" t="str">
        <f t="shared" si="31"/>
        <v/>
      </c>
      <c r="G33" s="3" t="str">
        <f t="shared" si="31"/>
        <v/>
      </c>
      <c r="H33" s="3" t="str">
        <f t="shared" si="31"/>
        <v/>
      </c>
      <c r="I33" s="3" t="str">
        <f t="shared" si="31"/>
        <v/>
      </c>
      <c r="J33" s="3" t="str">
        <f t="shared" si="31"/>
        <v/>
      </c>
      <c r="K33" s="3" t="str">
        <f t="shared" si="31"/>
        <v/>
      </c>
      <c r="L33" s="3" t="str">
        <f t="shared" si="31"/>
        <v/>
      </c>
      <c r="M33" s="3" t="str">
        <f t="shared" si="31"/>
        <v/>
      </c>
      <c r="N33" s="3" t="str">
        <f t="shared" si="31"/>
        <v/>
      </c>
      <c r="O33" s="3" t="str">
        <f t="shared" si="31"/>
        <v/>
      </c>
      <c r="P33" s="3" t="str">
        <f t="shared" si="31"/>
        <v/>
      </c>
      <c r="Q33" s="3" t="str">
        <f t="shared" si="31"/>
        <v/>
      </c>
      <c r="R33" s="3" t="str">
        <f t="shared" si="31"/>
        <v/>
      </c>
      <c r="S33" s="3" t="str">
        <f t="shared" si="31"/>
        <v/>
      </c>
      <c r="T33" s="3" t="str">
        <f t="shared" si="31"/>
        <v/>
      </c>
      <c r="U33" s="3" t="str">
        <f t="shared" si="31"/>
        <v/>
      </c>
      <c r="V33" s="3" t="str">
        <f t="shared" si="31"/>
        <v/>
      </c>
      <c r="W33" s="3" t="str">
        <f t="shared" si="31"/>
        <v/>
      </c>
      <c r="X33" s="3" t="str">
        <f t="shared" si="31"/>
        <v/>
      </c>
      <c r="Y33" s="3" t="str">
        <f t="shared" si="31"/>
        <v/>
      </c>
      <c r="Z33" s="3" t="str">
        <f t="shared" si="31"/>
        <v/>
      </c>
      <c r="AA33" s="3" t="str">
        <f t="shared" si="31"/>
        <v/>
      </c>
      <c r="AB33" s="3" t="str">
        <f t="shared" si="31"/>
        <v/>
      </c>
      <c r="AC33" s="3" t="str">
        <f t="shared" si="31"/>
        <v/>
      </c>
      <c r="AD33" s="3" t="str">
        <f t="shared" si="31"/>
        <v/>
      </c>
      <c r="AE33" s="3" t="str">
        <f t="shared" si="31"/>
        <v/>
      </c>
      <c r="AF33" s="3" t="str">
        <f t="shared" si="31"/>
        <v/>
      </c>
      <c r="AG33" s="3" t="str">
        <f t="shared" si="31"/>
        <v/>
      </c>
      <c r="AH33" s="3" t="str">
        <f t="shared" si="31"/>
        <v/>
      </c>
      <c r="AI33" s="3" t="str">
        <f t="shared" si="31"/>
        <v/>
      </c>
      <c r="AJ33" s="3" t="str">
        <f t="shared" si="31"/>
        <v/>
      </c>
      <c r="AK33" s="3" t="str">
        <f t="shared" si="31"/>
        <v/>
      </c>
      <c r="AL33" s="3" t="str">
        <f t="shared" si="31"/>
        <v/>
      </c>
      <c r="AM33" s="3" t="str">
        <f t="shared" si="31"/>
        <v/>
      </c>
      <c r="AN33" s="3" t="str">
        <f t="shared" si="31"/>
        <v/>
      </c>
      <c r="AO33" s="3" t="str">
        <f t="shared" si="31"/>
        <v/>
      </c>
      <c r="AP33" s="3" t="str">
        <f t="shared" si="31"/>
        <v/>
      </c>
    </row>
    <row r="34" spans="2:42" s="6" customFormat="1" x14ac:dyDescent="0.25">
      <c r="B34" s="5">
        <v>43523</v>
      </c>
      <c r="C34" s="3" t="str">
        <f>IF(C2=DATE(2019,2,27),C6,"")</f>
        <v/>
      </c>
      <c r="D34" s="3" t="str">
        <f t="shared" ref="D34:AP34" si="32">IF(D2=DATE(2019,2,27),D6,"")</f>
        <v/>
      </c>
      <c r="E34" s="3" t="str">
        <f t="shared" si="32"/>
        <v/>
      </c>
      <c r="F34" s="3" t="str">
        <f t="shared" si="32"/>
        <v/>
      </c>
      <c r="G34" s="3" t="str">
        <f t="shared" si="32"/>
        <v/>
      </c>
      <c r="H34" s="3" t="str">
        <f t="shared" si="32"/>
        <v/>
      </c>
      <c r="I34" s="3" t="str">
        <f t="shared" si="32"/>
        <v/>
      </c>
      <c r="J34" s="3" t="str">
        <f t="shared" si="32"/>
        <v/>
      </c>
      <c r="K34" s="3" t="str">
        <f t="shared" si="32"/>
        <v/>
      </c>
      <c r="L34" s="3" t="str">
        <f t="shared" si="32"/>
        <v/>
      </c>
      <c r="M34" s="3" t="str">
        <f t="shared" si="32"/>
        <v/>
      </c>
      <c r="N34" s="3" t="str">
        <f t="shared" si="32"/>
        <v/>
      </c>
      <c r="O34" s="3" t="str">
        <f t="shared" si="32"/>
        <v/>
      </c>
      <c r="P34" s="3" t="str">
        <f t="shared" si="32"/>
        <v/>
      </c>
      <c r="Q34" s="3" t="str">
        <f t="shared" si="32"/>
        <v/>
      </c>
      <c r="R34" s="3" t="str">
        <f t="shared" si="32"/>
        <v/>
      </c>
      <c r="S34" s="3" t="str">
        <f t="shared" si="32"/>
        <v/>
      </c>
      <c r="T34" s="3" t="str">
        <f t="shared" si="32"/>
        <v/>
      </c>
      <c r="U34" s="3" t="str">
        <f t="shared" si="32"/>
        <v/>
      </c>
      <c r="V34" s="3" t="str">
        <f t="shared" si="32"/>
        <v/>
      </c>
      <c r="W34" s="3" t="str">
        <f t="shared" si="32"/>
        <v/>
      </c>
      <c r="X34" s="3" t="str">
        <f t="shared" si="32"/>
        <v/>
      </c>
      <c r="Y34" s="3" t="str">
        <f t="shared" si="32"/>
        <v/>
      </c>
      <c r="Z34" s="3" t="str">
        <f t="shared" si="32"/>
        <v/>
      </c>
      <c r="AA34" s="3" t="str">
        <f t="shared" si="32"/>
        <v/>
      </c>
      <c r="AB34" s="3" t="str">
        <f t="shared" si="32"/>
        <v/>
      </c>
      <c r="AC34" s="3" t="str">
        <f t="shared" si="32"/>
        <v/>
      </c>
      <c r="AD34" s="3" t="str">
        <f t="shared" si="32"/>
        <v/>
      </c>
      <c r="AE34" s="3" t="str">
        <f t="shared" si="32"/>
        <v/>
      </c>
      <c r="AF34" s="3" t="str">
        <f t="shared" si="32"/>
        <v/>
      </c>
      <c r="AG34" s="3" t="str">
        <f t="shared" si="32"/>
        <v/>
      </c>
      <c r="AH34" s="3" t="str">
        <f t="shared" si="32"/>
        <v/>
      </c>
      <c r="AI34" s="3" t="str">
        <f t="shared" si="32"/>
        <v/>
      </c>
      <c r="AJ34" s="3" t="str">
        <f t="shared" si="32"/>
        <v/>
      </c>
      <c r="AK34" s="3" t="str">
        <f t="shared" si="32"/>
        <v/>
      </c>
      <c r="AL34" s="3" t="str">
        <f t="shared" si="32"/>
        <v/>
      </c>
      <c r="AM34" s="3">
        <f t="shared" si="32"/>
        <v>0.51043981481481482</v>
      </c>
      <c r="AN34" s="3">
        <f t="shared" si="32"/>
        <v>0.81253472222222223</v>
      </c>
      <c r="AO34" s="3" t="str">
        <f t="shared" si="32"/>
        <v/>
      </c>
      <c r="AP34" s="3" t="str">
        <f t="shared" si="32"/>
        <v/>
      </c>
    </row>
    <row r="35" spans="2:42" s="6" customFormat="1" x14ac:dyDescent="0.25">
      <c r="B35" s="5">
        <v>43524</v>
      </c>
      <c r="C35" s="3" t="str">
        <f>IF(C2=DATE(2019,2,28),C6,"")</f>
        <v/>
      </c>
      <c r="D35" s="3" t="str">
        <f t="shared" ref="D35:AP35" si="33">IF(D2=DATE(2019,2,28),D6,"")</f>
        <v/>
      </c>
      <c r="E35" s="3" t="str">
        <f t="shared" si="33"/>
        <v/>
      </c>
      <c r="F35" s="3" t="str">
        <f t="shared" si="33"/>
        <v/>
      </c>
      <c r="G35" s="3" t="str">
        <f t="shared" si="33"/>
        <v/>
      </c>
      <c r="H35" s="3" t="str">
        <f t="shared" si="33"/>
        <v/>
      </c>
      <c r="I35" s="3" t="str">
        <f t="shared" si="33"/>
        <v/>
      </c>
      <c r="J35" s="3" t="str">
        <f t="shared" si="33"/>
        <v/>
      </c>
      <c r="K35" s="3" t="str">
        <f t="shared" si="33"/>
        <v/>
      </c>
      <c r="L35" s="3" t="str">
        <f t="shared" si="33"/>
        <v/>
      </c>
      <c r="M35" s="3" t="str">
        <f t="shared" si="33"/>
        <v/>
      </c>
      <c r="N35" s="3" t="str">
        <f t="shared" si="33"/>
        <v/>
      </c>
      <c r="O35" s="3" t="str">
        <f t="shared" si="33"/>
        <v/>
      </c>
      <c r="P35" s="3" t="str">
        <f t="shared" si="33"/>
        <v/>
      </c>
      <c r="Q35" s="3" t="str">
        <f t="shared" si="33"/>
        <v/>
      </c>
      <c r="R35" s="3" t="str">
        <f t="shared" si="33"/>
        <v/>
      </c>
      <c r="S35" s="3" t="str">
        <f t="shared" si="33"/>
        <v/>
      </c>
      <c r="T35" s="3" t="str">
        <f t="shared" si="33"/>
        <v/>
      </c>
      <c r="U35" s="3" t="str">
        <f t="shared" si="33"/>
        <v/>
      </c>
      <c r="V35" s="3" t="str">
        <f t="shared" si="33"/>
        <v/>
      </c>
      <c r="W35" s="3" t="str">
        <f t="shared" si="33"/>
        <v/>
      </c>
      <c r="X35" s="3" t="str">
        <f t="shared" si="33"/>
        <v/>
      </c>
      <c r="Y35" s="3" t="str">
        <f t="shared" si="33"/>
        <v/>
      </c>
      <c r="Z35" s="3" t="str">
        <f t="shared" si="33"/>
        <v/>
      </c>
      <c r="AA35" s="3" t="str">
        <f t="shared" si="33"/>
        <v/>
      </c>
      <c r="AB35" s="3" t="str">
        <f t="shared" si="33"/>
        <v/>
      </c>
      <c r="AC35" s="3" t="str">
        <f t="shared" si="33"/>
        <v/>
      </c>
      <c r="AD35" s="3" t="str">
        <f t="shared" si="33"/>
        <v/>
      </c>
      <c r="AE35" s="3" t="str">
        <f t="shared" si="33"/>
        <v/>
      </c>
      <c r="AF35" s="3" t="str">
        <f t="shared" si="33"/>
        <v/>
      </c>
      <c r="AG35" s="3" t="str">
        <f t="shared" si="33"/>
        <v/>
      </c>
      <c r="AH35" s="3" t="str">
        <f t="shared" si="33"/>
        <v/>
      </c>
      <c r="AI35" s="3" t="str">
        <f t="shared" si="33"/>
        <v/>
      </c>
      <c r="AJ35" s="3" t="str">
        <f t="shared" si="33"/>
        <v/>
      </c>
      <c r="AK35" s="3" t="str">
        <f t="shared" si="33"/>
        <v/>
      </c>
      <c r="AL35" s="3" t="str">
        <f t="shared" si="33"/>
        <v/>
      </c>
      <c r="AM35" s="3" t="str">
        <f t="shared" si="33"/>
        <v/>
      </c>
      <c r="AN35" s="3" t="str">
        <f t="shared" si="33"/>
        <v/>
      </c>
      <c r="AO35" s="3">
        <f t="shared" si="33"/>
        <v>0.28128472222222223</v>
      </c>
      <c r="AP35" s="3">
        <f t="shared" si="33"/>
        <v>0.58349537037037036</v>
      </c>
    </row>
    <row r="36" spans="2:42" x14ac:dyDescent="0.25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2:42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</sheetData>
  <conditionalFormatting sqref="B8:B35">
    <cfRule type="expression" priority="2">
      <formula xml:space="preserve"> OR(WEEKDAY(#REF!)=1,WEEKDAY(#REF!)=7)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ELEMENTS</vt:lpstr>
      <vt:lpstr>FORME ATTENDUE</vt:lpstr>
      <vt:lpstr>MES TENTATIVES</vt:lpstr>
    </vt:vector>
  </TitlesOfParts>
  <Company>CUS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FEVRIER Adèle</dc:creator>
  <cp:lastModifiedBy>Eric</cp:lastModifiedBy>
  <cp:lastPrinted>2019-03-18T15:05:56Z</cp:lastPrinted>
  <dcterms:created xsi:type="dcterms:W3CDTF">2019-03-04T11:09:03Z</dcterms:created>
  <dcterms:modified xsi:type="dcterms:W3CDTF">2019-03-18T22:46:43Z</dcterms:modified>
</cp:coreProperties>
</file>