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730" windowHeight="8760" tabRatio="500" activeTab="1"/>
  </bookViews>
  <sheets>
    <sheet name="2018" sheetId="1" r:id="rId1"/>
    <sheet name="2019" sheetId="2" r:id="rId2"/>
  </sheets>
  <definedNames>
    <definedName name="année" localSheetId="0">'2018'!$G$4</definedName>
    <definedName name="année" localSheetId="1">'2019'!$I$4</definedName>
    <definedName name="arrondi" localSheetId="0">'2018'!$F$4</definedName>
    <definedName name="arrondi" localSheetId="1">'2019'!$G$4</definedName>
    <definedName name="dates" localSheetId="0">'2018'!$B$11:$B$163</definedName>
    <definedName name="dates" localSheetId="1">'2019'!$B$11:$B$375</definedName>
    <definedName name="Intérêt_1_jour" localSheetId="0">'2018'!$C$4</definedName>
    <definedName name="Intérêt_1_jour" localSheetId="1">'2019'!$C$4</definedName>
    <definedName name="intérêts" localSheetId="0">'2018'!$E$11:$E$163</definedName>
    <definedName name="intérêts" localSheetId="1">'2019'!$E$11:$E$375</definedName>
    <definedName name="mode_calcul" localSheetId="0">'2018'!$F$3</definedName>
    <definedName name="mode_calcul" localSheetId="1">'2019'!$G$3</definedName>
    <definedName name="nb_jours" localSheetId="0">'2018'!$F$2</definedName>
    <definedName name="nb_jours" localSheetId="1">'2019'!$G$2</definedName>
    <definedName name="retraits" localSheetId="0">'2018'!$C$11:$C$163</definedName>
    <definedName name="retraits" localSheetId="1">'2019'!$C$11:$C$375</definedName>
    <definedName name="Taux_Intérêt_Annuel" localSheetId="0">'2018'!$C$3</definedName>
    <definedName name="Taux_Intérêt_Annuel" localSheetId="1">'2019'!$C$3</definedName>
  </definedNames>
  <calcPr fullCalcOnLoad="1"/>
</workbook>
</file>

<file path=xl/sharedStrings.xml><?xml version="1.0" encoding="utf-8"?>
<sst xmlns="http://schemas.openxmlformats.org/spreadsheetml/2006/main" count="120" uniqueCount="43">
  <si>
    <t>Taux Intérêt Annuel</t>
  </si>
  <si>
    <t>%</t>
  </si>
  <si>
    <t>Intérêt 1 jour</t>
  </si>
  <si>
    <t>2 0 1 8</t>
  </si>
  <si>
    <t xml:space="preserve">Date </t>
  </si>
  <si>
    <t>Mois</t>
  </si>
  <si>
    <t>Retrait</t>
  </si>
  <si>
    <t>Cumul</t>
  </si>
  <si>
    <t>Intérêts</t>
  </si>
  <si>
    <t>Retraits</t>
  </si>
  <si>
    <t>Intérêt</t>
  </si>
  <si>
    <t>Janvier</t>
  </si>
  <si>
    <t>Février</t>
  </si>
  <si>
    <t>Mars</t>
  </si>
  <si>
    <t>Avril</t>
  </si>
  <si>
    <t>Mai</t>
  </si>
  <si>
    <t>Juin</t>
  </si>
  <si>
    <t>Juillet</t>
  </si>
  <si>
    <t>Aout</t>
  </si>
  <si>
    <t>Sptembre</t>
  </si>
  <si>
    <t>Octobre</t>
  </si>
  <si>
    <t>Novembre</t>
  </si>
  <si>
    <t>Décembre</t>
  </si>
  <si>
    <t xml:space="preserve">Cumul </t>
  </si>
  <si>
    <t>des retraits</t>
  </si>
  <si>
    <t>des intérêts</t>
  </si>
  <si>
    <t>Total</t>
  </si>
  <si>
    <t>Situation au :</t>
  </si>
  <si>
    <t xml:space="preserve"> %</t>
  </si>
  <si>
    <t xml:space="preserve">  Intérêt 1 jour</t>
  </si>
  <si>
    <t xml:space="preserve">  Taux Intérêt Annuel</t>
  </si>
  <si>
    <t>arrondi:</t>
  </si>
  <si>
    <t>nb jours</t>
  </si>
  <si>
    <t>mode calcul</t>
  </si>
  <si>
    <t>actuariel</t>
  </si>
  <si>
    <t>proportionnel</t>
  </si>
  <si>
    <t>listes validation</t>
  </si>
  <si>
    <t>aucun</t>
  </si>
  <si>
    <t>Août</t>
  </si>
  <si>
    <t>Septembre</t>
  </si>
  <si>
    <t>360 jours, sans arrondi intérêt, tx jour en proportionnel</t>
  </si>
  <si>
    <t>intérêts au 14/3/2019</t>
  </si>
  <si>
    <t>intérêts au projetés au 31/12/2019 calculés le 14/3/2019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</si>
</sst>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[Red]\-#,##0.00\ "/>
    <numFmt numFmtId="165" formatCode="#,##0.0000"/>
    <numFmt numFmtId="166" formatCode="0_ ;[Red]\-0\ "/>
    <numFmt numFmtId="167" formatCode="hh:mm:ss;@"/>
    <numFmt numFmtId="168" formatCode="0.0000"/>
    <numFmt numFmtId="169" formatCode="#,##0.00\ [$€-1]"/>
    <numFmt numFmtId="170" formatCode="dd/mm/yyyy;@"/>
    <numFmt numFmtId="171" formatCode="#,##0.00000"/>
    <numFmt numFmtId="172" formatCode="#,##0.000000"/>
    <numFmt numFmtId="173" formatCode="#,##0.0000000"/>
    <numFmt numFmtId="174" formatCode="#,##0.00000000"/>
    <numFmt numFmtId="175" formatCode="#,##0.000000000"/>
    <numFmt numFmtId="176" formatCode="#,##0.0000000000"/>
    <numFmt numFmtId="177" formatCode="#,##0.000_ ;[Red]\-#,##0.000\ "/>
    <numFmt numFmtId="178" formatCode="#,##0.0000_ ;[Red]\-#,##0.0000\ "/>
    <numFmt numFmtId="179" formatCode="#,##0.00000_ ;[Red]\-#,##0.00000\ "/>
    <numFmt numFmtId="180" formatCode="#,##0.000000_ ;[Red]\-#,##0.000000\ "/>
    <numFmt numFmtId="181" formatCode="#,##0.0000000_ ;[Red]\-#,##0.0000000\ "/>
  </numFmts>
  <fonts count="46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1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Calibri"/>
      <family val="2"/>
    </font>
    <font>
      <sz val="8"/>
      <name val="Tahoma"/>
      <family val="2"/>
    </font>
    <font>
      <sz val="12"/>
      <color rgb="FF000000"/>
      <name val="Calibri"/>
      <family val="2"/>
    </font>
    <font>
      <sz val="12"/>
      <color rgb="FFFFFFFF"/>
      <name val="Calibri"/>
      <family val="2"/>
    </font>
    <font>
      <sz val="12"/>
      <color rgb="FFDD0806"/>
      <name val="Calibri"/>
      <family val="2"/>
    </font>
    <font>
      <sz val="12"/>
      <color rgb="FF006411"/>
      <name val="Calibri"/>
      <family val="2"/>
    </font>
    <font>
      <b/>
      <sz val="12"/>
      <color rgb="FFFF9900"/>
      <name val="Calibri"/>
      <family val="2"/>
    </font>
    <font>
      <sz val="12"/>
      <color rgb="FFFF9900"/>
      <name val="Calibri"/>
      <family val="2"/>
    </font>
    <font>
      <sz val="12"/>
      <color rgb="FF333399"/>
      <name val="Calibri"/>
      <family val="2"/>
    </font>
    <font>
      <sz val="12"/>
      <color rgb="FFF20884"/>
      <name val="Calibri"/>
      <family val="2"/>
    </font>
    <font>
      <sz val="12"/>
      <color rgb="FF993300"/>
      <name val="Calibri"/>
      <family val="2"/>
    </font>
    <font>
      <sz val="11"/>
      <color rgb="FF006100"/>
      <name val="Calibri"/>
      <family val="2"/>
    </font>
    <font>
      <b/>
      <sz val="12"/>
      <color rgb="FF333333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8"/>
      <color rgb="FF333399"/>
      <name val="Cambria"/>
      <family val="1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2"/>
      <color rgb="FF000000"/>
      <name val="Calibri"/>
      <family val="2"/>
    </font>
    <font>
      <b/>
      <sz val="11"/>
      <color theme="0"/>
      <name val="Calibri"/>
      <family val="2"/>
    </font>
    <font>
      <b/>
      <sz val="12"/>
      <color rgb="FFFFFFFF"/>
      <name val="Calibri"/>
      <family val="2"/>
    </font>
    <font>
      <b/>
      <sz val="10"/>
      <color rgb="FF000000"/>
      <name val="Arial"/>
      <family val="2"/>
    </font>
  </fonts>
  <fills count="21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90713A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6" tint="0.5999900102615356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rgb="FF000000"/>
      </left>
      <right>
        <color rgb="FF000000"/>
      </right>
      <top>
        <color rgb="FF000000"/>
      </top>
      <bottom style="double">
        <color rgb="FFFF990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rgb="FF000000"/>
      </left>
      <right>
        <color rgb="FF000000"/>
      </right>
      <top>
        <color rgb="FF000000"/>
      </top>
      <bottom style="thick">
        <color rgb="FF33CCCC"/>
      </bottom>
    </border>
    <border>
      <left>
        <color rgb="FF000000"/>
      </left>
      <right>
        <color rgb="FF000000"/>
      </right>
      <top>
        <color rgb="FF000000"/>
      </top>
      <bottom style="thick">
        <color rgb="FFC0C0C0"/>
      </bottom>
    </border>
    <border>
      <left>
        <color rgb="FF000000"/>
      </left>
      <right>
        <color rgb="FF000000"/>
      </right>
      <top>
        <color rgb="FF000000"/>
      </top>
      <bottom style="medium">
        <color rgb="FF33CCCC"/>
      </bottom>
    </border>
    <border>
      <left>
        <color rgb="FF000000"/>
      </left>
      <right>
        <color rgb="FF000000"/>
      </right>
      <top style="thin">
        <color rgb="FF33CCCC"/>
      </top>
      <bottom style="double">
        <color rgb="FF33CCCC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/>
      <bottom style="thin"/>
    </border>
    <border>
      <left>
        <color indexed="8"/>
      </left>
      <right style="thin"/>
      <top>
        <color indexed="63"/>
      </top>
      <bottom>
        <color indexed="63"/>
      </bottom>
    </border>
    <border>
      <left>
        <color indexed="8"/>
      </left>
      <right style="thin"/>
      <top style="thin">
        <color indexed="8"/>
      </top>
      <bottom style="thin"/>
    </border>
    <border>
      <left style="thin"/>
      <right>
        <color indexed="8"/>
      </right>
      <top style="thin"/>
      <bottom style="thin"/>
    </border>
    <border>
      <left style="thin"/>
      <right>
        <color indexed="8"/>
      </right>
      <top>
        <color indexed="63"/>
      </top>
      <bottom>
        <color indexed="63"/>
      </bottom>
    </border>
    <border>
      <left style="thin"/>
      <right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3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3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29" fillId="2" borderId="1" applyNumberFormat="0" applyAlignment="0" applyProtection="0"/>
    <xf numFmtId="0" fontId="30" fillId="0" borderId="2" applyNumberFormat="0" applyFill="0" applyAlignment="0" applyProtection="0"/>
    <xf numFmtId="0" fontId="2" fillId="15" borderId="3" applyNumberFormat="0" applyFont="0" applyAlignment="0" applyProtection="0"/>
    <xf numFmtId="0" fontId="31" fillId="3" borderId="1" applyNumberFormat="0" applyAlignment="0" applyProtection="0"/>
    <xf numFmtId="0" fontId="32" fillId="16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3" fillId="8" borderId="0" applyNumberFormat="0" applyBorder="0" applyAlignment="0" applyProtection="0"/>
    <xf numFmtId="9" fontId="2" fillId="0" borderId="0" applyFont="0" applyFill="0" applyBorder="0" applyAlignment="0" applyProtection="0"/>
    <xf numFmtId="0" fontId="2" fillId="4" borderId="4" applyNumberFormat="0" applyFont="0" applyAlignment="0" applyProtection="0"/>
    <xf numFmtId="0" fontId="34" fillId="17" borderId="0" applyNumberFormat="0" applyBorder="0" applyAlignment="0" applyProtection="0"/>
    <xf numFmtId="0" fontId="35" fillId="2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18" borderId="10" applyNumberFormat="0" applyAlignment="0" applyProtection="0"/>
    <xf numFmtId="0" fontId="44" fillId="19" borderId="11" applyNumberFormat="0" applyAlignment="0" applyProtection="0"/>
  </cellStyleXfs>
  <cellXfs count="117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2" xfId="0" applyBorder="1" applyAlignment="1">
      <alignment/>
    </xf>
    <xf numFmtId="164" fontId="0" fillId="0" borderId="12" xfId="0" applyNumberFormat="1" applyBorder="1" applyAlignment="1">
      <alignment/>
    </xf>
    <xf numFmtId="0" fontId="0" fillId="0" borderId="12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164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4" fontId="0" fillId="0" borderId="0" xfId="0" applyNumberFormat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164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164" fontId="0" fillId="0" borderId="15" xfId="0" applyNumberFormat="1" applyBorder="1" applyAlignment="1">
      <alignment/>
    </xf>
    <xf numFmtId="164" fontId="0" fillId="0" borderId="16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66" fontId="0" fillId="0" borderId="14" xfId="0" applyNumberFormat="1" applyBorder="1" applyAlignment="1">
      <alignment/>
    </xf>
    <xf numFmtId="166" fontId="0" fillId="0" borderId="0" xfId="0" applyNumberFormat="1" applyAlignment="1">
      <alignment/>
    </xf>
    <xf numFmtId="166" fontId="0" fillId="0" borderId="16" xfId="0" applyNumberFormat="1" applyBorder="1" applyAlignment="1">
      <alignment/>
    </xf>
    <xf numFmtId="166" fontId="0" fillId="0" borderId="12" xfId="0" applyNumberFormat="1" applyBorder="1" applyAlignment="1">
      <alignment horizontal="center"/>
    </xf>
    <xf numFmtId="166" fontId="0" fillId="0" borderId="17" xfId="0" applyNumberFormat="1" applyBorder="1" applyAlignment="1">
      <alignment/>
    </xf>
    <xf numFmtId="166" fontId="0" fillId="0" borderId="12" xfId="0" applyNumberFormat="1" applyBorder="1" applyAlignment="1">
      <alignment/>
    </xf>
    <xf numFmtId="165" fontId="0" fillId="0" borderId="0" xfId="0" applyNumberFormat="1" applyAlignment="1">
      <alignment/>
    </xf>
    <xf numFmtId="164" fontId="0" fillId="0" borderId="18" xfId="0" applyNumberFormat="1" applyBorder="1" applyAlignment="1">
      <alignment/>
    </xf>
    <xf numFmtId="164" fontId="0" fillId="0" borderId="19" xfId="0" applyNumberFormat="1" applyBorder="1" applyAlignment="1">
      <alignment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3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17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0" xfId="0" applyAlignment="1">
      <alignment horizontal="center"/>
    </xf>
    <xf numFmtId="167" fontId="0" fillId="0" borderId="0" xfId="0" applyNumberFormat="1" applyAlignment="1">
      <alignment/>
    </xf>
    <xf numFmtId="14" fontId="0" fillId="0" borderId="21" xfId="0" applyNumberFormat="1" applyBorder="1" applyAlignment="1">
      <alignment horizontal="center"/>
    </xf>
    <xf numFmtId="164" fontId="0" fillId="0" borderId="21" xfId="0" applyNumberFormat="1" applyBorder="1" applyAlignment="1">
      <alignment horizontal="right"/>
    </xf>
    <xf numFmtId="4" fontId="0" fillId="0" borderId="17" xfId="0" applyNumberFormat="1" applyBorder="1" applyAlignment="1">
      <alignment/>
    </xf>
    <xf numFmtId="4" fontId="0" fillId="0" borderId="12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0" fontId="0" fillId="0" borderId="18" xfId="0" applyBorder="1" applyAlignment="1">
      <alignment/>
    </xf>
    <xf numFmtId="14" fontId="0" fillId="0" borderId="19" xfId="0" applyNumberFormat="1" applyBorder="1" applyAlignment="1">
      <alignment/>
    </xf>
    <xf numFmtId="167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2" fontId="0" fillId="0" borderId="13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19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2" fontId="3" fillId="0" borderId="15" xfId="0" applyNumberFormat="1" applyFont="1" applyBorder="1" applyAlignment="1">
      <alignment/>
    </xf>
    <xf numFmtId="170" fontId="3" fillId="0" borderId="19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14" fontId="0" fillId="0" borderId="15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64" fontId="0" fillId="0" borderId="15" xfId="0" applyNumberFormat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24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9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16" xfId="0" applyNumberFormat="1" applyBorder="1" applyAlignment="1">
      <alignment/>
    </xf>
    <xf numFmtId="164" fontId="3" fillId="0" borderId="15" xfId="0" applyNumberFormat="1" applyFont="1" applyBorder="1" applyAlignment="1">
      <alignment/>
    </xf>
    <xf numFmtId="164" fontId="0" fillId="0" borderId="22" xfId="0" applyNumberFormat="1" applyBorder="1" applyAlignment="1">
      <alignment/>
    </xf>
    <xf numFmtId="164" fontId="0" fillId="0" borderId="23" xfId="0" applyNumberFormat="1" applyBorder="1" applyAlignment="1">
      <alignment/>
    </xf>
    <xf numFmtId="4" fontId="0" fillId="0" borderId="15" xfId="0" applyNumberForma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/>
    </xf>
    <xf numFmtId="176" fontId="0" fillId="0" borderId="0" xfId="0" applyNumberFormat="1" applyAlignment="1">
      <alignment horizontal="center"/>
    </xf>
    <xf numFmtId="179" fontId="0" fillId="0" borderId="12" xfId="0" applyNumberFormat="1" applyBorder="1" applyAlignment="1">
      <alignment/>
    </xf>
    <xf numFmtId="179" fontId="0" fillId="0" borderId="16" xfId="0" applyNumberFormat="1" applyBorder="1" applyAlignment="1">
      <alignment/>
    </xf>
    <xf numFmtId="164" fontId="0" fillId="0" borderId="12" xfId="0" applyNumberFormat="1" applyBorder="1" applyAlignment="1" quotePrefix="1">
      <alignment/>
    </xf>
    <xf numFmtId="0" fontId="3" fillId="0" borderId="19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20" borderId="28" xfId="0" applyFill="1" applyBorder="1" applyAlignment="1">
      <alignment horizontal="right"/>
    </xf>
    <xf numFmtId="0" fontId="0" fillId="20" borderId="29" xfId="0" applyFill="1" applyBorder="1" applyAlignment="1">
      <alignment horizontal="right"/>
    </xf>
    <xf numFmtId="164" fontId="0" fillId="20" borderId="30" xfId="0" applyNumberFormat="1" applyFill="1" applyBorder="1" applyAlignment="1">
      <alignment horizontal="right"/>
    </xf>
    <xf numFmtId="179" fontId="0" fillId="0" borderId="21" xfId="0" applyNumberFormat="1" applyBorder="1" applyAlignment="1">
      <alignment/>
    </xf>
    <xf numFmtId="179" fontId="0" fillId="0" borderId="19" xfId="0" applyNumberFormat="1" applyBorder="1" applyAlignment="1">
      <alignment/>
    </xf>
    <xf numFmtId="179" fontId="3" fillId="0" borderId="19" xfId="0" applyNumberFormat="1" applyFont="1" applyBorder="1" applyAlignment="1">
      <alignment/>
    </xf>
    <xf numFmtId="166" fontId="0" fillId="0" borderId="29" xfId="0" applyNumberFormat="1" applyBorder="1" applyAlignment="1">
      <alignment horizontal="right"/>
    </xf>
    <xf numFmtId="14" fontId="0" fillId="0" borderId="1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20" borderId="31" xfId="0" applyNumberFormat="1" applyFill="1" applyBorder="1" applyAlignment="1">
      <alignment horizontal="center"/>
    </xf>
    <xf numFmtId="0" fontId="45" fillId="0" borderId="31" xfId="0" applyFont="1" applyBorder="1" applyAlignment="1">
      <alignment horizontal="center" vertical="center"/>
    </xf>
    <xf numFmtId="0" fontId="0" fillId="20" borderId="31" xfId="0" applyFill="1" applyBorder="1" applyAlignment="1">
      <alignment horizontal="right"/>
    </xf>
    <xf numFmtId="0" fontId="0" fillId="20" borderId="31" xfId="0" applyFill="1" applyBorder="1" applyAlignment="1">
      <alignment horizontal="center" vertical="center"/>
    </xf>
    <xf numFmtId="0" fontId="0" fillId="0" borderId="31" xfId="0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164" fontId="0" fillId="0" borderId="31" xfId="0" applyNumberFormat="1" applyBorder="1" applyAlignment="1">
      <alignment horizontal="center" vertical="center"/>
    </xf>
    <xf numFmtId="164" fontId="45" fillId="20" borderId="28" xfId="0" applyNumberFormat="1" applyFont="1" applyFill="1" applyBorder="1" applyAlignment="1">
      <alignment horizontal="center" vertical="center"/>
    </xf>
    <xf numFmtId="164" fontId="45" fillId="20" borderId="32" xfId="0" applyNumberFormat="1" applyFont="1" applyFill="1" applyBorder="1" applyAlignment="1">
      <alignment horizontal="center" vertical="center"/>
    </xf>
    <xf numFmtId="164" fontId="45" fillId="20" borderId="25" xfId="0" applyNumberFormat="1" applyFont="1" applyFill="1" applyBorder="1" applyAlignment="1">
      <alignment horizontal="center" vertical="center"/>
    </xf>
    <xf numFmtId="179" fontId="0" fillId="0" borderId="31" xfId="0" applyNumberFormat="1" applyBorder="1" applyAlignment="1">
      <alignment horizontal="center" vertical="center"/>
    </xf>
    <xf numFmtId="178" fontId="0" fillId="0" borderId="31" xfId="0" applyNumberForma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6" fontId="0" fillId="0" borderId="0" xfId="0" applyNumberFormat="1" applyBorder="1" applyAlignment="1">
      <alignment horizontal="right"/>
    </xf>
    <xf numFmtId="0" fontId="0" fillId="20" borderId="28" xfId="0" applyFill="1" applyBorder="1" applyAlignment="1">
      <alignment horizontal="center" vertical="center"/>
    </xf>
    <xf numFmtId="0" fontId="0" fillId="20" borderId="29" xfId="0" applyFill="1" applyBorder="1" applyAlignment="1">
      <alignment horizontal="center" vertical="center"/>
    </xf>
    <xf numFmtId="164" fontId="0" fillId="20" borderId="30" xfId="0" applyNumberForma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3" xfId="0" applyBorder="1" applyAlignment="1">
      <alignment horizontal="center"/>
    </xf>
    <xf numFmtId="4" fontId="0" fillId="0" borderId="0" xfId="0" applyNumberFormat="1" applyBorder="1" applyAlignment="1">
      <alignment horizont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Commentaire" xfId="43"/>
    <cellStyle name="Entrée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Remarque" xfId="52"/>
    <cellStyle name="Satisfaisant" xfId="53"/>
    <cellStyle name="Sortie" xfId="54"/>
    <cellStyle name="Texte explicatif" xfId="55"/>
    <cellStyle name="Titre" xfId="56"/>
    <cellStyle name="Titre " xfId="57"/>
    <cellStyle name="Titre 1" xfId="58"/>
    <cellStyle name="Titre 2" xfId="59"/>
    <cellStyle name="Titre 3" xfId="60"/>
    <cellStyle name="Titre 4" xfId="61"/>
    <cellStyle name="Total" xfId="62"/>
    <cellStyle name="Vérification" xfId="63"/>
    <cellStyle name="Vérification de cellule" xfId="64"/>
  </cellStyles>
  <dxfs count="4">
    <dxf>
      <font>
        <b/>
        <i/>
        <color rgb="FFFFFF00"/>
      </font>
      <fill>
        <patternFill>
          <bgColor rgb="FFC00000"/>
        </patternFill>
      </fill>
    </dxf>
    <dxf>
      <font>
        <b/>
        <i/>
        <color rgb="FFFFFF00"/>
      </font>
      <fill>
        <patternFill>
          <bgColor rgb="FFC00000"/>
        </patternFill>
      </fill>
    </dxf>
    <dxf>
      <font>
        <b/>
        <i/>
        <color rgb="FFFFFF00"/>
      </font>
      <fill>
        <patternFill>
          <bgColor rgb="FFC00000"/>
        </patternFill>
      </fill>
    </dxf>
    <dxf>
      <font>
        <b/>
        <i/>
        <color rgb="FFFFFF00"/>
      </font>
      <fill>
        <patternFill>
          <bgColor rgb="FFC00000"/>
        </patternFill>
      </fill>
    </dxf>
  </dxf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66"/>
  <sheetViews>
    <sheetView zoomScalePageLayoutView="0" workbookViewId="0" topLeftCell="A1">
      <selection activeCell="C6" sqref="C6"/>
    </sheetView>
  </sheetViews>
  <sheetFormatPr defaultColWidth="11.00390625" defaultRowHeight="12.75"/>
  <cols>
    <col min="1" max="1" width="14.57421875" style="0" customWidth="1"/>
    <col min="2" max="2" width="16.421875" style="0" customWidth="1"/>
    <col min="3" max="3" width="12.57421875" style="1" bestFit="1" customWidth="1"/>
    <col min="4" max="4" width="13.7109375" style="1" customWidth="1"/>
    <col min="5" max="5" width="12.28125" style="0" customWidth="1"/>
    <col min="6" max="6" width="11.7109375" style="0" customWidth="1"/>
    <col min="7" max="7" width="11.00390625" style="0" customWidth="1"/>
    <col min="8" max="9" width="11.57421875" style="1" customWidth="1"/>
    <col min="10" max="15" width="11.00390625" style="0" customWidth="1"/>
    <col min="16" max="16" width="11.57421875" style="20" customWidth="1"/>
    <col min="17" max="18" width="11.57421875" style="1" customWidth="1"/>
    <col min="19" max="21" width="11.00390625" style="0" customWidth="1"/>
    <col min="22" max="23" width="11.57421875" style="1" customWidth="1"/>
  </cols>
  <sheetData>
    <row r="1" spans="1:15" ht="12.75">
      <c r="A1" s="95" t="s">
        <v>36</v>
      </c>
      <c r="O1" t="s">
        <v>40</v>
      </c>
    </row>
    <row r="2" spans="1:23" ht="12.75">
      <c r="A2" s="111" t="s">
        <v>32</v>
      </c>
      <c r="B2" s="11"/>
      <c r="C2" s="8"/>
      <c r="D2" s="8"/>
      <c r="E2" s="87" t="s">
        <v>32</v>
      </c>
      <c r="F2" s="84">
        <v>360</v>
      </c>
      <c r="G2" s="11"/>
      <c r="H2" s="8"/>
      <c r="I2" s="26"/>
      <c r="K2" s="31"/>
      <c r="O2" s="7"/>
      <c r="P2" s="19"/>
      <c r="Q2" s="8"/>
      <c r="R2" s="8"/>
      <c r="S2" s="11"/>
      <c r="T2" s="11"/>
      <c r="U2" s="11"/>
      <c r="V2" s="8"/>
      <c r="W2" s="26"/>
    </row>
    <row r="3" spans="1:23" ht="12.75">
      <c r="A3" s="101">
        <v>360</v>
      </c>
      <c r="B3" s="110" t="s">
        <v>30</v>
      </c>
      <c r="C3" s="77">
        <v>3</v>
      </c>
      <c r="D3" s="1" t="s">
        <v>1</v>
      </c>
      <c r="E3" s="88" t="s">
        <v>33</v>
      </c>
      <c r="F3" s="85" t="s">
        <v>35</v>
      </c>
      <c r="G3" s="41"/>
      <c r="I3" s="27"/>
      <c r="K3" s="35"/>
      <c r="O3" s="9" t="s">
        <v>0</v>
      </c>
      <c r="Q3" s="10">
        <v>3</v>
      </c>
      <c r="R3" s="1" t="s">
        <v>1</v>
      </c>
      <c r="U3" s="12"/>
      <c r="W3" s="64"/>
    </row>
    <row r="4" spans="1:23" ht="12.75">
      <c r="A4" s="101">
        <f>--("31/12/"&amp;année)-1*("01/01/"&amp;année)+1</f>
        <v>365</v>
      </c>
      <c r="B4" s="93" t="s">
        <v>29</v>
      </c>
      <c r="C4" s="78">
        <f>IF(mode_calcul="actuariel",(1+Taux_Intérêt_Annuel/100)^(1/nb_jours)-1,Taux_Intérêt_Annuel/nb_jours/100)</f>
        <v>8.333333333333333E-05</v>
      </c>
      <c r="D4" s="1" t="s">
        <v>1</v>
      </c>
      <c r="E4" s="89" t="s">
        <v>31</v>
      </c>
      <c r="F4" s="86" t="s">
        <v>37</v>
      </c>
      <c r="G4" s="83">
        <v>2018</v>
      </c>
      <c r="I4" s="27"/>
      <c r="O4" s="9" t="s">
        <v>2</v>
      </c>
      <c r="Q4" s="25">
        <v>8.333333333333333E-05</v>
      </c>
      <c r="U4" s="53" t="s">
        <v>3</v>
      </c>
      <c r="W4" s="64"/>
    </row>
    <row r="5" spans="1:23" ht="12.75">
      <c r="A5" s="112" t="s">
        <v>33</v>
      </c>
      <c r="B5" s="114"/>
      <c r="D5" s="25"/>
      <c r="G5" s="18"/>
      <c r="I5" s="27"/>
      <c r="O5" s="9"/>
      <c r="R5" s="25"/>
      <c r="U5" s="18"/>
      <c r="W5" s="64"/>
    </row>
    <row r="6" spans="1:23" ht="12.75">
      <c r="A6" s="101" t="s">
        <v>34</v>
      </c>
      <c r="B6" s="58"/>
      <c r="D6" s="25"/>
      <c r="G6" s="33"/>
      <c r="I6" s="27"/>
      <c r="O6" s="9"/>
      <c r="R6" s="25"/>
      <c r="U6" s="33"/>
      <c r="W6" s="64"/>
    </row>
    <row r="7" spans="1:23" ht="12.75">
      <c r="A7" s="101" t="s">
        <v>35</v>
      </c>
      <c r="B7" s="12"/>
      <c r="C7" s="16"/>
      <c r="D7" s="16"/>
      <c r="E7" s="12"/>
      <c r="F7" s="2"/>
      <c r="G7" s="17"/>
      <c r="H7" s="28"/>
      <c r="I7" s="28"/>
      <c r="O7" s="12"/>
      <c r="P7" s="21"/>
      <c r="Q7" s="66"/>
      <c r="R7" s="66"/>
      <c r="S7" s="12"/>
      <c r="T7" s="59"/>
      <c r="U7" s="17"/>
      <c r="V7" s="28"/>
      <c r="W7" s="28"/>
    </row>
    <row r="8" spans="1:23" ht="12.75">
      <c r="A8" s="113" t="s">
        <v>31</v>
      </c>
      <c r="B8" s="115" t="s">
        <v>4</v>
      </c>
      <c r="C8" s="5" t="s">
        <v>6</v>
      </c>
      <c r="D8" s="5" t="s">
        <v>7</v>
      </c>
      <c r="E8" s="5" t="s">
        <v>8</v>
      </c>
      <c r="F8" s="5"/>
      <c r="G8" s="4" t="s">
        <v>5</v>
      </c>
      <c r="H8" s="5" t="s">
        <v>9</v>
      </c>
      <c r="I8" s="5" t="s">
        <v>10</v>
      </c>
      <c r="O8" s="4" t="s">
        <v>4</v>
      </c>
      <c r="P8" s="22" t="s">
        <v>5</v>
      </c>
      <c r="Q8" s="5" t="s">
        <v>6</v>
      </c>
      <c r="R8" s="5" t="s">
        <v>7</v>
      </c>
      <c r="S8" s="5" t="s">
        <v>8</v>
      </c>
      <c r="T8" s="5"/>
      <c r="U8" s="4" t="s">
        <v>5</v>
      </c>
      <c r="V8" s="5" t="s">
        <v>9</v>
      </c>
      <c r="W8" s="5" t="s">
        <v>10</v>
      </c>
    </row>
    <row r="9" spans="1:23" ht="12.75">
      <c r="A9" s="101" t="s">
        <v>37</v>
      </c>
      <c r="B9" s="108"/>
      <c r="C9" s="13"/>
      <c r="D9" s="13"/>
      <c r="E9" s="13"/>
      <c r="F9" s="3"/>
      <c r="G9" s="18"/>
      <c r="H9" s="29"/>
      <c r="I9" s="29"/>
      <c r="O9" s="32"/>
      <c r="P9" s="23"/>
      <c r="Q9" s="65"/>
      <c r="R9" s="65"/>
      <c r="S9" s="65"/>
      <c r="T9" s="63"/>
      <c r="U9" s="18"/>
      <c r="V9" s="29"/>
      <c r="W9" s="29"/>
    </row>
    <row r="10" spans="1:23" ht="12.75">
      <c r="A10" s="101">
        <v>2</v>
      </c>
      <c r="B10" s="109"/>
      <c r="C10" s="3"/>
      <c r="D10" s="3"/>
      <c r="E10" s="3"/>
      <c r="F10" s="3"/>
      <c r="G10" s="4"/>
      <c r="H10" s="5"/>
      <c r="I10" s="5"/>
      <c r="O10" s="59"/>
      <c r="P10" s="24"/>
      <c r="Q10" s="63"/>
      <c r="R10" s="63"/>
      <c r="S10" s="63"/>
      <c r="T10" s="63"/>
      <c r="U10" s="4"/>
      <c r="V10" s="5"/>
      <c r="W10" s="5"/>
    </row>
    <row r="11" spans="1:23" ht="12.75">
      <c r="A11" s="101">
        <v>4</v>
      </c>
      <c r="B11" s="94">
        <v>43313</v>
      </c>
      <c r="C11" s="3"/>
      <c r="D11" s="80">
        <f>C11</f>
        <v>0</v>
      </c>
      <c r="E11" s="3"/>
      <c r="F11" s="3"/>
      <c r="G11" s="2" t="s">
        <v>11</v>
      </c>
      <c r="H11" s="82">
        <f>SUMPRODUCT((MONTH(dates)=ROWS(G$11:G11))*retraits)</f>
        <v>0</v>
      </c>
      <c r="I11" s="80">
        <f>SUMPRODUCT((MONTH(dates)=ROWS(G$11:G11))*intérêts)</f>
        <v>0</v>
      </c>
      <c r="O11" s="6">
        <v>43313</v>
      </c>
      <c r="P11" s="24">
        <v>8</v>
      </c>
      <c r="Q11" s="63"/>
      <c r="R11" s="63">
        <v>0</v>
      </c>
      <c r="S11" s="63"/>
      <c r="T11" s="63"/>
      <c r="U11" s="59" t="s">
        <v>11</v>
      </c>
      <c r="V11" s="63">
        <v>0</v>
      </c>
      <c r="W11" s="63">
        <v>0</v>
      </c>
    </row>
    <row r="12" spans="2:23" ht="12.75">
      <c r="B12" s="94">
        <v>43314</v>
      </c>
      <c r="C12" s="3"/>
      <c r="D12" s="80">
        <f aca="true" t="shared" si="0" ref="D12:D43">D11+C12+E12</f>
        <v>0</v>
      </c>
      <c r="E12" s="80">
        <f>IF(arrondi="aucun",D11*Intérêt_1_jour,ROUND(D11*Intérêt_1_jour,arrondi))</f>
        <v>0</v>
      </c>
      <c r="F12" s="3"/>
      <c r="G12" s="3" t="s">
        <v>12</v>
      </c>
      <c r="H12" s="82">
        <f>SUMPRODUCT((MONTH(dates)=ROWS(G$11:G12))*retraits)</f>
        <v>0</v>
      </c>
      <c r="I12" s="80">
        <f>SUMPRODUCT((MONTH(dates)=ROWS(G$11:G12))*intérêts)</f>
        <v>0</v>
      </c>
      <c r="O12" s="6">
        <v>43314</v>
      </c>
      <c r="P12" s="24">
        <v>8</v>
      </c>
      <c r="Q12" s="63"/>
      <c r="R12" s="63">
        <v>0</v>
      </c>
      <c r="S12" s="63">
        <v>0</v>
      </c>
      <c r="T12" s="63"/>
      <c r="U12" s="63" t="s">
        <v>12</v>
      </c>
      <c r="V12" s="63">
        <v>0</v>
      </c>
      <c r="W12" s="63">
        <v>0</v>
      </c>
    </row>
    <row r="13" spans="2:23" ht="12.75">
      <c r="B13" s="94">
        <v>43315</v>
      </c>
      <c r="C13" s="3"/>
      <c r="D13" s="80">
        <f t="shared" si="0"/>
        <v>0</v>
      </c>
      <c r="E13" s="80">
        <f>IF(arrondi="aucun",D12*Intérêt_1_jour,ROUND(D12*Intérêt_1_jour,arrondi))</f>
        <v>0</v>
      </c>
      <c r="F13" s="3"/>
      <c r="G13" s="59" t="s">
        <v>13</v>
      </c>
      <c r="H13" s="82">
        <f>SUMPRODUCT((MONTH(dates)=ROWS(G$11:G13))*retraits)</f>
        <v>0</v>
      </c>
      <c r="I13" s="80">
        <f>SUMPRODUCT((MONTH(dates)=ROWS(G$11:G13))*intérêts)</f>
        <v>0</v>
      </c>
      <c r="O13" s="6">
        <v>43315</v>
      </c>
      <c r="P13" s="24">
        <v>8</v>
      </c>
      <c r="Q13" s="63"/>
      <c r="R13" s="63">
        <v>0</v>
      </c>
      <c r="S13" s="63">
        <v>0</v>
      </c>
      <c r="T13" s="63"/>
      <c r="U13" s="63" t="s">
        <v>13</v>
      </c>
      <c r="V13" s="63">
        <v>0</v>
      </c>
      <c r="W13" s="63">
        <v>0</v>
      </c>
    </row>
    <row r="14" spans="2:27" ht="12.75">
      <c r="B14" s="94">
        <v>43316</v>
      </c>
      <c r="C14" s="3"/>
      <c r="D14" s="80">
        <f t="shared" si="0"/>
        <v>0</v>
      </c>
      <c r="E14" s="80">
        <f>IF(arrondi="aucun",D13*Intérêt_1_jour,ROUND(D13*Intérêt_1_jour,arrondi))</f>
        <v>0</v>
      </c>
      <c r="F14" s="3"/>
      <c r="G14" s="63" t="s">
        <v>14</v>
      </c>
      <c r="H14" s="82">
        <f>SUMPRODUCT((MONTH(dates)=ROWS(G$11:G14))*retraits)</f>
        <v>0</v>
      </c>
      <c r="I14" s="80">
        <f>SUMPRODUCT((MONTH(dates)=ROWS(G$11:G14))*intérêts)</f>
        <v>0</v>
      </c>
      <c r="O14" s="6">
        <v>43316</v>
      </c>
      <c r="P14" s="24">
        <v>8</v>
      </c>
      <c r="Q14" s="63"/>
      <c r="R14" s="63">
        <v>0</v>
      </c>
      <c r="S14" s="63">
        <v>0</v>
      </c>
      <c r="T14" s="63"/>
      <c r="U14" s="63" t="s">
        <v>14</v>
      </c>
      <c r="V14" s="63">
        <v>0</v>
      </c>
      <c r="W14" s="63">
        <v>0</v>
      </c>
      <c r="AA14" s="75"/>
    </row>
    <row r="15" spans="2:23" ht="12.75">
      <c r="B15" s="94">
        <v>43317</v>
      </c>
      <c r="C15" s="3"/>
      <c r="D15" s="80">
        <f t="shared" si="0"/>
        <v>0</v>
      </c>
      <c r="E15" s="80">
        <f>IF(arrondi="aucun",D14*Intérêt_1_jour,ROUND(D14*Intérêt_1_jour,arrondi))</f>
        <v>0</v>
      </c>
      <c r="F15" s="3"/>
      <c r="G15" s="59" t="s">
        <v>15</v>
      </c>
      <c r="H15" s="82">
        <f>SUMPRODUCT((MONTH(dates)=ROWS(G$11:G15))*retraits)</f>
        <v>0</v>
      </c>
      <c r="I15" s="80">
        <f>SUMPRODUCT((MONTH(dates)=ROWS(G$11:G15))*intérêts)</f>
        <v>0</v>
      </c>
      <c r="O15" s="6">
        <v>43317</v>
      </c>
      <c r="P15" s="24">
        <v>8</v>
      </c>
      <c r="Q15" s="63"/>
      <c r="R15" s="63">
        <v>0</v>
      </c>
      <c r="S15" s="63">
        <v>0</v>
      </c>
      <c r="T15" s="63"/>
      <c r="U15" s="63" t="s">
        <v>15</v>
      </c>
      <c r="V15" s="63">
        <v>0</v>
      </c>
      <c r="W15" s="63">
        <v>0</v>
      </c>
    </row>
    <row r="16" spans="2:23" ht="12.75">
      <c r="B16" s="94">
        <v>43318</v>
      </c>
      <c r="C16" s="3"/>
      <c r="D16" s="80">
        <f t="shared" si="0"/>
        <v>0</v>
      </c>
      <c r="E16" s="80">
        <f>IF(arrondi="aucun",D15*Intérêt_1_jour,ROUND(D15*Intérêt_1_jour,arrondi))</f>
        <v>0</v>
      </c>
      <c r="F16" s="3"/>
      <c r="G16" s="63" t="s">
        <v>16</v>
      </c>
      <c r="H16" s="82">
        <f>SUMPRODUCT((MONTH(dates)=ROWS(G$11:G16))*retraits)</f>
        <v>0</v>
      </c>
      <c r="I16" s="80">
        <f>SUMPRODUCT((MONTH(dates)=ROWS(G$11:G16))*intérêts)</f>
        <v>0</v>
      </c>
      <c r="O16" s="6">
        <v>43318</v>
      </c>
      <c r="P16" s="24">
        <v>8</v>
      </c>
      <c r="Q16" s="63"/>
      <c r="R16" s="63">
        <v>0</v>
      </c>
      <c r="S16" s="63">
        <v>0</v>
      </c>
      <c r="T16" s="63"/>
      <c r="U16" s="63" t="s">
        <v>16</v>
      </c>
      <c r="V16" s="63">
        <v>0</v>
      </c>
      <c r="W16" s="63">
        <v>0</v>
      </c>
    </row>
    <row r="17" spans="2:23" ht="12.75">
      <c r="B17" s="94">
        <v>43319</v>
      </c>
      <c r="C17" s="3"/>
      <c r="D17" s="80">
        <f t="shared" si="0"/>
        <v>0</v>
      </c>
      <c r="E17" s="80">
        <f>IF(arrondi="aucun",D16*Intérêt_1_jour,ROUND(D16*Intérêt_1_jour,arrondi))</f>
        <v>0</v>
      </c>
      <c r="F17" s="3"/>
      <c r="G17" s="59" t="s">
        <v>17</v>
      </c>
      <c r="H17" s="82">
        <f>SUMPRODUCT((MONTH(dates)=ROWS(G$11:G17))*retraits)</f>
        <v>0</v>
      </c>
      <c r="I17" s="80">
        <f>SUMPRODUCT((MONTH(dates)=ROWS(G$11:G17))*intérêts)</f>
        <v>0</v>
      </c>
      <c r="O17" s="6">
        <v>43319</v>
      </c>
      <c r="P17" s="24">
        <v>8</v>
      </c>
      <c r="Q17" s="63"/>
      <c r="R17" s="63">
        <v>0</v>
      </c>
      <c r="S17" s="63">
        <v>0</v>
      </c>
      <c r="T17" s="63"/>
      <c r="U17" s="63" t="s">
        <v>17</v>
      </c>
      <c r="V17" s="63">
        <v>0</v>
      </c>
      <c r="W17" s="63">
        <v>0</v>
      </c>
    </row>
    <row r="18" spans="2:23" ht="12.75">
      <c r="B18" s="94">
        <v>43320</v>
      </c>
      <c r="C18" s="3"/>
      <c r="D18" s="80">
        <f t="shared" si="0"/>
        <v>0</v>
      </c>
      <c r="E18" s="80">
        <f>IF(arrondi="aucun",D17*Intérêt_1_jour,ROUND(D17*Intérêt_1_jour,arrondi))</f>
        <v>0</v>
      </c>
      <c r="F18" s="3"/>
      <c r="G18" s="63" t="s">
        <v>38</v>
      </c>
      <c r="H18" s="82">
        <f>SUMPRODUCT((MONTH(dates)=ROWS(G$11:G18))*retraits)</f>
        <v>0</v>
      </c>
      <c r="I18" s="80">
        <f>SUMPRODUCT((MONTH(dates)=ROWS(G$11:G18))*intérêts)</f>
        <v>0</v>
      </c>
      <c r="O18" s="6">
        <v>43320</v>
      </c>
      <c r="P18" s="24">
        <v>8</v>
      </c>
      <c r="Q18" s="63"/>
      <c r="R18" s="63">
        <v>0</v>
      </c>
      <c r="S18" s="63">
        <v>0</v>
      </c>
      <c r="T18" s="63"/>
      <c r="U18" s="63" t="s">
        <v>18</v>
      </c>
      <c r="V18" s="63">
        <v>0</v>
      </c>
      <c r="W18" s="63">
        <v>0</v>
      </c>
    </row>
    <row r="19" spans="2:23" ht="12.75">
      <c r="B19" s="94">
        <v>43321</v>
      </c>
      <c r="C19" s="3"/>
      <c r="D19" s="80">
        <f t="shared" si="0"/>
        <v>0</v>
      </c>
      <c r="E19" s="80">
        <f>IF(arrondi="aucun",D18*Intérêt_1_jour,ROUND(D18*Intérêt_1_jour,arrondi))</f>
        <v>0</v>
      </c>
      <c r="F19" s="3"/>
      <c r="G19" s="59" t="s">
        <v>39</v>
      </c>
      <c r="H19" s="82">
        <f>SUMPRODUCT((MONTH(dates)=ROWS(G$11:G19))*retraits)</f>
        <v>5082</v>
      </c>
      <c r="I19" s="80">
        <f>SUMPRODUCT((MONTH(dates)=ROWS(G$11:G19))*intérêts)</f>
        <v>8.476708770562734</v>
      </c>
      <c r="O19" s="6">
        <v>43321</v>
      </c>
      <c r="P19" s="24">
        <v>8</v>
      </c>
      <c r="Q19" s="63"/>
      <c r="R19" s="63">
        <v>0</v>
      </c>
      <c r="S19" s="63">
        <v>0</v>
      </c>
      <c r="T19" s="63"/>
      <c r="U19" s="63" t="s">
        <v>19</v>
      </c>
      <c r="V19" s="63">
        <v>5082</v>
      </c>
      <c r="W19" s="63">
        <v>8.476708770562734</v>
      </c>
    </row>
    <row r="20" spans="2:23" ht="12.75">
      <c r="B20" s="94">
        <v>43322</v>
      </c>
      <c r="C20" s="3"/>
      <c r="D20" s="80">
        <f t="shared" si="0"/>
        <v>0</v>
      </c>
      <c r="E20" s="80">
        <f>IF(arrondi="aucun",D19*Intérêt_1_jour,ROUND(D19*Intérêt_1_jour,arrondi))</f>
        <v>0</v>
      </c>
      <c r="F20" s="3"/>
      <c r="G20" s="63" t="s">
        <v>20</v>
      </c>
      <c r="H20" s="82">
        <f>SUMPRODUCT((MONTH(dates)=ROWS(G$11:G20))*retraits)</f>
        <v>3630</v>
      </c>
      <c r="I20" s="80">
        <f>SUMPRODUCT((MONTH(dates)=ROWS(G$11:G20))*intérêts)</f>
        <v>15.89025708795794</v>
      </c>
      <c r="O20" s="6">
        <v>43322</v>
      </c>
      <c r="P20" s="24">
        <v>8</v>
      </c>
      <c r="Q20" s="63"/>
      <c r="R20" s="63">
        <v>0</v>
      </c>
      <c r="S20" s="63">
        <v>0</v>
      </c>
      <c r="T20" s="63"/>
      <c r="U20" s="63" t="s">
        <v>20</v>
      </c>
      <c r="V20" s="63">
        <v>3630</v>
      </c>
      <c r="W20" s="63">
        <v>15.89025708795794</v>
      </c>
    </row>
    <row r="21" spans="2:23" ht="12.75">
      <c r="B21" s="94">
        <v>43323</v>
      </c>
      <c r="C21" s="3"/>
      <c r="D21" s="80">
        <f t="shared" si="0"/>
        <v>0</v>
      </c>
      <c r="E21" s="80">
        <f>IF(arrondi="aucun",D20*Intérêt_1_jour,ROUND(D20*Intérêt_1_jour,arrondi))</f>
        <v>0</v>
      </c>
      <c r="F21" s="3"/>
      <c r="G21" s="59" t="s">
        <v>21</v>
      </c>
      <c r="H21" s="82">
        <f>SUMPRODUCT((MONTH(dates)=ROWS(G$11:G21))*retraits)</f>
        <v>3600</v>
      </c>
      <c r="I21" s="80">
        <f>SUMPRODUCT((MONTH(dates)=ROWS(G$11:G21))*intérêts)</f>
        <v>23.242741641897684</v>
      </c>
      <c r="O21" s="6">
        <v>43323</v>
      </c>
      <c r="P21" s="24">
        <v>8</v>
      </c>
      <c r="Q21" s="63"/>
      <c r="R21" s="63">
        <v>0</v>
      </c>
      <c r="S21" s="63">
        <v>0</v>
      </c>
      <c r="T21" s="63"/>
      <c r="U21" s="63" t="s">
        <v>21</v>
      </c>
      <c r="V21" s="63">
        <v>3600</v>
      </c>
      <c r="W21" s="63">
        <v>23.242741641897684</v>
      </c>
    </row>
    <row r="22" spans="2:23" ht="12.75">
      <c r="B22" s="94">
        <v>43324</v>
      </c>
      <c r="C22" s="3"/>
      <c r="D22" s="80">
        <f t="shared" si="0"/>
        <v>0</v>
      </c>
      <c r="E22" s="80">
        <f>IF(arrondi="aucun",D21*Intérêt_1_jour,ROUND(D21*Intérêt_1_jour,arrondi))</f>
        <v>0</v>
      </c>
      <c r="F22" s="3"/>
      <c r="G22" s="63" t="s">
        <v>22</v>
      </c>
      <c r="H22" s="82">
        <f>SUMPRODUCT((MONTH(dates)=ROWS(G$11:G22))*retraits)</f>
        <v>4100</v>
      </c>
      <c r="I22" s="80">
        <f>SUMPRODUCT((MONTH(dates)=ROWS(G$11:G22))*intérêts)</f>
        <v>38.2902310498501</v>
      </c>
      <c r="O22" s="6">
        <v>43324</v>
      </c>
      <c r="P22" s="24">
        <v>8</v>
      </c>
      <c r="Q22" s="63"/>
      <c r="R22" s="63">
        <v>0</v>
      </c>
      <c r="S22" s="63">
        <v>0</v>
      </c>
      <c r="T22" s="63"/>
      <c r="U22" s="63" t="s">
        <v>22</v>
      </c>
      <c r="V22" s="63">
        <v>4100</v>
      </c>
      <c r="W22" s="63">
        <v>38.2902310498501</v>
      </c>
    </row>
    <row r="23" spans="2:23" ht="12.75">
      <c r="B23" s="94">
        <v>43325</v>
      </c>
      <c r="C23" s="3"/>
      <c r="D23" s="80">
        <f t="shared" si="0"/>
        <v>0</v>
      </c>
      <c r="E23" s="80">
        <f>IF(arrondi="aucun",D22*Intérêt_1_jour,ROUND(D22*Intérêt_1_jour,arrondi))</f>
        <v>0</v>
      </c>
      <c r="F23" s="3"/>
      <c r="G23" s="3"/>
      <c r="H23" s="3"/>
      <c r="I23" s="80"/>
      <c r="O23" s="6">
        <v>43325</v>
      </c>
      <c r="P23" s="24">
        <v>8</v>
      </c>
      <c r="Q23" s="63"/>
      <c r="R23" s="63">
        <v>0</v>
      </c>
      <c r="S23" s="63">
        <v>0</v>
      </c>
      <c r="T23" s="63"/>
      <c r="U23" s="63"/>
      <c r="V23" s="63"/>
      <c r="W23" s="63"/>
    </row>
    <row r="24" spans="2:23" ht="12.75">
      <c r="B24" s="94">
        <v>43326</v>
      </c>
      <c r="C24" s="3"/>
      <c r="D24" s="80">
        <f t="shared" si="0"/>
        <v>0</v>
      </c>
      <c r="E24" s="80">
        <f>IF(arrondi="aucun",D23*Intérêt_1_jour,ROUND(D23*Intérêt_1_jour,arrondi))</f>
        <v>0</v>
      </c>
      <c r="F24" s="3"/>
      <c r="G24" s="12"/>
      <c r="H24" s="16"/>
      <c r="I24" s="81"/>
      <c r="O24" s="6">
        <v>43326</v>
      </c>
      <c r="P24" s="24">
        <v>8</v>
      </c>
      <c r="Q24" s="63"/>
      <c r="R24" s="63">
        <v>0</v>
      </c>
      <c r="S24" s="63">
        <v>0</v>
      </c>
      <c r="T24" s="63"/>
      <c r="U24" s="12"/>
      <c r="V24" s="66"/>
      <c r="W24" s="66"/>
    </row>
    <row r="25" spans="2:23" ht="12.75">
      <c r="B25" s="94">
        <v>43327</v>
      </c>
      <c r="C25" s="3"/>
      <c r="D25" s="80">
        <f t="shared" si="0"/>
        <v>0</v>
      </c>
      <c r="E25" s="80">
        <f>IF(arrondi="aucun",D24*Intérêt_1_jour,ROUND(D24*Intérêt_1_jour,arrondi))</f>
        <v>0</v>
      </c>
      <c r="F25" s="3"/>
      <c r="G25" s="3"/>
      <c r="H25" s="3">
        <f>SUM(H11:H22)</f>
        <v>16412</v>
      </c>
      <c r="I25" s="80">
        <f>SUM(I11:I22)</f>
        <v>85.89993855026844</v>
      </c>
      <c r="O25" s="6">
        <v>43327</v>
      </c>
      <c r="P25" s="24">
        <v>8</v>
      </c>
      <c r="Q25" s="63"/>
      <c r="R25" s="63">
        <v>0</v>
      </c>
      <c r="S25" s="63">
        <v>0</v>
      </c>
      <c r="T25" s="63"/>
      <c r="U25" s="63"/>
      <c r="V25" s="63">
        <v>16412</v>
      </c>
      <c r="W25" s="63">
        <v>85.89993855026844</v>
      </c>
    </row>
    <row r="26" spans="2:23" ht="12.75">
      <c r="B26" s="94">
        <v>43328</v>
      </c>
      <c r="C26" s="3"/>
      <c r="D26" s="80">
        <f t="shared" si="0"/>
        <v>0</v>
      </c>
      <c r="E26" s="80">
        <f>IF(arrondi="aucun",D25*Intérêt_1_jour,ROUND(D25*Intérêt_1_jour,arrondi))</f>
        <v>0</v>
      </c>
      <c r="F26" s="15"/>
      <c r="G26" s="13"/>
      <c r="H26" s="13"/>
      <c r="I26" s="13"/>
      <c r="O26" s="6">
        <v>43328</v>
      </c>
      <c r="P26" s="24">
        <v>8</v>
      </c>
      <c r="Q26" s="63"/>
      <c r="R26" s="63">
        <v>0</v>
      </c>
      <c r="S26" s="63">
        <v>0</v>
      </c>
      <c r="T26" s="61"/>
      <c r="U26" s="65"/>
      <c r="V26" s="65"/>
      <c r="W26" s="65"/>
    </row>
    <row r="27" spans="2:21" ht="12.75">
      <c r="B27" s="94">
        <v>43329</v>
      </c>
      <c r="C27" s="3"/>
      <c r="D27" s="80">
        <f t="shared" si="0"/>
        <v>0</v>
      </c>
      <c r="E27" s="80">
        <f>IF(arrondi="aucun",D26*Intérêt_1_jour,ROUND(D26*Intérêt_1_jour,arrondi))</f>
        <v>0</v>
      </c>
      <c r="F27" s="30"/>
      <c r="G27" s="1"/>
      <c r="O27" s="6">
        <v>43329</v>
      </c>
      <c r="P27" s="24">
        <v>8</v>
      </c>
      <c r="Q27" s="63"/>
      <c r="R27" s="63">
        <v>0</v>
      </c>
      <c r="S27" s="63">
        <v>0</v>
      </c>
      <c r="T27" s="30"/>
      <c r="U27" s="1"/>
    </row>
    <row r="28" spans="2:21" ht="12.75">
      <c r="B28" s="94">
        <v>43330</v>
      </c>
      <c r="C28" s="3"/>
      <c r="D28" s="80">
        <f t="shared" si="0"/>
        <v>0</v>
      </c>
      <c r="E28" s="80">
        <f>IF(arrondi="aucun",D27*Intérêt_1_jour,ROUND(D27*Intérêt_1_jour,arrondi))</f>
        <v>0</v>
      </c>
      <c r="F28" s="15"/>
      <c r="G28" s="1"/>
      <c r="O28" s="6">
        <v>43330</v>
      </c>
      <c r="P28" s="24">
        <v>8</v>
      </c>
      <c r="Q28" s="63"/>
      <c r="R28" s="63">
        <v>0</v>
      </c>
      <c r="S28" s="63">
        <v>0</v>
      </c>
      <c r="T28" s="61"/>
      <c r="U28" s="1"/>
    </row>
    <row r="29" spans="2:21" ht="12.75">
      <c r="B29" s="94">
        <v>43331</v>
      </c>
      <c r="C29" s="3"/>
      <c r="D29" s="80">
        <f t="shared" si="0"/>
        <v>0</v>
      </c>
      <c r="E29" s="80">
        <f>IF(arrondi="aucun",D28*Intérêt_1_jour,ROUND(D28*Intérêt_1_jour,arrondi))</f>
        <v>0</v>
      </c>
      <c r="F29" s="15"/>
      <c r="G29" s="1"/>
      <c r="O29" s="6">
        <v>43331</v>
      </c>
      <c r="P29" s="24">
        <v>8</v>
      </c>
      <c r="Q29" s="63"/>
      <c r="R29" s="63">
        <v>0</v>
      </c>
      <c r="S29" s="63">
        <v>0</v>
      </c>
      <c r="T29" s="61"/>
      <c r="U29" s="1"/>
    </row>
    <row r="30" spans="2:21" ht="12.75">
      <c r="B30" s="94">
        <v>43332</v>
      </c>
      <c r="C30" s="3"/>
      <c r="D30" s="80">
        <f t="shared" si="0"/>
        <v>0</v>
      </c>
      <c r="E30" s="80">
        <f>IF(arrondi="aucun",D29*Intérêt_1_jour,ROUND(D29*Intérêt_1_jour,arrondi))</f>
        <v>0</v>
      </c>
      <c r="F30" s="15"/>
      <c r="G30" s="1"/>
      <c r="O30" s="6">
        <v>43332</v>
      </c>
      <c r="P30" s="24">
        <v>8</v>
      </c>
      <c r="Q30" s="63"/>
      <c r="R30" s="63">
        <v>0</v>
      </c>
      <c r="S30" s="63">
        <v>0</v>
      </c>
      <c r="T30" s="61"/>
      <c r="U30" s="1"/>
    </row>
    <row r="31" spans="2:21" ht="12.75">
      <c r="B31" s="94">
        <v>43333</v>
      </c>
      <c r="C31" s="3"/>
      <c r="D31" s="80">
        <f t="shared" si="0"/>
        <v>0</v>
      </c>
      <c r="E31" s="80">
        <f>IF(arrondi="aucun",D30*Intérêt_1_jour,ROUND(D30*Intérêt_1_jour,arrondi))</f>
        <v>0</v>
      </c>
      <c r="F31" s="15"/>
      <c r="G31" s="1"/>
      <c r="O31" s="6">
        <v>43333</v>
      </c>
      <c r="P31" s="24">
        <v>8</v>
      </c>
      <c r="Q31" s="63"/>
      <c r="R31" s="63">
        <v>0</v>
      </c>
      <c r="S31" s="63">
        <v>0</v>
      </c>
      <c r="T31" s="61"/>
      <c r="U31" s="1"/>
    </row>
    <row r="32" spans="2:21" ht="12.75">
      <c r="B32" s="94">
        <v>43334</v>
      </c>
      <c r="C32" s="3"/>
      <c r="D32" s="80">
        <f t="shared" si="0"/>
        <v>0</v>
      </c>
      <c r="E32" s="80">
        <f>IF(arrondi="aucun",D31*Intérêt_1_jour,ROUND(D31*Intérêt_1_jour,arrondi))</f>
        <v>0</v>
      </c>
      <c r="F32" s="15"/>
      <c r="G32" s="1"/>
      <c r="O32" s="6">
        <v>43334</v>
      </c>
      <c r="P32" s="24">
        <v>8</v>
      </c>
      <c r="Q32" s="63"/>
      <c r="R32" s="63">
        <v>0</v>
      </c>
      <c r="S32" s="63">
        <v>0</v>
      </c>
      <c r="T32" s="61"/>
      <c r="U32" s="1"/>
    </row>
    <row r="33" spans="2:21" ht="12.75">
      <c r="B33" s="94">
        <v>43335</v>
      </c>
      <c r="C33" s="3"/>
      <c r="D33" s="80">
        <f t="shared" si="0"/>
        <v>0</v>
      </c>
      <c r="E33" s="80">
        <f>IF(arrondi="aucun",D32*Intérêt_1_jour,ROUND(D32*Intérêt_1_jour,arrondi))</f>
        <v>0</v>
      </c>
      <c r="F33" s="15"/>
      <c r="G33" s="1"/>
      <c r="O33" s="6">
        <v>43335</v>
      </c>
      <c r="P33" s="24">
        <v>8</v>
      </c>
      <c r="Q33" s="63"/>
      <c r="R33" s="63">
        <v>0</v>
      </c>
      <c r="S33" s="63">
        <v>0</v>
      </c>
      <c r="T33" s="61"/>
      <c r="U33" s="1"/>
    </row>
    <row r="34" spans="2:21" ht="12.75">
      <c r="B34" s="94">
        <v>43336</v>
      </c>
      <c r="C34" s="3"/>
      <c r="D34" s="80">
        <f t="shared" si="0"/>
        <v>0</v>
      </c>
      <c r="E34" s="80">
        <f>IF(arrondi="aucun",D33*Intérêt_1_jour,ROUND(D33*Intérêt_1_jour,arrondi))</f>
        <v>0</v>
      </c>
      <c r="F34" s="15"/>
      <c r="G34" s="1"/>
      <c r="O34" s="6">
        <v>43336</v>
      </c>
      <c r="P34" s="24">
        <v>8</v>
      </c>
      <c r="Q34" s="63"/>
      <c r="R34" s="63">
        <v>0</v>
      </c>
      <c r="S34" s="63">
        <v>0</v>
      </c>
      <c r="T34" s="61"/>
      <c r="U34" s="1"/>
    </row>
    <row r="35" spans="2:21" ht="12.75">
      <c r="B35" s="94">
        <v>43337</v>
      </c>
      <c r="C35" s="3"/>
      <c r="D35" s="80">
        <f t="shared" si="0"/>
        <v>0</v>
      </c>
      <c r="E35" s="80">
        <f>IF(arrondi="aucun",D34*Intérêt_1_jour,ROUND(D34*Intérêt_1_jour,arrondi))</f>
        <v>0</v>
      </c>
      <c r="F35" s="15"/>
      <c r="G35" s="1"/>
      <c r="O35" s="6">
        <v>43337</v>
      </c>
      <c r="P35" s="24">
        <v>8</v>
      </c>
      <c r="Q35" s="63"/>
      <c r="R35" s="63">
        <v>0</v>
      </c>
      <c r="S35" s="63">
        <v>0</v>
      </c>
      <c r="T35" s="61"/>
      <c r="U35" s="1"/>
    </row>
    <row r="36" spans="2:21" ht="12.75">
      <c r="B36" s="94">
        <v>43338</v>
      </c>
      <c r="C36" s="3"/>
      <c r="D36" s="80">
        <f t="shared" si="0"/>
        <v>0</v>
      </c>
      <c r="E36" s="80">
        <f>IF(arrondi="aucun",D35*Intérêt_1_jour,ROUND(D35*Intérêt_1_jour,arrondi))</f>
        <v>0</v>
      </c>
      <c r="F36" s="15"/>
      <c r="G36" s="1"/>
      <c r="O36" s="6">
        <v>43338</v>
      </c>
      <c r="P36" s="24">
        <v>8</v>
      </c>
      <c r="Q36" s="63"/>
      <c r="R36" s="63">
        <v>0</v>
      </c>
      <c r="S36" s="63">
        <v>0</v>
      </c>
      <c r="T36" s="61"/>
      <c r="U36" s="1"/>
    </row>
    <row r="37" spans="2:21" ht="12.75">
      <c r="B37" s="94">
        <v>43339</v>
      </c>
      <c r="C37" s="3"/>
      <c r="D37" s="80">
        <f t="shared" si="0"/>
        <v>0</v>
      </c>
      <c r="E37" s="80">
        <f>IF(arrondi="aucun",D36*Intérêt_1_jour,ROUND(D36*Intérêt_1_jour,arrondi))</f>
        <v>0</v>
      </c>
      <c r="F37" s="15"/>
      <c r="G37" s="1"/>
      <c r="O37" s="6">
        <v>43339</v>
      </c>
      <c r="P37" s="24">
        <v>8</v>
      </c>
      <c r="Q37" s="63"/>
      <c r="R37" s="63">
        <v>0</v>
      </c>
      <c r="S37" s="63">
        <v>0</v>
      </c>
      <c r="T37" s="61"/>
      <c r="U37" s="1"/>
    </row>
    <row r="38" spans="2:21" ht="12.75">
      <c r="B38" s="94">
        <v>43340</v>
      </c>
      <c r="C38" s="3"/>
      <c r="D38" s="80">
        <f t="shared" si="0"/>
        <v>0</v>
      </c>
      <c r="E38" s="80">
        <f>IF(arrondi="aucun",D37*Intérêt_1_jour,ROUND(D37*Intérêt_1_jour,arrondi))</f>
        <v>0</v>
      </c>
      <c r="F38" s="15"/>
      <c r="G38" s="1"/>
      <c r="O38" s="6">
        <v>43340</v>
      </c>
      <c r="P38" s="24">
        <v>8</v>
      </c>
      <c r="Q38" s="63"/>
      <c r="R38" s="63">
        <v>0</v>
      </c>
      <c r="S38" s="63">
        <v>0</v>
      </c>
      <c r="T38" s="61"/>
      <c r="U38" s="1"/>
    </row>
    <row r="39" spans="2:21" ht="12.75">
      <c r="B39" s="94">
        <v>43341</v>
      </c>
      <c r="C39" s="3"/>
      <c r="D39" s="80">
        <f t="shared" si="0"/>
        <v>0</v>
      </c>
      <c r="E39" s="80">
        <f>IF(arrondi="aucun",D38*Intérêt_1_jour,ROUND(D38*Intérêt_1_jour,arrondi))</f>
        <v>0</v>
      </c>
      <c r="F39" s="15"/>
      <c r="G39" s="1"/>
      <c r="O39" s="6">
        <v>43341</v>
      </c>
      <c r="P39" s="24">
        <v>8</v>
      </c>
      <c r="Q39" s="63"/>
      <c r="R39" s="63">
        <v>0</v>
      </c>
      <c r="S39" s="63">
        <v>0</v>
      </c>
      <c r="T39" s="61"/>
      <c r="U39" s="1"/>
    </row>
    <row r="40" spans="2:21" ht="12.75">
      <c r="B40" s="94">
        <v>43342</v>
      </c>
      <c r="C40" s="3"/>
      <c r="D40" s="80">
        <f t="shared" si="0"/>
        <v>0</v>
      </c>
      <c r="E40" s="80">
        <f>IF(arrondi="aucun",D39*Intérêt_1_jour,ROUND(D39*Intérêt_1_jour,arrondi))</f>
        <v>0</v>
      </c>
      <c r="F40" s="15"/>
      <c r="G40" s="1"/>
      <c r="O40" s="6">
        <v>43342</v>
      </c>
      <c r="P40" s="24">
        <v>8</v>
      </c>
      <c r="Q40" s="63"/>
      <c r="R40" s="63">
        <v>0</v>
      </c>
      <c r="S40" s="63">
        <v>0</v>
      </c>
      <c r="T40" s="61"/>
      <c r="U40" s="1"/>
    </row>
    <row r="41" spans="2:21" ht="12.75">
      <c r="B41" s="94">
        <v>43343</v>
      </c>
      <c r="C41" s="3"/>
      <c r="D41" s="80">
        <f t="shared" si="0"/>
        <v>0</v>
      </c>
      <c r="E41" s="80">
        <f>IF(arrondi="aucun",D40*Intérêt_1_jour,ROUND(D40*Intérêt_1_jour,arrondi))</f>
        <v>0</v>
      </c>
      <c r="F41" s="15"/>
      <c r="G41" s="1"/>
      <c r="O41" s="6">
        <v>43343</v>
      </c>
      <c r="P41" s="24">
        <v>8</v>
      </c>
      <c r="Q41" s="63"/>
      <c r="R41" s="63">
        <v>0</v>
      </c>
      <c r="S41" s="63">
        <v>0</v>
      </c>
      <c r="T41" s="61"/>
      <c r="U41" s="1"/>
    </row>
    <row r="42" spans="2:21" ht="12.75">
      <c r="B42" s="94">
        <v>43344</v>
      </c>
      <c r="C42" s="3"/>
      <c r="D42" s="80">
        <f t="shared" si="0"/>
        <v>0</v>
      </c>
      <c r="E42" s="80">
        <f>IF(arrondi="aucun",D41*Intérêt_1_jour,ROUND(D41*Intérêt_1_jour,arrondi))</f>
        <v>0</v>
      </c>
      <c r="F42" s="15"/>
      <c r="G42" s="1"/>
      <c r="O42" s="6">
        <v>43344</v>
      </c>
      <c r="P42" s="24">
        <v>9</v>
      </c>
      <c r="Q42" s="63"/>
      <c r="R42" s="63">
        <v>0</v>
      </c>
      <c r="S42" s="63">
        <v>0</v>
      </c>
      <c r="T42" s="61"/>
      <c r="U42" s="1"/>
    </row>
    <row r="43" spans="2:21" ht="12.75">
      <c r="B43" s="94">
        <v>43345</v>
      </c>
      <c r="C43" s="3"/>
      <c r="D43" s="80">
        <f t="shared" si="0"/>
        <v>0</v>
      </c>
      <c r="E43" s="80">
        <f>IF(arrondi="aucun",D42*Intérêt_1_jour,ROUND(D42*Intérêt_1_jour,arrondi))</f>
        <v>0</v>
      </c>
      <c r="F43" s="15"/>
      <c r="G43" s="1"/>
      <c r="O43" s="6">
        <v>43345</v>
      </c>
      <c r="P43" s="24">
        <v>9</v>
      </c>
      <c r="Q43" s="63"/>
      <c r="R43" s="63">
        <v>0</v>
      </c>
      <c r="S43" s="63">
        <v>0</v>
      </c>
      <c r="T43" s="61"/>
      <c r="U43" s="1"/>
    </row>
    <row r="44" spans="2:21" ht="12.75">
      <c r="B44" s="94">
        <v>43346</v>
      </c>
      <c r="C44" s="3"/>
      <c r="D44" s="80">
        <f aca="true" t="shared" si="1" ref="D44:D75">D43+C44+E44</f>
        <v>0</v>
      </c>
      <c r="E44" s="80">
        <f>IF(arrondi="aucun",D43*Intérêt_1_jour,ROUND(D43*Intérêt_1_jour,arrondi))</f>
        <v>0</v>
      </c>
      <c r="F44" s="15"/>
      <c r="G44" s="1"/>
      <c r="O44" s="6">
        <v>43346</v>
      </c>
      <c r="P44" s="24">
        <v>9</v>
      </c>
      <c r="Q44" s="63"/>
      <c r="R44" s="63">
        <v>0</v>
      </c>
      <c r="S44" s="63">
        <v>0</v>
      </c>
      <c r="T44" s="61"/>
      <c r="U44" s="1"/>
    </row>
    <row r="45" spans="2:21" ht="12.75">
      <c r="B45" s="94">
        <v>43347</v>
      </c>
      <c r="C45" s="3"/>
      <c r="D45" s="80">
        <f t="shared" si="1"/>
        <v>0</v>
      </c>
      <c r="E45" s="80">
        <f>IF(arrondi="aucun",D44*Intérêt_1_jour,ROUND(D44*Intérêt_1_jour,arrondi))</f>
        <v>0</v>
      </c>
      <c r="F45" s="15"/>
      <c r="G45" s="1"/>
      <c r="O45" s="6">
        <v>43347</v>
      </c>
      <c r="P45" s="24">
        <v>9</v>
      </c>
      <c r="Q45" s="63"/>
      <c r="R45" s="63">
        <v>0</v>
      </c>
      <c r="S45" s="63">
        <v>0</v>
      </c>
      <c r="T45" s="61"/>
      <c r="U45" s="1"/>
    </row>
    <row r="46" spans="2:21" ht="12.75">
      <c r="B46" s="94">
        <v>43348</v>
      </c>
      <c r="C46" s="3"/>
      <c r="D46" s="80">
        <f t="shared" si="1"/>
        <v>0</v>
      </c>
      <c r="E46" s="80">
        <f>IF(arrondi="aucun",D45*Intérêt_1_jour,ROUND(D45*Intérêt_1_jour,arrondi))</f>
        <v>0</v>
      </c>
      <c r="F46" s="15"/>
      <c r="G46" s="1"/>
      <c r="O46" s="6">
        <v>43348</v>
      </c>
      <c r="P46" s="24">
        <v>9</v>
      </c>
      <c r="Q46" s="63"/>
      <c r="R46" s="63">
        <v>0</v>
      </c>
      <c r="S46" s="63">
        <v>0</v>
      </c>
      <c r="T46" s="61"/>
      <c r="U46" s="1"/>
    </row>
    <row r="47" spans="2:21" ht="12.75">
      <c r="B47" s="94">
        <v>43349</v>
      </c>
      <c r="C47" s="3"/>
      <c r="D47" s="80">
        <f t="shared" si="1"/>
        <v>0</v>
      </c>
      <c r="E47" s="80">
        <f>IF(arrondi="aucun",D46*Intérêt_1_jour,ROUND(D46*Intérêt_1_jour,arrondi))</f>
        <v>0</v>
      </c>
      <c r="F47" s="15"/>
      <c r="G47" s="1"/>
      <c r="O47" s="6">
        <v>43349</v>
      </c>
      <c r="P47" s="24">
        <v>9</v>
      </c>
      <c r="Q47" s="63"/>
      <c r="R47" s="63">
        <v>0</v>
      </c>
      <c r="S47" s="63">
        <v>0</v>
      </c>
      <c r="T47" s="61"/>
      <c r="U47" s="1"/>
    </row>
    <row r="48" spans="2:21" ht="12.75">
      <c r="B48" s="94">
        <v>43350</v>
      </c>
      <c r="C48" s="3"/>
      <c r="D48" s="80">
        <f t="shared" si="1"/>
        <v>0</v>
      </c>
      <c r="E48" s="80">
        <f>IF(arrondi="aucun",D47*Intérêt_1_jour,ROUND(D47*Intérêt_1_jour,arrondi))</f>
        <v>0</v>
      </c>
      <c r="F48" s="15"/>
      <c r="G48" s="1"/>
      <c r="O48" s="6">
        <v>43350</v>
      </c>
      <c r="P48" s="24">
        <v>9</v>
      </c>
      <c r="Q48" s="63"/>
      <c r="R48" s="63">
        <v>0</v>
      </c>
      <c r="S48" s="63">
        <v>0</v>
      </c>
      <c r="T48" s="61"/>
      <c r="U48" s="1"/>
    </row>
    <row r="49" spans="2:21" ht="12.75">
      <c r="B49" s="94">
        <v>43351</v>
      </c>
      <c r="C49" s="3"/>
      <c r="D49" s="80">
        <f t="shared" si="1"/>
        <v>0</v>
      </c>
      <c r="E49" s="80">
        <f>IF(arrondi="aucun",D48*Intérêt_1_jour,ROUND(D48*Intérêt_1_jour,arrondi))</f>
        <v>0</v>
      </c>
      <c r="F49" s="15"/>
      <c r="G49" s="1"/>
      <c r="O49" s="6">
        <v>43351</v>
      </c>
      <c r="P49" s="24">
        <v>9</v>
      </c>
      <c r="Q49" s="63"/>
      <c r="R49" s="63">
        <v>0</v>
      </c>
      <c r="S49" s="63">
        <v>0</v>
      </c>
      <c r="T49" s="61"/>
      <c r="U49" s="1"/>
    </row>
    <row r="50" spans="2:21" ht="12.75">
      <c r="B50" s="94">
        <v>43352</v>
      </c>
      <c r="C50" s="3"/>
      <c r="D50" s="80">
        <f t="shared" si="1"/>
        <v>0</v>
      </c>
      <c r="E50" s="80">
        <f>IF(arrondi="aucun",D49*Intérêt_1_jour,ROUND(D49*Intérêt_1_jour,arrondi))</f>
        <v>0</v>
      </c>
      <c r="F50" s="15"/>
      <c r="G50" s="1"/>
      <c r="O50" s="6">
        <v>43352</v>
      </c>
      <c r="P50" s="24">
        <v>9</v>
      </c>
      <c r="Q50" s="63"/>
      <c r="R50" s="63">
        <v>0</v>
      </c>
      <c r="S50" s="63">
        <v>0</v>
      </c>
      <c r="T50" s="61"/>
      <c r="U50" s="1"/>
    </row>
    <row r="51" spans="2:21" ht="12.75">
      <c r="B51" s="94">
        <v>43353</v>
      </c>
      <c r="C51" s="3">
        <v>5082</v>
      </c>
      <c r="D51" s="80">
        <f t="shared" si="1"/>
        <v>5082</v>
      </c>
      <c r="E51" s="80">
        <f>IF(arrondi="aucun",D50*Intérêt_1_jour,ROUND(D50*Intérêt_1_jour,arrondi))</f>
        <v>0</v>
      </c>
      <c r="F51" s="15"/>
      <c r="G51" s="1"/>
      <c r="O51" s="6">
        <v>43353</v>
      </c>
      <c r="P51" s="24">
        <v>9</v>
      </c>
      <c r="Q51" s="63">
        <v>5082</v>
      </c>
      <c r="R51" s="63">
        <v>5082</v>
      </c>
      <c r="S51" s="63">
        <v>0</v>
      </c>
      <c r="T51" s="61"/>
      <c r="U51" s="1"/>
    </row>
    <row r="52" spans="2:21" ht="12.75">
      <c r="B52" s="94">
        <v>43354</v>
      </c>
      <c r="C52" s="3"/>
      <c r="D52" s="80">
        <f t="shared" si="1"/>
        <v>5082.4235</v>
      </c>
      <c r="E52" s="80">
        <f>IF(arrondi="aucun",D51*Intérêt_1_jour,ROUND(D51*Intérêt_1_jour,arrondi))</f>
        <v>0.4235</v>
      </c>
      <c r="F52" s="15"/>
      <c r="G52" s="1"/>
      <c r="O52" s="6">
        <v>43354</v>
      </c>
      <c r="P52" s="24">
        <v>9</v>
      </c>
      <c r="Q52" s="63"/>
      <c r="R52" s="63">
        <v>5082.4235</v>
      </c>
      <c r="S52" s="63">
        <v>0.4235</v>
      </c>
      <c r="T52" s="61"/>
      <c r="U52" s="1"/>
    </row>
    <row r="53" spans="2:21" ht="12.75">
      <c r="B53" s="94">
        <v>43355</v>
      </c>
      <c r="C53" s="3"/>
      <c r="D53" s="80">
        <f t="shared" si="1"/>
        <v>5082.8470352916665</v>
      </c>
      <c r="E53" s="80">
        <f>IF(arrondi="aucun",D52*Intérêt_1_jour,ROUND(D52*Intérêt_1_jour,arrondi))</f>
        <v>0.42353529166666665</v>
      </c>
      <c r="F53" s="15"/>
      <c r="G53" s="1"/>
      <c r="O53" s="6">
        <v>43355</v>
      </c>
      <c r="P53" s="24">
        <v>9</v>
      </c>
      <c r="Q53" s="63"/>
      <c r="R53" s="63">
        <v>5082.8470352916665</v>
      </c>
      <c r="S53" s="63">
        <v>0.42353529166666665</v>
      </c>
      <c r="T53" s="61"/>
      <c r="U53" s="1"/>
    </row>
    <row r="54" spans="2:21" ht="12.75">
      <c r="B54" s="94">
        <v>43356</v>
      </c>
      <c r="C54" s="3"/>
      <c r="D54" s="80">
        <f t="shared" si="1"/>
        <v>5083.27060587794</v>
      </c>
      <c r="E54" s="80">
        <f>IF(arrondi="aucun",D53*Intérêt_1_jour,ROUND(D53*Intérêt_1_jour,arrondi))</f>
        <v>0.42357058627430555</v>
      </c>
      <c r="F54" s="15"/>
      <c r="G54" s="1"/>
      <c r="O54" s="6">
        <v>43356</v>
      </c>
      <c r="P54" s="24">
        <v>9</v>
      </c>
      <c r="Q54" s="63"/>
      <c r="R54" s="63">
        <v>5083.27060587794</v>
      </c>
      <c r="S54" s="63">
        <v>0.42357058627430555</v>
      </c>
      <c r="T54" s="61"/>
      <c r="U54" s="1"/>
    </row>
    <row r="55" spans="2:21" ht="12.75">
      <c r="B55" s="94">
        <v>43357</v>
      </c>
      <c r="C55" s="3"/>
      <c r="D55" s="80">
        <f t="shared" si="1"/>
        <v>5083.694211761764</v>
      </c>
      <c r="E55" s="80">
        <f>IF(arrondi="aucun",D54*Intérêt_1_jour,ROUND(D54*Intérêt_1_jour,arrondi))</f>
        <v>0.42360588382316167</v>
      </c>
      <c r="F55" s="15"/>
      <c r="G55" s="1"/>
      <c r="O55" s="6">
        <v>43357</v>
      </c>
      <c r="P55" s="24">
        <v>9</v>
      </c>
      <c r="Q55" s="63"/>
      <c r="R55" s="63">
        <v>5083.694211761764</v>
      </c>
      <c r="S55" s="63">
        <v>0.42360588382316167</v>
      </c>
      <c r="T55" s="61"/>
      <c r="U55" s="1"/>
    </row>
    <row r="56" spans="2:21" ht="12.75">
      <c r="B56" s="94">
        <v>43358</v>
      </c>
      <c r="C56" s="3"/>
      <c r="D56" s="80">
        <f t="shared" si="1"/>
        <v>5084.117852946077</v>
      </c>
      <c r="E56" s="80">
        <f>IF(arrondi="aucun",D55*Intérêt_1_jour,ROUND(D55*Intérêt_1_jour,arrondi))</f>
        <v>0.4236411843134803</v>
      </c>
      <c r="F56" s="15"/>
      <c r="G56" s="1"/>
      <c r="O56" s="6">
        <v>43358</v>
      </c>
      <c r="P56" s="24">
        <v>9</v>
      </c>
      <c r="Q56" s="63"/>
      <c r="R56" s="63">
        <v>5084.117852946077</v>
      </c>
      <c r="S56" s="63">
        <v>0.4236411843134803</v>
      </c>
      <c r="T56" s="61"/>
      <c r="U56" s="1"/>
    </row>
    <row r="57" spans="2:21" ht="12.75">
      <c r="B57" s="94">
        <v>43359</v>
      </c>
      <c r="C57" s="3"/>
      <c r="D57" s="80">
        <f t="shared" si="1"/>
        <v>5084.541529433822</v>
      </c>
      <c r="E57" s="80">
        <f>IF(arrondi="aucun",D56*Intérêt_1_jour,ROUND(D56*Intérêt_1_jour,arrondi))</f>
        <v>0.42367648774550637</v>
      </c>
      <c r="F57" s="15"/>
      <c r="G57" s="1"/>
      <c r="O57" s="6">
        <v>43359</v>
      </c>
      <c r="P57" s="24">
        <v>9</v>
      </c>
      <c r="Q57" s="63"/>
      <c r="R57" s="63">
        <v>5084.541529433822</v>
      </c>
      <c r="S57" s="63">
        <v>0.42367648774550637</v>
      </c>
      <c r="T57" s="61"/>
      <c r="U57" s="1"/>
    </row>
    <row r="58" spans="2:21" ht="12.75">
      <c r="B58" s="94">
        <v>43360</v>
      </c>
      <c r="C58" s="3"/>
      <c r="D58" s="80">
        <f t="shared" si="1"/>
        <v>5084.965241227941</v>
      </c>
      <c r="E58" s="80">
        <f>IF(arrondi="aucun",D57*Intérêt_1_jour,ROUND(D57*Intérêt_1_jour,arrondi))</f>
        <v>0.4237117941194851</v>
      </c>
      <c r="F58" s="15"/>
      <c r="G58" s="1"/>
      <c r="O58" s="6">
        <v>43360</v>
      </c>
      <c r="P58" s="24">
        <v>9</v>
      </c>
      <c r="Q58" s="63"/>
      <c r="R58" s="63">
        <v>5084.965241227941</v>
      </c>
      <c r="S58" s="63">
        <v>0.4237117941194851</v>
      </c>
      <c r="T58" s="61"/>
      <c r="U58" s="1"/>
    </row>
    <row r="59" spans="2:21" ht="12.75">
      <c r="B59" s="94">
        <v>43361</v>
      </c>
      <c r="C59" s="3"/>
      <c r="D59" s="80">
        <f t="shared" si="1"/>
        <v>5085.388988331377</v>
      </c>
      <c r="E59" s="80">
        <f>IF(arrondi="aucun",D58*Intérêt_1_jour,ROUND(D58*Intérêt_1_jour,arrondi))</f>
        <v>0.42374710343566174</v>
      </c>
      <c r="F59" s="15"/>
      <c r="G59" s="1"/>
      <c r="O59" s="6">
        <v>43361</v>
      </c>
      <c r="P59" s="24">
        <v>9</v>
      </c>
      <c r="Q59" s="63"/>
      <c r="R59" s="63">
        <v>5085.388988331377</v>
      </c>
      <c r="S59" s="63">
        <v>0.42374710343566174</v>
      </c>
      <c r="T59" s="61"/>
      <c r="U59" s="1"/>
    </row>
    <row r="60" spans="2:21" ht="12.75">
      <c r="B60" s="94">
        <v>43362</v>
      </c>
      <c r="C60" s="3"/>
      <c r="D60" s="80">
        <f t="shared" si="1"/>
        <v>5085.812770747071</v>
      </c>
      <c r="E60" s="80">
        <f>IF(arrondi="aucun",D59*Intérêt_1_jour,ROUND(D59*Intérêt_1_jour,arrondi))</f>
        <v>0.4237824156942814</v>
      </c>
      <c r="F60" s="15"/>
      <c r="G60" s="1"/>
      <c r="O60" s="6">
        <v>43362</v>
      </c>
      <c r="P60" s="24">
        <v>9</v>
      </c>
      <c r="Q60" s="63"/>
      <c r="R60" s="63">
        <v>5085.812770747071</v>
      </c>
      <c r="S60" s="63">
        <v>0.4237824156942814</v>
      </c>
      <c r="T60" s="61"/>
      <c r="U60" s="1"/>
    </row>
    <row r="61" spans="2:21" ht="12.75">
      <c r="B61" s="94">
        <v>43363</v>
      </c>
      <c r="C61" s="3"/>
      <c r="D61" s="80">
        <f t="shared" si="1"/>
        <v>5086.2365884779665</v>
      </c>
      <c r="E61" s="80">
        <f>IF(arrondi="aucun",D60*Intérêt_1_jour,ROUND(D60*Intérêt_1_jour,arrondi))</f>
        <v>0.4238177308955893</v>
      </c>
      <c r="F61" s="15"/>
      <c r="G61" s="1"/>
      <c r="O61" s="6">
        <v>43363</v>
      </c>
      <c r="P61" s="24">
        <v>9</v>
      </c>
      <c r="Q61" s="63"/>
      <c r="R61" s="63">
        <v>5086.2365884779665</v>
      </c>
      <c r="S61" s="63">
        <v>0.4238177308955893</v>
      </c>
      <c r="T61" s="61"/>
      <c r="U61" s="1"/>
    </row>
    <row r="62" spans="2:21" ht="12.75">
      <c r="B62" s="94">
        <v>43364</v>
      </c>
      <c r="C62" s="3"/>
      <c r="D62" s="80">
        <f t="shared" si="1"/>
        <v>5086.660441527007</v>
      </c>
      <c r="E62" s="80">
        <f>IF(arrondi="aucun",D61*Intérêt_1_jour,ROUND(D61*Intérêt_1_jour,arrondi))</f>
        <v>0.4238530490398305</v>
      </c>
      <c r="F62" s="15"/>
      <c r="G62" s="1"/>
      <c r="O62" s="6">
        <v>43364</v>
      </c>
      <c r="P62" s="24">
        <v>9</v>
      </c>
      <c r="Q62" s="63"/>
      <c r="R62" s="63">
        <v>5086.660441527007</v>
      </c>
      <c r="S62" s="63">
        <v>0.4238530490398305</v>
      </c>
      <c r="T62" s="61"/>
      <c r="U62" s="1"/>
    </row>
    <row r="63" spans="2:21" ht="12.75">
      <c r="B63" s="94">
        <v>43365</v>
      </c>
      <c r="C63" s="3"/>
      <c r="D63" s="80">
        <f t="shared" si="1"/>
        <v>5087.084329897134</v>
      </c>
      <c r="E63" s="80">
        <f>IF(arrondi="aucun",D62*Intérêt_1_jour,ROUND(D62*Intérêt_1_jour,arrondi))</f>
        <v>0.42388837012725056</v>
      </c>
      <c r="F63" s="15"/>
      <c r="G63" s="1"/>
      <c r="O63" s="6">
        <v>43365</v>
      </c>
      <c r="P63" s="24">
        <v>9</v>
      </c>
      <c r="Q63" s="63"/>
      <c r="R63" s="63">
        <v>5087.084329897134</v>
      </c>
      <c r="S63" s="63">
        <v>0.42388837012725056</v>
      </c>
      <c r="T63" s="61"/>
      <c r="U63" s="1"/>
    </row>
    <row r="64" spans="2:21" ht="12.75">
      <c r="B64" s="94">
        <v>43366</v>
      </c>
      <c r="C64" s="3"/>
      <c r="D64" s="80">
        <f t="shared" si="1"/>
        <v>5087.5082535912925</v>
      </c>
      <c r="E64" s="80">
        <f>IF(arrondi="aucun",D63*Intérêt_1_jour,ROUND(D63*Intérêt_1_jour,arrondi))</f>
        <v>0.4239236941580945</v>
      </c>
      <c r="F64" s="15"/>
      <c r="G64" s="1"/>
      <c r="O64" s="6">
        <v>43366</v>
      </c>
      <c r="P64" s="24">
        <v>9</v>
      </c>
      <c r="Q64" s="63"/>
      <c r="R64" s="63">
        <v>5087.5082535912925</v>
      </c>
      <c r="S64" s="63">
        <v>0.4239236941580945</v>
      </c>
      <c r="T64" s="61"/>
      <c r="U64" s="1"/>
    </row>
    <row r="65" spans="2:21" ht="12.75">
      <c r="B65" s="94">
        <v>43367</v>
      </c>
      <c r="C65" s="3"/>
      <c r="D65" s="80">
        <f t="shared" si="1"/>
        <v>5087.932212612425</v>
      </c>
      <c r="E65" s="80">
        <f>IF(arrondi="aucun",D64*Intérêt_1_jour,ROUND(D64*Intérêt_1_jour,arrondi))</f>
        <v>0.4239590211326077</v>
      </c>
      <c r="F65" s="15"/>
      <c r="G65" s="1"/>
      <c r="O65" s="6">
        <v>43367</v>
      </c>
      <c r="P65" s="24">
        <v>9</v>
      </c>
      <c r="Q65" s="63"/>
      <c r="R65" s="63">
        <v>5087.932212612425</v>
      </c>
      <c r="S65" s="63">
        <v>0.4239590211326077</v>
      </c>
      <c r="T65" s="61"/>
      <c r="U65" s="1"/>
    </row>
    <row r="66" spans="2:21" ht="12.75">
      <c r="B66" s="94">
        <v>43368</v>
      </c>
      <c r="C66" s="3"/>
      <c r="D66" s="80">
        <f t="shared" si="1"/>
        <v>5088.356206963476</v>
      </c>
      <c r="E66" s="80">
        <f>IF(arrondi="aucun",D65*Intérêt_1_jour,ROUND(D65*Intérêt_1_jour,arrondi))</f>
        <v>0.42399435105103545</v>
      </c>
      <c r="F66" s="15"/>
      <c r="G66" s="1"/>
      <c r="O66" s="6">
        <v>43368</v>
      </c>
      <c r="P66" s="24">
        <v>9</v>
      </c>
      <c r="Q66" s="63"/>
      <c r="R66" s="63">
        <v>5088.356206963476</v>
      </c>
      <c r="S66" s="63">
        <v>0.42399435105103545</v>
      </c>
      <c r="T66" s="61"/>
      <c r="U66" s="1"/>
    </row>
    <row r="67" spans="2:21" ht="12.75">
      <c r="B67" s="94">
        <v>43369</v>
      </c>
      <c r="C67" s="3"/>
      <c r="D67" s="80">
        <f t="shared" si="1"/>
        <v>5088.78023664739</v>
      </c>
      <c r="E67" s="80">
        <f>IF(arrondi="aucun",D66*Intérêt_1_jour,ROUND(D66*Intérêt_1_jour,arrondi))</f>
        <v>0.424029683913623</v>
      </c>
      <c r="F67" s="15"/>
      <c r="G67" s="1"/>
      <c r="O67" s="6">
        <v>43369</v>
      </c>
      <c r="P67" s="24">
        <v>9</v>
      </c>
      <c r="Q67" s="63"/>
      <c r="R67" s="63">
        <v>5088.78023664739</v>
      </c>
      <c r="S67" s="63">
        <v>0.424029683913623</v>
      </c>
      <c r="T67" s="61"/>
      <c r="U67" s="1"/>
    </row>
    <row r="68" spans="2:21" ht="12.75">
      <c r="B68" s="94">
        <v>43370</v>
      </c>
      <c r="C68" s="3"/>
      <c r="D68" s="80">
        <f t="shared" si="1"/>
        <v>5089.2043016671105</v>
      </c>
      <c r="E68" s="80">
        <f>IF(arrondi="aucun",D67*Intérêt_1_jour,ROUND(D67*Intérêt_1_jour,arrondi))</f>
        <v>0.4240650197206158</v>
      </c>
      <c r="F68" s="15"/>
      <c r="G68" s="1"/>
      <c r="O68" s="6">
        <v>43370</v>
      </c>
      <c r="P68" s="24">
        <v>9</v>
      </c>
      <c r="Q68" s="63"/>
      <c r="R68" s="63">
        <v>5089.2043016671105</v>
      </c>
      <c r="S68" s="63">
        <v>0.4240650197206158</v>
      </c>
      <c r="T68" s="61"/>
      <c r="U68" s="1"/>
    </row>
    <row r="69" spans="2:21" ht="12.75">
      <c r="B69" s="94">
        <v>43371</v>
      </c>
      <c r="C69" s="3"/>
      <c r="D69" s="80">
        <f t="shared" si="1"/>
        <v>5089.628402025583</v>
      </c>
      <c r="E69" s="80">
        <f>IF(arrondi="aucun",D68*Intérêt_1_jour,ROUND(D68*Intérêt_1_jour,arrondi))</f>
        <v>0.4241003584722592</v>
      </c>
      <c r="F69" s="15"/>
      <c r="G69" s="1"/>
      <c r="O69" s="6">
        <v>43371</v>
      </c>
      <c r="P69" s="24">
        <v>9</v>
      </c>
      <c r="Q69" s="63"/>
      <c r="R69" s="63">
        <v>5089.628402025583</v>
      </c>
      <c r="S69" s="63">
        <v>0.4241003584722592</v>
      </c>
      <c r="T69" s="61"/>
      <c r="U69" s="1"/>
    </row>
    <row r="70" spans="2:21" ht="12.75">
      <c r="B70" s="94">
        <v>43372</v>
      </c>
      <c r="C70" s="3"/>
      <c r="D70" s="80">
        <f t="shared" si="1"/>
        <v>5090.052537725752</v>
      </c>
      <c r="E70" s="80">
        <f>IF(arrondi="aucun",D69*Intérêt_1_jour,ROUND(D69*Intérêt_1_jour,arrondi))</f>
        <v>0.42413570016879854</v>
      </c>
      <c r="F70" s="15"/>
      <c r="G70" s="1"/>
      <c r="O70" s="6">
        <v>43372</v>
      </c>
      <c r="P70" s="24">
        <v>9</v>
      </c>
      <c r="Q70" s="63"/>
      <c r="R70" s="63">
        <v>5090.052537725752</v>
      </c>
      <c r="S70" s="63">
        <v>0.42413570016879854</v>
      </c>
      <c r="T70" s="61"/>
      <c r="U70" s="1"/>
    </row>
    <row r="71" spans="2:21" ht="12.75">
      <c r="B71" s="94">
        <v>43373</v>
      </c>
      <c r="C71" s="3"/>
      <c r="D71" s="80">
        <f t="shared" si="1"/>
        <v>5090.476708770562</v>
      </c>
      <c r="E71" s="80">
        <f>IF(arrondi="aucun",D70*Intérêt_1_jour,ROUND(D70*Intérêt_1_jour,arrondi))</f>
        <v>0.4241710448104793</v>
      </c>
      <c r="F71" s="15"/>
      <c r="G71" s="1"/>
      <c r="O71" s="6">
        <v>43373</v>
      </c>
      <c r="P71" s="24">
        <v>9</v>
      </c>
      <c r="Q71" s="63"/>
      <c r="R71" s="63">
        <v>5090.476708770562</v>
      </c>
      <c r="S71" s="63">
        <v>0.4241710448104793</v>
      </c>
      <c r="T71" s="61"/>
      <c r="U71" s="1"/>
    </row>
    <row r="72" spans="2:21" ht="12.75">
      <c r="B72" s="94">
        <v>43374</v>
      </c>
      <c r="C72" s="3"/>
      <c r="D72" s="80">
        <f t="shared" si="1"/>
        <v>5090.90091516296</v>
      </c>
      <c r="E72" s="80">
        <f>IF(arrondi="aucun",D71*Intérêt_1_jour,ROUND(D71*Intérêt_1_jour,arrondi))</f>
        <v>0.4242063923975468</v>
      </c>
      <c r="F72" s="15"/>
      <c r="G72" s="1"/>
      <c r="O72" s="6">
        <v>43374</v>
      </c>
      <c r="P72" s="24">
        <v>10</v>
      </c>
      <c r="Q72" s="63"/>
      <c r="R72" s="63">
        <v>5090.90091516296</v>
      </c>
      <c r="S72" s="63">
        <v>0.4242063923975468</v>
      </c>
      <c r="T72" s="61"/>
      <c r="U72" s="1"/>
    </row>
    <row r="73" spans="2:21" ht="12.75">
      <c r="B73" s="94">
        <v>43375</v>
      </c>
      <c r="C73" s="3"/>
      <c r="D73" s="80">
        <f t="shared" si="1"/>
        <v>5091.32515690589</v>
      </c>
      <c r="E73" s="80">
        <f>IF(arrondi="aucun",D72*Intérêt_1_jour,ROUND(D72*Intérêt_1_jour,arrondi))</f>
        <v>0.42424174293024663</v>
      </c>
      <c r="F73" s="15"/>
      <c r="G73" s="1"/>
      <c r="O73" s="6">
        <v>43375</v>
      </c>
      <c r="P73" s="24">
        <v>10</v>
      </c>
      <c r="Q73" s="63"/>
      <c r="R73" s="63">
        <v>5091.32515690589</v>
      </c>
      <c r="S73" s="63">
        <v>0.42424174293024663</v>
      </c>
      <c r="T73" s="61"/>
      <c r="U73" s="1"/>
    </row>
    <row r="74" spans="2:21" ht="12.75">
      <c r="B74" s="94">
        <v>43376</v>
      </c>
      <c r="C74" s="3"/>
      <c r="D74" s="80">
        <f t="shared" si="1"/>
        <v>5091.7494340022995</v>
      </c>
      <c r="E74" s="80">
        <f>IF(arrondi="aucun",D73*Intérêt_1_jour,ROUND(D73*Intérêt_1_jour,arrondi))</f>
        <v>0.42427709640882416</v>
      </c>
      <c r="F74" s="15"/>
      <c r="G74" s="1"/>
      <c r="O74" s="6">
        <v>43376</v>
      </c>
      <c r="P74" s="24">
        <v>10</v>
      </c>
      <c r="Q74" s="63"/>
      <c r="R74" s="63">
        <v>5091.7494340022995</v>
      </c>
      <c r="S74" s="63">
        <v>0.42427709640882416</v>
      </c>
      <c r="T74" s="61"/>
      <c r="U74" s="1"/>
    </row>
    <row r="75" spans="2:21" ht="12.75">
      <c r="B75" s="94">
        <v>43377</v>
      </c>
      <c r="C75" s="3"/>
      <c r="D75" s="80">
        <f t="shared" si="1"/>
        <v>5092.173746455133</v>
      </c>
      <c r="E75" s="80">
        <f>IF(arrondi="aucun",D74*Intérêt_1_jour,ROUND(D74*Intérêt_1_jour,arrondi))</f>
        <v>0.4243124528335249</v>
      </c>
      <c r="F75" s="15"/>
      <c r="G75" s="1"/>
      <c r="O75" s="6">
        <v>43377</v>
      </c>
      <c r="P75" s="24">
        <v>10</v>
      </c>
      <c r="Q75" s="63"/>
      <c r="R75" s="63">
        <v>5092.173746455133</v>
      </c>
      <c r="S75" s="63">
        <v>0.4243124528335249</v>
      </c>
      <c r="T75" s="61"/>
      <c r="U75" s="1"/>
    </row>
    <row r="76" spans="2:21" ht="12.75">
      <c r="B76" s="94">
        <v>43378</v>
      </c>
      <c r="C76" s="3"/>
      <c r="D76" s="80">
        <f aca="true" t="shared" si="2" ref="D76:D107">D75+C76+E76</f>
        <v>5092.598094267338</v>
      </c>
      <c r="E76" s="80">
        <f>IF(arrondi="aucun",D75*Intérêt_1_jour,ROUND(D75*Intérêt_1_jour,arrondi))</f>
        <v>0.42434781220459444</v>
      </c>
      <c r="F76" s="15"/>
      <c r="G76" s="1"/>
      <c r="O76" s="6">
        <v>43378</v>
      </c>
      <c r="P76" s="24">
        <v>10</v>
      </c>
      <c r="Q76" s="63"/>
      <c r="R76" s="63">
        <v>5092.598094267338</v>
      </c>
      <c r="S76" s="63">
        <v>0.42434781220459444</v>
      </c>
      <c r="T76" s="61"/>
      <c r="U76" s="1"/>
    </row>
    <row r="77" spans="2:21" ht="12.75">
      <c r="B77" s="94">
        <v>43379</v>
      </c>
      <c r="C77" s="3"/>
      <c r="D77" s="80">
        <f t="shared" si="2"/>
        <v>5093.02247744186</v>
      </c>
      <c r="E77" s="80">
        <f>IF(arrondi="aucun",D76*Intérêt_1_jour,ROUND(D76*Intérêt_1_jour,arrondi))</f>
        <v>0.42438317452227814</v>
      </c>
      <c r="F77" s="15"/>
      <c r="G77" s="1"/>
      <c r="O77" s="6">
        <v>43379</v>
      </c>
      <c r="P77" s="24">
        <v>10</v>
      </c>
      <c r="Q77" s="63"/>
      <c r="R77" s="63">
        <v>5093.02247744186</v>
      </c>
      <c r="S77" s="63">
        <v>0.42438317452227814</v>
      </c>
      <c r="T77" s="61"/>
      <c r="U77" s="1"/>
    </row>
    <row r="78" spans="2:21" ht="12.75">
      <c r="B78" s="94">
        <v>43380</v>
      </c>
      <c r="C78" s="3"/>
      <c r="D78" s="80">
        <f t="shared" si="2"/>
        <v>5093.446895981647</v>
      </c>
      <c r="E78" s="80">
        <f>IF(arrondi="aucun",D77*Intérêt_1_jour,ROUND(D77*Intérêt_1_jour,arrondi))</f>
        <v>0.42441853978682165</v>
      </c>
      <c r="F78" s="15"/>
      <c r="G78" s="1"/>
      <c r="O78" s="6">
        <v>43380</v>
      </c>
      <c r="P78" s="24">
        <v>10</v>
      </c>
      <c r="Q78" s="63"/>
      <c r="R78" s="63">
        <v>5093.446895981647</v>
      </c>
      <c r="S78" s="63">
        <v>0.42441853978682165</v>
      </c>
      <c r="T78" s="61"/>
      <c r="U78" s="1"/>
    </row>
    <row r="79" spans="2:21" ht="12.75">
      <c r="B79" s="94">
        <v>43381</v>
      </c>
      <c r="C79" s="3"/>
      <c r="D79" s="80">
        <f t="shared" si="2"/>
        <v>5093.871349889645</v>
      </c>
      <c r="E79" s="80">
        <f>IF(arrondi="aucun",D78*Intérêt_1_jour,ROUND(D78*Intérêt_1_jour,arrondi))</f>
        <v>0.42445390799847055</v>
      </c>
      <c r="F79" s="15"/>
      <c r="G79" s="1"/>
      <c r="O79" s="6">
        <v>43381</v>
      </c>
      <c r="P79" s="24">
        <v>10</v>
      </c>
      <c r="Q79" s="63"/>
      <c r="R79" s="63">
        <v>5093.871349889645</v>
      </c>
      <c r="S79" s="63">
        <v>0.42445390799847055</v>
      </c>
      <c r="T79" s="61"/>
      <c r="U79" s="1"/>
    </row>
    <row r="80" spans="2:21" ht="12.75">
      <c r="B80" s="94">
        <v>43382</v>
      </c>
      <c r="C80" s="3"/>
      <c r="D80" s="80">
        <f t="shared" si="2"/>
        <v>5094.295839168803</v>
      </c>
      <c r="E80" s="80">
        <f>IF(arrondi="aucun",D79*Intérêt_1_jour,ROUND(D79*Intérêt_1_jour,arrondi))</f>
        <v>0.4244892791574704</v>
      </c>
      <c r="F80" s="15"/>
      <c r="G80" s="1"/>
      <c r="O80" s="6">
        <v>43382</v>
      </c>
      <c r="P80" s="24">
        <v>10</v>
      </c>
      <c r="Q80" s="63"/>
      <c r="R80" s="63">
        <v>5094.295839168803</v>
      </c>
      <c r="S80" s="63">
        <v>0.4244892791574704</v>
      </c>
      <c r="T80" s="61"/>
      <c r="U80" s="1"/>
    </row>
    <row r="81" spans="2:21" ht="12.75">
      <c r="B81" s="94">
        <v>43383</v>
      </c>
      <c r="C81" s="3"/>
      <c r="D81" s="80">
        <f t="shared" si="2"/>
        <v>5094.720363822066</v>
      </c>
      <c r="E81" s="80">
        <f>IF(arrondi="aucun",D80*Intérêt_1_jour,ROUND(D80*Intérêt_1_jour,arrondi))</f>
        <v>0.42452465326406685</v>
      </c>
      <c r="F81" s="15"/>
      <c r="G81" s="1"/>
      <c r="O81" s="6">
        <v>43383</v>
      </c>
      <c r="P81" s="24">
        <v>10</v>
      </c>
      <c r="Q81" s="63"/>
      <c r="R81" s="63">
        <v>5094.720363822066</v>
      </c>
      <c r="S81" s="63">
        <v>0.42452465326406685</v>
      </c>
      <c r="T81" s="61"/>
      <c r="U81" s="1"/>
    </row>
    <row r="82" spans="2:21" ht="12.75">
      <c r="B82" s="94">
        <v>43384</v>
      </c>
      <c r="C82" s="3"/>
      <c r="D82" s="80">
        <f t="shared" si="2"/>
        <v>5095.144923852385</v>
      </c>
      <c r="E82" s="80">
        <f>IF(arrondi="aucun",D81*Intérêt_1_jour,ROUND(D81*Intérêt_1_jour,arrondi))</f>
        <v>0.42456003031850553</v>
      </c>
      <c r="F82" s="15"/>
      <c r="G82" s="1"/>
      <c r="O82" s="6">
        <v>43384</v>
      </c>
      <c r="P82" s="24">
        <v>10</v>
      </c>
      <c r="Q82" s="63"/>
      <c r="R82" s="63">
        <v>5095.144923852385</v>
      </c>
      <c r="S82" s="63">
        <v>0.42456003031850553</v>
      </c>
      <c r="T82" s="61"/>
      <c r="U82" s="1"/>
    </row>
    <row r="83" spans="2:21" ht="12.75">
      <c r="B83" s="94">
        <v>43385</v>
      </c>
      <c r="C83" s="3"/>
      <c r="D83" s="80">
        <f t="shared" si="2"/>
        <v>5095.569519262705</v>
      </c>
      <c r="E83" s="80">
        <f>IF(arrondi="aucun",D82*Intérêt_1_jour,ROUND(D82*Intérêt_1_jour,arrondi))</f>
        <v>0.42459541032103204</v>
      </c>
      <c r="F83" s="15"/>
      <c r="G83" s="1"/>
      <c r="O83" s="6">
        <v>43385</v>
      </c>
      <c r="P83" s="24">
        <v>10</v>
      </c>
      <c r="Q83" s="63"/>
      <c r="R83" s="63">
        <v>5095.569519262705</v>
      </c>
      <c r="S83" s="63">
        <v>0.42459541032103204</v>
      </c>
      <c r="T83" s="61"/>
      <c r="U83" s="1"/>
    </row>
    <row r="84" spans="2:21" ht="12.75">
      <c r="B84" s="94">
        <v>43386</v>
      </c>
      <c r="C84" s="3"/>
      <c r="D84" s="80">
        <f t="shared" si="2"/>
        <v>5095.994150055977</v>
      </c>
      <c r="E84" s="80">
        <f>IF(arrondi="aucun",D83*Intérêt_1_jour,ROUND(D83*Intérêt_1_jour,arrondi))</f>
        <v>0.4246307932718921</v>
      </c>
      <c r="F84" s="15"/>
      <c r="G84" s="1"/>
      <c r="O84" s="6">
        <v>43386</v>
      </c>
      <c r="P84" s="24">
        <v>10</v>
      </c>
      <c r="Q84" s="63"/>
      <c r="R84" s="63">
        <v>5095.994150055977</v>
      </c>
      <c r="S84" s="63">
        <v>0.4246307932718921</v>
      </c>
      <c r="T84" s="61"/>
      <c r="U84" s="1"/>
    </row>
    <row r="85" spans="2:21" ht="12.75">
      <c r="B85" s="94">
        <v>43387</v>
      </c>
      <c r="C85" s="3"/>
      <c r="D85" s="80">
        <f t="shared" si="2"/>
        <v>5096.418816235148</v>
      </c>
      <c r="E85" s="80">
        <f>IF(arrondi="aucun",D84*Intérêt_1_jour,ROUND(D84*Intérêt_1_jour,arrondi))</f>
        <v>0.4246661791713314</v>
      </c>
      <c r="F85" s="15"/>
      <c r="G85" s="1"/>
      <c r="O85" s="6">
        <v>43387</v>
      </c>
      <c r="P85" s="24">
        <v>10</v>
      </c>
      <c r="Q85" s="63"/>
      <c r="R85" s="63">
        <v>5096.418816235148</v>
      </c>
      <c r="S85" s="63">
        <v>0.4246661791713314</v>
      </c>
      <c r="T85" s="61"/>
      <c r="U85" s="1"/>
    </row>
    <row r="86" spans="2:21" ht="12.75">
      <c r="B86" s="94">
        <v>43388</v>
      </c>
      <c r="C86" s="3"/>
      <c r="D86" s="80">
        <f t="shared" si="2"/>
        <v>5096.843517803168</v>
      </c>
      <c r="E86" s="80">
        <f>IF(arrondi="aucun",D85*Intérêt_1_jour,ROUND(D85*Intérêt_1_jour,arrondi))</f>
        <v>0.4247015680195957</v>
      </c>
      <c r="F86" s="15"/>
      <c r="G86" s="1"/>
      <c r="O86" s="6">
        <v>43388</v>
      </c>
      <c r="P86" s="24">
        <v>10</v>
      </c>
      <c r="Q86" s="63"/>
      <c r="R86" s="63">
        <v>5096.843517803168</v>
      </c>
      <c r="S86" s="63">
        <v>0.4247015680195957</v>
      </c>
      <c r="T86" s="61"/>
      <c r="U86" s="1"/>
    </row>
    <row r="87" spans="2:21" ht="12.75">
      <c r="B87" s="94">
        <v>43389</v>
      </c>
      <c r="C87" s="3"/>
      <c r="D87" s="80">
        <f t="shared" si="2"/>
        <v>5097.268254762985</v>
      </c>
      <c r="E87" s="80">
        <f>IF(arrondi="aucun",D86*Intérêt_1_jour,ROUND(D86*Intérêt_1_jour,arrondi))</f>
        <v>0.4247369598169306</v>
      </c>
      <c r="F87" s="15"/>
      <c r="G87" s="1"/>
      <c r="O87" s="6">
        <v>43389</v>
      </c>
      <c r="P87" s="24">
        <v>10</v>
      </c>
      <c r="Q87" s="63"/>
      <c r="R87" s="63">
        <v>5097.268254762985</v>
      </c>
      <c r="S87" s="63">
        <v>0.4247369598169306</v>
      </c>
      <c r="T87" s="61"/>
      <c r="U87" s="1"/>
    </row>
    <row r="88" spans="2:21" ht="12.75">
      <c r="B88" s="94">
        <v>43390</v>
      </c>
      <c r="C88" s="3"/>
      <c r="D88" s="80">
        <f t="shared" si="2"/>
        <v>5097.693027117548</v>
      </c>
      <c r="E88" s="80">
        <f>IF(arrondi="aucun",D87*Intérêt_1_jour,ROUND(D87*Intérêt_1_jour,arrondi))</f>
        <v>0.42477235456358203</v>
      </c>
      <c r="F88" s="15"/>
      <c r="G88" s="1"/>
      <c r="O88" s="6">
        <v>43390</v>
      </c>
      <c r="P88" s="24">
        <v>10</v>
      </c>
      <c r="Q88" s="63"/>
      <c r="R88" s="63">
        <v>5097.693027117548</v>
      </c>
      <c r="S88" s="63">
        <v>0.42477235456358203</v>
      </c>
      <c r="T88" s="61"/>
      <c r="U88" s="1"/>
    </row>
    <row r="89" spans="2:21" ht="12.75">
      <c r="B89" s="94">
        <v>43391</v>
      </c>
      <c r="C89" s="3"/>
      <c r="D89" s="80">
        <f t="shared" si="2"/>
        <v>5098.117834869808</v>
      </c>
      <c r="E89" s="80">
        <f>IF(arrondi="aucun",D88*Intérêt_1_jour,ROUND(D88*Intérêt_1_jour,arrondi))</f>
        <v>0.42480775225979567</v>
      </c>
      <c r="F89" s="15"/>
      <c r="G89" s="1"/>
      <c r="O89" s="6">
        <v>43391</v>
      </c>
      <c r="P89" s="24">
        <v>10</v>
      </c>
      <c r="Q89" s="63"/>
      <c r="R89" s="63">
        <v>5098.117834869808</v>
      </c>
      <c r="S89" s="63">
        <v>0.42480775225979567</v>
      </c>
      <c r="T89" s="61"/>
      <c r="U89" s="1"/>
    </row>
    <row r="90" spans="2:21" ht="12.75">
      <c r="B90" s="94">
        <v>43392</v>
      </c>
      <c r="C90" s="3"/>
      <c r="D90" s="80">
        <f t="shared" si="2"/>
        <v>5098.5426780227135</v>
      </c>
      <c r="E90" s="80">
        <f>IF(arrondi="aucun",D89*Intérêt_1_jour,ROUND(D89*Intérêt_1_jour,arrondi))</f>
        <v>0.4248431529058173</v>
      </c>
      <c r="F90" s="15"/>
      <c r="G90" s="1"/>
      <c r="O90" s="6">
        <v>43392</v>
      </c>
      <c r="P90" s="24">
        <v>10</v>
      </c>
      <c r="Q90" s="63"/>
      <c r="R90" s="63">
        <v>5098.5426780227135</v>
      </c>
      <c r="S90" s="63">
        <v>0.4248431529058173</v>
      </c>
      <c r="T90" s="61"/>
      <c r="U90" s="1"/>
    </row>
    <row r="91" spans="2:21" ht="12.75">
      <c r="B91" s="94">
        <v>43393</v>
      </c>
      <c r="C91" s="3"/>
      <c r="D91" s="80">
        <f t="shared" si="2"/>
        <v>5098.967556579216</v>
      </c>
      <c r="E91" s="80">
        <f>IF(arrondi="aucun",D90*Intérêt_1_jour,ROUND(D90*Intérêt_1_jour,arrondi))</f>
        <v>0.42487855650189277</v>
      </c>
      <c r="F91" s="15"/>
      <c r="G91" s="1"/>
      <c r="O91" s="6">
        <v>43393</v>
      </c>
      <c r="P91" s="24">
        <v>10</v>
      </c>
      <c r="Q91" s="63"/>
      <c r="R91" s="63">
        <v>5098.967556579216</v>
      </c>
      <c r="S91" s="63">
        <v>0.42487855650189277</v>
      </c>
      <c r="T91" s="61"/>
      <c r="U91" s="1"/>
    </row>
    <row r="92" spans="2:21" ht="12.75">
      <c r="B92" s="94">
        <v>43394</v>
      </c>
      <c r="C92" s="3"/>
      <c r="D92" s="80">
        <f t="shared" si="2"/>
        <v>5099.392470542264</v>
      </c>
      <c r="E92" s="80">
        <f>IF(arrondi="aucun",D91*Intérêt_1_jour,ROUND(D91*Intérêt_1_jour,arrondi))</f>
        <v>0.42491396304826795</v>
      </c>
      <c r="F92" s="15"/>
      <c r="G92" s="1"/>
      <c r="O92" s="6">
        <v>43394</v>
      </c>
      <c r="P92" s="24">
        <v>10</v>
      </c>
      <c r="Q92" s="63"/>
      <c r="R92" s="63">
        <v>5099.392470542264</v>
      </c>
      <c r="S92" s="63">
        <v>0.42491396304826795</v>
      </c>
      <c r="T92" s="61"/>
      <c r="U92" s="1"/>
    </row>
    <row r="93" spans="2:21" ht="12.75">
      <c r="B93" s="94">
        <v>43395</v>
      </c>
      <c r="C93" s="3">
        <v>3630</v>
      </c>
      <c r="D93" s="80">
        <f t="shared" si="2"/>
        <v>8729.81741991481</v>
      </c>
      <c r="E93" s="80">
        <f>IF(arrondi="aucun",D92*Intérêt_1_jour,ROUND(D92*Intérêt_1_jour,arrondi))</f>
        <v>0.42494937254518866</v>
      </c>
      <c r="F93" s="15"/>
      <c r="G93" s="1"/>
      <c r="O93" s="6">
        <v>43395</v>
      </c>
      <c r="P93" s="24">
        <v>10</v>
      </c>
      <c r="Q93" s="63">
        <v>3630</v>
      </c>
      <c r="R93" s="63">
        <v>8729.81741991481</v>
      </c>
      <c r="S93" s="63">
        <v>0.42494937254518866</v>
      </c>
      <c r="T93" s="61"/>
      <c r="U93" s="1"/>
    </row>
    <row r="94" spans="2:21" ht="12.75">
      <c r="B94" s="94">
        <v>43396</v>
      </c>
      <c r="C94" s="3"/>
      <c r="D94" s="80">
        <f t="shared" si="2"/>
        <v>8730.544904699804</v>
      </c>
      <c r="E94" s="80">
        <f>IF(arrondi="aucun",D93*Intérêt_1_jour,ROUND(D93*Intérêt_1_jour,arrondi))</f>
        <v>0.7274847849929008</v>
      </c>
      <c r="F94" s="15"/>
      <c r="G94" s="1"/>
      <c r="O94" s="6">
        <v>43396</v>
      </c>
      <c r="P94" s="24">
        <v>10</v>
      </c>
      <c r="Q94" s="63"/>
      <c r="R94" s="63">
        <v>8730.544904699804</v>
      </c>
      <c r="S94" s="63">
        <v>0.7274847849929008</v>
      </c>
      <c r="T94" s="61"/>
      <c r="U94" s="1"/>
    </row>
    <row r="95" spans="2:21" ht="12.75">
      <c r="B95" s="94">
        <v>43397</v>
      </c>
      <c r="C95" s="3"/>
      <c r="D95" s="80">
        <f t="shared" si="2"/>
        <v>8731.272450108529</v>
      </c>
      <c r="E95" s="80">
        <f>IF(arrondi="aucun",D94*Intérêt_1_jour,ROUND(D94*Intérêt_1_jour,arrondi))</f>
        <v>0.7275454087249836</v>
      </c>
      <c r="F95" s="15"/>
      <c r="G95" s="1"/>
      <c r="O95" s="6">
        <v>43397</v>
      </c>
      <c r="P95" s="24">
        <v>10</v>
      </c>
      <c r="Q95" s="63"/>
      <c r="R95" s="63">
        <v>8731.272450108529</v>
      </c>
      <c r="S95" s="63">
        <v>0.7275454087249836</v>
      </c>
      <c r="T95" s="61"/>
      <c r="U95" s="1"/>
    </row>
    <row r="96" spans="2:21" ht="12.75">
      <c r="B96" s="94">
        <v>43398</v>
      </c>
      <c r="C96" s="3"/>
      <c r="D96" s="80">
        <f t="shared" si="2"/>
        <v>8732.000056146038</v>
      </c>
      <c r="E96" s="80">
        <f>IF(arrondi="aucun",D95*Intérêt_1_jour,ROUND(D95*Intérêt_1_jour,arrondi))</f>
        <v>0.7276060375090441</v>
      </c>
      <c r="F96" s="15"/>
      <c r="G96" s="1"/>
      <c r="O96" s="6">
        <v>43398</v>
      </c>
      <c r="P96" s="24">
        <v>10</v>
      </c>
      <c r="Q96" s="63"/>
      <c r="R96" s="63">
        <v>8732.000056146038</v>
      </c>
      <c r="S96" s="63">
        <v>0.7276060375090441</v>
      </c>
      <c r="T96" s="61"/>
      <c r="U96" s="1"/>
    </row>
    <row r="97" spans="2:21" ht="12.75">
      <c r="B97" s="94">
        <v>43399</v>
      </c>
      <c r="C97" s="3"/>
      <c r="D97" s="80">
        <f t="shared" si="2"/>
        <v>8732.727722817384</v>
      </c>
      <c r="E97" s="80">
        <f>IF(arrondi="aucun",D96*Intérêt_1_jour,ROUND(D96*Intérêt_1_jour,arrondi))</f>
        <v>0.7276666713455032</v>
      </c>
      <c r="F97" s="15"/>
      <c r="G97" s="1"/>
      <c r="O97" s="6">
        <v>43399</v>
      </c>
      <c r="P97" s="24">
        <v>10</v>
      </c>
      <c r="Q97" s="63"/>
      <c r="R97" s="63">
        <v>8732.727722817384</v>
      </c>
      <c r="S97" s="63">
        <v>0.7276666713455032</v>
      </c>
      <c r="T97" s="61"/>
      <c r="U97" s="1"/>
    </row>
    <row r="98" spans="2:21" ht="12.75">
      <c r="B98" s="94">
        <v>43400</v>
      </c>
      <c r="C98" s="3"/>
      <c r="D98" s="80">
        <f t="shared" si="2"/>
        <v>8733.45545012762</v>
      </c>
      <c r="E98" s="80">
        <f>IF(arrondi="aucun",D97*Intérêt_1_jour,ROUND(D97*Intérêt_1_jour,arrondi))</f>
        <v>0.727727310234782</v>
      </c>
      <c r="F98" s="15"/>
      <c r="G98" s="1"/>
      <c r="O98" s="6">
        <v>43400</v>
      </c>
      <c r="P98" s="24">
        <v>10</v>
      </c>
      <c r="Q98" s="63"/>
      <c r="R98" s="63">
        <v>8733.45545012762</v>
      </c>
      <c r="S98" s="63">
        <v>0.727727310234782</v>
      </c>
      <c r="T98" s="61"/>
      <c r="U98" s="1"/>
    </row>
    <row r="99" spans="2:21" ht="12.75">
      <c r="B99" s="94">
        <v>43401</v>
      </c>
      <c r="C99" s="3"/>
      <c r="D99" s="80">
        <f t="shared" si="2"/>
        <v>8734.183238081798</v>
      </c>
      <c r="E99" s="80">
        <f>IF(arrondi="aucun",D98*Intérêt_1_jour,ROUND(D98*Intérêt_1_jour,arrondi))</f>
        <v>0.7277879541773016</v>
      </c>
      <c r="F99" s="15"/>
      <c r="G99" s="1"/>
      <c r="O99" s="6">
        <v>43401</v>
      </c>
      <c r="P99" s="24">
        <v>10</v>
      </c>
      <c r="Q99" s="63"/>
      <c r="R99" s="63">
        <v>8734.183238081798</v>
      </c>
      <c r="S99" s="63">
        <v>0.7277879541773016</v>
      </c>
      <c r="T99" s="61"/>
      <c r="U99" s="1"/>
    </row>
    <row r="100" spans="2:20" ht="12.75">
      <c r="B100" s="94">
        <v>43402</v>
      </c>
      <c r="C100" s="3"/>
      <c r="D100" s="80">
        <f t="shared" si="2"/>
        <v>8734.911086684971</v>
      </c>
      <c r="E100" s="80">
        <f>IF(arrondi="aucun",D99*Intérêt_1_jour,ROUND(D99*Intérêt_1_jour,arrondi))</f>
        <v>0.7278486031734831</v>
      </c>
      <c r="F100" s="9"/>
      <c r="O100" s="6">
        <v>43402</v>
      </c>
      <c r="P100" s="24">
        <v>10</v>
      </c>
      <c r="Q100" s="63"/>
      <c r="R100" s="63">
        <v>8734.911086684971</v>
      </c>
      <c r="S100" s="63">
        <v>0.7278486031734831</v>
      </c>
      <c r="T100" s="9"/>
    </row>
    <row r="101" spans="2:20" ht="12.75">
      <c r="B101" s="94">
        <v>43403</v>
      </c>
      <c r="D101" s="80">
        <f t="shared" si="2"/>
        <v>8735.638995942196</v>
      </c>
      <c r="E101" s="80">
        <f>IF(arrondi="aucun",D100*Intérêt_1_jour,ROUND(D100*Intérêt_1_jour,arrondi))</f>
        <v>0.7279092572237476</v>
      </c>
      <c r="F101" s="15"/>
      <c r="O101" s="6">
        <v>43403</v>
      </c>
      <c r="P101" s="24">
        <v>10</v>
      </c>
      <c r="R101" s="63">
        <v>8735.638995942196</v>
      </c>
      <c r="S101" s="63">
        <v>0.7279092572237476</v>
      </c>
      <c r="T101" s="61"/>
    </row>
    <row r="102" spans="2:19" ht="12.75">
      <c r="B102" s="94">
        <v>43404</v>
      </c>
      <c r="D102" s="80">
        <f t="shared" si="2"/>
        <v>8736.366965858524</v>
      </c>
      <c r="E102" s="80">
        <f>IF(arrondi="aucun",D101*Intérêt_1_jour,ROUND(D101*Intérêt_1_jour,arrondi))</f>
        <v>0.7279699163285163</v>
      </c>
      <c r="O102" s="6">
        <v>43404</v>
      </c>
      <c r="P102" s="24">
        <v>10</v>
      </c>
      <c r="R102" s="63">
        <v>8736.366965858524</v>
      </c>
      <c r="S102" s="63">
        <v>0.7279699163285163</v>
      </c>
    </row>
    <row r="103" spans="2:19" ht="12.75">
      <c r="B103" s="94">
        <v>43405</v>
      </c>
      <c r="D103" s="80">
        <f t="shared" si="2"/>
        <v>8737.094996439013</v>
      </c>
      <c r="E103" s="80">
        <f>IF(arrondi="aucun",D102*Intérêt_1_jour,ROUND(D102*Intérêt_1_jour,arrondi))</f>
        <v>0.7280305804882103</v>
      </c>
      <c r="O103" s="6">
        <v>43405</v>
      </c>
      <c r="P103" s="24">
        <v>11</v>
      </c>
      <c r="R103" s="63">
        <v>8737.094996439013</v>
      </c>
      <c r="S103" s="63">
        <v>0.7280305804882103</v>
      </c>
    </row>
    <row r="104" spans="2:19" ht="12.75">
      <c r="B104" s="94">
        <v>43406</v>
      </c>
      <c r="D104" s="80">
        <f t="shared" si="2"/>
        <v>8737.823087688716</v>
      </c>
      <c r="E104" s="80">
        <f>IF(arrondi="aucun",D103*Intérêt_1_jour,ROUND(D103*Intérêt_1_jour,arrondi))</f>
        <v>0.728091249703251</v>
      </c>
      <c r="O104" s="6">
        <v>43406</v>
      </c>
      <c r="P104" s="24">
        <v>11</v>
      </c>
      <c r="R104" s="63">
        <v>8737.823087688716</v>
      </c>
      <c r="S104" s="63">
        <v>0.728091249703251</v>
      </c>
    </row>
    <row r="105" spans="2:19" ht="12.75">
      <c r="B105" s="94">
        <v>43407</v>
      </c>
      <c r="D105" s="80">
        <f t="shared" si="2"/>
        <v>8738.551239612689</v>
      </c>
      <c r="E105" s="80">
        <f>IF(arrondi="aucun",D104*Intérêt_1_jour,ROUND(D104*Intérêt_1_jour,arrondi))</f>
        <v>0.7281519239740596</v>
      </c>
      <c r="O105" s="6">
        <v>43407</v>
      </c>
      <c r="P105" s="24">
        <v>11</v>
      </c>
      <c r="R105" s="63">
        <v>8738.551239612689</v>
      </c>
      <c r="S105" s="63">
        <v>0.7281519239740596</v>
      </c>
    </row>
    <row r="106" spans="2:19" ht="12.75">
      <c r="B106" s="94">
        <v>43408</v>
      </c>
      <c r="D106" s="80">
        <f t="shared" si="2"/>
        <v>8739.27945221599</v>
      </c>
      <c r="E106" s="80">
        <f>IF(arrondi="aucun",D105*Intérêt_1_jour,ROUND(D105*Intérêt_1_jour,arrondi))</f>
        <v>0.7282126033010574</v>
      </c>
      <c r="O106" s="6">
        <v>43408</v>
      </c>
      <c r="P106" s="24">
        <v>11</v>
      </c>
      <c r="R106" s="63">
        <v>8739.27945221599</v>
      </c>
      <c r="S106" s="63">
        <v>0.7282126033010574</v>
      </c>
    </row>
    <row r="107" spans="2:19" ht="12.75">
      <c r="B107" s="94">
        <v>43409</v>
      </c>
      <c r="D107" s="80">
        <f t="shared" si="2"/>
        <v>8740.007725503674</v>
      </c>
      <c r="E107" s="80">
        <f>IF(arrondi="aucun",D106*Intérêt_1_jour,ROUND(D106*Intérêt_1_jour,arrondi))</f>
        <v>0.7282732876846657</v>
      </c>
      <c r="O107" s="6">
        <v>43409</v>
      </c>
      <c r="P107" s="24">
        <v>11</v>
      </c>
      <c r="R107" s="63">
        <v>8740.007725503674</v>
      </c>
      <c r="S107" s="63">
        <v>0.7282732876846657</v>
      </c>
    </row>
    <row r="108" spans="2:19" ht="12.75">
      <c r="B108" s="94">
        <v>43410</v>
      </c>
      <c r="D108" s="80">
        <f aca="true" t="shared" si="3" ref="D108:D139">D107+C108+E108</f>
        <v>8740.7360594808</v>
      </c>
      <c r="E108" s="80">
        <f>IF(arrondi="aucun",D107*Intérêt_1_jour,ROUND(D107*Intérêt_1_jour,arrondi))</f>
        <v>0.7283339771253061</v>
      </c>
      <c r="O108" s="6">
        <v>43410</v>
      </c>
      <c r="P108" s="24">
        <v>11</v>
      </c>
      <c r="R108" s="63">
        <v>8740.7360594808</v>
      </c>
      <c r="S108" s="63">
        <v>0.7283339771253061</v>
      </c>
    </row>
    <row r="109" spans="2:19" ht="12.75">
      <c r="B109" s="94">
        <v>43411</v>
      </c>
      <c r="D109" s="80">
        <f t="shared" si="3"/>
        <v>8741.464454152423</v>
      </c>
      <c r="E109" s="80">
        <f>IF(arrondi="aucun",D108*Intérêt_1_jour,ROUND(D108*Intérêt_1_jour,arrondi))</f>
        <v>0.7283946716234</v>
      </c>
      <c r="O109" s="6">
        <v>43411</v>
      </c>
      <c r="P109" s="24">
        <v>11</v>
      </c>
      <c r="R109" s="63">
        <v>8741.464454152423</v>
      </c>
      <c r="S109" s="63">
        <v>0.7283946716234</v>
      </c>
    </row>
    <row r="110" spans="2:19" ht="12.75">
      <c r="B110" s="94">
        <v>43412</v>
      </c>
      <c r="D110" s="80">
        <f t="shared" si="3"/>
        <v>8742.192909523603</v>
      </c>
      <c r="E110" s="80">
        <f>IF(arrondi="aucun",D109*Intérêt_1_jour,ROUND(D109*Intérêt_1_jour,arrondi))</f>
        <v>0.7284553711793685</v>
      </c>
      <c r="O110" s="6">
        <v>43412</v>
      </c>
      <c r="P110" s="24">
        <v>11</v>
      </c>
      <c r="R110" s="63">
        <v>8742.192909523603</v>
      </c>
      <c r="S110" s="63">
        <v>0.7284553711793685</v>
      </c>
    </row>
    <row r="111" spans="2:19" ht="12.75">
      <c r="B111" s="94">
        <v>43413</v>
      </c>
      <c r="D111" s="80">
        <f t="shared" si="3"/>
        <v>8742.921425599396</v>
      </c>
      <c r="E111" s="80">
        <f>IF(arrondi="aucun",D110*Intérêt_1_jour,ROUND(D110*Intérêt_1_jour,arrondi))</f>
        <v>0.7285160757936335</v>
      </c>
      <c r="O111" s="6">
        <v>43413</v>
      </c>
      <c r="P111" s="24">
        <v>11</v>
      </c>
      <c r="R111" s="63">
        <v>8742.921425599396</v>
      </c>
      <c r="S111" s="63">
        <v>0.7285160757936335</v>
      </c>
    </row>
    <row r="112" spans="2:19" ht="12.75">
      <c r="B112" s="94">
        <v>43414</v>
      </c>
      <c r="D112" s="80">
        <f t="shared" si="3"/>
        <v>8743.650002384862</v>
      </c>
      <c r="E112" s="80">
        <f>IF(arrondi="aucun",D111*Intérêt_1_jour,ROUND(D111*Intérêt_1_jour,arrondi))</f>
        <v>0.7285767854666163</v>
      </c>
      <c r="O112" s="6">
        <v>43414</v>
      </c>
      <c r="P112" s="24">
        <v>11</v>
      </c>
      <c r="R112" s="63">
        <v>8743.650002384862</v>
      </c>
      <c r="S112" s="63">
        <v>0.7285767854666163</v>
      </c>
    </row>
    <row r="113" spans="2:19" ht="12.75">
      <c r="B113" s="94">
        <v>43415</v>
      </c>
      <c r="D113" s="80">
        <f t="shared" si="3"/>
        <v>8744.37863988506</v>
      </c>
      <c r="E113" s="80">
        <f>IF(arrondi="aucun",D112*Intérêt_1_jour,ROUND(D112*Intérêt_1_jour,arrondi))</f>
        <v>0.7286375001987385</v>
      </c>
      <c r="O113" s="6">
        <v>43415</v>
      </c>
      <c r="P113" s="24">
        <v>11</v>
      </c>
      <c r="R113" s="63">
        <v>8744.37863988506</v>
      </c>
      <c r="S113" s="63">
        <v>0.7286375001987385</v>
      </c>
    </row>
    <row r="114" spans="2:19" ht="12.75">
      <c r="B114" s="94">
        <v>43416</v>
      </c>
      <c r="D114" s="80">
        <f t="shared" si="3"/>
        <v>8745.107338105052</v>
      </c>
      <c r="E114" s="80">
        <f>IF(arrondi="aucun",D113*Intérêt_1_jour,ROUND(D113*Intérêt_1_jour,arrondi))</f>
        <v>0.7286982199904217</v>
      </c>
      <c r="O114" s="6">
        <v>43416</v>
      </c>
      <c r="P114" s="24">
        <v>11</v>
      </c>
      <c r="R114" s="63">
        <v>8745.107338105052</v>
      </c>
      <c r="S114" s="63">
        <v>0.7286982199904217</v>
      </c>
    </row>
    <row r="115" spans="2:19" ht="12.75">
      <c r="B115" s="94">
        <v>43417</v>
      </c>
      <c r="D115" s="80">
        <f t="shared" si="3"/>
        <v>8745.836097049894</v>
      </c>
      <c r="E115" s="80">
        <f>IF(arrondi="aucun",D114*Intérêt_1_jour,ROUND(D114*Intérêt_1_jour,arrondi))</f>
        <v>0.7287589448420876</v>
      </c>
      <c r="O115" s="6">
        <v>43417</v>
      </c>
      <c r="P115" s="24">
        <v>11</v>
      </c>
      <c r="R115" s="63">
        <v>8745.836097049894</v>
      </c>
      <c r="S115" s="63">
        <v>0.7287589448420876</v>
      </c>
    </row>
    <row r="116" spans="2:19" ht="12.75">
      <c r="B116" s="94">
        <v>43418</v>
      </c>
      <c r="D116" s="80">
        <f t="shared" si="3"/>
        <v>8746.564916724648</v>
      </c>
      <c r="E116" s="80">
        <f>IF(arrondi="aucun",D115*Intérêt_1_jour,ROUND(D115*Intérêt_1_jour,arrondi))</f>
        <v>0.7288196747541579</v>
      </c>
      <c r="O116" s="6">
        <v>43418</v>
      </c>
      <c r="P116" s="24">
        <v>11</v>
      </c>
      <c r="R116" s="63">
        <v>8746.564916724648</v>
      </c>
      <c r="S116" s="63">
        <v>0.7288196747541579</v>
      </c>
    </row>
    <row r="117" spans="2:19" ht="12.75">
      <c r="B117" s="94">
        <v>43419</v>
      </c>
      <c r="D117" s="80">
        <f t="shared" si="3"/>
        <v>8747.293797134376</v>
      </c>
      <c r="E117" s="80">
        <f>IF(arrondi="aucun",D116*Intérêt_1_jour,ROUND(D116*Intérêt_1_jour,arrondi))</f>
        <v>0.728880409727054</v>
      </c>
      <c r="O117" s="6">
        <v>43419</v>
      </c>
      <c r="P117" s="24">
        <v>11</v>
      </c>
      <c r="R117" s="63">
        <v>8747.293797134376</v>
      </c>
      <c r="S117" s="63">
        <v>0.728880409727054</v>
      </c>
    </row>
    <row r="118" spans="2:19" ht="12.75">
      <c r="B118" s="94">
        <v>43420</v>
      </c>
      <c r="D118" s="80">
        <f t="shared" si="3"/>
        <v>8748.022738284137</v>
      </c>
      <c r="E118" s="80">
        <f>IF(arrondi="aucun",D117*Intérêt_1_jour,ROUND(D117*Intérêt_1_jour,arrondi))</f>
        <v>0.728941149761198</v>
      </c>
      <c r="O118" s="6">
        <v>43420</v>
      </c>
      <c r="P118" s="24">
        <v>11</v>
      </c>
      <c r="R118" s="63">
        <v>8748.022738284137</v>
      </c>
      <c r="S118" s="63">
        <v>0.728941149761198</v>
      </c>
    </row>
    <row r="119" spans="2:19" ht="12.75">
      <c r="B119" s="94">
        <v>43421</v>
      </c>
      <c r="D119" s="80">
        <f t="shared" si="3"/>
        <v>8748.751740178994</v>
      </c>
      <c r="E119" s="80">
        <f>IF(arrondi="aucun",D118*Intérêt_1_jour,ROUND(D118*Intérêt_1_jour,arrondi))</f>
        <v>0.7290018948570114</v>
      </c>
      <c r="O119" s="6">
        <v>43421</v>
      </c>
      <c r="P119" s="24">
        <v>11</v>
      </c>
      <c r="R119" s="63">
        <v>8748.751740178994</v>
      </c>
      <c r="S119" s="63">
        <v>0.7290018948570114</v>
      </c>
    </row>
    <row r="120" spans="2:19" ht="12.75">
      <c r="B120" s="94">
        <v>43422</v>
      </c>
      <c r="D120" s="80">
        <f t="shared" si="3"/>
        <v>8749.48080282401</v>
      </c>
      <c r="E120" s="80">
        <f>IF(arrondi="aucun",D119*Intérêt_1_jour,ROUND(D119*Intérêt_1_jour,arrondi))</f>
        <v>0.7290626450149161</v>
      </c>
      <c r="O120" s="6">
        <v>43422</v>
      </c>
      <c r="P120" s="24">
        <v>11</v>
      </c>
      <c r="R120" s="63">
        <v>8749.48080282401</v>
      </c>
      <c r="S120" s="63">
        <v>0.7290626450149161</v>
      </c>
    </row>
    <row r="121" spans="2:19" ht="12.75">
      <c r="B121" s="94">
        <v>43423</v>
      </c>
      <c r="D121" s="80">
        <f t="shared" si="3"/>
        <v>8750.209926224245</v>
      </c>
      <c r="E121" s="80">
        <f>IF(arrondi="aucun",D120*Intérêt_1_jour,ROUND(D120*Intérêt_1_jour,arrondi))</f>
        <v>0.7291234002353341</v>
      </c>
      <c r="O121" s="6">
        <v>43423</v>
      </c>
      <c r="P121" s="24">
        <v>11</v>
      </c>
      <c r="R121" s="63">
        <v>8750.209926224245</v>
      </c>
      <c r="S121" s="63">
        <v>0.7291234002353341</v>
      </c>
    </row>
    <row r="122" spans="2:19" ht="12.75">
      <c r="B122" s="94">
        <v>43424</v>
      </c>
      <c r="C122" s="1">
        <v>900</v>
      </c>
      <c r="D122" s="80">
        <f t="shared" si="3"/>
        <v>9650.939110384763</v>
      </c>
      <c r="E122" s="80">
        <f>IF(arrondi="aucun",D121*Intérêt_1_jour,ROUND(D121*Intérêt_1_jour,arrondi))</f>
        <v>0.7291841605186871</v>
      </c>
      <c r="O122" s="6">
        <v>43424</v>
      </c>
      <c r="P122" s="24">
        <v>11</v>
      </c>
      <c r="Q122" s="1">
        <v>900</v>
      </c>
      <c r="R122" s="63">
        <v>9650.939110384763</v>
      </c>
      <c r="S122" s="63">
        <v>0.7291841605186871</v>
      </c>
    </row>
    <row r="123" spans="2:19" ht="12.75">
      <c r="B123" s="94">
        <v>43425</v>
      </c>
      <c r="D123" s="80">
        <f t="shared" si="3"/>
        <v>9651.743355310628</v>
      </c>
      <c r="E123" s="80">
        <f>IF(arrondi="aucun",D122*Intérêt_1_jour,ROUND(D122*Intérêt_1_jour,arrondi))</f>
        <v>0.8042449258653969</v>
      </c>
      <c r="O123" s="6">
        <v>43425</v>
      </c>
      <c r="P123" s="24">
        <v>11</v>
      </c>
      <c r="R123" s="63">
        <v>9651.743355310628</v>
      </c>
      <c r="S123" s="63">
        <v>0.8042449258653969</v>
      </c>
    </row>
    <row r="124" spans="2:19" ht="12.75">
      <c r="B124" s="94">
        <v>43426</v>
      </c>
      <c r="D124" s="80">
        <f t="shared" si="3"/>
        <v>9652.547667256904</v>
      </c>
      <c r="E124" s="80">
        <f>IF(arrondi="aucun",D123*Intérêt_1_jour,ROUND(D123*Intérêt_1_jour,arrondi))</f>
        <v>0.8043119462758856</v>
      </c>
      <c r="O124" s="6">
        <v>43426</v>
      </c>
      <c r="P124" s="24">
        <v>11</v>
      </c>
      <c r="R124" s="63">
        <v>9652.547667256904</v>
      </c>
      <c r="S124" s="63">
        <v>0.8043119462758856</v>
      </c>
    </row>
    <row r="125" spans="2:19" ht="12.75">
      <c r="B125" s="94">
        <v>43427</v>
      </c>
      <c r="C125" s="1">
        <v>900</v>
      </c>
      <c r="D125" s="80">
        <f t="shared" si="3"/>
        <v>10553.352046229174</v>
      </c>
      <c r="E125" s="80">
        <f>IF(arrondi="aucun",D124*Intérêt_1_jour,ROUND(D124*Intérêt_1_jour,arrondi))</f>
        <v>0.8043789722714086</v>
      </c>
      <c r="O125" s="6">
        <v>43427</v>
      </c>
      <c r="P125" s="24">
        <v>11</v>
      </c>
      <c r="Q125" s="1">
        <v>900</v>
      </c>
      <c r="R125" s="63">
        <v>10553.352046229174</v>
      </c>
      <c r="S125" s="63">
        <v>0.8043789722714086</v>
      </c>
    </row>
    <row r="126" spans="2:19" ht="12.75">
      <c r="B126" s="94">
        <v>43428</v>
      </c>
      <c r="D126" s="80">
        <f t="shared" si="3"/>
        <v>10554.231492233026</v>
      </c>
      <c r="E126" s="80">
        <f>IF(arrondi="aucun",D125*Intérêt_1_jour,ROUND(D125*Intérêt_1_jour,arrondi))</f>
        <v>0.8794460038524312</v>
      </c>
      <c r="O126" s="6">
        <v>43428</v>
      </c>
      <c r="P126" s="24">
        <v>11</v>
      </c>
      <c r="R126" s="63">
        <v>10554.231492233026</v>
      </c>
      <c r="S126" s="63">
        <v>0.8794460038524312</v>
      </c>
    </row>
    <row r="127" spans="2:19" ht="12.75">
      <c r="B127" s="94">
        <v>43429</v>
      </c>
      <c r="D127" s="80">
        <f t="shared" si="3"/>
        <v>10555.111011524046</v>
      </c>
      <c r="E127" s="80">
        <f>IF(arrondi="aucun",D126*Intérêt_1_jour,ROUND(D126*Intérêt_1_jour,arrondi))</f>
        <v>0.8795192910194188</v>
      </c>
      <c r="O127" s="6">
        <v>43429</v>
      </c>
      <c r="P127" s="24">
        <v>11</v>
      </c>
      <c r="R127" s="63">
        <v>10555.111011524046</v>
      </c>
      <c r="S127" s="63">
        <v>0.8795192910194188</v>
      </c>
    </row>
    <row r="128" spans="2:19" ht="12.75">
      <c r="B128" s="94">
        <v>43430</v>
      </c>
      <c r="D128" s="80">
        <f t="shared" si="3"/>
        <v>10555.99060410834</v>
      </c>
      <c r="E128" s="80">
        <f>IF(arrondi="aucun",D127*Intérêt_1_jour,ROUND(D127*Intérêt_1_jour,arrondi))</f>
        <v>0.8795925842936705</v>
      </c>
      <c r="O128" s="6">
        <v>43430</v>
      </c>
      <c r="P128" s="24">
        <v>11</v>
      </c>
      <c r="R128" s="63">
        <v>10555.99060410834</v>
      </c>
      <c r="S128" s="63">
        <v>0.8795925842936705</v>
      </c>
    </row>
    <row r="129" spans="2:19" ht="12.75">
      <c r="B129" s="94">
        <v>43431</v>
      </c>
      <c r="D129" s="80">
        <f t="shared" si="3"/>
        <v>10556.870269992016</v>
      </c>
      <c r="E129" s="80">
        <f>IF(arrondi="aucun",D128*Intérêt_1_jour,ROUND(D128*Intérêt_1_jour,arrondi))</f>
        <v>0.879665883675695</v>
      </c>
      <c r="O129" s="6">
        <v>43431</v>
      </c>
      <c r="P129" s="24">
        <v>11</v>
      </c>
      <c r="R129" s="63">
        <v>10556.870269992016</v>
      </c>
      <c r="S129" s="63">
        <v>0.879665883675695</v>
      </c>
    </row>
    <row r="130" spans="2:19" ht="12.75">
      <c r="B130" s="94">
        <v>43432</v>
      </c>
      <c r="D130" s="80">
        <f t="shared" si="3"/>
        <v>10557.750009181182</v>
      </c>
      <c r="E130" s="80">
        <f>IF(arrondi="aucun",D129*Intérêt_1_jour,ROUND(D129*Intérêt_1_jour,arrondi))</f>
        <v>0.8797391891660012</v>
      </c>
      <c r="O130" s="6">
        <v>43432</v>
      </c>
      <c r="P130" s="24">
        <v>11</v>
      </c>
      <c r="R130" s="63">
        <v>10557.750009181182</v>
      </c>
      <c r="S130" s="63">
        <v>0.8797391891660012</v>
      </c>
    </row>
    <row r="131" spans="2:19" ht="12.75">
      <c r="B131" s="94">
        <v>43433</v>
      </c>
      <c r="C131" s="1">
        <v>1200</v>
      </c>
      <c r="D131" s="80">
        <f t="shared" si="3"/>
        <v>11758.629821681947</v>
      </c>
      <c r="E131" s="80">
        <f>IF(arrondi="aucun",D130*Intérêt_1_jour,ROUND(D130*Intérêt_1_jour,arrondi))</f>
        <v>0.8798125007650984</v>
      </c>
      <c r="O131" s="6">
        <v>43433</v>
      </c>
      <c r="P131" s="24">
        <v>11</v>
      </c>
      <c r="Q131" s="1">
        <v>1200</v>
      </c>
      <c r="R131" s="63">
        <v>11758.629821681947</v>
      </c>
      <c r="S131" s="63">
        <v>0.8798125007650984</v>
      </c>
    </row>
    <row r="132" spans="2:19" ht="12.75">
      <c r="B132" s="94">
        <v>43434</v>
      </c>
      <c r="C132" s="1">
        <v>600</v>
      </c>
      <c r="D132" s="80">
        <f t="shared" si="3"/>
        <v>12359.60970750042</v>
      </c>
      <c r="E132" s="80">
        <f>IF(arrondi="aucun",D131*Intérêt_1_jour,ROUND(D131*Intérêt_1_jour,arrondi))</f>
        <v>0.9798858184734955</v>
      </c>
      <c r="O132" s="6">
        <v>43434</v>
      </c>
      <c r="P132" s="24">
        <v>11</v>
      </c>
      <c r="Q132" s="1">
        <v>600</v>
      </c>
      <c r="R132" s="63">
        <v>12359.60970750042</v>
      </c>
      <c r="S132" s="63">
        <v>0.9798858184734955</v>
      </c>
    </row>
    <row r="133" spans="2:19" ht="12.75">
      <c r="B133" s="94">
        <v>43435</v>
      </c>
      <c r="D133" s="80">
        <f t="shared" si="3"/>
        <v>12360.639674976044</v>
      </c>
      <c r="E133" s="80">
        <f>IF(arrondi="aucun",D132*Intérêt_1_jour,ROUND(D132*Intérêt_1_jour,arrondi))</f>
        <v>1.029967475625035</v>
      </c>
      <c r="O133" s="6">
        <v>43435</v>
      </c>
      <c r="P133" s="24">
        <v>12</v>
      </c>
      <c r="R133" s="63">
        <v>12360.639674976044</v>
      </c>
      <c r="S133" s="63">
        <v>1.029967475625035</v>
      </c>
    </row>
    <row r="134" spans="2:19" ht="12.75">
      <c r="B134" s="94">
        <v>43436</v>
      </c>
      <c r="D134" s="80">
        <f t="shared" si="3"/>
        <v>12361.669728282292</v>
      </c>
      <c r="E134" s="80">
        <f>IF(arrondi="aucun",D133*Intérêt_1_jour,ROUND(D133*Intérêt_1_jour,arrondi))</f>
        <v>1.0300533062480037</v>
      </c>
      <c r="O134" s="6">
        <v>43436</v>
      </c>
      <c r="P134" s="24">
        <v>12</v>
      </c>
      <c r="R134" s="63">
        <v>12361.669728282292</v>
      </c>
      <c r="S134" s="63">
        <v>1.0300533062480037</v>
      </c>
    </row>
    <row r="135" spans="2:19" ht="12.75">
      <c r="B135" s="94">
        <v>43437</v>
      </c>
      <c r="D135" s="80">
        <f t="shared" si="3"/>
        <v>12362.699867426316</v>
      </c>
      <c r="E135" s="80">
        <f>IF(arrondi="aucun",D134*Intérêt_1_jour,ROUND(D134*Intérêt_1_jour,arrondi))</f>
        <v>1.0301391440235244</v>
      </c>
      <c r="O135" s="6">
        <v>43437</v>
      </c>
      <c r="P135" s="24">
        <v>12</v>
      </c>
      <c r="R135" s="63">
        <v>12362.699867426316</v>
      </c>
      <c r="S135" s="63">
        <v>1.0301391440235244</v>
      </c>
    </row>
    <row r="136" spans="2:19" ht="12.75">
      <c r="B136" s="94">
        <v>43438</v>
      </c>
      <c r="D136" s="80">
        <f t="shared" si="3"/>
        <v>12363.730092415268</v>
      </c>
      <c r="E136" s="80">
        <f>IF(arrondi="aucun",D135*Intérêt_1_jour,ROUND(D135*Intérêt_1_jour,arrondi))</f>
        <v>1.030224988952193</v>
      </c>
      <c r="O136" s="6">
        <v>43438</v>
      </c>
      <c r="P136" s="24">
        <v>12</v>
      </c>
      <c r="R136" s="63">
        <v>12363.730092415268</v>
      </c>
      <c r="S136" s="63">
        <v>1.030224988952193</v>
      </c>
    </row>
    <row r="137" spans="2:19" ht="12.75">
      <c r="B137" s="94">
        <v>43439</v>
      </c>
      <c r="D137" s="80">
        <f t="shared" si="3"/>
        <v>12364.760403256303</v>
      </c>
      <c r="E137" s="80">
        <f>IF(arrondi="aucun",D136*Intérêt_1_jour,ROUND(D136*Intérêt_1_jour,arrondi))</f>
        <v>1.0303108410346056</v>
      </c>
      <c r="O137" s="6">
        <v>43439</v>
      </c>
      <c r="P137" s="24">
        <v>12</v>
      </c>
      <c r="R137" s="63">
        <v>12364.760403256303</v>
      </c>
      <c r="S137" s="63">
        <v>1.0303108410346056</v>
      </c>
    </row>
    <row r="138" spans="2:19" ht="12.75">
      <c r="B138" s="94">
        <v>43440</v>
      </c>
      <c r="D138" s="80">
        <f t="shared" si="3"/>
        <v>12365.790799956574</v>
      </c>
      <c r="E138" s="80">
        <f>IF(arrondi="aucun",D137*Intérêt_1_jour,ROUND(D137*Intérêt_1_jour,arrondi))</f>
        <v>1.0303967002713585</v>
      </c>
      <c r="O138" s="6">
        <v>43440</v>
      </c>
      <c r="P138" s="24">
        <v>12</v>
      </c>
      <c r="R138" s="63">
        <v>12365.790799956574</v>
      </c>
      <c r="S138" s="63">
        <v>1.0303967002713585</v>
      </c>
    </row>
    <row r="139" spans="2:19" ht="12.75">
      <c r="B139" s="94">
        <v>43441</v>
      </c>
      <c r="D139" s="80">
        <f t="shared" si="3"/>
        <v>12366.821282523237</v>
      </c>
      <c r="E139" s="80">
        <f>IF(arrondi="aucun",D138*Intérêt_1_jour,ROUND(D138*Intérêt_1_jour,arrondi))</f>
        <v>1.0304825666630477</v>
      </c>
      <c r="O139" s="6">
        <v>43441</v>
      </c>
      <c r="P139" s="24">
        <v>12</v>
      </c>
      <c r="R139" s="63">
        <v>12366.821282523237</v>
      </c>
      <c r="S139" s="63">
        <v>1.0304825666630477</v>
      </c>
    </row>
    <row r="140" spans="2:19" ht="12.75">
      <c r="B140" s="94">
        <v>43442</v>
      </c>
      <c r="D140" s="80">
        <f aca="true" t="shared" si="4" ref="D140:D163">D139+C140+E140</f>
        <v>12367.851850963447</v>
      </c>
      <c r="E140" s="80">
        <f>IF(arrondi="aucun",D139*Intérêt_1_jour,ROUND(D139*Intérêt_1_jour,arrondi))</f>
        <v>1.0305684402102697</v>
      </c>
      <c r="O140" s="6">
        <v>43442</v>
      </c>
      <c r="P140" s="24">
        <v>12</v>
      </c>
      <c r="R140" s="63">
        <v>12367.851850963447</v>
      </c>
      <c r="S140" s="63">
        <v>1.0305684402102697</v>
      </c>
    </row>
    <row r="141" spans="2:19" ht="12.75">
      <c r="B141" s="94">
        <v>43443</v>
      </c>
      <c r="C141" s="1">
        <v>500</v>
      </c>
      <c r="D141" s="80">
        <f t="shared" si="4"/>
        <v>12868.88250528436</v>
      </c>
      <c r="E141" s="80">
        <f>IF(arrondi="aucun",D140*Intérêt_1_jour,ROUND(D140*Intérêt_1_jour,arrondi))</f>
        <v>1.0306543209136205</v>
      </c>
      <c r="O141" s="6">
        <v>43443</v>
      </c>
      <c r="P141" s="24">
        <v>12</v>
      </c>
      <c r="Q141" s="1">
        <v>500</v>
      </c>
      <c r="R141" s="63">
        <v>12868.88250528436</v>
      </c>
      <c r="S141" s="63">
        <v>1.0306543209136205</v>
      </c>
    </row>
    <row r="142" spans="2:19" ht="12.75">
      <c r="B142" s="94">
        <v>43444</v>
      </c>
      <c r="D142" s="80">
        <f t="shared" si="4"/>
        <v>12869.954912159801</v>
      </c>
      <c r="E142" s="80">
        <f>IF(arrondi="aucun",D141*Intérêt_1_jour,ROUND(D141*Intérêt_1_jour,arrondi))</f>
        <v>1.0724068754403633</v>
      </c>
      <c r="O142" s="6">
        <v>43444</v>
      </c>
      <c r="P142" s="24">
        <v>12</v>
      </c>
      <c r="R142" s="63">
        <v>12869.954912159801</v>
      </c>
      <c r="S142" s="63">
        <v>1.0724068754403633</v>
      </c>
    </row>
    <row r="143" spans="2:19" ht="12.75">
      <c r="B143" s="94">
        <v>43445</v>
      </c>
      <c r="D143" s="80">
        <f t="shared" si="4"/>
        <v>12871.02740840248</v>
      </c>
      <c r="E143" s="80">
        <f>IF(arrondi="aucun",D142*Intérêt_1_jour,ROUND(D142*Intérêt_1_jour,arrondi))</f>
        <v>1.0724962426799833</v>
      </c>
      <c r="O143" s="6">
        <v>43445</v>
      </c>
      <c r="P143" s="24">
        <v>12</v>
      </c>
      <c r="R143" s="63">
        <v>12871.02740840248</v>
      </c>
      <c r="S143" s="63">
        <v>1.0724962426799833</v>
      </c>
    </row>
    <row r="144" spans="2:19" ht="12.75">
      <c r="B144" s="94">
        <v>43446</v>
      </c>
      <c r="D144" s="80">
        <f t="shared" si="4"/>
        <v>12872.099994019847</v>
      </c>
      <c r="E144" s="80">
        <f>IF(arrondi="aucun",D143*Intérêt_1_jour,ROUND(D143*Intérêt_1_jour,arrondi))</f>
        <v>1.0725856173668733</v>
      </c>
      <c r="O144" s="6">
        <v>43446</v>
      </c>
      <c r="P144" s="24">
        <v>12</v>
      </c>
      <c r="R144" s="63">
        <v>12872.099994019847</v>
      </c>
      <c r="S144" s="63">
        <v>1.0725856173668733</v>
      </c>
    </row>
    <row r="145" spans="2:19" ht="12.75">
      <c r="B145" s="94">
        <v>43447</v>
      </c>
      <c r="C145" s="1">
        <v>3600</v>
      </c>
      <c r="D145" s="80">
        <f t="shared" si="4"/>
        <v>16473.172669019346</v>
      </c>
      <c r="E145" s="80">
        <f>IF(arrondi="aucun",D144*Intérêt_1_jour,ROUND(D144*Intérêt_1_jour,arrondi))</f>
        <v>1.0726749995016538</v>
      </c>
      <c r="O145" s="6">
        <v>43447</v>
      </c>
      <c r="P145" s="24">
        <v>12</v>
      </c>
      <c r="Q145" s="1">
        <v>3600</v>
      </c>
      <c r="R145" s="63">
        <v>16473.172669019346</v>
      </c>
      <c r="S145" s="63">
        <v>1.0726749995016538</v>
      </c>
    </row>
    <row r="146" spans="2:19" ht="12.75">
      <c r="B146" s="94">
        <v>43448</v>
      </c>
      <c r="D146" s="80">
        <f t="shared" si="4"/>
        <v>16474.54543340843</v>
      </c>
      <c r="E146" s="80">
        <f>IF(arrondi="aucun",D145*Intérêt_1_jour,ROUND(D145*Intérêt_1_jour,arrondi))</f>
        <v>1.3727643890849455</v>
      </c>
      <c r="O146" s="6">
        <v>43448</v>
      </c>
      <c r="P146" s="24">
        <v>12</v>
      </c>
      <c r="R146" s="63">
        <v>16474.54543340843</v>
      </c>
      <c r="S146" s="63">
        <v>1.3727643890849455</v>
      </c>
    </row>
    <row r="147" spans="2:19" ht="12.75">
      <c r="B147" s="94">
        <v>43449</v>
      </c>
      <c r="D147" s="80">
        <f t="shared" si="4"/>
        <v>16475.91831219455</v>
      </c>
      <c r="E147" s="80">
        <f>IF(arrondi="aucun",D146*Intérêt_1_jour,ROUND(D146*Intérêt_1_jour,arrondi))</f>
        <v>1.3728787861173692</v>
      </c>
      <c r="O147" s="6">
        <v>43449</v>
      </c>
      <c r="P147" s="24">
        <v>12</v>
      </c>
      <c r="R147" s="63">
        <v>16475.91831219455</v>
      </c>
      <c r="S147" s="63">
        <v>1.3728787861173692</v>
      </c>
    </row>
    <row r="148" spans="2:19" ht="12.75">
      <c r="B148" s="94">
        <v>43450</v>
      </c>
      <c r="D148" s="80">
        <f t="shared" si="4"/>
        <v>16477.291305387233</v>
      </c>
      <c r="E148" s="80">
        <f>IF(arrondi="aucun",D147*Intérêt_1_jour,ROUND(D147*Intérêt_1_jour,arrondi))</f>
        <v>1.3729931926828791</v>
      </c>
      <c r="O148" s="6">
        <v>43450</v>
      </c>
      <c r="P148" s="24">
        <v>12</v>
      </c>
      <c r="R148" s="63">
        <v>16477.291305387233</v>
      </c>
      <c r="S148" s="63">
        <v>1.3729931926828791</v>
      </c>
    </row>
    <row r="149" spans="2:19" ht="12.75">
      <c r="B149" s="94">
        <v>43451</v>
      </c>
      <c r="D149" s="80">
        <f t="shared" si="4"/>
        <v>16478.664412996015</v>
      </c>
      <c r="E149" s="80">
        <f>IF(arrondi="aucun",D148*Intérêt_1_jour,ROUND(D148*Intérêt_1_jour,arrondi))</f>
        <v>1.3731076087822693</v>
      </c>
      <c r="O149" s="6">
        <v>43451</v>
      </c>
      <c r="P149" s="24">
        <v>12</v>
      </c>
      <c r="R149" s="63">
        <v>16478.664412996015</v>
      </c>
      <c r="S149" s="63">
        <v>1.3731076087822693</v>
      </c>
    </row>
    <row r="150" spans="2:19" ht="12.75">
      <c r="B150" s="94">
        <v>43452</v>
      </c>
      <c r="D150" s="80">
        <f t="shared" si="4"/>
        <v>16480.037635030432</v>
      </c>
      <c r="E150" s="80">
        <f>IF(arrondi="aucun",D149*Intérêt_1_jour,ROUND(D149*Intérêt_1_jour,arrondi))</f>
        <v>1.3732220344163346</v>
      </c>
      <c r="O150" s="6">
        <v>43452</v>
      </c>
      <c r="P150" s="24">
        <v>12</v>
      </c>
      <c r="R150" s="63">
        <v>16480.037635030432</v>
      </c>
      <c r="S150" s="63">
        <v>1.3732220344163346</v>
      </c>
    </row>
    <row r="151" spans="2:19" ht="12.75">
      <c r="B151" s="94">
        <v>43453</v>
      </c>
      <c r="D151" s="80">
        <f t="shared" si="4"/>
        <v>16481.41097150002</v>
      </c>
      <c r="E151" s="80">
        <f>IF(arrondi="aucun",D150*Intérêt_1_jour,ROUND(D150*Intérêt_1_jour,arrondi))</f>
        <v>1.3733364695858694</v>
      </c>
      <c r="O151" s="6">
        <v>43453</v>
      </c>
      <c r="P151" s="24">
        <v>12</v>
      </c>
      <c r="R151" s="63">
        <v>16481.41097150002</v>
      </c>
      <c r="S151" s="63">
        <v>1.3733364695858694</v>
      </c>
    </row>
    <row r="152" spans="2:19" ht="12.75">
      <c r="B152" s="94">
        <v>43454</v>
      </c>
      <c r="D152" s="80">
        <f t="shared" si="4"/>
        <v>16482.784422414312</v>
      </c>
      <c r="E152" s="80">
        <f>IF(arrondi="aucun",D151*Intérêt_1_jour,ROUND(D151*Intérêt_1_jour,arrondi))</f>
        <v>1.3734509142916682</v>
      </c>
      <c r="O152" s="6">
        <v>43454</v>
      </c>
      <c r="P152" s="24">
        <v>12</v>
      </c>
      <c r="R152" s="63">
        <v>16482.784422414312</v>
      </c>
      <c r="S152" s="63">
        <v>1.3734509142916682</v>
      </c>
    </row>
    <row r="153" spans="2:19" ht="12.75">
      <c r="B153" s="94">
        <v>43455</v>
      </c>
      <c r="D153" s="80">
        <f t="shared" si="4"/>
        <v>16484.157987782848</v>
      </c>
      <c r="E153" s="80">
        <f>IF(arrondi="aucun",D152*Intérêt_1_jour,ROUND(D152*Intérêt_1_jour,arrondi))</f>
        <v>1.373565368534526</v>
      </c>
      <c r="O153" s="6">
        <v>43455</v>
      </c>
      <c r="P153" s="24">
        <v>12</v>
      </c>
      <c r="R153" s="63">
        <v>16484.157987782848</v>
      </c>
      <c r="S153" s="63">
        <v>1.373565368534526</v>
      </c>
    </row>
    <row r="154" spans="2:19" ht="12.75">
      <c r="B154" s="94">
        <v>43456</v>
      </c>
      <c r="D154" s="80">
        <f t="shared" si="4"/>
        <v>16485.531667615163</v>
      </c>
      <c r="E154" s="80">
        <f>IF(arrondi="aucun",D153*Intérêt_1_jour,ROUND(D153*Intérêt_1_jour,arrondi))</f>
        <v>1.3736798323152373</v>
      </c>
      <c r="O154" s="6">
        <v>43456</v>
      </c>
      <c r="P154" s="24">
        <v>12</v>
      </c>
      <c r="R154" s="63">
        <v>16485.531667615163</v>
      </c>
      <c r="S154" s="63">
        <v>1.3736798323152373</v>
      </c>
    </row>
    <row r="155" spans="2:19" ht="12.75">
      <c r="B155" s="94">
        <v>43457</v>
      </c>
      <c r="D155" s="80">
        <f t="shared" si="4"/>
        <v>16486.905461920796</v>
      </c>
      <c r="E155" s="80">
        <f>IF(arrondi="aucun",D154*Intérêt_1_jour,ROUND(D154*Intérêt_1_jour,arrondi))</f>
        <v>1.373794305634597</v>
      </c>
      <c r="O155" s="6">
        <v>43457</v>
      </c>
      <c r="P155" s="24">
        <v>12</v>
      </c>
      <c r="R155" s="63">
        <v>16486.905461920796</v>
      </c>
      <c r="S155" s="63">
        <v>1.373794305634597</v>
      </c>
    </row>
    <row r="156" spans="2:19" ht="12.75">
      <c r="B156" s="94">
        <v>43458</v>
      </c>
      <c r="D156" s="80">
        <f t="shared" si="4"/>
        <v>16488.27937070929</v>
      </c>
      <c r="E156" s="80">
        <f>IF(arrondi="aucun",D155*Intérêt_1_jour,ROUND(D155*Intérêt_1_jour,arrondi))</f>
        <v>1.3739087884933996</v>
      </c>
      <c r="O156" s="6">
        <v>43458</v>
      </c>
      <c r="P156" s="24">
        <v>12</v>
      </c>
      <c r="R156" s="63">
        <v>16488.27937070929</v>
      </c>
      <c r="S156" s="63">
        <v>1.3739087884933996</v>
      </c>
    </row>
    <row r="157" spans="2:19" ht="12.75">
      <c r="B157" s="94">
        <v>43459</v>
      </c>
      <c r="D157" s="80">
        <f t="shared" si="4"/>
        <v>16489.653393990182</v>
      </c>
      <c r="E157" s="80">
        <f>IF(arrondi="aucun",D156*Intérêt_1_jour,ROUND(D156*Intérêt_1_jour,arrondi))</f>
        <v>1.3740232808924409</v>
      </c>
      <c r="O157" s="6">
        <v>43459</v>
      </c>
      <c r="P157" s="24">
        <v>12</v>
      </c>
      <c r="R157" s="63">
        <v>16489.653393990182</v>
      </c>
      <c r="S157" s="63">
        <v>1.3740232808924409</v>
      </c>
    </row>
    <row r="158" spans="2:19" ht="12.75">
      <c r="B158" s="94">
        <v>43460</v>
      </c>
      <c r="D158" s="80">
        <f t="shared" si="4"/>
        <v>16491.027531773016</v>
      </c>
      <c r="E158" s="80">
        <f>IF(arrondi="aucun",D157*Intérêt_1_jour,ROUND(D157*Intérêt_1_jour,arrondi))</f>
        <v>1.3741377828325152</v>
      </c>
      <c r="O158" s="6">
        <v>43460</v>
      </c>
      <c r="P158" s="24">
        <v>12</v>
      </c>
      <c r="R158" s="63">
        <v>16491.027531773016</v>
      </c>
      <c r="S158" s="63">
        <v>1.3741377828325152</v>
      </c>
    </row>
    <row r="159" spans="2:19" ht="12.75">
      <c r="B159" s="94">
        <v>43461</v>
      </c>
      <c r="D159" s="80">
        <f t="shared" si="4"/>
        <v>16492.40178406733</v>
      </c>
      <c r="E159" s="80">
        <f>IF(arrondi="aucun",D158*Intérêt_1_jour,ROUND(D158*Intérêt_1_jour,arrondi))</f>
        <v>1.374252294314418</v>
      </c>
      <c r="O159" s="6">
        <v>43461</v>
      </c>
      <c r="P159" s="24">
        <v>12</v>
      </c>
      <c r="R159" s="63">
        <v>16492.40178406733</v>
      </c>
      <c r="S159" s="63">
        <v>1.374252294314418</v>
      </c>
    </row>
    <row r="160" spans="2:19" ht="12.75">
      <c r="B160" s="94">
        <v>43462</v>
      </c>
      <c r="D160" s="80">
        <f t="shared" si="4"/>
        <v>16493.77615088267</v>
      </c>
      <c r="E160" s="80">
        <f>IF(arrondi="aucun",D159*Intérêt_1_jour,ROUND(D159*Intérêt_1_jour,arrondi))</f>
        <v>1.3743668153389441</v>
      </c>
      <c r="O160" s="6">
        <v>43462</v>
      </c>
      <c r="P160" s="24">
        <v>12</v>
      </c>
      <c r="R160" s="63">
        <v>16493.77615088267</v>
      </c>
      <c r="S160" s="63">
        <v>1.3743668153389441</v>
      </c>
    </row>
    <row r="161" spans="2:19" ht="12.75">
      <c r="B161" s="94">
        <v>43463</v>
      </c>
      <c r="D161" s="80">
        <f t="shared" si="4"/>
        <v>16495.150632228575</v>
      </c>
      <c r="E161" s="80">
        <f>IF(arrondi="aucun",D160*Intérêt_1_jour,ROUND(D160*Intérêt_1_jour,arrondi))</f>
        <v>1.3744813459068892</v>
      </c>
      <c r="O161" s="6">
        <v>43463</v>
      </c>
      <c r="P161" s="24">
        <v>12</v>
      </c>
      <c r="R161" s="63">
        <v>16495.150632228575</v>
      </c>
      <c r="S161" s="63">
        <v>1.3744813459068892</v>
      </c>
    </row>
    <row r="162" spans="2:19" ht="12.75">
      <c r="B162" s="94">
        <v>43464</v>
      </c>
      <c r="D162" s="80">
        <f t="shared" si="4"/>
        <v>16496.525228114595</v>
      </c>
      <c r="E162" s="80">
        <f>IF(arrondi="aucun",D161*Intérêt_1_jour,ROUND(D161*Intérêt_1_jour,arrondi))</f>
        <v>1.374595886019048</v>
      </c>
      <c r="O162" s="6">
        <v>43464</v>
      </c>
      <c r="P162" s="24">
        <v>12</v>
      </c>
      <c r="R162" s="63">
        <v>16496.525228114595</v>
      </c>
      <c r="S162" s="63">
        <v>1.374595886019048</v>
      </c>
    </row>
    <row r="163" spans="2:19" ht="12.75">
      <c r="B163" s="94">
        <v>43465</v>
      </c>
      <c r="D163" s="80">
        <f t="shared" si="4"/>
        <v>16497.899938550272</v>
      </c>
      <c r="E163" s="80">
        <f>IF(arrondi="aucun",D162*Intérêt_1_jour,ROUND(D162*Intérêt_1_jour,arrondi))</f>
        <v>1.374710435676216</v>
      </c>
      <c r="O163" s="6">
        <v>43465</v>
      </c>
      <c r="P163" s="24">
        <v>12</v>
      </c>
      <c r="R163" s="63">
        <v>16497.899938550272</v>
      </c>
      <c r="S163" s="63">
        <v>1.374710435676216</v>
      </c>
    </row>
    <row r="164" spans="2:19" ht="12.75">
      <c r="B164" s="12"/>
      <c r="C164" s="12"/>
      <c r="D164" s="12"/>
      <c r="E164" s="12"/>
      <c r="O164" s="12"/>
      <c r="P164" s="12"/>
      <c r="Q164" s="12"/>
      <c r="R164" s="12"/>
      <c r="S164" s="12"/>
    </row>
    <row r="165" spans="2:19" ht="12.75">
      <c r="B165" s="2"/>
      <c r="C165" s="3">
        <f>SUM(C11:C163)</f>
        <v>16412</v>
      </c>
      <c r="D165" s="3"/>
      <c r="E165" s="80">
        <f>SUM(E11:E163)</f>
        <v>85.89993855026843</v>
      </c>
      <c r="O165" s="59"/>
      <c r="P165" s="24"/>
      <c r="Q165" s="63">
        <v>16412</v>
      </c>
      <c r="R165" s="63"/>
      <c r="S165" s="63">
        <v>85.89993855026843</v>
      </c>
    </row>
    <row r="166" spans="2:19" ht="12.75">
      <c r="B166" s="14"/>
      <c r="C166" s="13"/>
      <c r="D166" s="13"/>
      <c r="E166" s="14"/>
      <c r="O166" s="14"/>
      <c r="P166" s="23"/>
      <c r="Q166" s="65"/>
      <c r="R166" s="65"/>
      <c r="S166" s="14"/>
    </row>
  </sheetData>
  <sheetProtection/>
  <dataValidations count="3">
    <dataValidation type="list" allowBlank="1" showInputMessage="1" showErrorMessage="1" sqref="F3">
      <formula1>$A$6:$A$7</formula1>
    </dataValidation>
    <dataValidation type="list" allowBlank="1" showInputMessage="1" showErrorMessage="1" sqref="F2">
      <formula1>$A$3:$A$4</formula1>
    </dataValidation>
    <dataValidation type="list" allowBlank="1" showInputMessage="1" showErrorMessage="1" sqref="F4">
      <formula1>$A$9:$A$11</formula1>
    </dataValidation>
  </dataValidations>
  <printOptions/>
  <pageMargins left="0.7875" right="0.7875" top="0.7875" bottom="0.7875" header="0.491667" footer="0.491667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79"/>
  <sheetViews>
    <sheetView tabSelected="1" zoomScalePageLayoutView="0" workbookViewId="0" topLeftCell="A1">
      <selection activeCell="D4" sqref="D4"/>
    </sheetView>
  </sheetViews>
  <sheetFormatPr defaultColWidth="11.00390625" defaultRowHeight="12.75"/>
  <cols>
    <col min="1" max="1" width="13.57421875" style="95" bestFit="1" customWidth="1"/>
    <col min="2" max="2" width="16.7109375" style="34" customWidth="1"/>
    <col min="3" max="3" width="13.140625" style="1" customWidth="1"/>
    <col min="4" max="4" width="15.140625" style="1" customWidth="1"/>
    <col min="5" max="5" width="11.28125" style="0" bestFit="1" customWidth="1"/>
    <col min="6" max="6" width="12.57421875" style="0" customWidth="1"/>
    <col min="7" max="7" width="12.7109375" style="0" customWidth="1"/>
    <col min="8" max="9" width="11.00390625" style="0" customWidth="1"/>
    <col min="10" max="11" width="11.57421875" style="1" customWidth="1"/>
    <col min="12" max="12" width="11.00390625" style="0" customWidth="1"/>
    <col min="13" max="13" width="12.00390625" style="0" bestFit="1" customWidth="1"/>
    <col min="14" max="14" width="12.7109375" style="0" bestFit="1" customWidth="1"/>
  </cols>
  <sheetData>
    <row r="1" ht="12.75">
      <c r="A1" s="95" t="s">
        <v>36</v>
      </c>
    </row>
    <row r="2" spans="1:14" ht="12.75">
      <c r="A2" s="111" t="s">
        <v>32</v>
      </c>
      <c r="B2" s="73"/>
      <c r="C2" s="8"/>
      <c r="D2" s="8"/>
      <c r="E2" s="8"/>
      <c r="F2" s="87" t="s">
        <v>32</v>
      </c>
      <c r="G2" s="84">
        <v>360</v>
      </c>
      <c r="H2" s="11"/>
      <c r="I2" s="11"/>
      <c r="J2" s="8"/>
      <c r="K2" s="26"/>
      <c r="M2" s="7"/>
      <c r="N2" s="41"/>
    </row>
    <row r="3" spans="1:15" ht="12.75">
      <c r="A3" s="95">
        <v>360</v>
      </c>
      <c r="B3" s="93" t="s">
        <v>30</v>
      </c>
      <c r="C3" s="76">
        <v>3</v>
      </c>
      <c r="D3" s="74" t="s">
        <v>28</v>
      </c>
      <c r="F3" s="88" t="s">
        <v>33</v>
      </c>
      <c r="G3" s="85" t="s">
        <v>35</v>
      </c>
      <c r="I3" s="12"/>
      <c r="K3" s="27"/>
      <c r="M3" s="9"/>
      <c r="N3" s="42">
        <f ca="1">TODAY()</f>
        <v>43538</v>
      </c>
      <c r="O3" s="54"/>
    </row>
    <row r="4" spans="1:14" ht="12.75">
      <c r="A4" s="95">
        <f>--("31/12/"&amp;année)-1*("01/01/"&amp;année)+1</f>
        <v>365</v>
      </c>
      <c r="B4" s="93" t="s">
        <v>29</v>
      </c>
      <c r="C4" s="79">
        <f>IF(mode_calcul="actuariel",(1+Taux_Intérêt_Annuel/100)^(1/nb_jours)-1,Taux_Intérêt_Annuel/nb_jours/100)</f>
        <v>8.333333333333333E-05</v>
      </c>
      <c r="D4" s="10"/>
      <c r="F4" s="89" t="s">
        <v>31</v>
      </c>
      <c r="G4" s="86" t="s">
        <v>37</v>
      </c>
      <c r="I4" s="53">
        <v>2019</v>
      </c>
      <c r="K4" s="27"/>
      <c r="M4" s="9"/>
      <c r="N4" s="43">
        <f ca="1">NOW()</f>
        <v>43538.63643113426</v>
      </c>
    </row>
    <row r="5" spans="1:14" ht="12.75">
      <c r="A5" s="99" t="s">
        <v>33</v>
      </c>
      <c r="B5" s="116"/>
      <c r="C5" s="10"/>
      <c r="D5" s="10"/>
      <c r="I5" s="14"/>
      <c r="K5" s="27"/>
      <c r="M5" s="9"/>
      <c r="N5" s="44"/>
    </row>
    <row r="6" spans="1:14" ht="12.75">
      <c r="A6" s="95" t="s">
        <v>34</v>
      </c>
      <c r="B6" s="70"/>
      <c r="C6" s="10"/>
      <c r="D6" s="10"/>
      <c r="K6" s="27"/>
      <c r="M6" s="49"/>
      <c r="N6" s="50"/>
    </row>
    <row r="7" spans="1:14" ht="12.75">
      <c r="A7" s="95" t="s">
        <v>35</v>
      </c>
      <c r="B7" s="17"/>
      <c r="C7" s="16"/>
      <c r="D7" s="16"/>
      <c r="E7" s="12"/>
      <c r="F7" s="40" t="s">
        <v>23</v>
      </c>
      <c r="G7" s="17" t="s">
        <v>7</v>
      </c>
      <c r="H7" s="17"/>
      <c r="I7" s="17"/>
      <c r="J7" s="28"/>
      <c r="K7" s="28"/>
      <c r="M7" s="47"/>
      <c r="N7" s="48"/>
    </row>
    <row r="8" spans="1:14" ht="12.75">
      <c r="A8" s="113" t="s">
        <v>31</v>
      </c>
      <c r="B8" s="4" t="s">
        <v>4</v>
      </c>
      <c r="C8" s="5" t="s">
        <v>6</v>
      </c>
      <c r="D8" s="5" t="s">
        <v>7</v>
      </c>
      <c r="E8" s="5" t="s">
        <v>8</v>
      </c>
      <c r="F8" s="39" t="s">
        <v>24</v>
      </c>
      <c r="G8" s="4" t="s">
        <v>25</v>
      </c>
      <c r="H8" s="4"/>
      <c r="I8" s="4" t="s">
        <v>5</v>
      </c>
      <c r="J8" s="5" t="s">
        <v>9</v>
      </c>
      <c r="K8" s="5" t="s">
        <v>10</v>
      </c>
      <c r="M8" s="51" t="s">
        <v>27</v>
      </c>
      <c r="N8" s="52">
        <f>N3</f>
        <v>43538</v>
      </c>
    </row>
    <row r="9" spans="1:14" ht="12.75">
      <c r="A9" s="95" t="s">
        <v>37</v>
      </c>
      <c r="B9" s="32"/>
      <c r="C9" s="13"/>
      <c r="D9" s="13"/>
      <c r="E9" s="13"/>
      <c r="F9" s="38"/>
      <c r="G9" s="14"/>
      <c r="H9" s="59"/>
      <c r="I9" s="4"/>
      <c r="J9" s="5"/>
      <c r="K9" s="5"/>
      <c r="M9" s="47"/>
      <c r="N9" s="48"/>
    </row>
    <row r="10" spans="1:14" ht="12.75">
      <c r="A10" s="95">
        <v>2</v>
      </c>
      <c r="B10" s="71">
        <v>43465</v>
      </c>
      <c r="C10" s="3">
        <f>'2018'!C165</f>
        <v>16412</v>
      </c>
      <c r="D10" s="80">
        <f>C10</f>
        <v>16412</v>
      </c>
      <c r="E10" s="80">
        <f>'2018'!E165</f>
        <v>85.89993855026843</v>
      </c>
      <c r="F10" s="62">
        <f>D10</f>
        <v>16412</v>
      </c>
      <c r="G10" s="90">
        <f>E10</f>
        <v>85.89993855026843</v>
      </c>
      <c r="H10" s="60"/>
      <c r="I10" s="36">
        <f>B10</f>
        <v>43465</v>
      </c>
      <c r="J10" s="37">
        <f>C10</f>
        <v>16412</v>
      </c>
      <c r="K10" s="37">
        <f>E10</f>
        <v>85.89993855026843</v>
      </c>
      <c r="M10" s="45"/>
      <c r="N10" s="46"/>
    </row>
    <row r="11" spans="1:15" ht="12.75">
      <c r="A11" s="95">
        <v>4</v>
      </c>
      <c r="B11" s="72">
        <f>B10+1</f>
        <v>43466</v>
      </c>
      <c r="C11" s="16"/>
      <c r="D11" s="81">
        <f>D10+E11+E10</f>
        <v>16499.27476354515</v>
      </c>
      <c r="E11" s="80">
        <f>IF(arrondi="aucun",(D10+E10)*Intérêt_1_jour,ROUND((D10+E10)*Intérêt_1_jour,arrondi))</f>
        <v>1.374824994879189</v>
      </c>
      <c r="F11" s="64">
        <f>F10+C11</f>
        <v>16412</v>
      </c>
      <c r="G11" s="80">
        <f>G10+E11</f>
        <v>87.27476354514762</v>
      </c>
      <c r="H11" s="3"/>
      <c r="I11" s="59" t="s">
        <v>11</v>
      </c>
      <c r="J11" s="82">
        <f>SUMPRODUCT((MONTH(dates)=ROWS(I$11:I11))*retraits)</f>
        <v>0</v>
      </c>
      <c r="K11" s="80">
        <f>SUMPRODUCT((MONTH(dates)=ROWS(I$11:I11))*intérêts)</f>
        <v>42.672892250395876</v>
      </c>
      <c r="L11" s="10"/>
      <c r="M11" s="15" t="s">
        <v>9</v>
      </c>
      <c r="N11" s="27">
        <f>VLOOKUP(N8,B11:G375,5)</f>
        <v>18412</v>
      </c>
      <c r="O11" s="10"/>
    </row>
    <row r="12" spans="2:15" ht="12.75">
      <c r="B12" s="71">
        <f>B11+1</f>
        <v>43467</v>
      </c>
      <c r="C12" s="3"/>
      <c r="D12" s="80">
        <f>D11+C12+E12</f>
        <v>16500.64970310878</v>
      </c>
      <c r="E12" s="80">
        <f>IF(arrondi="aucun",D11*Intérêt_1_jour,ROUND(D11*Intérêt_1_jour,arrondi))</f>
        <v>1.3749395636287622</v>
      </c>
      <c r="F12" s="64">
        <f>F11+C12</f>
        <v>16412</v>
      </c>
      <c r="G12" s="80">
        <f>G11+E12</f>
        <v>88.64970310877638</v>
      </c>
      <c r="H12" s="3"/>
      <c r="I12" s="63" t="s">
        <v>12</v>
      </c>
      <c r="J12" s="82">
        <f>SUMPRODUCT((MONTH(dates)=ROWS(I$11:I12))*retraits)</f>
        <v>1000</v>
      </c>
      <c r="K12" s="80">
        <f>SUMPRODUCT((MONTH(dates)=ROWS(I$11:I12))*intérêts)</f>
        <v>40.89055951027898</v>
      </c>
      <c r="L12" s="10"/>
      <c r="M12" s="15" t="s">
        <v>8</v>
      </c>
      <c r="N12" s="91">
        <f>VLOOKUP(N8,B11:G375,6)</f>
        <v>191.07008697764937</v>
      </c>
      <c r="O12" s="10"/>
    </row>
    <row r="13" spans="2:14" ht="12.75">
      <c r="B13" s="71">
        <f aca="true" t="shared" si="0" ref="B13:B76">B12+1</f>
        <v>43468</v>
      </c>
      <c r="C13" s="3"/>
      <c r="D13" s="80">
        <f aca="true" t="shared" si="1" ref="D13:D76">D12+C13+E13</f>
        <v>16502.024757250703</v>
      </c>
      <c r="E13" s="80">
        <f>IF(arrondi="aucun",D12*Intérêt_1_jour,ROUND(D12*Intérêt_1_jour,arrondi))</f>
        <v>1.3750541419257314</v>
      </c>
      <c r="F13" s="64">
        <f aca="true" t="shared" si="2" ref="F13:F76">F12+C13</f>
        <v>16412</v>
      </c>
      <c r="G13" s="80">
        <f aca="true" t="shared" si="3" ref="G13:G76">G12+E13</f>
        <v>90.02475725070211</v>
      </c>
      <c r="H13" s="3"/>
      <c r="I13" s="59" t="s">
        <v>13</v>
      </c>
      <c r="J13" s="82">
        <f>SUMPRODUCT((MONTH(dates)=ROWS(I$11:I13))*retraits)</f>
        <v>1000</v>
      </c>
      <c r="K13" s="80">
        <f>SUMPRODUCT((MONTH(dates)=ROWS(I$11:I13))*intérêts)</f>
        <v>47.97862284557264</v>
      </c>
      <c r="L13" s="10"/>
      <c r="M13" s="15"/>
      <c r="N13" s="27"/>
    </row>
    <row r="14" spans="2:14" ht="12.75">
      <c r="B14" s="71">
        <f t="shared" si="0"/>
        <v>43469</v>
      </c>
      <c r="C14" s="3"/>
      <c r="D14" s="80">
        <f t="shared" si="1"/>
        <v>16503.399925980473</v>
      </c>
      <c r="E14" s="80">
        <f>IF(arrondi="aucun",D13*Intérêt_1_jour,ROUND(D13*Intérêt_1_jour,arrondi))</f>
        <v>1.3751687297708919</v>
      </c>
      <c r="F14" s="64">
        <f t="shared" si="2"/>
        <v>16412</v>
      </c>
      <c r="G14" s="80">
        <f t="shared" si="3"/>
        <v>91.399925980473</v>
      </c>
      <c r="H14" s="3"/>
      <c r="I14" s="63" t="s">
        <v>14</v>
      </c>
      <c r="J14" s="82">
        <f>SUMPRODUCT((MONTH(dates)=ROWS(I$11:I14))*retraits)</f>
        <v>0</v>
      </c>
      <c r="K14" s="80">
        <f>SUMPRODUCT((MONTH(dates)=ROWS(I$11:I14))*intérêts)</f>
        <v>46.62992526750165</v>
      </c>
      <c r="L14" s="10"/>
      <c r="M14" s="30"/>
      <c r="N14" s="26"/>
    </row>
    <row r="15" spans="2:14" ht="12.75">
      <c r="B15" s="71">
        <f t="shared" si="0"/>
        <v>43470</v>
      </c>
      <c r="C15" s="3"/>
      <c r="D15" s="80">
        <f t="shared" si="1"/>
        <v>16504.775209307638</v>
      </c>
      <c r="E15" s="80">
        <f>IF(arrondi="aucun",D14*Intérêt_1_jour,ROUND(D14*Intérêt_1_jour,arrondi))</f>
        <v>1.3752833271650393</v>
      </c>
      <c r="F15" s="64">
        <f t="shared" si="2"/>
        <v>16412</v>
      </c>
      <c r="G15" s="80">
        <f t="shared" si="3"/>
        <v>92.77520930763804</v>
      </c>
      <c r="H15" s="3"/>
      <c r="I15" s="59" t="s">
        <v>15</v>
      </c>
      <c r="J15" s="82">
        <f>SUMPRODUCT((MONTH(dates)=ROWS(I$11:I15))*retraits)</f>
        <v>0</v>
      </c>
      <c r="K15" s="80">
        <f>SUMPRODUCT((MONTH(dates)=ROWS(I$11:I15))*intérêts)</f>
        <v>48.30687593314634</v>
      </c>
      <c r="L15" s="10"/>
      <c r="M15" s="67" t="s">
        <v>26</v>
      </c>
      <c r="N15" s="92">
        <f>N11+N12</f>
        <v>18603.07008697765</v>
      </c>
    </row>
    <row r="16" spans="2:14" ht="12.75">
      <c r="B16" s="71">
        <f t="shared" si="0"/>
        <v>43471</v>
      </c>
      <c r="C16" s="3"/>
      <c r="D16" s="80">
        <f t="shared" si="1"/>
        <v>16506.150607241747</v>
      </c>
      <c r="E16" s="80">
        <f>IF(arrondi="aucun",D15*Intérêt_1_jour,ROUND(D15*Intérêt_1_jour,arrondi))</f>
        <v>1.3753979341089697</v>
      </c>
      <c r="F16" s="64">
        <f t="shared" si="2"/>
        <v>16412</v>
      </c>
      <c r="G16" s="80">
        <f t="shared" si="3"/>
        <v>94.15060724174701</v>
      </c>
      <c r="H16" s="3"/>
      <c r="I16" s="63" t="s">
        <v>16</v>
      </c>
      <c r="J16" s="82">
        <f>SUMPRODUCT((MONTH(dates)=ROWS(I$11:I16))*retraits)</f>
        <v>0</v>
      </c>
      <c r="K16" s="80">
        <f>SUMPRODUCT((MONTH(dates)=ROWS(I$11:I16))*intérêts)</f>
        <v>46.867554281939945</v>
      </c>
      <c r="L16" s="10"/>
      <c r="M16" s="68"/>
      <c r="N16" s="69"/>
    </row>
    <row r="17" spans="2:12" ht="12.75">
      <c r="B17" s="71">
        <f t="shared" si="0"/>
        <v>43472</v>
      </c>
      <c r="C17" s="3"/>
      <c r="D17" s="80">
        <f t="shared" si="1"/>
        <v>16507.52611979235</v>
      </c>
      <c r="E17" s="80">
        <f>IF(arrondi="aucun",D16*Intérêt_1_jour,ROUND(D16*Intérêt_1_jour,arrondi))</f>
        <v>1.3755125506034789</v>
      </c>
      <c r="F17" s="64">
        <f t="shared" si="2"/>
        <v>16412</v>
      </c>
      <c r="G17" s="80">
        <f t="shared" si="3"/>
        <v>95.52611979235049</v>
      </c>
      <c r="H17" s="3"/>
      <c r="I17" s="59" t="s">
        <v>17</v>
      </c>
      <c r="J17" s="82">
        <f>SUMPRODUCT((MONTH(dates)=ROWS(I$11:I17))*retraits)</f>
        <v>0</v>
      </c>
      <c r="K17" s="80">
        <f>SUMPRODUCT((MONTH(dates)=ROWS(I$11:I17))*intérêts)</f>
        <v>48.5530507930187</v>
      </c>
      <c r="L17" s="10"/>
    </row>
    <row r="18" spans="2:12" ht="12.75">
      <c r="B18" s="71">
        <f t="shared" si="0"/>
        <v>43473</v>
      </c>
      <c r="C18" s="3"/>
      <c r="D18" s="80">
        <f t="shared" si="1"/>
        <v>16508.901746969</v>
      </c>
      <c r="E18" s="80">
        <f>IF(arrondi="aucun",D17*Intérêt_1_jour,ROUND(D17*Intérêt_1_jour,arrondi))</f>
        <v>1.3756271766493624</v>
      </c>
      <c r="F18" s="64">
        <f t="shared" si="2"/>
        <v>16412</v>
      </c>
      <c r="G18" s="80">
        <f t="shared" si="3"/>
        <v>96.90174696899984</v>
      </c>
      <c r="H18" s="3"/>
      <c r="I18" s="63" t="s">
        <v>38</v>
      </c>
      <c r="J18" s="82">
        <f>SUMPRODUCT((MONTH(dates)=ROWS(I$11:I18))*retraits)</f>
        <v>0</v>
      </c>
      <c r="K18" s="80">
        <f>SUMPRODUCT((MONTH(dates)=ROWS(I$11:I18))*intérêts)</f>
        <v>48.67863641983395</v>
      </c>
      <c r="L18" s="10"/>
    </row>
    <row r="19" spans="2:12" ht="12.75">
      <c r="B19" s="71">
        <f t="shared" si="0"/>
        <v>43474</v>
      </c>
      <c r="C19" s="3"/>
      <c r="D19" s="80">
        <f t="shared" si="1"/>
        <v>16510.27748878125</v>
      </c>
      <c r="E19" s="80">
        <f>IF(arrondi="aucun",D18*Intérêt_1_jour,ROUND(D18*Intérêt_1_jour,arrondi))</f>
        <v>1.3757418122474168</v>
      </c>
      <c r="F19" s="64">
        <f t="shared" si="2"/>
        <v>16412</v>
      </c>
      <c r="G19" s="80">
        <f t="shared" si="3"/>
        <v>98.27748878124726</v>
      </c>
      <c r="H19" s="3"/>
      <c r="I19" s="59" t="s">
        <v>39</v>
      </c>
      <c r="J19" s="82">
        <f>SUMPRODUCT((MONTH(dates)=ROWS(I$11:I19))*retraits)</f>
        <v>0</v>
      </c>
      <c r="K19" s="80">
        <f>SUMPRODUCT((MONTH(dates)=ROWS(I$11:I19))*intérêts)</f>
        <v>47.22823802422595</v>
      </c>
      <c r="L19" s="10"/>
    </row>
    <row r="20" spans="2:12" ht="12.75">
      <c r="B20" s="71">
        <f t="shared" si="0"/>
        <v>43475</v>
      </c>
      <c r="C20" s="3"/>
      <c r="D20" s="80">
        <f t="shared" si="1"/>
        <v>16511.653345238647</v>
      </c>
      <c r="E20" s="80">
        <f>IF(arrondi="aucun",D19*Intérêt_1_jour,ROUND(D19*Intérêt_1_jour,arrondi))</f>
        <v>1.3758564573984373</v>
      </c>
      <c r="F20" s="64">
        <f t="shared" si="2"/>
        <v>16412</v>
      </c>
      <c r="G20" s="80">
        <f t="shared" si="3"/>
        <v>99.6533452386457</v>
      </c>
      <c r="H20" s="3"/>
      <c r="I20" s="63" t="s">
        <v>20</v>
      </c>
      <c r="J20" s="82">
        <f>SUMPRODUCT((MONTH(dates)=ROWS(I$11:I20))*retraits)</f>
        <v>0</v>
      </c>
      <c r="K20" s="80">
        <f>SUMPRODUCT((MONTH(dates)=ROWS(I$11:I20))*intérêts)</f>
        <v>48.92670579438876</v>
      </c>
      <c r="L20" s="10"/>
    </row>
    <row r="21" spans="2:12" ht="12.75">
      <c r="B21" s="71">
        <f t="shared" si="0"/>
        <v>43476</v>
      </c>
      <c r="C21" s="3"/>
      <c r="D21" s="80">
        <f t="shared" si="1"/>
        <v>16513.02931635075</v>
      </c>
      <c r="E21" s="80">
        <f>IF(arrondi="aucun",D20*Intérêt_1_jour,ROUND(D20*Intérêt_1_jour,arrondi))</f>
        <v>1.3759711121032205</v>
      </c>
      <c r="F21" s="64">
        <f t="shared" si="2"/>
        <v>16412</v>
      </c>
      <c r="G21" s="80">
        <f t="shared" si="3"/>
        <v>101.02931635074891</v>
      </c>
      <c r="H21" s="3"/>
      <c r="I21" s="59" t="s">
        <v>21</v>
      </c>
      <c r="J21" s="82">
        <f>SUMPRODUCT((MONTH(dates)=ROWS(I$11:I21))*retraits)</f>
        <v>0</v>
      </c>
      <c r="K21" s="80">
        <f>SUMPRODUCT((MONTH(dates)=ROWS(I$11:I21))*intérêts)</f>
        <v>47.46891607787866</v>
      </c>
      <c r="L21" s="10"/>
    </row>
    <row r="22" spans="2:12" ht="12.75">
      <c r="B22" s="71">
        <f t="shared" si="0"/>
        <v>43477</v>
      </c>
      <c r="C22" s="3"/>
      <c r="D22" s="80">
        <f t="shared" si="1"/>
        <v>16514.40540212711</v>
      </c>
      <c r="E22" s="80">
        <f>IF(arrondi="aucun",D21*Intérêt_1_jour,ROUND(D21*Intérêt_1_jour,arrondi))</f>
        <v>1.3760857763625622</v>
      </c>
      <c r="F22" s="64">
        <f t="shared" si="2"/>
        <v>16412</v>
      </c>
      <c r="G22" s="80">
        <f t="shared" si="3"/>
        <v>102.40540212711147</v>
      </c>
      <c r="H22" s="3"/>
      <c r="I22" s="63" t="s">
        <v>22</v>
      </c>
      <c r="J22" s="82">
        <f>SUMPRODUCT((MONTH(dates)=ROWS(I$11:I22))*retraits)</f>
        <v>0</v>
      </c>
      <c r="K22" s="80">
        <f>SUMPRODUCT((MONTH(dates)=ROWS(I$11:I22))*intérêts)</f>
        <v>49.1760393459854</v>
      </c>
      <c r="L22" s="10"/>
    </row>
    <row r="23" spans="2:11" ht="12.75">
      <c r="B23" s="71">
        <f t="shared" si="0"/>
        <v>43478</v>
      </c>
      <c r="C23" s="3"/>
      <c r="D23" s="80">
        <f t="shared" si="1"/>
        <v>16515.781602577288</v>
      </c>
      <c r="E23" s="80">
        <f>IF(arrondi="aucun",D22*Intérêt_1_jour,ROUND(D22*Intérêt_1_jour,arrondi))</f>
        <v>1.3762004501772593</v>
      </c>
      <c r="F23" s="64">
        <f t="shared" si="2"/>
        <v>16412</v>
      </c>
      <c r="G23" s="80">
        <f t="shared" si="3"/>
        <v>103.78160257728874</v>
      </c>
      <c r="H23" s="3"/>
      <c r="I23" s="3"/>
      <c r="J23" s="3"/>
      <c r="K23" s="3"/>
    </row>
    <row r="24" spans="2:11" ht="12.75">
      <c r="B24" s="71">
        <f t="shared" si="0"/>
        <v>43479</v>
      </c>
      <c r="C24" s="3"/>
      <c r="D24" s="80">
        <f t="shared" si="1"/>
        <v>16517.157917710836</v>
      </c>
      <c r="E24" s="80">
        <f>IF(arrondi="aucun",D23*Intérêt_1_jour,ROUND(D23*Intérêt_1_jour,arrondi))</f>
        <v>1.3763151335481072</v>
      </c>
      <c r="F24" s="64">
        <f t="shared" si="2"/>
        <v>16412</v>
      </c>
      <c r="G24" s="80">
        <f t="shared" si="3"/>
        <v>105.15791771083684</v>
      </c>
      <c r="H24" s="56"/>
      <c r="I24" s="12"/>
      <c r="J24" s="16"/>
      <c r="K24" s="16"/>
    </row>
    <row r="25" spans="2:11" ht="12.75">
      <c r="B25" s="71">
        <f t="shared" si="0"/>
        <v>43480</v>
      </c>
      <c r="C25" s="3"/>
      <c r="D25" s="80">
        <f t="shared" si="1"/>
        <v>16518.534347537312</v>
      </c>
      <c r="E25" s="80">
        <f>IF(arrondi="aucun",D24*Intérêt_1_jour,ROUND(D24*Intérêt_1_jour,arrondi))</f>
        <v>1.376429826475903</v>
      </c>
      <c r="F25" s="64">
        <f t="shared" si="2"/>
        <v>16412</v>
      </c>
      <c r="G25" s="80">
        <f t="shared" si="3"/>
        <v>106.53434753731274</v>
      </c>
      <c r="H25" s="3"/>
      <c r="I25" s="3"/>
      <c r="J25" s="3">
        <f>SUM(J10:J22)</f>
        <v>18412</v>
      </c>
      <c r="K25" s="80">
        <f>SUM(K10:K22)</f>
        <v>649.2779550944352</v>
      </c>
    </row>
    <row r="26" spans="2:11" ht="12.75">
      <c r="B26" s="71">
        <f t="shared" si="0"/>
        <v>43481</v>
      </c>
      <c r="C26" s="3"/>
      <c r="D26" s="80">
        <f t="shared" si="1"/>
        <v>16519.910892066273</v>
      </c>
      <c r="E26" s="80">
        <f>IF(arrondi="aucun",D25*Intérêt_1_jour,ROUND(D25*Intérêt_1_jour,arrondi))</f>
        <v>1.3765445289614426</v>
      </c>
      <c r="F26" s="64">
        <f t="shared" si="2"/>
        <v>16412</v>
      </c>
      <c r="G26" s="80">
        <f t="shared" si="3"/>
        <v>107.91089206627419</v>
      </c>
      <c r="H26" s="61"/>
      <c r="I26" s="13"/>
      <c r="J26" s="13"/>
      <c r="K26" s="13"/>
    </row>
    <row r="27" spans="2:9" ht="12.75">
      <c r="B27" s="71">
        <f t="shared" si="0"/>
        <v>43482</v>
      </c>
      <c r="C27" s="3"/>
      <c r="D27" s="80">
        <f t="shared" si="1"/>
        <v>16521.28755130728</v>
      </c>
      <c r="E27" s="80">
        <f>IF(arrondi="aucun",D26*Intérêt_1_jour,ROUND(D26*Intérêt_1_jour,arrondi))</f>
        <v>1.3766592410055227</v>
      </c>
      <c r="F27" s="64">
        <f t="shared" si="2"/>
        <v>16412</v>
      </c>
      <c r="G27" s="80">
        <f t="shared" si="3"/>
        <v>109.28755130727971</v>
      </c>
      <c r="H27" s="57"/>
      <c r="I27" s="1"/>
    </row>
    <row r="28" spans="2:9" ht="12.75">
      <c r="B28" s="71">
        <f t="shared" si="0"/>
        <v>43483</v>
      </c>
      <c r="C28" s="3"/>
      <c r="D28" s="80">
        <f t="shared" si="1"/>
        <v>16522.66432526989</v>
      </c>
      <c r="E28" s="80">
        <f>IF(arrondi="aucun",D27*Intérêt_1_jour,ROUND(D27*Intérêt_1_jour,arrondi))</f>
        <v>1.37677396260894</v>
      </c>
      <c r="F28" s="64">
        <f t="shared" si="2"/>
        <v>16412</v>
      </c>
      <c r="G28" s="80">
        <f t="shared" si="3"/>
        <v>110.66432526988865</v>
      </c>
      <c r="H28" s="57"/>
      <c r="I28" s="1"/>
    </row>
    <row r="29" spans="2:9" ht="12.75">
      <c r="B29" s="71">
        <f t="shared" si="0"/>
        <v>43484</v>
      </c>
      <c r="C29" s="3"/>
      <c r="D29" s="80">
        <f t="shared" si="1"/>
        <v>16524.04121396366</v>
      </c>
      <c r="E29" s="80">
        <f>IF(arrondi="aucun",D28*Intérêt_1_jour,ROUND(D28*Intérêt_1_jour,arrondi))</f>
        <v>1.3768886937724907</v>
      </c>
      <c r="F29" s="64">
        <f t="shared" si="2"/>
        <v>16412</v>
      </c>
      <c r="G29" s="80">
        <f t="shared" si="3"/>
        <v>112.04121396366114</v>
      </c>
      <c r="H29" s="57"/>
      <c r="I29" s="1"/>
    </row>
    <row r="30" spans="2:9" ht="12.75">
      <c r="B30" s="71">
        <f t="shared" si="0"/>
        <v>43485</v>
      </c>
      <c r="C30" s="3"/>
      <c r="D30" s="80">
        <f t="shared" si="1"/>
        <v>16525.418217398157</v>
      </c>
      <c r="E30" s="80">
        <f>IF(arrondi="aucun",D29*Intérêt_1_jour,ROUND(D29*Intérêt_1_jour,arrondi))</f>
        <v>1.3770034344969717</v>
      </c>
      <c r="F30" s="64">
        <f t="shared" si="2"/>
        <v>16412</v>
      </c>
      <c r="G30" s="80">
        <f t="shared" si="3"/>
        <v>113.4182173981581</v>
      </c>
      <c r="H30" s="57"/>
      <c r="I30" s="1"/>
    </row>
    <row r="31" spans="2:9" ht="12.75">
      <c r="B31" s="71">
        <f t="shared" si="0"/>
        <v>43486</v>
      </c>
      <c r="C31" s="3"/>
      <c r="D31" s="80">
        <f t="shared" si="1"/>
        <v>16526.79533558294</v>
      </c>
      <c r="E31" s="80">
        <f>IF(arrondi="aucun",D30*Intérêt_1_jour,ROUND(D30*Intérêt_1_jour,arrondi))</f>
        <v>1.3771181847831797</v>
      </c>
      <c r="F31" s="64">
        <f t="shared" si="2"/>
        <v>16412</v>
      </c>
      <c r="G31" s="80">
        <f t="shared" si="3"/>
        <v>114.79533558294129</v>
      </c>
      <c r="H31" s="57"/>
      <c r="I31" s="1"/>
    </row>
    <row r="32" spans="2:9" ht="12.75">
      <c r="B32" s="71">
        <f t="shared" si="0"/>
        <v>43487</v>
      </c>
      <c r="C32" s="3"/>
      <c r="D32" s="80">
        <f t="shared" si="1"/>
        <v>16528.172568527574</v>
      </c>
      <c r="E32" s="80">
        <f>IF(arrondi="aucun",D31*Intérêt_1_jour,ROUND(D31*Intérêt_1_jour,arrondi))</f>
        <v>1.3772329446319118</v>
      </c>
      <c r="F32" s="64">
        <f t="shared" si="2"/>
        <v>16412</v>
      </c>
      <c r="G32" s="80">
        <f t="shared" si="3"/>
        <v>116.1725685275732</v>
      </c>
      <c r="H32" s="57"/>
      <c r="I32" s="1"/>
    </row>
    <row r="33" spans="2:9" ht="12.75">
      <c r="B33" s="71">
        <f t="shared" si="0"/>
        <v>43488</v>
      </c>
      <c r="C33" s="3"/>
      <c r="D33" s="80">
        <f t="shared" si="1"/>
        <v>16529.54991624162</v>
      </c>
      <c r="E33" s="80">
        <f>IF(arrondi="aucun",D32*Intérêt_1_jour,ROUND(D32*Intérêt_1_jour,arrondi))</f>
        <v>1.3773477140439645</v>
      </c>
      <c r="F33" s="64">
        <f t="shared" si="2"/>
        <v>16412</v>
      </c>
      <c r="G33" s="80">
        <f t="shared" si="3"/>
        <v>117.54991624161717</v>
      </c>
      <c r="H33" s="57"/>
      <c r="I33" s="1"/>
    </row>
    <row r="34" spans="2:14" ht="12.75">
      <c r="B34" s="71">
        <f t="shared" si="0"/>
        <v>43489</v>
      </c>
      <c r="C34" s="3"/>
      <c r="D34" s="80">
        <f t="shared" si="1"/>
        <v>16530.92737873464</v>
      </c>
      <c r="E34" s="80">
        <f>IF(arrondi="aucun",D33*Intérêt_1_jour,ROUND(D33*Intérêt_1_jour,arrondi))</f>
        <v>1.377462493020135</v>
      </c>
      <c r="F34" s="64">
        <f t="shared" si="2"/>
        <v>16412</v>
      </c>
      <c r="G34" s="80">
        <f t="shared" si="3"/>
        <v>118.9273787346373</v>
      </c>
      <c r="H34" s="57"/>
      <c r="I34" s="1"/>
      <c r="J34" s="103" t="s">
        <v>41</v>
      </c>
      <c r="K34" s="104"/>
      <c r="L34" s="104"/>
      <c r="M34" s="104"/>
      <c r="N34" s="105"/>
    </row>
    <row r="35" spans="2:9" ht="12.75">
      <c r="B35" s="71">
        <f t="shared" si="0"/>
        <v>43490</v>
      </c>
      <c r="C35" s="3"/>
      <c r="D35" s="80">
        <f t="shared" si="1"/>
        <v>16532.3049560162</v>
      </c>
      <c r="E35" s="80">
        <f>IF(arrondi="aucun",D34*Intérêt_1_jour,ROUND(D34*Intérêt_1_jour,arrondi))</f>
        <v>1.37757728156122</v>
      </c>
      <c r="F35" s="64">
        <f t="shared" si="2"/>
        <v>16412</v>
      </c>
      <c r="G35" s="80">
        <f t="shared" si="3"/>
        <v>120.30495601619852</v>
      </c>
      <c r="H35" s="57"/>
      <c r="I35" s="1"/>
    </row>
    <row r="36" spans="2:14" ht="12.75">
      <c r="B36" s="71">
        <f t="shared" si="0"/>
        <v>43491</v>
      </c>
      <c r="C36" s="3"/>
      <c r="D36" s="80">
        <f t="shared" si="1"/>
        <v>16533.682648095866</v>
      </c>
      <c r="E36" s="80">
        <f>IF(arrondi="aucun",D35*Intérêt_1_jour,ROUND(D35*Intérêt_1_jour,arrondi))</f>
        <v>1.3776920796680165</v>
      </c>
      <c r="F36" s="64">
        <f t="shared" si="2"/>
        <v>16412</v>
      </c>
      <c r="G36" s="80">
        <f t="shared" si="3"/>
        <v>121.68264809586654</v>
      </c>
      <c r="H36" s="57"/>
      <c r="I36" s="1"/>
      <c r="J36"/>
      <c r="K36"/>
      <c r="L36" s="96" t="s">
        <v>31</v>
      </c>
      <c r="M36" s="96"/>
      <c r="N36" s="96"/>
    </row>
    <row r="37" spans="2:14" ht="12.75">
      <c r="B37" s="71">
        <f t="shared" si="0"/>
        <v>43492</v>
      </c>
      <c r="C37" s="3"/>
      <c r="D37" s="80">
        <f t="shared" si="1"/>
        <v>16535.060454983206</v>
      </c>
      <c r="E37" s="80">
        <f>IF(arrondi="aucun",D36*Intérêt_1_jour,ROUND(D36*Intérêt_1_jour,arrondi))</f>
        <v>1.377806887341322</v>
      </c>
      <c r="F37" s="64">
        <f t="shared" si="2"/>
        <v>16412</v>
      </c>
      <c r="G37" s="80">
        <f t="shared" si="3"/>
        <v>123.06045498320786</v>
      </c>
      <c r="H37" s="57"/>
      <c r="I37" s="1"/>
      <c r="J37" s="99" t="s">
        <v>32</v>
      </c>
      <c r="K37" s="98" t="s">
        <v>33</v>
      </c>
      <c r="L37" s="101" t="s">
        <v>37</v>
      </c>
      <c r="M37" s="101">
        <v>2</v>
      </c>
      <c r="N37" s="101">
        <v>4</v>
      </c>
    </row>
    <row r="38" spans="2:14" ht="12.75">
      <c r="B38" s="71">
        <f t="shared" si="0"/>
        <v>43493</v>
      </c>
      <c r="C38" s="3"/>
      <c r="D38" s="80">
        <f t="shared" si="1"/>
        <v>16536.438376687787</v>
      </c>
      <c r="E38" s="80">
        <f>IF(arrondi="aucun",D37*Intérêt_1_jour,ROUND(D37*Intérêt_1_jour,arrondi))</f>
        <v>1.3779217045819339</v>
      </c>
      <c r="F38" s="64">
        <f t="shared" si="2"/>
        <v>16412</v>
      </c>
      <c r="G38" s="80">
        <f t="shared" si="3"/>
        <v>124.4383766877898</v>
      </c>
      <c r="H38" s="57"/>
      <c r="I38" s="1"/>
      <c r="J38" s="97">
        <v>360</v>
      </c>
      <c r="K38" s="100" t="s">
        <v>34</v>
      </c>
      <c r="L38" s="106">
        <v>188.2514025213416</v>
      </c>
      <c r="M38" s="101">
        <v>188.4599999999998</v>
      </c>
      <c r="N38" s="101">
        <v>188.2517</v>
      </c>
    </row>
    <row r="39" spans="2:14" ht="12.75">
      <c r="B39" s="71">
        <f t="shared" si="0"/>
        <v>43494</v>
      </c>
      <c r="C39" s="3"/>
      <c r="D39" s="80">
        <f t="shared" si="1"/>
        <v>16537.816413219178</v>
      </c>
      <c r="E39" s="80">
        <f>IF(arrondi="aucun",D38*Intérêt_1_jour,ROUND(D38*Intérêt_1_jour,arrondi))</f>
        <v>1.3780365313906489</v>
      </c>
      <c r="F39" s="64">
        <f t="shared" si="2"/>
        <v>16412</v>
      </c>
      <c r="G39" s="80">
        <f t="shared" si="3"/>
        <v>125.81641321918045</v>
      </c>
      <c r="H39" s="57"/>
      <c r="I39" s="1"/>
      <c r="J39" s="97"/>
      <c r="K39" s="100" t="s">
        <v>35</v>
      </c>
      <c r="L39" s="106">
        <v>191.07008697764937</v>
      </c>
      <c r="M39" s="102">
        <v>190.8600000000003</v>
      </c>
      <c r="N39" s="107">
        <v>191.0702</v>
      </c>
    </row>
    <row r="40" spans="2:14" ht="12.75">
      <c r="B40" s="71">
        <f t="shared" si="0"/>
        <v>43495</v>
      </c>
      <c r="C40" s="3"/>
      <c r="D40" s="80">
        <f t="shared" si="1"/>
        <v>16539.194564586945</v>
      </c>
      <c r="E40" s="80">
        <f>IF(arrondi="aucun",D39*Intérêt_1_jour,ROUND(D39*Intérêt_1_jour,arrondi))</f>
        <v>1.3781513677682649</v>
      </c>
      <c r="F40" s="64">
        <f t="shared" si="2"/>
        <v>16412</v>
      </c>
      <c r="G40" s="80">
        <f t="shared" si="3"/>
        <v>127.19456458694872</v>
      </c>
      <c r="H40" s="57"/>
      <c r="I40" s="1"/>
      <c r="J40" s="97">
        <v>365</v>
      </c>
      <c r="K40" s="100" t="s">
        <v>34</v>
      </c>
      <c r="L40" s="106">
        <v>185.65760477519365</v>
      </c>
      <c r="M40" s="101">
        <v>185.60999999999976</v>
      </c>
      <c r="N40" s="101">
        <v>185.65760000000003</v>
      </c>
    </row>
    <row r="41" spans="2:14" ht="12.75">
      <c r="B41" s="71">
        <f t="shared" si="0"/>
        <v>43496</v>
      </c>
      <c r="C41" s="3"/>
      <c r="D41" s="80">
        <f t="shared" si="1"/>
        <v>16540.572830800662</v>
      </c>
      <c r="E41" s="80">
        <f>IF(arrondi="aucun",D40*Intérêt_1_jour,ROUND(D40*Intérêt_1_jour,arrondi))</f>
        <v>1.3782662137155788</v>
      </c>
      <c r="F41" s="64">
        <f t="shared" si="2"/>
        <v>16412</v>
      </c>
      <c r="G41" s="80">
        <f t="shared" si="3"/>
        <v>128.5728308006643</v>
      </c>
      <c r="H41" s="57"/>
      <c r="I41" s="1"/>
      <c r="J41" s="97"/>
      <c r="K41" s="100" t="s">
        <v>35</v>
      </c>
      <c r="L41" s="106">
        <v>188.43733317830493</v>
      </c>
      <c r="M41" s="101">
        <v>188.6099999999999</v>
      </c>
      <c r="N41" s="101">
        <v>188.43720000000002</v>
      </c>
    </row>
    <row r="42" spans="2:12" ht="12.75">
      <c r="B42" s="71">
        <f t="shared" si="0"/>
        <v>43497</v>
      </c>
      <c r="C42" s="3">
        <v>1000</v>
      </c>
      <c r="D42" s="80">
        <f t="shared" si="1"/>
        <v>17541.951211869895</v>
      </c>
      <c r="E42" s="80">
        <f>IF(arrondi="aucun",D41*Intérêt_1_jour,ROUND(D41*Intérêt_1_jour,arrondi))</f>
        <v>1.3783810692333884</v>
      </c>
      <c r="F42" s="64">
        <f t="shared" si="2"/>
        <v>17412</v>
      </c>
      <c r="G42" s="80">
        <f t="shared" si="3"/>
        <v>129.9512118698977</v>
      </c>
      <c r="H42" s="57"/>
      <c r="I42" s="1"/>
      <c r="L42" s="1"/>
    </row>
    <row r="43" spans="2:12" ht="12.75">
      <c r="B43" s="71">
        <f t="shared" si="0"/>
        <v>43498</v>
      </c>
      <c r="C43" s="3"/>
      <c r="D43" s="80">
        <f t="shared" si="1"/>
        <v>17543.41304113755</v>
      </c>
      <c r="E43" s="80">
        <f>IF(arrondi="aucun",D42*Intérêt_1_jour,ROUND(D42*Intérêt_1_jour,arrondi))</f>
        <v>1.4618292676558244</v>
      </c>
      <c r="F43" s="64">
        <f t="shared" si="2"/>
        <v>17412</v>
      </c>
      <c r="G43" s="80">
        <f t="shared" si="3"/>
        <v>131.4130411375535</v>
      </c>
      <c r="H43" s="57"/>
      <c r="I43" s="1"/>
      <c r="L43" s="1"/>
    </row>
    <row r="44" spans="2:14" ht="12.75">
      <c r="B44" s="71">
        <f t="shared" si="0"/>
        <v>43499</v>
      </c>
      <c r="C44" s="3"/>
      <c r="D44" s="80">
        <f t="shared" si="1"/>
        <v>17544.87499222431</v>
      </c>
      <c r="E44" s="80">
        <f>IF(arrondi="aucun",D43*Intérêt_1_jour,ROUND(D43*Intérêt_1_jour,arrondi))</f>
        <v>1.4619510867614627</v>
      </c>
      <c r="F44" s="64">
        <f t="shared" si="2"/>
        <v>17412</v>
      </c>
      <c r="G44" s="80">
        <f t="shared" si="3"/>
        <v>132.87499222431498</v>
      </c>
      <c r="H44" s="57"/>
      <c r="I44" s="1"/>
      <c r="J44" s="103" t="s">
        <v>42</v>
      </c>
      <c r="K44" s="104"/>
      <c r="L44" s="104"/>
      <c r="M44" s="104"/>
      <c r="N44" s="105"/>
    </row>
    <row r="45" spans="2:9" ht="12.75">
      <c r="B45" s="71">
        <f t="shared" si="0"/>
        <v>43500</v>
      </c>
      <c r="C45" s="3"/>
      <c r="D45" s="80">
        <f t="shared" si="1"/>
        <v>17546.33706514033</v>
      </c>
      <c r="E45" s="80">
        <f>IF(arrondi="aucun",D44*Intérêt_1_jour,ROUND(D44*Intérêt_1_jour,arrondi))</f>
        <v>1.4620729160186925</v>
      </c>
      <c r="F45" s="64">
        <f t="shared" si="2"/>
        <v>17412</v>
      </c>
      <c r="G45" s="80">
        <f t="shared" si="3"/>
        <v>134.33706514033366</v>
      </c>
      <c r="H45" s="57"/>
      <c r="I45" s="1"/>
    </row>
    <row r="46" spans="2:14" ht="12.75">
      <c r="B46" s="71">
        <f t="shared" si="0"/>
        <v>43501</v>
      </c>
      <c r="C46" s="3"/>
      <c r="D46" s="80">
        <f t="shared" si="1"/>
        <v>17547.79925989576</v>
      </c>
      <c r="E46" s="80">
        <f>IF(arrondi="aucun",D45*Intérêt_1_jour,ROUND(D45*Intérêt_1_jour,arrondi))</f>
        <v>1.462194755428361</v>
      </c>
      <c r="F46" s="64">
        <f t="shared" si="2"/>
        <v>17412</v>
      </c>
      <c r="G46" s="80">
        <f t="shared" si="3"/>
        <v>135.79925989576202</v>
      </c>
      <c r="H46" s="57"/>
      <c r="I46" s="1"/>
      <c r="J46"/>
      <c r="K46"/>
      <c r="L46" s="96" t="s">
        <v>31</v>
      </c>
      <c r="M46" s="96"/>
      <c r="N46" s="96"/>
    </row>
    <row r="47" spans="2:14" ht="12.75">
      <c r="B47" s="71">
        <f t="shared" si="0"/>
        <v>43502</v>
      </c>
      <c r="C47" s="3"/>
      <c r="D47" s="80">
        <f t="shared" si="1"/>
        <v>17549.26157650075</v>
      </c>
      <c r="E47" s="80">
        <f>IF(arrondi="aucun",D46*Intérêt_1_jour,ROUND(D46*Intérêt_1_jour,arrondi))</f>
        <v>1.4623166049913134</v>
      </c>
      <c r="F47" s="64">
        <f t="shared" si="2"/>
        <v>17412</v>
      </c>
      <c r="G47" s="80">
        <f t="shared" si="3"/>
        <v>137.26157650075334</v>
      </c>
      <c r="H47" s="57"/>
      <c r="I47" s="1"/>
      <c r="J47" s="99" t="s">
        <v>32</v>
      </c>
      <c r="K47" s="98" t="s">
        <v>33</v>
      </c>
      <c r="L47" s="101" t="s">
        <v>37</v>
      </c>
      <c r="M47" s="101">
        <v>2</v>
      </c>
      <c r="N47" s="101">
        <v>4</v>
      </c>
    </row>
    <row r="48" spans="2:14" ht="12.75">
      <c r="B48" s="71">
        <f t="shared" si="0"/>
        <v>43503</v>
      </c>
      <c r="C48" s="3"/>
      <c r="D48" s="80">
        <f t="shared" si="1"/>
        <v>17550.724014965457</v>
      </c>
      <c r="E48" s="80">
        <f>IF(arrondi="aucun",D47*Intérêt_1_jour,ROUND(D47*Intérêt_1_jour,arrondi))</f>
        <v>1.462438464708396</v>
      </c>
      <c r="F48" s="64">
        <f t="shared" si="2"/>
        <v>17412</v>
      </c>
      <c r="G48" s="80">
        <f t="shared" si="3"/>
        <v>138.72401496546172</v>
      </c>
      <c r="H48" s="57"/>
      <c r="I48" s="1"/>
      <c r="J48" s="97">
        <v>360</v>
      </c>
      <c r="K48" s="100" t="s">
        <v>34</v>
      </c>
      <c r="L48" s="106">
        <v>639.5901365048131</v>
      </c>
      <c r="M48" s="101">
        <v>639.7599999999999</v>
      </c>
      <c r="N48" s="101">
        <v>639.5903000000001</v>
      </c>
    </row>
    <row r="49" spans="2:14" ht="12.75">
      <c r="B49" s="71">
        <f t="shared" si="0"/>
        <v>43504</v>
      </c>
      <c r="C49" s="3"/>
      <c r="D49" s="80">
        <f t="shared" si="1"/>
        <v>17552.18657530004</v>
      </c>
      <c r="E49" s="80">
        <f>IF(arrondi="aucun",D48*Intérêt_1_jour,ROUND(D48*Intérêt_1_jour,arrondi))</f>
        <v>1.4625603345804548</v>
      </c>
      <c r="F49" s="64">
        <f t="shared" si="2"/>
        <v>17412</v>
      </c>
      <c r="G49" s="80">
        <f t="shared" si="3"/>
        <v>140.18657530004216</v>
      </c>
      <c r="H49" s="57"/>
      <c r="I49" s="1"/>
      <c r="J49" s="97"/>
      <c r="K49" s="100" t="s">
        <v>35</v>
      </c>
      <c r="L49" s="106">
        <v>649.2779550944352</v>
      </c>
      <c r="M49" s="102">
        <v>649.0500000000001</v>
      </c>
      <c r="N49" s="107">
        <v>649.2778000000001</v>
      </c>
    </row>
    <row r="50" spans="2:14" ht="12.75">
      <c r="B50" s="71">
        <f t="shared" si="0"/>
        <v>43505</v>
      </c>
      <c r="C50" s="3"/>
      <c r="D50" s="80">
        <f t="shared" si="1"/>
        <v>17553.649257514648</v>
      </c>
      <c r="E50" s="80">
        <f>IF(arrondi="aucun",D49*Intérêt_1_jour,ROUND(D49*Intérêt_1_jour,arrondi))</f>
        <v>1.4626822146083365</v>
      </c>
      <c r="F50" s="64">
        <f t="shared" si="2"/>
        <v>17412</v>
      </c>
      <c r="G50" s="80">
        <f t="shared" si="3"/>
        <v>141.64925751465051</v>
      </c>
      <c r="H50" s="57"/>
      <c r="I50" s="1"/>
      <c r="J50" s="97">
        <v>365</v>
      </c>
      <c r="K50" s="100" t="s">
        <v>34</v>
      </c>
      <c r="L50" s="106">
        <v>630.6781641764298</v>
      </c>
      <c r="M50" s="101">
        <v>630.6700000000002</v>
      </c>
      <c r="N50" s="101">
        <v>630.6782</v>
      </c>
    </row>
    <row r="51" spans="2:14" ht="12.75">
      <c r="B51" s="71">
        <f t="shared" si="0"/>
        <v>43506</v>
      </c>
      <c r="C51" s="3"/>
      <c r="D51" s="80">
        <f t="shared" si="1"/>
        <v>17555.112061619442</v>
      </c>
      <c r="E51" s="80">
        <f>IF(arrondi="aucun",D50*Intérêt_1_jour,ROUND(D50*Intérêt_1_jour,arrondi))</f>
        <v>1.4628041047928872</v>
      </c>
      <c r="F51" s="64">
        <f t="shared" si="2"/>
        <v>17412</v>
      </c>
      <c r="G51" s="80">
        <f t="shared" si="3"/>
        <v>143.1120616194434</v>
      </c>
      <c r="H51" s="57"/>
      <c r="I51" s="1"/>
      <c r="J51" s="97"/>
      <c r="K51" s="100" t="s">
        <v>35</v>
      </c>
      <c r="L51" s="106">
        <v>640.2290786864789</v>
      </c>
      <c r="M51" s="101">
        <v>640.3399999999998</v>
      </c>
      <c r="N51" s="101">
        <v>640.2292000000001</v>
      </c>
    </row>
    <row r="52" spans="2:9" ht="12.75">
      <c r="B52" s="71">
        <f t="shared" si="0"/>
        <v>43507</v>
      </c>
      <c r="C52" s="3"/>
      <c r="D52" s="80">
        <f t="shared" si="1"/>
        <v>17556.574987624575</v>
      </c>
      <c r="E52" s="80">
        <f>IF(arrondi="aucun",D51*Intérêt_1_jour,ROUND(D51*Intérêt_1_jour,arrondi))</f>
        <v>1.4629260051349535</v>
      </c>
      <c r="F52" s="64">
        <f t="shared" si="2"/>
        <v>17412</v>
      </c>
      <c r="G52" s="80">
        <f t="shared" si="3"/>
        <v>144.57498762457837</v>
      </c>
      <c r="H52" s="57"/>
      <c r="I52" s="1"/>
    </row>
    <row r="53" spans="2:9" ht="12.75">
      <c r="B53" s="71">
        <f t="shared" si="0"/>
        <v>43508</v>
      </c>
      <c r="C53" s="3"/>
      <c r="D53" s="80">
        <f t="shared" si="1"/>
        <v>17558.038035540212</v>
      </c>
      <c r="E53" s="80">
        <f>IF(arrondi="aucun",D52*Intérêt_1_jour,ROUND(D52*Intérêt_1_jour,arrondi))</f>
        <v>1.4630479156353813</v>
      </c>
      <c r="F53" s="64">
        <f t="shared" si="2"/>
        <v>17412</v>
      </c>
      <c r="G53" s="80">
        <f t="shared" si="3"/>
        <v>146.03803554021374</v>
      </c>
      <c r="H53" s="57"/>
      <c r="I53" s="1"/>
    </row>
    <row r="54" spans="2:9" ht="12.75">
      <c r="B54" s="71">
        <f t="shared" si="0"/>
        <v>43509</v>
      </c>
      <c r="C54" s="3"/>
      <c r="D54" s="80">
        <f t="shared" si="1"/>
        <v>17559.501205376506</v>
      </c>
      <c r="E54" s="80">
        <f>IF(arrondi="aucun",D53*Intérêt_1_jour,ROUND(D53*Intérêt_1_jour,arrondi))</f>
        <v>1.4631698362950176</v>
      </c>
      <c r="F54" s="64">
        <f t="shared" si="2"/>
        <v>17412</v>
      </c>
      <c r="G54" s="80">
        <f t="shared" si="3"/>
        <v>147.50120537650875</v>
      </c>
      <c r="H54" s="57"/>
      <c r="I54" s="1"/>
    </row>
    <row r="55" spans="2:9" ht="12.75">
      <c r="B55" s="71">
        <f t="shared" si="0"/>
        <v>43510</v>
      </c>
      <c r="C55" s="3"/>
      <c r="D55" s="80">
        <f t="shared" si="1"/>
        <v>17560.96449714362</v>
      </c>
      <c r="E55" s="80">
        <f>IF(arrondi="aucun",D54*Intérêt_1_jour,ROUND(D54*Intérêt_1_jour,arrondi))</f>
        <v>1.4632917671147088</v>
      </c>
      <c r="F55" s="64">
        <f t="shared" si="2"/>
        <v>17412</v>
      </c>
      <c r="G55" s="80">
        <f t="shared" si="3"/>
        <v>148.96449714362345</v>
      </c>
      <c r="H55" s="57"/>
      <c r="I55" s="1"/>
    </row>
    <row r="56" spans="2:9" ht="12.75">
      <c r="B56" s="71">
        <f t="shared" si="0"/>
        <v>43511</v>
      </c>
      <c r="C56" s="3"/>
      <c r="D56" s="80">
        <f t="shared" si="1"/>
        <v>17562.427910851715</v>
      </c>
      <c r="E56" s="80">
        <f>IF(arrondi="aucun",D55*Intérêt_1_jour,ROUND(D55*Intérêt_1_jour,arrondi))</f>
        <v>1.4634137080953018</v>
      </c>
      <c r="F56" s="64">
        <f t="shared" si="2"/>
        <v>17412</v>
      </c>
      <c r="G56" s="80">
        <f t="shared" si="3"/>
        <v>150.42791085171874</v>
      </c>
      <c r="H56" s="57"/>
      <c r="I56" s="1"/>
    </row>
    <row r="57" spans="2:9" ht="12.75">
      <c r="B57" s="71">
        <f t="shared" si="0"/>
        <v>43512</v>
      </c>
      <c r="C57" s="3"/>
      <c r="D57" s="80">
        <f t="shared" si="1"/>
        <v>17563.891446510952</v>
      </c>
      <c r="E57" s="80">
        <f>IF(arrondi="aucun",D56*Intérêt_1_jour,ROUND(D56*Intérêt_1_jour,arrondi))</f>
        <v>1.463535659237643</v>
      </c>
      <c r="F57" s="64">
        <f t="shared" si="2"/>
        <v>17412</v>
      </c>
      <c r="G57" s="80">
        <f t="shared" si="3"/>
        <v>151.89144651095637</v>
      </c>
      <c r="H57" s="57"/>
      <c r="I57" s="1"/>
    </row>
    <row r="58" spans="2:9" ht="12.75">
      <c r="B58" s="71">
        <f t="shared" si="0"/>
        <v>43513</v>
      </c>
      <c r="C58" s="3"/>
      <c r="D58" s="80">
        <f t="shared" si="1"/>
        <v>17565.355104131493</v>
      </c>
      <c r="E58" s="80">
        <f>IF(arrondi="aucun",D57*Intérêt_1_jour,ROUND(D57*Intérêt_1_jour,arrondi))</f>
        <v>1.4636576205425793</v>
      </c>
      <c r="F58" s="64">
        <f t="shared" si="2"/>
        <v>17412</v>
      </c>
      <c r="G58" s="80">
        <f t="shared" si="3"/>
        <v>153.35510413149896</v>
      </c>
      <c r="H58" s="57"/>
      <c r="I58" s="1"/>
    </row>
    <row r="59" spans="2:9" ht="12.75">
      <c r="B59" s="71">
        <f t="shared" si="0"/>
        <v>43514</v>
      </c>
      <c r="C59" s="3"/>
      <c r="D59" s="80">
        <f t="shared" si="1"/>
        <v>17566.818883723503</v>
      </c>
      <c r="E59" s="80">
        <f>IF(arrondi="aucun",D58*Intérêt_1_jour,ROUND(D58*Intérêt_1_jour,arrondi))</f>
        <v>1.4637795920109578</v>
      </c>
      <c r="F59" s="64">
        <f t="shared" si="2"/>
        <v>17412</v>
      </c>
      <c r="G59" s="80">
        <f t="shared" si="3"/>
        <v>154.8188837235099</v>
      </c>
      <c r="H59" s="57"/>
      <c r="I59" s="1"/>
    </row>
    <row r="60" spans="2:9" ht="12.75">
      <c r="B60" s="71">
        <f t="shared" si="0"/>
        <v>43515</v>
      </c>
      <c r="C60" s="3"/>
      <c r="D60" s="80">
        <f t="shared" si="1"/>
        <v>17568.282785297146</v>
      </c>
      <c r="E60" s="80">
        <f>IF(arrondi="aucun",D59*Intérêt_1_jour,ROUND(D59*Intérêt_1_jour,arrondi))</f>
        <v>1.4639015736436252</v>
      </c>
      <c r="F60" s="64">
        <f t="shared" si="2"/>
        <v>17412</v>
      </c>
      <c r="G60" s="80">
        <f t="shared" si="3"/>
        <v>156.28278529715354</v>
      </c>
      <c r="H60" s="57"/>
      <c r="I60" s="1"/>
    </row>
    <row r="61" spans="2:9" ht="12.75">
      <c r="B61" s="71">
        <f t="shared" si="0"/>
        <v>43516</v>
      </c>
      <c r="C61" s="3"/>
      <c r="D61" s="80">
        <f t="shared" si="1"/>
        <v>17569.746808862586</v>
      </c>
      <c r="E61" s="80">
        <f>IF(arrondi="aucun",D60*Intérêt_1_jour,ROUND(D60*Intérêt_1_jour,arrondi))</f>
        <v>1.4640235654414289</v>
      </c>
      <c r="F61" s="64">
        <f t="shared" si="2"/>
        <v>17412</v>
      </c>
      <c r="G61" s="80">
        <f t="shared" si="3"/>
        <v>157.74680886259497</v>
      </c>
      <c r="H61" s="57"/>
      <c r="I61" s="1"/>
    </row>
    <row r="62" spans="2:9" ht="12.75">
      <c r="B62" s="71">
        <f t="shared" si="0"/>
        <v>43517</v>
      </c>
      <c r="C62" s="3"/>
      <c r="D62" s="80">
        <f t="shared" si="1"/>
        <v>17571.210954429993</v>
      </c>
      <c r="E62" s="80">
        <f>IF(arrondi="aucun",D61*Intérêt_1_jour,ROUND(D61*Intérêt_1_jour,arrondi))</f>
        <v>1.4641455674052155</v>
      </c>
      <c r="F62" s="64">
        <f t="shared" si="2"/>
        <v>17412</v>
      </c>
      <c r="G62" s="80">
        <f t="shared" si="3"/>
        <v>159.21095443000019</v>
      </c>
      <c r="H62" s="57"/>
      <c r="I62" s="1"/>
    </row>
    <row r="63" spans="2:9" ht="12.75">
      <c r="B63" s="71">
        <f t="shared" si="0"/>
        <v>43518</v>
      </c>
      <c r="C63" s="3"/>
      <c r="D63" s="80">
        <f t="shared" si="1"/>
        <v>17572.67522200953</v>
      </c>
      <c r="E63" s="80">
        <f>IF(arrondi="aucun",D62*Intérêt_1_jour,ROUND(D62*Intérêt_1_jour,arrondi))</f>
        <v>1.4642675795358326</v>
      </c>
      <c r="F63" s="64">
        <f t="shared" si="2"/>
        <v>17412</v>
      </c>
      <c r="G63" s="80">
        <f t="shared" si="3"/>
        <v>160.67522200953601</v>
      </c>
      <c r="H63" s="57"/>
      <c r="I63" s="1"/>
    </row>
    <row r="64" spans="2:9" ht="12.75">
      <c r="B64" s="71">
        <f t="shared" si="0"/>
        <v>43519</v>
      </c>
      <c r="C64" s="3"/>
      <c r="D64" s="80">
        <f t="shared" si="1"/>
        <v>17574.139611611365</v>
      </c>
      <c r="E64" s="80">
        <f>IF(arrondi="aucun",D63*Intérêt_1_jour,ROUND(D63*Intérêt_1_jour,arrondi))</f>
        <v>1.4643896018341274</v>
      </c>
      <c r="F64" s="64">
        <f t="shared" si="2"/>
        <v>17412</v>
      </c>
      <c r="G64" s="80">
        <f t="shared" si="3"/>
        <v>162.13961161137013</v>
      </c>
      <c r="H64" s="57"/>
      <c r="I64" s="1"/>
    </row>
    <row r="65" spans="2:9" ht="12.75">
      <c r="B65" s="71">
        <f t="shared" si="0"/>
        <v>43520</v>
      </c>
      <c r="C65" s="3"/>
      <c r="D65" s="80">
        <f t="shared" si="1"/>
        <v>17575.604123245666</v>
      </c>
      <c r="E65" s="80">
        <f>IF(arrondi="aucun",D64*Intérêt_1_jour,ROUND(D64*Intérêt_1_jour,arrondi))</f>
        <v>1.464511634300947</v>
      </c>
      <c r="F65" s="64">
        <f t="shared" si="2"/>
        <v>17412</v>
      </c>
      <c r="G65" s="80">
        <f t="shared" si="3"/>
        <v>163.60412324567108</v>
      </c>
      <c r="H65" s="57"/>
      <c r="I65" s="1"/>
    </row>
    <row r="66" spans="2:9" ht="12.75">
      <c r="B66" s="71">
        <f t="shared" si="0"/>
        <v>43521</v>
      </c>
      <c r="C66" s="3"/>
      <c r="D66" s="80">
        <f t="shared" si="1"/>
        <v>17577.068756922603</v>
      </c>
      <c r="E66" s="80">
        <f>IF(arrondi="aucun",D65*Intérêt_1_jour,ROUND(D65*Intérêt_1_jour,arrondi))</f>
        <v>1.4646336769371389</v>
      </c>
      <c r="F66" s="64">
        <f t="shared" si="2"/>
        <v>17412</v>
      </c>
      <c r="G66" s="80">
        <f t="shared" si="3"/>
        <v>165.0687569226082</v>
      </c>
      <c r="H66" s="57"/>
      <c r="I66" s="1"/>
    </row>
    <row r="67" spans="2:9" ht="12.75">
      <c r="B67" s="71">
        <f t="shared" si="0"/>
        <v>43522</v>
      </c>
      <c r="C67" s="3"/>
      <c r="D67" s="80">
        <f t="shared" si="1"/>
        <v>17578.533512652346</v>
      </c>
      <c r="E67" s="80">
        <f>IF(arrondi="aucun",D66*Intérêt_1_jour,ROUND(D66*Intérêt_1_jour,arrondi))</f>
        <v>1.4647557297435503</v>
      </c>
      <c r="F67" s="64">
        <f t="shared" si="2"/>
        <v>17412</v>
      </c>
      <c r="G67" s="80">
        <f t="shared" si="3"/>
        <v>166.53351265235176</v>
      </c>
      <c r="H67" s="57"/>
      <c r="I67" s="1"/>
    </row>
    <row r="68" spans="2:9" ht="12.75">
      <c r="B68" s="71">
        <f t="shared" si="0"/>
        <v>43523</v>
      </c>
      <c r="C68" s="3"/>
      <c r="D68" s="80">
        <f t="shared" si="1"/>
        <v>17579.998390445067</v>
      </c>
      <c r="E68" s="80">
        <f>IF(arrondi="aucun",D67*Intérêt_1_jour,ROUND(D67*Intérêt_1_jour,arrondi))</f>
        <v>1.4648777927210288</v>
      </c>
      <c r="F68" s="64">
        <f t="shared" si="2"/>
        <v>17412</v>
      </c>
      <c r="G68" s="80">
        <f t="shared" si="3"/>
        <v>167.9983904450728</v>
      </c>
      <c r="H68" s="57"/>
      <c r="I68" s="1"/>
    </row>
    <row r="69" spans="2:9" ht="12.75">
      <c r="B69" s="71">
        <f t="shared" si="0"/>
        <v>43524</v>
      </c>
      <c r="C69" s="3"/>
      <c r="D69" s="80">
        <f t="shared" si="1"/>
        <v>17581.46339031094</v>
      </c>
      <c r="E69" s="80">
        <f>IF(arrondi="aucun",D68*Intérêt_1_jour,ROUND(D68*Intérêt_1_jour,arrondi))</f>
        <v>1.4649998658704222</v>
      </c>
      <c r="F69" s="64">
        <f t="shared" si="2"/>
        <v>17412</v>
      </c>
      <c r="G69" s="80">
        <f t="shared" si="3"/>
        <v>169.46339031094323</v>
      </c>
      <c r="H69" s="57"/>
      <c r="I69" s="1"/>
    </row>
    <row r="70" spans="2:9" ht="12.75">
      <c r="B70" s="71">
        <f t="shared" si="0"/>
        <v>43525</v>
      </c>
      <c r="C70" s="3">
        <v>1000</v>
      </c>
      <c r="D70" s="80">
        <f t="shared" si="1"/>
        <v>18582.928512260132</v>
      </c>
      <c r="E70" s="80">
        <f>IF(arrondi="aucun",D69*Intérêt_1_jour,ROUND(D69*Intérêt_1_jour,arrondi))</f>
        <v>1.4651219491925782</v>
      </c>
      <c r="F70" s="64">
        <f t="shared" si="2"/>
        <v>18412</v>
      </c>
      <c r="G70" s="80">
        <f t="shared" si="3"/>
        <v>170.9285122601358</v>
      </c>
      <c r="H70" s="57"/>
      <c r="I70" s="1"/>
    </row>
    <row r="71" spans="2:9" ht="12.75">
      <c r="B71" s="71">
        <f t="shared" si="0"/>
        <v>43526</v>
      </c>
      <c r="C71" s="3"/>
      <c r="D71" s="80">
        <f t="shared" si="1"/>
        <v>18584.477089636155</v>
      </c>
      <c r="E71" s="80">
        <f>IF(arrondi="aucun",D70*Intérêt_1_jour,ROUND(D70*Intérêt_1_jour,arrondi))</f>
        <v>1.5485773760216777</v>
      </c>
      <c r="F71" s="64">
        <f t="shared" si="2"/>
        <v>18412</v>
      </c>
      <c r="G71" s="80">
        <f t="shared" si="3"/>
        <v>172.47708963615747</v>
      </c>
      <c r="H71" s="57"/>
      <c r="I71" s="1"/>
    </row>
    <row r="72" spans="2:9" ht="12.75">
      <c r="B72" s="71">
        <f t="shared" si="0"/>
        <v>43527</v>
      </c>
      <c r="C72" s="3"/>
      <c r="D72" s="80">
        <f t="shared" si="1"/>
        <v>18586.02579606029</v>
      </c>
      <c r="E72" s="80">
        <f>IF(arrondi="aucun",D71*Intérêt_1_jour,ROUND(D71*Intérêt_1_jour,arrondi))</f>
        <v>1.5487064241363462</v>
      </c>
      <c r="F72" s="64">
        <f t="shared" si="2"/>
        <v>18412</v>
      </c>
      <c r="G72" s="80">
        <f t="shared" si="3"/>
        <v>174.02579606029383</v>
      </c>
      <c r="H72" s="57"/>
      <c r="I72" s="1"/>
    </row>
    <row r="73" spans="2:9" ht="12.75">
      <c r="B73" s="71">
        <f t="shared" si="0"/>
        <v>43528</v>
      </c>
      <c r="C73" s="3"/>
      <c r="D73" s="80">
        <f t="shared" si="1"/>
        <v>18587.574631543295</v>
      </c>
      <c r="E73" s="80">
        <f>IF(arrondi="aucun",D72*Intérêt_1_jour,ROUND(D72*Intérêt_1_jour,arrondi))</f>
        <v>1.5488354830050242</v>
      </c>
      <c r="F73" s="64">
        <f t="shared" si="2"/>
        <v>18412</v>
      </c>
      <c r="G73" s="80">
        <f t="shared" si="3"/>
        <v>175.57463154329886</v>
      </c>
      <c r="H73" s="57"/>
      <c r="I73" s="1"/>
    </row>
    <row r="74" spans="2:9" ht="12.75">
      <c r="B74" s="71">
        <f t="shared" si="0"/>
        <v>43529</v>
      </c>
      <c r="C74" s="3"/>
      <c r="D74" s="80">
        <f t="shared" si="1"/>
        <v>18589.123596095924</v>
      </c>
      <c r="E74" s="80">
        <f>IF(arrondi="aucun",D73*Intérêt_1_jour,ROUND(D73*Intérêt_1_jour,arrondi))</f>
        <v>1.548964552628608</v>
      </c>
      <c r="F74" s="64">
        <f t="shared" si="2"/>
        <v>18412</v>
      </c>
      <c r="G74" s="80">
        <f t="shared" si="3"/>
        <v>177.12359609592747</v>
      </c>
      <c r="H74" s="57"/>
      <c r="I74" s="1"/>
    </row>
    <row r="75" spans="2:9" ht="12.75">
      <c r="B75" s="71">
        <f t="shared" si="0"/>
        <v>43530</v>
      </c>
      <c r="C75" s="3"/>
      <c r="D75" s="80">
        <f t="shared" si="1"/>
        <v>18590.672689728934</v>
      </c>
      <c r="E75" s="80">
        <f>IF(arrondi="aucun",D74*Intérêt_1_jour,ROUND(D74*Intérêt_1_jour,arrondi))</f>
        <v>1.5490936330079936</v>
      </c>
      <c r="F75" s="64">
        <f t="shared" si="2"/>
        <v>18412</v>
      </c>
      <c r="G75" s="80">
        <f t="shared" si="3"/>
        <v>178.67268972893547</v>
      </c>
      <c r="H75" s="57"/>
      <c r="I75" s="1"/>
    </row>
    <row r="76" spans="2:9" ht="12.75">
      <c r="B76" s="71">
        <f t="shared" si="0"/>
        <v>43531</v>
      </c>
      <c r="C76" s="3"/>
      <c r="D76" s="80">
        <f t="shared" si="1"/>
        <v>18592.22191245308</v>
      </c>
      <c r="E76" s="80">
        <f>IF(arrondi="aucun",D75*Intérêt_1_jour,ROUND(D75*Intérêt_1_jour,arrondi))</f>
        <v>1.5492227241440777</v>
      </c>
      <c r="F76" s="64">
        <f t="shared" si="2"/>
        <v>18412</v>
      </c>
      <c r="G76" s="80">
        <f t="shared" si="3"/>
        <v>180.22191245307954</v>
      </c>
      <c r="H76" s="57"/>
      <c r="I76" s="1"/>
    </row>
    <row r="77" spans="2:9" ht="12.75">
      <c r="B77" s="71">
        <f aca="true" t="shared" si="4" ref="B77:B140">B76+1</f>
        <v>43532</v>
      </c>
      <c r="C77" s="3"/>
      <c r="D77" s="80">
        <f aca="true" t="shared" si="5" ref="D77:D140">D76+C77+E77</f>
        <v>18593.771264279116</v>
      </c>
      <c r="E77" s="80">
        <f>IF(arrondi="aucun",D76*Intérêt_1_jour,ROUND(D76*Intérêt_1_jour,arrondi))</f>
        <v>1.5493518260377566</v>
      </c>
      <c r="F77" s="64">
        <f aca="true" t="shared" si="6" ref="F77:F140">F76+C77</f>
        <v>18412</v>
      </c>
      <c r="G77" s="80">
        <f aca="true" t="shared" si="7" ref="G77:G140">G76+E77</f>
        <v>181.7712642791173</v>
      </c>
      <c r="H77" s="57"/>
      <c r="I77" s="1"/>
    </row>
    <row r="78" spans="2:9" ht="12.75">
      <c r="B78" s="71">
        <f t="shared" si="4"/>
        <v>43533</v>
      </c>
      <c r="C78" s="3"/>
      <c r="D78" s="80">
        <f t="shared" si="5"/>
        <v>18595.320745217807</v>
      </c>
      <c r="E78" s="80">
        <f>IF(arrondi="aucun",D77*Intérêt_1_jour,ROUND(D77*Intérêt_1_jour,arrondi))</f>
        <v>1.5494809386899262</v>
      </c>
      <c r="F78" s="64">
        <f t="shared" si="6"/>
        <v>18412</v>
      </c>
      <c r="G78" s="80">
        <f t="shared" si="7"/>
        <v>183.32074521780723</v>
      </c>
      <c r="H78" s="57"/>
      <c r="I78" s="1"/>
    </row>
    <row r="79" spans="2:9" ht="12.75">
      <c r="B79" s="71">
        <f t="shared" si="4"/>
        <v>43534</v>
      </c>
      <c r="C79" s="3"/>
      <c r="D79" s="80">
        <f t="shared" si="5"/>
        <v>18596.87035527991</v>
      </c>
      <c r="E79" s="80">
        <f>IF(arrondi="aucun",D78*Intérêt_1_jour,ROUND(D78*Intérêt_1_jour,arrondi))</f>
        <v>1.5496100621014839</v>
      </c>
      <c r="F79" s="64">
        <f t="shared" si="6"/>
        <v>18412</v>
      </c>
      <c r="G79" s="80">
        <f t="shared" si="7"/>
        <v>184.87035527990872</v>
      </c>
      <c r="H79" s="57"/>
      <c r="I79" s="1"/>
    </row>
    <row r="80" spans="2:9" ht="12.75">
      <c r="B80" s="71">
        <f t="shared" si="4"/>
        <v>43535</v>
      </c>
      <c r="C80" s="3"/>
      <c r="D80" s="80">
        <f t="shared" si="5"/>
        <v>18598.420094476183</v>
      </c>
      <c r="E80" s="80">
        <f>IF(arrondi="aucun",D79*Intérêt_1_jour,ROUND(D79*Intérêt_1_jour,arrondi))</f>
        <v>1.5497391962733258</v>
      </c>
      <c r="F80" s="64">
        <f t="shared" si="6"/>
        <v>18412</v>
      </c>
      <c r="G80" s="80">
        <f t="shared" si="7"/>
        <v>186.42009447618204</v>
      </c>
      <c r="H80" s="57"/>
      <c r="I80" s="1"/>
    </row>
    <row r="81" spans="2:9" ht="12.75">
      <c r="B81" s="71">
        <f t="shared" si="4"/>
        <v>43536</v>
      </c>
      <c r="C81" s="3"/>
      <c r="D81" s="80">
        <f t="shared" si="5"/>
        <v>18599.96996281739</v>
      </c>
      <c r="E81" s="80">
        <f>IF(arrondi="aucun",D80*Intérêt_1_jour,ROUND(D80*Intérêt_1_jour,arrondi))</f>
        <v>1.5498683412063485</v>
      </c>
      <c r="F81" s="64">
        <f t="shared" si="6"/>
        <v>18412</v>
      </c>
      <c r="G81" s="80">
        <f t="shared" si="7"/>
        <v>187.9699628173884</v>
      </c>
      <c r="H81" s="57"/>
      <c r="I81" s="1"/>
    </row>
    <row r="82" spans="2:9" ht="12.75">
      <c r="B82" s="71">
        <f t="shared" si="4"/>
        <v>43537</v>
      </c>
      <c r="C82" s="3"/>
      <c r="D82" s="80">
        <f t="shared" si="5"/>
        <v>18601.519960314294</v>
      </c>
      <c r="E82" s="80">
        <f>IF(arrondi="aucun",D81*Intérêt_1_jour,ROUND(D81*Intérêt_1_jour,arrondi))</f>
        <v>1.5499974969014492</v>
      </c>
      <c r="F82" s="64">
        <f t="shared" si="6"/>
        <v>18412</v>
      </c>
      <c r="G82" s="80">
        <f t="shared" si="7"/>
        <v>189.51996031428985</v>
      </c>
      <c r="H82" s="57"/>
      <c r="I82" s="1"/>
    </row>
    <row r="83" spans="2:9" ht="12.75">
      <c r="B83" s="71">
        <f t="shared" si="4"/>
        <v>43538</v>
      </c>
      <c r="C83" s="3"/>
      <c r="D83" s="80">
        <f t="shared" si="5"/>
        <v>18603.070086977652</v>
      </c>
      <c r="E83" s="80">
        <f>IF(arrondi="aucun",D82*Intérêt_1_jour,ROUND(D82*Intérêt_1_jour,arrondi))</f>
        <v>1.5501266633595243</v>
      </c>
      <c r="F83" s="64">
        <f t="shared" si="6"/>
        <v>18412</v>
      </c>
      <c r="G83" s="80">
        <f t="shared" si="7"/>
        <v>191.07008697764937</v>
      </c>
      <c r="H83" s="57"/>
      <c r="I83" s="1"/>
    </row>
    <row r="84" spans="2:9" ht="12.75">
      <c r="B84" s="71">
        <f t="shared" si="4"/>
        <v>43539</v>
      </c>
      <c r="C84" s="3"/>
      <c r="D84" s="80">
        <f t="shared" si="5"/>
        <v>18604.620342818234</v>
      </c>
      <c r="E84" s="80">
        <f>IF(arrondi="aucun",D83*Intérêt_1_jour,ROUND(D83*Intérêt_1_jour,arrondi))</f>
        <v>1.550255840581471</v>
      </c>
      <c r="F84" s="64">
        <f t="shared" si="6"/>
        <v>18412</v>
      </c>
      <c r="G84" s="80">
        <f t="shared" si="7"/>
        <v>192.62034281823082</v>
      </c>
      <c r="H84" s="57"/>
      <c r="I84" s="1"/>
    </row>
    <row r="85" spans="2:9" ht="12.75">
      <c r="B85" s="71">
        <f t="shared" si="4"/>
        <v>43540</v>
      </c>
      <c r="C85" s="3"/>
      <c r="D85" s="80">
        <f t="shared" si="5"/>
        <v>18606.170727846802</v>
      </c>
      <c r="E85" s="80">
        <f>IF(arrondi="aucun",D84*Intérêt_1_jour,ROUND(D84*Intérêt_1_jour,arrondi))</f>
        <v>1.5503850285681862</v>
      </c>
      <c r="F85" s="64">
        <f t="shared" si="6"/>
        <v>18412</v>
      </c>
      <c r="G85" s="80">
        <f t="shared" si="7"/>
        <v>194.170727846799</v>
      </c>
      <c r="H85" s="57"/>
      <c r="I85" s="1"/>
    </row>
    <row r="86" spans="2:9" ht="12.75">
      <c r="B86" s="71">
        <f t="shared" si="4"/>
        <v>43541</v>
      </c>
      <c r="C86" s="3"/>
      <c r="D86" s="80">
        <f t="shared" si="5"/>
        <v>18607.721242074123</v>
      </c>
      <c r="E86" s="80">
        <f>IF(arrondi="aucun",D85*Intérêt_1_jour,ROUND(D85*Intérêt_1_jour,arrondi))</f>
        <v>1.5505142273205668</v>
      </c>
      <c r="F86" s="64">
        <f t="shared" si="6"/>
        <v>18412</v>
      </c>
      <c r="G86" s="80">
        <f t="shared" si="7"/>
        <v>195.72124207411957</v>
      </c>
      <c r="H86" s="57"/>
      <c r="I86" s="1"/>
    </row>
    <row r="87" spans="2:9" ht="12.75">
      <c r="B87" s="71">
        <f t="shared" si="4"/>
        <v>43542</v>
      </c>
      <c r="C87" s="3"/>
      <c r="D87" s="80">
        <f t="shared" si="5"/>
        <v>18609.271885510963</v>
      </c>
      <c r="E87" s="80">
        <f>IF(arrondi="aucun",D86*Intérêt_1_jour,ROUND(D86*Intérêt_1_jour,arrondi))</f>
        <v>1.5506434368395103</v>
      </c>
      <c r="F87" s="64">
        <f t="shared" si="6"/>
        <v>18412</v>
      </c>
      <c r="G87" s="80">
        <f t="shared" si="7"/>
        <v>197.2718855109591</v>
      </c>
      <c r="H87" s="57"/>
      <c r="I87" s="1"/>
    </row>
    <row r="88" spans="2:9" ht="12.75">
      <c r="B88" s="71">
        <f t="shared" si="4"/>
        <v>43543</v>
      </c>
      <c r="C88" s="3"/>
      <c r="D88" s="80">
        <f t="shared" si="5"/>
        <v>18610.82265816809</v>
      </c>
      <c r="E88" s="80">
        <f>IF(arrondi="aucun",D87*Intérêt_1_jour,ROUND(D87*Intérêt_1_jour,arrondi))</f>
        <v>1.5507726571259135</v>
      </c>
      <c r="F88" s="64">
        <f t="shared" si="6"/>
        <v>18412</v>
      </c>
      <c r="G88" s="80">
        <f t="shared" si="7"/>
        <v>198.822658168085</v>
      </c>
      <c r="H88" s="57"/>
      <c r="I88" s="1"/>
    </row>
    <row r="89" spans="2:9" ht="12.75">
      <c r="B89" s="71">
        <f t="shared" si="4"/>
        <v>43544</v>
      </c>
      <c r="C89" s="3"/>
      <c r="D89" s="80">
        <f t="shared" si="5"/>
        <v>18612.373560056272</v>
      </c>
      <c r="E89" s="80">
        <f>IF(arrondi="aucun",D88*Intérêt_1_jour,ROUND(D88*Intérêt_1_jour,arrondi))</f>
        <v>1.5509018881806742</v>
      </c>
      <c r="F89" s="64">
        <f t="shared" si="6"/>
        <v>18412</v>
      </c>
      <c r="G89" s="80">
        <f t="shared" si="7"/>
        <v>200.3735600562657</v>
      </c>
      <c r="H89" s="57"/>
      <c r="I89" s="1"/>
    </row>
    <row r="90" spans="2:9" ht="12.75">
      <c r="B90" s="71">
        <f t="shared" si="4"/>
        <v>43545</v>
      </c>
      <c r="C90" s="3"/>
      <c r="D90" s="80">
        <f t="shared" si="5"/>
        <v>18613.924591186278</v>
      </c>
      <c r="E90" s="80">
        <f>IF(arrondi="aucun",D89*Intérêt_1_jour,ROUND(D89*Intérêt_1_jour,arrondi))</f>
        <v>1.5510311300046893</v>
      </c>
      <c r="F90" s="64">
        <f t="shared" si="6"/>
        <v>18412</v>
      </c>
      <c r="G90" s="80">
        <f t="shared" si="7"/>
        <v>201.9245911862704</v>
      </c>
      <c r="H90" s="57"/>
      <c r="I90" s="1"/>
    </row>
    <row r="91" spans="2:9" ht="12.75">
      <c r="B91" s="71">
        <f t="shared" si="4"/>
        <v>43546</v>
      </c>
      <c r="C91" s="3"/>
      <c r="D91" s="80">
        <f t="shared" si="5"/>
        <v>18615.475751568876</v>
      </c>
      <c r="E91" s="80">
        <f>IF(arrondi="aucun",D90*Intérêt_1_jour,ROUND(D90*Intérêt_1_jour,arrondi))</f>
        <v>1.5511603825988565</v>
      </c>
      <c r="F91" s="64">
        <f t="shared" si="6"/>
        <v>18412</v>
      </c>
      <c r="G91" s="80">
        <f t="shared" si="7"/>
        <v>203.47575156886924</v>
      </c>
      <c r="H91" s="57"/>
      <c r="I91" s="1"/>
    </row>
    <row r="92" spans="2:9" ht="12.75">
      <c r="B92" s="71">
        <f t="shared" si="4"/>
        <v>43547</v>
      </c>
      <c r="C92" s="3"/>
      <c r="D92" s="80">
        <f t="shared" si="5"/>
        <v>18617.027041214842</v>
      </c>
      <c r="E92" s="80">
        <f>IF(arrondi="aucun",D91*Intérêt_1_jour,ROUND(D91*Intérêt_1_jour,arrondi))</f>
        <v>1.551289645964073</v>
      </c>
      <c r="F92" s="64">
        <f t="shared" si="6"/>
        <v>18412</v>
      </c>
      <c r="G92" s="80">
        <f t="shared" si="7"/>
        <v>205.0270412148333</v>
      </c>
      <c r="H92" s="57"/>
      <c r="I92" s="1"/>
    </row>
    <row r="93" spans="2:9" ht="12.75">
      <c r="B93" s="71">
        <f t="shared" si="4"/>
        <v>43548</v>
      </c>
      <c r="C93" s="3"/>
      <c r="D93" s="80">
        <f t="shared" si="5"/>
        <v>18618.578460134944</v>
      </c>
      <c r="E93" s="80">
        <f>IF(arrondi="aucun",D92*Intérêt_1_jour,ROUND(D92*Intérêt_1_jour,arrondi))</f>
        <v>1.5514189201012367</v>
      </c>
      <c r="F93" s="64">
        <f t="shared" si="6"/>
        <v>18412</v>
      </c>
      <c r="G93" s="80">
        <f t="shared" si="7"/>
        <v>206.57846013493455</v>
      </c>
      <c r="H93" s="57"/>
      <c r="I93" s="1"/>
    </row>
    <row r="94" spans="2:9" ht="12.75">
      <c r="B94" s="71">
        <f t="shared" si="4"/>
        <v>43549</v>
      </c>
      <c r="C94" s="3"/>
      <c r="D94" s="80">
        <f t="shared" si="5"/>
        <v>18620.130008339955</v>
      </c>
      <c r="E94" s="80">
        <f>IF(arrondi="aucun",D93*Intérêt_1_jour,ROUND(D93*Intérêt_1_jour,arrondi))</f>
        <v>1.5515482050112452</v>
      </c>
      <c r="F94" s="64">
        <f t="shared" si="6"/>
        <v>18412</v>
      </c>
      <c r="G94" s="80">
        <f t="shared" si="7"/>
        <v>208.1300083399458</v>
      </c>
      <c r="H94" s="57"/>
      <c r="I94" s="1"/>
    </row>
    <row r="95" spans="2:9" ht="12.75">
      <c r="B95" s="71">
        <f t="shared" si="4"/>
        <v>43550</v>
      </c>
      <c r="C95" s="3"/>
      <c r="D95" s="80">
        <f t="shared" si="5"/>
        <v>18621.68168584065</v>
      </c>
      <c r="E95" s="80">
        <f>IF(arrondi="aucun",D94*Intérêt_1_jour,ROUND(D94*Intérêt_1_jour,arrondi))</f>
        <v>1.551677500694996</v>
      </c>
      <c r="F95" s="64">
        <f t="shared" si="6"/>
        <v>18412</v>
      </c>
      <c r="G95" s="80">
        <f t="shared" si="7"/>
        <v>209.6816858406408</v>
      </c>
      <c r="H95" s="57"/>
      <c r="I95" s="1"/>
    </row>
    <row r="96" spans="2:9" ht="12.75">
      <c r="B96" s="71">
        <f t="shared" si="4"/>
        <v>43551</v>
      </c>
      <c r="C96" s="3"/>
      <c r="D96" s="80">
        <f t="shared" si="5"/>
        <v>18623.233492647803</v>
      </c>
      <c r="E96" s="80">
        <f>IF(arrondi="aucun",D95*Intérêt_1_jour,ROUND(D95*Intérêt_1_jour,arrondi))</f>
        <v>1.5518068071533875</v>
      </c>
      <c r="F96" s="64">
        <f t="shared" si="6"/>
        <v>18412</v>
      </c>
      <c r="G96" s="80">
        <f t="shared" si="7"/>
        <v>211.23349264779418</v>
      </c>
      <c r="H96" s="57"/>
      <c r="I96" s="1"/>
    </row>
    <row r="97" spans="2:9" ht="12.75">
      <c r="B97" s="71">
        <f t="shared" si="4"/>
        <v>43552</v>
      </c>
      <c r="C97" s="3"/>
      <c r="D97" s="80">
        <f t="shared" si="5"/>
        <v>18624.78542877219</v>
      </c>
      <c r="E97" s="80">
        <f>IF(arrondi="aucun",D96*Intérêt_1_jour,ROUND(D96*Intérêt_1_jour,arrondi))</f>
        <v>1.5519361243873169</v>
      </c>
      <c r="F97" s="64">
        <f t="shared" si="6"/>
        <v>18412</v>
      </c>
      <c r="G97" s="80">
        <f t="shared" si="7"/>
        <v>212.7854287721815</v>
      </c>
      <c r="H97" s="57"/>
      <c r="I97" s="1"/>
    </row>
    <row r="98" spans="2:9" ht="12.75">
      <c r="B98" s="71">
        <f t="shared" si="4"/>
        <v>43553</v>
      </c>
      <c r="C98" s="3"/>
      <c r="D98" s="80">
        <f t="shared" si="5"/>
        <v>18626.337494224586</v>
      </c>
      <c r="E98" s="80">
        <f>IF(arrondi="aucun",D97*Intérêt_1_jour,ROUND(D97*Intérêt_1_jour,arrondi))</f>
        <v>1.5520654523976825</v>
      </c>
      <c r="F98" s="64">
        <f t="shared" si="6"/>
        <v>18412</v>
      </c>
      <c r="G98" s="80">
        <f t="shared" si="7"/>
        <v>214.33749422457916</v>
      </c>
      <c r="H98" s="57"/>
      <c r="I98" s="1"/>
    </row>
    <row r="99" spans="2:9" ht="12.75">
      <c r="B99" s="71">
        <f t="shared" si="4"/>
        <v>43554</v>
      </c>
      <c r="C99" s="3"/>
      <c r="D99" s="80">
        <f t="shared" si="5"/>
        <v>18627.88968901577</v>
      </c>
      <c r="E99" s="80">
        <f>IF(arrondi="aucun",D98*Intérêt_1_jour,ROUND(D98*Intérêt_1_jour,arrondi))</f>
        <v>1.5521947911853822</v>
      </c>
      <c r="F99" s="64">
        <f t="shared" si="6"/>
        <v>18412</v>
      </c>
      <c r="G99" s="80">
        <f t="shared" si="7"/>
        <v>215.88968901576453</v>
      </c>
      <c r="H99" s="57"/>
      <c r="I99" s="1"/>
    </row>
    <row r="100" spans="2:8" ht="12.75">
      <c r="B100" s="71">
        <f t="shared" si="4"/>
        <v>43555</v>
      </c>
      <c r="C100" s="3"/>
      <c r="D100" s="80">
        <f t="shared" si="5"/>
        <v>18629.44201315652</v>
      </c>
      <c r="E100" s="80">
        <f>IF(arrondi="aucun",D99*Intérêt_1_jour,ROUND(D99*Intérêt_1_jour,arrondi))</f>
        <v>1.5523241407513142</v>
      </c>
      <c r="F100" s="64">
        <f t="shared" si="6"/>
        <v>18412</v>
      </c>
      <c r="G100" s="80">
        <f t="shared" si="7"/>
        <v>217.44201315651586</v>
      </c>
      <c r="H100" s="58"/>
    </row>
    <row r="101" spans="2:8" ht="12.75">
      <c r="B101" s="71">
        <f t="shared" si="4"/>
        <v>43556</v>
      </c>
      <c r="C101" s="3"/>
      <c r="D101" s="80">
        <f t="shared" si="5"/>
        <v>18630.994466657616</v>
      </c>
      <c r="E101" s="80">
        <f>IF(arrondi="aucun",D100*Intérêt_1_jour,ROUND(D100*Intérêt_1_jour,arrondi))</f>
        <v>1.5524535010963767</v>
      </c>
      <c r="F101" s="64">
        <f t="shared" si="6"/>
        <v>18412</v>
      </c>
      <c r="G101" s="80">
        <f t="shared" si="7"/>
        <v>218.99446665761224</v>
      </c>
      <c r="H101" s="57"/>
    </row>
    <row r="102" spans="2:7" ht="12.75">
      <c r="B102" s="71">
        <f t="shared" si="4"/>
        <v>43557</v>
      </c>
      <c r="C102" s="3"/>
      <c r="D102" s="80">
        <f t="shared" si="5"/>
        <v>18632.547049529836</v>
      </c>
      <c r="E102" s="80">
        <f>IF(arrondi="aucun",D101*Intérêt_1_jour,ROUND(D101*Intérêt_1_jour,arrondi))</f>
        <v>1.5525828722214678</v>
      </c>
      <c r="F102" s="64">
        <f t="shared" si="6"/>
        <v>18412</v>
      </c>
      <c r="G102" s="80">
        <f t="shared" si="7"/>
        <v>220.5470495298337</v>
      </c>
    </row>
    <row r="103" spans="2:7" ht="12.75">
      <c r="B103" s="71">
        <f t="shared" si="4"/>
        <v>43558</v>
      </c>
      <c r="C103" s="3"/>
      <c r="D103" s="80">
        <f t="shared" si="5"/>
        <v>18634.099761783964</v>
      </c>
      <c r="E103" s="80">
        <f>IF(arrondi="aucun",D102*Intérêt_1_jour,ROUND(D102*Intérêt_1_jour,arrondi))</f>
        <v>1.5527122541274863</v>
      </c>
      <c r="F103" s="64">
        <f t="shared" si="6"/>
        <v>18412</v>
      </c>
      <c r="G103" s="80">
        <f t="shared" si="7"/>
        <v>222.0997617839612</v>
      </c>
    </row>
    <row r="104" spans="2:7" ht="12.75">
      <c r="B104" s="71">
        <f t="shared" si="4"/>
        <v>43559</v>
      </c>
      <c r="C104" s="3"/>
      <c r="D104" s="80">
        <f t="shared" si="5"/>
        <v>18635.65260343078</v>
      </c>
      <c r="E104" s="80">
        <f>IF(arrondi="aucun",D103*Intérêt_1_jour,ROUND(D103*Intérêt_1_jour,arrondi))</f>
        <v>1.5528416468153303</v>
      </c>
      <c r="F104" s="64">
        <f t="shared" si="6"/>
        <v>18412</v>
      </c>
      <c r="G104" s="80">
        <f t="shared" si="7"/>
        <v>223.65260343077654</v>
      </c>
    </row>
    <row r="105" spans="2:7" ht="12.75">
      <c r="B105" s="71">
        <f t="shared" si="4"/>
        <v>43560</v>
      </c>
      <c r="C105" s="3"/>
      <c r="D105" s="80">
        <f t="shared" si="5"/>
        <v>18637.205574481064</v>
      </c>
      <c r="E105" s="80">
        <f>IF(arrondi="aucun",D104*Intérêt_1_jour,ROUND(D104*Intérêt_1_jour,arrondi))</f>
        <v>1.5529710502858982</v>
      </c>
      <c r="F105" s="64">
        <f t="shared" si="6"/>
        <v>18412</v>
      </c>
      <c r="G105" s="80">
        <f t="shared" si="7"/>
        <v>225.20557448106243</v>
      </c>
    </row>
    <row r="106" spans="2:7" ht="12.75">
      <c r="B106" s="71">
        <f t="shared" si="4"/>
        <v>43561</v>
      </c>
      <c r="C106" s="3"/>
      <c r="D106" s="80">
        <f t="shared" si="5"/>
        <v>18638.758674945606</v>
      </c>
      <c r="E106" s="80">
        <f>IF(arrondi="aucun",D105*Intérêt_1_jour,ROUND(D105*Intérêt_1_jour,arrondi))</f>
        <v>1.5531004645400885</v>
      </c>
      <c r="F106" s="64">
        <f t="shared" si="6"/>
        <v>18412</v>
      </c>
      <c r="G106" s="80">
        <f t="shared" si="7"/>
        <v>226.7586749456025</v>
      </c>
    </row>
    <row r="107" spans="2:7" ht="12.75">
      <c r="B107" s="71">
        <f t="shared" si="4"/>
        <v>43562</v>
      </c>
      <c r="C107" s="3"/>
      <c r="D107" s="80">
        <f t="shared" si="5"/>
        <v>18640.311904835184</v>
      </c>
      <c r="E107" s="80">
        <f>IF(arrondi="aucun",D106*Intérêt_1_jour,ROUND(D106*Intérêt_1_jour,arrondi))</f>
        <v>1.5532298895788004</v>
      </c>
      <c r="F107" s="64">
        <f t="shared" si="6"/>
        <v>18412</v>
      </c>
      <c r="G107" s="80">
        <f t="shared" si="7"/>
        <v>228.3119048351813</v>
      </c>
    </row>
    <row r="108" spans="2:7" ht="12.75">
      <c r="B108" s="71">
        <f t="shared" si="4"/>
        <v>43563</v>
      </c>
      <c r="C108" s="3"/>
      <c r="D108" s="80">
        <f t="shared" si="5"/>
        <v>18641.865264160588</v>
      </c>
      <c r="E108" s="80">
        <f>IF(arrondi="aucun",D107*Intérêt_1_jour,ROUND(D107*Intérêt_1_jour,arrondi))</f>
        <v>1.5533593254029319</v>
      </c>
      <c r="F108" s="64">
        <f t="shared" si="6"/>
        <v>18412</v>
      </c>
      <c r="G108" s="80">
        <f t="shared" si="7"/>
        <v>229.86526416058425</v>
      </c>
    </row>
    <row r="109" spans="2:7" ht="12.75">
      <c r="B109" s="71">
        <f t="shared" si="4"/>
        <v>43564</v>
      </c>
      <c r="C109" s="3"/>
      <c r="D109" s="80">
        <f t="shared" si="5"/>
        <v>18643.4187529326</v>
      </c>
      <c r="E109" s="80">
        <f>IF(arrondi="aucun",D108*Intérêt_1_jour,ROUND(D108*Intérêt_1_jour,arrondi))</f>
        <v>1.5534887720133823</v>
      </c>
      <c r="F109" s="64">
        <f t="shared" si="6"/>
        <v>18412</v>
      </c>
      <c r="G109" s="80">
        <f t="shared" si="7"/>
        <v>231.41875293259764</v>
      </c>
    </row>
    <row r="110" spans="2:7" ht="12.75">
      <c r="B110" s="71">
        <f t="shared" si="4"/>
        <v>43565</v>
      </c>
      <c r="C110" s="3"/>
      <c r="D110" s="80">
        <f t="shared" si="5"/>
        <v>18644.972371162014</v>
      </c>
      <c r="E110" s="80">
        <f>IF(arrondi="aucun",D109*Intérêt_1_jour,ROUND(D109*Intérêt_1_jour,arrondi))</f>
        <v>1.55361822941105</v>
      </c>
      <c r="F110" s="64">
        <f t="shared" si="6"/>
        <v>18412</v>
      </c>
      <c r="G110" s="80">
        <f t="shared" si="7"/>
        <v>232.9723711620087</v>
      </c>
    </row>
    <row r="111" spans="2:7" ht="12.75">
      <c r="B111" s="71">
        <f t="shared" si="4"/>
        <v>43566</v>
      </c>
      <c r="C111" s="3"/>
      <c r="D111" s="80">
        <f t="shared" si="5"/>
        <v>18646.52611885961</v>
      </c>
      <c r="E111" s="80">
        <f>IF(arrondi="aucun",D110*Intérêt_1_jour,ROUND(D110*Intérêt_1_jour,arrondi))</f>
        <v>1.5537476975968345</v>
      </c>
      <c r="F111" s="64">
        <f t="shared" si="6"/>
        <v>18412</v>
      </c>
      <c r="G111" s="80">
        <f t="shared" si="7"/>
        <v>234.52611885960553</v>
      </c>
    </row>
    <row r="112" spans="2:7" ht="12.75">
      <c r="B112" s="71">
        <f t="shared" si="4"/>
        <v>43567</v>
      </c>
      <c r="C112" s="3"/>
      <c r="D112" s="80">
        <f t="shared" si="5"/>
        <v>18648.07999603618</v>
      </c>
      <c r="E112" s="80">
        <f>IF(arrondi="aucun",D111*Intérêt_1_jour,ROUND(D111*Intérêt_1_jour,arrondi))</f>
        <v>1.553877176571634</v>
      </c>
      <c r="F112" s="64">
        <f t="shared" si="6"/>
        <v>18412</v>
      </c>
      <c r="G112" s="80">
        <f t="shared" si="7"/>
        <v>236.07999603617716</v>
      </c>
    </row>
    <row r="113" spans="2:7" ht="12.75">
      <c r="B113" s="71">
        <f t="shared" si="4"/>
        <v>43568</v>
      </c>
      <c r="C113" s="3"/>
      <c r="D113" s="80">
        <f t="shared" si="5"/>
        <v>18649.634002702518</v>
      </c>
      <c r="E113" s="80">
        <f>IF(arrondi="aucun",D112*Intérêt_1_jour,ROUND(D112*Intérêt_1_jour,arrondi))</f>
        <v>1.5540066663363483</v>
      </c>
      <c r="F113" s="64">
        <f t="shared" si="6"/>
        <v>18412</v>
      </c>
      <c r="G113" s="80">
        <f t="shared" si="7"/>
        <v>237.6340027025135</v>
      </c>
    </row>
    <row r="114" spans="2:11" ht="12.75">
      <c r="B114" s="71">
        <f t="shared" si="4"/>
        <v>43569</v>
      </c>
      <c r="C114" s="3"/>
      <c r="D114" s="80">
        <f t="shared" si="5"/>
        <v>18651.18813886941</v>
      </c>
      <c r="E114" s="80">
        <f>IF(arrondi="aucun",D113*Intérêt_1_jour,ROUND(D113*Intérêt_1_jour,arrondi))</f>
        <v>1.5541361668918765</v>
      </c>
      <c r="F114" s="64">
        <f t="shared" si="6"/>
        <v>18412</v>
      </c>
      <c r="G114" s="80">
        <f t="shared" si="7"/>
        <v>239.18813886940538</v>
      </c>
      <c r="J114"/>
      <c r="K114"/>
    </row>
    <row r="115" spans="2:11" ht="12.75">
      <c r="B115" s="71">
        <f t="shared" si="4"/>
        <v>43570</v>
      </c>
      <c r="C115" s="3"/>
      <c r="D115" s="80">
        <f t="shared" si="5"/>
        <v>18652.742404547647</v>
      </c>
      <c r="E115" s="80">
        <f>IF(arrondi="aucun",D114*Intérêt_1_jour,ROUND(D114*Intérêt_1_jour,arrondi))</f>
        <v>1.5542656782391173</v>
      </c>
      <c r="F115" s="64">
        <f t="shared" si="6"/>
        <v>18412</v>
      </c>
      <c r="G115" s="80">
        <f t="shared" si="7"/>
        <v>240.7424045476445</v>
      </c>
      <c r="J115"/>
      <c r="K115"/>
    </row>
    <row r="116" spans="2:11" ht="12.75">
      <c r="B116" s="71">
        <f t="shared" si="4"/>
        <v>43571</v>
      </c>
      <c r="C116" s="3"/>
      <c r="D116" s="80">
        <f t="shared" si="5"/>
        <v>18654.296799748026</v>
      </c>
      <c r="E116" s="80">
        <f>IF(arrondi="aucun",D115*Intérêt_1_jour,ROUND(D115*Intérêt_1_jour,arrondi))</f>
        <v>1.5543952003789705</v>
      </c>
      <c r="F116" s="64">
        <f t="shared" si="6"/>
        <v>18412</v>
      </c>
      <c r="G116" s="80">
        <f t="shared" si="7"/>
        <v>242.29679974802346</v>
      </c>
      <c r="J116"/>
      <c r="K116"/>
    </row>
    <row r="117" spans="2:11" ht="12.75">
      <c r="B117" s="71">
        <f t="shared" si="4"/>
        <v>43572</v>
      </c>
      <c r="C117" s="3"/>
      <c r="D117" s="80">
        <f t="shared" si="5"/>
        <v>18655.85132448134</v>
      </c>
      <c r="E117" s="80">
        <f>IF(arrondi="aucun",D116*Intérêt_1_jour,ROUND(D116*Intérêt_1_jour,arrondi))</f>
        <v>1.5545247333123355</v>
      </c>
      <c r="F117" s="64">
        <f t="shared" si="6"/>
        <v>18412</v>
      </c>
      <c r="G117" s="80">
        <f t="shared" si="7"/>
        <v>243.8513244813358</v>
      </c>
      <c r="J117"/>
      <c r="K117"/>
    </row>
    <row r="118" spans="2:11" ht="12.75">
      <c r="B118" s="71">
        <f t="shared" si="4"/>
        <v>43573</v>
      </c>
      <c r="C118" s="3"/>
      <c r="D118" s="80">
        <f t="shared" si="5"/>
        <v>18657.40597875838</v>
      </c>
      <c r="E118" s="80">
        <f>IF(arrondi="aucun",D117*Intérêt_1_jour,ROUND(D117*Intérêt_1_jour,arrondi))</f>
        <v>1.5546542770401117</v>
      </c>
      <c r="F118" s="64">
        <f t="shared" si="6"/>
        <v>18412</v>
      </c>
      <c r="G118" s="80">
        <f t="shared" si="7"/>
        <v>245.4059787583759</v>
      </c>
      <c r="J118"/>
      <c r="K118"/>
    </row>
    <row r="119" spans="2:11" ht="12.75">
      <c r="B119" s="71">
        <f t="shared" si="4"/>
        <v>43574</v>
      </c>
      <c r="C119" s="3"/>
      <c r="D119" s="80">
        <f t="shared" si="5"/>
        <v>18658.96076258994</v>
      </c>
      <c r="E119" s="80">
        <f>IF(arrondi="aucun",D118*Intérêt_1_jour,ROUND(D118*Intérêt_1_jour,arrondi))</f>
        <v>1.554783831563198</v>
      </c>
      <c r="F119" s="64">
        <f t="shared" si="6"/>
        <v>18412</v>
      </c>
      <c r="G119" s="80">
        <f t="shared" si="7"/>
        <v>246.9607625899391</v>
      </c>
      <c r="J119"/>
      <c r="K119"/>
    </row>
    <row r="120" spans="2:11" ht="12.75">
      <c r="B120" s="71">
        <f t="shared" si="4"/>
        <v>43575</v>
      </c>
      <c r="C120" s="3"/>
      <c r="D120" s="80">
        <f t="shared" si="5"/>
        <v>18660.515675986822</v>
      </c>
      <c r="E120" s="80">
        <f>IF(arrondi="aucun",D119*Intérêt_1_jour,ROUND(D119*Intérêt_1_jour,arrondi))</f>
        <v>1.554913396882495</v>
      </c>
      <c r="F120" s="64">
        <f t="shared" si="6"/>
        <v>18412</v>
      </c>
      <c r="G120" s="80">
        <f t="shared" si="7"/>
        <v>248.51567598682158</v>
      </c>
      <c r="J120"/>
      <c r="K120"/>
    </row>
    <row r="121" spans="2:11" ht="12.75">
      <c r="B121" s="71">
        <f t="shared" si="4"/>
        <v>43576</v>
      </c>
      <c r="C121" s="3"/>
      <c r="D121" s="80">
        <f t="shared" si="5"/>
        <v>18662.07071895982</v>
      </c>
      <c r="E121" s="80">
        <f>IF(arrondi="aucun",D120*Intérêt_1_jour,ROUND(D120*Intérêt_1_jour,arrondi))</f>
        <v>1.5550429729989017</v>
      </c>
      <c r="F121" s="64">
        <f t="shared" si="6"/>
        <v>18412</v>
      </c>
      <c r="G121" s="80">
        <f t="shared" si="7"/>
        <v>250.07071895982048</v>
      </c>
      <c r="J121"/>
      <c r="K121"/>
    </row>
    <row r="122" spans="2:11" ht="12.75">
      <c r="B122" s="71">
        <f t="shared" si="4"/>
        <v>43577</v>
      </c>
      <c r="C122" s="3"/>
      <c r="D122" s="80">
        <f t="shared" si="5"/>
        <v>18663.625891519736</v>
      </c>
      <c r="E122" s="80">
        <f>IF(arrondi="aucun",D121*Intérêt_1_jour,ROUND(D121*Intérêt_1_jour,arrondi))</f>
        <v>1.5551725599133184</v>
      </c>
      <c r="F122" s="64">
        <f t="shared" si="6"/>
        <v>18412</v>
      </c>
      <c r="G122" s="80">
        <f t="shared" si="7"/>
        <v>251.6258915197338</v>
      </c>
      <c r="J122"/>
      <c r="K122"/>
    </row>
    <row r="123" spans="2:11" ht="12.75">
      <c r="B123" s="71">
        <f t="shared" si="4"/>
        <v>43578</v>
      </c>
      <c r="C123" s="3"/>
      <c r="D123" s="80">
        <f t="shared" si="5"/>
        <v>18665.181193677363</v>
      </c>
      <c r="E123" s="80">
        <f>IF(arrondi="aucun",D122*Intérêt_1_jour,ROUND(D122*Intérêt_1_jour,arrondi))</f>
        <v>1.5553021576266446</v>
      </c>
      <c r="F123" s="64">
        <f t="shared" si="6"/>
        <v>18412</v>
      </c>
      <c r="G123" s="80">
        <f t="shared" si="7"/>
        <v>253.18119367736045</v>
      </c>
      <c r="J123"/>
      <c r="K123"/>
    </row>
    <row r="124" spans="2:11" ht="12.75">
      <c r="B124" s="71">
        <f t="shared" si="4"/>
        <v>43579</v>
      </c>
      <c r="C124" s="3"/>
      <c r="D124" s="80">
        <f t="shared" si="5"/>
        <v>18666.736625443504</v>
      </c>
      <c r="E124" s="80">
        <f>IF(arrondi="aucun",D123*Intérêt_1_jour,ROUND(D123*Intérêt_1_jour,arrondi))</f>
        <v>1.5554317661397803</v>
      </c>
      <c r="F124" s="64">
        <f t="shared" si="6"/>
        <v>18412</v>
      </c>
      <c r="G124" s="80">
        <f t="shared" si="7"/>
        <v>254.73662544350023</v>
      </c>
      <c r="J124"/>
      <c r="K124"/>
    </row>
    <row r="125" spans="2:11" ht="12.75">
      <c r="B125" s="71">
        <f t="shared" si="4"/>
        <v>43580</v>
      </c>
      <c r="C125" s="3"/>
      <c r="D125" s="80">
        <f t="shared" si="5"/>
        <v>18668.292186828956</v>
      </c>
      <c r="E125" s="80">
        <f>IF(arrondi="aucun",D124*Intérêt_1_jour,ROUND(D124*Intérêt_1_jour,arrondi))</f>
        <v>1.5555613854536252</v>
      </c>
      <c r="F125" s="64">
        <f t="shared" si="6"/>
        <v>18412</v>
      </c>
      <c r="G125" s="80">
        <f t="shared" si="7"/>
        <v>256.29218682895385</v>
      </c>
      <c r="J125"/>
      <c r="K125"/>
    </row>
    <row r="126" spans="2:11" ht="12.75">
      <c r="B126" s="71">
        <f t="shared" si="4"/>
        <v>43581</v>
      </c>
      <c r="C126" s="3"/>
      <c r="D126" s="80">
        <f t="shared" si="5"/>
        <v>18669.847877844524</v>
      </c>
      <c r="E126" s="80">
        <f>IF(arrondi="aucun",D125*Intérêt_1_jour,ROUND(D125*Intérêt_1_jour,arrondi))</f>
        <v>1.5556910155690795</v>
      </c>
      <c r="F126" s="64">
        <f t="shared" si="6"/>
        <v>18412</v>
      </c>
      <c r="G126" s="80">
        <f t="shared" si="7"/>
        <v>257.84787784452294</v>
      </c>
      <c r="J126"/>
      <c r="K126"/>
    </row>
    <row r="127" spans="2:11" ht="12.75">
      <c r="B127" s="71">
        <f t="shared" si="4"/>
        <v>43582</v>
      </c>
      <c r="C127" s="3"/>
      <c r="D127" s="80">
        <f t="shared" si="5"/>
        <v>18671.40369850101</v>
      </c>
      <c r="E127" s="80">
        <f>IF(arrondi="aucun",D126*Intérêt_1_jour,ROUND(D126*Intérêt_1_jour,arrondi))</f>
        <v>1.5558206564870436</v>
      </c>
      <c r="F127" s="64">
        <f t="shared" si="6"/>
        <v>18412</v>
      </c>
      <c r="G127" s="80">
        <f t="shared" si="7"/>
        <v>259.40369850101</v>
      </c>
      <c r="J127"/>
      <c r="K127"/>
    </row>
    <row r="128" spans="2:11" ht="12.75">
      <c r="B128" s="71">
        <f t="shared" si="4"/>
        <v>43583</v>
      </c>
      <c r="C128" s="3"/>
      <c r="D128" s="80">
        <f t="shared" si="5"/>
        <v>18672.959648809217</v>
      </c>
      <c r="E128" s="80">
        <f>IF(arrondi="aucun",D127*Intérêt_1_jour,ROUND(D127*Intérêt_1_jour,arrondi))</f>
        <v>1.5559503082084174</v>
      </c>
      <c r="F128" s="64">
        <f t="shared" si="6"/>
        <v>18412</v>
      </c>
      <c r="G128" s="80">
        <f t="shared" si="7"/>
        <v>260.95964880921844</v>
      </c>
      <c r="J128"/>
      <c r="K128"/>
    </row>
    <row r="129" spans="2:11" ht="12.75">
      <c r="B129" s="71">
        <f t="shared" si="4"/>
        <v>43584</v>
      </c>
      <c r="C129" s="3"/>
      <c r="D129" s="80">
        <f t="shared" si="5"/>
        <v>18674.515728779952</v>
      </c>
      <c r="E129" s="80">
        <f>IF(arrondi="aucun",D128*Intérêt_1_jour,ROUND(D128*Intérêt_1_jour,arrondi))</f>
        <v>1.5560799707341013</v>
      </c>
      <c r="F129" s="64">
        <f t="shared" si="6"/>
        <v>18412</v>
      </c>
      <c r="G129" s="80">
        <f t="shared" si="7"/>
        <v>262.51572877995255</v>
      </c>
      <c r="J129"/>
      <c r="K129"/>
    </row>
    <row r="130" spans="2:11" ht="12.75">
      <c r="B130" s="71">
        <f t="shared" si="4"/>
        <v>43585</v>
      </c>
      <c r="C130" s="3"/>
      <c r="D130" s="80">
        <f t="shared" si="5"/>
        <v>18676.07193842402</v>
      </c>
      <c r="E130" s="80">
        <f>IF(arrondi="aucun",D129*Intérêt_1_jour,ROUND(D129*Intérêt_1_jour,arrondi))</f>
        <v>1.556209644064996</v>
      </c>
      <c r="F130" s="64">
        <f t="shared" si="6"/>
        <v>18412</v>
      </c>
      <c r="G130" s="80">
        <f t="shared" si="7"/>
        <v>264.07193842401756</v>
      </c>
      <c r="J130"/>
      <c r="K130"/>
    </row>
    <row r="131" spans="2:11" ht="12.75">
      <c r="B131" s="71">
        <f t="shared" si="4"/>
        <v>43586</v>
      </c>
      <c r="C131" s="3"/>
      <c r="D131" s="80">
        <f t="shared" si="5"/>
        <v>18677.62827775222</v>
      </c>
      <c r="E131" s="80">
        <f>IF(arrondi="aucun",D130*Intérêt_1_jour,ROUND(D130*Intérêt_1_jour,arrondi))</f>
        <v>1.5563393282020015</v>
      </c>
      <c r="F131" s="64">
        <f t="shared" si="6"/>
        <v>18412</v>
      </c>
      <c r="G131" s="80">
        <f t="shared" si="7"/>
        <v>265.62827775221956</v>
      </c>
      <c r="J131"/>
      <c r="K131"/>
    </row>
    <row r="132" spans="2:11" ht="12.75">
      <c r="B132" s="71">
        <f t="shared" si="4"/>
        <v>43587</v>
      </c>
      <c r="C132" s="3"/>
      <c r="D132" s="80">
        <f t="shared" si="5"/>
        <v>18679.18474677537</v>
      </c>
      <c r="E132" s="80">
        <f>IF(arrondi="aucun",D131*Intérêt_1_jour,ROUND(D131*Intérêt_1_jour,arrondi))</f>
        <v>1.5564690231460183</v>
      </c>
      <c r="F132" s="64">
        <f t="shared" si="6"/>
        <v>18412</v>
      </c>
      <c r="G132" s="80">
        <f t="shared" si="7"/>
        <v>267.18474677536557</v>
      </c>
      <c r="J132"/>
      <c r="K132"/>
    </row>
    <row r="133" spans="2:11" ht="12.75">
      <c r="B133" s="71">
        <f t="shared" si="4"/>
        <v>43588</v>
      </c>
      <c r="C133" s="3"/>
      <c r="D133" s="80">
        <f t="shared" si="5"/>
        <v>18680.741345504266</v>
      </c>
      <c r="E133" s="80">
        <f>IF(arrondi="aucun",D132*Intérêt_1_jour,ROUND(D132*Intérêt_1_jour,arrondi))</f>
        <v>1.5565987288979473</v>
      </c>
      <c r="F133" s="64">
        <f t="shared" si="6"/>
        <v>18412</v>
      </c>
      <c r="G133" s="80">
        <f t="shared" si="7"/>
        <v>268.7413455042635</v>
      </c>
      <c r="J133"/>
      <c r="K133"/>
    </row>
    <row r="134" spans="2:11" ht="12.75">
      <c r="B134" s="71">
        <f t="shared" si="4"/>
        <v>43589</v>
      </c>
      <c r="C134" s="3"/>
      <c r="D134" s="80">
        <f t="shared" si="5"/>
        <v>18682.298073949725</v>
      </c>
      <c r="E134" s="80">
        <f>IF(arrondi="aucun",D133*Intérêt_1_jour,ROUND(D133*Intérêt_1_jour,arrondi))</f>
        <v>1.5567284454586887</v>
      </c>
      <c r="F134" s="64">
        <f t="shared" si="6"/>
        <v>18412</v>
      </c>
      <c r="G134" s="80">
        <f t="shared" si="7"/>
        <v>270.2980739497222</v>
      </c>
      <c r="J134"/>
      <c r="K134"/>
    </row>
    <row r="135" spans="2:11" ht="12.75">
      <c r="B135" s="71">
        <f t="shared" si="4"/>
        <v>43590</v>
      </c>
      <c r="C135" s="3"/>
      <c r="D135" s="80">
        <f t="shared" si="5"/>
        <v>18683.854932122555</v>
      </c>
      <c r="E135" s="80">
        <f>IF(arrondi="aucun",D134*Intérêt_1_jour,ROUND(D134*Intérêt_1_jour,arrondi))</f>
        <v>1.5568581728291437</v>
      </c>
      <c r="F135" s="64">
        <f t="shared" si="6"/>
        <v>18412</v>
      </c>
      <c r="G135" s="80">
        <f t="shared" si="7"/>
        <v>271.85493212255136</v>
      </c>
      <c r="J135"/>
      <c r="K135"/>
    </row>
    <row r="136" spans="2:11" ht="12.75">
      <c r="B136" s="71">
        <f t="shared" si="4"/>
        <v>43591</v>
      </c>
      <c r="C136" s="3"/>
      <c r="D136" s="80">
        <f t="shared" si="5"/>
        <v>18685.411920033566</v>
      </c>
      <c r="E136" s="80">
        <f>IF(arrondi="aucun",D135*Intérêt_1_jour,ROUND(D135*Intérêt_1_jour,arrondi))</f>
        <v>1.5569879110102127</v>
      </c>
      <c r="F136" s="64">
        <f t="shared" si="6"/>
        <v>18412</v>
      </c>
      <c r="G136" s="80">
        <f t="shared" si="7"/>
        <v>273.41192003356156</v>
      </c>
      <c r="J136"/>
      <c r="K136"/>
    </row>
    <row r="137" spans="2:11" ht="12.75">
      <c r="B137" s="71">
        <f t="shared" si="4"/>
        <v>43592</v>
      </c>
      <c r="C137" s="3"/>
      <c r="D137" s="80">
        <f t="shared" si="5"/>
        <v>18686.96903769357</v>
      </c>
      <c r="E137" s="80">
        <f>IF(arrondi="aucun",D136*Intérêt_1_jour,ROUND(D136*Intérêt_1_jour,arrondi))</f>
        <v>1.5571176600027972</v>
      </c>
      <c r="F137" s="64">
        <f t="shared" si="6"/>
        <v>18412</v>
      </c>
      <c r="G137" s="80">
        <f t="shared" si="7"/>
        <v>274.96903769356436</v>
      </c>
      <c r="J137"/>
      <c r="K137"/>
    </row>
    <row r="138" spans="2:11" ht="12.75">
      <c r="B138" s="71">
        <f t="shared" si="4"/>
        <v>43593</v>
      </c>
      <c r="C138" s="3"/>
      <c r="D138" s="80">
        <f t="shared" si="5"/>
        <v>18688.526285113378</v>
      </c>
      <c r="E138" s="80">
        <f>IF(arrondi="aucun",D137*Intérêt_1_jour,ROUND(D137*Intérêt_1_jour,arrondi))</f>
        <v>1.5572474198077972</v>
      </c>
      <c r="F138" s="64">
        <f t="shared" si="6"/>
        <v>18412</v>
      </c>
      <c r="G138" s="80">
        <f t="shared" si="7"/>
        <v>276.5262851133722</v>
      </c>
      <c r="J138"/>
      <c r="K138"/>
    </row>
    <row r="139" spans="2:11" ht="12.75">
      <c r="B139" s="71">
        <f t="shared" si="4"/>
        <v>43594</v>
      </c>
      <c r="C139" s="3"/>
      <c r="D139" s="80">
        <f t="shared" si="5"/>
        <v>18690.083662303805</v>
      </c>
      <c r="E139" s="80">
        <f>IF(arrondi="aucun",D138*Intérêt_1_jour,ROUND(D138*Intérêt_1_jour,arrondi))</f>
        <v>1.5573771904261147</v>
      </c>
      <c r="F139" s="64">
        <f t="shared" si="6"/>
        <v>18412</v>
      </c>
      <c r="G139" s="80">
        <f t="shared" si="7"/>
        <v>278.0836623037983</v>
      </c>
      <c r="J139"/>
      <c r="K139"/>
    </row>
    <row r="140" spans="2:11" ht="12.75">
      <c r="B140" s="71">
        <f t="shared" si="4"/>
        <v>43595</v>
      </c>
      <c r="C140" s="3"/>
      <c r="D140" s="80">
        <f t="shared" si="5"/>
        <v>18691.641169275663</v>
      </c>
      <c r="E140" s="80">
        <f>IF(arrondi="aucun",D139*Intérêt_1_jour,ROUND(D139*Intérêt_1_jour,arrondi))</f>
        <v>1.5575069718586503</v>
      </c>
      <c r="F140" s="64">
        <f t="shared" si="6"/>
        <v>18412</v>
      </c>
      <c r="G140" s="80">
        <f t="shared" si="7"/>
        <v>279.6411692756569</v>
      </c>
      <c r="J140"/>
      <c r="K140"/>
    </row>
    <row r="141" spans="2:11" ht="12.75">
      <c r="B141" s="71">
        <f aca="true" t="shared" si="8" ref="B141:B204">B140+1</f>
        <v>43596</v>
      </c>
      <c r="C141" s="3"/>
      <c r="D141" s="80">
        <f aca="true" t="shared" si="9" ref="D141:D204">D140+C141+E141</f>
        <v>18693.19880603977</v>
      </c>
      <c r="E141" s="80">
        <f>IF(arrondi="aucun",D140*Intérêt_1_jour,ROUND(D140*Intérêt_1_jour,arrondi))</f>
        <v>1.5576367641063051</v>
      </c>
      <c r="F141" s="64">
        <f aca="true" t="shared" si="10" ref="F141:F204">F140+C141</f>
        <v>18412</v>
      </c>
      <c r="G141" s="80">
        <f aca="true" t="shared" si="11" ref="G141:G204">G140+E141</f>
        <v>281.1988060397632</v>
      </c>
      <c r="J141"/>
      <c r="K141"/>
    </row>
    <row r="142" spans="2:11" ht="12.75">
      <c r="B142" s="71">
        <f t="shared" si="8"/>
        <v>43597</v>
      </c>
      <c r="C142" s="3"/>
      <c r="D142" s="80">
        <f t="shared" si="9"/>
        <v>18694.75657260694</v>
      </c>
      <c r="E142" s="80">
        <f>IF(arrondi="aucun",D141*Intérêt_1_jour,ROUND(D141*Intérêt_1_jour,arrondi))</f>
        <v>1.5577665671699807</v>
      </c>
      <c r="F142" s="64">
        <f t="shared" si="10"/>
        <v>18412</v>
      </c>
      <c r="G142" s="80">
        <f t="shared" si="11"/>
        <v>282.7565726069332</v>
      </c>
      <c r="J142"/>
      <c r="K142"/>
    </row>
    <row r="143" spans="2:11" ht="12.75">
      <c r="B143" s="71">
        <f t="shared" si="8"/>
        <v>43598</v>
      </c>
      <c r="C143" s="3"/>
      <c r="D143" s="80">
        <f t="shared" si="9"/>
        <v>18696.314468987992</v>
      </c>
      <c r="E143" s="80">
        <f>IF(arrondi="aucun",D142*Intérêt_1_jour,ROUND(D142*Intérêt_1_jour,arrondi))</f>
        <v>1.5578963810505784</v>
      </c>
      <c r="F143" s="64">
        <f t="shared" si="10"/>
        <v>18412</v>
      </c>
      <c r="G143" s="80">
        <f t="shared" si="11"/>
        <v>284.3144689879838</v>
      </c>
      <c r="J143"/>
      <c r="K143"/>
    </row>
    <row r="144" spans="2:11" ht="12.75">
      <c r="B144" s="71">
        <f t="shared" si="8"/>
        <v>43599</v>
      </c>
      <c r="C144" s="3"/>
      <c r="D144" s="80">
        <f t="shared" si="9"/>
        <v>18697.87249519374</v>
      </c>
      <c r="E144" s="80">
        <f>IF(arrondi="aucun",D143*Intérêt_1_jour,ROUND(D143*Intérêt_1_jour,arrondi))</f>
        <v>1.5580262057489993</v>
      </c>
      <c r="F144" s="64">
        <f t="shared" si="10"/>
        <v>18412</v>
      </c>
      <c r="G144" s="80">
        <f t="shared" si="11"/>
        <v>285.8724951937328</v>
      </c>
      <c r="J144"/>
      <c r="K144"/>
    </row>
    <row r="145" spans="2:11" ht="12.75">
      <c r="B145" s="71">
        <f t="shared" si="8"/>
        <v>43600</v>
      </c>
      <c r="C145" s="3"/>
      <c r="D145" s="80">
        <f t="shared" si="9"/>
        <v>18699.430651235005</v>
      </c>
      <c r="E145" s="80">
        <f>IF(arrondi="aucun",D144*Intérêt_1_jour,ROUND(D144*Intérêt_1_jour,arrondi))</f>
        <v>1.558156041266145</v>
      </c>
      <c r="F145" s="64">
        <f t="shared" si="10"/>
        <v>18412</v>
      </c>
      <c r="G145" s="80">
        <f t="shared" si="11"/>
        <v>287.43065123499895</v>
      </c>
      <c r="J145"/>
      <c r="K145"/>
    </row>
    <row r="146" spans="2:11" ht="12.75">
      <c r="B146" s="71">
        <f t="shared" si="8"/>
        <v>43601</v>
      </c>
      <c r="C146" s="3"/>
      <c r="D146" s="80">
        <f t="shared" si="9"/>
        <v>18700.98893712261</v>
      </c>
      <c r="E146" s="80">
        <f>IF(arrondi="aucun",D145*Intérêt_1_jour,ROUND(D145*Intérêt_1_jour,arrondi))</f>
        <v>1.558285887602917</v>
      </c>
      <c r="F146" s="64">
        <f t="shared" si="10"/>
        <v>18412</v>
      </c>
      <c r="G146" s="80">
        <f t="shared" si="11"/>
        <v>288.98893712260184</v>
      </c>
      <c r="J146"/>
      <c r="K146"/>
    </row>
    <row r="147" spans="2:11" ht="12.75">
      <c r="B147" s="71">
        <f t="shared" si="8"/>
        <v>43602</v>
      </c>
      <c r="C147" s="3"/>
      <c r="D147" s="80">
        <f t="shared" si="9"/>
        <v>18702.54735286737</v>
      </c>
      <c r="E147" s="80">
        <f>IF(arrondi="aucun",D146*Intérêt_1_jour,ROUND(D146*Intérêt_1_jour,arrondi))</f>
        <v>1.5584157447602174</v>
      </c>
      <c r="F147" s="64">
        <f t="shared" si="10"/>
        <v>18412</v>
      </c>
      <c r="G147" s="80">
        <f t="shared" si="11"/>
        <v>290.54735286736206</v>
      </c>
      <c r="J147"/>
      <c r="K147"/>
    </row>
    <row r="148" spans="2:11" ht="12.75">
      <c r="B148" s="71">
        <f t="shared" si="8"/>
        <v>43603</v>
      </c>
      <c r="C148" s="3"/>
      <c r="D148" s="80">
        <f t="shared" si="9"/>
        <v>18704.105898480106</v>
      </c>
      <c r="E148" s="80">
        <f>IF(arrondi="aucun",D147*Intérêt_1_jour,ROUND(D147*Intérêt_1_jour,arrondi))</f>
        <v>1.5585456127389472</v>
      </c>
      <c r="F148" s="64">
        <f t="shared" si="10"/>
        <v>18412</v>
      </c>
      <c r="G148" s="80">
        <f t="shared" si="11"/>
        <v>292.105898480101</v>
      </c>
      <c r="J148"/>
      <c r="K148"/>
    </row>
    <row r="149" spans="2:11" ht="12.75">
      <c r="B149" s="71">
        <f t="shared" si="8"/>
        <v>43604</v>
      </c>
      <c r="C149" s="3"/>
      <c r="D149" s="80">
        <f t="shared" si="9"/>
        <v>18705.664573971644</v>
      </c>
      <c r="E149" s="80">
        <f>IF(arrondi="aucun",D148*Intérêt_1_jour,ROUND(D148*Intérêt_1_jour,arrondi))</f>
        <v>1.5586754915400087</v>
      </c>
      <c r="F149" s="64">
        <f t="shared" si="10"/>
        <v>18412</v>
      </c>
      <c r="G149" s="80">
        <f t="shared" si="11"/>
        <v>293.664573971641</v>
      </c>
      <c r="J149"/>
      <c r="K149"/>
    </row>
    <row r="150" spans="2:11" ht="12.75">
      <c r="B150" s="71">
        <f t="shared" si="8"/>
        <v>43605</v>
      </c>
      <c r="C150" s="3"/>
      <c r="D150" s="80">
        <f t="shared" si="9"/>
        <v>18707.223379352807</v>
      </c>
      <c r="E150" s="80">
        <f>IF(arrondi="aucun",D149*Intérêt_1_jour,ROUND(D149*Intérêt_1_jour,arrondi))</f>
        <v>1.5588053811643037</v>
      </c>
      <c r="F150" s="64">
        <f t="shared" si="10"/>
        <v>18412</v>
      </c>
      <c r="G150" s="80">
        <f t="shared" si="11"/>
        <v>295.2233793528053</v>
      </c>
      <c r="J150"/>
      <c r="K150"/>
    </row>
    <row r="151" spans="2:11" ht="12.75">
      <c r="B151" s="71">
        <f t="shared" si="8"/>
        <v>43606</v>
      </c>
      <c r="C151" s="3"/>
      <c r="D151" s="80">
        <f t="shared" si="9"/>
        <v>18708.78231463442</v>
      </c>
      <c r="E151" s="80">
        <f>IF(arrondi="aucun",D150*Intérêt_1_jour,ROUND(D150*Intérêt_1_jour,arrondi))</f>
        <v>1.5589352816127338</v>
      </c>
      <c r="F151" s="64">
        <f t="shared" si="10"/>
        <v>18412</v>
      </c>
      <c r="G151" s="80">
        <f t="shared" si="11"/>
        <v>296.782314634418</v>
      </c>
      <c r="J151"/>
      <c r="K151"/>
    </row>
    <row r="152" spans="2:11" ht="12.75">
      <c r="B152" s="71">
        <f t="shared" si="8"/>
        <v>43607</v>
      </c>
      <c r="C152" s="3"/>
      <c r="D152" s="80">
        <f t="shared" si="9"/>
        <v>18710.341379827307</v>
      </c>
      <c r="E152" s="80">
        <f>IF(arrondi="aucun",D151*Intérêt_1_jour,ROUND(D151*Intérêt_1_jour,arrondi))</f>
        <v>1.5590651928862016</v>
      </c>
      <c r="F152" s="64">
        <f t="shared" si="10"/>
        <v>18412</v>
      </c>
      <c r="G152" s="80">
        <f t="shared" si="11"/>
        <v>298.3413798273042</v>
      </c>
      <c r="J152"/>
      <c r="K152"/>
    </row>
    <row r="153" spans="2:11" ht="12.75">
      <c r="B153" s="71">
        <f t="shared" si="8"/>
        <v>43608</v>
      </c>
      <c r="C153" s="3"/>
      <c r="D153" s="80">
        <f t="shared" si="9"/>
        <v>18711.900574942294</v>
      </c>
      <c r="E153" s="80">
        <f>IF(arrondi="aucun",D152*Intérêt_1_jour,ROUND(D152*Intérêt_1_jour,arrondi))</f>
        <v>1.559195114985609</v>
      </c>
      <c r="F153" s="64">
        <f t="shared" si="10"/>
        <v>18412</v>
      </c>
      <c r="G153" s="80">
        <f t="shared" si="11"/>
        <v>299.9005749422898</v>
      </c>
      <c r="J153"/>
      <c r="K153"/>
    </row>
    <row r="154" spans="2:11" ht="12.75">
      <c r="B154" s="71">
        <f t="shared" si="8"/>
        <v>43609</v>
      </c>
      <c r="C154" s="3"/>
      <c r="D154" s="80">
        <f t="shared" si="9"/>
        <v>18713.459899990205</v>
      </c>
      <c r="E154" s="80">
        <f>IF(arrondi="aucun",D153*Intérêt_1_jour,ROUND(D153*Intérêt_1_jour,arrondi))</f>
        <v>1.5593250479118579</v>
      </c>
      <c r="F154" s="64">
        <f t="shared" si="10"/>
        <v>18412</v>
      </c>
      <c r="G154" s="80">
        <f t="shared" si="11"/>
        <v>301.4598999902016</v>
      </c>
      <c r="J154"/>
      <c r="K154"/>
    </row>
    <row r="155" spans="2:11" ht="12.75">
      <c r="B155" s="71">
        <f t="shared" si="8"/>
        <v>43610</v>
      </c>
      <c r="C155" s="3"/>
      <c r="D155" s="80">
        <f t="shared" si="9"/>
        <v>18715.01935498187</v>
      </c>
      <c r="E155" s="80">
        <f>IF(arrondi="aucun",D154*Intérêt_1_jour,ROUND(D154*Intérêt_1_jour,arrondi))</f>
        <v>1.5594549916658502</v>
      </c>
      <c r="F155" s="64">
        <f t="shared" si="10"/>
        <v>18412</v>
      </c>
      <c r="G155" s="80">
        <f t="shared" si="11"/>
        <v>303.0193549818675</v>
      </c>
      <c r="J155"/>
      <c r="K155"/>
    </row>
    <row r="156" spans="2:11" ht="12.75">
      <c r="B156" s="71">
        <f t="shared" si="8"/>
        <v>43611</v>
      </c>
      <c r="C156" s="3"/>
      <c r="D156" s="80">
        <f t="shared" si="9"/>
        <v>18716.578939928117</v>
      </c>
      <c r="E156" s="80">
        <f>IF(arrondi="aucun",D155*Intérêt_1_jour,ROUND(D155*Intérêt_1_jour,arrondi))</f>
        <v>1.559584946248489</v>
      </c>
      <c r="F156" s="64">
        <f t="shared" si="10"/>
        <v>18412</v>
      </c>
      <c r="G156" s="80">
        <f t="shared" si="11"/>
        <v>304.578939928116</v>
      </c>
      <c r="J156"/>
      <c r="K156"/>
    </row>
    <row r="157" spans="2:11" ht="12.75">
      <c r="B157" s="71">
        <f t="shared" si="8"/>
        <v>43612</v>
      </c>
      <c r="C157" s="3"/>
      <c r="D157" s="80">
        <f t="shared" si="9"/>
        <v>18718.13865483978</v>
      </c>
      <c r="E157" s="80">
        <f>IF(arrondi="aucun",D156*Intérêt_1_jour,ROUND(D156*Intérêt_1_jour,arrondi))</f>
        <v>1.5597149116606763</v>
      </c>
      <c r="F157" s="64">
        <f t="shared" si="10"/>
        <v>18412</v>
      </c>
      <c r="G157" s="80">
        <f t="shared" si="11"/>
        <v>306.1386548397766</v>
      </c>
      <c r="J157"/>
      <c r="K157"/>
    </row>
    <row r="158" spans="2:11" ht="12.75">
      <c r="B158" s="71">
        <f t="shared" si="8"/>
        <v>43613</v>
      </c>
      <c r="C158" s="3"/>
      <c r="D158" s="80">
        <f t="shared" si="9"/>
        <v>18719.69849972768</v>
      </c>
      <c r="E158" s="80">
        <f>IF(arrondi="aucun",D157*Intérêt_1_jour,ROUND(D157*Intérêt_1_jour,arrondi))</f>
        <v>1.5598448879033149</v>
      </c>
      <c r="F158" s="64">
        <f t="shared" si="10"/>
        <v>18412</v>
      </c>
      <c r="G158" s="80">
        <f t="shared" si="11"/>
        <v>307.6984997276799</v>
      </c>
      <c r="J158"/>
      <c r="K158"/>
    </row>
    <row r="159" spans="2:11" ht="12.75">
      <c r="B159" s="71">
        <f t="shared" si="8"/>
        <v>43614</v>
      </c>
      <c r="C159" s="3"/>
      <c r="D159" s="80">
        <f t="shared" si="9"/>
        <v>18721.25847460266</v>
      </c>
      <c r="E159" s="80">
        <f>IF(arrondi="aucun",D158*Intérêt_1_jour,ROUND(D158*Intérêt_1_jour,arrondi))</f>
        <v>1.5599748749773068</v>
      </c>
      <c r="F159" s="64">
        <f t="shared" si="10"/>
        <v>18412</v>
      </c>
      <c r="G159" s="80">
        <f t="shared" si="11"/>
        <v>309.2584746026572</v>
      </c>
      <c r="J159"/>
      <c r="K159"/>
    </row>
    <row r="160" spans="2:11" ht="12.75">
      <c r="B160" s="71">
        <f t="shared" si="8"/>
        <v>43615</v>
      </c>
      <c r="C160" s="3"/>
      <c r="D160" s="80">
        <f t="shared" si="9"/>
        <v>18722.81857947554</v>
      </c>
      <c r="E160" s="80">
        <f>IF(arrondi="aucun",D159*Intérêt_1_jour,ROUND(D159*Intérêt_1_jour,arrondi))</f>
        <v>1.560104872883555</v>
      </c>
      <c r="F160" s="64">
        <f t="shared" si="10"/>
        <v>18412</v>
      </c>
      <c r="G160" s="80">
        <f t="shared" si="11"/>
        <v>310.81857947554073</v>
      </c>
      <c r="J160"/>
      <c r="K160"/>
    </row>
    <row r="161" spans="2:11" ht="12.75">
      <c r="B161" s="71">
        <f t="shared" si="8"/>
        <v>43616</v>
      </c>
      <c r="C161" s="3"/>
      <c r="D161" s="80">
        <f t="shared" si="9"/>
        <v>18724.378814357166</v>
      </c>
      <c r="E161" s="80">
        <f>IF(arrondi="aucun",D160*Intérêt_1_jour,ROUND(D160*Intérêt_1_jour,arrondi))</f>
        <v>1.5602348816229616</v>
      </c>
      <c r="F161" s="64">
        <f t="shared" si="10"/>
        <v>18412</v>
      </c>
      <c r="G161" s="80">
        <f t="shared" si="11"/>
        <v>312.3788143571637</v>
      </c>
      <c r="J161"/>
      <c r="K161"/>
    </row>
    <row r="162" spans="2:11" ht="12.75">
      <c r="B162" s="71">
        <f t="shared" si="8"/>
        <v>43617</v>
      </c>
      <c r="C162" s="3"/>
      <c r="D162" s="80">
        <f t="shared" si="9"/>
        <v>18725.939179258363</v>
      </c>
      <c r="E162" s="80">
        <f>IF(arrondi="aucun",D161*Intérêt_1_jour,ROUND(D161*Intérêt_1_jour,arrondi))</f>
        <v>1.5603649011964305</v>
      </c>
      <c r="F162" s="64">
        <f t="shared" si="10"/>
        <v>18412</v>
      </c>
      <c r="G162" s="80">
        <f t="shared" si="11"/>
        <v>313.9391792583601</v>
      </c>
      <c r="J162"/>
      <c r="K162"/>
    </row>
    <row r="163" spans="2:11" ht="12.75">
      <c r="B163" s="71">
        <f t="shared" si="8"/>
        <v>43618</v>
      </c>
      <c r="C163" s="3"/>
      <c r="D163" s="80">
        <f t="shared" si="9"/>
        <v>18727.499674189967</v>
      </c>
      <c r="E163" s="80">
        <f>IF(arrondi="aucun",D162*Intérêt_1_jour,ROUND(D162*Intérêt_1_jour,arrondi))</f>
        <v>1.5604949316048635</v>
      </c>
      <c r="F163" s="64">
        <f t="shared" si="10"/>
        <v>18412</v>
      </c>
      <c r="G163" s="80">
        <f t="shared" si="11"/>
        <v>315.499674189965</v>
      </c>
      <c r="J163"/>
      <c r="K163"/>
    </row>
    <row r="164" spans="2:11" ht="12.75">
      <c r="B164" s="71">
        <f t="shared" si="8"/>
        <v>43619</v>
      </c>
      <c r="C164" s="3"/>
      <c r="D164" s="80">
        <f t="shared" si="9"/>
        <v>18729.060299162815</v>
      </c>
      <c r="E164" s="80">
        <f>IF(arrondi="aucun",D163*Intérêt_1_jour,ROUND(D163*Intérêt_1_jour,arrondi))</f>
        <v>1.560624972849164</v>
      </c>
      <c r="F164" s="64">
        <f t="shared" si="10"/>
        <v>18412</v>
      </c>
      <c r="G164" s="80">
        <f t="shared" si="11"/>
        <v>317.06029916281415</v>
      </c>
      <c r="J164"/>
      <c r="K164"/>
    </row>
    <row r="165" spans="2:11" ht="12.75">
      <c r="B165" s="71">
        <f t="shared" si="8"/>
        <v>43620</v>
      </c>
      <c r="C165" s="3"/>
      <c r="D165" s="80">
        <f t="shared" si="9"/>
        <v>18730.621054187744</v>
      </c>
      <c r="E165" s="80">
        <f>IF(arrondi="aucun",D164*Intérêt_1_jour,ROUND(D164*Intérêt_1_jour,arrondi))</f>
        <v>1.5607550249302344</v>
      </c>
      <c r="F165" s="64">
        <f t="shared" si="10"/>
        <v>18412</v>
      </c>
      <c r="G165" s="80">
        <f t="shared" si="11"/>
        <v>318.6210541877444</v>
      </c>
      <c r="J165"/>
      <c r="K165"/>
    </row>
    <row r="166" spans="2:11" ht="12.75">
      <c r="B166" s="71">
        <f t="shared" si="8"/>
        <v>43621</v>
      </c>
      <c r="C166" s="3"/>
      <c r="D166" s="80">
        <f t="shared" si="9"/>
        <v>18732.181939275593</v>
      </c>
      <c r="E166" s="80">
        <f>IF(arrondi="aucun",D165*Intérêt_1_jour,ROUND(D165*Intérêt_1_jour,arrondi))</f>
        <v>1.5608850878489786</v>
      </c>
      <c r="F166" s="64">
        <f t="shared" si="10"/>
        <v>18412</v>
      </c>
      <c r="G166" s="80">
        <f t="shared" si="11"/>
        <v>320.1819392755934</v>
      </c>
      <c r="J166"/>
      <c r="K166"/>
    </row>
    <row r="167" spans="2:11" ht="12.75">
      <c r="B167" s="71">
        <f t="shared" si="8"/>
        <v>43622</v>
      </c>
      <c r="C167" s="3"/>
      <c r="D167" s="80">
        <f t="shared" si="9"/>
        <v>18733.7429544372</v>
      </c>
      <c r="E167" s="80">
        <f>IF(arrondi="aucun",D166*Intérêt_1_jour,ROUND(D166*Intérêt_1_jour,arrondi))</f>
        <v>1.5610151616062995</v>
      </c>
      <c r="F167" s="64">
        <f t="shared" si="10"/>
        <v>18412</v>
      </c>
      <c r="G167" s="80">
        <f t="shared" si="11"/>
        <v>321.74295443719967</v>
      </c>
      <c r="J167"/>
      <c r="K167"/>
    </row>
    <row r="168" spans="2:11" ht="12.75">
      <c r="B168" s="71">
        <f t="shared" si="8"/>
        <v>43623</v>
      </c>
      <c r="C168" s="3"/>
      <c r="D168" s="80">
        <f t="shared" si="9"/>
        <v>18735.304099683402</v>
      </c>
      <c r="E168" s="80">
        <f>IF(arrondi="aucun",D167*Intérêt_1_jour,ROUND(D167*Intérêt_1_jour,arrondi))</f>
        <v>1.5611452462031</v>
      </c>
      <c r="F168" s="64">
        <f t="shared" si="10"/>
        <v>18412</v>
      </c>
      <c r="G168" s="80">
        <f t="shared" si="11"/>
        <v>323.3040996834028</v>
      </c>
      <c r="J168"/>
      <c r="K168"/>
    </row>
    <row r="169" spans="2:11" ht="12.75">
      <c r="B169" s="71">
        <f t="shared" si="8"/>
        <v>43624</v>
      </c>
      <c r="C169" s="3"/>
      <c r="D169" s="80">
        <f t="shared" si="9"/>
        <v>18736.86537502504</v>
      </c>
      <c r="E169" s="80">
        <f>IF(arrondi="aucun",D168*Intérêt_1_jour,ROUND(D168*Intérêt_1_jour,arrondi))</f>
        <v>1.5612753416402836</v>
      </c>
      <c r="F169" s="64">
        <f t="shared" si="10"/>
        <v>18412</v>
      </c>
      <c r="G169" s="80">
        <f t="shared" si="11"/>
        <v>324.8653750250431</v>
      </c>
      <c r="J169"/>
      <c r="K169"/>
    </row>
    <row r="170" spans="2:11" ht="12.75">
      <c r="B170" s="71">
        <f t="shared" si="8"/>
        <v>43625</v>
      </c>
      <c r="C170" s="3"/>
      <c r="D170" s="80">
        <f t="shared" si="9"/>
        <v>18738.42678047296</v>
      </c>
      <c r="E170" s="80">
        <f>IF(arrondi="aucun",D169*Intérêt_1_jour,ROUND(D169*Intérêt_1_jour,arrondi))</f>
        <v>1.5614054479187534</v>
      </c>
      <c r="F170" s="64">
        <f t="shared" si="10"/>
        <v>18412</v>
      </c>
      <c r="G170" s="80">
        <f t="shared" si="11"/>
        <v>326.4267804729618</v>
      </c>
      <c r="J170"/>
      <c r="K170"/>
    </row>
    <row r="171" spans="2:11" ht="12.75">
      <c r="B171" s="71">
        <f t="shared" si="8"/>
        <v>43626</v>
      </c>
      <c r="C171" s="3"/>
      <c r="D171" s="80">
        <f t="shared" si="9"/>
        <v>18739.988316038</v>
      </c>
      <c r="E171" s="80">
        <f>IF(arrondi="aucun",D170*Intérêt_1_jour,ROUND(D170*Intérêt_1_jour,arrondi))</f>
        <v>1.5615355650394134</v>
      </c>
      <c r="F171" s="64">
        <f t="shared" si="10"/>
        <v>18412</v>
      </c>
      <c r="G171" s="80">
        <f t="shared" si="11"/>
        <v>327.98831603800124</v>
      </c>
      <c r="J171"/>
      <c r="K171"/>
    </row>
    <row r="172" spans="2:11" ht="12.75">
      <c r="B172" s="71">
        <f t="shared" si="8"/>
        <v>43627</v>
      </c>
      <c r="C172" s="3"/>
      <c r="D172" s="80">
        <f t="shared" si="9"/>
        <v>18741.549981731005</v>
      </c>
      <c r="E172" s="80">
        <f>IF(arrondi="aucun",D171*Intérêt_1_jour,ROUND(D171*Intérêt_1_jour,arrondi))</f>
        <v>1.5616656930031667</v>
      </c>
      <c r="F172" s="64">
        <f t="shared" si="10"/>
        <v>18412</v>
      </c>
      <c r="G172" s="80">
        <f t="shared" si="11"/>
        <v>329.54998173100444</v>
      </c>
      <c r="J172"/>
      <c r="K172"/>
    </row>
    <row r="173" spans="2:11" ht="12.75">
      <c r="B173" s="71">
        <f t="shared" si="8"/>
        <v>43628</v>
      </c>
      <c r="C173" s="3"/>
      <c r="D173" s="80">
        <f t="shared" si="9"/>
        <v>18743.111777562815</v>
      </c>
      <c r="E173" s="80">
        <f>IF(arrondi="aucun",D172*Intérêt_1_jour,ROUND(D172*Intérêt_1_jour,arrondi))</f>
        <v>1.561795831810917</v>
      </c>
      <c r="F173" s="64">
        <f t="shared" si="10"/>
        <v>18412</v>
      </c>
      <c r="G173" s="80">
        <f t="shared" si="11"/>
        <v>331.11177756281535</v>
      </c>
      <c r="J173"/>
      <c r="K173"/>
    </row>
    <row r="174" spans="2:11" ht="12.75">
      <c r="B174" s="71">
        <f t="shared" si="8"/>
        <v>43629</v>
      </c>
      <c r="C174" s="3"/>
      <c r="D174" s="80">
        <f t="shared" si="9"/>
        <v>18744.67370354428</v>
      </c>
      <c r="E174" s="80">
        <f>IF(arrondi="aucun",D173*Intérêt_1_jour,ROUND(D173*Intérêt_1_jour,arrondi))</f>
        <v>1.561925981463568</v>
      </c>
      <c r="F174" s="64">
        <f t="shared" si="10"/>
        <v>18412</v>
      </c>
      <c r="G174" s="80">
        <f t="shared" si="11"/>
        <v>332.6737035442789</v>
      </c>
      <c r="J174"/>
      <c r="K174"/>
    </row>
    <row r="175" spans="2:11" ht="12.75">
      <c r="B175" s="71">
        <f t="shared" si="8"/>
        <v>43630</v>
      </c>
      <c r="C175" s="3"/>
      <c r="D175" s="80">
        <f t="shared" si="9"/>
        <v>18746.235759686242</v>
      </c>
      <c r="E175" s="80">
        <f>IF(arrondi="aucun",D174*Intérêt_1_jour,ROUND(D174*Intérêt_1_jour,arrondi))</f>
        <v>1.5620561419620231</v>
      </c>
      <c r="F175" s="64">
        <f t="shared" si="10"/>
        <v>18412</v>
      </c>
      <c r="G175" s="80">
        <f t="shared" si="11"/>
        <v>334.23575968624095</v>
      </c>
      <c r="J175"/>
      <c r="K175"/>
    </row>
    <row r="176" spans="2:11" ht="12.75">
      <c r="B176" s="71">
        <f t="shared" si="8"/>
        <v>43631</v>
      </c>
      <c r="C176" s="3"/>
      <c r="D176" s="80">
        <f t="shared" si="9"/>
        <v>18747.797945999548</v>
      </c>
      <c r="E176" s="80">
        <f>IF(arrondi="aucun",D175*Intérêt_1_jour,ROUND(D175*Intérêt_1_jour,arrondi))</f>
        <v>1.5621863133071867</v>
      </c>
      <c r="F176" s="64">
        <f t="shared" si="10"/>
        <v>18412</v>
      </c>
      <c r="G176" s="80">
        <f t="shared" si="11"/>
        <v>335.7979459995481</v>
      </c>
      <c r="J176"/>
      <c r="K176"/>
    </row>
    <row r="177" spans="2:11" ht="12.75">
      <c r="B177" s="71">
        <f t="shared" si="8"/>
        <v>43632</v>
      </c>
      <c r="C177" s="3"/>
      <c r="D177" s="80">
        <f t="shared" si="9"/>
        <v>18749.360262495047</v>
      </c>
      <c r="E177" s="80">
        <f>IF(arrondi="aucun",D176*Intérêt_1_jour,ROUND(D176*Intérêt_1_jour,arrondi))</f>
        <v>1.5623164954999622</v>
      </c>
      <c r="F177" s="64">
        <f t="shared" si="10"/>
        <v>18412</v>
      </c>
      <c r="G177" s="80">
        <f t="shared" si="11"/>
        <v>337.36026249504806</v>
      </c>
      <c r="J177"/>
      <c r="K177"/>
    </row>
    <row r="178" spans="2:11" ht="12.75">
      <c r="B178" s="71">
        <f t="shared" si="8"/>
        <v>43633</v>
      </c>
      <c r="C178" s="3"/>
      <c r="D178" s="80">
        <f t="shared" si="9"/>
        <v>18750.92270918359</v>
      </c>
      <c r="E178" s="80">
        <f>IF(arrondi="aucun",D177*Intérêt_1_jour,ROUND(D177*Intérêt_1_jour,arrondi))</f>
        <v>1.5624466885412538</v>
      </c>
      <c r="F178" s="64">
        <f t="shared" si="10"/>
        <v>18412</v>
      </c>
      <c r="G178" s="80">
        <f t="shared" si="11"/>
        <v>338.9227091835893</v>
      </c>
      <c r="J178"/>
      <c r="K178"/>
    </row>
    <row r="179" spans="2:11" ht="12.75">
      <c r="B179" s="71">
        <f t="shared" si="8"/>
        <v>43634</v>
      </c>
      <c r="C179" s="3"/>
      <c r="D179" s="80">
        <f t="shared" si="9"/>
        <v>18752.485286076022</v>
      </c>
      <c r="E179" s="80">
        <f>IF(arrondi="aucun",D178*Intérêt_1_jour,ROUND(D178*Intérêt_1_jour,arrondi))</f>
        <v>1.5625768924319656</v>
      </c>
      <c r="F179" s="64">
        <f t="shared" si="10"/>
        <v>18412</v>
      </c>
      <c r="G179" s="80">
        <f t="shared" si="11"/>
        <v>340.4852860760213</v>
      </c>
      <c r="J179"/>
      <c r="K179"/>
    </row>
    <row r="180" spans="2:11" ht="12.75">
      <c r="B180" s="71">
        <f t="shared" si="8"/>
        <v>43635</v>
      </c>
      <c r="C180" s="3"/>
      <c r="D180" s="80">
        <f t="shared" si="9"/>
        <v>18754.047993183194</v>
      </c>
      <c r="E180" s="80">
        <f>IF(arrondi="aucun",D179*Intérêt_1_jour,ROUND(D179*Intérêt_1_jour,arrondi))</f>
        <v>1.5627071071730019</v>
      </c>
      <c r="F180" s="64">
        <f t="shared" si="10"/>
        <v>18412</v>
      </c>
      <c r="G180" s="80">
        <f t="shared" si="11"/>
        <v>342.0479931831943</v>
      </c>
      <c r="J180"/>
      <c r="K180"/>
    </row>
    <row r="181" spans="2:11" ht="12.75">
      <c r="B181" s="71">
        <f t="shared" si="8"/>
        <v>43636</v>
      </c>
      <c r="C181" s="3"/>
      <c r="D181" s="80">
        <f t="shared" si="9"/>
        <v>18755.610830515958</v>
      </c>
      <c r="E181" s="80">
        <f>IF(arrondi="aucun",D180*Intérêt_1_jour,ROUND(D180*Intérêt_1_jour,arrondi))</f>
        <v>1.562837332765266</v>
      </c>
      <c r="F181" s="64">
        <f t="shared" si="10"/>
        <v>18412</v>
      </c>
      <c r="G181" s="80">
        <f t="shared" si="11"/>
        <v>343.61083051595955</v>
      </c>
      <c r="J181"/>
      <c r="K181"/>
    </row>
    <row r="182" spans="2:11" ht="12.75">
      <c r="B182" s="71">
        <f t="shared" si="8"/>
        <v>43637</v>
      </c>
      <c r="C182" s="3"/>
      <c r="D182" s="80">
        <f t="shared" si="9"/>
        <v>18757.17379808517</v>
      </c>
      <c r="E182" s="80">
        <f>IF(arrondi="aucun",D181*Intérêt_1_jour,ROUND(D181*Intérêt_1_jour,arrondi))</f>
        <v>1.5629675692096632</v>
      </c>
      <c r="F182" s="64">
        <f t="shared" si="10"/>
        <v>18412</v>
      </c>
      <c r="G182" s="80">
        <f t="shared" si="11"/>
        <v>345.1737980851692</v>
      </c>
      <c r="J182"/>
      <c r="K182"/>
    </row>
    <row r="183" spans="2:11" ht="12.75">
      <c r="B183" s="71">
        <f t="shared" si="8"/>
        <v>43638</v>
      </c>
      <c r="C183" s="3"/>
      <c r="D183" s="80">
        <f t="shared" si="9"/>
        <v>18758.736895901675</v>
      </c>
      <c r="E183" s="80">
        <f>IF(arrondi="aucun",D182*Intérêt_1_jour,ROUND(D182*Intérêt_1_jour,arrondi))</f>
        <v>1.5630978165070972</v>
      </c>
      <c r="F183" s="64">
        <f t="shared" si="10"/>
        <v>18412</v>
      </c>
      <c r="G183" s="80">
        <f t="shared" si="11"/>
        <v>346.7368959016763</v>
      </c>
      <c r="J183"/>
      <c r="K183"/>
    </row>
    <row r="184" spans="2:11" ht="12.75">
      <c r="B184" s="71">
        <f t="shared" si="8"/>
        <v>43639</v>
      </c>
      <c r="C184" s="3"/>
      <c r="D184" s="80">
        <f t="shared" si="9"/>
        <v>18760.300123976333</v>
      </c>
      <c r="E184" s="80">
        <f>IF(arrondi="aucun",D183*Intérêt_1_jour,ROUND(D183*Intérêt_1_jour,arrondi))</f>
        <v>1.5632280746584728</v>
      </c>
      <c r="F184" s="64">
        <f t="shared" si="10"/>
        <v>18412</v>
      </c>
      <c r="G184" s="80">
        <f t="shared" si="11"/>
        <v>348.30012397633476</v>
      </c>
      <c r="J184"/>
      <c r="K184"/>
    </row>
    <row r="185" spans="2:11" ht="12.75">
      <c r="B185" s="71">
        <f t="shared" si="8"/>
        <v>43640</v>
      </c>
      <c r="C185" s="3"/>
      <c r="D185" s="80">
        <f t="shared" si="9"/>
        <v>18761.863482319997</v>
      </c>
      <c r="E185" s="80">
        <f>IF(arrondi="aucun",D184*Intérêt_1_jour,ROUND(D184*Intérêt_1_jour,arrondi))</f>
        <v>1.5633583436646943</v>
      </c>
      <c r="F185" s="64">
        <f t="shared" si="10"/>
        <v>18412</v>
      </c>
      <c r="G185" s="80">
        <f t="shared" si="11"/>
        <v>349.86348231999943</v>
      </c>
      <c r="J185"/>
      <c r="K185"/>
    </row>
    <row r="186" spans="2:11" ht="12.75">
      <c r="B186" s="71">
        <f t="shared" si="8"/>
        <v>43641</v>
      </c>
      <c r="C186" s="3"/>
      <c r="D186" s="80">
        <f t="shared" si="9"/>
        <v>18763.426970943525</v>
      </c>
      <c r="E186" s="80">
        <f>IF(arrondi="aucun",D185*Intérêt_1_jour,ROUND(D185*Intérêt_1_jour,arrondi))</f>
        <v>1.5634886235266663</v>
      </c>
      <c r="F186" s="64">
        <f t="shared" si="10"/>
        <v>18412</v>
      </c>
      <c r="G186" s="80">
        <f t="shared" si="11"/>
        <v>351.4269709435261</v>
      </c>
      <c r="J186"/>
      <c r="K186"/>
    </row>
    <row r="187" spans="2:11" ht="12.75">
      <c r="B187" s="71">
        <f t="shared" si="8"/>
        <v>43642</v>
      </c>
      <c r="C187" s="3"/>
      <c r="D187" s="80">
        <f t="shared" si="9"/>
        <v>18764.99058985777</v>
      </c>
      <c r="E187" s="80">
        <f>IF(arrondi="aucun",D186*Intérêt_1_jour,ROUND(D186*Intérêt_1_jour,arrondi))</f>
        <v>1.5636189142452936</v>
      </c>
      <c r="F187" s="64">
        <f t="shared" si="10"/>
        <v>18412</v>
      </c>
      <c r="G187" s="80">
        <f t="shared" si="11"/>
        <v>352.9905898577714</v>
      </c>
      <c r="J187"/>
      <c r="K187"/>
    </row>
    <row r="188" spans="2:11" ht="12.75">
      <c r="B188" s="71">
        <f t="shared" si="8"/>
        <v>43643</v>
      </c>
      <c r="C188" s="3"/>
      <c r="D188" s="80">
        <f t="shared" si="9"/>
        <v>18766.55433907359</v>
      </c>
      <c r="E188" s="80">
        <f>IF(arrondi="aucun",D187*Intérêt_1_jour,ROUND(D187*Intérêt_1_jour,arrondi))</f>
        <v>1.5637492158214807</v>
      </c>
      <c r="F188" s="64">
        <f t="shared" si="10"/>
        <v>18412</v>
      </c>
      <c r="G188" s="80">
        <f t="shared" si="11"/>
        <v>354.55433907359287</v>
      </c>
      <c r="J188"/>
      <c r="K188"/>
    </row>
    <row r="189" spans="2:11" ht="12.75">
      <c r="B189" s="71">
        <f t="shared" si="8"/>
        <v>43644</v>
      </c>
      <c r="C189" s="3"/>
      <c r="D189" s="80">
        <f t="shared" si="9"/>
        <v>18768.11821860185</v>
      </c>
      <c r="E189" s="80">
        <f>IF(arrondi="aucun",D188*Intérêt_1_jour,ROUND(D188*Intérêt_1_jour,arrondi))</f>
        <v>1.5638795282561326</v>
      </c>
      <c r="F189" s="64">
        <f t="shared" si="10"/>
        <v>18412</v>
      </c>
      <c r="G189" s="80">
        <f t="shared" si="11"/>
        <v>356.118218601849</v>
      </c>
      <c r="J189"/>
      <c r="K189"/>
    </row>
    <row r="190" spans="2:11" ht="12.75">
      <c r="B190" s="71">
        <f t="shared" si="8"/>
        <v>43645</v>
      </c>
      <c r="C190" s="3"/>
      <c r="D190" s="80">
        <f t="shared" si="9"/>
        <v>18769.6822284534</v>
      </c>
      <c r="E190" s="80">
        <f>IF(arrondi="aucun",D189*Intérêt_1_jour,ROUND(D189*Intérêt_1_jour,arrondi))</f>
        <v>1.564009851550154</v>
      </c>
      <c r="F190" s="64">
        <f t="shared" si="10"/>
        <v>18412</v>
      </c>
      <c r="G190" s="80">
        <f t="shared" si="11"/>
        <v>357.68222845339915</v>
      </c>
      <c r="J190"/>
      <c r="K190"/>
    </row>
    <row r="191" spans="2:11" ht="12.75">
      <c r="B191" s="71">
        <f t="shared" si="8"/>
        <v>43646</v>
      </c>
      <c r="C191" s="3"/>
      <c r="D191" s="80">
        <f t="shared" si="9"/>
        <v>18771.246368639102</v>
      </c>
      <c r="E191" s="80">
        <f>IF(arrondi="aucun",D190*Intérêt_1_jour,ROUND(D190*Intérêt_1_jour,arrondi))</f>
        <v>1.56414018570445</v>
      </c>
      <c r="F191" s="64">
        <f t="shared" si="10"/>
        <v>18412</v>
      </c>
      <c r="G191" s="80">
        <f t="shared" si="11"/>
        <v>359.2463686391036</v>
      </c>
      <c r="J191"/>
      <c r="K191"/>
    </row>
    <row r="192" spans="2:11" ht="12.75">
      <c r="B192" s="71">
        <f t="shared" si="8"/>
        <v>43647</v>
      </c>
      <c r="C192" s="3"/>
      <c r="D192" s="80">
        <f t="shared" si="9"/>
        <v>18772.81063916982</v>
      </c>
      <c r="E192" s="80">
        <f>IF(arrondi="aucun",D191*Intérêt_1_jour,ROUND(D191*Intérêt_1_jour,arrondi))</f>
        <v>1.5642705307199252</v>
      </c>
      <c r="F192" s="64">
        <f t="shared" si="10"/>
        <v>18412</v>
      </c>
      <c r="G192" s="80">
        <f t="shared" si="11"/>
        <v>360.8106391698235</v>
      </c>
      <c r="J192"/>
      <c r="K192"/>
    </row>
    <row r="193" spans="2:11" ht="12.75">
      <c r="B193" s="71">
        <f t="shared" si="8"/>
        <v>43648</v>
      </c>
      <c r="C193" s="3"/>
      <c r="D193" s="80">
        <f t="shared" si="9"/>
        <v>18774.375040056417</v>
      </c>
      <c r="E193" s="80">
        <f>IF(arrondi="aucun",D192*Intérêt_1_jour,ROUND(D192*Intérêt_1_jour,arrondi))</f>
        <v>1.564400886597485</v>
      </c>
      <c r="F193" s="64">
        <f t="shared" si="10"/>
        <v>18412</v>
      </c>
      <c r="G193" s="80">
        <f t="shared" si="11"/>
        <v>362.37504005642097</v>
      </c>
      <c r="J193"/>
      <c r="K193"/>
    </row>
    <row r="194" spans="2:11" ht="12.75">
      <c r="B194" s="71">
        <f t="shared" si="8"/>
        <v>43649</v>
      </c>
      <c r="C194" s="3"/>
      <c r="D194" s="80">
        <f t="shared" si="9"/>
        <v>18775.939571309755</v>
      </c>
      <c r="E194" s="80">
        <f>IF(arrondi="aucun",D193*Intérêt_1_jour,ROUND(D193*Intérêt_1_jour,arrondi))</f>
        <v>1.5645312533380347</v>
      </c>
      <c r="F194" s="64">
        <f t="shared" si="10"/>
        <v>18412</v>
      </c>
      <c r="G194" s="80">
        <f t="shared" si="11"/>
        <v>363.939571309759</v>
      </c>
      <c r="J194"/>
      <c r="K194"/>
    </row>
    <row r="195" spans="2:11" ht="12.75">
      <c r="B195" s="71">
        <f t="shared" si="8"/>
        <v>43650</v>
      </c>
      <c r="C195" s="3"/>
      <c r="D195" s="80">
        <f t="shared" si="9"/>
        <v>18777.504232940697</v>
      </c>
      <c r="E195" s="80">
        <f>IF(arrondi="aucun",D194*Intérêt_1_jour,ROUND(D194*Intérêt_1_jour,arrondi))</f>
        <v>1.5646616309424795</v>
      </c>
      <c r="F195" s="64">
        <f t="shared" si="10"/>
        <v>18412</v>
      </c>
      <c r="G195" s="80">
        <f t="shared" si="11"/>
        <v>365.50423294070146</v>
      </c>
      <c r="J195"/>
      <c r="K195"/>
    </row>
    <row r="196" spans="2:11" ht="12.75">
      <c r="B196" s="71">
        <f t="shared" si="8"/>
        <v>43651</v>
      </c>
      <c r="C196" s="3"/>
      <c r="D196" s="80">
        <f t="shared" si="9"/>
        <v>18779.06902496011</v>
      </c>
      <c r="E196" s="80">
        <f>IF(arrondi="aucun",D195*Intérêt_1_jour,ROUND(D195*Intérêt_1_jour,arrondi))</f>
        <v>1.5647920194117246</v>
      </c>
      <c r="F196" s="64">
        <f t="shared" si="10"/>
        <v>18412</v>
      </c>
      <c r="G196" s="80">
        <f t="shared" si="11"/>
        <v>367.06902496011315</v>
      </c>
      <c r="J196"/>
      <c r="K196"/>
    </row>
    <row r="197" spans="2:11" ht="12.75">
      <c r="B197" s="71">
        <f t="shared" si="8"/>
        <v>43652</v>
      </c>
      <c r="C197" s="3"/>
      <c r="D197" s="80">
        <f t="shared" si="9"/>
        <v>18780.633947378858</v>
      </c>
      <c r="E197" s="80">
        <f>IF(arrondi="aucun",D196*Intérêt_1_jour,ROUND(D196*Intérêt_1_jour,arrondi))</f>
        <v>1.5649224187466757</v>
      </c>
      <c r="F197" s="64">
        <f t="shared" si="10"/>
        <v>18412</v>
      </c>
      <c r="G197" s="80">
        <f t="shared" si="11"/>
        <v>368.63394737885983</v>
      </c>
      <c r="J197"/>
      <c r="K197"/>
    </row>
    <row r="198" spans="2:11" ht="12.75">
      <c r="B198" s="71">
        <f t="shared" si="8"/>
        <v>43653</v>
      </c>
      <c r="C198" s="3"/>
      <c r="D198" s="80">
        <f t="shared" si="9"/>
        <v>18782.199000207806</v>
      </c>
      <c r="E198" s="80">
        <f>IF(arrondi="aucun",D197*Intérêt_1_jour,ROUND(D197*Intérêt_1_jour,arrondi))</f>
        <v>1.5650528289482382</v>
      </c>
      <c r="F198" s="64">
        <f t="shared" si="10"/>
        <v>18412</v>
      </c>
      <c r="G198" s="80">
        <f t="shared" si="11"/>
        <v>370.19900020780807</v>
      </c>
      <c r="J198"/>
      <c r="K198"/>
    </row>
    <row r="199" spans="2:11" ht="12.75">
      <c r="B199" s="71">
        <f t="shared" si="8"/>
        <v>43654</v>
      </c>
      <c r="C199" s="3"/>
      <c r="D199" s="80">
        <f t="shared" si="9"/>
        <v>18783.764183457824</v>
      </c>
      <c r="E199" s="80">
        <f>IF(arrondi="aucun",D198*Intérêt_1_jour,ROUND(D198*Intérêt_1_jour,arrondi))</f>
        <v>1.565183250017317</v>
      </c>
      <c r="F199" s="64">
        <f t="shared" si="10"/>
        <v>18412</v>
      </c>
      <c r="G199" s="80">
        <f t="shared" si="11"/>
        <v>371.76418345782537</v>
      </c>
      <c r="J199"/>
      <c r="K199"/>
    </row>
    <row r="200" spans="2:11" ht="12.75">
      <c r="B200" s="71">
        <f t="shared" si="8"/>
        <v>43655</v>
      </c>
      <c r="C200" s="3"/>
      <c r="D200" s="80">
        <f t="shared" si="9"/>
        <v>18785.32949713978</v>
      </c>
      <c r="E200" s="80">
        <f>IF(arrondi="aucun",D199*Intérêt_1_jour,ROUND(D199*Intérêt_1_jour,arrondi))</f>
        <v>1.5653136819548186</v>
      </c>
      <c r="F200" s="64">
        <f t="shared" si="10"/>
        <v>18412</v>
      </c>
      <c r="G200" s="80">
        <f t="shared" si="11"/>
        <v>373.3294971397802</v>
      </c>
      <c r="J200"/>
      <c r="K200"/>
    </row>
    <row r="201" spans="2:11" ht="12.75">
      <c r="B201" s="71">
        <f t="shared" si="8"/>
        <v>43656</v>
      </c>
      <c r="C201" s="3"/>
      <c r="D201" s="80">
        <f t="shared" si="9"/>
        <v>18786.89494126454</v>
      </c>
      <c r="E201" s="80">
        <f>IF(arrondi="aucun",D200*Intérêt_1_jour,ROUND(D200*Intérêt_1_jour,arrondi))</f>
        <v>1.5654441247616484</v>
      </c>
      <c r="F201" s="64">
        <f t="shared" si="10"/>
        <v>18412</v>
      </c>
      <c r="G201" s="80">
        <f t="shared" si="11"/>
        <v>374.89494126454184</v>
      </c>
      <c r="J201"/>
      <c r="K201"/>
    </row>
    <row r="202" spans="2:11" ht="12.75">
      <c r="B202" s="71">
        <f t="shared" si="8"/>
        <v>43657</v>
      </c>
      <c r="C202" s="3"/>
      <c r="D202" s="80">
        <f t="shared" si="9"/>
        <v>18788.46051584298</v>
      </c>
      <c r="E202" s="80">
        <f>IF(arrondi="aucun",D201*Intérêt_1_jour,ROUND(D201*Intérêt_1_jour,arrondi))</f>
        <v>1.5655745784387118</v>
      </c>
      <c r="F202" s="64">
        <f t="shared" si="10"/>
        <v>18412</v>
      </c>
      <c r="G202" s="80">
        <f t="shared" si="11"/>
        <v>376.46051584298056</v>
      </c>
      <c r="J202"/>
      <c r="K202"/>
    </row>
    <row r="203" spans="2:11" ht="12.75">
      <c r="B203" s="71">
        <f t="shared" si="8"/>
        <v>43658</v>
      </c>
      <c r="C203" s="3"/>
      <c r="D203" s="80">
        <f t="shared" si="9"/>
        <v>18790.026220885968</v>
      </c>
      <c r="E203" s="80">
        <f>IF(arrondi="aucun",D202*Intérêt_1_jour,ROUND(D202*Intérêt_1_jour,arrondi))</f>
        <v>1.565705042986915</v>
      </c>
      <c r="F203" s="64">
        <f t="shared" si="10"/>
        <v>18412</v>
      </c>
      <c r="G203" s="80">
        <f t="shared" si="11"/>
        <v>378.02622088596746</v>
      </c>
      <c r="J203"/>
      <c r="K203"/>
    </row>
    <row r="204" spans="2:11" ht="12.75">
      <c r="B204" s="71">
        <f t="shared" si="8"/>
        <v>43659</v>
      </c>
      <c r="C204" s="3"/>
      <c r="D204" s="80">
        <f t="shared" si="9"/>
        <v>18791.592056404374</v>
      </c>
      <c r="E204" s="80">
        <f>IF(arrondi="aucun",D203*Intérêt_1_jour,ROUND(D203*Intérêt_1_jour,arrondi))</f>
        <v>1.565835518407164</v>
      </c>
      <c r="F204" s="64">
        <f t="shared" si="10"/>
        <v>18412</v>
      </c>
      <c r="G204" s="80">
        <f t="shared" si="11"/>
        <v>379.5920564043746</v>
      </c>
      <c r="J204"/>
      <c r="K204"/>
    </row>
    <row r="205" spans="2:11" ht="12.75">
      <c r="B205" s="71">
        <f aca="true" t="shared" si="12" ref="B205:B268">B204+1</f>
        <v>43660</v>
      </c>
      <c r="C205" s="3"/>
      <c r="D205" s="80">
        <f aca="true" t="shared" si="13" ref="D205:D268">D204+C205+E205</f>
        <v>18793.158022409072</v>
      </c>
      <c r="E205" s="80">
        <f>IF(arrondi="aucun",D204*Intérêt_1_jour,ROUND(D204*Intérêt_1_jour,arrondi))</f>
        <v>1.5659660047003645</v>
      </c>
      <c r="F205" s="64">
        <f aca="true" t="shared" si="14" ref="F205:F268">F204+C205</f>
        <v>18412</v>
      </c>
      <c r="G205" s="80">
        <f aca="true" t="shared" si="15" ref="G205:G268">G204+E205</f>
        <v>381.158022409075</v>
      </c>
      <c r="J205"/>
      <c r="K205"/>
    </row>
    <row r="206" spans="2:11" ht="12.75">
      <c r="B206" s="71">
        <f t="shared" si="12"/>
        <v>43661</v>
      </c>
      <c r="C206" s="3"/>
      <c r="D206" s="80">
        <f t="shared" si="13"/>
        <v>18794.72411891094</v>
      </c>
      <c r="E206" s="80">
        <f>IF(arrondi="aucun",D205*Intérêt_1_jour,ROUND(D205*Intérêt_1_jour,arrondi))</f>
        <v>1.5660965018674227</v>
      </c>
      <c r="F206" s="64">
        <f t="shared" si="14"/>
        <v>18412</v>
      </c>
      <c r="G206" s="80">
        <f t="shared" si="15"/>
        <v>382.7241189109424</v>
      </c>
      <c r="J206"/>
      <c r="K206"/>
    </row>
    <row r="207" spans="2:11" ht="12.75">
      <c r="B207" s="71">
        <f t="shared" si="12"/>
        <v>43662</v>
      </c>
      <c r="C207" s="3"/>
      <c r="D207" s="80">
        <f t="shared" si="13"/>
        <v>18796.29034592085</v>
      </c>
      <c r="E207" s="80">
        <f>IF(arrondi="aucun",D206*Intérêt_1_jour,ROUND(D206*Intérêt_1_jour,arrondi))</f>
        <v>1.566227009909245</v>
      </c>
      <c r="F207" s="64">
        <f t="shared" si="14"/>
        <v>18412</v>
      </c>
      <c r="G207" s="80">
        <f t="shared" si="15"/>
        <v>384.2903459208517</v>
      </c>
      <c r="J207"/>
      <c r="K207"/>
    </row>
    <row r="208" spans="2:11" ht="12.75">
      <c r="B208" s="71">
        <f t="shared" si="12"/>
        <v>43663</v>
      </c>
      <c r="C208" s="3"/>
      <c r="D208" s="80">
        <f t="shared" si="13"/>
        <v>18797.856703449677</v>
      </c>
      <c r="E208" s="80">
        <f>IF(arrondi="aucun",D207*Intérêt_1_jour,ROUND(D207*Intérêt_1_jour,arrondi))</f>
        <v>1.5663575288267375</v>
      </c>
      <c r="F208" s="64">
        <f t="shared" si="14"/>
        <v>18412</v>
      </c>
      <c r="G208" s="80">
        <f t="shared" si="15"/>
        <v>385.85670344967843</v>
      </c>
      <c r="J208"/>
      <c r="K208"/>
    </row>
    <row r="209" spans="2:11" ht="12.75">
      <c r="B209" s="71">
        <f t="shared" si="12"/>
        <v>43664</v>
      </c>
      <c r="C209" s="3"/>
      <c r="D209" s="80">
        <f t="shared" si="13"/>
        <v>18799.423191508296</v>
      </c>
      <c r="E209" s="80">
        <f>IF(arrondi="aucun",D208*Intérêt_1_jour,ROUND(D208*Intérêt_1_jour,arrondi))</f>
        <v>1.5664880586208063</v>
      </c>
      <c r="F209" s="64">
        <f t="shared" si="14"/>
        <v>18412</v>
      </c>
      <c r="G209" s="80">
        <f t="shared" si="15"/>
        <v>387.4231915082992</v>
      </c>
      <c r="J209"/>
      <c r="K209"/>
    </row>
    <row r="210" spans="2:11" ht="12.75">
      <c r="B210" s="71">
        <f t="shared" si="12"/>
        <v>43665</v>
      </c>
      <c r="C210" s="3"/>
      <c r="D210" s="80">
        <f t="shared" si="13"/>
        <v>18800.98981010759</v>
      </c>
      <c r="E210" s="80">
        <f>IF(arrondi="aucun",D209*Intérêt_1_jour,ROUND(D209*Intérêt_1_jour,arrondi))</f>
        <v>1.566618599292358</v>
      </c>
      <c r="F210" s="64">
        <f t="shared" si="14"/>
        <v>18412</v>
      </c>
      <c r="G210" s="80">
        <f t="shared" si="15"/>
        <v>388.9898101075916</v>
      </c>
      <c r="J210"/>
      <c r="K210"/>
    </row>
    <row r="211" spans="2:11" ht="12.75">
      <c r="B211" s="71">
        <f t="shared" si="12"/>
        <v>43666</v>
      </c>
      <c r="C211" s="3"/>
      <c r="D211" s="80">
        <f t="shared" si="13"/>
        <v>18802.55655925843</v>
      </c>
      <c r="E211" s="80">
        <f>IF(arrondi="aucun",D210*Intérêt_1_jour,ROUND(D210*Intérêt_1_jour,arrondi))</f>
        <v>1.566749150842299</v>
      </c>
      <c r="F211" s="64">
        <f t="shared" si="14"/>
        <v>18412</v>
      </c>
      <c r="G211" s="80">
        <f t="shared" si="15"/>
        <v>390.55655925843394</v>
      </c>
      <c r="J211"/>
      <c r="K211"/>
    </row>
    <row r="212" spans="2:11" ht="12.75">
      <c r="B212" s="71">
        <f t="shared" si="12"/>
        <v>43667</v>
      </c>
      <c r="C212" s="3"/>
      <c r="D212" s="80">
        <f t="shared" si="13"/>
        <v>18804.123438971703</v>
      </c>
      <c r="E212" s="80">
        <f>IF(arrondi="aucun",D211*Intérêt_1_jour,ROUND(D211*Intérêt_1_jour,arrondi))</f>
        <v>1.566879713271536</v>
      </c>
      <c r="F212" s="64">
        <f t="shared" si="14"/>
        <v>18412</v>
      </c>
      <c r="G212" s="80">
        <f t="shared" si="15"/>
        <v>392.12343897170547</v>
      </c>
      <c r="J212"/>
      <c r="K212"/>
    </row>
    <row r="213" spans="2:11" ht="12.75">
      <c r="B213" s="71">
        <f t="shared" si="12"/>
        <v>43668</v>
      </c>
      <c r="C213" s="3"/>
      <c r="D213" s="80">
        <f t="shared" si="13"/>
        <v>18805.690449258283</v>
      </c>
      <c r="E213" s="80">
        <f>IF(arrondi="aucun",D212*Intérêt_1_jour,ROUND(D212*Intérêt_1_jour,arrondi))</f>
        <v>1.5670102865809752</v>
      </c>
      <c r="F213" s="64">
        <f t="shared" si="14"/>
        <v>18412</v>
      </c>
      <c r="G213" s="80">
        <f t="shared" si="15"/>
        <v>393.69044925828643</v>
      </c>
      <c r="J213"/>
      <c r="K213"/>
    </row>
    <row r="214" spans="2:11" ht="12.75">
      <c r="B214" s="71">
        <f t="shared" si="12"/>
        <v>43669</v>
      </c>
      <c r="C214" s="3"/>
      <c r="D214" s="80">
        <f t="shared" si="13"/>
        <v>18807.257590129055</v>
      </c>
      <c r="E214" s="80">
        <f>IF(arrondi="aucun",D213*Intérêt_1_jour,ROUND(D213*Intérêt_1_jour,arrondi))</f>
        <v>1.5671408707715235</v>
      </c>
      <c r="F214" s="64">
        <f t="shared" si="14"/>
        <v>18412</v>
      </c>
      <c r="G214" s="80">
        <f t="shared" si="15"/>
        <v>395.257590129058</v>
      </c>
      <c r="J214"/>
      <c r="K214"/>
    </row>
    <row r="215" spans="2:11" ht="12.75">
      <c r="B215" s="71">
        <f t="shared" si="12"/>
        <v>43670</v>
      </c>
      <c r="C215" s="3"/>
      <c r="D215" s="80">
        <f t="shared" si="13"/>
        <v>18808.824861594898</v>
      </c>
      <c r="E215" s="80">
        <f>IF(arrondi="aucun",D214*Intérêt_1_jour,ROUND(D214*Intérêt_1_jour,arrondi))</f>
        <v>1.5672714658440878</v>
      </c>
      <c r="F215" s="64">
        <f t="shared" si="14"/>
        <v>18412</v>
      </c>
      <c r="G215" s="80">
        <f t="shared" si="15"/>
        <v>396.8248615949021</v>
      </c>
      <c r="J215"/>
      <c r="K215"/>
    </row>
    <row r="216" spans="2:11" ht="12.75">
      <c r="B216" s="71">
        <f t="shared" si="12"/>
        <v>43671</v>
      </c>
      <c r="C216" s="3"/>
      <c r="D216" s="80">
        <f t="shared" si="13"/>
        <v>18810.392263666698</v>
      </c>
      <c r="E216" s="80">
        <f>IF(arrondi="aucun",D215*Intérêt_1_jour,ROUND(D215*Intérêt_1_jour,arrondi))</f>
        <v>1.5674020717995747</v>
      </c>
      <c r="F216" s="64">
        <f t="shared" si="14"/>
        <v>18412</v>
      </c>
      <c r="G216" s="80">
        <f t="shared" si="15"/>
        <v>398.39226366670164</v>
      </c>
      <c r="J216"/>
      <c r="K216"/>
    </row>
    <row r="217" spans="2:11" ht="12.75">
      <c r="B217" s="71">
        <f t="shared" si="12"/>
        <v>43672</v>
      </c>
      <c r="C217" s="3"/>
      <c r="D217" s="80">
        <f t="shared" si="13"/>
        <v>18811.959796355335</v>
      </c>
      <c r="E217" s="80">
        <f>IF(arrondi="aucun",D216*Intérêt_1_jour,ROUND(D216*Intérêt_1_jour,arrondi))</f>
        <v>1.5675326886388914</v>
      </c>
      <c r="F217" s="64">
        <f t="shared" si="14"/>
        <v>18412</v>
      </c>
      <c r="G217" s="80">
        <f t="shared" si="15"/>
        <v>399.95979635534053</v>
      </c>
      <c r="J217"/>
      <c r="K217"/>
    </row>
    <row r="218" spans="2:11" ht="12.75">
      <c r="B218" s="71">
        <f t="shared" si="12"/>
        <v>43673</v>
      </c>
      <c r="C218" s="3"/>
      <c r="D218" s="80">
        <f t="shared" si="13"/>
        <v>18813.5274596717</v>
      </c>
      <c r="E218" s="80">
        <f>IF(arrondi="aucun",D217*Intérêt_1_jour,ROUND(D217*Intérêt_1_jour,arrondi))</f>
        <v>1.5676633163629445</v>
      </c>
      <c r="F218" s="64">
        <f t="shared" si="14"/>
        <v>18412</v>
      </c>
      <c r="G218" s="80">
        <f t="shared" si="15"/>
        <v>401.52745967170347</v>
      </c>
      <c r="J218"/>
      <c r="K218"/>
    </row>
    <row r="219" spans="2:11" ht="12.75">
      <c r="B219" s="71">
        <f t="shared" si="12"/>
        <v>43674</v>
      </c>
      <c r="C219" s="3"/>
      <c r="D219" s="80">
        <f t="shared" si="13"/>
        <v>18815.09525362667</v>
      </c>
      <c r="E219" s="80">
        <f>IF(arrondi="aucun",D218*Intérêt_1_jour,ROUND(D218*Intérêt_1_jour,arrondi))</f>
        <v>1.5677939549726416</v>
      </c>
      <c r="F219" s="64">
        <f t="shared" si="14"/>
        <v>18412</v>
      </c>
      <c r="G219" s="80">
        <f t="shared" si="15"/>
        <v>403.0952536266761</v>
      </c>
      <c r="J219"/>
      <c r="K219"/>
    </row>
    <row r="220" spans="2:11" ht="12.75">
      <c r="B220" s="71">
        <f t="shared" si="12"/>
        <v>43675</v>
      </c>
      <c r="C220" s="3"/>
      <c r="D220" s="80">
        <f t="shared" si="13"/>
        <v>18816.663178231138</v>
      </c>
      <c r="E220" s="80">
        <f>IF(arrondi="aucun",D219*Intérêt_1_jour,ROUND(D219*Intérêt_1_jour,arrondi))</f>
        <v>1.5679246044688893</v>
      </c>
      <c r="F220" s="64">
        <f t="shared" si="14"/>
        <v>18412</v>
      </c>
      <c r="G220" s="80">
        <f t="shared" si="15"/>
        <v>404.66317823114497</v>
      </c>
      <c r="J220"/>
      <c r="K220"/>
    </row>
    <row r="221" spans="2:11" ht="12.75">
      <c r="B221" s="71">
        <f t="shared" si="12"/>
        <v>43676</v>
      </c>
      <c r="C221" s="3"/>
      <c r="D221" s="80">
        <f t="shared" si="13"/>
        <v>18818.23123349599</v>
      </c>
      <c r="E221" s="80">
        <f>IF(arrondi="aucun",D220*Intérêt_1_jour,ROUND(D220*Intérêt_1_jour,arrondi))</f>
        <v>1.5680552648525947</v>
      </c>
      <c r="F221" s="64">
        <f t="shared" si="14"/>
        <v>18412</v>
      </c>
      <c r="G221" s="80">
        <f t="shared" si="15"/>
        <v>406.23123349599757</v>
      </c>
      <c r="J221"/>
      <c r="K221"/>
    </row>
    <row r="222" spans="2:11" ht="12.75">
      <c r="B222" s="71">
        <f t="shared" si="12"/>
        <v>43677</v>
      </c>
      <c r="C222" s="3"/>
      <c r="D222" s="80">
        <f t="shared" si="13"/>
        <v>18819.799419432115</v>
      </c>
      <c r="E222" s="80">
        <f>IF(arrondi="aucun",D221*Intérêt_1_jour,ROUND(D221*Intérêt_1_jour,arrondi))</f>
        <v>1.5681859361246657</v>
      </c>
      <c r="F222" s="64">
        <f t="shared" si="14"/>
        <v>18412</v>
      </c>
      <c r="G222" s="80">
        <f t="shared" si="15"/>
        <v>407.79941943212225</v>
      </c>
      <c r="J222"/>
      <c r="K222"/>
    </row>
    <row r="223" spans="2:11" ht="12.75">
      <c r="B223" s="71">
        <f t="shared" si="12"/>
        <v>43678</v>
      </c>
      <c r="C223" s="3"/>
      <c r="D223" s="80">
        <f t="shared" si="13"/>
        <v>18821.3677360504</v>
      </c>
      <c r="E223" s="80">
        <f>IF(arrondi="aucun",D222*Intérêt_1_jour,ROUND(D222*Intérêt_1_jour,arrondi))</f>
        <v>1.5683166182860095</v>
      </c>
      <c r="F223" s="64">
        <f t="shared" si="14"/>
        <v>18412</v>
      </c>
      <c r="G223" s="80">
        <f t="shared" si="15"/>
        <v>409.36773605040827</v>
      </c>
      <c r="J223"/>
      <c r="K223"/>
    </row>
    <row r="224" spans="2:11" ht="12.75">
      <c r="B224" s="71">
        <f t="shared" si="12"/>
        <v>43679</v>
      </c>
      <c r="C224" s="3"/>
      <c r="D224" s="80">
        <f t="shared" si="13"/>
        <v>18822.936183361737</v>
      </c>
      <c r="E224" s="80">
        <f>IF(arrondi="aucun",D223*Intérêt_1_jour,ROUND(D223*Intérêt_1_jour,arrondi))</f>
        <v>1.5684473113375332</v>
      </c>
      <c r="F224" s="64">
        <f t="shared" si="14"/>
        <v>18412</v>
      </c>
      <c r="G224" s="80">
        <f t="shared" si="15"/>
        <v>410.9361833617458</v>
      </c>
      <c r="J224"/>
      <c r="K224"/>
    </row>
    <row r="225" spans="2:11" ht="12.75">
      <c r="B225" s="71">
        <f t="shared" si="12"/>
        <v>43680</v>
      </c>
      <c r="C225" s="3"/>
      <c r="D225" s="80">
        <f t="shared" si="13"/>
        <v>18824.50476137702</v>
      </c>
      <c r="E225" s="80">
        <f>IF(arrondi="aucun",D224*Intérêt_1_jour,ROUND(D224*Intérêt_1_jour,arrondi))</f>
        <v>1.5685780152801447</v>
      </c>
      <c r="F225" s="64">
        <f t="shared" si="14"/>
        <v>18412</v>
      </c>
      <c r="G225" s="80">
        <f t="shared" si="15"/>
        <v>412.50476137702594</v>
      </c>
      <c r="J225"/>
      <c r="K225"/>
    </row>
    <row r="226" spans="2:11" ht="12.75">
      <c r="B226" s="71">
        <f t="shared" si="12"/>
        <v>43681</v>
      </c>
      <c r="C226" s="3"/>
      <c r="D226" s="80">
        <f t="shared" si="13"/>
        <v>18826.073470107134</v>
      </c>
      <c r="E226" s="80">
        <f>IF(arrondi="aucun",D225*Intérêt_1_jour,ROUND(D225*Intérêt_1_jour,arrondi))</f>
        <v>1.5687087301147515</v>
      </c>
      <c r="F226" s="64">
        <f t="shared" si="14"/>
        <v>18412</v>
      </c>
      <c r="G226" s="80">
        <f t="shared" si="15"/>
        <v>414.0734701071407</v>
      </c>
      <c r="J226"/>
      <c r="K226"/>
    </row>
    <row r="227" spans="2:11" ht="12.75">
      <c r="B227" s="71">
        <f t="shared" si="12"/>
        <v>43682</v>
      </c>
      <c r="C227" s="3"/>
      <c r="D227" s="80">
        <f t="shared" si="13"/>
        <v>18827.642309562976</v>
      </c>
      <c r="E227" s="80">
        <f>IF(arrondi="aucun",D226*Intérêt_1_jour,ROUND(D226*Intérêt_1_jour,arrondi))</f>
        <v>1.5688394558422611</v>
      </c>
      <c r="F227" s="64">
        <f t="shared" si="14"/>
        <v>18412</v>
      </c>
      <c r="G227" s="80">
        <f t="shared" si="15"/>
        <v>415.6423095629829</v>
      </c>
      <c r="J227"/>
      <c r="K227"/>
    </row>
    <row r="228" spans="2:11" ht="12.75">
      <c r="B228" s="71">
        <f t="shared" si="12"/>
        <v>43683</v>
      </c>
      <c r="C228" s="3"/>
      <c r="D228" s="80">
        <f t="shared" si="13"/>
        <v>18829.21127975544</v>
      </c>
      <c r="E228" s="80">
        <f>IF(arrondi="aucun",D227*Intérêt_1_jour,ROUND(D227*Intérêt_1_jour,arrondi))</f>
        <v>1.5689701924635813</v>
      </c>
      <c r="F228" s="64">
        <f t="shared" si="14"/>
        <v>18412</v>
      </c>
      <c r="G228" s="80">
        <f t="shared" si="15"/>
        <v>417.2112797554465</v>
      </c>
      <c r="J228"/>
      <c r="K228"/>
    </row>
    <row r="229" spans="2:11" ht="12.75">
      <c r="B229" s="71">
        <f t="shared" si="12"/>
        <v>43684</v>
      </c>
      <c r="C229" s="3"/>
      <c r="D229" s="80">
        <f t="shared" si="13"/>
        <v>18830.780380695418</v>
      </c>
      <c r="E229" s="80">
        <f>IF(arrondi="aucun",D228*Intérêt_1_jour,ROUND(D228*Intérêt_1_jour,arrondi))</f>
        <v>1.5691009399796199</v>
      </c>
      <c r="F229" s="64">
        <f t="shared" si="14"/>
        <v>18412</v>
      </c>
      <c r="G229" s="80">
        <f t="shared" si="15"/>
        <v>418.7803806954261</v>
      </c>
      <c r="J229"/>
      <c r="K229"/>
    </row>
    <row r="230" spans="2:11" ht="12.75">
      <c r="B230" s="71">
        <f t="shared" si="12"/>
        <v>43685</v>
      </c>
      <c r="C230" s="3"/>
      <c r="D230" s="80">
        <f t="shared" si="13"/>
        <v>18832.34961239381</v>
      </c>
      <c r="E230" s="80">
        <f>IF(arrondi="aucun",D229*Intérêt_1_jour,ROUND(D229*Intérêt_1_jour,arrondi))</f>
        <v>1.5692316983912848</v>
      </c>
      <c r="F230" s="64">
        <f t="shared" si="14"/>
        <v>18412</v>
      </c>
      <c r="G230" s="80">
        <f t="shared" si="15"/>
        <v>420.3496123938174</v>
      </c>
      <c r="J230"/>
      <c r="K230"/>
    </row>
    <row r="231" spans="2:11" ht="12.75">
      <c r="B231" s="71">
        <f t="shared" si="12"/>
        <v>43686</v>
      </c>
      <c r="C231" s="3"/>
      <c r="D231" s="80">
        <f t="shared" si="13"/>
        <v>18833.91897486151</v>
      </c>
      <c r="E231" s="80">
        <f>IF(arrondi="aucun",D230*Intérêt_1_jour,ROUND(D230*Intérêt_1_jour,arrondi))</f>
        <v>1.569362467699484</v>
      </c>
      <c r="F231" s="64">
        <f t="shared" si="14"/>
        <v>18412</v>
      </c>
      <c r="G231" s="80">
        <f t="shared" si="15"/>
        <v>421.91897486151686</v>
      </c>
      <c r="J231"/>
      <c r="K231"/>
    </row>
    <row r="232" spans="2:11" ht="12.75">
      <c r="B232" s="71">
        <f t="shared" si="12"/>
        <v>43687</v>
      </c>
      <c r="C232" s="3"/>
      <c r="D232" s="80">
        <f t="shared" si="13"/>
        <v>18835.488468109415</v>
      </c>
      <c r="E232" s="80">
        <f>IF(arrondi="aucun",D231*Intérêt_1_jour,ROUND(D231*Intérêt_1_jour,arrondi))</f>
        <v>1.5694932479051258</v>
      </c>
      <c r="F232" s="64">
        <f t="shared" si="14"/>
        <v>18412</v>
      </c>
      <c r="G232" s="80">
        <f t="shared" si="15"/>
        <v>423.488468109422</v>
      </c>
      <c r="J232"/>
      <c r="K232"/>
    </row>
    <row r="233" spans="2:11" ht="12.75">
      <c r="B233" s="71">
        <f t="shared" si="12"/>
        <v>43688</v>
      </c>
      <c r="C233" s="3"/>
      <c r="D233" s="80">
        <f t="shared" si="13"/>
        <v>18837.058092148425</v>
      </c>
      <c r="E233" s="80">
        <f>IF(arrondi="aucun",D232*Intérêt_1_jour,ROUND(D232*Intérêt_1_jour,arrondi))</f>
        <v>1.5696240390091178</v>
      </c>
      <c r="F233" s="64">
        <f t="shared" si="14"/>
        <v>18412</v>
      </c>
      <c r="G233" s="80">
        <f t="shared" si="15"/>
        <v>425.0580921484311</v>
      </c>
      <c r="J233"/>
      <c r="K233"/>
    </row>
    <row r="234" spans="2:11" ht="12.75">
      <c r="B234" s="71">
        <f t="shared" si="12"/>
        <v>43689</v>
      </c>
      <c r="C234" s="3"/>
      <c r="D234" s="80">
        <f t="shared" si="13"/>
        <v>18838.62784698944</v>
      </c>
      <c r="E234" s="80">
        <f>IF(arrondi="aucun",D233*Intérêt_1_jour,ROUND(D233*Intérêt_1_jour,arrondi))</f>
        <v>1.5697548410123687</v>
      </c>
      <c r="F234" s="64">
        <f t="shared" si="14"/>
        <v>18412</v>
      </c>
      <c r="G234" s="80">
        <f t="shared" si="15"/>
        <v>426.62784698944347</v>
      </c>
      <c r="J234"/>
      <c r="K234"/>
    </row>
    <row r="235" spans="2:11" ht="12.75">
      <c r="B235" s="71">
        <f t="shared" si="12"/>
        <v>43690</v>
      </c>
      <c r="C235" s="3"/>
      <c r="D235" s="80">
        <f t="shared" si="13"/>
        <v>18840.197732643355</v>
      </c>
      <c r="E235" s="80">
        <f>IF(arrondi="aucun",D234*Intérêt_1_jour,ROUND(D234*Intérêt_1_jour,arrondi))</f>
        <v>1.5698856539157866</v>
      </c>
      <c r="F235" s="64">
        <f t="shared" si="14"/>
        <v>18412</v>
      </c>
      <c r="G235" s="80">
        <f t="shared" si="15"/>
        <v>428.19773264335925</v>
      </c>
      <c r="J235"/>
      <c r="K235"/>
    </row>
    <row r="236" spans="2:11" ht="12.75">
      <c r="B236" s="71">
        <f t="shared" si="12"/>
        <v>43691</v>
      </c>
      <c r="C236" s="3"/>
      <c r="D236" s="80">
        <f t="shared" si="13"/>
        <v>18841.767749121074</v>
      </c>
      <c r="E236" s="80">
        <f>IF(arrondi="aucun",D235*Intérêt_1_jour,ROUND(D235*Intérêt_1_jour,arrondi))</f>
        <v>1.5700164777202796</v>
      </c>
      <c r="F236" s="64">
        <f t="shared" si="14"/>
        <v>18412</v>
      </c>
      <c r="G236" s="80">
        <f t="shared" si="15"/>
        <v>429.76774912107953</v>
      </c>
      <c r="J236"/>
      <c r="K236"/>
    </row>
    <row r="237" spans="2:11" ht="12.75">
      <c r="B237" s="71">
        <f t="shared" si="12"/>
        <v>43692</v>
      </c>
      <c r="C237" s="3"/>
      <c r="D237" s="80">
        <f t="shared" si="13"/>
        <v>18843.337896433502</v>
      </c>
      <c r="E237" s="80">
        <f>IF(arrondi="aucun",D236*Intérêt_1_jour,ROUND(D236*Intérêt_1_jour,arrondi))</f>
        <v>1.5701473124267562</v>
      </c>
      <c r="F237" s="64">
        <f t="shared" si="14"/>
        <v>18412</v>
      </c>
      <c r="G237" s="80">
        <f t="shared" si="15"/>
        <v>431.3378964335063</v>
      </c>
      <c r="J237"/>
      <c r="K237"/>
    </row>
    <row r="238" spans="2:11" ht="12.75">
      <c r="B238" s="71">
        <f t="shared" si="12"/>
        <v>43693</v>
      </c>
      <c r="C238" s="3"/>
      <c r="D238" s="80">
        <f t="shared" si="13"/>
        <v>18844.90817459154</v>
      </c>
      <c r="E238" s="80">
        <f>IF(arrondi="aucun",D237*Intérêt_1_jour,ROUND(D237*Intérêt_1_jour,arrondi))</f>
        <v>1.5702781580361251</v>
      </c>
      <c r="F238" s="64">
        <f t="shared" si="14"/>
        <v>18412</v>
      </c>
      <c r="G238" s="80">
        <f t="shared" si="15"/>
        <v>432.9081745915424</v>
      </c>
      <c r="J238"/>
      <c r="K238"/>
    </row>
    <row r="239" spans="2:11" ht="12.75">
      <c r="B239" s="71">
        <f t="shared" si="12"/>
        <v>43694</v>
      </c>
      <c r="C239" s="3"/>
      <c r="D239" s="80">
        <f t="shared" si="13"/>
        <v>18846.478583606087</v>
      </c>
      <c r="E239" s="80">
        <f>IF(arrondi="aucun",D238*Intérêt_1_jour,ROUND(D238*Intérêt_1_jour,arrondi))</f>
        <v>1.5704090145492948</v>
      </c>
      <c r="F239" s="64">
        <f t="shared" si="14"/>
        <v>18412</v>
      </c>
      <c r="G239" s="80">
        <f t="shared" si="15"/>
        <v>434.47858360609166</v>
      </c>
      <c r="J239"/>
      <c r="K239"/>
    </row>
    <row r="240" spans="2:11" ht="12.75">
      <c r="B240" s="71">
        <f t="shared" si="12"/>
        <v>43695</v>
      </c>
      <c r="C240" s="3"/>
      <c r="D240" s="80">
        <f t="shared" si="13"/>
        <v>18848.049123488054</v>
      </c>
      <c r="E240" s="80">
        <f>IF(arrondi="aucun",D239*Intérêt_1_jour,ROUND(D239*Intérêt_1_jour,arrondi))</f>
        <v>1.5705398819671739</v>
      </c>
      <c r="F240" s="64">
        <f t="shared" si="14"/>
        <v>18412</v>
      </c>
      <c r="G240" s="80">
        <f t="shared" si="15"/>
        <v>436.04912348805885</v>
      </c>
      <c r="J240"/>
      <c r="K240"/>
    </row>
    <row r="241" spans="2:11" ht="12.75">
      <c r="B241" s="71">
        <f t="shared" si="12"/>
        <v>43696</v>
      </c>
      <c r="C241" s="3"/>
      <c r="D241" s="80">
        <f t="shared" si="13"/>
        <v>18849.619794248345</v>
      </c>
      <c r="E241" s="80">
        <f>IF(arrondi="aucun",D240*Intérêt_1_jour,ROUND(D240*Intérêt_1_jour,arrondi))</f>
        <v>1.570670760290671</v>
      </c>
      <c r="F241" s="64">
        <f t="shared" si="14"/>
        <v>18412</v>
      </c>
      <c r="G241" s="80">
        <f t="shared" si="15"/>
        <v>437.61979424834954</v>
      </c>
      <c r="J241"/>
      <c r="K241"/>
    </row>
    <row r="242" spans="2:11" ht="12.75">
      <c r="B242" s="71">
        <f t="shared" si="12"/>
        <v>43697</v>
      </c>
      <c r="C242" s="3"/>
      <c r="D242" s="80">
        <f t="shared" si="13"/>
        <v>18851.190595897864</v>
      </c>
      <c r="E242" s="80">
        <f>IF(arrondi="aucun",D241*Intérêt_1_jour,ROUND(D241*Intérêt_1_jour,arrondi))</f>
        <v>1.5708016495206953</v>
      </c>
      <c r="F242" s="64">
        <f t="shared" si="14"/>
        <v>18412</v>
      </c>
      <c r="G242" s="80">
        <f t="shared" si="15"/>
        <v>439.19059589787025</v>
      </c>
      <c r="J242"/>
      <c r="K242"/>
    </row>
    <row r="243" spans="2:11" ht="12.75">
      <c r="B243" s="71">
        <f t="shared" si="12"/>
        <v>43698</v>
      </c>
      <c r="C243" s="3"/>
      <c r="D243" s="80">
        <f t="shared" si="13"/>
        <v>18852.76152844752</v>
      </c>
      <c r="E243" s="80">
        <f>IF(arrondi="aucun",D242*Intérêt_1_jour,ROUND(D242*Intérêt_1_jour,arrondi))</f>
        <v>1.5709325496581552</v>
      </c>
      <c r="F243" s="64">
        <f t="shared" si="14"/>
        <v>18412</v>
      </c>
      <c r="G243" s="80">
        <f t="shared" si="15"/>
        <v>440.7615284475284</v>
      </c>
      <c r="J243"/>
      <c r="K243"/>
    </row>
    <row r="244" spans="2:11" ht="12.75">
      <c r="B244" s="71">
        <f t="shared" si="12"/>
        <v>43699</v>
      </c>
      <c r="C244" s="3"/>
      <c r="D244" s="80">
        <f t="shared" si="13"/>
        <v>18854.332591908227</v>
      </c>
      <c r="E244" s="80">
        <f>IF(arrondi="aucun",D243*Intérêt_1_jour,ROUND(D243*Intérêt_1_jour,arrondi))</f>
        <v>1.57106346070396</v>
      </c>
      <c r="F244" s="64">
        <f t="shared" si="14"/>
        <v>18412</v>
      </c>
      <c r="G244" s="80">
        <f t="shared" si="15"/>
        <v>442.33259190823236</v>
      </c>
      <c r="J244"/>
      <c r="K244"/>
    </row>
    <row r="245" spans="2:11" ht="12.75">
      <c r="B245" s="71">
        <f t="shared" si="12"/>
        <v>43700</v>
      </c>
      <c r="C245" s="3"/>
      <c r="D245" s="80">
        <f t="shared" si="13"/>
        <v>18855.903786290884</v>
      </c>
      <c r="E245" s="80">
        <f>IF(arrondi="aucun",D244*Intérêt_1_jour,ROUND(D244*Intérêt_1_jour,arrondi))</f>
        <v>1.571194382659019</v>
      </c>
      <c r="F245" s="64">
        <f t="shared" si="14"/>
        <v>18412</v>
      </c>
      <c r="G245" s="80">
        <f t="shared" si="15"/>
        <v>443.9037862908914</v>
      </c>
      <c r="J245"/>
      <c r="K245"/>
    </row>
    <row r="246" spans="2:11" ht="12.75">
      <c r="B246" s="71">
        <f t="shared" si="12"/>
        <v>43701</v>
      </c>
      <c r="C246" s="3"/>
      <c r="D246" s="80">
        <f t="shared" si="13"/>
        <v>18857.475111606407</v>
      </c>
      <c r="E246" s="80">
        <f>IF(arrondi="aucun",D245*Intérêt_1_jour,ROUND(D245*Intérêt_1_jour,arrondi))</f>
        <v>1.5713253155242404</v>
      </c>
      <c r="F246" s="64">
        <f t="shared" si="14"/>
        <v>18412</v>
      </c>
      <c r="G246" s="80">
        <f t="shared" si="15"/>
        <v>445.4751116064156</v>
      </c>
      <c r="J246"/>
      <c r="K246"/>
    </row>
    <row r="247" spans="2:11" ht="12.75">
      <c r="B247" s="71">
        <f t="shared" si="12"/>
        <v>43702</v>
      </c>
      <c r="C247" s="3"/>
      <c r="D247" s="80">
        <f t="shared" si="13"/>
        <v>18859.04656786571</v>
      </c>
      <c r="E247" s="80">
        <f>IF(arrondi="aucun",D246*Intérêt_1_jour,ROUND(D246*Intérêt_1_jour,arrondi))</f>
        <v>1.571456259300534</v>
      </c>
      <c r="F247" s="64">
        <f t="shared" si="14"/>
        <v>18412</v>
      </c>
      <c r="G247" s="80">
        <f t="shared" si="15"/>
        <v>447.04656786571616</v>
      </c>
      <c r="J247"/>
      <c r="K247"/>
    </row>
    <row r="248" spans="2:11" ht="12.75">
      <c r="B248" s="71">
        <f t="shared" si="12"/>
        <v>43703</v>
      </c>
      <c r="C248" s="3"/>
      <c r="D248" s="80">
        <f t="shared" si="13"/>
        <v>18860.618155079697</v>
      </c>
      <c r="E248" s="80">
        <f>IF(arrondi="aucun",D247*Intérêt_1_jour,ROUND(D247*Intérêt_1_jour,arrondi))</f>
        <v>1.571587213988809</v>
      </c>
      <c r="F248" s="64">
        <f t="shared" si="14"/>
        <v>18412</v>
      </c>
      <c r="G248" s="80">
        <f t="shared" si="15"/>
        <v>448.618155079705</v>
      </c>
      <c r="J248"/>
      <c r="K248"/>
    </row>
    <row r="249" spans="2:11" ht="12.75">
      <c r="B249" s="71">
        <f t="shared" si="12"/>
        <v>43704</v>
      </c>
      <c r="C249" s="3"/>
      <c r="D249" s="80">
        <f t="shared" si="13"/>
        <v>18862.18987325929</v>
      </c>
      <c r="E249" s="80">
        <f>IF(arrondi="aucun",D248*Intérêt_1_jour,ROUND(D248*Intérêt_1_jour,arrondi))</f>
        <v>1.5717181795899746</v>
      </c>
      <c r="F249" s="64">
        <f t="shared" si="14"/>
        <v>18412</v>
      </c>
      <c r="G249" s="80">
        <f t="shared" si="15"/>
        <v>450.189873259295</v>
      </c>
      <c r="J249"/>
      <c r="K249"/>
    </row>
    <row r="250" spans="2:11" ht="12.75">
      <c r="B250" s="71">
        <f t="shared" si="12"/>
        <v>43705</v>
      </c>
      <c r="C250" s="3"/>
      <c r="D250" s="80">
        <f t="shared" si="13"/>
        <v>18863.761722415395</v>
      </c>
      <c r="E250" s="80">
        <f>IF(arrondi="aucun",D249*Intérêt_1_jour,ROUND(D249*Intérêt_1_jour,arrondi))</f>
        <v>1.5718491561049408</v>
      </c>
      <c r="F250" s="64">
        <f t="shared" si="14"/>
        <v>18412</v>
      </c>
      <c r="G250" s="80">
        <f t="shared" si="15"/>
        <v>451.7617224153999</v>
      </c>
      <c r="J250"/>
      <c r="K250"/>
    </row>
    <row r="251" spans="2:11" ht="12.75">
      <c r="B251" s="71">
        <f t="shared" si="12"/>
        <v>43706</v>
      </c>
      <c r="C251" s="3"/>
      <c r="D251" s="80">
        <f t="shared" si="13"/>
        <v>18865.333702558928</v>
      </c>
      <c r="E251" s="80">
        <f>IF(arrondi="aucun",D250*Intérêt_1_jour,ROUND(D250*Intérêt_1_jour,arrondi))</f>
        <v>1.5719801435346161</v>
      </c>
      <c r="F251" s="64">
        <f t="shared" si="14"/>
        <v>18412</v>
      </c>
      <c r="G251" s="80">
        <f t="shared" si="15"/>
        <v>453.33370255893453</v>
      </c>
      <c r="J251"/>
      <c r="K251"/>
    </row>
    <row r="252" spans="2:11" ht="12.75">
      <c r="B252" s="71">
        <f t="shared" si="12"/>
        <v>43707</v>
      </c>
      <c r="C252" s="3"/>
      <c r="D252" s="80">
        <f t="shared" si="13"/>
        <v>18866.905813700807</v>
      </c>
      <c r="E252" s="80">
        <f>IF(arrondi="aucun",D251*Intérêt_1_jour,ROUND(D251*Intérêt_1_jour,arrondi))</f>
        <v>1.5721111418799105</v>
      </c>
      <c r="F252" s="64">
        <f t="shared" si="14"/>
        <v>18412</v>
      </c>
      <c r="G252" s="80">
        <f t="shared" si="15"/>
        <v>454.90581370081446</v>
      </c>
      <c r="J252"/>
      <c r="K252"/>
    </row>
    <row r="253" spans="2:11" ht="12.75">
      <c r="B253" s="71">
        <f t="shared" si="12"/>
        <v>43708</v>
      </c>
      <c r="C253" s="3"/>
      <c r="D253" s="80">
        <f t="shared" si="13"/>
        <v>18868.47805585195</v>
      </c>
      <c r="E253" s="80">
        <f>IF(arrondi="aucun",D252*Intérêt_1_jour,ROUND(D252*Intérêt_1_jour,arrondi))</f>
        <v>1.572242151141734</v>
      </c>
      <c r="F253" s="64">
        <f t="shared" si="14"/>
        <v>18412</v>
      </c>
      <c r="G253" s="80">
        <f t="shared" si="15"/>
        <v>456.4780558519562</v>
      </c>
      <c r="J253"/>
      <c r="K253"/>
    </row>
    <row r="254" spans="2:11" ht="12.75">
      <c r="B254" s="71">
        <f t="shared" si="12"/>
        <v>43709</v>
      </c>
      <c r="C254" s="3"/>
      <c r="D254" s="80">
        <f t="shared" si="13"/>
        <v>18870.05042902327</v>
      </c>
      <c r="E254" s="80">
        <f>IF(arrondi="aucun",D253*Intérêt_1_jour,ROUND(D253*Intérêt_1_jour,arrondi))</f>
        <v>1.5723731713209956</v>
      </c>
      <c r="F254" s="64">
        <f t="shared" si="14"/>
        <v>18412</v>
      </c>
      <c r="G254" s="80">
        <f t="shared" si="15"/>
        <v>458.05042902327716</v>
      </c>
      <c r="J254"/>
      <c r="K254"/>
    </row>
    <row r="255" spans="2:11" ht="12.75">
      <c r="B255" s="71">
        <f t="shared" si="12"/>
        <v>43710</v>
      </c>
      <c r="C255" s="3"/>
      <c r="D255" s="80">
        <f t="shared" si="13"/>
        <v>18871.622933225688</v>
      </c>
      <c r="E255" s="80">
        <f>IF(arrondi="aucun",D254*Intérêt_1_jour,ROUND(D254*Intérêt_1_jour,arrondi))</f>
        <v>1.5725042024186058</v>
      </c>
      <c r="F255" s="64">
        <f t="shared" si="14"/>
        <v>18412</v>
      </c>
      <c r="G255" s="80">
        <f t="shared" si="15"/>
        <v>459.62293322569576</v>
      </c>
      <c r="J255"/>
      <c r="K255"/>
    </row>
    <row r="256" spans="2:11" ht="12.75">
      <c r="B256" s="71">
        <f t="shared" si="12"/>
        <v>43711</v>
      </c>
      <c r="C256" s="3"/>
      <c r="D256" s="80">
        <f t="shared" si="13"/>
        <v>18873.195568470124</v>
      </c>
      <c r="E256" s="80">
        <f>IF(arrondi="aucun",D255*Intérêt_1_jour,ROUND(D255*Intérêt_1_jour,arrondi))</f>
        <v>1.5726352444354739</v>
      </c>
      <c r="F256" s="64">
        <f t="shared" si="14"/>
        <v>18412</v>
      </c>
      <c r="G256" s="80">
        <f t="shared" si="15"/>
        <v>461.1955684701312</v>
      </c>
      <c r="J256"/>
      <c r="K256"/>
    </row>
    <row r="257" spans="2:11" ht="12.75">
      <c r="B257" s="71">
        <f t="shared" si="12"/>
        <v>43712</v>
      </c>
      <c r="C257" s="3"/>
      <c r="D257" s="80">
        <f t="shared" si="13"/>
        <v>18874.768334767497</v>
      </c>
      <c r="E257" s="80">
        <f>IF(arrondi="aucun",D256*Intérêt_1_jour,ROUND(D256*Intérêt_1_jour,arrondi))</f>
        <v>1.5727662973725103</v>
      </c>
      <c r="F257" s="64">
        <f t="shared" si="14"/>
        <v>18412</v>
      </c>
      <c r="G257" s="80">
        <f t="shared" si="15"/>
        <v>462.7683347675037</v>
      </c>
      <c r="J257"/>
      <c r="K257"/>
    </row>
    <row r="258" spans="2:11" ht="12.75">
      <c r="B258" s="71">
        <f t="shared" si="12"/>
        <v>43713</v>
      </c>
      <c r="C258" s="3"/>
      <c r="D258" s="80">
        <f t="shared" si="13"/>
        <v>18876.34123212873</v>
      </c>
      <c r="E258" s="80">
        <f>IF(arrondi="aucun",D257*Intérêt_1_jour,ROUND(D257*Intérêt_1_jour,arrondi))</f>
        <v>1.5728973612306247</v>
      </c>
      <c r="F258" s="64">
        <f t="shared" si="14"/>
        <v>18412</v>
      </c>
      <c r="G258" s="80">
        <f t="shared" si="15"/>
        <v>464.3412321287343</v>
      </c>
      <c r="J258"/>
      <c r="K258"/>
    </row>
    <row r="259" spans="2:11" ht="12.75">
      <c r="B259" s="71">
        <f t="shared" si="12"/>
        <v>43714</v>
      </c>
      <c r="C259" s="3"/>
      <c r="D259" s="80">
        <f t="shared" si="13"/>
        <v>18877.91426056474</v>
      </c>
      <c r="E259" s="80">
        <f>IF(arrondi="aucun",D258*Intérêt_1_jour,ROUND(D258*Intérêt_1_jour,arrondi))</f>
        <v>1.5730284360107274</v>
      </c>
      <c r="F259" s="64">
        <f t="shared" si="14"/>
        <v>18412</v>
      </c>
      <c r="G259" s="80">
        <f t="shared" si="15"/>
        <v>465.914260564745</v>
      </c>
      <c r="J259"/>
      <c r="K259"/>
    </row>
    <row r="260" spans="2:11" ht="12.75">
      <c r="B260" s="71">
        <f t="shared" si="12"/>
        <v>43715</v>
      </c>
      <c r="C260" s="3"/>
      <c r="D260" s="80">
        <f t="shared" si="13"/>
        <v>18879.487420086454</v>
      </c>
      <c r="E260" s="80">
        <f>IF(arrondi="aucun",D259*Intérêt_1_jour,ROUND(D259*Intérêt_1_jour,arrondi))</f>
        <v>1.5731595217137282</v>
      </c>
      <c r="F260" s="64">
        <f t="shared" si="14"/>
        <v>18412</v>
      </c>
      <c r="G260" s="80">
        <f t="shared" si="15"/>
        <v>467.4874200864587</v>
      </c>
      <c r="J260"/>
      <c r="K260"/>
    </row>
    <row r="261" spans="2:11" ht="12.75">
      <c r="B261" s="71">
        <f t="shared" si="12"/>
        <v>43716</v>
      </c>
      <c r="C261" s="3"/>
      <c r="D261" s="80">
        <f t="shared" si="13"/>
        <v>18881.060710704794</v>
      </c>
      <c r="E261" s="80">
        <f>IF(arrondi="aucun",D260*Intérêt_1_jour,ROUND(D260*Intérêt_1_jour,arrondi))</f>
        <v>1.5732906183405377</v>
      </c>
      <c r="F261" s="64">
        <f t="shared" si="14"/>
        <v>18412</v>
      </c>
      <c r="G261" s="80">
        <f t="shared" si="15"/>
        <v>469.06071070479925</v>
      </c>
      <c r="J261"/>
      <c r="K261"/>
    </row>
    <row r="262" spans="2:11" ht="12.75">
      <c r="B262" s="71">
        <f t="shared" si="12"/>
        <v>43717</v>
      </c>
      <c r="C262" s="3"/>
      <c r="D262" s="80">
        <f t="shared" si="13"/>
        <v>18882.634132430685</v>
      </c>
      <c r="E262" s="80">
        <f>IF(arrondi="aucun",D261*Intérêt_1_jour,ROUND(D261*Intérêt_1_jour,arrondi))</f>
        <v>1.5734217258920662</v>
      </c>
      <c r="F262" s="64">
        <f t="shared" si="14"/>
        <v>18412</v>
      </c>
      <c r="G262" s="80">
        <f t="shared" si="15"/>
        <v>470.6341324306913</v>
      </c>
      <c r="J262"/>
      <c r="K262"/>
    </row>
    <row r="263" spans="2:11" ht="12.75">
      <c r="B263" s="71">
        <f t="shared" si="12"/>
        <v>43718</v>
      </c>
      <c r="C263" s="3"/>
      <c r="D263" s="80">
        <f t="shared" si="13"/>
        <v>18884.207685275054</v>
      </c>
      <c r="E263" s="80">
        <f>IF(arrondi="aucun",D262*Intérêt_1_jour,ROUND(D262*Intérêt_1_jour,arrondi))</f>
        <v>1.5735528443692237</v>
      </c>
      <c r="F263" s="64">
        <f t="shared" si="14"/>
        <v>18412</v>
      </c>
      <c r="G263" s="80">
        <f t="shared" si="15"/>
        <v>472.2076852750605</v>
      </c>
      <c r="J263"/>
      <c r="K263"/>
    </row>
    <row r="264" spans="2:11" ht="12.75">
      <c r="B264" s="71">
        <f t="shared" si="12"/>
        <v>43719</v>
      </c>
      <c r="C264" s="3"/>
      <c r="D264" s="80">
        <f t="shared" si="13"/>
        <v>18885.781369248827</v>
      </c>
      <c r="E264" s="80">
        <f>IF(arrondi="aucun",D263*Intérêt_1_jour,ROUND(D263*Intérêt_1_jour,arrondi))</f>
        <v>1.5736839737729211</v>
      </c>
      <c r="F264" s="64">
        <f t="shared" si="14"/>
        <v>18412</v>
      </c>
      <c r="G264" s="80">
        <f t="shared" si="15"/>
        <v>473.7813692488334</v>
      </c>
      <c r="J264"/>
      <c r="K264"/>
    </row>
    <row r="265" spans="2:11" ht="12.75">
      <c r="B265" s="71">
        <f t="shared" si="12"/>
        <v>43720</v>
      </c>
      <c r="C265" s="3"/>
      <c r="D265" s="80">
        <f t="shared" si="13"/>
        <v>18887.355184362932</v>
      </c>
      <c r="E265" s="80">
        <f>IF(arrondi="aucun",D264*Intérêt_1_jour,ROUND(D264*Intérêt_1_jour,arrondi))</f>
        <v>1.5738151141040688</v>
      </c>
      <c r="F265" s="64">
        <f t="shared" si="14"/>
        <v>18412</v>
      </c>
      <c r="G265" s="80">
        <f t="shared" si="15"/>
        <v>475.3551843629375</v>
      </c>
      <c r="J265"/>
      <c r="K265"/>
    </row>
    <row r="266" spans="2:11" ht="12.75">
      <c r="B266" s="71">
        <f t="shared" si="12"/>
        <v>43721</v>
      </c>
      <c r="C266" s="3"/>
      <c r="D266" s="80">
        <f t="shared" si="13"/>
        <v>18888.929130628294</v>
      </c>
      <c r="E266" s="80">
        <f>IF(arrondi="aucun",D265*Intérêt_1_jour,ROUND(D265*Intérêt_1_jour,arrondi))</f>
        <v>1.5739462653635776</v>
      </c>
      <c r="F266" s="64">
        <f t="shared" si="14"/>
        <v>18412</v>
      </c>
      <c r="G266" s="80">
        <f t="shared" si="15"/>
        <v>476.9291306283011</v>
      </c>
      <c r="J266"/>
      <c r="K266"/>
    </row>
    <row r="267" spans="2:11" ht="12.75">
      <c r="B267" s="71">
        <f t="shared" si="12"/>
        <v>43722</v>
      </c>
      <c r="C267" s="3"/>
      <c r="D267" s="80">
        <f t="shared" si="13"/>
        <v>18890.503208055845</v>
      </c>
      <c r="E267" s="80">
        <f>IF(arrondi="aucun",D266*Intérêt_1_jour,ROUND(D266*Intérêt_1_jour,arrondi))</f>
        <v>1.5740774275523577</v>
      </c>
      <c r="F267" s="64">
        <f t="shared" si="14"/>
        <v>18412</v>
      </c>
      <c r="G267" s="80">
        <f t="shared" si="15"/>
        <v>478.50320805585346</v>
      </c>
      <c r="J267"/>
      <c r="K267"/>
    </row>
    <row r="268" spans="2:11" ht="12.75">
      <c r="B268" s="71">
        <f t="shared" si="12"/>
        <v>43723</v>
      </c>
      <c r="C268" s="3"/>
      <c r="D268" s="80">
        <f t="shared" si="13"/>
        <v>18892.077416656517</v>
      </c>
      <c r="E268" s="80">
        <f>IF(arrondi="aucun",D267*Intérêt_1_jour,ROUND(D267*Intérêt_1_jour,arrondi))</f>
        <v>1.5742086006713203</v>
      </c>
      <c r="F268" s="64">
        <f t="shared" si="14"/>
        <v>18412</v>
      </c>
      <c r="G268" s="80">
        <f t="shared" si="15"/>
        <v>480.0774166565248</v>
      </c>
      <c r="J268"/>
      <c r="K268"/>
    </row>
    <row r="269" spans="2:11" ht="12.75">
      <c r="B269" s="71">
        <f aca="true" t="shared" si="16" ref="B269:B332">B268+1</f>
        <v>43724</v>
      </c>
      <c r="C269" s="3"/>
      <c r="D269" s="80">
        <f aca="true" t="shared" si="17" ref="D269:D332">D268+C269+E269</f>
        <v>18893.65175644124</v>
      </c>
      <c r="E269" s="80">
        <f>IF(arrondi="aucun",D268*Intérêt_1_jour,ROUND(D268*Intérêt_1_jour,arrondi))</f>
        <v>1.5743397847213763</v>
      </c>
      <c r="F269" s="64">
        <f aca="true" t="shared" si="18" ref="F269:F332">F268+C269</f>
        <v>18412</v>
      </c>
      <c r="G269" s="80">
        <f aca="true" t="shared" si="19" ref="G269:G332">G268+E269</f>
        <v>481.65175644124616</v>
      </c>
      <c r="J269"/>
      <c r="K269"/>
    </row>
    <row r="270" spans="2:11" ht="12.75">
      <c r="B270" s="71">
        <f t="shared" si="16"/>
        <v>43725</v>
      </c>
      <c r="C270" s="3"/>
      <c r="D270" s="80">
        <f t="shared" si="17"/>
        <v>18895.226227420942</v>
      </c>
      <c r="E270" s="80">
        <f>IF(arrondi="aucun",D269*Intérêt_1_jour,ROUND(D269*Intérêt_1_jour,arrondi))</f>
        <v>1.5744709797034364</v>
      </c>
      <c r="F270" s="64">
        <f t="shared" si="18"/>
        <v>18412</v>
      </c>
      <c r="G270" s="80">
        <f t="shared" si="19"/>
        <v>483.2262274209496</v>
      </c>
      <c r="J270"/>
      <c r="K270"/>
    </row>
    <row r="271" spans="2:11" ht="12.75">
      <c r="B271" s="71">
        <f t="shared" si="16"/>
        <v>43726</v>
      </c>
      <c r="C271" s="3"/>
      <c r="D271" s="80">
        <f t="shared" si="17"/>
        <v>18896.80082960656</v>
      </c>
      <c r="E271" s="80">
        <f>IF(arrondi="aucun",D270*Intérêt_1_jour,ROUND(D270*Intérêt_1_jour,arrondi))</f>
        <v>1.5746021856184118</v>
      </c>
      <c r="F271" s="64">
        <f t="shared" si="18"/>
        <v>18412</v>
      </c>
      <c r="G271" s="80">
        <f t="shared" si="19"/>
        <v>484.800829606568</v>
      </c>
      <c r="J271"/>
      <c r="K271"/>
    </row>
    <row r="272" spans="2:11" ht="12.75">
      <c r="B272" s="71">
        <f t="shared" si="16"/>
        <v>43727</v>
      </c>
      <c r="C272" s="3"/>
      <c r="D272" s="80">
        <f t="shared" si="17"/>
        <v>18898.375563009027</v>
      </c>
      <c r="E272" s="80">
        <f>IF(arrondi="aucun",D271*Intérêt_1_jour,ROUND(D271*Intérêt_1_jour,arrondi))</f>
        <v>1.5747334024672133</v>
      </c>
      <c r="F272" s="64">
        <f t="shared" si="18"/>
        <v>18412</v>
      </c>
      <c r="G272" s="80">
        <f t="shared" si="19"/>
        <v>486.3755630090352</v>
      </c>
      <c r="J272"/>
      <c r="K272"/>
    </row>
    <row r="273" spans="2:11" ht="12.75">
      <c r="B273" s="71">
        <f t="shared" si="16"/>
        <v>43728</v>
      </c>
      <c r="C273" s="3"/>
      <c r="D273" s="80">
        <f t="shared" si="17"/>
        <v>18899.950427639276</v>
      </c>
      <c r="E273" s="80">
        <f>IF(arrondi="aucun",D272*Intérêt_1_jour,ROUND(D272*Intérêt_1_jour,arrondi))</f>
        <v>1.5748646302507523</v>
      </c>
      <c r="F273" s="64">
        <f t="shared" si="18"/>
        <v>18412</v>
      </c>
      <c r="G273" s="80">
        <f t="shared" si="19"/>
        <v>487.950427639286</v>
      </c>
      <c r="J273"/>
      <c r="K273"/>
    </row>
    <row r="274" spans="2:11" ht="12.75">
      <c r="B274" s="71">
        <f t="shared" si="16"/>
        <v>43729</v>
      </c>
      <c r="C274" s="3"/>
      <c r="D274" s="80">
        <f t="shared" si="17"/>
        <v>18901.525423508247</v>
      </c>
      <c r="E274" s="80">
        <f>IF(arrondi="aucun",D273*Intérêt_1_jour,ROUND(D273*Intérêt_1_jour,arrondi))</f>
        <v>1.5749958689699397</v>
      </c>
      <c r="F274" s="64">
        <f t="shared" si="18"/>
        <v>18412</v>
      </c>
      <c r="G274" s="80">
        <f t="shared" si="19"/>
        <v>489.5254235082559</v>
      </c>
      <c r="J274"/>
      <c r="K274"/>
    </row>
    <row r="275" spans="2:11" ht="12.75">
      <c r="B275" s="71">
        <f t="shared" si="16"/>
        <v>43730</v>
      </c>
      <c r="C275" s="3"/>
      <c r="D275" s="80">
        <f t="shared" si="17"/>
        <v>18903.100550626874</v>
      </c>
      <c r="E275" s="80">
        <f>IF(arrondi="aucun",D274*Intérêt_1_jour,ROUND(D274*Intérêt_1_jour,arrondi))</f>
        <v>1.5751271186256872</v>
      </c>
      <c r="F275" s="64">
        <f t="shared" si="18"/>
        <v>18412</v>
      </c>
      <c r="G275" s="80">
        <f t="shared" si="19"/>
        <v>491.1005506268816</v>
      </c>
      <c r="J275"/>
      <c r="K275"/>
    </row>
    <row r="276" spans="2:11" ht="12.75">
      <c r="B276" s="71">
        <f t="shared" si="16"/>
        <v>43731</v>
      </c>
      <c r="C276" s="3"/>
      <c r="D276" s="80">
        <f t="shared" si="17"/>
        <v>18904.675809006094</v>
      </c>
      <c r="E276" s="80">
        <f>IF(arrondi="aucun",D275*Intérêt_1_jour,ROUND(D275*Intérêt_1_jour,arrondi))</f>
        <v>1.575258379218906</v>
      </c>
      <c r="F276" s="64">
        <f t="shared" si="18"/>
        <v>18412</v>
      </c>
      <c r="G276" s="80">
        <f t="shared" si="19"/>
        <v>492.6758090061005</v>
      </c>
      <c r="J276"/>
      <c r="K276"/>
    </row>
    <row r="277" spans="2:11" ht="12.75">
      <c r="B277" s="71">
        <f t="shared" si="16"/>
        <v>43732</v>
      </c>
      <c r="C277" s="3"/>
      <c r="D277" s="80">
        <f t="shared" si="17"/>
        <v>18906.251198656846</v>
      </c>
      <c r="E277" s="80">
        <f>IF(arrondi="aucun",D276*Intérêt_1_jour,ROUND(D276*Intérêt_1_jour,arrondi))</f>
        <v>1.5753896507505079</v>
      </c>
      <c r="F277" s="64">
        <f t="shared" si="18"/>
        <v>18412</v>
      </c>
      <c r="G277" s="80">
        <f t="shared" si="19"/>
        <v>494.251198656851</v>
      </c>
      <c r="J277"/>
      <c r="K277"/>
    </row>
    <row r="278" spans="2:11" ht="12.75">
      <c r="B278" s="71">
        <f t="shared" si="16"/>
        <v>43733</v>
      </c>
      <c r="C278" s="3"/>
      <c r="D278" s="80">
        <f t="shared" si="17"/>
        <v>18907.826719590066</v>
      </c>
      <c r="E278" s="80">
        <f>IF(arrondi="aucun",D277*Intérêt_1_jour,ROUND(D277*Intérêt_1_jour,arrondi))</f>
        <v>1.5755209332214037</v>
      </c>
      <c r="F278" s="64">
        <f t="shared" si="18"/>
        <v>18412</v>
      </c>
      <c r="G278" s="80">
        <f t="shared" si="19"/>
        <v>495.8267195900724</v>
      </c>
      <c r="J278"/>
      <c r="K278"/>
    </row>
    <row r="279" spans="2:11" ht="12.75">
      <c r="B279" s="71">
        <f t="shared" si="16"/>
        <v>43734</v>
      </c>
      <c r="C279" s="3"/>
      <c r="D279" s="80">
        <f t="shared" si="17"/>
        <v>18909.402371816697</v>
      </c>
      <c r="E279" s="80">
        <f>IF(arrondi="aucun",D278*Intérêt_1_jour,ROUND(D278*Intérêt_1_jour,arrondi))</f>
        <v>1.5756522266325055</v>
      </c>
      <c r="F279" s="64">
        <f t="shared" si="18"/>
        <v>18412</v>
      </c>
      <c r="G279" s="80">
        <f t="shared" si="19"/>
        <v>497.4023718167049</v>
      </c>
      <c r="J279"/>
      <c r="K279"/>
    </row>
    <row r="280" spans="2:11" ht="12.75">
      <c r="B280" s="71">
        <f t="shared" si="16"/>
        <v>43735</v>
      </c>
      <c r="C280" s="3"/>
      <c r="D280" s="80">
        <f t="shared" si="17"/>
        <v>18910.978155347682</v>
      </c>
      <c r="E280" s="80">
        <f>IF(arrondi="aucun",D279*Intérêt_1_jour,ROUND(D279*Intérêt_1_jour,arrondi))</f>
        <v>1.5757835309847248</v>
      </c>
      <c r="F280" s="64">
        <f t="shared" si="18"/>
        <v>18412</v>
      </c>
      <c r="G280" s="80">
        <f t="shared" si="19"/>
        <v>498.9781553476896</v>
      </c>
      <c r="J280"/>
      <c r="K280"/>
    </row>
    <row r="281" spans="2:11" ht="12.75">
      <c r="B281" s="71">
        <f t="shared" si="16"/>
        <v>43736</v>
      </c>
      <c r="C281" s="3"/>
      <c r="D281" s="80">
        <f t="shared" si="17"/>
        <v>18912.55407019396</v>
      </c>
      <c r="E281" s="80">
        <f>IF(arrondi="aucun",D280*Intérêt_1_jour,ROUND(D280*Intérêt_1_jour,arrondi))</f>
        <v>1.5759148462789734</v>
      </c>
      <c r="F281" s="64">
        <f t="shared" si="18"/>
        <v>18412</v>
      </c>
      <c r="G281" s="80">
        <f t="shared" si="19"/>
        <v>500.5540701939686</v>
      </c>
      <c r="J281"/>
      <c r="K281"/>
    </row>
    <row r="282" spans="2:11" ht="12.75">
      <c r="B282" s="71">
        <f t="shared" si="16"/>
        <v>43737</v>
      </c>
      <c r="C282" s="3"/>
      <c r="D282" s="80">
        <f t="shared" si="17"/>
        <v>18914.130116366476</v>
      </c>
      <c r="E282" s="80">
        <f>IF(arrondi="aucun",D281*Intérêt_1_jour,ROUND(D281*Intérêt_1_jour,arrondi))</f>
        <v>1.5760461725161634</v>
      </c>
      <c r="F282" s="64">
        <f t="shared" si="18"/>
        <v>18412</v>
      </c>
      <c r="G282" s="80">
        <f t="shared" si="19"/>
        <v>502.13011636648474</v>
      </c>
      <c r="J282"/>
      <c r="K282"/>
    </row>
    <row r="283" spans="2:11" ht="12.75">
      <c r="B283" s="71">
        <f t="shared" si="16"/>
        <v>43738</v>
      </c>
      <c r="C283" s="3"/>
      <c r="D283" s="80">
        <f t="shared" si="17"/>
        <v>18915.706293876174</v>
      </c>
      <c r="E283" s="80">
        <f>IF(arrondi="aucun",D282*Intérêt_1_jour,ROUND(D282*Intérêt_1_jour,arrondi))</f>
        <v>1.5761775096972062</v>
      </c>
      <c r="F283" s="64">
        <f t="shared" si="18"/>
        <v>18412</v>
      </c>
      <c r="G283" s="80">
        <f t="shared" si="19"/>
        <v>503.706293876182</v>
      </c>
      <c r="J283"/>
      <c r="K283"/>
    </row>
    <row r="284" spans="2:11" ht="12.75">
      <c r="B284" s="71">
        <f t="shared" si="16"/>
        <v>43739</v>
      </c>
      <c r="C284" s="3"/>
      <c r="D284" s="80">
        <f t="shared" si="17"/>
        <v>18917.282602733998</v>
      </c>
      <c r="E284" s="80">
        <f>IF(arrondi="aucun",D283*Intérêt_1_jour,ROUND(D283*Intérêt_1_jour,arrondi))</f>
        <v>1.5763088578230144</v>
      </c>
      <c r="F284" s="64">
        <f t="shared" si="18"/>
        <v>18412</v>
      </c>
      <c r="G284" s="80">
        <f t="shared" si="19"/>
        <v>505.28260273400497</v>
      </c>
      <c r="J284"/>
      <c r="K284"/>
    </row>
    <row r="285" spans="2:11" ht="12.75">
      <c r="B285" s="71">
        <f t="shared" si="16"/>
        <v>43740</v>
      </c>
      <c r="C285" s="3"/>
      <c r="D285" s="80">
        <f t="shared" si="17"/>
        <v>18918.85904295089</v>
      </c>
      <c r="E285" s="80">
        <f>IF(arrondi="aucun",D284*Intérêt_1_jour,ROUND(D284*Intérêt_1_jour,arrondi))</f>
        <v>1.5764402168944998</v>
      </c>
      <c r="F285" s="64">
        <f t="shared" si="18"/>
        <v>18412</v>
      </c>
      <c r="G285" s="80">
        <f t="shared" si="19"/>
        <v>506.8590429508995</v>
      </c>
      <c r="J285"/>
      <c r="K285"/>
    </row>
    <row r="286" spans="2:11" ht="12.75">
      <c r="B286" s="71">
        <f t="shared" si="16"/>
        <v>43741</v>
      </c>
      <c r="C286" s="3"/>
      <c r="D286" s="80">
        <f t="shared" si="17"/>
        <v>18920.435614537804</v>
      </c>
      <c r="E286" s="80">
        <f>IF(arrondi="aucun",D285*Intérêt_1_jour,ROUND(D285*Intérêt_1_jour,arrondi))</f>
        <v>1.5765715869125743</v>
      </c>
      <c r="F286" s="64">
        <f t="shared" si="18"/>
        <v>18412</v>
      </c>
      <c r="G286" s="80">
        <f t="shared" si="19"/>
        <v>508.43561453781206</v>
      </c>
      <c r="J286"/>
      <c r="K286"/>
    </row>
    <row r="287" spans="2:11" ht="12.75">
      <c r="B287" s="71">
        <f t="shared" si="16"/>
        <v>43742</v>
      </c>
      <c r="C287" s="3"/>
      <c r="D287" s="80">
        <f t="shared" si="17"/>
        <v>18922.012317505683</v>
      </c>
      <c r="E287" s="80">
        <f>IF(arrondi="aucun",D286*Intérêt_1_jour,ROUND(D286*Intérêt_1_jour,arrondi))</f>
        <v>1.5767029678781503</v>
      </c>
      <c r="F287" s="64">
        <f t="shared" si="18"/>
        <v>18412</v>
      </c>
      <c r="G287" s="80">
        <f t="shared" si="19"/>
        <v>510.0123175056902</v>
      </c>
      <c r="J287"/>
      <c r="K287"/>
    </row>
    <row r="288" spans="2:11" ht="12.75">
      <c r="B288" s="71">
        <f t="shared" si="16"/>
        <v>43743</v>
      </c>
      <c r="C288" s="3"/>
      <c r="D288" s="80">
        <f t="shared" si="17"/>
        <v>18923.589151865475</v>
      </c>
      <c r="E288" s="80">
        <f>IF(arrondi="aucun",D287*Intérêt_1_jour,ROUND(D287*Intérêt_1_jour,arrondi))</f>
        <v>1.5768343597921401</v>
      </c>
      <c r="F288" s="64">
        <f t="shared" si="18"/>
        <v>18412</v>
      </c>
      <c r="G288" s="80">
        <f t="shared" si="19"/>
        <v>511.58915186548234</v>
      </c>
      <c r="J288"/>
      <c r="K288"/>
    </row>
    <row r="289" spans="2:11" ht="12.75">
      <c r="B289" s="71">
        <f t="shared" si="16"/>
        <v>43744</v>
      </c>
      <c r="C289" s="3"/>
      <c r="D289" s="80">
        <f t="shared" si="17"/>
        <v>18925.16611762813</v>
      </c>
      <c r="E289" s="80">
        <f>IF(arrondi="aucun",D288*Intérêt_1_jour,ROUND(D288*Intérêt_1_jour,arrondi))</f>
        <v>1.5769657626554563</v>
      </c>
      <c r="F289" s="64">
        <f t="shared" si="18"/>
        <v>18412</v>
      </c>
      <c r="G289" s="80">
        <f t="shared" si="19"/>
        <v>513.1661176281378</v>
      </c>
      <c r="J289"/>
      <c r="K289"/>
    </row>
    <row r="290" spans="2:11" ht="12.75">
      <c r="B290" s="71">
        <f t="shared" si="16"/>
        <v>43745</v>
      </c>
      <c r="C290" s="3"/>
      <c r="D290" s="80">
        <f t="shared" si="17"/>
        <v>18926.7432148046</v>
      </c>
      <c r="E290" s="80">
        <f>IF(arrondi="aucun",D289*Intérêt_1_jour,ROUND(D289*Intérêt_1_jour,arrondi))</f>
        <v>1.5770971764690107</v>
      </c>
      <c r="F290" s="64">
        <f t="shared" si="18"/>
        <v>18412</v>
      </c>
      <c r="G290" s="80">
        <f t="shared" si="19"/>
        <v>514.7432148046069</v>
      </c>
      <c r="J290"/>
      <c r="K290"/>
    </row>
    <row r="291" spans="2:11" ht="12.75">
      <c r="B291" s="71">
        <f t="shared" si="16"/>
        <v>43746</v>
      </c>
      <c r="C291" s="3"/>
      <c r="D291" s="80">
        <f t="shared" si="17"/>
        <v>18928.32044340583</v>
      </c>
      <c r="E291" s="80">
        <f>IF(arrondi="aucun",D290*Intérêt_1_jour,ROUND(D290*Intérêt_1_jour,arrondi))</f>
        <v>1.5772286012337164</v>
      </c>
      <c r="F291" s="64">
        <f t="shared" si="18"/>
        <v>18412</v>
      </c>
      <c r="G291" s="80">
        <f t="shared" si="19"/>
        <v>516.3204434058406</v>
      </c>
      <c r="J291"/>
      <c r="K291"/>
    </row>
    <row r="292" spans="2:11" ht="12.75">
      <c r="B292" s="71">
        <f t="shared" si="16"/>
        <v>43747</v>
      </c>
      <c r="C292" s="3"/>
      <c r="D292" s="80">
        <f t="shared" si="17"/>
        <v>18929.897803442782</v>
      </c>
      <c r="E292" s="80">
        <f>IF(arrondi="aucun",D291*Intérêt_1_jour,ROUND(D291*Intérêt_1_jour,arrondi))</f>
        <v>1.5773600369504859</v>
      </c>
      <c r="F292" s="64">
        <f t="shared" si="18"/>
        <v>18412</v>
      </c>
      <c r="G292" s="80">
        <f t="shared" si="19"/>
        <v>517.8978034427911</v>
      </c>
      <c r="J292"/>
      <c r="K292"/>
    </row>
    <row r="293" spans="2:11" ht="12.75">
      <c r="B293" s="71">
        <f t="shared" si="16"/>
        <v>43748</v>
      </c>
      <c r="C293" s="3"/>
      <c r="D293" s="80">
        <f t="shared" si="17"/>
        <v>18931.475294926404</v>
      </c>
      <c r="E293" s="80">
        <f>IF(arrondi="aucun",D292*Intérêt_1_jour,ROUND(D292*Intérêt_1_jour,arrondi))</f>
        <v>1.5774914836202318</v>
      </c>
      <c r="F293" s="64">
        <f t="shared" si="18"/>
        <v>18412</v>
      </c>
      <c r="G293" s="80">
        <f t="shared" si="19"/>
        <v>519.4752949264113</v>
      </c>
      <c r="J293"/>
      <c r="K293"/>
    </row>
    <row r="294" spans="2:11" ht="12.75">
      <c r="B294" s="71">
        <f t="shared" si="16"/>
        <v>43749</v>
      </c>
      <c r="C294" s="3"/>
      <c r="D294" s="80">
        <f t="shared" si="17"/>
        <v>18933.052917867648</v>
      </c>
      <c r="E294" s="80">
        <f>IF(arrondi="aucun",D293*Intérêt_1_jour,ROUND(D293*Intérêt_1_jour,arrondi))</f>
        <v>1.577622941243867</v>
      </c>
      <c r="F294" s="64">
        <f t="shared" si="18"/>
        <v>18412</v>
      </c>
      <c r="G294" s="80">
        <f t="shared" si="19"/>
        <v>521.0529178676551</v>
      </c>
      <c r="J294"/>
      <c r="K294"/>
    </row>
    <row r="295" spans="2:11" ht="12.75">
      <c r="B295" s="71">
        <f t="shared" si="16"/>
        <v>43750</v>
      </c>
      <c r="C295" s="3"/>
      <c r="D295" s="80">
        <f t="shared" si="17"/>
        <v>18934.63067227747</v>
      </c>
      <c r="E295" s="80">
        <f>IF(arrondi="aucun",D294*Intérêt_1_jour,ROUND(D294*Intérêt_1_jour,arrondi))</f>
        <v>1.577754409822304</v>
      </c>
      <c r="F295" s="64">
        <f t="shared" si="18"/>
        <v>18412</v>
      </c>
      <c r="G295" s="80">
        <f t="shared" si="19"/>
        <v>522.6306722774774</v>
      </c>
      <c r="J295"/>
      <c r="K295"/>
    </row>
    <row r="296" spans="2:11" ht="12.75">
      <c r="B296" s="71">
        <f t="shared" si="16"/>
        <v>43751</v>
      </c>
      <c r="C296" s="3"/>
      <c r="D296" s="80">
        <f t="shared" si="17"/>
        <v>18936.20855816683</v>
      </c>
      <c r="E296" s="80">
        <f>IF(arrondi="aucun",D295*Intérêt_1_jour,ROUND(D295*Intérêt_1_jour,arrondi))</f>
        <v>1.577885889356456</v>
      </c>
      <c r="F296" s="64">
        <f t="shared" si="18"/>
        <v>18412</v>
      </c>
      <c r="G296" s="80">
        <f t="shared" si="19"/>
        <v>524.2085581668339</v>
      </c>
      <c r="J296"/>
      <c r="K296"/>
    </row>
    <row r="297" spans="2:11" ht="12.75">
      <c r="B297" s="71">
        <f t="shared" si="16"/>
        <v>43752</v>
      </c>
      <c r="C297" s="3"/>
      <c r="D297" s="80">
        <f t="shared" si="17"/>
        <v>18937.786575546677</v>
      </c>
      <c r="E297" s="80">
        <f>IF(arrondi="aucun",D296*Intérêt_1_jour,ROUND(D296*Intérêt_1_jour,arrondi))</f>
        <v>1.5780173798472357</v>
      </c>
      <c r="F297" s="64">
        <f t="shared" si="18"/>
        <v>18412</v>
      </c>
      <c r="G297" s="80">
        <f t="shared" si="19"/>
        <v>525.7865755466811</v>
      </c>
      <c r="J297"/>
      <c r="K297"/>
    </row>
    <row r="298" spans="2:11" ht="12.75">
      <c r="B298" s="71">
        <f t="shared" si="16"/>
        <v>43753</v>
      </c>
      <c r="C298" s="3"/>
      <c r="D298" s="80">
        <f t="shared" si="17"/>
        <v>18939.364724427975</v>
      </c>
      <c r="E298" s="80">
        <f>IF(arrondi="aucun",D297*Intérêt_1_jour,ROUND(D297*Intérêt_1_jour,arrondi))</f>
        <v>1.5781488812955564</v>
      </c>
      <c r="F298" s="64">
        <f t="shared" si="18"/>
        <v>18412</v>
      </c>
      <c r="G298" s="80">
        <f t="shared" si="19"/>
        <v>527.3647244279766</v>
      </c>
      <c r="J298"/>
      <c r="K298"/>
    </row>
    <row r="299" spans="2:11" ht="12.75">
      <c r="B299" s="71">
        <f t="shared" si="16"/>
        <v>43754</v>
      </c>
      <c r="C299" s="3"/>
      <c r="D299" s="80">
        <f t="shared" si="17"/>
        <v>18940.94300482168</v>
      </c>
      <c r="E299" s="80">
        <f>IF(arrondi="aucun",D298*Intérêt_1_jour,ROUND(D298*Intérêt_1_jour,arrondi))</f>
        <v>1.578280393702331</v>
      </c>
      <c r="F299" s="64">
        <f t="shared" si="18"/>
        <v>18412</v>
      </c>
      <c r="G299" s="80">
        <f t="shared" si="19"/>
        <v>528.943004821679</v>
      </c>
      <c r="J299"/>
      <c r="K299"/>
    </row>
    <row r="300" spans="2:11" ht="12.75">
      <c r="B300" s="71">
        <f t="shared" si="16"/>
        <v>43755</v>
      </c>
      <c r="C300" s="3"/>
      <c r="D300" s="80">
        <f t="shared" si="17"/>
        <v>18942.521416738746</v>
      </c>
      <c r="E300" s="80">
        <f>IF(arrondi="aucun",D299*Intérêt_1_jour,ROUND(D299*Intérêt_1_jour,arrondi))</f>
        <v>1.5784119170684732</v>
      </c>
      <c r="F300" s="64">
        <f t="shared" si="18"/>
        <v>18412</v>
      </c>
      <c r="G300" s="80">
        <f t="shared" si="19"/>
        <v>530.5214167387475</v>
      </c>
      <c r="J300"/>
      <c r="K300"/>
    </row>
    <row r="301" spans="2:11" ht="12.75">
      <c r="B301" s="71">
        <f t="shared" si="16"/>
        <v>43756</v>
      </c>
      <c r="C301" s="3"/>
      <c r="D301" s="80">
        <f t="shared" si="17"/>
        <v>18944.099960190142</v>
      </c>
      <c r="E301" s="80">
        <f>IF(arrondi="aucun",D300*Intérêt_1_jour,ROUND(D300*Intérêt_1_jour,arrondi))</f>
        <v>1.5785434513948955</v>
      </c>
      <c r="F301" s="64">
        <f t="shared" si="18"/>
        <v>18412</v>
      </c>
      <c r="G301" s="80">
        <f t="shared" si="19"/>
        <v>532.0999601901424</v>
      </c>
      <c r="J301"/>
      <c r="K301"/>
    </row>
    <row r="302" spans="2:11" ht="12.75">
      <c r="B302" s="71">
        <f t="shared" si="16"/>
        <v>43757</v>
      </c>
      <c r="C302" s="3"/>
      <c r="D302" s="80">
        <f t="shared" si="17"/>
        <v>18945.678635186825</v>
      </c>
      <c r="E302" s="80">
        <f>IF(arrondi="aucun",D301*Intérêt_1_jour,ROUND(D301*Intérêt_1_jour,arrondi))</f>
        <v>1.5786749966825118</v>
      </c>
      <c r="F302" s="64">
        <f t="shared" si="18"/>
        <v>18412</v>
      </c>
      <c r="G302" s="80">
        <f t="shared" si="19"/>
        <v>533.6786351868249</v>
      </c>
      <c r="J302"/>
      <c r="K302"/>
    </row>
    <row r="303" spans="2:11" ht="12.75">
      <c r="B303" s="71">
        <f t="shared" si="16"/>
        <v>43758</v>
      </c>
      <c r="C303" s="3"/>
      <c r="D303" s="80">
        <f t="shared" si="17"/>
        <v>18947.257441739755</v>
      </c>
      <c r="E303" s="80">
        <f>IF(arrondi="aucun",D302*Intérêt_1_jour,ROUND(D302*Intérêt_1_jour,arrondi))</f>
        <v>1.5788065529322353</v>
      </c>
      <c r="F303" s="64">
        <f t="shared" si="18"/>
        <v>18412</v>
      </c>
      <c r="G303" s="80">
        <f t="shared" si="19"/>
        <v>535.257441739757</v>
      </c>
      <c r="J303"/>
      <c r="K303"/>
    </row>
    <row r="304" spans="2:11" ht="12.75">
      <c r="B304" s="71">
        <f t="shared" si="16"/>
        <v>43759</v>
      </c>
      <c r="C304" s="3"/>
      <c r="D304" s="80">
        <f t="shared" si="17"/>
        <v>18948.836379859902</v>
      </c>
      <c r="E304" s="80">
        <f>IF(arrondi="aucun",D303*Intérêt_1_jour,ROUND(D303*Intérêt_1_jour,arrondi))</f>
        <v>1.5789381201449795</v>
      </c>
      <c r="F304" s="64">
        <f t="shared" si="18"/>
        <v>18412</v>
      </c>
      <c r="G304" s="80">
        <f t="shared" si="19"/>
        <v>536.836379859902</v>
      </c>
      <c r="J304"/>
      <c r="K304"/>
    </row>
    <row r="305" spans="2:11" ht="12.75">
      <c r="B305" s="71">
        <f t="shared" si="16"/>
        <v>43760</v>
      </c>
      <c r="C305" s="3"/>
      <c r="D305" s="80">
        <f t="shared" si="17"/>
        <v>18950.415449558222</v>
      </c>
      <c r="E305" s="80">
        <f>IF(arrondi="aucun",D304*Intérêt_1_jour,ROUND(D304*Intérêt_1_jour,arrondi))</f>
        <v>1.5790696983216586</v>
      </c>
      <c r="F305" s="64">
        <f t="shared" si="18"/>
        <v>18412</v>
      </c>
      <c r="G305" s="80">
        <f t="shared" si="19"/>
        <v>538.4154495582236</v>
      </c>
      <c r="J305"/>
      <c r="K305"/>
    </row>
    <row r="306" spans="2:11" ht="12.75">
      <c r="B306" s="71">
        <f t="shared" si="16"/>
        <v>43761</v>
      </c>
      <c r="C306" s="3"/>
      <c r="D306" s="80">
        <f t="shared" si="17"/>
        <v>18951.994650845685</v>
      </c>
      <c r="E306" s="80">
        <f>IF(arrondi="aucun",D305*Intérêt_1_jour,ROUND(D305*Intérêt_1_jour,arrondi))</f>
        <v>1.579201287463185</v>
      </c>
      <c r="F306" s="64">
        <f t="shared" si="18"/>
        <v>18412</v>
      </c>
      <c r="G306" s="80">
        <f t="shared" si="19"/>
        <v>539.9946508456868</v>
      </c>
      <c r="J306"/>
      <c r="K306"/>
    </row>
    <row r="307" spans="2:11" ht="12.75">
      <c r="B307" s="71">
        <f t="shared" si="16"/>
        <v>43762</v>
      </c>
      <c r="C307" s="3"/>
      <c r="D307" s="80">
        <f t="shared" si="17"/>
        <v>18953.573983733255</v>
      </c>
      <c r="E307" s="80">
        <f>IF(arrondi="aucun",D306*Intérêt_1_jour,ROUND(D306*Intérêt_1_jour,arrondi))</f>
        <v>1.5793328875704737</v>
      </c>
      <c r="F307" s="64">
        <f t="shared" si="18"/>
        <v>18412</v>
      </c>
      <c r="G307" s="80">
        <f t="shared" si="19"/>
        <v>541.5739837332573</v>
      </c>
      <c r="J307"/>
      <c r="K307"/>
    </row>
    <row r="308" spans="2:11" ht="12.75">
      <c r="B308" s="71">
        <f t="shared" si="16"/>
        <v>43763</v>
      </c>
      <c r="C308" s="3"/>
      <c r="D308" s="80">
        <f t="shared" si="17"/>
        <v>18955.1534482319</v>
      </c>
      <c r="E308" s="80">
        <f>IF(arrondi="aucun",D307*Intérêt_1_jour,ROUND(D307*Intérêt_1_jour,arrondi))</f>
        <v>1.579464498644438</v>
      </c>
      <c r="F308" s="64">
        <f t="shared" si="18"/>
        <v>18412</v>
      </c>
      <c r="G308" s="80">
        <f t="shared" si="19"/>
        <v>543.1534482319017</v>
      </c>
      <c r="J308"/>
      <c r="K308"/>
    </row>
    <row r="309" spans="2:11" ht="12.75">
      <c r="B309" s="71">
        <f t="shared" si="16"/>
        <v>43764</v>
      </c>
      <c r="C309" s="3"/>
      <c r="D309" s="80">
        <f t="shared" si="17"/>
        <v>18956.733044352586</v>
      </c>
      <c r="E309" s="80">
        <f>IF(arrondi="aucun",D308*Intérêt_1_jour,ROUND(D308*Intérêt_1_jour,arrondi))</f>
        <v>1.5795961206859916</v>
      </c>
      <c r="F309" s="64">
        <f t="shared" si="18"/>
        <v>18412</v>
      </c>
      <c r="G309" s="80">
        <f t="shared" si="19"/>
        <v>544.7330443525877</v>
      </c>
      <c r="J309"/>
      <c r="K309"/>
    </row>
    <row r="310" spans="2:11" ht="12.75">
      <c r="B310" s="71">
        <f t="shared" si="16"/>
        <v>43765</v>
      </c>
      <c r="C310" s="3"/>
      <c r="D310" s="80">
        <f t="shared" si="17"/>
        <v>18958.31277210628</v>
      </c>
      <c r="E310" s="80">
        <f>IF(arrondi="aucun",D309*Intérêt_1_jour,ROUND(D309*Intérêt_1_jour,arrondi))</f>
        <v>1.5797277536960488</v>
      </c>
      <c r="F310" s="64">
        <f t="shared" si="18"/>
        <v>18412</v>
      </c>
      <c r="G310" s="80">
        <f t="shared" si="19"/>
        <v>546.3127721062838</v>
      </c>
      <c r="J310"/>
      <c r="K310"/>
    </row>
    <row r="311" spans="2:11" ht="12.75">
      <c r="B311" s="71">
        <f t="shared" si="16"/>
        <v>43766</v>
      </c>
      <c r="C311" s="3"/>
      <c r="D311" s="80">
        <f t="shared" si="17"/>
        <v>18959.892631503957</v>
      </c>
      <c r="E311" s="80">
        <f>IF(arrondi="aucun",D310*Intérêt_1_jour,ROUND(D310*Intérêt_1_jour,arrondi))</f>
        <v>1.5798593976755233</v>
      </c>
      <c r="F311" s="64">
        <f t="shared" si="18"/>
        <v>18412</v>
      </c>
      <c r="G311" s="80">
        <f t="shared" si="19"/>
        <v>547.8926315039593</v>
      </c>
      <c r="J311"/>
      <c r="K311"/>
    </row>
    <row r="312" spans="2:11" ht="12.75">
      <c r="B312" s="71">
        <f t="shared" si="16"/>
        <v>43767</v>
      </c>
      <c r="C312" s="3"/>
      <c r="D312" s="80">
        <f t="shared" si="17"/>
        <v>18961.472622556583</v>
      </c>
      <c r="E312" s="80">
        <f>IF(arrondi="aucun",D311*Intérêt_1_jour,ROUND(D311*Intérêt_1_jour,arrondi))</f>
        <v>1.5799910526253298</v>
      </c>
      <c r="F312" s="64">
        <f t="shared" si="18"/>
        <v>18412</v>
      </c>
      <c r="G312" s="80">
        <f t="shared" si="19"/>
        <v>549.4726225565846</v>
      </c>
      <c r="J312"/>
      <c r="K312"/>
    </row>
    <row r="313" spans="2:11" ht="12.75">
      <c r="B313" s="71">
        <f t="shared" si="16"/>
        <v>43768</v>
      </c>
      <c r="C313" s="3"/>
      <c r="D313" s="80">
        <f t="shared" si="17"/>
        <v>18963.05274527513</v>
      </c>
      <c r="E313" s="80">
        <f>IF(arrondi="aucun",D312*Intérêt_1_jour,ROUND(D312*Intérêt_1_jour,arrondi))</f>
        <v>1.5801227185463818</v>
      </c>
      <c r="F313" s="64">
        <f t="shared" si="18"/>
        <v>18412</v>
      </c>
      <c r="G313" s="80">
        <f t="shared" si="19"/>
        <v>551.052745275131</v>
      </c>
      <c r="J313"/>
      <c r="K313"/>
    </row>
    <row r="314" spans="2:11" ht="12.75">
      <c r="B314" s="71">
        <f t="shared" si="16"/>
        <v>43769</v>
      </c>
      <c r="C314" s="3"/>
      <c r="D314" s="80">
        <f t="shared" si="17"/>
        <v>18964.632999670568</v>
      </c>
      <c r="E314" s="80">
        <f>IF(arrondi="aucun",D313*Intérêt_1_jour,ROUND(D313*Intérêt_1_jour,arrondi))</f>
        <v>1.5802543954395942</v>
      </c>
      <c r="F314" s="64">
        <f t="shared" si="18"/>
        <v>18412</v>
      </c>
      <c r="G314" s="80">
        <f t="shared" si="19"/>
        <v>552.6329996705706</v>
      </c>
      <c r="J314"/>
      <c r="K314"/>
    </row>
    <row r="315" spans="2:11" ht="12.75">
      <c r="B315" s="71">
        <f t="shared" si="16"/>
        <v>43770</v>
      </c>
      <c r="C315" s="3"/>
      <c r="D315" s="80">
        <f t="shared" si="17"/>
        <v>18966.213385753876</v>
      </c>
      <c r="E315" s="80">
        <f>IF(arrondi="aucun",D314*Intérêt_1_jour,ROUND(D314*Intérêt_1_jour,arrondi))</f>
        <v>1.5803860833058807</v>
      </c>
      <c r="F315" s="64">
        <f t="shared" si="18"/>
        <v>18412</v>
      </c>
      <c r="G315" s="80">
        <f t="shared" si="19"/>
        <v>554.2133857538764</v>
      </c>
      <c r="J315"/>
      <c r="K315"/>
    </row>
    <row r="316" spans="2:11" ht="12.75">
      <c r="B316" s="71">
        <f t="shared" si="16"/>
        <v>43771</v>
      </c>
      <c r="C316" s="3"/>
      <c r="D316" s="80">
        <f t="shared" si="17"/>
        <v>18967.79390353602</v>
      </c>
      <c r="E316" s="80">
        <f>IF(arrondi="aucun",D315*Intérêt_1_jour,ROUND(D315*Intérêt_1_jour,arrondi))</f>
        <v>1.5805177821461562</v>
      </c>
      <c r="F316" s="64">
        <f t="shared" si="18"/>
        <v>18412</v>
      </c>
      <c r="G316" s="80">
        <f t="shared" si="19"/>
        <v>555.7939035360225</v>
      </c>
      <c r="J316"/>
      <c r="K316"/>
    </row>
    <row r="317" spans="2:11" ht="12.75">
      <c r="B317" s="71">
        <f t="shared" si="16"/>
        <v>43772</v>
      </c>
      <c r="C317" s="3"/>
      <c r="D317" s="80">
        <f t="shared" si="17"/>
        <v>18969.37455302798</v>
      </c>
      <c r="E317" s="80">
        <f>IF(arrondi="aucun",D316*Intérêt_1_jour,ROUND(D316*Intérêt_1_jour,arrondi))</f>
        <v>1.580649491961335</v>
      </c>
      <c r="F317" s="64">
        <f t="shared" si="18"/>
        <v>18412</v>
      </c>
      <c r="G317" s="80">
        <f t="shared" si="19"/>
        <v>557.3745530279839</v>
      </c>
      <c r="J317"/>
      <c r="K317"/>
    </row>
    <row r="318" spans="2:11" ht="12.75">
      <c r="B318" s="71">
        <f t="shared" si="16"/>
        <v>43773</v>
      </c>
      <c r="C318" s="3"/>
      <c r="D318" s="80">
        <f t="shared" si="17"/>
        <v>18970.955334240734</v>
      </c>
      <c r="E318" s="80">
        <f>IF(arrondi="aucun",D317*Intérêt_1_jour,ROUND(D317*Intérêt_1_jour,arrondi))</f>
        <v>1.5807812127523317</v>
      </c>
      <c r="F318" s="64">
        <f t="shared" si="18"/>
        <v>18412</v>
      </c>
      <c r="G318" s="80">
        <f t="shared" si="19"/>
        <v>558.9553342407362</v>
      </c>
      <c r="J318"/>
      <c r="K318"/>
    </row>
    <row r="319" spans="2:11" ht="12.75">
      <c r="B319" s="71">
        <f t="shared" si="16"/>
        <v>43774</v>
      </c>
      <c r="C319" s="3"/>
      <c r="D319" s="80">
        <f t="shared" si="17"/>
        <v>18972.536247185253</v>
      </c>
      <c r="E319" s="80">
        <f>IF(arrondi="aucun",D318*Intérêt_1_jour,ROUND(D318*Intérêt_1_jour,arrondi))</f>
        <v>1.5809129445200611</v>
      </c>
      <c r="F319" s="64">
        <f t="shared" si="18"/>
        <v>18412</v>
      </c>
      <c r="G319" s="80">
        <f t="shared" si="19"/>
        <v>560.5362471852562</v>
      </c>
      <c r="J319"/>
      <c r="K319"/>
    </row>
    <row r="320" spans="2:11" ht="12.75">
      <c r="B320" s="71">
        <f t="shared" si="16"/>
        <v>43775</v>
      </c>
      <c r="C320" s="3"/>
      <c r="D320" s="80">
        <f t="shared" si="17"/>
        <v>18974.117291872517</v>
      </c>
      <c r="E320" s="80">
        <f>IF(arrondi="aucun",D319*Intérêt_1_jour,ROUND(D319*Intérêt_1_jour,arrondi))</f>
        <v>1.5810446872654378</v>
      </c>
      <c r="F320" s="64">
        <f t="shared" si="18"/>
        <v>18412</v>
      </c>
      <c r="G320" s="80">
        <f t="shared" si="19"/>
        <v>562.1172918725217</v>
      </c>
      <c r="J320"/>
      <c r="K320"/>
    </row>
    <row r="321" spans="2:11" ht="12.75">
      <c r="B321" s="71">
        <f t="shared" si="16"/>
        <v>43776</v>
      </c>
      <c r="C321" s="3"/>
      <c r="D321" s="80">
        <f t="shared" si="17"/>
        <v>18975.698468313505</v>
      </c>
      <c r="E321" s="80">
        <f>IF(arrondi="aucun",D320*Intérêt_1_jour,ROUND(D320*Intérêt_1_jour,arrondi))</f>
        <v>1.5811764409893763</v>
      </c>
      <c r="F321" s="64">
        <f t="shared" si="18"/>
        <v>18412</v>
      </c>
      <c r="G321" s="80">
        <f t="shared" si="19"/>
        <v>563.6984683135111</v>
      </c>
      <c r="J321"/>
      <c r="K321"/>
    </row>
    <row r="322" spans="2:11" ht="12.75">
      <c r="B322" s="71">
        <f t="shared" si="16"/>
        <v>43777</v>
      </c>
      <c r="C322" s="3"/>
      <c r="D322" s="80">
        <f t="shared" si="17"/>
        <v>18977.279776519197</v>
      </c>
      <c r="E322" s="80">
        <f>IF(arrondi="aucun",D321*Intérêt_1_jour,ROUND(D321*Intérêt_1_jour,arrondi))</f>
        <v>1.581308205692792</v>
      </c>
      <c r="F322" s="64">
        <f t="shared" si="18"/>
        <v>18412</v>
      </c>
      <c r="G322" s="80">
        <f t="shared" si="19"/>
        <v>565.2797765192039</v>
      </c>
      <c r="J322"/>
      <c r="K322"/>
    </row>
    <row r="323" spans="2:11" ht="12.75">
      <c r="B323" s="71">
        <f t="shared" si="16"/>
        <v>43778</v>
      </c>
      <c r="C323" s="3"/>
      <c r="D323" s="80">
        <f t="shared" si="17"/>
        <v>18978.861216500572</v>
      </c>
      <c r="E323" s="80">
        <f>IF(arrondi="aucun",D322*Intérêt_1_jour,ROUND(D322*Intérêt_1_jour,arrondi))</f>
        <v>1.5814399813765998</v>
      </c>
      <c r="F323" s="64">
        <f t="shared" si="18"/>
        <v>18412</v>
      </c>
      <c r="G323" s="80">
        <f t="shared" si="19"/>
        <v>566.8612165005804</v>
      </c>
      <c r="J323"/>
      <c r="K323"/>
    </row>
    <row r="324" spans="2:11" ht="12.75">
      <c r="B324" s="71">
        <f t="shared" si="16"/>
        <v>43779</v>
      </c>
      <c r="C324" s="3"/>
      <c r="D324" s="80">
        <f t="shared" si="17"/>
        <v>18980.442788268614</v>
      </c>
      <c r="E324" s="80">
        <f>IF(arrondi="aucun",D323*Intérêt_1_jour,ROUND(D323*Intérêt_1_jour,arrondi))</f>
        <v>1.5815717680417143</v>
      </c>
      <c r="F324" s="64">
        <f t="shared" si="18"/>
        <v>18412</v>
      </c>
      <c r="G324" s="80">
        <f t="shared" si="19"/>
        <v>568.4427882686222</v>
      </c>
      <c r="J324"/>
      <c r="K324"/>
    </row>
    <row r="325" spans="2:11" ht="12.75">
      <c r="B325" s="71">
        <f t="shared" si="16"/>
        <v>43780</v>
      </c>
      <c r="C325" s="3"/>
      <c r="D325" s="80">
        <f t="shared" si="17"/>
        <v>18982.0244918343</v>
      </c>
      <c r="E325" s="80">
        <f>IF(arrondi="aucun",D324*Intérêt_1_jour,ROUND(D324*Intérêt_1_jour,arrondi))</f>
        <v>1.581703565689051</v>
      </c>
      <c r="F325" s="64">
        <f t="shared" si="18"/>
        <v>18412</v>
      </c>
      <c r="G325" s="80">
        <f t="shared" si="19"/>
        <v>570.0244918343112</v>
      </c>
      <c r="J325"/>
      <c r="K325"/>
    </row>
    <row r="326" spans="2:11" ht="12.75">
      <c r="B326" s="71">
        <f t="shared" si="16"/>
        <v>43781</v>
      </c>
      <c r="C326" s="3"/>
      <c r="D326" s="80">
        <f t="shared" si="17"/>
        <v>18983.60632720862</v>
      </c>
      <c r="E326" s="80">
        <f>IF(arrondi="aucun",D325*Intérêt_1_jour,ROUND(D325*Intérêt_1_jour,arrondi))</f>
        <v>1.581835374319525</v>
      </c>
      <c r="F326" s="64">
        <f t="shared" si="18"/>
        <v>18412</v>
      </c>
      <c r="G326" s="80">
        <f t="shared" si="19"/>
        <v>571.6063272086308</v>
      </c>
      <c r="J326"/>
      <c r="K326"/>
    </row>
    <row r="327" spans="2:11" ht="12.75">
      <c r="B327" s="71">
        <f t="shared" si="16"/>
        <v>43782</v>
      </c>
      <c r="C327" s="3"/>
      <c r="D327" s="80">
        <f t="shared" si="17"/>
        <v>18985.188294402556</v>
      </c>
      <c r="E327" s="80">
        <f>IF(arrondi="aucun",D326*Intérêt_1_jour,ROUND(D326*Intérêt_1_jour,arrondi))</f>
        <v>1.5819671939340516</v>
      </c>
      <c r="F327" s="64">
        <f t="shared" si="18"/>
        <v>18412</v>
      </c>
      <c r="G327" s="80">
        <f t="shared" si="19"/>
        <v>573.1882944025648</v>
      </c>
      <c r="J327"/>
      <c r="K327"/>
    </row>
    <row r="328" spans="2:11" ht="12.75">
      <c r="B328" s="71">
        <f t="shared" si="16"/>
        <v>43783</v>
      </c>
      <c r="C328" s="3"/>
      <c r="D328" s="80">
        <f t="shared" si="17"/>
        <v>18986.77039342709</v>
      </c>
      <c r="E328" s="80">
        <f>IF(arrondi="aucun",D327*Intérêt_1_jour,ROUND(D327*Intérêt_1_jour,arrondi))</f>
        <v>1.5820990245335462</v>
      </c>
      <c r="F328" s="64">
        <f t="shared" si="18"/>
        <v>18412</v>
      </c>
      <c r="G328" s="80">
        <f t="shared" si="19"/>
        <v>574.7703934270984</v>
      </c>
      <c r="J328"/>
      <c r="K328"/>
    </row>
    <row r="329" spans="2:11" ht="12.75">
      <c r="B329" s="71">
        <f t="shared" si="16"/>
        <v>43784</v>
      </c>
      <c r="C329" s="3"/>
      <c r="D329" s="80">
        <f t="shared" si="17"/>
        <v>18988.35262429321</v>
      </c>
      <c r="E329" s="80">
        <f>IF(arrondi="aucun",D328*Intérêt_1_jour,ROUND(D328*Intérêt_1_jour,arrondi))</f>
        <v>1.5822308661189242</v>
      </c>
      <c r="F329" s="64">
        <f t="shared" si="18"/>
        <v>18412</v>
      </c>
      <c r="G329" s="80">
        <f t="shared" si="19"/>
        <v>576.3526242932173</v>
      </c>
      <c r="J329"/>
      <c r="K329"/>
    </row>
    <row r="330" spans="2:11" ht="12.75">
      <c r="B330" s="71">
        <f t="shared" si="16"/>
        <v>43785</v>
      </c>
      <c r="C330" s="3"/>
      <c r="D330" s="80">
        <f t="shared" si="17"/>
        <v>18989.9349870119</v>
      </c>
      <c r="E330" s="80">
        <f>IF(arrondi="aucun",D329*Intérêt_1_jour,ROUND(D329*Intérêt_1_jour,arrondi))</f>
        <v>1.5823627186911007</v>
      </c>
      <c r="F330" s="64">
        <f t="shared" si="18"/>
        <v>18412</v>
      </c>
      <c r="G330" s="80">
        <f t="shared" si="19"/>
        <v>577.9349870119084</v>
      </c>
      <c r="J330"/>
      <c r="K330"/>
    </row>
    <row r="331" spans="2:11" ht="12.75">
      <c r="B331" s="71">
        <f t="shared" si="16"/>
        <v>43786</v>
      </c>
      <c r="C331" s="3"/>
      <c r="D331" s="80">
        <f t="shared" si="17"/>
        <v>18991.51748159415</v>
      </c>
      <c r="E331" s="80">
        <f>IF(arrondi="aucun",D330*Intérêt_1_jour,ROUND(D330*Intérêt_1_jour,arrondi))</f>
        <v>1.5824945822509917</v>
      </c>
      <c r="F331" s="64">
        <f t="shared" si="18"/>
        <v>18412</v>
      </c>
      <c r="G331" s="80">
        <f t="shared" si="19"/>
        <v>579.5174815941594</v>
      </c>
      <c r="J331"/>
      <c r="K331"/>
    </row>
    <row r="332" spans="2:11" ht="12.75">
      <c r="B332" s="71">
        <f t="shared" si="16"/>
        <v>43787</v>
      </c>
      <c r="C332" s="3"/>
      <c r="D332" s="80">
        <f t="shared" si="17"/>
        <v>18993.10010805095</v>
      </c>
      <c r="E332" s="80">
        <f>IF(arrondi="aucun",D331*Intérêt_1_jour,ROUND(D331*Intérêt_1_jour,arrondi))</f>
        <v>1.5826264567995125</v>
      </c>
      <c r="F332" s="64">
        <f t="shared" si="18"/>
        <v>18412</v>
      </c>
      <c r="G332" s="80">
        <f t="shared" si="19"/>
        <v>581.100108050959</v>
      </c>
      <c r="J332"/>
      <c r="K332"/>
    </row>
    <row r="333" spans="2:11" ht="12.75">
      <c r="B333" s="71">
        <f aca="true" t="shared" si="20" ref="B333:B375">B332+1</f>
        <v>43788</v>
      </c>
      <c r="C333" s="3"/>
      <c r="D333" s="80">
        <f aca="true" t="shared" si="21" ref="D333:D375">D332+C333+E333</f>
        <v>18994.682866393287</v>
      </c>
      <c r="E333" s="80">
        <f>IF(arrondi="aucun",D332*Intérêt_1_jour,ROUND(D332*Intérêt_1_jour,arrondi))</f>
        <v>1.582758342337579</v>
      </c>
      <c r="F333" s="64">
        <f aca="true" t="shared" si="22" ref="F333:F375">F332+C333</f>
        <v>18412</v>
      </c>
      <c r="G333" s="80">
        <f aca="true" t="shared" si="23" ref="G333:G375">G332+E333</f>
        <v>582.6828663932965</v>
      </c>
      <c r="J333"/>
      <c r="K333"/>
    </row>
    <row r="334" spans="2:11" ht="12.75">
      <c r="B334" s="71">
        <f t="shared" si="20"/>
        <v>43789</v>
      </c>
      <c r="C334" s="3"/>
      <c r="D334" s="80">
        <f t="shared" si="21"/>
        <v>18996.265756632154</v>
      </c>
      <c r="E334" s="80">
        <f>IF(arrondi="aucun",D333*Intérêt_1_jour,ROUND(D333*Intérêt_1_jour,arrondi))</f>
        <v>1.5828902388661072</v>
      </c>
      <c r="F334" s="64">
        <f t="shared" si="22"/>
        <v>18412</v>
      </c>
      <c r="G334" s="80">
        <f t="shared" si="23"/>
        <v>584.2657566321626</v>
      </c>
      <c r="J334"/>
      <c r="K334"/>
    </row>
    <row r="335" spans="2:11" ht="12.75">
      <c r="B335" s="71">
        <f t="shared" si="20"/>
        <v>43790</v>
      </c>
      <c r="C335" s="3"/>
      <c r="D335" s="80">
        <f t="shared" si="21"/>
        <v>18997.84877877854</v>
      </c>
      <c r="E335" s="80">
        <f>IF(arrondi="aucun",D334*Intérêt_1_jour,ROUND(D334*Intérêt_1_jour,arrondi))</f>
        <v>1.5830221463860128</v>
      </c>
      <c r="F335" s="64">
        <f t="shared" si="22"/>
        <v>18412</v>
      </c>
      <c r="G335" s="80">
        <f t="shared" si="23"/>
        <v>585.8487787785486</v>
      </c>
      <c r="J335"/>
      <c r="K335"/>
    </row>
    <row r="336" spans="2:11" ht="12.75">
      <c r="B336" s="71">
        <f t="shared" si="20"/>
        <v>43791</v>
      </c>
      <c r="C336" s="3"/>
      <c r="D336" s="80">
        <f t="shared" si="21"/>
        <v>18999.43193284344</v>
      </c>
      <c r="E336" s="80">
        <f>IF(arrondi="aucun",D335*Intérêt_1_jour,ROUND(D335*Intérêt_1_jour,arrondi))</f>
        <v>1.5831540648982116</v>
      </c>
      <c r="F336" s="64">
        <f t="shared" si="22"/>
        <v>18412</v>
      </c>
      <c r="G336" s="80">
        <f t="shared" si="23"/>
        <v>587.4319328434468</v>
      </c>
      <c r="J336"/>
      <c r="K336"/>
    </row>
    <row r="337" spans="2:11" ht="12.75">
      <c r="B337" s="71">
        <f t="shared" si="20"/>
        <v>43792</v>
      </c>
      <c r="C337" s="3"/>
      <c r="D337" s="80">
        <f t="shared" si="21"/>
        <v>19001.01521883784</v>
      </c>
      <c r="E337" s="80">
        <f>IF(arrondi="aucun",D336*Intérêt_1_jour,ROUND(D336*Intérêt_1_jour,arrondi))</f>
        <v>1.58328599440362</v>
      </c>
      <c r="F337" s="64">
        <f t="shared" si="22"/>
        <v>18412</v>
      </c>
      <c r="G337" s="80">
        <f t="shared" si="23"/>
        <v>589.0152188378504</v>
      </c>
      <c r="J337"/>
      <c r="K337"/>
    </row>
    <row r="338" spans="2:11" ht="12.75">
      <c r="B338" s="71">
        <f t="shared" si="20"/>
        <v>43793</v>
      </c>
      <c r="C338" s="3"/>
      <c r="D338" s="80">
        <f t="shared" si="21"/>
        <v>19002.598636772746</v>
      </c>
      <c r="E338" s="80">
        <f>IF(arrondi="aucun",D337*Intérêt_1_jour,ROUND(D337*Intérêt_1_jour,arrondi))</f>
        <v>1.5834179349031534</v>
      </c>
      <c r="F338" s="64">
        <f t="shared" si="22"/>
        <v>18412</v>
      </c>
      <c r="G338" s="80">
        <f t="shared" si="23"/>
        <v>590.5986367727536</v>
      </c>
      <c r="J338"/>
      <c r="K338"/>
    </row>
    <row r="339" spans="2:11" ht="12.75">
      <c r="B339" s="71">
        <f t="shared" si="20"/>
        <v>43794</v>
      </c>
      <c r="C339" s="3"/>
      <c r="D339" s="80">
        <f t="shared" si="21"/>
        <v>19004.18218665914</v>
      </c>
      <c r="E339" s="80">
        <f>IF(arrondi="aucun",D338*Intérêt_1_jour,ROUND(D338*Intérêt_1_jour,arrondi))</f>
        <v>1.5835498863977286</v>
      </c>
      <c r="F339" s="64">
        <f t="shared" si="22"/>
        <v>18412</v>
      </c>
      <c r="G339" s="80">
        <f t="shared" si="23"/>
        <v>592.1821866591513</v>
      </c>
      <c r="J339"/>
      <c r="K339"/>
    </row>
    <row r="340" spans="2:11" ht="12.75">
      <c r="B340" s="71">
        <f t="shared" si="20"/>
        <v>43795</v>
      </c>
      <c r="C340" s="3"/>
      <c r="D340" s="80">
        <f t="shared" si="21"/>
        <v>19005.76586850803</v>
      </c>
      <c r="E340" s="80">
        <f>IF(arrondi="aucun",D339*Intérêt_1_jour,ROUND(D339*Intérêt_1_jour,arrondi))</f>
        <v>1.5836818488882618</v>
      </c>
      <c r="F340" s="64">
        <f t="shared" si="22"/>
        <v>18412</v>
      </c>
      <c r="G340" s="80">
        <f t="shared" si="23"/>
        <v>593.7658685080396</v>
      </c>
      <c r="J340"/>
      <c r="K340"/>
    </row>
    <row r="341" spans="2:11" ht="12.75">
      <c r="B341" s="71">
        <f t="shared" si="20"/>
        <v>43796</v>
      </c>
      <c r="C341" s="3"/>
      <c r="D341" s="80">
        <f t="shared" si="21"/>
        <v>19007.34968233041</v>
      </c>
      <c r="E341" s="80">
        <f>IF(arrondi="aucun",D340*Intérêt_1_jour,ROUND(D340*Intérêt_1_jour,arrondi))</f>
        <v>1.5838138223756693</v>
      </c>
      <c r="F341" s="64">
        <f t="shared" si="22"/>
        <v>18412</v>
      </c>
      <c r="G341" s="80">
        <f t="shared" si="23"/>
        <v>595.3496823304152</v>
      </c>
      <c r="J341"/>
      <c r="K341"/>
    </row>
    <row r="342" spans="2:11" ht="12.75">
      <c r="B342" s="71">
        <f t="shared" si="20"/>
        <v>43797</v>
      </c>
      <c r="C342" s="3"/>
      <c r="D342" s="80">
        <f t="shared" si="21"/>
        <v>19008.93362813727</v>
      </c>
      <c r="E342" s="80">
        <f>IF(arrondi="aucun",D341*Intérêt_1_jour,ROUND(D341*Intérêt_1_jour,arrondi))</f>
        <v>1.5839458068608674</v>
      </c>
      <c r="F342" s="64">
        <f t="shared" si="22"/>
        <v>18412</v>
      </c>
      <c r="G342" s="80">
        <f t="shared" si="23"/>
        <v>596.9336281372761</v>
      </c>
      <c r="J342"/>
      <c r="K342"/>
    </row>
    <row r="343" spans="2:11" ht="12.75">
      <c r="B343" s="71">
        <f t="shared" si="20"/>
        <v>43798</v>
      </c>
      <c r="C343" s="3"/>
      <c r="D343" s="80">
        <f t="shared" si="21"/>
        <v>19010.517705939616</v>
      </c>
      <c r="E343" s="80">
        <f>IF(arrondi="aucun",D342*Intérêt_1_jour,ROUND(D342*Intérêt_1_jour,arrondi))</f>
        <v>1.5840778023447726</v>
      </c>
      <c r="F343" s="64">
        <f t="shared" si="22"/>
        <v>18412</v>
      </c>
      <c r="G343" s="80">
        <f t="shared" si="23"/>
        <v>598.5177059396208</v>
      </c>
      <c r="J343"/>
      <c r="K343"/>
    </row>
    <row r="344" spans="2:11" ht="12.75">
      <c r="B344" s="71">
        <f t="shared" si="20"/>
        <v>43799</v>
      </c>
      <c r="C344" s="3"/>
      <c r="D344" s="80">
        <f t="shared" si="21"/>
        <v>19012.101915748444</v>
      </c>
      <c r="E344" s="80">
        <f>IF(arrondi="aucun",D343*Intérêt_1_jour,ROUND(D343*Intérêt_1_jour,arrondi))</f>
        <v>1.5842098088283012</v>
      </c>
      <c r="F344" s="64">
        <f t="shared" si="22"/>
        <v>18412</v>
      </c>
      <c r="G344" s="80">
        <f t="shared" si="23"/>
        <v>600.1019157484491</v>
      </c>
      <c r="J344"/>
      <c r="K344"/>
    </row>
    <row r="345" spans="2:11" ht="12.75">
      <c r="B345" s="71">
        <f t="shared" si="20"/>
        <v>43800</v>
      </c>
      <c r="C345" s="3"/>
      <c r="D345" s="80">
        <f t="shared" si="21"/>
        <v>19013.68625757476</v>
      </c>
      <c r="E345" s="80">
        <f>IF(arrondi="aucun",D344*Intérêt_1_jour,ROUND(D344*Intérêt_1_jour,arrondi))</f>
        <v>1.5843418263123703</v>
      </c>
      <c r="F345" s="64">
        <f t="shared" si="22"/>
        <v>18412</v>
      </c>
      <c r="G345" s="80">
        <f t="shared" si="23"/>
        <v>601.6862575747615</v>
      </c>
      <c r="J345"/>
      <c r="K345"/>
    </row>
    <row r="346" spans="2:11" ht="12.75">
      <c r="B346" s="71">
        <f t="shared" si="20"/>
        <v>43801</v>
      </c>
      <c r="C346" s="3"/>
      <c r="D346" s="80">
        <f t="shared" si="21"/>
        <v>19015.270731429555</v>
      </c>
      <c r="E346" s="80">
        <f>IF(arrondi="aucun",D345*Intérêt_1_jour,ROUND(D345*Intérêt_1_jour,arrondi))</f>
        <v>1.5844738547978965</v>
      </c>
      <c r="F346" s="64">
        <f t="shared" si="22"/>
        <v>18412</v>
      </c>
      <c r="G346" s="80">
        <f t="shared" si="23"/>
        <v>603.2707314295594</v>
      </c>
      <c r="J346"/>
      <c r="K346"/>
    </row>
    <row r="347" spans="2:11" ht="12.75">
      <c r="B347" s="71">
        <f t="shared" si="20"/>
        <v>43802</v>
      </c>
      <c r="C347" s="3"/>
      <c r="D347" s="80">
        <f t="shared" si="21"/>
        <v>19016.85533732384</v>
      </c>
      <c r="E347" s="80">
        <f>IF(arrondi="aucun",D346*Intérêt_1_jour,ROUND(D346*Intérêt_1_jour,arrondi))</f>
        <v>1.5846058942857961</v>
      </c>
      <c r="F347" s="64">
        <f t="shared" si="22"/>
        <v>18412</v>
      </c>
      <c r="G347" s="80">
        <f t="shared" si="23"/>
        <v>604.8553373238452</v>
      </c>
      <c r="J347"/>
      <c r="K347"/>
    </row>
    <row r="348" spans="2:11" ht="12.75">
      <c r="B348" s="71">
        <f t="shared" si="20"/>
        <v>43803</v>
      </c>
      <c r="C348" s="3"/>
      <c r="D348" s="80">
        <f t="shared" si="21"/>
        <v>19018.440075268616</v>
      </c>
      <c r="E348" s="80">
        <f>IF(arrondi="aucun",D347*Intérêt_1_jour,ROUND(D347*Intérêt_1_jour,arrondi))</f>
        <v>1.5847379447769865</v>
      </c>
      <c r="F348" s="64">
        <f t="shared" si="22"/>
        <v>18412</v>
      </c>
      <c r="G348" s="80">
        <f t="shared" si="23"/>
        <v>606.4400752686222</v>
      </c>
      <c r="J348"/>
      <c r="K348"/>
    </row>
    <row r="349" spans="2:11" ht="12.75">
      <c r="B349" s="71">
        <f t="shared" si="20"/>
        <v>43804</v>
      </c>
      <c r="C349" s="3"/>
      <c r="D349" s="80">
        <f t="shared" si="21"/>
        <v>19020.024945274887</v>
      </c>
      <c r="E349" s="80">
        <f>IF(arrondi="aucun",D348*Intérêt_1_jour,ROUND(D348*Intérêt_1_jour,arrondi))</f>
        <v>1.5848700062723846</v>
      </c>
      <c r="F349" s="64">
        <f t="shared" si="22"/>
        <v>18412</v>
      </c>
      <c r="G349" s="80">
        <f t="shared" si="23"/>
        <v>608.0249452748945</v>
      </c>
      <c r="J349"/>
      <c r="K349"/>
    </row>
    <row r="350" spans="2:11" ht="12.75">
      <c r="B350" s="71">
        <f t="shared" si="20"/>
        <v>43805</v>
      </c>
      <c r="C350" s="3"/>
      <c r="D350" s="80">
        <f t="shared" si="21"/>
        <v>19021.60994735366</v>
      </c>
      <c r="E350" s="80">
        <f>IF(arrondi="aucun",D349*Intérêt_1_jour,ROUND(D349*Intérêt_1_jour,arrondi))</f>
        <v>1.585002078772907</v>
      </c>
      <c r="F350" s="64">
        <f t="shared" si="22"/>
        <v>18412</v>
      </c>
      <c r="G350" s="80">
        <f t="shared" si="23"/>
        <v>609.6099473536675</v>
      </c>
      <c r="J350"/>
      <c r="K350"/>
    </row>
    <row r="351" spans="2:11" ht="12.75">
      <c r="B351" s="71">
        <f t="shared" si="20"/>
        <v>43806</v>
      </c>
      <c r="C351" s="3"/>
      <c r="D351" s="80">
        <f t="shared" si="21"/>
        <v>19023.19508151594</v>
      </c>
      <c r="E351" s="80">
        <f>IF(arrondi="aucun",D350*Intérêt_1_jour,ROUND(D350*Intérêt_1_jour,arrondi))</f>
        <v>1.5851341622794717</v>
      </c>
      <c r="F351" s="64">
        <f t="shared" si="22"/>
        <v>18412</v>
      </c>
      <c r="G351" s="80">
        <f t="shared" si="23"/>
        <v>611.195081515947</v>
      </c>
      <c r="J351"/>
      <c r="K351"/>
    </row>
    <row r="352" spans="2:11" ht="12.75">
      <c r="B352" s="71">
        <f t="shared" si="20"/>
        <v>43807</v>
      </c>
      <c r="C352" s="3"/>
      <c r="D352" s="80">
        <f t="shared" si="21"/>
        <v>19024.780347772732</v>
      </c>
      <c r="E352" s="80">
        <f>IF(arrondi="aucun",D351*Intérêt_1_jour,ROUND(D351*Intérêt_1_jour,arrondi))</f>
        <v>1.585266256792995</v>
      </c>
      <c r="F352" s="64">
        <f t="shared" si="22"/>
        <v>18412</v>
      </c>
      <c r="G352" s="80">
        <f t="shared" si="23"/>
        <v>612.78034777274</v>
      </c>
      <c r="J352"/>
      <c r="K352"/>
    </row>
    <row r="353" spans="2:11" ht="12.75">
      <c r="B353" s="71">
        <f t="shared" si="20"/>
        <v>43808</v>
      </c>
      <c r="C353" s="3"/>
      <c r="D353" s="80">
        <f t="shared" si="21"/>
        <v>19026.365746135045</v>
      </c>
      <c r="E353" s="80">
        <f>IF(arrondi="aucun",D352*Intérêt_1_jour,ROUND(D352*Intérêt_1_jour,arrondi))</f>
        <v>1.5853983623143943</v>
      </c>
      <c r="F353" s="64">
        <f t="shared" si="22"/>
        <v>18412</v>
      </c>
      <c r="G353" s="80">
        <f t="shared" si="23"/>
        <v>614.3657461350545</v>
      </c>
      <c r="J353"/>
      <c r="K353"/>
    </row>
    <row r="354" spans="2:11" ht="12.75">
      <c r="B354" s="71">
        <f t="shared" si="20"/>
        <v>43809</v>
      </c>
      <c r="C354" s="3"/>
      <c r="D354" s="80">
        <f t="shared" si="21"/>
        <v>19027.95127661389</v>
      </c>
      <c r="E354" s="80">
        <f>IF(arrondi="aucun",D353*Intérêt_1_jour,ROUND(D353*Intérêt_1_jour,arrondi))</f>
        <v>1.585530478844587</v>
      </c>
      <c r="F354" s="64">
        <f t="shared" si="22"/>
        <v>18412</v>
      </c>
      <c r="G354" s="80">
        <f t="shared" si="23"/>
        <v>615.951276613899</v>
      </c>
      <c r="J354"/>
      <c r="K354"/>
    </row>
    <row r="355" spans="2:11" ht="12.75">
      <c r="B355" s="71">
        <f t="shared" si="20"/>
        <v>43810</v>
      </c>
      <c r="C355" s="3"/>
      <c r="D355" s="80">
        <f t="shared" si="21"/>
        <v>19029.536939220274</v>
      </c>
      <c r="E355" s="80">
        <f>IF(arrondi="aucun",D354*Intérêt_1_jour,ROUND(D354*Intérêt_1_jour,arrondi))</f>
        <v>1.5856626063844907</v>
      </c>
      <c r="F355" s="64">
        <f t="shared" si="22"/>
        <v>18412</v>
      </c>
      <c r="G355" s="80">
        <f t="shared" si="23"/>
        <v>617.5369392202836</v>
      </c>
      <c r="J355"/>
      <c r="K355"/>
    </row>
    <row r="356" spans="2:11" ht="12.75">
      <c r="B356" s="71">
        <f t="shared" si="20"/>
        <v>43811</v>
      </c>
      <c r="C356" s="3"/>
      <c r="D356" s="80">
        <f t="shared" si="21"/>
        <v>19031.12273396521</v>
      </c>
      <c r="E356" s="80">
        <f>IF(arrondi="aucun",D355*Intérêt_1_jour,ROUND(D355*Intérêt_1_jour,arrondi))</f>
        <v>1.5857947449350227</v>
      </c>
      <c r="F356" s="64">
        <f t="shared" si="22"/>
        <v>18412</v>
      </c>
      <c r="G356" s="80">
        <f t="shared" si="23"/>
        <v>619.1227339652186</v>
      </c>
      <c r="J356"/>
      <c r="K356"/>
    </row>
    <row r="357" spans="2:11" ht="12.75">
      <c r="B357" s="71">
        <f t="shared" si="20"/>
        <v>43812</v>
      </c>
      <c r="C357" s="3"/>
      <c r="D357" s="80">
        <f t="shared" si="21"/>
        <v>19032.70866085971</v>
      </c>
      <c r="E357" s="80">
        <f>IF(arrondi="aucun",D356*Intérêt_1_jour,ROUND(D356*Intérêt_1_jour,arrondi))</f>
        <v>1.5859268944971008</v>
      </c>
      <c r="F357" s="64">
        <f t="shared" si="22"/>
        <v>18412</v>
      </c>
      <c r="G357" s="80">
        <f t="shared" si="23"/>
        <v>620.7086608597157</v>
      </c>
      <c r="J357"/>
      <c r="K357"/>
    </row>
    <row r="358" spans="2:11" ht="12.75">
      <c r="B358" s="71">
        <f t="shared" si="20"/>
        <v>43813</v>
      </c>
      <c r="C358" s="3"/>
      <c r="D358" s="80">
        <f t="shared" si="21"/>
        <v>19034.294719914782</v>
      </c>
      <c r="E358" s="80">
        <f>IF(arrondi="aucun",D357*Intérêt_1_jour,ROUND(D357*Intérêt_1_jour,arrondi))</f>
        <v>1.5860590550716425</v>
      </c>
      <c r="F358" s="64">
        <f t="shared" si="22"/>
        <v>18412</v>
      </c>
      <c r="G358" s="80">
        <f t="shared" si="23"/>
        <v>622.2947199147873</v>
      </c>
      <c r="J358"/>
      <c r="K358"/>
    </row>
    <row r="359" spans="2:11" ht="12.75">
      <c r="B359" s="71">
        <f t="shared" si="20"/>
        <v>43814</v>
      </c>
      <c r="C359" s="3"/>
      <c r="D359" s="80">
        <f t="shared" si="21"/>
        <v>19035.88091114144</v>
      </c>
      <c r="E359" s="80">
        <f>IF(arrondi="aucun",D358*Intérêt_1_jour,ROUND(D358*Intérêt_1_jour,arrondi))</f>
        <v>1.586191226659565</v>
      </c>
      <c r="F359" s="64">
        <f t="shared" si="22"/>
        <v>18412</v>
      </c>
      <c r="G359" s="80">
        <f t="shared" si="23"/>
        <v>623.8809111414469</v>
      </c>
      <c r="J359"/>
      <c r="K359"/>
    </row>
    <row r="360" spans="2:11" ht="12.75">
      <c r="B360" s="71">
        <f t="shared" si="20"/>
        <v>43815</v>
      </c>
      <c r="C360" s="3"/>
      <c r="D360" s="80">
        <f t="shared" si="21"/>
        <v>19037.467234550702</v>
      </c>
      <c r="E360" s="80">
        <f>IF(arrondi="aucun",D359*Intérêt_1_jour,ROUND(D359*Intérêt_1_jour,arrondi))</f>
        <v>1.5863234092617866</v>
      </c>
      <c r="F360" s="64">
        <f t="shared" si="22"/>
        <v>18412</v>
      </c>
      <c r="G360" s="80">
        <f t="shared" si="23"/>
        <v>625.4672345507087</v>
      </c>
      <c r="J360"/>
      <c r="K360"/>
    </row>
    <row r="361" spans="2:11" ht="12.75">
      <c r="B361" s="71">
        <f t="shared" si="20"/>
        <v>43816</v>
      </c>
      <c r="C361" s="3"/>
      <c r="D361" s="80">
        <f t="shared" si="21"/>
        <v>19039.05369015358</v>
      </c>
      <c r="E361" s="80">
        <f>IF(arrondi="aucun",D360*Intérêt_1_jour,ROUND(D360*Intérêt_1_jour,arrondi))</f>
        <v>1.5864556028792252</v>
      </c>
      <c r="F361" s="64">
        <f t="shared" si="22"/>
        <v>18412</v>
      </c>
      <c r="G361" s="80">
        <f t="shared" si="23"/>
        <v>627.0536901535879</v>
      </c>
      <c r="J361"/>
      <c r="K361"/>
    </row>
    <row r="362" spans="2:11" ht="12.75">
      <c r="B362" s="71">
        <f t="shared" si="20"/>
        <v>43817</v>
      </c>
      <c r="C362" s="3"/>
      <c r="D362" s="80">
        <f t="shared" si="21"/>
        <v>19040.640277961094</v>
      </c>
      <c r="E362" s="80">
        <f>IF(arrondi="aucun",D361*Intérêt_1_jour,ROUND(D361*Intérêt_1_jour,arrondi))</f>
        <v>1.5865878075127984</v>
      </c>
      <c r="F362" s="64">
        <f t="shared" si="22"/>
        <v>18412</v>
      </c>
      <c r="G362" s="80">
        <f t="shared" si="23"/>
        <v>628.6402779611008</v>
      </c>
      <c r="J362"/>
      <c r="K362"/>
    </row>
    <row r="363" spans="2:11" ht="12.75">
      <c r="B363" s="71">
        <f t="shared" si="20"/>
        <v>43818</v>
      </c>
      <c r="C363" s="3"/>
      <c r="D363" s="80">
        <f t="shared" si="21"/>
        <v>19042.226997984257</v>
      </c>
      <c r="E363" s="80">
        <f>IF(arrondi="aucun",D362*Intérêt_1_jour,ROUND(D362*Intérêt_1_jour,arrondi))</f>
        <v>1.5867200231634244</v>
      </c>
      <c r="F363" s="64">
        <f t="shared" si="22"/>
        <v>18412</v>
      </c>
      <c r="G363" s="80">
        <f t="shared" si="23"/>
        <v>630.2269979842642</v>
      </c>
      <c r="J363"/>
      <c r="K363"/>
    </row>
    <row r="364" spans="2:11" ht="12.75">
      <c r="B364" s="71">
        <f t="shared" si="20"/>
        <v>43819</v>
      </c>
      <c r="C364" s="3"/>
      <c r="D364" s="80">
        <f t="shared" si="21"/>
        <v>19043.813850234088</v>
      </c>
      <c r="E364" s="80">
        <f>IF(arrondi="aucun",D363*Intérêt_1_jour,ROUND(D363*Intérêt_1_jour,arrondi))</f>
        <v>1.5868522498320214</v>
      </c>
      <c r="F364" s="64">
        <f t="shared" si="22"/>
        <v>18412</v>
      </c>
      <c r="G364" s="80">
        <f t="shared" si="23"/>
        <v>631.8138502340963</v>
      </c>
      <c r="J364"/>
      <c r="K364"/>
    </row>
    <row r="365" spans="2:11" ht="12.75">
      <c r="B365" s="71">
        <f t="shared" si="20"/>
        <v>43820</v>
      </c>
      <c r="C365" s="3"/>
      <c r="D365" s="80">
        <f t="shared" si="21"/>
        <v>19045.400834721608</v>
      </c>
      <c r="E365" s="80">
        <f>IF(arrondi="aucun",D364*Intérêt_1_jour,ROUND(D364*Intérêt_1_jour,arrondi))</f>
        <v>1.5869844875195074</v>
      </c>
      <c r="F365" s="64">
        <f t="shared" si="22"/>
        <v>18412</v>
      </c>
      <c r="G365" s="80">
        <f t="shared" si="23"/>
        <v>633.4008347216159</v>
      </c>
      <c r="J365"/>
      <c r="K365"/>
    </row>
    <row r="366" spans="2:11" ht="12.75">
      <c r="B366" s="71">
        <f t="shared" si="20"/>
        <v>43821</v>
      </c>
      <c r="C366" s="3"/>
      <c r="D366" s="80">
        <f t="shared" si="21"/>
        <v>19046.987951457835</v>
      </c>
      <c r="E366" s="80">
        <f>IF(arrondi="aucun",D365*Intérêt_1_jour,ROUND(D365*Intérêt_1_jour,arrondi))</f>
        <v>1.5871167362268006</v>
      </c>
      <c r="F366" s="64">
        <f t="shared" si="22"/>
        <v>18412</v>
      </c>
      <c r="G366" s="80">
        <f t="shared" si="23"/>
        <v>634.9879514578427</v>
      </c>
      <c r="J366"/>
      <c r="K366"/>
    </row>
    <row r="367" spans="2:11" ht="12.75">
      <c r="B367" s="71">
        <f t="shared" si="20"/>
        <v>43822</v>
      </c>
      <c r="C367" s="3"/>
      <c r="D367" s="80">
        <f t="shared" si="21"/>
        <v>19048.57520045379</v>
      </c>
      <c r="E367" s="80">
        <f>IF(arrondi="aucun",D366*Intérêt_1_jour,ROUND(D366*Intérêt_1_jour,arrondi))</f>
        <v>1.5872489959548195</v>
      </c>
      <c r="F367" s="64">
        <f t="shared" si="22"/>
        <v>18412</v>
      </c>
      <c r="G367" s="80">
        <f t="shared" si="23"/>
        <v>636.5752004537975</v>
      </c>
      <c r="J367"/>
      <c r="K367"/>
    </row>
    <row r="368" spans="2:11" ht="12.75">
      <c r="B368" s="71">
        <f t="shared" si="20"/>
        <v>43823</v>
      </c>
      <c r="C368" s="3"/>
      <c r="D368" s="80">
        <f t="shared" si="21"/>
        <v>19050.162581720495</v>
      </c>
      <c r="E368" s="80">
        <f>IF(arrondi="aucun",D367*Intérêt_1_jour,ROUND(D367*Intérêt_1_jour,arrondi))</f>
        <v>1.5873812667044824</v>
      </c>
      <c r="F368" s="64">
        <f t="shared" si="22"/>
        <v>18412</v>
      </c>
      <c r="G368" s="80">
        <f t="shared" si="23"/>
        <v>638.162581720502</v>
      </c>
      <c r="J368"/>
      <c r="K368"/>
    </row>
    <row r="369" spans="2:11" ht="12.75">
      <c r="B369" s="71">
        <f t="shared" si="20"/>
        <v>43824</v>
      </c>
      <c r="C369" s="3"/>
      <c r="D369" s="80">
        <f t="shared" si="21"/>
        <v>19051.750095268973</v>
      </c>
      <c r="E369" s="80">
        <f>IF(arrondi="aucun",D368*Intérêt_1_jour,ROUND(D368*Intérêt_1_jour,arrondi))</f>
        <v>1.5875135484767078</v>
      </c>
      <c r="F369" s="64">
        <f t="shared" si="22"/>
        <v>18412</v>
      </c>
      <c r="G369" s="80">
        <f t="shared" si="23"/>
        <v>639.7500952689787</v>
      </c>
      <c r="J369"/>
      <c r="K369"/>
    </row>
    <row r="370" spans="2:11" ht="12.75">
      <c r="B370" s="71">
        <f t="shared" si="20"/>
        <v>43825</v>
      </c>
      <c r="C370" s="3"/>
      <c r="D370" s="80">
        <f t="shared" si="21"/>
        <v>19053.337741110245</v>
      </c>
      <c r="E370" s="80">
        <f>IF(arrondi="aucun",D369*Intérêt_1_jour,ROUND(D369*Intérêt_1_jour,arrondi))</f>
        <v>1.5876458412724144</v>
      </c>
      <c r="F370" s="64">
        <f t="shared" si="22"/>
        <v>18412</v>
      </c>
      <c r="G370" s="80">
        <f t="shared" si="23"/>
        <v>641.3377411102512</v>
      </c>
      <c r="J370"/>
      <c r="K370"/>
    </row>
    <row r="371" spans="2:11" ht="12.75">
      <c r="B371" s="71">
        <f t="shared" si="20"/>
        <v>43826</v>
      </c>
      <c r="C371" s="3"/>
      <c r="D371" s="80">
        <f t="shared" si="21"/>
        <v>19054.925519255336</v>
      </c>
      <c r="E371" s="80">
        <f>IF(arrondi="aucun",D370*Intérêt_1_jour,ROUND(D370*Intérêt_1_jour,arrondi))</f>
        <v>1.5877781450925204</v>
      </c>
      <c r="F371" s="64">
        <f t="shared" si="22"/>
        <v>18412</v>
      </c>
      <c r="G371" s="80">
        <f t="shared" si="23"/>
        <v>642.9255192553437</v>
      </c>
      <c r="J371"/>
      <c r="K371"/>
    </row>
    <row r="372" spans="2:11" ht="12.75">
      <c r="B372" s="71">
        <f t="shared" si="20"/>
        <v>43827</v>
      </c>
      <c r="C372" s="3"/>
      <c r="D372" s="80">
        <f t="shared" si="21"/>
        <v>19056.513429715273</v>
      </c>
      <c r="E372" s="80">
        <f>IF(arrondi="aucun",D371*Intérêt_1_jour,ROUND(D371*Intérêt_1_jour,arrondi))</f>
        <v>1.5879104599379446</v>
      </c>
      <c r="F372" s="64">
        <f t="shared" si="22"/>
        <v>18412</v>
      </c>
      <c r="G372" s="80">
        <f t="shared" si="23"/>
        <v>644.5134297152816</v>
      </c>
      <c r="J372"/>
      <c r="K372"/>
    </row>
    <row r="373" spans="2:11" ht="12.75">
      <c r="B373" s="71">
        <f t="shared" si="20"/>
        <v>43828</v>
      </c>
      <c r="C373" s="3"/>
      <c r="D373" s="80">
        <f t="shared" si="21"/>
        <v>19058.101472501083</v>
      </c>
      <c r="E373" s="80">
        <f>IF(arrondi="aucun",D372*Intérêt_1_jour,ROUND(D372*Intérêt_1_jour,arrondi))</f>
        <v>1.588042785809606</v>
      </c>
      <c r="F373" s="64">
        <f t="shared" si="22"/>
        <v>18412</v>
      </c>
      <c r="G373" s="80">
        <f t="shared" si="23"/>
        <v>646.1014725010913</v>
      </c>
      <c r="J373"/>
      <c r="K373"/>
    </row>
    <row r="374" spans="2:11" ht="12.75">
      <c r="B374" s="71">
        <f t="shared" si="20"/>
        <v>43829</v>
      </c>
      <c r="C374" s="3"/>
      <c r="D374" s="80">
        <f t="shared" si="21"/>
        <v>19059.689647623793</v>
      </c>
      <c r="E374" s="80">
        <f>IF(arrondi="aucun",D373*Intérêt_1_jour,ROUND(D373*Intérêt_1_jour,arrondi))</f>
        <v>1.5881751227084235</v>
      </c>
      <c r="F374" s="64">
        <f t="shared" si="22"/>
        <v>18412</v>
      </c>
      <c r="G374" s="80">
        <f t="shared" si="23"/>
        <v>647.6896476237997</v>
      </c>
      <c r="J374"/>
      <c r="K374"/>
    </row>
    <row r="375" spans="2:11" ht="12.75">
      <c r="B375" s="71">
        <f t="shared" si="20"/>
        <v>43830</v>
      </c>
      <c r="C375" s="3"/>
      <c r="D375" s="80">
        <f t="shared" si="21"/>
        <v>19061.27795509443</v>
      </c>
      <c r="E375" s="80">
        <f>IF(arrondi="aucun",D374*Intérêt_1_jour,ROUND(D374*Intérêt_1_jour,arrondi))</f>
        <v>1.588307470635316</v>
      </c>
      <c r="F375" s="64">
        <f t="shared" si="22"/>
        <v>18412</v>
      </c>
      <c r="G375" s="80">
        <f t="shared" si="23"/>
        <v>649.277955094435</v>
      </c>
      <c r="J375"/>
      <c r="K375"/>
    </row>
    <row r="376" spans="2:11" ht="12.75">
      <c r="B376" s="4"/>
      <c r="C376" s="3"/>
      <c r="D376" s="55"/>
      <c r="E376" s="55"/>
      <c r="F376" s="65"/>
      <c r="G376" s="65"/>
      <c r="J376"/>
      <c r="K376"/>
    </row>
    <row r="377" spans="2:11" ht="12.75">
      <c r="B377" s="17"/>
      <c r="C377" s="16"/>
      <c r="D377" s="16"/>
      <c r="E377" s="16"/>
      <c r="F377" s="66"/>
      <c r="G377" s="66"/>
      <c r="J377"/>
      <c r="K377"/>
    </row>
    <row r="378" spans="2:7" ht="12.75">
      <c r="B378" s="4"/>
      <c r="C378" s="3">
        <f>SUM(C10:C376)</f>
        <v>18412</v>
      </c>
      <c r="D378" s="3"/>
      <c r="E378" s="80">
        <f>SUM(E10:E376)</f>
        <v>649.277955094435</v>
      </c>
      <c r="F378" s="63"/>
      <c r="G378" s="63"/>
    </row>
    <row r="379" spans="2:7" ht="12.75">
      <c r="B379" s="18"/>
      <c r="C379" s="13"/>
      <c r="D379" s="13"/>
      <c r="E379" s="13"/>
      <c r="F379" s="65"/>
      <c r="G379" s="65"/>
    </row>
  </sheetData>
  <sheetProtection/>
  <mergeCells count="8">
    <mergeCell ref="J48:J49"/>
    <mergeCell ref="J50:J51"/>
    <mergeCell ref="L36:N36"/>
    <mergeCell ref="J40:J41"/>
    <mergeCell ref="J38:J39"/>
    <mergeCell ref="J34:N34"/>
    <mergeCell ref="J44:N44"/>
    <mergeCell ref="L46:N46"/>
  </mergeCells>
  <conditionalFormatting sqref="L38:N41">
    <cfRule type="expression" priority="3" dxfId="0">
      <formula>L38=MIN($L$38:$N$41)</formula>
    </cfRule>
    <cfRule type="expression" priority="4" dxfId="0">
      <formula>L38=MAX($L$38:$N$41)</formula>
    </cfRule>
  </conditionalFormatting>
  <conditionalFormatting sqref="L48:N51">
    <cfRule type="expression" priority="1" dxfId="0">
      <formula>L48=MIN($L$48:$N$51)</formula>
    </cfRule>
    <cfRule type="expression" priority="2" dxfId="0">
      <formula>L48=MAX($L$48:$N$51)</formula>
    </cfRule>
  </conditionalFormatting>
  <dataValidations count="3">
    <dataValidation type="list" allowBlank="1" showInputMessage="1" showErrorMessage="1" sqref="G2">
      <formula1>$A$3:$A$4</formula1>
    </dataValidation>
    <dataValidation type="list" allowBlank="1" showInputMessage="1" showErrorMessage="1" sqref="G3">
      <formula1>$A$6:$A$7</formula1>
    </dataValidation>
    <dataValidation type="list" allowBlank="1" showInputMessage="1" showErrorMessage="1" sqref="G4">
      <formula1>$A$9:$A$11</formula1>
    </dataValidation>
  </dataValidations>
  <printOptions/>
  <pageMargins left="0.7875" right="0.7875" top="0.7875" bottom="0.7875" header="0.491667" footer="0.49166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JvDo</cp:lastModifiedBy>
  <dcterms:created xsi:type="dcterms:W3CDTF">2019-03-07T13:06:14Z</dcterms:created>
  <dcterms:modified xsi:type="dcterms:W3CDTF">2019-03-14T14:19:18Z</dcterms:modified>
  <cp:category/>
  <cp:version/>
  <cp:contentType/>
  <cp:contentStatus/>
</cp:coreProperties>
</file>