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éléchargements\.Fichiers Excel\"/>
    </mc:Choice>
  </mc:AlternateContent>
  <xr:revisionPtr revIDLastSave="0" documentId="13_ncr:1_{99647F8B-8B06-4D9C-B674-F6F1243CCF35}" xr6:coauthVersionLast="41" xr6:coauthVersionMax="41" xr10:uidLastSave="{00000000-0000-0000-0000-000000000000}"/>
  <bookViews>
    <workbookView xWindow="-120" yWindow="-120" windowWidth="19440" windowHeight="15000" xr2:uid="{D4CF13D9-8DF0-40A2-A8B6-9736D6C15279}"/>
  </bookViews>
  <sheets>
    <sheet name="FEVRIER 2019" sheetId="1" r:id="rId1"/>
  </sheets>
  <definedNames>
    <definedName name="_xlnm._FilterDatabase" localSheetId="0" hidden="1">'FEVRIER 2019'!$A$3:$O$88</definedName>
    <definedName name="_xlnm.Print_Area" localSheetId="0">'FEVRIER 2019'!$A$1:$O$89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7" i="1" l="1"/>
  <c r="H87" i="1"/>
  <c r="I86" i="1"/>
  <c r="H86" i="1"/>
  <c r="I85" i="1"/>
  <c r="H85" i="1"/>
  <c r="I84" i="1"/>
  <c r="H84" i="1"/>
  <c r="A83" i="1"/>
  <c r="L82" i="1"/>
  <c r="I82" i="1"/>
  <c r="A82" i="1"/>
  <c r="L81" i="1"/>
  <c r="I81" i="1"/>
  <c r="H81" i="1"/>
  <c r="A81" i="1"/>
  <c r="L80" i="1"/>
  <c r="I80" i="1"/>
  <c r="H80" i="1"/>
  <c r="A80" i="1"/>
  <c r="L79" i="1"/>
  <c r="I79" i="1"/>
  <c r="H79" i="1"/>
  <c r="A79" i="1"/>
  <c r="L78" i="1"/>
  <c r="I78" i="1"/>
  <c r="H78" i="1"/>
  <c r="A78" i="1"/>
  <c r="L77" i="1"/>
  <c r="I77" i="1"/>
  <c r="H77" i="1"/>
  <c r="A77" i="1"/>
  <c r="L76" i="1"/>
  <c r="I76" i="1"/>
  <c r="H76" i="1"/>
  <c r="A76" i="1"/>
  <c r="L75" i="1"/>
  <c r="I75" i="1"/>
  <c r="H75" i="1"/>
  <c r="A75" i="1"/>
  <c r="L74" i="1"/>
  <c r="I74" i="1"/>
  <c r="H74" i="1"/>
  <c r="A74" i="1"/>
  <c r="L73" i="1"/>
  <c r="I73" i="1"/>
  <c r="H73" i="1"/>
  <c r="A73" i="1"/>
  <c r="L72" i="1"/>
  <c r="I72" i="1"/>
  <c r="H72" i="1"/>
  <c r="A72" i="1"/>
  <c r="L71" i="1"/>
  <c r="I71" i="1"/>
  <c r="H71" i="1"/>
  <c r="A71" i="1"/>
  <c r="L70" i="1"/>
  <c r="I70" i="1"/>
  <c r="H70" i="1"/>
  <c r="A70" i="1"/>
  <c r="L69" i="1"/>
  <c r="I69" i="1"/>
  <c r="H69" i="1"/>
  <c r="A69" i="1"/>
  <c r="L68" i="1"/>
  <c r="I68" i="1"/>
  <c r="H68" i="1"/>
  <c r="L67" i="1"/>
  <c r="I67" i="1"/>
  <c r="H67" i="1"/>
  <c r="A67" i="1"/>
  <c r="L66" i="1"/>
  <c r="I66" i="1"/>
  <c r="H66" i="1"/>
  <c r="A66" i="1"/>
  <c r="L65" i="1"/>
  <c r="I65" i="1"/>
  <c r="H65" i="1"/>
  <c r="A65" i="1"/>
  <c r="L64" i="1"/>
  <c r="I64" i="1"/>
  <c r="H64" i="1"/>
  <c r="A64" i="1"/>
  <c r="L63" i="1"/>
  <c r="I63" i="1"/>
  <c r="H63" i="1"/>
  <c r="A63" i="1"/>
  <c r="L62" i="1"/>
  <c r="I62" i="1"/>
  <c r="H62" i="1"/>
  <c r="A62" i="1"/>
  <c r="L61" i="1"/>
  <c r="I61" i="1"/>
  <c r="H61" i="1"/>
  <c r="A61" i="1"/>
  <c r="L60" i="1"/>
  <c r="I60" i="1"/>
  <c r="H60" i="1"/>
  <c r="A60" i="1"/>
  <c r="L59" i="1"/>
  <c r="I59" i="1"/>
  <c r="H59" i="1"/>
  <c r="A59" i="1"/>
  <c r="L58" i="1"/>
  <c r="A58" i="1"/>
  <c r="L57" i="1"/>
  <c r="I57" i="1"/>
  <c r="H57" i="1"/>
  <c r="A57" i="1"/>
  <c r="I56" i="1"/>
  <c r="H56" i="1"/>
  <c r="L55" i="1"/>
  <c r="I55" i="1"/>
  <c r="H55" i="1"/>
  <c r="A55" i="1"/>
  <c r="L54" i="1"/>
  <c r="I54" i="1"/>
  <c r="H54" i="1"/>
  <c r="A54" i="1"/>
  <c r="L53" i="1"/>
  <c r="I53" i="1"/>
  <c r="H53" i="1"/>
  <c r="A53" i="1"/>
  <c r="L52" i="1"/>
  <c r="I52" i="1"/>
  <c r="H52" i="1"/>
  <c r="A52" i="1"/>
  <c r="L51" i="1"/>
  <c r="I51" i="1"/>
  <c r="H51" i="1"/>
  <c r="A51" i="1"/>
  <c r="L50" i="1"/>
  <c r="I50" i="1"/>
  <c r="H50" i="1"/>
  <c r="A50" i="1"/>
  <c r="L49" i="1"/>
  <c r="I49" i="1"/>
  <c r="H49" i="1"/>
  <c r="A49" i="1"/>
  <c r="L48" i="1"/>
  <c r="I48" i="1"/>
  <c r="H48" i="1"/>
  <c r="A48" i="1"/>
  <c r="L47" i="1"/>
  <c r="I47" i="1"/>
  <c r="H47" i="1"/>
  <c r="A47" i="1"/>
  <c r="L46" i="1"/>
  <c r="I46" i="1"/>
  <c r="H46" i="1"/>
  <c r="A46" i="1"/>
  <c r="L45" i="1"/>
  <c r="I45" i="1"/>
  <c r="H45" i="1"/>
  <c r="A44" i="1"/>
  <c r="L43" i="1"/>
  <c r="I43" i="1"/>
  <c r="H43" i="1"/>
  <c r="A43" i="1"/>
  <c r="I42" i="1"/>
  <c r="H42" i="1"/>
  <c r="A42" i="1"/>
  <c r="L41" i="1"/>
  <c r="I41" i="1"/>
  <c r="H41" i="1"/>
  <c r="A41" i="1"/>
  <c r="I40" i="1"/>
  <c r="H40" i="1"/>
  <c r="A40" i="1"/>
  <c r="L39" i="1"/>
  <c r="I39" i="1"/>
  <c r="H39" i="1"/>
  <c r="A39" i="1"/>
  <c r="L38" i="1"/>
  <c r="I38" i="1"/>
  <c r="H38" i="1"/>
  <c r="A38" i="1"/>
  <c r="L37" i="1"/>
  <c r="I37" i="1"/>
  <c r="H37" i="1"/>
  <c r="L36" i="1"/>
  <c r="I36" i="1"/>
  <c r="H36" i="1"/>
  <c r="A36" i="1"/>
  <c r="L35" i="1"/>
  <c r="I35" i="1"/>
  <c r="H35" i="1"/>
  <c r="A35" i="1"/>
  <c r="L34" i="1"/>
  <c r="I34" i="1"/>
  <c r="H34" i="1"/>
  <c r="A34" i="1"/>
  <c r="L33" i="1"/>
  <c r="I33" i="1"/>
  <c r="H33" i="1"/>
  <c r="A32" i="1"/>
  <c r="L31" i="1"/>
  <c r="I31" i="1"/>
  <c r="H31" i="1"/>
  <c r="A31" i="1"/>
  <c r="L30" i="1"/>
  <c r="I30" i="1"/>
  <c r="H30" i="1"/>
  <c r="A30" i="1"/>
  <c r="L29" i="1"/>
  <c r="I29" i="1"/>
  <c r="H29" i="1"/>
  <c r="A29" i="1"/>
  <c r="L28" i="1"/>
  <c r="I28" i="1"/>
  <c r="H28" i="1"/>
  <c r="A28" i="1"/>
  <c r="L27" i="1"/>
  <c r="I27" i="1"/>
  <c r="H27" i="1"/>
  <c r="A27" i="1"/>
  <c r="L26" i="1"/>
  <c r="I26" i="1"/>
  <c r="H26" i="1"/>
  <c r="A26" i="1"/>
  <c r="L25" i="1"/>
  <c r="I25" i="1"/>
  <c r="H25" i="1"/>
  <c r="A25" i="1"/>
  <c r="L24" i="1"/>
  <c r="I24" i="1"/>
  <c r="H24" i="1"/>
  <c r="A24" i="1"/>
  <c r="L23" i="1"/>
  <c r="I23" i="1"/>
  <c r="H23" i="1"/>
  <c r="A23" i="1"/>
  <c r="L22" i="1"/>
  <c r="I22" i="1"/>
  <c r="H22" i="1"/>
  <c r="A22" i="1"/>
  <c r="L21" i="1"/>
  <c r="I21" i="1"/>
  <c r="H21" i="1"/>
  <c r="A21" i="1"/>
  <c r="L20" i="1"/>
  <c r="I20" i="1"/>
  <c r="H20" i="1"/>
  <c r="A20" i="1"/>
  <c r="L19" i="1"/>
  <c r="I19" i="1"/>
  <c r="H19" i="1"/>
  <c r="A19" i="1"/>
  <c r="L18" i="1"/>
  <c r="I18" i="1"/>
  <c r="H18" i="1"/>
  <c r="A18" i="1"/>
  <c r="L17" i="1"/>
  <c r="I17" i="1"/>
  <c r="H17" i="1"/>
  <c r="A17" i="1"/>
  <c r="L16" i="1"/>
  <c r="I16" i="1"/>
  <c r="H16" i="1"/>
  <c r="A16" i="1"/>
  <c r="L15" i="1"/>
  <c r="I15" i="1"/>
  <c r="H15" i="1"/>
  <c r="A15" i="1"/>
  <c r="L14" i="1"/>
  <c r="I14" i="1"/>
  <c r="H14" i="1"/>
  <c r="A14" i="1"/>
  <c r="L13" i="1"/>
  <c r="I13" i="1"/>
  <c r="H13" i="1"/>
  <c r="A13" i="1"/>
  <c r="L12" i="1"/>
  <c r="I12" i="1"/>
  <c r="H12" i="1"/>
  <c r="A12" i="1"/>
  <c r="L11" i="1"/>
  <c r="I11" i="1"/>
  <c r="H11" i="1"/>
  <c r="A11" i="1"/>
  <c r="L10" i="1"/>
  <c r="I10" i="1"/>
  <c r="H10" i="1"/>
  <c r="L9" i="1"/>
  <c r="I9" i="1"/>
  <c r="H9" i="1"/>
  <c r="I8" i="1"/>
  <c r="A8" i="1"/>
  <c r="L7" i="1"/>
  <c r="I7" i="1"/>
  <c r="H7" i="1"/>
  <c r="A7" i="1"/>
  <c r="L6" i="1"/>
  <c r="I6" i="1"/>
  <c r="H6" i="1"/>
  <c r="L5" i="1"/>
  <c r="I5" i="1"/>
  <c r="H5" i="1"/>
  <c r="L4" i="1"/>
  <c r="I4" i="1"/>
  <c r="H4" i="1"/>
  <c r="A4" i="1"/>
  <c r="H44" i="1" l="1"/>
  <c r="I44" i="1"/>
  <c r="I32" i="1"/>
  <c r="H32" i="1"/>
  <c r="I83" i="1"/>
  <c r="H83" i="1"/>
  <c r="M44" i="1" l="1"/>
  <c r="M32" i="1"/>
  <c r="I88" i="1"/>
  <c r="H88" i="1"/>
  <c r="M83" i="1"/>
  <c r="M88" i="1" l="1"/>
</calcChain>
</file>

<file path=xl/sharedStrings.xml><?xml version="1.0" encoding="utf-8"?>
<sst xmlns="http://schemas.openxmlformats.org/spreadsheetml/2006/main" count="204" uniqueCount="46">
  <si>
    <t>MOIS FEVRIER 2019</t>
  </si>
  <si>
    <t>ECHEANCES</t>
  </si>
  <si>
    <t>NOM</t>
  </si>
  <si>
    <t>N°FACTURE</t>
  </si>
  <si>
    <t>Chantier</t>
  </si>
  <si>
    <t>RECUP TVA</t>
  </si>
  <si>
    <t>DATE FACTURE</t>
  </si>
  <si>
    <t>MONTANT  FACTURE TTC</t>
  </si>
  <si>
    <t>MONTANT à régler</t>
  </si>
  <si>
    <t>MONTANT Réglé</t>
  </si>
  <si>
    <t>(P)</t>
  </si>
  <si>
    <t>Somme par Sté</t>
  </si>
  <si>
    <t>Mode de règlement</t>
  </si>
  <si>
    <t>Date de règlement</t>
  </si>
  <si>
    <t>Commentaires</t>
  </si>
  <si>
    <t>Chèque SG</t>
  </si>
  <si>
    <t>presta</t>
  </si>
  <si>
    <t>p</t>
  </si>
  <si>
    <t>Prélèvement</t>
  </si>
  <si>
    <t>TIP</t>
  </si>
  <si>
    <t>Chèque BNP</t>
  </si>
  <si>
    <t>Virement</t>
  </si>
  <si>
    <t>LCRD</t>
  </si>
  <si>
    <t>auto</t>
  </si>
  <si>
    <t>LCR</t>
  </si>
  <si>
    <t>four</t>
  </si>
  <si>
    <t>TOTAL</t>
  </si>
  <si>
    <t xml:space="preserve">  </t>
  </si>
  <si>
    <t>virement</t>
  </si>
  <si>
    <t>TOTAL MOIS</t>
  </si>
  <si>
    <t>TEST 1</t>
  </si>
  <si>
    <t>TEST 2</t>
  </si>
  <si>
    <t>TEST 3</t>
  </si>
  <si>
    <t>TEST 4</t>
  </si>
  <si>
    <t>TEST 5</t>
  </si>
  <si>
    <t>TEST 6</t>
  </si>
  <si>
    <t>TEST 10</t>
  </si>
  <si>
    <t>TEST 11</t>
  </si>
  <si>
    <t>TEST 12</t>
  </si>
  <si>
    <t>TEST 13</t>
  </si>
  <si>
    <t>TEST 14</t>
  </si>
  <si>
    <t>TEST 15</t>
  </si>
  <si>
    <t>TEST 20</t>
  </si>
  <si>
    <t>TEST 21</t>
  </si>
  <si>
    <t>TEST 22</t>
  </si>
  <si>
    <t>TEST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</si>
</sst>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0\ _€"/>
  </numFmts>
  <fonts count="11" x14ac:knownFonts="1">
    <font>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0"/>
      <color rgb="FFFF0000"/>
      <name val="Calibri"/>
      <family val="2"/>
      <scheme val="minor"/>
    </font>
    <font>
      <b/>
      <sz val="11"/>
      <color theme="1"/>
      <name val="Calibri"/>
      <family val="2"/>
      <scheme val="minor"/>
    </font>
    <font>
      <b/>
      <sz val="11"/>
      <color rgb="FFFF0000"/>
      <name val="Calibri"/>
      <family val="2"/>
      <scheme val="minor"/>
    </font>
    <font>
      <b/>
      <sz val="11"/>
      <color rgb="FFFF3300"/>
      <name val="Calibri"/>
      <family val="2"/>
      <scheme val="minor"/>
    </font>
    <font>
      <sz val="10"/>
      <name val="Calibri"/>
      <family val="2"/>
      <scheme val="minor"/>
    </font>
    <font>
      <sz val="11"/>
      <color rgb="FFFF3300"/>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rgb="FFFFFF99"/>
        <bgColor indexed="64"/>
      </patternFill>
    </fill>
  </fills>
  <borders count="32">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style="double">
        <color auto="1"/>
      </left>
      <right style="thin">
        <color indexed="64"/>
      </right>
      <top style="double">
        <color auto="1"/>
      </top>
      <bottom style="thin">
        <color auto="1"/>
      </bottom>
      <diagonal/>
    </border>
    <border>
      <left/>
      <right/>
      <top style="double">
        <color auto="1"/>
      </top>
      <bottom style="thin">
        <color auto="1"/>
      </bottom>
      <diagonal/>
    </border>
    <border>
      <left style="thin">
        <color indexed="64"/>
      </left>
      <right style="thin">
        <color indexed="64"/>
      </right>
      <top style="double">
        <color auto="1"/>
      </top>
      <bottom style="thin">
        <color auto="1"/>
      </bottom>
      <diagonal/>
    </border>
    <border>
      <left style="thin">
        <color indexed="64"/>
      </left>
      <right style="thin">
        <color indexed="64"/>
      </right>
      <top/>
      <bottom style="thin">
        <color indexed="64"/>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thin">
        <color indexed="64"/>
      </left>
      <right style="thin">
        <color indexed="64"/>
      </right>
      <top style="double">
        <color auto="1"/>
      </top>
      <bottom/>
      <diagonal/>
    </border>
    <border>
      <left style="double">
        <color auto="1"/>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style="double">
        <color auto="1"/>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auto="1"/>
      </left>
      <right style="thin">
        <color indexed="64"/>
      </right>
      <top/>
      <bottom style="double">
        <color auto="1"/>
      </bottom>
      <diagonal/>
    </border>
    <border>
      <left style="thin">
        <color indexed="64"/>
      </left>
      <right style="thin">
        <color indexed="64"/>
      </right>
      <top/>
      <bottom style="double">
        <color auto="1"/>
      </bottom>
      <diagonal/>
    </border>
    <border>
      <left style="thin">
        <color indexed="64"/>
      </left>
      <right style="thin">
        <color indexed="64"/>
      </right>
      <top style="thin">
        <color indexed="64"/>
      </top>
      <bottom style="double">
        <color auto="1"/>
      </bottom>
      <diagonal/>
    </border>
    <border>
      <left/>
      <right/>
      <top style="thin">
        <color indexed="64"/>
      </top>
      <bottom style="double">
        <color auto="1"/>
      </bottom>
      <diagonal/>
    </border>
    <border>
      <left/>
      <right style="thin">
        <color indexed="64"/>
      </right>
      <top style="thin">
        <color indexed="64"/>
      </top>
      <bottom style="double">
        <color auto="1"/>
      </bottom>
      <diagonal/>
    </border>
    <border>
      <left/>
      <right style="thin">
        <color indexed="64"/>
      </right>
      <top/>
      <bottom style="double">
        <color indexed="64"/>
      </bottom>
      <diagonal/>
    </border>
    <border>
      <left/>
      <right style="double">
        <color auto="1"/>
      </right>
      <top/>
      <bottom style="double">
        <color auto="1"/>
      </bottom>
      <diagonal/>
    </border>
  </borders>
  <cellStyleXfs count="1">
    <xf numFmtId="0" fontId="0" fillId="0" borderId="0"/>
  </cellStyleXfs>
  <cellXfs count="12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4" xfId="0" applyFont="1" applyBorder="1" applyAlignment="1">
      <alignment vertical="center"/>
    </xf>
    <xf numFmtId="0" fontId="2" fillId="0" borderId="4" xfId="0" applyFont="1" applyBorder="1" applyAlignment="1">
      <alignment vertical="center"/>
    </xf>
    <xf numFmtId="49" fontId="3" fillId="0" borderId="0" xfId="0" applyNumberFormat="1" applyFont="1" applyAlignment="1">
      <alignment horizontal="center" vertical="center"/>
    </xf>
    <xf numFmtId="4" fontId="2" fillId="0" borderId="0" xfId="0" applyNumberFormat="1" applyFont="1" applyAlignment="1">
      <alignment horizontal="left" vertical="center"/>
    </xf>
    <xf numFmtId="49" fontId="2" fillId="0" borderId="0" xfId="0" applyNumberFormat="1" applyFont="1" applyAlignment="1">
      <alignment horizontal="center" vertical="center"/>
    </xf>
    <xf numFmtId="164" fontId="2" fillId="0" borderId="0" xfId="0" applyNumberFormat="1" applyFont="1" applyAlignment="1">
      <alignment horizontal="center" vertical="center"/>
    </xf>
    <xf numFmtId="164" fontId="4" fillId="2" borderId="5"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49" fontId="5" fillId="2" borderId="7" xfId="0" applyNumberFormat="1" applyFont="1" applyFill="1" applyBorder="1" applyAlignment="1">
      <alignment horizontal="center" vertical="top" wrapText="1"/>
    </xf>
    <xf numFmtId="49" fontId="4" fillId="2" borderId="11"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4" fontId="4" fillId="2" borderId="10" xfId="0" applyNumberFormat="1" applyFont="1" applyFill="1" applyBorder="1" applyAlignment="1">
      <alignment horizontal="center" vertical="center" wrapText="1"/>
    </xf>
    <xf numFmtId="164" fontId="2" fillId="3" borderId="12" xfId="0" applyNumberFormat="1" applyFont="1" applyFill="1" applyBorder="1" applyAlignment="1">
      <alignment horizontal="center" vertical="center"/>
    </xf>
    <xf numFmtId="4" fontId="2" fillId="0" borderId="13" xfId="0" applyNumberFormat="1" applyFont="1" applyBorder="1" applyAlignment="1">
      <alignment horizontal="center" vertical="center"/>
    </xf>
    <xf numFmtId="164" fontId="2" fillId="0" borderId="13" xfId="0" applyNumberFormat="1" applyFont="1" applyBorder="1" applyAlignment="1">
      <alignment horizontal="center" vertical="center"/>
    </xf>
    <xf numFmtId="4" fontId="2" fillId="0" borderId="13" xfId="0" applyNumberFormat="1" applyFont="1" applyBorder="1" applyAlignment="1">
      <alignment vertical="center"/>
    </xf>
    <xf numFmtId="4" fontId="3" fillId="3" borderId="13" xfId="0" applyNumberFormat="1" applyFont="1" applyFill="1" applyBorder="1" applyAlignment="1">
      <alignment vertical="center"/>
    </xf>
    <xf numFmtId="4" fontId="2" fillId="3" borderId="14" xfId="0" applyNumberFormat="1" applyFont="1" applyFill="1" applyBorder="1" applyAlignment="1">
      <alignment vertical="center"/>
    </xf>
    <xf numFmtId="49" fontId="3" fillId="0" borderId="15" xfId="0" applyNumberFormat="1" applyFont="1" applyBorder="1" applyAlignment="1">
      <alignment horizontal="center" vertical="center"/>
    </xf>
    <xf numFmtId="4" fontId="2" fillId="0" borderId="15" xfId="0" applyNumberFormat="1" applyFont="1" applyBorder="1" applyAlignment="1">
      <alignment horizontal="left" vertical="center"/>
    </xf>
    <xf numFmtId="4" fontId="2" fillId="3" borderId="16" xfId="0" applyNumberFormat="1" applyFont="1" applyFill="1" applyBorder="1" applyAlignment="1">
      <alignment horizontal="left" vertical="center"/>
    </xf>
    <xf numFmtId="49" fontId="2" fillId="0" borderId="14" xfId="0" applyNumberFormat="1" applyFont="1" applyBorder="1" applyAlignment="1">
      <alignment horizontal="center" vertical="center"/>
    </xf>
    <xf numFmtId="164" fontId="2" fillId="0" borderId="17" xfId="0" applyNumberFormat="1" applyFont="1" applyBorder="1" applyAlignment="1">
      <alignment horizontal="center" vertical="center"/>
    </xf>
    <xf numFmtId="4" fontId="2" fillId="0" borderId="18" xfId="0" applyNumberFormat="1" applyFont="1" applyBorder="1" applyAlignment="1">
      <alignment horizontal="left" vertical="center"/>
    </xf>
    <xf numFmtId="0" fontId="6" fillId="0" borderId="14" xfId="0" applyFont="1" applyBorder="1" applyAlignment="1">
      <alignment horizontal="center" vertical="center"/>
    </xf>
    <xf numFmtId="164" fontId="1" fillId="2" borderId="12" xfId="0" applyNumberFormat="1" applyFont="1" applyFill="1" applyBorder="1" applyAlignment="1">
      <alignment horizontal="center" vertical="center"/>
    </xf>
    <xf numFmtId="4" fontId="2" fillId="3" borderId="13" xfId="0" applyNumberFormat="1" applyFont="1" applyFill="1" applyBorder="1" applyAlignment="1">
      <alignment vertical="center"/>
    </xf>
    <xf numFmtId="49" fontId="3" fillId="0" borderId="19" xfId="0" applyNumberFormat="1" applyFont="1" applyBorder="1" applyAlignment="1">
      <alignment horizontal="center" vertical="center"/>
    </xf>
    <xf numFmtId="4" fontId="2" fillId="0" borderId="19" xfId="0" applyNumberFormat="1" applyFont="1" applyBorder="1" applyAlignment="1">
      <alignment horizontal="left" vertical="center"/>
    </xf>
    <xf numFmtId="49" fontId="2" fillId="0" borderId="13" xfId="0" applyNumberFormat="1" applyFont="1" applyBorder="1" applyAlignment="1">
      <alignment horizontal="center" vertical="center"/>
    </xf>
    <xf numFmtId="164" fontId="2" fillId="0" borderId="16" xfId="0" applyNumberFormat="1" applyFont="1" applyBorder="1" applyAlignment="1">
      <alignment horizontal="center" vertical="center"/>
    </xf>
    <xf numFmtId="0" fontId="0" fillId="0" borderId="13" xfId="0" applyBorder="1" applyAlignment="1">
      <alignment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165" fontId="7" fillId="0" borderId="13" xfId="0" applyNumberFormat="1" applyFont="1" applyBorder="1" applyAlignment="1">
      <alignment horizontal="center" vertical="center"/>
    </xf>
    <xf numFmtId="164" fontId="3" fillId="0" borderId="13" xfId="0" applyNumberFormat="1" applyFont="1" applyBorder="1" applyAlignment="1">
      <alignment horizontal="center" vertical="center"/>
    </xf>
    <xf numFmtId="4" fontId="3" fillId="0" borderId="13" xfId="0" applyNumberFormat="1" applyFont="1" applyBorder="1" applyAlignment="1">
      <alignment vertical="center"/>
    </xf>
    <xf numFmtId="0" fontId="3" fillId="0" borderId="0" xfId="0" applyFont="1" applyAlignment="1">
      <alignment vertical="center"/>
    </xf>
    <xf numFmtId="4" fontId="1" fillId="0" borderId="13" xfId="0" applyNumberFormat="1" applyFont="1" applyBorder="1" applyAlignment="1">
      <alignment horizontal="center" vertical="center"/>
    </xf>
    <xf numFmtId="165" fontId="1" fillId="0" borderId="13" xfId="0" applyNumberFormat="1" applyFont="1" applyBorder="1" applyAlignment="1">
      <alignment horizontal="center" vertical="center"/>
    </xf>
    <xf numFmtId="0" fontId="3" fillId="0" borderId="0" xfId="0" applyFont="1" applyAlignment="1">
      <alignment horizontal="center" vertical="center"/>
    </xf>
    <xf numFmtId="0" fontId="2" fillId="0" borderId="13" xfId="0" applyFont="1" applyBorder="1" applyAlignment="1">
      <alignment vertical="center"/>
    </xf>
    <xf numFmtId="0" fontId="2" fillId="0" borderId="8" xfId="0" applyFont="1" applyBorder="1" applyAlignment="1">
      <alignment vertical="center"/>
    </xf>
    <xf numFmtId="4" fontId="8" fillId="0" borderId="13" xfId="0" applyNumberFormat="1" applyFont="1" applyBorder="1" applyAlignment="1">
      <alignment horizontal="center" vertical="center"/>
    </xf>
    <xf numFmtId="165" fontId="8" fillId="0" borderId="13" xfId="0" applyNumberFormat="1" applyFont="1" applyBorder="1" applyAlignment="1">
      <alignment horizontal="center" vertical="center"/>
    </xf>
    <xf numFmtId="4" fontId="9" fillId="0" borderId="19" xfId="0" applyNumberFormat="1" applyFont="1" applyBorder="1" applyAlignment="1">
      <alignment horizontal="left" vertical="center"/>
    </xf>
    <xf numFmtId="14" fontId="3" fillId="0" borderId="16" xfId="0" applyNumberFormat="1" applyFont="1" applyBorder="1" applyAlignment="1">
      <alignment horizontal="left" vertical="center" wrapText="1"/>
    </xf>
    <xf numFmtId="164" fontId="3" fillId="0" borderId="16" xfId="0" applyNumberFormat="1" applyFont="1" applyBorder="1" applyAlignment="1">
      <alignment horizontal="center" vertical="center"/>
    </xf>
    <xf numFmtId="4" fontId="3" fillId="0" borderId="16" xfId="0" applyNumberFormat="1" applyFont="1" applyBorder="1" applyAlignment="1">
      <alignment vertical="center"/>
    </xf>
    <xf numFmtId="164" fontId="2" fillId="0" borderId="8" xfId="0" applyNumberFormat="1" applyFont="1" applyBorder="1" applyAlignment="1">
      <alignment horizontal="center" vertical="center"/>
    </xf>
    <xf numFmtId="4" fontId="3" fillId="0" borderId="13" xfId="0" applyNumberFormat="1" applyFont="1" applyBorder="1" applyAlignment="1">
      <alignment horizontal="right" vertical="center"/>
    </xf>
    <xf numFmtId="49" fontId="3" fillId="0" borderId="20" xfId="0" applyNumberFormat="1" applyFont="1" applyBorder="1" applyAlignment="1">
      <alignment horizontal="center" vertical="center"/>
    </xf>
    <xf numFmtId="164" fontId="1" fillId="4" borderId="21" xfId="0" applyNumberFormat="1" applyFont="1" applyFill="1" applyBorder="1" applyAlignment="1">
      <alignment horizontal="center" vertical="center"/>
    </xf>
    <xf numFmtId="164" fontId="1" fillId="4" borderId="22" xfId="0" applyNumberFormat="1" applyFont="1" applyFill="1" applyBorder="1" applyAlignment="1">
      <alignment horizontal="center" vertical="center"/>
    </xf>
    <xf numFmtId="4" fontId="7" fillId="4" borderId="23" xfId="0" applyNumberFormat="1" applyFont="1" applyFill="1" applyBorder="1" applyAlignment="1">
      <alignment horizontal="right" vertical="center"/>
    </xf>
    <xf numFmtId="4" fontId="1" fillId="4" borderId="23" xfId="0" applyNumberFormat="1" applyFont="1" applyFill="1" applyBorder="1" applyAlignment="1">
      <alignment horizontal="right" vertical="center"/>
    </xf>
    <xf numFmtId="49" fontId="3" fillId="4" borderId="21" xfId="0" applyNumberFormat="1" applyFont="1" applyFill="1" applyBorder="1" applyAlignment="1">
      <alignment horizontal="center" vertical="center"/>
    </xf>
    <xf numFmtId="164" fontId="1" fillId="4" borderId="21" xfId="0" applyNumberFormat="1" applyFont="1" applyFill="1" applyBorder="1" applyAlignment="1">
      <alignment horizontal="left" vertical="center"/>
    </xf>
    <xf numFmtId="4" fontId="1" fillId="4" borderId="22" xfId="0" applyNumberFormat="1" applyFont="1" applyFill="1" applyBorder="1" applyAlignment="1">
      <alignment horizontal="left" vertical="center"/>
    </xf>
    <xf numFmtId="4" fontId="1" fillId="4" borderId="21" xfId="0" applyNumberFormat="1" applyFont="1" applyFill="1" applyBorder="1" applyAlignment="1">
      <alignment horizontal="right" vertical="center"/>
    </xf>
    <xf numFmtId="4" fontId="3" fillId="3" borderId="14" xfId="0" applyNumberFormat="1" applyFont="1" applyFill="1" applyBorder="1" applyAlignment="1">
      <alignment vertical="center"/>
    </xf>
    <xf numFmtId="49" fontId="2" fillId="0" borderId="15" xfId="0" applyNumberFormat="1" applyFont="1" applyBorder="1" applyAlignment="1">
      <alignment horizontal="left" vertical="center"/>
    </xf>
    <xf numFmtId="49" fontId="2" fillId="0" borderId="16" xfId="0" applyNumberFormat="1" applyFont="1" applyBorder="1" applyAlignment="1">
      <alignment horizontal="center" vertical="center"/>
    </xf>
    <xf numFmtId="49" fontId="3" fillId="0" borderId="0" xfId="0" applyNumberFormat="1" applyFont="1" applyAlignment="1">
      <alignment horizontal="left" vertical="center" wrapText="1"/>
    </xf>
    <xf numFmtId="4" fontId="7" fillId="0" borderId="13" xfId="0" applyNumberFormat="1" applyFont="1" applyBorder="1" applyAlignment="1">
      <alignment horizontal="center" vertical="center"/>
    </xf>
    <xf numFmtId="4" fontId="2" fillId="0" borderId="19" xfId="0" applyNumberFormat="1" applyFont="1" applyBorder="1" applyAlignment="1">
      <alignment horizontal="left" vertical="center" wrapText="1"/>
    </xf>
    <xf numFmtId="4" fontId="2" fillId="0" borderId="20" xfId="0" applyNumberFormat="1" applyFont="1" applyBorder="1" applyAlignment="1">
      <alignment horizontal="left" vertical="center"/>
    </xf>
    <xf numFmtId="4" fontId="2" fillId="3" borderId="17" xfId="0" applyNumberFormat="1" applyFont="1" applyFill="1" applyBorder="1" applyAlignment="1">
      <alignment horizontal="left" vertical="center"/>
    </xf>
    <xf numFmtId="0" fontId="2" fillId="0" borderId="19" xfId="0" applyFont="1" applyBorder="1" applyAlignment="1">
      <alignment horizontal="left" vertical="center"/>
    </xf>
    <xf numFmtId="49" fontId="2" fillId="0" borderId="19" xfId="0" applyNumberFormat="1" applyFont="1" applyBorder="1" applyAlignment="1">
      <alignment horizontal="left" vertical="center"/>
    </xf>
    <xf numFmtId="0" fontId="10" fillId="0" borderId="0" xfId="0" applyFont="1" applyAlignment="1">
      <alignment vertical="center"/>
    </xf>
    <xf numFmtId="49" fontId="3" fillId="0" borderId="13" xfId="0" applyNumberFormat="1" applyFont="1" applyBorder="1" applyAlignment="1">
      <alignment horizontal="center" vertical="center"/>
    </xf>
    <xf numFmtId="164" fontId="1" fillId="0" borderId="0" xfId="0" applyNumberFormat="1" applyFont="1" applyAlignment="1">
      <alignment horizontal="left" vertical="center"/>
    </xf>
    <xf numFmtId="4" fontId="3" fillId="3" borderId="8" xfId="0" applyNumberFormat="1" applyFont="1" applyFill="1" applyBorder="1" applyAlignment="1">
      <alignment vertical="center"/>
    </xf>
    <xf numFmtId="4" fontId="2" fillId="3" borderId="8" xfId="0" applyNumberFormat="1" applyFont="1" applyFill="1" applyBorder="1" applyAlignment="1">
      <alignment vertical="center"/>
    </xf>
    <xf numFmtId="49" fontId="3" fillId="0" borderId="8" xfId="0" applyNumberFormat="1" applyFont="1" applyBorder="1" applyAlignment="1">
      <alignment horizontal="center" vertical="center"/>
    </xf>
    <xf numFmtId="164" fontId="1" fillId="4" borderId="23" xfId="0" applyNumberFormat="1" applyFont="1" applyFill="1" applyBorder="1" applyAlignment="1">
      <alignment horizontal="center" vertical="center"/>
    </xf>
    <xf numFmtId="164" fontId="1" fillId="4" borderId="24" xfId="0" applyNumberFormat="1" applyFont="1" applyFill="1" applyBorder="1" applyAlignment="1">
      <alignment horizontal="left" vertical="center"/>
    </xf>
    <xf numFmtId="49" fontId="3" fillId="0" borderId="14" xfId="0" applyNumberFormat="1" applyFont="1" applyBorder="1" applyAlignment="1">
      <alignment horizontal="center" vertical="center"/>
    </xf>
    <xf numFmtId="4" fontId="2" fillId="3" borderId="0" xfId="0" applyNumberFormat="1"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164" fontId="10" fillId="0" borderId="13" xfId="0" applyNumberFormat="1" applyFont="1" applyBorder="1" applyAlignment="1">
      <alignment horizontal="center" vertical="center"/>
    </xf>
    <xf numFmtId="4" fontId="10" fillId="0" borderId="13" xfId="0" applyNumberFormat="1" applyFont="1" applyBorder="1" applyAlignment="1">
      <alignment vertical="center"/>
    </xf>
    <xf numFmtId="164" fontId="1" fillId="3" borderId="12" xfId="0" applyNumberFormat="1" applyFont="1" applyFill="1" applyBorder="1" applyAlignment="1">
      <alignment horizontal="center" vertical="center"/>
    </xf>
    <xf numFmtId="4" fontId="1" fillId="0" borderId="19" xfId="0" applyNumberFormat="1" applyFont="1" applyBorder="1" applyAlignment="1">
      <alignment horizontal="right" vertical="center" wrapText="1"/>
    </xf>
    <xf numFmtId="4" fontId="1" fillId="0" borderId="0" xfId="0" applyNumberFormat="1" applyFont="1" applyAlignment="1">
      <alignment horizontal="left" vertical="center"/>
    </xf>
    <xf numFmtId="4" fontId="1" fillId="0" borderId="16" xfId="0" applyNumberFormat="1" applyFont="1" applyBorder="1" applyAlignment="1">
      <alignment horizontal="left" vertical="center" wrapText="1"/>
    </xf>
    <xf numFmtId="4" fontId="7" fillId="4" borderId="24" xfId="0" applyNumberFormat="1" applyFont="1" applyFill="1" applyBorder="1" applyAlignment="1">
      <alignment horizontal="right" vertical="center"/>
    </xf>
    <xf numFmtId="49" fontId="3" fillId="4" borderId="23" xfId="0" applyNumberFormat="1" applyFont="1" applyFill="1" applyBorder="1" applyAlignment="1">
      <alignment horizontal="center" vertical="center"/>
    </xf>
    <xf numFmtId="49" fontId="2" fillId="4" borderId="24" xfId="0" applyNumberFormat="1" applyFont="1" applyFill="1" applyBorder="1" applyAlignment="1">
      <alignment horizontal="left" vertical="center"/>
    </xf>
    <xf numFmtId="4" fontId="2" fillId="4" borderId="22" xfId="0" applyNumberFormat="1" applyFont="1" applyFill="1" applyBorder="1" applyAlignment="1">
      <alignment horizontal="left" vertical="center"/>
    </xf>
    <xf numFmtId="4" fontId="1" fillId="4" borderId="22" xfId="0" applyNumberFormat="1" applyFont="1" applyFill="1" applyBorder="1" applyAlignment="1">
      <alignment horizontal="right" vertical="center"/>
    </xf>
    <xf numFmtId="164" fontId="2" fillId="3" borderId="25"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26" xfId="0" applyFont="1" applyBorder="1" applyAlignment="1">
      <alignment horizontal="center" vertical="center"/>
    </xf>
    <xf numFmtId="4" fontId="2" fillId="0" borderId="26" xfId="0" applyNumberFormat="1" applyFont="1" applyBorder="1" applyAlignment="1">
      <alignment vertical="center"/>
    </xf>
    <xf numFmtId="4" fontId="3" fillId="3" borderId="26" xfId="0" applyNumberFormat="1" applyFont="1" applyFill="1" applyBorder="1" applyAlignment="1">
      <alignment vertical="center"/>
    </xf>
    <xf numFmtId="4" fontId="2" fillId="3" borderId="26" xfId="0" applyNumberFormat="1" applyFont="1" applyFill="1" applyBorder="1" applyAlignment="1">
      <alignment vertical="center"/>
    </xf>
    <xf numFmtId="49" fontId="3" fillId="0" borderId="27" xfId="0" applyNumberFormat="1" applyFont="1" applyBorder="1" applyAlignment="1">
      <alignment horizontal="center" vertical="center"/>
    </xf>
    <xf numFmtId="49" fontId="2" fillId="0" borderId="28" xfId="0" applyNumberFormat="1" applyFont="1" applyBorder="1" applyAlignment="1">
      <alignment horizontal="left" vertical="center"/>
    </xf>
    <xf numFmtId="4" fontId="2" fillId="3" borderId="29" xfId="0" applyNumberFormat="1" applyFont="1" applyFill="1" applyBorder="1" applyAlignment="1">
      <alignment horizontal="left" vertical="center"/>
    </xf>
    <xf numFmtId="49" fontId="2" fillId="0" borderId="26" xfId="0" applyNumberFormat="1" applyFont="1" applyBorder="1" applyAlignment="1">
      <alignment horizontal="center" vertical="center"/>
    </xf>
    <xf numFmtId="164" fontId="2" fillId="0" borderId="30" xfId="0" applyNumberFormat="1" applyFont="1" applyBorder="1" applyAlignment="1">
      <alignment horizontal="center" vertical="center"/>
    </xf>
    <xf numFmtId="4" fontId="2" fillId="0" borderId="31" xfId="0" applyNumberFormat="1" applyFont="1" applyBorder="1" applyAlignment="1">
      <alignment horizontal="left" vertical="center"/>
    </xf>
    <xf numFmtId="17" fontId="1" fillId="2" borderId="1" xfId="0" applyNumberFormat="1" applyFont="1" applyFill="1" applyBorder="1" applyAlignment="1">
      <alignment horizontal="center" vertical="center"/>
    </xf>
    <xf numFmtId="17" fontId="1" fillId="2" borderId="2" xfId="0" applyNumberFormat="1" applyFont="1" applyFill="1" applyBorder="1" applyAlignment="1">
      <alignment horizontal="center" vertical="center"/>
    </xf>
    <xf numFmtId="17" fontId="1" fillId="2" borderId="3"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wrapText="1"/>
    </xf>
    <xf numFmtId="164" fontId="1" fillId="2" borderId="10" xfId="0" applyNumberFormat="1" applyFont="1" applyFill="1" applyBorder="1" applyAlignment="1">
      <alignment horizontal="center" vertical="center" wrapText="1"/>
    </xf>
  </cellXfs>
  <cellStyles count="1">
    <cellStyle name="Normal" xfId="0" builtinId="0"/>
  </cellStyles>
  <dxfs count="57">
    <dxf>
      <font>
        <color theme="1"/>
      </font>
    </dxf>
    <dxf>
      <fill>
        <patternFill>
          <bgColor rgb="FFFFFF00"/>
        </patternFill>
      </fill>
    </dxf>
    <dxf>
      <font>
        <condense val="0"/>
        <extend val="0"/>
        <color rgb="FF9C0006"/>
      </font>
      <fill>
        <patternFill>
          <bgColor rgb="FFFFC7CE"/>
        </patternFill>
      </fill>
    </dxf>
    <dxf>
      <font>
        <condense val="0"/>
        <extend val="0"/>
        <color rgb="FF006100"/>
      </font>
      <fill>
        <patternFill>
          <bgColor rgb="FFC6EFCE"/>
        </patternFill>
      </fill>
    </dxf>
    <dxf>
      <font>
        <color theme="3" tint="-0.24994659260841701"/>
      </font>
      <fill>
        <patternFill>
          <bgColor theme="8" tint="0.79998168889431442"/>
        </patternFill>
      </fill>
    </dxf>
    <dxf>
      <font>
        <color theme="1"/>
      </font>
    </dxf>
    <dxf>
      <fill>
        <patternFill>
          <bgColor rgb="FFFFFF00"/>
        </patternFill>
      </fill>
    </dxf>
    <dxf>
      <font>
        <condense val="0"/>
        <extend val="0"/>
        <color rgb="FF9C0006"/>
      </font>
      <fill>
        <patternFill>
          <bgColor rgb="FFFFC7CE"/>
        </patternFill>
      </fill>
    </dxf>
    <dxf>
      <font>
        <condense val="0"/>
        <extend val="0"/>
        <color rgb="FF006100"/>
      </font>
      <fill>
        <patternFill>
          <bgColor rgb="FFC6EFCE"/>
        </patternFill>
      </fill>
    </dxf>
    <dxf>
      <font>
        <color theme="3" tint="-0.24994659260841701"/>
      </font>
      <fill>
        <patternFill>
          <bgColor theme="8" tint="0.79998168889431442"/>
        </patternFill>
      </fill>
    </dxf>
    <dxf>
      <font>
        <color theme="1"/>
      </font>
    </dxf>
    <dxf>
      <fill>
        <patternFill>
          <bgColor rgb="FFFFFF00"/>
        </patternFill>
      </fill>
    </dxf>
    <dxf>
      <font>
        <condense val="0"/>
        <extend val="0"/>
        <color rgb="FF9C0006"/>
      </font>
      <fill>
        <patternFill>
          <bgColor rgb="FFFFC7CE"/>
        </patternFill>
      </fill>
    </dxf>
    <dxf>
      <font>
        <condense val="0"/>
        <extend val="0"/>
        <color rgb="FF006100"/>
      </font>
      <fill>
        <patternFill>
          <bgColor rgb="FFC6EFCE"/>
        </patternFill>
      </fill>
    </dxf>
    <dxf>
      <font>
        <color theme="3" tint="-0.24994659260841701"/>
      </font>
      <fill>
        <patternFill>
          <bgColor theme="8" tint="0.79998168889431442"/>
        </patternFill>
      </fill>
    </dxf>
    <dxf>
      <font>
        <color theme="1"/>
      </font>
    </dxf>
    <dxf>
      <fill>
        <patternFill>
          <bgColor rgb="FFFFFF00"/>
        </patternFill>
      </fill>
    </dxf>
    <dxf>
      <font>
        <condense val="0"/>
        <extend val="0"/>
        <color rgb="FF9C0006"/>
      </font>
      <fill>
        <patternFill>
          <bgColor rgb="FFFFC7CE"/>
        </patternFill>
      </fill>
    </dxf>
    <dxf>
      <font>
        <condense val="0"/>
        <extend val="0"/>
        <color rgb="FF006100"/>
      </font>
      <fill>
        <patternFill>
          <bgColor rgb="FFC6EFCE"/>
        </patternFill>
      </fill>
    </dxf>
    <dxf>
      <font>
        <color theme="3" tint="-0.24994659260841701"/>
      </font>
      <fill>
        <patternFill>
          <bgColor theme="8" tint="0.79998168889431442"/>
        </patternFill>
      </fill>
    </dxf>
    <dxf>
      <font>
        <color theme="1"/>
      </font>
    </dxf>
    <dxf>
      <font>
        <color theme="1"/>
      </font>
    </dxf>
    <dxf>
      <font>
        <color theme="1"/>
      </font>
    </dxf>
    <dxf>
      <font>
        <color theme="1"/>
      </font>
    </dxf>
    <dxf>
      <font>
        <color theme="1"/>
      </font>
    </dxf>
    <dxf>
      <fill>
        <patternFill>
          <bgColor rgb="FFFFFF00"/>
        </patternFill>
      </fill>
    </dxf>
    <dxf>
      <font>
        <condense val="0"/>
        <extend val="0"/>
        <color rgb="FF9C0006"/>
      </font>
      <fill>
        <patternFill>
          <bgColor rgb="FFFFC7CE"/>
        </patternFill>
      </fill>
    </dxf>
    <dxf>
      <font>
        <condense val="0"/>
        <extend val="0"/>
        <color rgb="FF006100"/>
      </font>
      <fill>
        <patternFill>
          <bgColor rgb="FFC6EFCE"/>
        </patternFill>
      </fill>
    </dxf>
    <dxf>
      <font>
        <color theme="3" tint="-0.24994659260841701"/>
      </font>
      <fill>
        <patternFill>
          <bgColor theme="8" tint="0.79998168889431442"/>
        </patternFill>
      </fill>
    </dxf>
    <dxf>
      <font>
        <color theme="1"/>
      </font>
    </dxf>
    <dxf>
      <font>
        <color theme="1"/>
      </font>
    </dxf>
    <dxf>
      <font>
        <color theme="1"/>
      </font>
    </dxf>
    <dxf>
      <font>
        <color theme="1"/>
      </font>
    </dxf>
    <dxf>
      <font>
        <color theme="1"/>
      </font>
    </dxf>
    <dxf>
      <fill>
        <patternFill>
          <bgColor rgb="FFFFFF00"/>
        </patternFill>
      </fill>
    </dxf>
    <dxf>
      <font>
        <condense val="0"/>
        <extend val="0"/>
        <color rgb="FF9C0006"/>
      </font>
      <fill>
        <patternFill>
          <bgColor rgb="FFFFC7CE"/>
        </patternFill>
      </fill>
    </dxf>
    <dxf>
      <font>
        <condense val="0"/>
        <extend val="0"/>
        <color rgb="FF006100"/>
      </font>
      <fill>
        <patternFill>
          <bgColor rgb="FFC6EFCE"/>
        </patternFill>
      </fill>
    </dxf>
    <dxf>
      <font>
        <color theme="3" tint="-0.24994659260841701"/>
      </font>
      <fill>
        <patternFill>
          <bgColor theme="8" tint="0.79998168889431442"/>
        </patternFill>
      </fill>
    </dxf>
    <dxf>
      <font>
        <color theme="1"/>
      </font>
    </dxf>
    <dxf>
      <font>
        <color theme="1"/>
      </font>
    </dxf>
    <dxf>
      <font>
        <color theme="1"/>
      </font>
    </dxf>
    <dxf>
      <font>
        <color theme="1"/>
      </font>
    </dxf>
    <dxf>
      <font>
        <color theme="1"/>
      </font>
    </dxf>
    <dxf>
      <fill>
        <patternFill>
          <bgColor rgb="FFFFFF00"/>
        </patternFill>
      </fill>
    </dxf>
    <dxf>
      <font>
        <condense val="0"/>
        <extend val="0"/>
        <color rgb="FF9C0006"/>
      </font>
      <fill>
        <patternFill>
          <bgColor rgb="FFFFC7CE"/>
        </patternFill>
      </fill>
    </dxf>
    <dxf>
      <font>
        <condense val="0"/>
        <extend val="0"/>
        <color rgb="FF006100"/>
      </font>
      <fill>
        <patternFill>
          <bgColor rgb="FFC6EFCE"/>
        </patternFill>
      </fill>
    </dxf>
    <dxf>
      <font>
        <color theme="3" tint="-0.24994659260841701"/>
      </font>
      <fill>
        <patternFill>
          <bgColor theme="8" tint="0.79998168889431442"/>
        </patternFill>
      </fill>
    </dxf>
    <dxf>
      <font>
        <color theme="1"/>
      </font>
    </dxf>
    <dxf>
      <font>
        <color theme="1"/>
      </font>
    </dxf>
    <dxf>
      <font>
        <color theme="1"/>
      </font>
    </dxf>
    <dxf>
      <font>
        <color theme="1"/>
      </font>
    </dxf>
    <dxf>
      <font>
        <color theme="1"/>
      </font>
    </dxf>
    <dxf>
      <fill>
        <patternFill>
          <bgColor rgb="FFFFFF00"/>
        </patternFill>
      </fill>
    </dxf>
    <dxf>
      <fill>
        <patternFill>
          <bgColor rgb="FFFFFF00"/>
        </patternFill>
      </fill>
    </dxf>
    <dxf>
      <font>
        <condense val="0"/>
        <extend val="0"/>
        <color rgb="FF9C0006"/>
      </font>
      <fill>
        <patternFill>
          <bgColor rgb="FFFFC7CE"/>
        </patternFill>
      </fill>
    </dxf>
    <dxf>
      <font>
        <condense val="0"/>
        <extend val="0"/>
        <color rgb="FF006100"/>
      </font>
      <fill>
        <patternFill>
          <bgColor rgb="FFC6EFCE"/>
        </patternFill>
      </fill>
    </dxf>
    <dxf>
      <font>
        <color theme="3" tint="-0.24994659260841701"/>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425823</xdr:colOff>
      <xdr:row>4</xdr:row>
      <xdr:rowOff>22412</xdr:rowOff>
    </xdr:from>
    <xdr:to>
      <xdr:col>14</xdr:col>
      <xdr:colOff>1613646</xdr:colOff>
      <xdr:row>28</xdr:row>
      <xdr:rowOff>134471</xdr:rowOff>
    </xdr:to>
    <xdr:sp macro="" textlink="">
      <xdr:nvSpPr>
        <xdr:cNvPr id="2" name="ZoneTexte 1">
          <a:extLst>
            <a:ext uri="{FF2B5EF4-FFF2-40B4-BE49-F238E27FC236}">
              <a16:creationId xmlns:a16="http://schemas.microsoft.com/office/drawing/2014/main" id="{66F42A00-2798-4238-B137-8305CF9787C9}"/>
            </a:ext>
          </a:extLst>
        </xdr:cNvPr>
        <xdr:cNvSpPr txBox="1"/>
      </xdr:nvSpPr>
      <xdr:spPr>
        <a:xfrm>
          <a:off x="10611970" y="1176618"/>
          <a:ext cx="2734235" cy="4684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600"/>
            <a:t>Par exemple : dans mon tableau, si l'on indique la lettre P (pour payé) dans une cellule, toute la ligne correspondante se met en couleur de police noire (à la base en rouge pour les non-payés).</a:t>
          </a:r>
        </a:p>
        <a:p>
          <a:r>
            <a:rPr lang="fr-BE" sz="1600"/>
            <a:t>Seulement lorsqu'elle utilise ce tableau, ça fonctionne bien au début mais lorsqu'elle modifie une autre cellule ou lorsqu'elle va sur une autre feuille du même classeur, la MFC saute et tout redevient rouge... Sur mon poste, tout s'affiche et se change bien</a:t>
          </a:r>
          <a:r>
            <a:rPr lang="fr-BE"/>
            <a:t>.</a:t>
          </a:r>
        </a:p>
        <a:p>
          <a:endParaRPr lang="fr-BE" sz="16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72D1-2950-4F36-ACBA-AA1B4DC6D768}">
  <sheetPr codeName="Feuil129">
    <tabColor rgb="FF00B050"/>
    <pageSetUpPr fitToPage="1"/>
  </sheetPr>
  <dimension ref="A1:U90"/>
  <sheetViews>
    <sheetView showZeros="0" tabSelected="1" topLeftCell="B1" zoomScale="85" zoomScaleNormal="85" workbookViewId="0">
      <pane ySplit="3" topLeftCell="A4" activePane="bottomLeft" state="frozen"/>
      <selection activeCell="F11" sqref="F11"/>
      <selection pane="bottomLeft" activeCell="E6" sqref="E6"/>
    </sheetView>
  </sheetViews>
  <sheetFormatPr baseColWidth="10" defaultColWidth="11.42578125" defaultRowHeight="15" x14ac:dyDescent="0.25"/>
  <cols>
    <col min="1" max="1" width="10.5703125" style="2" customWidth="1"/>
    <col min="2" max="2" width="16.5703125" style="3" bestFit="1" customWidth="1"/>
    <col min="3" max="3" width="14.85546875" style="4" customWidth="1"/>
    <col min="4" max="4" width="31.28515625" style="5" customWidth="1"/>
    <col min="5" max="5" width="7.42578125" style="2" customWidth="1"/>
    <col min="6" max="6" width="11.7109375" style="1" customWidth="1"/>
    <col min="7" max="7" width="11.5703125" style="1" customWidth="1"/>
    <col min="8" max="8" width="10.85546875" style="46" customWidth="1"/>
    <col min="9" max="9" width="11.140625" style="1" customWidth="1"/>
    <col min="10" max="10" width="3" style="8" customWidth="1"/>
    <col min="11" max="11" width="14.42578125" style="4" bestFit="1" customWidth="1"/>
    <col min="12" max="12" width="9.28515625" style="9" bestFit="1" customWidth="1"/>
    <col min="13" max="13" width="12.7109375" style="10" customWidth="1"/>
    <col min="14" max="14" width="10.42578125" style="11" customWidth="1"/>
    <col min="15" max="15" width="24.7109375" style="9" customWidth="1"/>
    <col min="16" max="16" width="15.140625" style="1" customWidth="1"/>
    <col min="17" max="19" width="11.42578125" style="1"/>
    <col min="20" max="20" width="12.5703125" style="1" bestFit="1" customWidth="1"/>
    <col min="21" max="16384" width="11.42578125" style="1"/>
  </cols>
  <sheetData>
    <row r="1" spans="1:20" ht="16.5" thickTop="1" thickBot="1" x14ac:dyDescent="0.3">
      <c r="A1" s="117" t="s">
        <v>0</v>
      </c>
      <c r="B1" s="118"/>
      <c r="C1" s="118"/>
      <c r="D1" s="118"/>
      <c r="E1" s="118"/>
      <c r="F1" s="118"/>
      <c r="G1" s="118"/>
      <c r="H1" s="118"/>
      <c r="I1" s="118"/>
      <c r="J1" s="118"/>
      <c r="K1" s="118"/>
      <c r="L1" s="118"/>
      <c r="M1" s="118"/>
      <c r="N1" s="118"/>
      <c r="O1" s="119"/>
    </row>
    <row r="2" spans="1:20" ht="16.5" thickTop="1" thickBot="1" x14ac:dyDescent="0.3">
      <c r="H2" s="6"/>
      <c r="I2" s="7"/>
    </row>
    <row r="3" spans="1:20" s="3" customFormat="1" ht="42.75" customHeight="1" thickTop="1" x14ac:dyDescent="0.25">
      <c r="A3" s="12" t="s">
        <v>1</v>
      </c>
      <c r="B3" s="13" t="s">
        <v>2</v>
      </c>
      <c r="C3" s="13" t="s">
        <v>3</v>
      </c>
      <c r="D3" s="13" t="s">
        <v>4</v>
      </c>
      <c r="E3" s="14" t="s">
        <v>5</v>
      </c>
      <c r="F3" s="14" t="s">
        <v>6</v>
      </c>
      <c r="G3" s="14" t="s">
        <v>7</v>
      </c>
      <c r="H3" s="15" t="s">
        <v>8</v>
      </c>
      <c r="I3" s="15" t="s">
        <v>9</v>
      </c>
      <c r="J3" s="16" t="s">
        <v>10</v>
      </c>
      <c r="K3" s="120" t="s">
        <v>11</v>
      </c>
      <c r="L3" s="121"/>
      <c r="M3" s="17" t="s">
        <v>12</v>
      </c>
      <c r="N3" s="18" t="s">
        <v>13</v>
      </c>
      <c r="O3" s="19" t="s">
        <v>14</v>
      </c>
    </row>
    <row r="4" spans="1:20" ht="15" customHeight="1" x14ac:dyDescent="0.25">
      <c r="A4" s="20" t="str">
        <f>IF(B4&lt;&gt;"",$A$5,"")</f>
        <v/>
      </c>
      <c r="E4" s="21"/>
      <c r="F4" s="22"/>
      <c r="G4" s="23"/>
      <c r="H4" s="24">
        <f t="shared" ref="H4:H57" si="0">IF(J4="",G4,"")</f>
        <v>0</v>
      </c>
      <c r="I4" s="25" t="str">
        <f>IF(J4="p",G4,"")</f>
        <v/>
      </c>
      <c r="J4" s="26"/>
      <c r="K4" s="27"/>
      <c r="L4" s="28">
        <f>SUMIF($B$4:$B$32,K4,$G$4:$G$32)</f>
        <v>0</v>
      </c>
      <c r="M4" s="29"/>
      <c r="N4" s="30"/>
      <c r="O4" s="31"/>
      <c r="T4" s="32"/>
    </row>
    <row r="5" spans="1:20" ht="15" customHeight="1" x14ac:dyDescent="0.25">
      <c r="A5" s="33">
        <v>43502</v>
      </c>
      <c r="E5" s="21"/>
      <c r="F5" s="22"/>
      <c r="G5" s="23"/>
      <c r="H5" s="24">
        <f t="shared" si="0"/>
        <v>0</v>
      </c>
      <c r="I5" s="34" t="str">
        <f t="shared" ref="I5:I57" si="1">IF(J5="p",G5,"")</f>
        <v/>
      </c>
      <c r="J5" s="35"/>
      <c r="K5" s="36"/>
      <c r="L5" s="28">
        <f>SUMIF($B$4:$B$32,K5,$G$4:$G$32)</f>
        <v>0</v>
      </c>
      <c r="M5" s="37"/>
      <c r="N5" s="38"/>
      <c r="O5" s="31"/>
      <c r="T5" s="39" t="s">
        <v>15</v>
      </c>
    </row>
    <row r="6" spans="1:20" x14ac:dyDescent="0.25">
      <c r="A6" s="20">
        <v>43497</v>
      </c>
      <c r="B6" s="40" t="s">
        <v>45</v>
      </c>
      <c r="C6" s="41"/>
      <c r="D6" s="42"/>
      <c r="E6" s="43" t="s">
        <v>16</v>
      </c>
      <c r="F6" s="44">
        <v>43497</v>
      </c>
      <c r="G6" s="45">
        <v>173.57</v>
      </c>
      <c r="H6" s="24" t="str">
        <f t="shared" si="0"/>
        <v/>
      </c>
      <c r="I6" s="34">
        <f>IF(J6="p",G6,"")</f>
        <v>173.57</v>
      </c>
      <c r="J6" s="35" t="s">
        <v>17</v>
      </c>
      <c r="K6" s="36"/>
      <c r="L6" s="28">
        <f>SUMIF($B$4:$B$32,K6,$G$4:$G$32)</f>
        <v>0</v>
      </c>
      <c r="M6" s="37" t="s">
        <v>18</v>
      </c>
      <c r="N6" s="38">
        <v>43497</v>
      </c>
      <c r="O6" s="31"/>
      <c r="P6" s="46"/>
      <c r="Q6" s="46"/>
      <c r="T6" s="50"/>
    </row>
    <row r="7" spans="1:20" ht="15" customHeight="1" x14ac:dyDescent="0.25">
      <c r="A7" s="20">
        <f>IF(B7&lt;&gt;"",$A$5,"")</f>
        <v>43502</v>
      </c>
      <c r="B7" s="3" t="s">
        <v>45</v>
      </c>
      <c r="E7" s="43" t="s">
        <v>16</v>
      </c>
      <c r="F7" s="44">
        <v>43472</v>
      </c>
      <c r="G7" s="45">
        <v>313.99</v>
      </c>
      <c r="H7" s="24">
        <f t="shared" si="0"/>
        <v>313.99</v>
      </c>
      <c r="I7" s="34" t="str">
        <f t="shared" si="1"/>
        <v/>
      </c>
      <c r="J7" s="35"/>
      <c r="K7" s="36" t="s">
        <v>45</v>
      </c>
      <c r="L7" s="28">
        <f>SUMIF($B$4:$B$32,K7,$G$4:$G$32)</f>
        <v>1101.47</v>
      </c>
      <c r="M7" s="37" t="s">
        <v>19</v>
      </c>
      <c r="N7" s="38">
        <v>43471</v>
      </c>
      <c r="O7" s="31"/>
      <c r="T7" s="39" t="s">
        <v>20</v>
      </c>
    </row>
    <row r="8" spans="1:20" ht="15" customHeight="1" x14ac:dyDescent="0.25">
      <c r="A8" s="20">
        <f>IF(B8&lt;&gt;"",$A$5,"")</f>
        <v>43502</v>
      </c>
      <c r="B8" s="3" t="s">
        <v>45</v>
      </c>
      <c r="E8" s="43" t="s">
        <v>16</v>
      </c>
      <c r="F8" s="44">
        <v>43465</v>
      </c>
      <c r="G8" s="45">
        <v>613.91</v>
      </c>
      <c r="H8" s="24"/>
      <c r="I8" s="34" t="str">
        <f t="shared" si="1"/>
        <v/>
      </c>
      <c r="J8" s="35"/>
      <c r="K8" s="36"/>
      <c r="L8" s="28"/>
      <c r="M8" s="37" t="s">
        <v>18</v>
      </c>
      <c r="N8" s="38">
        <v>43500</v>
      </c>
      <c r="O8" s="31"/>
      <c r="T8" s="39"/>
    </row>
    <row r="9" spans="1:20" ht="15" customHeight="1" x14ac:dyDescent="0.25">
      <c r="A9" s="20"/>
      <c r="E9" s="21"/>
      <c r="F9" s="22"/>
      <c r="G9" s="23"/>
      <c r="H9" s="24">
        <f t="shared" si="0"/>
        <v>0</v>
      </c>
      <c r="I9" s="34" t="str">
        <f t="shared" si="1"/>
        <v/>
      </c>
      <c r="J9" s="35"/>
      <c r="K9" s="36"/>
      <c r="L9" s="28">
        <f t="shared" ref="L9:L31" si="2">SUMIF($B$4:$B$32,K9,$G$4:$G$32)</f>
        <v>0</v>
      </c>
      <c r="M9" s="37"/>
      <c r="N9" s="38"/>
      <c r="O9" s="31"/>
      <c r="T9" s="39" t="s">
        <v>21</v>
      </c>
    </row>
    <row r="10" spans="1:20" x14ac:dyDescent="0.25">
      <c r="A10" s="33">
        <v>43506</v>
      </c>
      <c r="E10" s="48"/>
      <c r="F10" s="22"/>
      <c r="G10" s="23"/>
      <c r="H10" s="24">
        <f t="shared" si="0"/>
        <v>0</v>
      </c>
      <c r="I10" s="34" t="str">
        <f t="shared" si="1"/>
        <v/>
      </c>
      <c r="J10" s="35"/>
      <c r="K10" s="36"/>
      <c r="L10" s="28">
        <f t="shared" si="2"/>
        <v>0</v>
      </c>
      <c r="M10" s="37"/>
      <c r="N10" s="38"/>
      <c r="O10" s="31"/>
      <c r="P10" s="4"/>
      <c r="Q10" s="49"/>
      <c r="R10" s="46"/>
      <c r="T10" s="39" t="s">
        <v>22</v>
      </c>
    </row>
    <row r="11" spans="1:20" x14ac:dyDescent="0.25">
      <c r="A11" s="20">
        <f>IF(B11&lt;&gt;"",$A$10,"")</f>
        <v>43506</v>
      </c>
      <c r="B11" s="40" t="s">
        <v>30</v>
      </c>
      <c r="C11" s="41"/>
      <c r="D11" s="42"/>
      <c r="E11" s="43" t="s">
        <v>23</v>
      </c>
      <c r="F11" s="44">
        <v>43432</v>
      </c>
      <c r="G11" s="45">
        <v>450</v>
      </c>
      <c r="H11" s="24">
        <f t="shared" si="0"/>
        <v>450</v>
      </c>
      <c r="I11" s="34" t="str">
        <f t="shared" si="1"/>
        <v/>
      </c>
      <c r="J11" s="35"/>
      <c r="K11" s="36"/>
      <c r="L11" s="28">
        <f t="shared" si="2"/>
        <v>0</v>
      </c>
      <c r="M11" s="37" t="s">
        <v>21</v>
      </c>
      <c r="N11" s="38">
        <v>43511</v>
      </c>
      <c r="O11" s="31"/>
      <c r="P11" s="4"/>
      <c r="Q11" s="49"/>
      <c r="R11" s="46"/>
      <c r="T11" s="39" t="s">
        <v>24</v>
      </c>
    </row>
    <row r="12" spans="1:20" x14ac:dyDescent="0.25">
      <c r="A12" s="20">
        <f t="shared" ref="A12:A32" si="3">IF(B12&lt;&gt;"",$A$10,"")</f>
        <v>43506</v>
      </c>
      <c r="B12" s="40" t="s">
        <v>31</v>
      </c>
      <c r="C12" s="41"/>
      <c r="D12" s="42"/>
      <c r="E12" s="43" t="s">
        <v>16</v>
      </c>
      <c r="F12" s="44">
        <v>43434</v>
      </c>
      <c r="G12" s="45">
        <v>1200</v>
      </c>
      <c r="H12" s="24">
        <f t="shared" si="0"/>
        <v>1200</v>
      </c>
      <c r="I12" s="34" t="str">
        <f t="shared" si="1"/>
        <v/>
      </c>
      <c r="J12" s="35"/>
      <c r="K12" s="36"/>
      <c r="L12" s="28">
        <f t="shared" si="2"/>
        <v>0</v>
      </c>
      <c r="M12" s="37"/>
      <c r="N12" s="38"/>
      <c r="O12" s="31"/>
      <c r="P12" s="4"/>
      <c r="Q12" s="49"/>
      <c r="R12" s="46"/>
      <c r="T12" s="39" t="s">
        <v>18</v>
      </c>
    </row>
    <row r="13" spans="1:20" x14ac:dyDescent="0.25">
      <c r="A13" s="20">
        <f t="shared" si="3"/>
        <v>43506</v>
      </c>
      <c r="B13" s="40" t="s">
        <v>32</v>
      </c>
      <c r="C13" s="41"/>
      <c r="D13" s="42"/>
      <c r="E13" s="43" t="s">
        <v>16</v>
      </c>
      <c r="F13" s="44">
        <v>43434</v>
      </c>
      <c r="G13" s="45">
        <v>996.01</v>
      </c>
      <c r="H13" s="24">
        <f t="shared" si="0"/>
        <v>996.01</v>
      </c>
      <c r="I13" s="34" t="str">
        <f t="shared" si="1"/>
        <v/>
      </c>
      <c r="J13" s="35"/>
      <c r="K13" s="36"/>
      <c r="L13" s="28">
        <f t="shared" si="2"/>
        <v>0</v>
      </c>
      <c r="M13" s="37"/>
      <c r="N13" s="38"/>
      <c r="O13" s="31"/>
      <c r="P13" s="4"/>
      <c r="Q13" s="49"/>
      <c r="R13" s="46"/>
      <c r="T13" s="50" t="s">
        <v>19</v>
      </c>
    </row>
    <row r="14" spans="1:20" x14ac:dyDescent="0.25">
      <c r="A14" s="20">
        <f t="shared" si="3"/>
        <v>43506</v>
      </c>
      <c r="B14" s="40" t="s">
        <v>33</v>
      </c>
      <c r="C14" s="41"/>
      <c r="D14" s="42"/>
      <c r="E14" s="43" t="s">
        <v>16</v>
      </c>
      <c r="F14" s="44">
        <v>43434</v>
      </c>
      <c r="G14" s="45">
        <v>2539.8200000000002</v>
      </c>
      <c r="H14" s="24">
        <f t="shared" si="0"/>
        <v>2539.8200000000002</v>
      </c>
      <c r="I14" s="34" t="str">
        <f t="shared" si="1"/>
        <v/>
      </c>
      <c r="J14" s="35"/>
      <c r="K14" s="36"/>
      <c r="L14" s="28">
        <f t="shared" si="2"/>
        <v>0</v>
      </c>
      <c r="M14" s="37"/>
      <c r="N14" s="38"/>
      <c r="O14" s="31"/>
      <c r="P14" s="4"/>
      <c r="Q14" s="49"/>
      <c r="R14" s="46"/>
      <c r="T14" s="50"/>
    </row>
    <row r="15" spans="1:20" x14ac:dyDescent="0.25">
      <c r="A15" s="20">
        <f t="shared" si="3"/>
        <v>43506</v>
      </c>
      <c r="B15" s="40" t="s">
        <v>34</v>
      </c>
      <c r="C15" s="41"/>
      <c r="D15" s="42"/>
      <c r="E15" s="43" t="s">
        <v>16</v>
      </c>
      <c r="F15" s="44">
        <v>43434</v>
      </c>
      <c r="G15" s="45">
        <v>3747.49</v>
      </c>
      <c r="H15" s="24">
        <f t="shared" si="0"/>
        <v>3747.49</v>
      </c>
      <c r="I15" s="34" t="str">
        <f t="shared" si="1"/>
        <v/>
      </c>
      <c r="J15" s="35"/>
      <c r="K15" s="36"/>
      <c r="L15" s="28">
        <f t="shared" si="2"/>
        <v>0</v>
      </c>
      <c r="M15" s="37"/>
      <c r="N15" s="38"/>
      <c r="O15" s="31"/>
      <c r="P15" s="4"/>
      <c r="Q15" s="49"/>
      <c r="R15" s="46"/>
      <c r="T15" s="50"/>
    </row>
    <row r="16" spans="1:20" x14ac:dyDescent="0.25">
      <c r="A16" s="20">
        <f t="shared" si="3"/>
        <v>43506</v>
      </c>
      <c r="B16" s="40" t="s">
        <v>35</v>
      </c>
      <c r="C16" s="41"/>
      <c r="D16" s="42"/>
      <c r="E16" s="43" t="s">
        <v>16</v>
      </c>
      <c r="F16" s="44">
        <v>43434</v>
      </c>
      <c r="G16" s="45">
        <v>4080</v>
      </c>
      <c r="H16" s="24">
        <f t="shared" si="0"/>
        <v>4080</v>
      </c>
      <c r="I16" s="34" t="str">
        <f t="shared" si="1"/>
        <v/>
      </c>
      <c r="J16" s="35"/>
      <c r="K16" s="36" t="s">
        <v>35</v>
      </c>
      <c r="L16" s="28">
        <f t="shared" si="2"/>
        <v>45725.65</v>
      </c>
      <c r="M16" s="37" t="s">
        <v>21</v>
      </c>
      <c r="N16" s="38">
        <v>43511</v>
      </c>
      <c r="O16" s="31"/>
      <c r="P16" s="4"/>
      <c r="Q16" s="49"/>
      <c r="R16" s="46"/>
      <c r="T16" s="51"/>
    </row>
    <row r="17" spans="1:19" x14ac:dyDescent="0.25">
      <c r="A17" s="20">
        <f t="shared" si="3"/>
        <v>43506</v>
      </c>
      <c r="B17" s="40" t="s">
        <v>35</v>
      </c>
      <c r="C17" s="41"/>
      <c r="D17" s="42"/>
      <c r="E17" s="43" t="s">
        <v>16</v>
      </c>
      <c r="F17" s="44">
        <v>43452</v>
      </c>
      <c r="G17" s="45">
        <v>71.14</v>
      </c>
      <c r="H17" s="24">
        <f t="shared" si="0"/>
        <v>71.14</v>
      </c>
      <c r="I17" s="34" t="str">
        <f t="shared" si="1"/>
        <v/>
      </c>
      <c r="J17" s="35"/>
      <c r="K17" s="36"/>
      <c r="L17" s="28">
        <f t="shared" si="2"/>
        <v>0</v>
      </c>
      <c r="M17" s="37"/>
      <c r="N17" s="38"/>
      <c r="O17" s="31"/>
      <c r="P17" s="41"/>
      <c r="Q17" s="49"/>
      <c r="R17" s="46"/>
    </row>
    <row r="18" spans="1:19" x14ac:dyDescent="0.25">
      <c r="A18" s="20">
        <f t="shared" si="3"/>
        <v>43506</v>
      </c>
      <c r="B18" s="40" t="s">
        <v>35</v>
      </c>
      <c r="C18" s="41"/>
      <c r="D18" s="42"/>
      <c r="E18" s="43" t="s">
        <v>16</v>
      </c>
      <c r="F18" s="44">
        <v>43461</v>
      </c>
      <c r="G18" s="45">
        <v>391.7</v>
      </c>
      <c r="H18" s="24">
        <f t="shared" si="0"/>
        <v>391.7</v>
      </c>
      <c r="I18" s="34" t="str">
        <f t="shared" si="1"/>
        <v/>
      </c>
      <c r="J18" s="35"/>
      <c r="K18" s="36"/>
      <c r="L18" s="28">
        <f t="shared" si="2"/>
        <v>0</v>
      </c>
      <c r="M18" s="37" t="s">
        <v>21</v>
      </c>
      <c r="N18" s="38">
        <v>43507</v>
      </c>
      <c r="O18" s="31"/>
      <c r="P18" s="41"/>
      <c r="Q18" s="49"/>
      <c r="R18" s="46"/>
    </row>
    <row r="19" spans="1:19" x14ac:dyDescent="0.25">
      <c r="A19" s="20">
        <f t="shared" si="3"/>
        <v>43506</v>
      </c>
      <c r="B19" s="40" t="s">
        <v>35</v>
      </c>
      <c r="C19" s="41"/>
      <c r="D19" s="41"/>
      <c r="E19" s="43" t="s">
        <v>23</v>
      </c>
      <c r="F19" s="44">
        <v>43424</v>
      </c>
      <c r="G19" s="45">
        <v>2527.0100000000002</v>
      </c>
      <c r="H19" s="24">
        <f t="shared" si="0"/>
        <v>2527.0100000000002</v>
      </c>
      <c r="I19" s="34" t="str">
        <f t="shared" si="1"/>
        <v/>
      </c>
      <c r="J19" s="35"/>
      <c r="K19" s="36"/>
      <c r="L19" s="28">
        <f t="shared" si="2"/>
        <v>0</v>
      </c>
      <c r="M19" s="37"/>
      <c r="N19" s="38"/>
      <c r="O19" s="31"/>
      <c r="P19" s="41"/>
      <c r="Q19" s="49"/>
      <c r="R19" s="46"/>
    </row>
    <row r="20" spans="1:19" x14ac:dyDescent="0.25">
      <c r="A20" s="20">
        <f t="shared" si="3"/>
        <v>43506</v>
      </c>
      <c r="B20" s="40" t="s">
        <v>35</v>
      </c>
      <c r="C20" s="41"/>
      <c r="D20" s="41"/>
      <c r="E20" s="43" t="s">
        <v>23</v>
      </c>
      <c r="F20" s="44">
        <v>43424</v>
      </c>
      <c r="G20" s="45">
        <v>2404.2800000000002</v>
      </c>
      <c r="H20" s="24">
        <f t="shared" si="0"/>
        <v>2404.2800000000002</v>
      </c>
      <c r="I20" s="34" t="str">
        <f t="shared" si="1"/>
        <v/>
      </c>
      <c r="J20" s="35"/>
      <c r="K20" s="54"/>
      <c r="L20" s="28">
        <f t="shared" si="2"/>
        <v>0</v>
      </c>
      <c r="M20" s="37" t="s">
        <v>21</v>
      </c>
      <c r="N20" s="38">
        <v>43511</v>
      </c>
      <c r="O20" s="31"/>
      <c r="Q20" s="46"/>
      <c r="R20" s="49"/>
      <c r="S20" s="2"/>
    </row>
    <row r="21" spans="1:19" x14ac:dyDescent="0.25">
      <c r="A21" s="20">
        <f t="shared" si="3"/>
        <v>43506</v>
      </c>
      <c r="B21" s="40" t="s">
        <v>35</v>
      </c>
      <c r="C21" s="41"/>
      <c r="D21" s="42"/>
      <c r="E21" s="43" t="s">
        <v>23</v>
      </c>
      <c r="F21" s="44">
        <v>43423</v>
      </c>
      <c r="G21" s="45">
        <v>3595</v>
      </c>
      <c r="H21" s="24">
        <f t="shared" si="0"/>
        <v>3595</v>
      </c>
      <c r="I21" s="34" t="str">
        <f t="shared" si="1"/>
        <v/>
      </c>
      <c r="J21" s="35"/>
      <c r="K21" s="36"/>
      <c r="L21" s="28">
        <f t="shared" si="2"/>
        <v>0</v>
      </c>
      <c r="M21" s="37" t="s">
        <v>21</v>
      </c>
      <c r="N21" s="38">
        <v>43507</v>
      </c>
      <c r="O21" s="31"/>
      <c r="Q21" s="46"/>
      <c r="R21" s="49"/>
      <c r="S21" s="2"/>
    </row>
    <row r="22" spans="1:19" x14ac:dyDescent="0.25">
      <c r="A22" s="20">
        <f t="shared" si="3"/>
        <v>43506</v>
      </c>
      <c r="B22" s="40" t="s">
        <v>35</v>
      </c>
      <c r="C22" s="41"/>
      <c r="D22" s="55"/>
      <c r="E22" s="43" t="s">
        <v>25</v>
      </c>
      <c r="F22" s="56">
        <v>43465</v>
      </c>
      <c r="G22" s="57">
        <v>2911.51</v>
      </c>
      <c r="H22" s="24">
        <f t="shared" si="0"/>
        <v>2911.51</v>
      </c>
      <c r="I22" s="34" t="str">
        <f t="shared" si="1"/>
        <v/>
      </c>
      <c r="J22" s="35"/>
      <c r="K22" s="36"/>
      <c r="L22" s="28">
        <f t="shared" si="2"/>
        <v>0</v>
      </c>
      <c r="M22" s="37" t="s">
        <v>22</v>
      </c>
      <c r="N22" s="38">
        <v>43507</v>
      </c>
      <c r="O22" s="31"/>
      <c r="P22" s="46"/>
      <c r="Q22" s="46"/>
      <c r="R22" s="49"/>
      <c r="S22" s="2"/>
    </row>
    <row r="23" spans="1:19" x14ac:dyDescent="0.25">
      <c r="A23" s="20">
        <f t="shared" si="3"/>
        <v>43506</v>
      </c>
      <c r="B23" s="40" t="s">
        <v>35</v>
      </c>
      <c r="C23" s="41"/>
      <c r="D23" s="42"/>
      <c r="E23" s="43" t="s">
        <v>16</v>
      </c>
      <c r="F23" s="44">
        <v>43434</v>
      </c>
      <c r="G23" s="45">
        <v>1932</v>
      </c>
      <c r="H23" s="24">
        <f t="shared" si="0"/>
        <v>1932</v>
      </c>
      <c r="I23" s="34" t="str">
        <f t="shared" si="1"/>
        <v/>
      </c>
      <c r="J23" s="35"/>
      <c r="K23" s="36"/>
      <c r="L23" s="28">
        <f t="shared" si="2"/>
        <v>0</v>
      </c>
      <c r="M23" s="37"/>
      <c r="N23" s="38"/>
      <c r="O23" s="31"/>
      <c r="P23" s="46"/>
      <c r="Q23" s="46"/>
    </row>
    <row r="24" spans="1:19" x14ac:dyDescent="0.25">
      <c r="A24" s="20">
        <f t="shared" si="3"/>
        <v>43506</v>
      </c>
      <c r="B24" s="40" t="s">
        <v>35</v>
      </c>
      <c r="C24" s="41"/>
      <c r="D24" s="42"/>
      <c r="E24" s="43" t="s">
        <v>23</v>
      </c>
      <c r="F24" s="44">
        <v>43434</v>
      </c>
      <c r="G24" s="45">
        <v>2200</v>
      </c>
      <c r="H24" s="24">
        <f t="shared" si="0"/>
        <v>2200</v>
      </c>
      <c r="I24" s="34" t="str">
        <f t="shared" si="1"/>
        <v/>
      </c>
      <c r="J24" s="35"/>
      <c r="K24" s="36"/>
      <c r="L24" s="28">
        <f t="shared" si="2"/>
        <v>0</v>
      </c>
      <c r="M24" s="37"/>
      <c r="N24" s="38"/>
      <c r="O24" s="31"/>
      <c r="P24" s="46"/>
      <c r="Q24" s="46"/>
    </row>
    <row r="25" spans="1:19" x14ac:dyDescent="0.25">
      <c r="A25" s="20">
        <f t="shared" si="3"/>
        <v>43506</v>
      </c>
      <c r="B25" s="40" t="s">
        <v>35</v>
      </c>
      <c r="C25" s="41"/>
      <c r="D25" s="42"/>
      <c r="E25" s="43" t="s">
        <v>23</v>
      </c>
      <c r="F25" s="44">
        <v>43434</v>
      </c>
      <c r="G25" s="45">
        <v>7518.11</v>
      </c>
      <c r="H25" s="24">
        <f t="shared" si="0"/>
        <v>7518.11</v>
      </c>
      <c r="I25" s="34" t="str">
        <f t="shared" si="1"/>
        <v/>
      </c>
      <c r="J25" s="35"/>
      <c r="K25" s="36"/>
      <c r="L25" s="28">
        <f t="shared" si="2"/>
        <v>0</v>
      </c>
      <c r="M25" s="37"/>
      <c r="N25" s="38"/>
      <c r="O25" s="31"/>
      <c r="P25" s="46"/>
      <c r="Q25" s="46"/>
    </row>
    <row r="26" spans="1:19" x14ac:dyDescent="0.25">
      <c r="A26" s="20">
        <f t="shared" si="3"/>
        <v>43506</v>
      </c>
      <c r="B26" s="40" t="s">
        <v>35</v>
      </c>
      <c r="C26" s="41"/>
      <c r="D26" s="42"/>
      <c r="E26" s="43" t="s">
        <v>23</v>
      </c>
      <c r="F26" s="44">
        <v>43434</v>
      </c>
      <c r="G26" s="45">
        <v>4930</v>
      </c>
      <c r="H26" s="24">
        <f t="shared" si="0"/>
        <v>4930</v>
      </c>
      <c r="I26" s="34" t="str">
        <f t="shared" si="1"/>
        <v/>
      </c>
      <c r="J26" s="35"/>
      <c r="K26" s="36"/>
      <c r="L26" s="28">
        <f t="shared" si="2"/>
        <v>0</v>
      </c>
      <c r="M26" s="37"/>
      <c r="N26" s="38"/>
      <c r="O26" s="31"/>
      <c r="P26" s="46"/>
      <c r="Q26" s="46"/>
    </row>
    <row r="27" spans="1:19" x14ac:dyDescent="0.25">
      <c r="A27" s="20">
        <f t="shared" si="3"/>
        <v>43506</v>
      </c>
      <c r="B27" s="40" t="s">
        <v>35</v>
      </c>
      <c r="C27" s="41"/>
      <c r="D27" s="42"/>
      <c r="E27" s="43" t="s">
        <v>23</v>
      </c>
      <c r="F27" s="44">
        <v>43434</v>
      </c>
      <c r="G27" s="45">
        <v>2437.5</v>
      </c>
      <c r="H27" s="24">
        <f t="shared" si="0"/>
        <v>2437.5</v>
      </c>
      <c r="I27" s="34" t="str">
        <f t="shared" si="1"/>
        <v/>
      </c>
      <c r="J27" s="35"/>
      <c r="K27" s="36"/>
      <c r="L27" s="28">
        <f t="shared" si="2"/>
        <v>0</v>
      </c>
      <c r="M27" s="37"/>
      <c r="N27" s="38"/>
      <c r="O27" s="31"/>
      <c r="P27" s="46"/>
      <c r="Q27" s="46"/>
    </row>
    <row r="28" spans="1:19" x14ac:dyDescent="0.25">
      <c r="A28" s="20">
        <f t="shared" si="3"/>
        <v>43506</v>
      </c>
      <c r="B28" s="40" t="s">
        <v>35</v>
      </c>
      <c r="E28" s="43" t="s">
        <v>23</v>
      </c>
      <c r="F28" s="44">
        <v>43430</v>
      </c>
      <c r="G28" s="45">
        <v>6005</v>
      </c>
      <c r="H28" s="24">
        <f t="shared" si="0"/>
        <v>6005</v>
      </c>
      <c r="I28" s="34" t="str">
        <f t="shared" si="1"/>
        <v/>
      </c>
      <c r="J28" s="35"/>
      <c r="K28" s="36"/>
      <c r="L28" s="28">
        <f t="shared" si="2"/>
        <v>0</v>
      </c>
      <c r="M28" s="37" t="s">
        <v>21</v>
      </c>
      <c r="N28" s="38">
        <v>43468</v>
      </c>
      <c r="O28" s="31"/>
      <c r="P28" s="46"/>
      <c r="Q28" s="46"/>
    </row>
    <row r="29" spans="1:19" x14ac:dyDescent="0.25">
      <c r="A29" s="20">
        <f t="shared" si="3"/>
        <v>43506</v>
      </c>
      <c r="B29" s="40" t="s">
        <v>35</v>
      </c>
      <c r="E29" s="43" t="s">
        <v>23</v>
      </c>
      <c r="F29" s="44">
        <v>43434</v>
      </c>
      <c r="G29" s="45">
        <v>4722.3999999999996</v>
      </c>
      <c r="H29" s="24">
        <f t="shared" si="0"/>
        <v>4722.3999999999996</v>
      </c>
      <c r="I29" s="34" t="str">
        <f t="shared" si="1"/>
        <v/>
      </c>
      <c r="J29" s="35"/>
      <c r="K29" s="36"/>
      <c r="L29" s="28">
        <f t="shared" si="2"/>
        <v>0</v>
      </c>
      <c r="M29" s="37" t="s">
        <v>21</v>
      </c>
      <c r="N29" s="38">
        <v>43468</v>
      </c>
      <c r="O29" s="31"/>
      <c r="P29" s="46"/>
      <c r="Q29" s="46"/>
    </row>
    <row r="30" spans="1:19" ht="15" customHeight="1" x14ac:dyDescent="0.25">
      <c r="A30" s="20" t="str">
        <f t="shared" si="3"/>
        <v/>
      </c>
      <c r="B30" s="40"/>
      <c r="C30" s="41"/>
      <c r="D30" s="42"/>
      <c r="E30" s="48"/>
      <c r="F30" s="44"/>
      <c r="G30" s="45"/>
      <c r="H30" s="24">
        <f t="shared" si="0"/>
        <v>0</v>
      </c>
      <c r="I30" s="34" t="str">
        <f t="shared" si="1"/>
        <v/>
      </c>
      <c r="J30" s="35"/>
      <c r="K30" s="36"/>
      <c r="L30" s="28">
        <f t="shared" si="2"/>
        <v>0</v>
      </c>
      <c r="M30" s="37"/>
      <c r="N30" s="38"/>
      <c r="O30" s="31"/>
      <c r="Q30" s="46"/>
    </row>
    <row r="31" spans="1:19" x14ac:dyDescent="0.25">
      <c r="A31" s="20" t="str">
        <f t="shared" si="3"/>
        <v/>
      </c>
      <c r="E31" s="48"/>
      <c r="F31" s="58"/>
      <c r="G31" s="59"/>
      <c r="H31" s="24">
        <f t="shared" si="0"/>
        <v>0</v>
      </c>
      <c r="I31" s="34" t="str">
        <f t="shared" si="1"/>
        <v/>
      </c>
      <c r="J31" s="60"/>
      <c r="K31" s="36"/>
      <c r="L31" s="28">
        <f t="shared" si="2"/>
        <v>0</v>
      </c>
      <c r="M31" s="37"/>
      <c r="N31" s="38"/>
      <c r="O31" s="31"/>
    </row>
    <row r="32" spans="1:19" x14ac:dyDescent="0.25">
      <c r="A32" s="20" t="str">
        <f t="shared" si="3"/>
        <v/>
      </c>
      <c r="E32" s="48"/>
      <c r="F32" s="61" t="s">
        <v>26</v>
      </c>
      <c r="G32" s="62"/>
      <c r="H32" s="63">
        <f>SUM(H4:H31)</f>
        <v>54972.959999999999</v>
      </c>
      <c r="I32" s="64">
        <f>SUM(I4:I31)</f>
        <v>173.57</v>
      </c>
      <c r="J32" s="65"/>
      <c r="K32" s="66"/>
      <c r="L32" s="67"/>
      <c r="M32" s="68">
        <f>H32+I32</f>
        <v>55146.53</v>
      </c>
      <c r="N32" s="22"/>
      <c r="O32" s="31"/>
    </row>
    <row r="33" spans="1:21" x14ac:dyDescent="0.25">
      <c r="A33" s="33">
        <v>43511</v>
      </c>
      <c r="B33" s="40"/>
      <c r="C33" s="41"/>
      <c r="D33" s="42"/>
      <c r="E33" s="53"/>
      <c r="F33" s="44"/>
      <c r="G33" s="45"/>
      <c r="H33" s="69">
        <f t="shared" si="0"/>
        <v>0</v>
      </c>
      <c r="I33" s="25" t="str">
        <f t="shared" si="1"/>
        <v/>
      </c>
      <c r="J33" s="26"/>
      <c r="K33" s="70"/>
      <c r="L33" s="28">
        <f t="shared" ref="L33:L39" si="4">SUMIF($B$33:$B$43,K33,$G$33:$G$43)</f>
        <v>0</v>
      </c>
      <c r="M33" s="71"/>
      <c r="N33" s="22"/>
      <c r="O33" s="31"/>
      <c r="U33" s="1" t="s">
        <v>27</v>
      </c>
    </row>
    <row r="34" spans="1:21" s="46" customFormat="1" x14ac:dyDescent="0.25">
      <c r="A34" s="20">
        <f>IF(B34&lt;&gt;"",$A$33,"")</f>
        <v>43511</v>
      </c>
      <c r="B34" s="40" t="s">
        <v>36</v>
      </c>
      <c r="C34" s="41"/>
      <c r="D34" s="72"/>
      <c r="E34" s="43" t="s">
        <v>16</v>
      </c>
      <c r="F34" s="44">
        <v>43458</v>
      </c>
      <c r="G34" s="45">
        <v>163.88</v>
      </c>
      <c r="H34" s="24">
        <f t="shared" si="0"/>
        <v>163.88</v>
      </c>
      <c r="I34" s="34" t="str">
        <f t="shared" si="1"/>
        <v/>
      </c>
      <c r="J34" s="35"/>
      <c r="K34" s="36"/>
      <c r="L34" s="28">
        <f t="shared" si="4"/>
        <v>0</v>
      </c>
      <c r="M34" s="71" t="s">
        <v>15</v>
      </c>
      <c r="N34" s="22">
        <v>43514</v>
      </c>
      <c r="O34" s="31"/>
      <c r="P34" s="41"/>
    </row>
    <row r="35" spans="1:21" s="46" customFormat="1" x14ac:dyDescent="0.25">
      <c r="A35" s="20">
        <f t="shared" ref="A35:A44" si="5">IF(B35&lt;&gt;"",$A$33,"")</f>
        <v>43511</v>
      </c>
      <c r="B35" s="40" t="s">
        <v>37</v>
      </c>
      <c r="C35" s="41"/>
      <c r="D35" s="42"/>
      <c r="E35" s="43" t="s">
        <v>16</v>
      </c>
      <c r="F35" s="44">
        <v>43465</v>
      </c>
      <c r="G35" s="45">
        <v>976.72</v>
      </c>
      <c r="H35" s="24">
        <f t="shared" si="0"/>
        <v>976.72</v>
      </c>
      <c r="I35" s="34" t="str">
        <f t="shared" si="1"/>
        <v/>
      </c>
      <c r="J35" s="35"/>
      <c r="K35" s="74"/>
      <c r="L35" s="28">
        <f t="shared" si="4"/>
        <v>0</v>
      </c>
      <c r="M35" s="71" t="s">
        <v>21</v>
      </c>
      <c r="N35" s="22">
        <v>43511</v>
      </c>
      <c r="O35" s="31"/>
    </row>
    <row r="36" spans="1:21" s="46" customFormat="1" x14ac:dyDescent="0.25">
      <c r="A36" s="20">
        <f t="shared" si="5"/>
        <v>43511</v>
      </c>
      <c r="B36" s="40" t="s">
        <v>38</v>
      </c>
      <c r="C36" s="41"/>
      <c r="D36" s="42"/>
      <c r="E36" s="43" t="s">
        <v>16</v>
      </c>
      <c r="F36" s="44">
        <v>43444</v>
      </c>
      <c r="G36" s="45">
        <v>3373.3</v>
      </c>
      <c r="H36" s="24" t="str">
        <f t="shared" si="0"/>
        <v/>
      </c>
      <c r="I36" s="34">
        <f t="shared" si="1"/>
        <v>3373.3</v>
      </c>
      <c r="J36" s="35" t="s">
        <v>17</v>
      </c>
      <c r="K36" s="36"/>
      <c r="L36" s="28">
        <f t="shared" si="4"/>
        <v>0</v>
      </c>
      <c r="M36" s="71" t="s">
        <v>21</v>
      </c>
      <c r="N36" s="22">
        <v>43511</v>
      </c>
      <c r="O36" s="31"/>
    </row>
    <row r="37" spans="1:21" s="46" customFormat="1" x14ac:dyDescent="0.25">
      <c r="A37" s="20">
        <v>43520</v>
      </c>
      <c r="B37" s="40" t="s">
        <v>39</v>
      </c>
      <c r="C37" s="41"/>
      <c r="D37" s="42"/>
      <c r="E37" s="43" t="s">
        <v>16</v>
      </c>
      <c r="F37" s="44">
        <v>43475</v>
      </c>
      <c r="G37" s="45">
        <v>2484.1</v>
      </c>
      <c r="H37" s="24">
        <f t="shared" si="0"/>
        <v>2484.1</v>
      </c>
      <c r="I37" s="34" t="str">
        <f t="shared" si="1"/>
        <v/>
      </c>
      <c r="J37" s="35"/>
      <c r="K37" s="36" t="s">
        <v>41</v>
      </c>
      <c r="L37" s="28">
        <f>SUMIF($B$33:$B$43,K37,$G$33:$G$43)</f>
        <v>10874.4</v>
      </c>
      <c r="M37" s="71" t="s">
        <v>28</v>
      </c>
      <c r="N37" s="22">
        <v>43521</v>
      </c>
      <c r="O37" s="31"/>
    </row>
    <row r="38" spans="1:21" s="46" customFormat="1" x14ac:dyDescent="0.25">
      <c r="A38" s="20">
        <f t="shared" si="5"/>
        <v>43511</v>
      </c>
      <c r="B38" s="40" t="s">
        <v>40</v>
      </c>
      <c r="C38" s="41"/>
      <c r="D38" s="42"/>
      <c r="E38" s="43" t="s">
        <v>16</v>
      </c>
      <c r="F38" s="44">
        <v>43465</v>
      </c>
      <c r="G38" s="45">
        <v>1799.21</v>
      </c>
      <c r="H38" s="24">
        <f t="shared" si="0"/>
        <v>1799.21</v>
      </c>
      <c r="I38" s="34" t="str">
        <f t="shared" si="1"/>
        <v/>
      </c>
      <c r="J38" s="35"/>
      <c r="K38" s="36"/>
      <c r="L38" s="28">
        <f t="shared" si="4"/>
        <v>0</v>
      </c>
      <c r="M38" s="71" t="s">
        <v>24</v>
      </c>
      <c r="N38" s="22">
        <v>43514</v>
      </c>
      <c r="O38" s="31"/>
    </row>
    <row r="39" spans="1:21" s="46" customFormat="1" x14ac:dyDescent="0.25">
      <c r="A39" s="20">
        <f t="shared" si="5"/>
        <v>43511</v>
      </c>
      <c r="B39" s="40" t="s">
        <v>41</v>
      </c>
      <c r="C39" s="41"/>
      <c r="D39" s="42"/>
      <c r="E39" s="43" t="s">
        <v>16</v>
      </c>
      <c r="F39" s="44">
        <v>43465</v>
      </c>
      <c r="G39" s="45">
        <v>10874.4</v>
      </c>
      <c r="H39" s="24">
        <f t="shared" si="0"/>
        <v>10874.4</v>
      </c>
      <c r="I39" s="34" t="str">
        <f t="shared" si="1"/>
        <v/>
      </c>
      <c r="J39" s="35"/>
      <c r="K39" s="36"/>
      <c r="L39" s="28">
        <f t="shared" si="4"/>
        <v>0</v>
      </c>
      <c r="M39" s="71" t="s">
        <v>15</v>
      </c>
      <c r="N39" s="22">
        <v>43514</v>
      </c>
      <c r="O39" s="31"/>
    </row>
    <row r="40" spans="1:21" s="46" customFormat="1" x14ac:dyDescent="0.25">
      <c r="A40" s="20" t="str">
        <f t="shared" si="5"/>
        <v/>
      </c>
      <c r="B40" s="3"/>
      <c r="C40" s="4"/>
      <c r="D40" s="5"/>
      <c r="E40" s="47"/>
      <c r="F40" s="22"/>
      <c r="G40" s="23"/>
      <c r="H40" s="24">
        <f t="shared" si="0"/>
        <v>0</v>
      </c>
      <c r="I40" s="34" t="str">
        <f t="shared" si="1"/>
        <v/>
      </c>
      <c r="J40" s="35"/>
      <c r="K40" s="36"/>
      <c r="L40" s="28"/>
      <c r="M40" s="71"/>
      <c r="N40" s="22"/>
      <c r="O40" s="31"/>
    </row>
    <row r="41" spans="1:21" s="46" customFormat="1" x14ac:dyDescent="0.25">
      <c r="A41" s="20" t="str">
        <f t="shared" si="5"/>
        <v/>
      </c>
      <c r="B41" s="40"/>
      <c r="C41" s="41"/>
      <c r="D41" s="42"/>
      <c r="E41" s="73"/>
      <c r="F41" s="44"/>
      <c r="G41" s="45"/>
      <c r="H41" s="24">
        <f t="shared" si="0"/>
        <v>0</v>
      </c>
      <c r="I41" s="34" t="str">
        <f t="shared" si="1"/>
        <v/>
      </c>
      <c r="J41" s="35"/>
      <c r="K41" s="36"/>
      <c r="L41" s="28">
        <f>SUMIF($B$33:$B$43,K41,$G$33:$G$43)</f>
        <v>0</v>
      </c>
      <c r="M41" s="71"/>
      <c r="N41" s="22"/>
      <c r="O41" s="31"/>
    </row>
    <row r="42" spans="1:21" s="46" customFormat="1" x14ac:dyDescent="0.25">
      <c r="A42" s="20" t="str">
        <f t="shared" si="5"/>
        <v/>
      </c>
      <c r="B42" s="40"/>
      <c r="C42" s="41"/>
      <c r="D42" s="42"/>
      <c r="E42" s="73"/>
      <c r="F42" s="44"/>
      <c r="G42" s="45"/>
      <c r="H42" s="24">
        <f t="shared" si="0"/>
        <v>0</v>
      </c>
      <c r="I42" s="34" t="str">
        <f t="shared" si="1"/>
        <v/>
      </c>
      <c r="J42" s="35"/>
      <c r="K42" s="36"/>
      <c r="L42" s="28"/>
      <c r="M42" s="71"/>
      <c r="N42" s="22"/>
      <c r="O42" s="31"/>
    </row>
    <row r="43" spans="1:21" s="46" customFormat="1" x14ac:dyDescent="0.25">
      <c r="A43" s="20" t="str">
        <f t="shared" si="5"/>
        <v/>
      </c>
      <c r="B43" s="40"/>
      <c r="C43" s="41"/>
      <c r="D43" s="42"/>
      <c r="E43" s="73"/>
      <c r="F43" s="44"/>
      <c r="G43" s="59"/>
      <c r="H43" s="24">
        <f t="shared" si="0"/>
        <v>0</v>
      </c>
      <c r="I43" s="34" t="str">
        <f t="shared" si="1"/>
        <v/>
      </c>
      <c r="J43" s="60"/>
      <c r="K43" s="75"/>
      <c r="L43" s="28">
        <f>SUMIF($B$33:$B$43,K43,$G$33:$G$43)</f>
        <v>0</v>
      </c>
      <c r="M43" s="71"/>
      <c r="N43" s="22"/>
      <c r="O43" s="31"/>
    </row>
    <row r="44" spans="1:21" x14ac:dyDescent="0.25">
      <c r="A44" s="20" t="str">
        <f t="shared" si="5"/>
        <v/>
      </c>
      <c r="E44" s="47"/>
      <c r="F44" s="61" t="s">
        <v>26</v>
      </c>
      <c r="G44" s="63"/>
      <c r="H44" s="63">
        <f>SUM(H33:H43)</f>
        <v>16298.31</v>
      </c>
      <c r="I44" s="64">
        <f>SUM(I33:I43)</f>
        <v>3373.3</v>
      </c>
      <c r="J44" s="65"/>
      <c r="K44" s="66"/>
      <c r="L44" s="67"/>
      <c r="M44" s="68">
        <f>H44+I44</f>
        <v>19671.61</v>
      </c>
      <c r="N44" s="22"/>
      <c r="O44" s="31"/>
    </row>
    <row r="45" spans="1:21" x14ac:dyDescent="0.25">
      <c r="A45" s="33">
        <v>43524</v>
      </c>
      <c r="E45" s="48"/>
      <c r="F45" s="22"/>
      <c r="G45" s="23"/>
      <c r="H45" s="69">
        <f t="shared" si="0"/>
        <v>0</v>
      </c>
      <c r="I45" s="25" t="str">
        <f t="shared" si="1"/>
        <v/>
      </c>
      <c r="J45" s="26"/>
      <c r="K45" s="70"/>
      <c r="L45" s="76">
        <f t="shared" ref="L45:L82" si="6">SUMIF($B$45:$B$82,K45,$G$45:$G$82)</f>
        <v>0</v>
      </c>
      <c r="M45" s="71"/>
      <c r="N45" s="38"/>
      <c r="O45" s="31"/>
    </row>
    <row r="46" spans="1:21" x14ac:dyDescent="0.25">
      <c r="A46" s="20">
        <f t="shared" ref="A46:A67" si="7">IF(B46&lt;&gt;"",$A$45,"")</f>
        <v>43524</v>
      </c>
      <c r="B46" s="40" t="s">
        <v>42</v>
      </c>
      <c r="C46" s="41"/>
      <c r="D46" s="42"/>
      <c r="E46" s="43" t="s">
        <v>16</v>
      </c>
      <c r="F46" s="44">
        <v>43483</v>
      </c>
      <c r="G46" s="45">
        <v>2400</v>
      </c>
      <c r="H46" s="24">
        <f t="shared" si="0"/>
        <v>2400</v>
      </c>
      <c r="I46" s="34" t="str">
        <f t="shared" si="1"/>
        <v/>
      </c>
      <c r="J46" s="35"/>
      <c r="K46" s="77"/>
      <c r="L46" s="28">
        <f t="shared" si="6"/>
        <v>0</v>
      </c>
      <c r="M46" s="71" t="s">
        <v>21</v>
      </c>
      <c r="N46" s="38">
        <v>43535</v>
      </c>
      <c r="O46" s="31"/>
    </row>
    <row r="47" spans="1:21" x14ac:dyDescent="0.25">
      <c r="A47" s="20">
        <f t="shared" si="7"/>
        <v>43524</v>
      </c>
      <c r="B47" s="40" t="s">
        <v>42</v>
      </c>
      <c r="C47" s="41"/>
      <c r="D47" s="42"/>
      <c r="E47" s="43" t="s">
        <v>23</v>
      </c>
      <c r="F47" s="44">
        <v>43427</v>
      </c>
      <c r="G47" s="45">
        <v>241</v>
      </c>
      <c r="H47" s="24">
        <f t="shared" si="0"/>
        <v>241</v>
      </c>
      <c r="I47" s="34" t="str">
        <f t="shared" si="1"/>
        <v/>
      </c>
      <c r="J47" s="35"/>
      <c r="K47" s="78"/>
      <c r="L47" s="28">
        <f t="shared" si="6"/>
        <v>0</v>
      </c>
      <c r="M47" s="71" t="s">
        <v>21</v>
      </c>
      <c r="N47" s="38">
        <v>43535</v>
      </c>
      <c r="O47" s="31"/>
      <c r="S47" s="79"/>
    </row>
    <row r="48" spans="1:21" x14ac:dyDescent="0.25">
      <c r="A48" s="20">
        <f t="shared" si="7"/>
        <v>43524</v>
      </c>
      <c r="B48" s="40" t="s">
        <v>42</v>
      </c>
      <c r="C48" s="41"/>
      <c r="D48" s="42"/>
      <c r="E48" s="43" t="s">
        <v>23</v>
      </c>
      <c r="F48" s="44">
        <v>43453</v>
      </c>
      <c r="G48" s="45">
        <v>631</v>
      </c>
      <c r="H48" s="24">
        <f t="shared" si="0"/>
        <v>631</v>
      </c>
      <c r="I48" s="34" t="str">
        <f t="shared" si="1"/>
        <v/>
      </c>
      <c r="J48" s="35"/>
      <c r="K48" s="36"/>
      <c r="L48" s="28">
        <f t="shared" si="6"/>
        <v>0</v>
      </c>
      <c r="M48" s="71" t="s">
        <v>21</v>
      </c>
      <c r="N48" s="38">
        <v>43524</v>
      </c>
      <c r="O48" s="31"/>
      <c r="S48" s="79"/>
    </row>
    <row r="49" spans="1:19" x14ac:dyDescent="0.25">
      <c r="A49" s="20">
        <f t="shared" si="7"/>
        <v>43524</v>
      </c>
      <c r="B49" s="40" t="s">
        <v>42</v>
      </c>
      <c r="C49" s="41"/>
      <c r="D49" s="42"/>
      <c r="E49" s="43" t="s">
        <v>23</v>
      </c>
      <c r="F49" s="44">
        <v>43453</v>
      </c>
      <c r="G49" s="45">
        <v>473</v>
      </c>
      <c r="H49" s="24" t="str">
        <f t="shared" si="0"/>
        <v/>
      </c>
      <c r="I49" s="34">
        <f t="shared" si="1"/>
        <v>473</v>
      </c>
      <c r="J49" s="35" t="s">
        <v>17</v>
      </c>
      <c r="K49" s="36"/>
      <c r="L49" s="28">
        <f t="shared" si="6"/>
        <v>0</v>
      </c>
      <c r="M49" s="71" t="s">
        <v>21</v>
      </c>
      <c r="N49" s="38">
        <v>43524</v>
      </c>
      <c r="O49" s="31"/>
      <c r="S49" s="79"/>
    </row>
    <row r="50" spans="1:19" x14ac:dyDescent="0.25">
      <c r="A50" s="20">
        <f t="shared" si="7"/>
        <v>43524</v>
      </c>
      <c r="B50" s="40" t="s">
        <v>42</v>
      </c>
      <c r="C50" s="41"/>
      <c r="D50" s="42"/>
      <c r="E50" s="43" t="s">
        <v>23</v>
      </c>
      <c r="F50" s="44">
        <v>43453</v>
      </c>
      <c r="G50" s="45">
        <v>1772</v>
      </c>
      <c r="H50" s="24">
        <f t="shared" si="0"/>
        <v>1772</v>
      </c>
      <c r="I50" s="34" t="str">
        <f t="shared" si="1"/>
        <v/>
      </c>
      <c r="J50" s="35"/>
      <c r="K50" s="36"/>
      <c r="L50" s="28">
        <f t="shared" si="6"/>
        <v>0</v>
      </c>
      <c r="M50" s="71" t="s">
        <v>21</v>
      </c>
      <c r="N50" s="38">
        <v>43524</v>
      </c>
      <c r="O50" s="31"/>
      <c r="S50" s="79"/>
    </row>
    <row r="51" spans="1:19" x14ac:dyDescent="0.25">
      <c r="A51" s="20">
        <f t="shared" si="7"/>
        <v>43524</v>
      </c>
      <c r="B51" s="40" t="s">
        <v>42</v>
      </c>
      <c r="C51" s="41"/>
      <c r="D51" s="42"/>
      <c r="E51" s="43" t="s">
        <v>23</v>
      </c>
      <c r="F51" s="44">
        <v>43447</v>
      </c>
      <c r="G51" s="45">
        <v>560</v>
      </c>
      <c r="H51" s="24">
        <f t="shared" si="0"/>
        <v>560</v>
      </c>
      <c r="I51" s="34" t="str">
        <f t="shared" si="1"/>
        <v/>
      </c>
      <c r="J51" s="35"/>
      <c r="K51" s="36"/>
      <c r="L51" s="28">
        <f t="shared" si="6"/>
        <v>0</v>
      </c>
      <c r="M51" s="71" t="s">
        <v>21</v>
      </c>
      <c r="N51" s="38">
        <v>43524</v>
      </c>
      <c r="O51" s="31"/>
    </row>
    <row r="52" spans="1:19" x14ac:dyDescent="0.25">
      <c r="A52" s="20">
        <f t="shared" si="7"/>
        <v>43524</v>
      </c>
      <c r="B52" s="40" t="s">
        <v>42</v>
      </c>
      <c r="C52" s="41"/>
      <c r="D52" s="42"/>
      <c r="E52" s="43" t="s">
        <v>23</v>
      </c>
      <c r="F52" s="44">
        <v>43453</v>
      </c>
      <c r="G52" s="45">
        <v>450</v>
      </c>
      <c r="H52" s="24">
        <f t="shared" si="0"/>
        <v>450</v>
      </c>
      <c r="I52" s="34" t="str">
        <f t="shared" si="1"/>
        <v/>
      </c>
      <c r="J52" s="35"/>
      <c r="K52" s="36"/>
      <c r="L52" s="28">
        <f t="shared" si="6"/>
        <v>0</v>
      </c>
      <c r="M52" s="71" t="s">
        <v>21</v>
      </c>
      <c r="N52" s="38">
        <v>43524</v>
      </c>
      <c r="O52" s="31"/>
    </row>
    <row r="53" spans="1:19" x14ac:dyDescent="0.25">
      <c r="A53" s="20">
        <f t="shared" si="7"/>
        <v>43524</v>
      </c>
      <c r="B53" s="40" t="s">
        <v>42</v>
      </c>
      <c r="C53" s="41"/>
      <c r="D53" s="42"/>
      <c r="E53" s="43" t="s">
        <v>23</v>
      </c>
      <c r="F53" s="44">
        <v>43447</v>
      </c>
      <c r="G53" s="45">
        <v>500</v>
      </c>
      <c r="H53" s="24">
        <f t="shared" si="0"/>
        <v>500</v>
      </c>
      <c r="I53" s="34" t="str">
        <f t="shared" si="1"/>
        <v/>
      </c>
      <c r="J53" s="35"/>
      <c r="K53" s="36"/>
      <c r="L53" s="28">
        <f t="shared" si="6"/>
        <v>0</v>
      </c>
      <c r="M53" s="71" t="s">
        <v>21</v>
      </c>
      <c r="N53" s="38">
        <v>43524</v>
      </c>
      <c r="O53" s="31"/>
    </row>
    <row r="54" spans="1:19" x14ac:dyDescent="0.25">
      <c r="A54" s="20">
        <f t="shared" si="7"/>
        <v>43524</v>
      </c>
      <c r="B54" s="40" t="s">
        <v>42</v>
      </c>
      <c r="C54" s="41"/>
      <c r="D54" s="42"/>
      <c r="E54" s="43" t="s">
        <v>23</v>
      </c>
      <c r="F54" s="44">
        <v>43446</v>
      </c>
      <c r="G54" s="45">
        <v>500</v>
      </c>
      <c r="H54" s="24">
        <f t="shared" si="0"/>
        <v>500</v>
      </c>
      <c r="I54" s="34" t="str">
        <f t="shared" si="1"/>
        <v/>
      </c>
      <c r="J54" s="35"/>
      <c r="K54" s="36"/>
      <c r="L54" s="28">
        <f t="shared" si="6"/>
        <v>0</v>
      </c>
      <c r="M54" s="71" t="s">
        <v>21</v>
      </c>
      <c r="N54" s="38">
        <v>43524</v>
      </c>
      <c r="O54" s="31"/>
    </row>
    <row r="55" spans="1:19" x14ac:dyDescent="0.25">
      <c r="A55" s="20">
        <f t="shared" si="7"/>
        <v>43524</v>
      </c>
      <c r="B55" s="40" t="s">
        <v>42</v>
      </c>
      <c r="C55" s="41"/>
      <c r="D55" s="42"/>
      <c r="E55" s="43" t="s">
        <v>23</v>
      </c>
      <c r="F55" s="44">
        <v>43447</v>
      </c>
      <c r="G55" s="45">
        <v>498</v>
      </c>
      <c r="H55" s="24">
        <f t="shared" si="0"/>
        <v>498</v>
      </c>
      <c r="I55" s="34" t="str">
        <f t="shared" si="1"/>
        <v/>
      </c>
      <c r="J55" s="35"/>
      <c r="K55" s="36" t="s">
        <v>42</v>
      </c>
      <c r="L55" s="28">
        <f t="shared" si="6"/>
        <v>8532</v>
      </c>
      <c r="M55" s="71" t="s">
        <v>21</v>
      </c>
      <c r="N55" s="38">
        <v>43524</v>
      </c>
      <c r="O55" s="31"/>
    </row>
    <row r="56" spans="1:19" x14ac:dyDescent="0.25">
      <c r="A56" s="20">
        <v>43524</v>
      </c>
      <c r="B56" s="40" t="s">
        <v>42</v>
      </c>
      <c r="C56" s="41"/>
      <c r="D56" s="42"/>
      <c r="E56" s="43" t="s">
        <v>23</v>
      </c>
      <c r="F56" s="44">
        <v>43476</v>
      </c>
      <c r="G56" s="45">
        <v>507</v>
      </c>
      <c r="H56" s="24">
        <f t="shared" si="0"/>
        <v>507</v>
      </c>
      <c r="I56" s="34" t="str">
        <f t="shared" si="1"/>
        <v/>
      </c>
      <c r="J56" s="35"/>
      <c r="K56" s="36"/>
      <c r="L56" s="28"/>
      <c r="M56" s="71" t="s">
        <v>20</v>
      </c>
      <c r="N56" s="38">
        <v>43535</v>
      </c>
      <c r="O56" s="31"/>
    </row>
    <row r="57" spans="1:19" x14ac:dyDescent="0.25">
      <c r="A57" s="20">
        <f t="shared" si="7"/>
        <v>43524</v>
      </c>
      <c r="B57" s="40" t="s">
        <v>43</v>
      </c>
      <c r="C57" s="41"/>
      <c r="D57" s="42"/>
      <c r="E57" s="43" t="s">
        <v>16</v>
      </c>
      <c r="F57" s="44">
        <v>43491</v>
      </c>
      <c r="G57" s="45">
        <v>1776</v>
      </c>
      <c r="H57" s="24">
        <f t="shared" si="0"/>
        <v>1776</v>
      </c>
      <c r="I57" s="34" t="str">
        <f t="shared" si="1"/>
        <v/>
      </c>
      <c r="J57" s="35"/>
      <c r="K57" s="77"/>
      <c r="L57" s="28">
        <f t="shared" si="6"/>
        <v>0</v>
      </c>
      <c r="M57" s="71" t="s">
        <v>20</v>
      </c>
      <c r="N57" s="38">
        <v>43524</v>
      </c>
      <c r="O57" s="31"/>
    </row>
    <row r="58" spans="1:19" x14ac:dyDescent="0.25">
      <c r="A58" s="20">
        <f t="shared" si="7"/>
        <v>43524</v>
      </c>
      <c r="B58" s="40" t="s">
        <v>43</v>
      </c>
      <c r="C58" s="41"/>
      <c r="D58" s="42"/>
      <c r="E58" s="43" t="s">
        <v>16</v>
      </c>
      <c r="F58" s="44">
        <v>43480</v>
      </c>
      <c r="G58" s="45">
        <v>924</v>
      </c>
      <c r="H58" s="24"/>
      <c r="I58" s="34"/>
      <c r="J58" s="35"/>
      <c r="K58" s="77"/>
      <c r="L58" s="28">
        <f t="shared" si="6"/>
        <v>0</v>
      </c>
      <c r="M58" s="71"/>
      <c r="N58" s="38"/>
      <c r="O58" s="31"/>
    </row>
    <row r="59" spans="1:19" x14ac:dyDescent="0.25">
      <c r="A59" s="20">
        <f t="shared" si="7"/>
        <v>43524</v>
      </c>
      <c r="B59" s="40" t="s">
        <v>43</v>
      </c>
      <c r="C59" s="41"/>
      <c r="D59" s="42"/>
      <c r="E59" s="43" t="s">
        <v>16</v>
      </c>
      <c r="F59" s="44">
        <v>43487</v>
      </c>
      <c r="G59" s="45">
        <v>143.13999999999999</v>
      </c>
      <c r="H59" s="24">
        <f t="shared" ref="H59:H81" si="8">IF(J59="",G59,"")</f>
        <v>143.13999999999999</v>
      </c>
      <c r="I59" s="34" t="str">
        <f t="shared" ref="I59:I82" si="9">IF(J59="p",G59,"")</f>
        <v/>
      </c>
      <c r="J59" s="80"/>
      <c r="L59" s="28">
        <f t="shared" si="6"/>
        <v>0</v>
      </c>
      <c r="M59" s="71" t="s">
        <v>21</v>
      </c>
      <c r="N59" s="38">
        <v>43524</v>
      </c>
      <c r="O59" s="31"/>
    </row>
    <row r="60" spans="1:19" x14ac:dyDescent="0.25">
      <c r="A60" s="20">
        <f t="shared" si="7"/>
        <v>43524</v>
      </c>
      <c r="B60" s="40" t="s">
        <v>43</v>
      </c>
      <c r="C60" s="41"/>
      <c r="D60" s="42"/>
      <c r="E60" s="43" t="s">
        <v>25</v>
      </c>
      <c r="F60" s="44">
        <v>43496</v>
      </c>
      <c r="G60" s="45">
        <v>95.24</v>
      </c>
      <c r="H60" s="24" t="str">
        <f t="shared" si="8"/>
        <v/>
      </c>
      <c r="I60" s="34">
        <f t="shared" si="9"/>
        <v>95.24</v>
      </c>
      <c r="J60" s="80" t="s">
        <v>17</v>
      </c>
      <c r="L60" s="28">
        <f t="shared" si="6"/>
        <v>0</v>
      </c>
      <c r="M60" s="71"/>
      <c r="N60" s="38"/>
      <c r="O60" s="31"/>
    </row>
    <row r="61" spans="1:19" x14ac:dyDescent="0.25">
      <c r="A61" s="20">
        <f t="shared" si="7"/>
        <v>43524</v>
      </c>
      <c r="B61" s="40" t="s">
        <v>43</v>
      </c>
      <c r="E61" s="43" t="s">
        <v>25</v>
      </c>
      <c r="F61" s="22">
        <v>43452</v>
      </c>
      <c r="G61" s="23">
        <v>582</v>
      </c>
      <c r="H61" s="24">
        <f t="shared" si="8"/>
        <v>582</v>
      </c>
      <c r="I61" s="34" t="str">
        <f t="shared" si="9"/>
        <v/>
      </c>
      <c r="J61" s="80"/>
      <c r="K61" s="9"/>
      <c r="L61" s="28">
        <f t="shared" si="6"/>
        <v>0</v>
      </c>
      <c r="M61" s="71" t="s">
        <v>21</v>
      </c>
      <c r="N61" s="38">
        <v>43482</v>
      </c>
      <c r="O61" s="31"/>
    </row>
    <row r="62" spans="1:19" x14ac:dyDescent="0.25">
      <c r="A62" s="20">
        <f t="shared" si="7"/>
        <v>43524</v>
      </c>
      <c r="B62" s="40" t="s">
        <v>43</v>
      </c>
      <c r="E62" s="43" t="s">
        <v>23</v>
      </c>
      <c r="F62" s="22">
        <v>43373</v>
      </c>
      <c r="G62" s="23">
        <v>8995</v>
      </c>
      <c r="H62" s="24">
        <f t="shared" si="8"/>
        <v>8995</v>
      </c>
      <c r="I62" s="34" t="str">
        <f t="shared" si="9"/>
        <v/>
      </c>
      <c r="J62" s="80"/>
      <c r="K62" s="9"/>
      <c r="L62" s="28">
        <f t="shared" si="6"/>
        <v>0</v>
      </c>
      <c r="M62" s="71" t="s">
        <v>21</v>
      </c>
      <c r="N62" s="38">
        <v>43482</v>
      </c>
      <c r="O62" s="31"/>
    </row>
    <row r="63" spans="1:19" x14ac:dyDescent="0.25">
      <c r="A63" s="20">
        <f t="shared" si="7"/>
        <v>43524</v>
      </c>
      <c r="B63" s="40" t="s">
        <v>43</v>
      </c>
      <c r="D63" s="4"/>
      <c r="E63" s="43" t="s">
        <v>25</v>
      </c>
      <c r="F63" s="22">
        <v>43425</v>
      </c>
      <c r="G63" s="23">
        <v>392.4</v>
      </c>
      <c r="H63" s="24">
        <f t="shared" si="8"/>
        <v>392.4</v>
      </c>
      <c r="I63" s="34" t="str">
        <f t="shared" si="9"/>
        <v/>
      </c>
      <c r="J63" s="80"/>
      <c r="K63" s="9"/>
      <c r="L63" s="28">
        <f t="shared" si="6"/>
        <v>0</v>
      </c>
      <c r="M63" s="71" t="s">
        <v>21</v>
      </c>
      <c r="N63" s="38">
        <v>43482</v>
      </c>
      <c r="O63" s="31"/>
    </row>
    <row r="64" spans="1:19" x14ac:dyDescent="0.25">
      <c r="A64" s="20">
        <f t="shared" si="7"/>
        <v>43524</v>
      </c>
      <c r="B64" s="40" t="s">
        <v>43</v>
      </c>
      <c r="E64" s="43" t="s">
        <v>25</v>
      </c>
      <c r="F64" s="22">
        <v>43425</v>
      </c>
      <c r="G64" s="23">
        <v>2484</v>
      </c>
      <c r="H64" s="24">
        <f t="shared" si="8"/>
        <v>2484</v>
      </c>
      <c r="I64" s="34" t="str">
        <f t="shared" si="9"/>
        <v/>
      </c>
      <c r="J64" s="80"/>
      <c r="K64" s="9" t="s">
        <v>43</v>
      </c>
      <c r="L64" s="28">
        <f t="shared" si="6"/>
        <v>37448.240000000005</v>
      </c>
      <c r="M64" s="71" t="s">
        <v>21</v>
      </c>
      <c r="N64" s="38">
        <v>43482</v>
      </c>
      <c r="O64" s="31"/>
    </row>
    <row r="65" spans="1:15" x14ac:dyDescent="0.25">
      <c r="A65" s="20">
        <f t="shared" si="7"/>
        <v>43524</v>
      </c>
      <c r="B65" s="40" t="s">
        <v>43</v>
      </c>
      <c r="C65" s="41"/>
      <c r="D65" s="42"/>
      <c r="E65" s="43" t="s">
        <v>25</v>
      </c>
      <c r="F65" s="44">
        <v>43483</v>
      </c>
      <c r="G65" s="45">
        <v>13206.2</v>
      </c>
      <c r="H65" s="24">
        <f t="shared" si="8"/>
        <v>13206.2</v>
      </c>
      <c r="I65" s="34" t="str">
        <f t="shared" si="9"/>
        <v/>
      </c>
      <c r="J65" s="80"/>
      <c r="L65" s="28">
        <f t="shared" si="6"/>
        <v>0</v>
      </c>
      <c r="M65" s="71" t="s">
        <v>21</v>
      </c>
      <c r="N65" s="38">
        <v>43524</v>
      </c>
      <c r="O65" s="31"/>
    </row>
    <row r="66" spans="1:15" x14ac:dyDescent="0.25">
      <c r="A66" s="20">
        <f t="shared" si="7"/>
        <v>43524</v>
      </c>
      <c r="B66" s="40" t="s">
        <v>43</v>
      </c>
      <c r="C66" s="41"/>
      <c r="D66" s="42"/>
      <c r="E66" s="43" t="s">
        <v>25</v>
      </c>
      <c r="F66" s="44">
        <v>43497</v>
      </c>
      <c r="G66" s="45">
        <v>13.2</v>
      </c>
      <c r="H66" s="24">
        <f t="shared" si="8"/>
        <v>13.2</v>
      </c>
      <c r="I66" s="34" t="str">
        <f t="shared" si="9"/>
        <v/>
      </c>
      <c r="J66" s="80"/>
      <c r="L66" s="28">
        <f t="shared" si="6"/>
        <v>0</v>
      </c>
      <c r="M66" s="71" t="s">
        <v>18</v>
      </c>
      <c r="N66" s="38"/>
      <c r="O66" s="31"/>
    </row>
    <row r="67" spans="1:15" x14ac:dyDescent="0.25">
      <c r="A67" s="20">
        <f t="shared" si="7"/>
        <v>43524</v>
      </c>
      <c r="B67" s="40" t="s">
        <v>43</v>
      </c>
      <c r="C67" s="41"/>
      <c r="D67" s="42"/>
      <c r="E67" s="43" t="s">
        <v>25</v>
      </c>
      <c r="F67" s="44">
        <v>43483</v>
      </c>
      <c r="G67" s="45">
        <v>-316.8</v>
      </c>
      <c r="H67" s="24">
        <f t="shared" si="8"/>
        <v>-316.8</v>
      </c>
      <c r="I67" s="34" t="str">
        <f t="shared" si="9"/>
        <v/>
      </c>
      <c r="J67" s="80"/>
      <c r="K67" s="4" t="s">
        <v>44</v>
      </c>
      <c r="L67" s="28">
        <f t="shared" si="6"/>
        <v>26585.17</v>
      </c>
      <c r="M67" s="71"/>
      <c r="N67" s="38">
        <v>43524</v>
      </c>
      <c r="O67" s="31"/>
    </row>
    <row r="68" spans="1:15" x14ac:dyDescent="0.25">
      <c r="A68" s="20">
        <v>43523</v>
      </c>
      <c r="B68" s="40" t="s">
        <v>43</v>
      </c>
      <c r="C68" s="41"/>
      <c r="D68" s="42"/>
      <c r="E68" s="43" t="s">
        <v>23</v>
      </c>
      <c r="F68" s="44">
        <v>43493</v>
      </c>
      <c r="G68" s="45">
        <v>9153.86</v>
      </c>
      <c r="H68" s="24">
        <f t="shared" si="8"/>
        <v>9153.86</v>
      </c>
      <c r="I68" s="34" t="str">
        <f t="shared" si="9"/>
        <v/>
      </c>
      <c r="J68" s="80"/>
      <c r="L68" s="28">
        <f t="shared" si="6"/>
        <v>0</v>
      </c>
      <c r="M68" s="71"/>
      <c r="N68" s="38"/>
      <c r="O68" s="31"/>
    </row>
    <row r="69" spans="1:15" x14ac:dyDescent="0.25">
      <c r="A69" s="20">
        <f t="shared" ref="A69:A83" si="10">IF(B69&lt;&gt;"",$A$45,"")</f>
        <v>43524</v>
      </c>
      <c r="B69" s="40" t="s">
        <v>44</v>
      </c>
      <c r="C69" s="41"/>
      <c r="D69" s="42"/>
      <c r="E69" s="43" t="s">
        <v>25</v>
      </c>
      <c r="F69" s="44">
        <v>43496</v>
      </c>
      <c r="G69" s="45">
        <v>138.05000000000001</v>
      </c>
      <c r="H69" s="24">
        <f t="shared" si="8"/>
        <v>138.05000000000001</v>
      </c>
      <c r="I69" s="34" t="str">
        <f t="shared" si="9"/>
        <v/>
      </c>
      <c r="J69" s="80"/>
      <c r="L69" s="28">
        <f t="shared" si="6"/>
        <v>0</v>
      </c>
      <c r="M69" s="71" t="s">
        <v>20</v>
      </c>
      <c r="N69" s="38">
        <v>43524</v>
      </c>
      <c r="O69" s="31"/>
    </row>
    <row r="70" spans="1:15" x14ac:dyDescent="0.25">
      <c r="A70" s="20">
        <f t="shared" si="10"/>
        <v>43524</v>
      </c>
      <c r="B70" s="40" t="s">
        <v>44</v>
      </c>
      <c r="C70" s="41"/>
      <c r="D70" s="42"/>
      <c r="E70" s="43" t="s">
        <v>23</v>
      </c>
      <c r="F70" s="44">
        <v>43452</v>
      </c>
      <c r="G70" s="45">
        <v>7380</v>
      </c>
      <c r="H70" s="24">
        <f t="shared" si="8"/>
        <v>7380</v>
      </c>
      <c r="I70" s="34" t="str">
        <f t="shared" si="9"/>
        <v/>
      </c>
      <c r="J70" s="80"/>
      <c r="K70" s="81"/>
      <c r="L70" s="28">
        <f t="shared" si="6"/>
        <v>0</v>
      </c>
      <c r="M70" s="71"/>
      <c r="N70" s="38"/>
      <c r="O70" s="31"/>
    </row>
    <row r="71" spans="1:15" x14ac:dyDescent="0.25">
      <c r="A71" s="20">
        <f t="shared" si="10"/>
        <v>43524</v>
      </c>
      <c r="B71" s="40" t="s">
        <v>44</v>
      </c>
      <c r="C71" s="41"/>
      <c r="D71" s="42"/>
      <c r="E71" s="43" t="s">
        <v>23</v>
      </c>
      <c r="F71" s="44">
        <v>43452</v>
      </c>
      <c r="G71" s="45">
        <v>500</v>
      </c>
      <c r="H71" s="24">
        <f t="shared" si="8"/>
        <v>500</v>
      </c>
      <c r="I71" s="34" t="str">
        <f t="shared" si="9"/>
        <v/>
      </c>
      <c r="J71" s="80"/>
      <c r="K71" s="9"/>
      <c r="L71" s="28">
        <f t="shared" si="6"/>
        <v>0</v>
      </c>
      <c r="M71" s="71"/>
      <c r="N71" s="38"/>
      <c r="O71" s="31"/>
    </row>
    <row r="72" spans="1:15" x14ac:dyDescent="0.25">
      <c r="A72" s="20">
        <f t="shared" si="10"/>
        <v>43524</v>
      </c>
      <c r="B72" s="40" t="s">
        <v>44</v>
      </c>
      <c r="C72" s="41"/>
      <c r="D72" s="42"/>
      <c r="E72" s="43" t="s">
        <v>23</v>
      </c>
      <c r="F72" s="44">
        <v>43452</v>
      </c>
      <c r="G72" s="45">
        <v>1485</v>
      </c>
      <c r="H72" s="24">
        <f t="shared" si="8"/>
        <v>1485</v>
      </c>
      <c r="I72" s="34" t="str">
        <f t="shared" si="9"/>
        <v/>
      </c>
      <c r="J72" s="80"/>
      <c r="K72" s="9"/>
      <c r="L72" s="28">
        <f t="shared" si="6"/>
        <v>0</v>
      </c>
      <c r="M72" s="71"/>
      <c r="N72" s="38"/>
      <c r="O72" s="31"/>
    </row>
    <row r="73" spans="1:15" x14ac:dyDescent="0.25">
      <c r="A73" s="20">
        <f t="shared" si="10"/>
        <v>43524</v>
      </c>
      <c r="B73" s="40" t="s">
        <v>44</v>
      </c>
      <c r="C73" s="41"/>
      <c r="D73" s="42"/>
      <c r="E73" s="43" t="s">
        <v>23</v>
      </c>
      <c r="F73" s="44">
        <v>43452</v>
      </c>
      <c r="G73" s="45">
        <v>1250</v>
      </c>
      <c r="H73" s="24">
        <f t="shared" si="8"/>
        <v>1250</v>
      </c>
      <c r="I73" s="34" t="str">
        <f t="shared" si="9"/>
        <v/>
      </c>
      <c r="J73" s="80"/>
      <c r="K73" s="9"/>
      <c r="L73" s="28">
        <f t="shared" si="6"/>
        <v>0</v>
      </c>
      <c r="M73" s="71"/>
      <c r="N73" s="38"/>
      <c r="O73" s="31"/>
    </row>
    <row r="74" spans="1:15" x14ac:dyDescent="0.25">
      <c r="A74" s="20">
        <f t="shared" si="10"/>
        <v>43524</v>
      </c>
      <c r="B74" s="40" t="s">
        <v>44</v>
      </c>
      <c r="C74" s="41"/>
      <c r="D74" s="42"/>
      <c r="E74" s="43" t="s">
        <v>23</v>
      </c>
      <c r="F74" s="44">
        <v>43452</v>
      </c>
      <c r="G74" s="45">
        <v>1850</v>
      </c>
      <c r="H74" s="24">
        <f t="shared" si="8"/>
        <v>1850</v>
      </c>
      <c r="I74" s="34" t="str">
        <f t="shared" si="9"/>
        <v/>
      </c>
      <c r="J74" s="80"/>
      <c r="K74" s="9"/>
      <c r="L74" s="28">
        <f t="shared" si="6"/>
        <v>0</v>
      </c>
      <c r="M74" s="71"/>
      <c r="N74" s="38"/>
      <c r="O74" s="31"/>
    </row>
    <row r="75" spans="1:15" x14ac:dyDescent="0.25">
      <c r="A75" s="20">
        <f t="shared" si="10"/>
        <v>43524</v>
      </c>
      <c r="B75" s="40" t="s">
        <v>44</v>
      </c>
      <c r="C75" s="41"/>
      <c r="D75" s="41"/>
      <c r="E75" s="43" t="s">
        <v>23</v>
      </c>
      <c r="F75" s="44">
        <v>43452</v>
      </c>
      <c r="G75" s="45">
        <v>1250</v>
      </c>
      <c r="H75" s="24" t="str">
        <f t="shared" si="8"/>
        <v/>
      </c>
      <c r="I75" s="34">
        <f t="shared" si="9"/>
        <v>1250</v>
      </c>
      <c r="J75" s="80" t="s">
        <v>17</v>
      </c>
      <c r="K75" s="81"/>
      <c r="L75" s="28">
        <f t="shared" si="6"/>
        <v>0</v>
      </c>
      <c r="M75" s="71"/>
      <c r="N75" s="38"/>
      <c r="O75" s="31"/>
    </row>
    <row r="76" spans="1:15" x14ac:dyDescent="0.25">
      <c r="A76" s="20">
        <f t="shared" si="10"/>
        <v>43524</v>
      </c>
      <c r="B76" s="40" t="s">
        <v>44</v>
      </c>
      <c r="C76" s="41"/>
      <c r="D76" s="42"/>
      <c r="E76" s="43" t="s">
        <v>23</v>
      </c>
      <c r="F76" s="44">
        <v>43452</v>
      </c>
      <c r="G76" s="45">
        <v>682.5</v>
      </c>
      <c r="H76" s="24">
        <f t="shared" si="8"/>
        <v>682.5</v>
      </c>
      <c r="I76" s="34" t="str">
        <f t="shared" si="9"/>
        <v/>
      </c>
      <c r="J76" s="80"/>
      <c r="K76" s="9"/>
      <c r="L76" s="28">
        <f t="shared" si="6"/>
        <v>0</v>
      </c>
      <c r="M76" s="71"/>
      <c r="N76" s="38"/>
      <c r="O76" s="31"/>
    </row>
    <row r="77" spans="1:15" x14ac:dyDescent="0.25">
      <c r="A77" s="20">
        <f t="shared" si="10"/>
        <v>43524</v>
      </c>
      <c r="B77" s="40" t="s">
        <v>44</v>
      </c>
      <c r="C77" s="41"/>
      <c r="D77" s="42"/>
      <c r="E77" s="43" t="s">
        <v>23</v>
      </c>
      <c r="F77" s="44">
        <v>43452</v>
      </c>
      <c r="G77" s="45">
        <v>1900</v>
      </c>
      <c r="H77" s="24">
        <f t="shared" si="8"/>
        <v>1900</v>
      </c>
      <c r="I77" s="34" t="str">
        <f t="shared" si="9"/>
        <v/>
      </c>
      <c r="J77" s="80"/>
      <c r="L77" s="28">
        <f t="shared" si="6"/>
        <v>0</v>
      </c>
      <c r="M77" s="71"/>
      <c r="N77" s="38"/>
      <c r="O77" s="31"/>
    </row>
    <row r="78" spans="1:15" x14ac:dyDescent="0.25">
      <c r="A78" s="20">
        <f t="shared" si="10"/>
        <v>43524</v>
      </c>
      <c r="B78" s="40" t="s">
        <v>44</v>
      </c>
      <c r="C78" s="41"/>
      <c r="D78" s="42"/>
      <c r="E78" s="43" t="s">
        <v>23</v>
      </c>
      <c r="F78" s="44">
        <v>43452</v>
      </c>
      <c r="G78" s="45">
        <v>6165.62</v>
      </c>
      <c r="H78" s="24">
        <f t="shared" si="8"/>
        <v>6165.62</v>
      </c>
      <c r="I78" s="34" t="str">
        <f t="shared" si="9"/>
        <v/>
      </c>
      <c r="J78" s="80"/>
      <c r="L78" s="28">
        <f t="shared" si="6"/>
        <v>0</v>
      </c>
      <c r="M78" s="71"/>
      <c r="N78" s="38"/>
      <c r="O78" s="31"/>
    </row>
    <row r="79" spans="1:15" x14ac:dyDescent="0.25">
      <c r="A79" s="20">
        <f t="shared" si="10"/>
        <v>43524</v>
      </c>
      <c r="B79" s="40" t="s">
        <v>44</v>
      </c>
      <c r="C79" s="41"/>
      <c r="D79" s="42"/>
      <c r="E79" s="43" t="s">
        <v>23</v>
      </c>
      <c r="F79" s="44">
        <v>43452</v>
      </c>
      <c r="G79" s="45">
        <v>1650</v>
      </c>
      <c r="H79" s="24">
        <f t="shared" si="8"/>
        <v>1650</v>
      </c>
      <c r="I79" s="34" t="str">
        <f t="shared" si="9"/>
        <v/>
      </c>
      <c r="J79" s="80"/>
      <c r="L79" s="28">
        <f t="shared" si="6"/>
        <v>0</v>
      </c>
      <c r="M79" s="71"/>
      <c r="N79" s="38"/>
      <c r="O79" s="31"/>
    </row>
    <row r="80" spans="1:15" x14ac:dyDescent="0.25">
      <c r="A80" s="20">
        <f t="shared" si="10"/>
        <v>43524</v>
      </c>
      <c r="B80" s="40" t="s">
        <v>44</v>
      </c>
      <c r="C80" s="41"/>
      <c r="D80" s="42"/>
      <c r="E80" s="43" t="s">
        <v>23</v>
      </c>
      <c r="F80" s="44">
        <v>43431</v>
      </c>
      <c r="G80" s="45">
        <v>750</v>
      </c>
      <c r="H80" s="24">
        <f t="shared" si="8"/>
        <v>750</v>
      </c>
      <c r="I80" s="34" t="str">
        <f t="shared" si="9"/>
        <v/>
      </c>
      <c r="J80" s="80"/>
      <c r="L80" s="28">
        <f t="shared" si="6"/>
        <v>0</v>
      </c>
      <c r="M80" s="71"/>
      <c r="N80" s="38"/>
      <c r="O80" s="31"/>
    </row>
    <row r="81" spans="1:15" x14ac:dyDescent="0.25">
      <c r="A81" s="20">
        <f t="shared" si="10"/>
        <v>43524</v>
      </c>
      <c r="B81" s="40" t="s">
        <v>44</v>
      </c>
      <c r="C81" s="41"/>
      <c r="D81" s="42"/>
      <c r="E81" s="43" t="s">
        <v>16</v>
      </c>
      <c r="F81" s="44">
        <v>43465</v>
      </c>
      <c r="G81" s="45">
        <v>1584</v>
      </c>
      <c r="H81" s="24">
        <f t="shared" si="8"/>
        <v>1584</v>
      </c>
      <c r="I81" s="34" t="str">
        <f t="shared" si="9"/>
        <v/>
      </c>
      <c r="J81" s="80"/>
      <c r="L81" s="28">
        <f t="shared" si="6"/>
        <v>0</v>
      </c>
      <c r="M81" s="71" t="s">
        <v>21</v>
      </c>
      <c r="N81" s="38">
        <v>43524</v>
      </c>
      <c r="O81" s="31"/>
    </row>
    <row r="82" spans="1:15" x14ac:dyDescent="0.25">
      <c r="A82" s="20" t="str">
        <f t="shared" si="10"/>
        <v/>
      </c>
      <c r="E82" s="53"/>
      <c r="F82" s="22"/>
      <c r="G82" s="59"/>
      <c r="H82" s="82"/>
      <c r="I82" s="83" t="str">
        <f t="shared" si="9"/>
        <v/>
      </c>
      <c r="J82" s="84"/>
      <c r="L82" s="28">
        <f t="shared" si="6"/>
        <v>0</v>
      </c>
      <c r="M82" s="71"/>
      <c r="N82" s="38"/>
      <c r="O82" s="31"/>
    </row>
    <row r="83" spans="1:15" x14ac:dyDescent="0.25">
      <c r="A83" s="20" t="str">
        <f t="shared" si="10"/>
        <v/>
      </c>
      <c r="E83" s="53"/>
      <c r="F83" s="61" t="s">
        <v>26</v>
      </c>
      <c r="G83" s="62"/>
      <c r="H83" s="63">
        <f>SUM(H45:H82)</f>
        <v>69823.17</v>
      </c>
      <c r="I83" s="64">
        <f>SUM(I45:I82)</f>
        <v>1818.24</v>
      </c>
      <c r="J83" s="85"/>
      <c r="K83" s="86"/>
      <c r="L83" s="67"/>
      <c r="M83" s="64">
        <f>H83+I83</f>
        <v>71641.41</v>
      </c>
      <c r="N83" s="38"/>
      <c r="O83" s="31"/>
    </row>
    <row r="84" spans="1:15" x14ac:dyDescent="0.25">
      <c r="A84" s="20"/>
      <c r="E84" s="53"/>
      <c r="F84" s="22"/>
      <c r="G84" s="23"/>
      <c r="H84" s="69">
        <f t="shared" ref="H84:H87" si="11">IF(J84="",G84,"")</f>
        <v>0</v>
      </c>
      <c r="I84" s="25" t="str">
        <f t="shared" ref="I84:I87" si="12">IF(J84="p",G84,"")</f>
        <v/>
      </c>
      <c r="J84" s="87"/>
      <c r="L84" s="88"/>
      <c r="M84" s="37"/>
      <c r="N84" s="38"/>
      <c r="O84" s="31"/>
    </row>
    <row r="85" spans="1:15" x14ac:dyDescent="0.25">
      <c r="A85" s="20"/>
      <c r="B85" s="89"/>
      <c r="C85" s="90"/>
      <c r="D85" s="91"/>
      <c r="E85" s="52"/>
      <c r="F85" s="92"/>
      <c r="G85" s="93"/>
      <c r="H85" s="24">
        <f t="shared" si="11"/>
        <v>0</v>
      </c>
      <c r="I85" s="34" t="str">
        <f t="shared" si="12"/>
        <v/>
      </c>
      <c r="J85" s="80"/>
      <c r="L85" s="88"/>
      <c r="M85" s="37"/>
      <c r="N85" s="38"/>
      <c r="O85" s="31"/>
    </row>
    <row r="86" spans="1:15" ht="14.25" customHeight="1" x14ac:dyDescent="0.25">
      <c r="A86" s="20"/>
      <c r="E86" s="47"/>
      <c r="F86" s="22"/>
      <c r="G86" s="59"/>
      <c r="H86" s="24">
        <f t="shared" si="11"/>
        <v>0</v>
      </c>
      <c r="I86" s="34" t="str">
        <f t="shared" si="12"/>
        <v/>
      </c>
      <c r="J86" s="80"/>
      <c r="L86" s="88"/>
      <c r="M86" s="37"/>
      <c r="N86" s="38"/>
      <c r="O86" s="31"/>
    </row>
    <row r="87" spans="1:15" x14ac:dyDescent="0.25">
      <c r="A87" s="20"/>
      <c r="E87" s="47"/>
      <c r="F87" s="22"/>
      <c r="G87" s="23"/>
      <c r="H87" s="24">
        <f t="shared" si="11"/>
        <v>0</v>
      </c>
      <c r="I87" s="34" t="str">
        <f t="shared" si="12"/>
        <v/>
      </c>
      <c r="J87" s="80"/>
      <c r="L87" s="88"/>
      <c r="M87" s="37"/>
      <c r="N87" s="38"/>
      <c r="O87" s="31"/>
    </row>
    <row r="88" spans="1:15" x14ac:dyDescent="0.25">
      <c r="A88" s="94"/>
      <c r="B88" s="95"/>
      <c r="C88" s="96"/>
      <c r="D88" s="97"/>
      <c r="E88" s="47"/>
      <c r="F88" s="61" t="s">
        <v>29</v>
      </c>
      <c r="G88" s="62"/>
      <c r="H88" s="98">
        <f>H83+H44+H32</f>
        <v>141094.44</v>
      </c>
      <c r="I88" s="64">
        <f>I83+I44+I32</f>
        <v>5365.11</v>
      </c>
      <c r="J88" s="99"/>
      <c r="K88" s="100"/>
      <c r="L88" s="101"/>
      <c r="M88" s="102">
        <f>M83+M44+M32</f>
        <v>146459.54999999999</v>
      </c>
      <c r="N88" s="38"/>
      <c r="O88" s="31"/>
    </row>
    <row r="89" spans="1:15" ht="15.75" thickBot="1" x14ac:dyDescent="0.3">
      <c r="A89" s="103"/>
      <c r="B89" s="104"/>
      <c r="C89" s="105"/>
      <c r="D89" s="106"/>
      <c r="E89" s="107"/>
      <c r="F89" s="7"/>
      <c r="G89" s="108"/>
      <c r="H89" s="109"/>
      <c r="I89" s="110"/>
      <c r="J89" s="111"/>
      <c r="K89" s="112"/>
      <c r="L89" s="113"/>
      <c r="M89" s="114"/>
      <c r="N89" s="115"/>
      <c r="O89" s="116"/>
    </row>
    <row r="90" spans="1:15" ht="15.75" thickTop="1" x14ac:dyDescent="0.25"/>
  </sheetData>
  <autoFilter ref="A3:O88" xr:uid="{00000000-0009-0000-0000-000082000000}"/>
  <mergeCells count="2">
    <mergeCell ref="A1:O1"/>
    <mergeCell ref="K3:L3"/>
  </mergeCells>
  <conditionalFormatting sqref="E4:E252">
    <cfRule type="containsText" dxfId="9" priority="8" stopIfTrue="1" operator="containsText" text="four">
      <formula>NOT(ISERROR(SEARCH("four",E4)))</formula>
    </cfRule>
    <cfRule type="containsText" dxfId="8" priority="9" stopIfTrue="1" operator="containsText" text="presta">
      <formula>NOT(ISERROR(SEARCH("presta",E4)))</formula>
    </cfRule>
    <cfRule type="containsText" dxfId="7" priority="10" stopIfTrue="1" operator="containsText" text="auto">
      <formula>NOT(ISERROR(SEARCH("auto",E4)))</formula>
    </cfRule>
  </conditionalFormatting>
  <conditionalFormatting sqref="I4:J252">
    <cfRule type="expression" dxfId="6" priority="6" stopIfTrue="1">
      <formula>$J4="p"</formula>
    </cfRule>
  </conditionalFormatting>
  <conditionalFormatting sqref="B4:D252 F4:F252 G4:G252 H4:H252">
    <cfRule type="expression" dxfId="5" priority="5" stopIfTrue="1">
      <formula>$J4="p"</formula>
    </cfRule>
  </conditionalFormatting>
  <dataValidations count="2">
    <dataValidation type="list" allowBlank="1" showInputMessage="1" showErrorMessage="1" sqref="M89 M33:M43 M84:M87 M45:M82 M4:M31" xr:uid="{88082703-6E14-4AEE-A7FD-DEA536BB30A4}">
      <formula1>$T$4:$T$16</formula1>
    </dataValidation>
    <dataValidation type="list" allowBlank="1" showInputMessage="1" showErrorMessage="1" sqref="E6:E8 E11:E29 E34:E39 E46:E81" xr:uid="{40FC376D-CCF2-4F9C-92C0-42A26796B604}">
      <formula1>"presta,auto,four"</formula1>
    </dataValidation>
  </dataValidations>
  <printOptions horizontalCentered="1"/>
  <pageMargins left="0.23622047244094491" right="0.23622047244094491" top="0.74803149606299213" bottom="0.74803149606299213" header="0.31496062992125984" footer="0.31496062992125984"/>
  <pageSetup paperSize="9" scale="50" fitToHeight="0" orientation="portrait" r:id="rId1"/>
  <headerFooter>
    <oddFooter>&amp;C&amp;D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FEVRIER 2019</vt:lpstr>
      <vt:lpstr>'FEVRIER 2019'!Zone_d_impression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Harmony LOISEAUX</dc:creator>
  <cp:lastModifiedBy>DjiDji</cp:lastModifiedBy>
  <dcterms:created xsi:type="dcterms:W3CDTF">2019-03-12T15:11:09Z</dcterms:created>
  <dcterms:modified xsi:type="dcterms:W3CDTF">2019-03-12T16:45:44Z</dcterms:modified>
</cp:coreProperties>
</file>