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6120" windowHeight="8760" activeTab="2"/>
  </bookViews>
  <sheets>
    <sheet name="2018" sheetId="1" r:id="rId1"/>
    <sheet name="2019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<sst xmlns="http://schemas.openxmlformats.org/spreadsheetml/2006/main" count="55" uniqueCount="28">
  <si>
    <t xml:space="preserve">Date </t>
  </si>
  <si>
    <t>Retrait</t>
  </si>
  <si>
    <t>Intérêts</t>
  </si>
  <si>
    <t>Taux Intérêt Annuel</t>
  </si>
  <si>
    <t>Intérêt 1 jour</t>
  </si>
  <si>
    <t>Cumul</t>
  </si>
  <si>
    <t>Janvier</t>
  </si>
  <si>
    <t>Février</t>
  </si>
  <si>
    <t>Mars</t>
  </si>
  <si>
    <t>Retraits</t>
  </si>
  <si>
    <t>Intérêt</t>
  </si>
  <si>
    <t>Avril</t>
  </si>
  <si>
    <t>Mois</t>
  </si>
  <si>
    <t>Mai</t>
  </si>
  <si>
    <t>Juin</t>
  </si>
  <si>
    <t>Juillet</t>
  </si>
  <si>
    <t>Aout</t>
  </si>
  <si>
    <t>Sptembre</t>
  </si>
  <si>
    <t>Octobre</t>
  </si>
  <si>
    <t>Novembre</t>
  </si>
  <si>
    <t>Décembre</t>
  </si>
  <si>
    <t>%</t>
  </si>
  <si>
    <t>report 2018</t>
  </si>
  <si>
    <t>report int. 2018</t>
  </si>
  <si>
    <t>Date de prélèvement</t>
  </si>
  <si>
    <t>Montant</t>
  </si>
  <si>
    <t>Intérêts à ce jour</t>
  </si>
  <si>
    <t>Date du relevé</t>
  </si>
</sst>
</file>

<file path=xl/styles.xml><?xml version="1.0" encoding="utf-8"?>
<styleSheet xmlns="http://schemas.openxmlformats.org/spreadsheetml/2006/main">
  <numFmts count="2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#,##0.0000"/>
    <numFmt numFmtId="174" formatCode="#,##0.0"/>
    <numFmt numFmtId="175" formatCode="0_ ;[Red]\-0\ "/>
  </numFmts>
  <fonts count="37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72" fontId="0" fillId="0" borderId="13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5" fontId="0" fillId="0" borderId="12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 horizontal="center"/>
    </xf>
    <xf numFmtId="175" fontId="0" fillId="0" borderId="16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K163"/>
  <sheetViews>
    <sheetView workbookViewId="0" topLeftCell="A1">
      <selection activeCell="A2" sqref="A2:IV4"/>
    </sheetView>
  </sheetViews>
  <sheetFormatPr defaultColWidth="11.421875" defaultRowHeight="12.75"/>
  <cols>
    <col min="4" max="4" width="11.421875" style="28" customWidth="1"/>
    <col min="5" max="6" width="11.421875" style="1" customWidth="1"/>
    <col min="10" max="11" width="11.421875" style="1" customWidth="1"/>
  </cols>
  <sheetData>
    <row r="2" spans="3:11" ht="12">
      <c r="C2" s="7"/>
      <c r="D2" s="22"/>
      <c r="E2" s="8"/>
      <c r="F2" s="8"/>
      <c r="G2" s="13"/>
      <c r="H2" s="13"/>
      <c r="I2" s="13"/>
      <c r="J2" s="8"/>
      <c r="K2" s="30"/>
    </row>
    <row r="3" spans="3:11" ht="12">
      <c r="C3" s="9" t="s">
        <v>3</v>
      </c>
      <c r="D3" s="23"/>
      <c r="E3" s="10"/>
      <c r="F3" s="11">
        <v>3</v>
      </c>
      <c r="G3" s="14" t="s">
        <v>21</v>
      </c>
      <c r="H3" s="14"/>
      <c r="I3" s="14"/>
      <c r="J3" s="10"/>
      <c r="K3" s="31"/>
    </row>
    <row r="4" spans="3:11" ht="12">
      <c r="C4" s="9" t="s">
        <v>4</v>
      </c>
      <c r="D4" s="23"/>
      <c r="E4" s="10"/>
      <c r="F4" s="29">
        <f>F3/36000</f>
        <v>8.333333333333333E-05</v>
      </c>
      <c r="G4" s="14"/>
      <c r="H4" s="14"/>
      <c r="I4" s="14"/>
      <c r="J4" s="10"/>
      <c r="K4" s="31"/>
    </row>
    <row r="5" spans="3:11" ht="12">
      <c r="C5" s="9"/>
      <c r="D5" s="23"/>
      <c r="E5" s="10"/>
      <c r="F5" s="29"/>
      <c r="G5" s="14"/>
      <c r="H5" s="14"/>
      <c r="I5" s="14"/>
      <c r="J5" s="10"/>
      <c r="K5" s="31"/>
    </row>
    <row r="6" spans="3:11" ht="12">
      <c r="C6" s="15"/>
      <c r="D6" s="24"/>
      <c r="E6" s="19"/>
      <c r="F6" s="19"/>
      <c r="G6" s="15"/>
      <c r="H6" s="2"/>
      <c r="I6" s="20"/>
      <c r="J6" s="32"/>
      <c r="K6" s="32"/>
    </row>
    <row r="7" spans="3:11" ht="12">
      <c r="C7" s="4" t="s">
        <v>0</v>
      </c>
      <c r="D7" s="25" t="s">
        <v>12</v>
      </c>
      <c r="E7" s="5" t="s">
        <v>1</v>
      </c>
      <c r="F7" s="5" t="s">
        <v>5</v>
      </c>
      <c r="G7" s="5" t="s">
        <v>2</v>
      </c>
      <c r="H7" s="5"/>
      <c r="I7" s="4" t="s">
        <v>12</v>
      </c>
      <c r="J7" s="5" t="s">
        <v>9</v>
      </c>
      <c r="K7" s="5" t="s">
        <v>10</v>
      </c>
    </row>
    <row r="8" spans="3:11" ht="12">
      <c r="C8" s="17"/>
      <c r="D8" s="26"/>
      <c r="E8" s="16"/>
      <c r="F8" s="16"/>
      <c r="G8" s="16"/>
      <c r="H8" s="3"/>
      <c r="I8" s="21"/>
      <c r="J8" s="33"/>
      <c r="K8" s="33"/>
    </row>
    <row r="9" spans="3:11" ht="12">
      <c r="C9" s="2"/>
      <c r="D9" s="27"/>
      <c r="E9" s="3"/>
      <c r="F9" s="3"/>
      <c r="G9" s="3"/>
      <c r="H9" s="3"/>
      <c r="I9" s="4"/>
      <c r="J9" s="5"/>
      <c r="K9" s="5"/>
    </row>
    <row r="10" spans="3:11" ht="12">
      <c r="C10" s="6">
        <v>43313</v>
      </c>
      <c r="D10" s="27">
        <f>MONTH(C10)</f>
        <v>8</v>
      </c>
      <c r="E10" s="3"/>
      <c r="F10" s="3">
        <f>E10</f>
        <v>0</v>
      </c>
      <c r="G10" s="3"/>
      <c r="H10" s="3"/>
      <c r="I10" s="2" t="s">
        <v>6</v>
      </c>
      <c r="J10" s="3">
        <f>SUMIF(D$10:$G$162,1,$E$10:$ES99)</f>
        <v>0</v>
      </c>
      <c r="K10" s="3">
        <f>SUMIF(D$10:$G$162,1,$G$10:$G$162)</f>
        <v>0</v>
      </c>
    </row>
    <row r="11" spans="3:11" ht="12">
      <c r="C11" s="6">
        <v>43314</v>
      </c>
      <c r="D11" s="27">
        <f aca="true" t="shared" si="0" ref="D11:D74">MONTH(C11)</f>
        <v>8</v>
      </c>
      <c r="E11" s="3">
        <v>392.34</v>
      </c>
      <c r="F11" s="3">
        <f aca="true" t="shared" si="1" ref="F11:F35">F10+E11+G11</f>
        <v>392.34</v>
      </c>
      <c r="G11" s="3">
        <f aca="true" t="shared" si="2" ref="G11:G92">F10*$F$4</f>
        <v>0</v>
      </c>
      <c r="H11" s="3"/>
      <c r="I11" s="3" t="s">
        <v>7</v>
      </c>
      <c r="J11" s="3">
        <f>SUMIF(D$10:$G$162,2,$E$10:$ES100)</f>
        <v>0</v>
      </c>
      <c r="K11" s="3">
        <f>SUMIF(D$10:$G$162,2,$G$10:$G$162)</f>
        <v>0</v>
      </c>
    </row>
    <row r="12" spans="3:11" ht="12">
      <c r="C12" s="6">
        <v>43315</v>
      </c>
      <c r="D12" s="27">
        <f t="shared" si="0"/>
        <v>8</v>
      </c>
      <c r="E12" s="3"/>
      <c r="F12" s="3">
        <f t="shared" si="1"/>
        <v>392.37269499999996</v>
      </c>
      <c r="G12" s="3">
        <f t="shared" si="2"/>
        <v>0.032694999999999995</v>
      </c>
      <c r="H12" s="3"/>
      <c r="I12" s="3" t="s">
        <v>8</v>
      </c>
      <c r="J12" s="3">
        <f>SUMIF(D$10:$G$162,3,$E$10:$ES101)</f>
        <v>0</v>
      </c>
      <c r="K12" s="3">
        <f>SUMIF(D$10:$G$162,3,$G$10:$G$162)</f>
        <v>0</v>
      </c>
    </row>
    <row r="13" spans="3:11" ht="12">
      <c r="C13" s="6">
        <v>43316</v>
      </c>
      <c r="D13" s="27">
        <f t="shared" si="0"/>
        <v>8</v>
      </c>
      <c r="E13" s="3"/>
      <c r="F13" s="3">
        <f t="shared" si="1"/>
        <v>392.4053927245833</v>
      </c>
      <c r="G13" s="3">
        <f t="shared" si="2"/>
        <v>0.03269772458333333</v>
      </c>
      <c r="H13" s="3"/>
      <c r="I13" s="3" t="s">
        <v>11</v>
      </c>
      <c r="J13" s="3">
        <f>SUMIF(D$10:$G$162,4,$E$10:$ES102)</f>
        <v>0</v>
      </c>
      <c r="K13" s="3">
        <f>SUMIF(D$10:$G$162,4,$G$10:$G$162)</f>
        <v>0</v>
      </c>
    </row>
    <row r="14" spans="3:11" ht="12">
      <c r="C14" s="6">
        <v>43317</v>
      </c>
      <c r="D14" s="27">
        <f t="shared" si="0"/>
        <v>8</v>
      </c>
      <c r="E14" s="3"/>
      <c r="F14" s="3">
        <f t="shared" si="1"/>
        <v>392.438093173977</v>
      </c>
      <c r="G14" s="3">
        <f t="shared" si="2"/>
        <v>0.032700449393715275</v>
      </c>
      <c r="H14" s="3"/>
      <c r="I14" s="3" t="s">
        <v>13</v>
      </c>
      <c r="J14" s="3">
        <f>SUMIF(D$10:$G$162,5,$E$10:$ES103)</f>
        <v>0</v>
      </c>
      <c r="K14" s="3">
        <f>SUMIF(D$10:$G$162,5,$G$10:$G$162)</f>
        <v>0</v>
      </c>
    </row>
    <row r="15" spans="3:11" ht="12">
      <c r="C15" s="6">
        <v>43318</v>
      </c>
      <c r="D15" s="27">
        <f t="shared" si="0"/>
        <v>8</v>
      </c>
      <c r="E15" s="3"/>
      <c r="F15" s="3">
        <f t="shared" si="1"/>
        <v>392.47079634840816</v>
      </c>
      <c r="G15" s="3">
        <f t="shared" si="2"/>
        <v>0.03270317443116475</v>
      </c>
      <c r="H15" s="3"/>
      <c r="I15" s="3" t="s">
        <v>14</v>
      </c>
      <c r="J15" s="3">
        <f>SUMIF(D$10:$G$162,6,$E$10:$ES104)</f>
        <v>0</v>
      </c>
      <c r="K15" s="3">
        <f>SUMIF(D$10:$G$162,6,$G$10:$G$162)</f>
        <v>0</v>
      </c>
    </row>
    <row r="16" spans="3:11" ht="12">
      <c r="C16" s="6">
        <v>43319</v>
      </c>
      <c r="D16" s="27">
        <f t="shared" si="0"/>
        <v>8</v>
      </c>
      <c r="E16" s="3"/>
      <c r="F16" s="3">
        <f t="shared" si="1"/>
        <v>392.50350224810387</v>
      </c>
      <c r="G16" s="3">
        <f t="shared" si="2"/>
        <v>0.03270589969570068</v>
      </c>
      <c r="H16" s="3"/>
      <c r="I16" s="3" t="s">
        <v>15</v>
      </c>
      <c r="J16" s="3">
        <f>SUMIF(D$10:$G$162,7,$E$10:$ES105)</f>
        <v>0</v>
      </c>
      <c r="K16" s="3">
        <f>SUMIF(D$10:$G$162,7,$G$10:$G$162)</f>
        <v>0</v>
      </c>
    </row>
    <row r="17" spans="3:11" ht="12">
      <c r="C17" s="6">
        <v>43320</v>
      </c>
      <c r="D17" s="27">
        <f t="shared" si="0"/>
        <v>8</v>
      </c>
      <c r="E17" s="3"/>
      <c r="F17" s="3">
        <f t="shared" si="1"/>
        <v>392.5362108732912</v>
      </c>
      <c r="G17" s="3">
        <f t="shared" si="2"/>
        <v>0.03270862518734199</v>
      </c>
      <c r="H17" s="3"/>
      <c r="I17" s="3" t="s">
        <v>16</v>
      </c>
      <c r="J17" s="3">
        <f>SUMIF(D$10:$G$162,8,$E$10:$ES106)</f>
        <v>392.34</v>
      </c>
      <c r="K17" s="3">
        <f>SUMIF(D$10:$G$162,8,$G$10:$G$162)</f>
        <v>0.9492620109185316</v>
      </c>
    </row>
    <row r="18" spans="3:11" ht="12">
      <c r="C18" s="6">
        <v>43321</v>
      </c>
      <c r="D18" s="27">
        <f t="shared" si="0"/>
        <v>8</v>
      </c>
      <c r="E18" s="3"/>
      <c r="F18" s="3">
        <f t="shared" si="1"/>
        <v>392.5689222241973</v>
      </c>
      <c r="G18" s="3">
        <f t="shared" si="2"/>
        <v>0.0327113509061076</v>
      </c>
      <c r="H18" s="3"/>
      <c r="I18" s="3" t="s">
        <v>17</v>
      </c>
      <c r="J18" s="3">
        <f>SUMIF(D$10:$G$162,9,$E$10:$ES107)</f>
        <v>5082</v>
      </c>
      <c r="K18" s="3">
        <f>SUMIF(D$10:$G$162,9,$G$10:$G$162)</f>
        <v>9.461120911470045</v>
      </c>
    </row>
    <row r="19" spans="3:11" ht="12">
      <c r="C19" s="6">
        <v>43322</v>
      </c>
      <c r="D19" s="27">
        <f t="shared" si="0"/>
        <v>8</v>
      </c>
      <c r="E19" s="3"/>
      <c r="F19" s="3">
        <f t="shared" si="1"/>
        <v>392.6016363010493</v>
      </c>
      <c r="G19" s="3">
        <f t="shared" si="2"/>
        <v>0.03271407685201644</v>
      </c>
      <c r="H19" s="3"/>
      <c r="I19" s="3" t="s">
        <v>18</v>
      </c>
      <c r="J19" s="3">
        <f>SUMIF(D$10:$G$162,10,$E$10:$ES108)</f>
        <v>3630</v>
      </c>
      <c r="K19" s="3">
        <f>SUMIF(D$10:$G$162,10,$G$10:$G$162)</f>
        <v>16.910071614468336</v>
      </c>
    </row>
    <row r="20" spans="3:11" ht="12">
      <c r="C20" s="6">
        <v>43323</v>
      </c>
      <c r="D20" s="27">
        <f t="shared" si="0"/>
        <v>8</v>
      </c>
      <c r="E20" s="3"/>
      <c r="F20" s="3">
        <f t="shared" si="1"/>
        <v>392.6343531040744</v>
      </c>
      <c r="G20" s="3">
        <f t="shared" si="2"/>
        <v>0.03271680302508744</v>
      </c>
      <c r="H20" s="3"/>
      <c r="I20" s="3" t="s">
        <v>19</v>
      </c>
      <c r="J20" s="3">
        <f>SUMIF(D$10:$G$162,11,$E$10:$ES109)</f>
        <v>3600</v>
      </c>
      <c r="K20" s="3">
        <f>SUMIF(D$10:$G$162,11,$G$10:$G$162)</f>
        <v>24.232170408619925</v>
      </c>
    </row>
    <row r="21" spans="3:11" ht="12">
      <c r="C21" s="6">
        <v>43324</v>
      </c>
      <c r="D21" s="27">
        <f t="shared" si="0"/>
        <v>8</v>
      </c>
      <c r="E21" s="3"/>
      <c r="F21" s="3">
        <f t="shared" si="1"/>
        <v>392.66707263349974</v>
      </c>
      <c r="G21" s="3">
        <f t="shared" si="2"/>
        <v>0.03271952942533953</v>
      </c>
      <c r="H21" s="3"/>
      <c r="I21" s="3" t="s">
        <v>20</v>
      </c>
      <c r="J21" s="3">
        <f>SUMIF(D$10:$G$162,12,$E$10:$ES110)</f>
        <v>4100</v>
      </c>
      <c r="K21" s="3">
        <f>SUMIF(D$10:$G$162,12,$G$10:$G$162)</f>
        <v>39.31524261494581</v>
      </c>
    </row>
    <row r="22" spans="3:11" ht="12">
      <c r="C22" s="6">
        <v>43325</v>
      </c>
      <c r="D22" s="27">
        <f t="shared" si="0"/>
        <v>8</v>
      </c>
      <c r="E22" s="3"/>
      <c r="F22" s="3">
        <f t="shared" si="1"/>
        <v>392.69979488955255</v>
      </c>
      <c r="G22" s="3">
        <f t="shared" si="2"/>
        <v>0.032722256052791644</v>
      </c>
      <c r="H22" s="3"/>
      <c r="I22" s="3"/>
      <c r="J22" s="3"/>
      <c r="K22" s="3"/>
    </row>
    <row r="23" spans="3:11" ht="12">
      <c r="C23" s="6">
        <v>43326</v>
      </c>
      <c r="D23" s="27">
        <f t="shared" si="0"/>
        <v>8</v>
      </c>
      <c r="E23" s="3"/>
      <c r="F23" s="3">
        <f t="shared" si="1"/>
        <v>392.73251987246</v>
      </c>
      <c r="G23" s="3">
        <f t="shared" si="2"/>
        <v>0.03272498290746271</v>
      </c>
      <c r="H23" s="3"/>
      <c r="I23" s="15"/>
      <c r="J23" s="19"/>
      <c r="K23" s="19"/>
    </row>
    <row r="24" spans="3:11" ht="12">
      <c r="C24" s="6">
        <v>43327</v>
      </c>
      <c r="D24" s="27">
        <f t="shared" si="0"/>
        <v>8</v>
      </c>
      <c r="E24" s="3"/>
      <c r="F24" s="3">
        <f t="shared" si="1"/>
        <v>392.7652475824494</v>
      </c>
      <c r="G24" s="3">
        <f t="shared" si="2"/>
        <v>0.03272770998937166</v>
      </c>
      <c r="H24" s="3"/>
      <c r="I24" s="3"/>
      <c r="J24" s="3">
        <f>SUM(J10:J21)</f>
        <v>16804.34</v>
      </c>
      <c r="K24" s="3">
        <f>SUM(K10:K21)</f>
        <v>90.86786756042264</v>
      </c>
    </row>
    <row r="25" spans="3:11" ht="12">
      <c r="C25" s="6">
        <v>43328</v>
      </c>
      <c r="D25" s="27">
        <f t="shared" si="0"/>
        <v>8</v>
      </c>
      <c r="E25" s="3"/>
      <c r="F25" s="3">
        <f t="shared" si="1"/>
        <v>392.7979780197479</v>
      </c>
      <c r="G25" s="3">
        <f t="shared" si="2"/>
        <v>0.032730437298537446</v>
      </c>
      <c r="H25" s="18"/>
      <c r="I25" s="16"/>
      <c r="J25" s="16"/>
      <c r="K25" s="16"/>
    </row>
    <row r="26" spans="3:11" ht="12">
      <c r="C26" s="6">
        <v>43329</v>
      </c>
      <c r="D26" s="27">
        <f t="shared" si="0"/>
        <v>8</v>
      </c>
      <c r="E26" s="3"/>
      <c r="F26" s="3">
        <f t="shared" si="1"/>
        <v>392.83071118458287</v>
      </c>
      <c r="G26" s="3">
        <f t="shared" si="2"/>
        <v>0.03273316483497899</v>
      </c>
      <c r="H26" s="34"/>
      <c r="I26" s="10"/>
      <c r="J26" s="10"/>
      <c r="K26" s="10"/>
    </row>
    <row r="27" spans="3:11" ht="12">
      <c r="C27" s="6">
        <v>43330</v>
      </c>
      <c r="D27" s="27">
        <f t="shared" si="0"/>
        <v>8</v>
      </c>
      <c r="E27" s="3"/>
      <c r="F27" s="3">
        <f t="shared" si="1"/>
        <v>392.8634470771816</v>
      </c>
      <c r="G27" s="3">
        <f t="shared" si="2"/>
        <v>0.03273589259871524</v>
      </c>
      <c r="H27" s="18"/>
      <c r="I27" s="10"/>
      <c r="J27" s="10"/>
      <c r="K27" s="10"/>
    </row>
    <row r="28" spans="3:11" ht="12">
      <c r="C28" s="6">
        <v>43331</v>
      </c>
      <c r="D28" s="27">
        <f t="shared" si="0"/>
        <v>8</v>
      </c>
      <c r="E28" s="3"/>
      <c r="F28" s="3">
        <f t="shared" si="1"/>
        <v>392.8961856977714</v>
      </c>
      <c r="G28" s="3">
        <f t="shared" si="2"/>
        <v>0.032738620589765136</v>
      </c>
      <c r="H28" s="18"/>
      <c r="I28" s="10"/>
      <c r="J28" s="10"/>
      <c r="K28" s="10"/>
    </row>
    <row r="29" spans="3:11" ht="12">
      <c r="C29" s="6">
        <v>43332</v>
      </c>
      <c r="D29" s="27">
        <f t="shared" si="0"/>
        <v>8</v>
      </c>
      <c r="E29" s="3"/>
      <c r="F29" s="3">
        <f t="shared" si="1"/>
        <v>392.92892704657953</v>
      </c>
      <c r="G29" s="3">
        <f t="shared" si="2"/>
        <v>0.032741348808147615</v>
      </c>
      <c r="H29" s="18"/>
      <c r="I29" s="10"/>
      <c r="J29" s="10"/>
      <c r="K29" s="10"/>
    </row>
    <row r="30" spans="3:11" ht="12">
      <c r="C30" s="6">
        <v>43333</v>
      </c>
      <c r="D30" s="27">
        <f t="shared" si="0"/>
        <v>8</v>
      </c>
      <c r="E30" s="3"/>
      <c r="F30" s="3">
        <f t="shared" si="1"/>
        <v>392.9616711238334</v>
      </c>
      <c r="G30" s="3">
        <f t="shared" si="2"/>
        <v>0.03274407725388163</v>
      </c>
      <c r="H30" s="18"/>
      <c r="I30" s="10"/>
      <c r="J30" s="10"/>
      <c r="K30" s="10"/>
    </row>
    <row r="31" spans="3:11" ht="12">
      <c r="C31" s="6">
        <v>43334</v>
      </c>
      <c r="D31" s="27">
        <f t="shared" si="0"/>
        <v>8</v>
      </c>
      <c r="E31" s="3"/>
      <c r="F31" s="3">
        <f t="shared" si="1"/>
        <v>392.9944179297604</v>
      </c>
      <c r="G31" s="3">
        <f t="shared" si="2"/>
        <v>0.03274680592698612</v>
      </c>
      <c r="H31" s="18"/>
      <c r="I31" s="10"/>
      <c r="J31" s="10"/>
      <c r="K31" s="10"/>
    </row>
    <row r="32" spans="3:11" ht="12">
      <c r="C32" s="6">
        <v>43335</v>
      </c>
      <c r="D32" s="27">
        <f t="shared" si="0"/>
        <v>8</v>
      </c>
      <c r="E32" s="3"/>
      <c r="F32" s="3">
        <f t="shared" si="1"/>
        <v>393.0271674645879</v>
      </c>
      <c r="G32" s="3">
        <f t="shared" si="2"/>
        <v>0.03274953482748003</v>
      </c>
      <c r="H32" s="18"/>
      <c r="I32" s="10"/>
      <c r="J32" s="10"/>
      <c r="K32" s="10"/>
    </row>
    <row r="33" spans="3:11" ht="12">
      <c r="C33" s="6">
        <v>43336</v>
      </c>
      <c r="D33" s="27">
        <f t="shared" si="0"/>
        <v>8</v>
      </c>
      <c r="E33" s="3"/>
      <c r="F33" s="3">
        <f t="shared" si="1"/>
        <v>393.05991972854326</v>
      </c>
      <c r="G33" s="3">
        <f t="shared" si="2"/>
        <v>0.03275226395538232</v>
      </c>
      <c r="H33" s="18"/>
      <c r="I33" s="10"/>
      <c r="J33" s="10"/>
      <c r="K33" s="10"/>
    </row>
    <row r="34" spans="3:11" ht="12">
      <c r="C34" s="6">
        <v>43337</v>
      </c>
      <c r="D34" s="27">
        <f t="shared" si="0"/>
        <v>8</v>
      </c>
      <c r="E34" s="3"/>
      <c r="F34" s="3">
        <f t="shared" si="1"/>
        <v>393.092674721854</v>
      </c>
      <c r="G34" s="3">
        <f t="shared" si="2"/>
        <v>0.03275499331071194</v>
      </c>
      <c r="H34" s="18"/>
      <c r="I34" s="10"/>
      <c r="J34" s="10"/>
      <c r="K34" s="10"/>
    </row>
    <row r="35" spans="3:11" ht="12">
      <c r="C35" s="6">
        <v>43338</v>
      </c>
      <c r="D35" s="27">
        <f t="shared" si="0"/>
        <v>8</v>
      </c>
      <c r="E35" s="3"/>
      <c r="F35" s="3">
        <f t="shared" si="1"/>
        <v>393.1254324447475</v>
      </c>
      <c r="G35" s="3">
        <f t="shared" si="2"/>
        <v>0.032757722893487835</v>
      </c>
      <c r="H35" s="18"/>
      <c r="I35" s="10"/>
      <c r="J35" s="10"/>
      <c r="K35" s="10"/>
    </row>
    <row r="36" spans="3:11" ht="12">
      <c r="C36" s="6">
        <v>43339</v>
      </c>
      <c r="D36" s="27">
        <f t="shared" si="0"/>
        <v>8</v>
      </c>
      <c r="E36" s="3"/>
      <c r="F36" s="3">
        <f aca="true" t="shared" si="3" ref="F36:F99">F35+E36+G36</f>
        <v>393.1581928974512</v>
      </c>
      <c r="G36" s="3">
        <f t="shared" si="2"/>
        <v>0.03276045270372896</v>
      </c>
      <c r="H36" s="18"/>
      <c r="I36" s="10"/>
      <c r="J36" s="10"/>
      <c r="K36" s="10"/>
    </row>
    <row r="37" spans="3:11" ht="12">
      <c r="C37" s="6">
        <v>43340</v>
      </c>
      <c r="D37" s="27">
        <f t="shared" si="0"/>
        <v>8</v>
      </c>
      <c r="E37" s="3"/>
      <c r="F37" s="3">
        <f t="shared" si="3"/>
        <v>393.1909560801927</v>
      </c>
      <c r="G37" s="3">
        <f t="shared" si="2"/>
        <v>0.03276318274145427</v>
      </c>
      <c r="H37" s="18"/>
      <c r="I37" s="10"/>
      <c r="J37" s="10"/>
      <c r="K37" s="10"/>
    </row>
    <row r="38" spans="3:11" ht="12">
      <c r="C38" s="6">
        <v>43341</v>
      </c>
      <c r="D38" s="27">
        <f t="shared" si="0"/>
        <v>8</v>
      </c>
      <c r="E38" s="3"/>
      <c r="F38" s="3">
        <f t="shared" si="3"/>
        <v>393.2237219931994</v>
      </c>
      <c r="G38" s="3">
        <f t="shared" si="2"/>
        <v>0.032765913006682724</v>
      </c>
      <c r="H38" s="18"/>
      <c r="I38" s="10"/>
      <c r="J38" s="10"/>
      <c r="K38" s="10"/>
    </row>
    <row r="39" spans="3:11" ht="12">
      <c r="C39" s="6">
        <v>43342</v>
      </c>
      <c r="D39" s="27">
        <f t="shared" si="0"/>
        <v>8</v>
      </c>
      <c r="E39" s="3"/>
      <c r="F39" s="3">
        <f t="shared" si="3"/>
        <v>393.2564906366988</v>
      </c>
      <c r="G39" s="3">
        <f t="shared" si="2"/>
        <v>0.03276864349943328</v>
      </c>
      <c r="H39" s="18"/>
      <c r="I39" s="10"/>
      <c r="J39" s="10"/>
      <c r="K39" s="10"/>
    </row>
    <row r="40" spans="3:11" ht="12">
      <c r="C40" s="6">
        <v>43343</v>
      </c>
      <c r="D40" s="27">
        <f t="shared" si="0"/>
        <v>8</v>
      </c>
      <c r="E40" s="3"/>
      <c r="F40" s="3">
        <f t="shared" si="3"/>
        <v>393.28926201091855</v>
      </c>
      <c r="G40" s="3">
        <f t="shared" si="2"/>
        <v>0.0327713742197249</v>
      </c>
      <c r="H40" s="18"/>
      <c r="I40" s="10"/>
      <c r="J40" s="10"/>
      <c r="K40" s="10"/>
    </row>
    <row r="41" spans="3:11" ht="12">
      <c r="C41" s="6">
        <v>43344</v>
      </c>
      <c r="D41" s="27">
        <f t="shared" si="0"/>
        <v>9</v>
      </c>
      <c r="E41" s="3"/>
      <c r="F41" s="3">
        <f t="shared" si="3"/>
        <v>393.3220361160861</v>
      </c>
      <c r="G41" s="3">
        <f t="shared" si="2"/>
        <v>0.03277410516757655</v>
      </c>
      <c r="H41" s="18"/>
      <c r="I41" s="10"/>
      <c r="J41" s="10"/>
      <c r="K41" s="10"/>
    </row>
    <row r="42" spans="3:11" ht="12">
      <c r="C42" s="6">
        <v>43345</v>
      </c>
      <c r="D42" s="27">
        <f t="shared" si="0"/>
        <v>9</v>
      </c>
      <c r="E42" s="3"/>
      <c r="F42" s="3">
        <f t="shared" si="3"/>
        <v>393.35481295242914</v>
      </c>
      <c r="G42" s="3">
        <f t="shared" si="2"/>
        <v>0.032776836343007175</v>
      </c>
      <c r="H42" s="18"/>
      <c r="I42" s="10"/>
      <c r="J42" s="10"/>
      <c r="K42" s="10"/>
    </row>
    <row r="43" spans="3:11" ht="12">
      <c r="C43" s="6">
        <v>43346</v>
      </c>
      <c r="D43" s="27">
        <f t="shared" si="0"/>
        <v>9</v>
      </c>
      <c r="E43" s="3"/>
      <c r="F43" s="3">
        <f t="shared" si="3"/>
        <v>393.3875925201752</v>
      </c>
      <c r="G43" s="3">
        <f t="shared" si="2"/>
        <v>0.03277956774603576</v>
      </c>
      <c r="H43" s="18"/>
      <c r="I43" s="10"/>
      <c r="J43" s="10"/>
      <c r="K43" s="10"/>
    </row>
    <row r="44" spans="3:11" ht="12">
      <c r="C44" s="6">
        <v>43347</v>
      </c>
      <c r="D44" s="27">
        <f t="shared" si="0"/>
        <v>9</v>
      </c>
      <c r="E44" s="3"/>
      <c r="F44" s="3">
        <f t="shared" si="3"/>
        <v>393.42037481955185</v>
      </c>
      <c r="G44" s="3">
        <f t="shared" si="2"/>
        <v>0.03278229937668126</v>
      </c>
      <c r="H44" s="18"/>
      <c r="I44" s="10"/>
      <c r="J44" s="10"/>
      <c r="K44" s="10"/>
    </row>
    <row r="45" spans="3:11" ht="12">
      <c r="C45" s="6">
        <v>43348</v>
      </c>
      <c r="D45" s="27">
        <f t="shared" si="0"/>
        <v>9</v>
      </c>
      <c r="E45" s="3"/>
      <c r="F45" s="3">
        <f t="shared" si="3"/>
        <v>393.4531598507868</v>
      </c>
      <c r="G45" s="3">
        <f t="shared" si="2"/>
        <v>0.03278503123496265</v>
      </c>
      <c r="H45" s="18"/>
      <c r="I45" s="10"/>
      <c r="J45" s="10"/>
      <c r="K45" s="10"/>
    </row>
    <row r="46" spans="3:11" ht="12">
      <c r="C46" s="6">
        <v>43349</v>
      </c>
      <c r="D46" s="27">
        <f t="shared" si="0"/>
        <v>9</v>
      </c>
      <c r="E46" s="3"/>
      <c r="F46" s="3">
        <f t="shared" si="3"/>
        <v>393.4859476141077</v>
      </c>
      <c r="G46" s="3">
        <f t="shared" si="2"/>
        <v>0.032787763320898895</v>
      </c>
      <c r="H46" s="18"/>
      <c r="I46" s="10"/>
      <c r="J46" s="10"/>
      <c r="K46" s="10"/>
    </row>
    <row r="47" spans="3:11" ht="12">
      <c r="C47" s="6">
        <v>43350</v>
      </c>
      <c r="D47" s="27">
        <f t="shared" si="0"/>
        <v>9</v>
      </c>
      <c r="E47" s="3"/>
      <c r="F47" s="3">
        <f t="shared" si="3"/>
        <v>393.51873810974223</v>
      </c>
      <c r="G47" s="3">
        <f t="shared" si="2"/>
        <v>0.032790495634508976</v>
      </c>
      <c r="H47" s="18"/>
      <c r="I47" s="10"/>
      <c r="J47" s="10"/>
      <c r="K47" s="10"/>
    </row>
    <row r="48" spans="3:11" ht="12">
      <c r="C48" s="6">
        <v>43351</v>
      </c>
      <c r="D48" s="27">
        <f t="shared" si="0"/>
        <v>9</v>
      </c>
      <c r="E48" s="3"/>
      <c r="F48" s="3">
        <f t="shared" si="3"/>
        <v>393.55153133791805</v>
      </c>
      <c r="G48" s="3">
        <f t="shared" si="2"/>
        <v>0.03279322817581185</v>
      </c>
      <c r="H48" s="18"/>
      <c r="I48" s="10"/>
      <c r="J48" s="10"/>
      <c r="K48" s="10"/>
    </row>
    <row r="49" spans="3:11" ht="12">
      <c r="C49" s="6">
        <v>43352</v>
      </c>
      <c r="D49" s="27">
        <f t="shared" si="0"/>
        <v>9</v>
      </c>
      <c r="E49" s="3"/>
      <c r="F49" s="3">
        <f t="shared" si="3"/>
        <v>393.5843272988629</v>
      </c>
      <c r="G49" s="3">
        <f t="shared" si="2"/>
        <v>0.0327959609448265</v>
      </c>
      <c r="H49" s="18"/>
      <c r="I49" s="10"/>
      <c r="J49" s="10"/>
      <c r="K49" s="10"/>
    </row>
    <row r="50" spans="3:11" ht="12">
      <c r="C50" s="6">
        <v>43353</v>
      </c>
      <c r="D50" s="27">
        <f t="shared" si="0"/>
        <v>9</v>
      </c>
      <c r="E50" s="3">
        <v>5082</v>
      </c>
      <c r="F50" s="3">
        <f t="shared" si="3"/>
        <v>5475.617125992805</v>
      </c>
      <c r="G50" s="3">
        <f t="shared" si="2"/>
        <v>0.03279869394157191</v>
      </c>
      <c r="H50" s="18"/>
      <c r="I50" s="10"/>
      <c r="J50" s="10"/>
      <c r="K50" s="10"/>
    </row>
    <row r="51" spans="3:11" ht="12">
      <c r="C51" s="6">
        <v>43354</v>
      </c>
      <c r="D51" s="27">
        <f t="shared" si="0"/>
        <v>9</v>
      </c>
      <c r="E51" s="3"/>
      <c r="F51" s="3">
        <f t="shared" si="3"/>
        <v>5476.073427419971</v>
      </c>
      <c r="G51" s="3">
        <f t="shared" si="2"/>
        <v>0.4563014271660671</v>
      </c>
      <c r="H51" s="18"/>
      <c r="I51" s="10"/>
      <c r="J51" s="10"/>
      <c r="K51" s="10"/>
    </row>
    <row r="52" spans="3:11" ht="12">
      <c r="C52" s="6">
        <v>43355</v>
      </c>
      <c r="D52" s="27">
        <f t="shared" si="0"/>
        <v>9</v>
      </c>
      <c r="E52" s="3"/>
      <c r="F52" s="3">
        <f t="shared" si="3"/>
        <v>5476.529766872256</v>
      </c>
      <c r="G52" s="3">
        <f t="shared" si="2"/>
        <v>0.4563394522849976</v>
      </c>
      <c r="H52" s="18"/>
      <c r="I52" s="10"/>
      <c r="J52" s="10"/>
      <c r="K52" s="10"/>
    </row>
    <row r="53" spans="3:11" ht="12">
      <c r="C53" s="6">
        <v>43356</v>
      </c>
      <c r="D53" s="27">
        <f t="shared" si="0"/>
        <v>9</v>
      </c>
      <c r="E53" s="3"/>
      <c r="F53" s="3">
        <f t="shared" si="3"/>
        <v>5476.986144352829</v>
      </c>
      <c r="G53" s="3">
        <f t="shared" si="2"/>
        <v>0.456377480572688</v>
      </c>
      <c r="H53" s="18"/>
      <c r="I53" s="10"/>
      <c r="J53" s="10"/>
      <c r="K53" s="10"/>
    </row>
    <row r="54" spans="3:11" ht="12">
      <c r="C54" s="6">
        <v>43357</v>
      </c>
      <c r="D54" s="27">
        <f t="shared" si="0"/>
        <v>9</v>
      </c>
      <c r="E54" s="3"/>
      <c r="F54" s="3">
        <f t="shared" si="3"/>
        <v>5477.442559864859</v>
      </c>
      <c r="G54" s="3">
        <f t="shared" si="2"/>
        <v>0.4564155120294024</v>
      </c>
      <c r="H54" s="18"/>
      <c r="I54" s="10"/>
      <c r="J54" s="10"/>
      <c r="K54" s="10"/>
    </row>
    <row r="55" spans="3:11" ht="12">
      <c r="C55" s="6">
        <v>43358</v>
      </c>
      <c r="D55" s="27">
        <f t="shared" si="0"/>
        <v>9</v>
      </c>
      <c r="E55" s="3"/>
      <c r="F55" s="3">
        <f t="shared" si="3"/>
        <v>5477.899013411514</v>
      </c>
      <c r="G55" s="3">
        <f t="shared" si="2"/>
        <v>0.4564535466554049</v>
      </c>
      <c r="H55" s="18"/>
      <c r="I55" s="10"/>
      <c r="J55" s="10"/>
      <c r="K55" s="10"/>
    </row>
    <row r="56" spans="3:11" ht="12">
      <c r="C56" s="6">
        <v>43359</v>
      </c>
      <c r="D56" s="27">
        <f t="shared" si="0"/>
        <v>9</v>
      </c>
      <c r="E56" s="3"/>
      <c r="F56" s="3">
        <f t="shared" si="3"/>
        <v>5478.355504995965</v>
      </c>
      <c r="G56" s="3">
        <f t="shared" si="2"/>
        <v>0.45649158445095944</v>
      </c>
      <c r="H56" s="18"/>
      <c r="I56" s="10"/>
      <c r="J56" s="10"/>
      <c r="K56" s="10"/>
    </row>
    <row r="57" spans="3:11" ht="12">
      <c r="C57" s="6">
        <v>43360</v>
      </c>
      <c r="D57" s="27">
        <f t="shared" si="0"/>
        <v>9</v>
      </c>
      <c r="E57" s="3"/>
      <c r="F57" s="3">
        <f t="shared" si="3"/>
        <v>5478.812034621381</v>
      </c>
      <c r="G57" s="3">
        <f t="shared" si="2"/>
        <v>0.4565296254163304</v>
      </c>
      <c r="H57" s="18"/>
      <c r="I57" s="10"/>
      <c r="J57" s="10"/>
      <c r="K57" s="10"/>
    </row>
    <row r="58" spans="3:11" ht="12">
      <c r="C58" s="6">
        <v>43361</v>
      </c>
      <c r="D58" s="27">
        <f t="shared" si="0"/>
        <v>9</v>
      </c>
      <c r="E58" s="3"/>
      <c r="F58" s="3">
        <f t="shared" si="3"/>
        <v>5479.268602290933</v>
      </c>
      <c r="G58" s="3">
        <f t="shared" si="2"/>
        <v>0.45656766955178174</v>
      </c>
      <c r="H58" s="18"/>
      <c r="I58" s="10"/>
      <c r="J58" s="10"/>
      <c r="K58" s="10"/>
    </row>
    <row r="59" spans="3:11" ht="12">
      <c r="C59" s="6">
        <v>43362</v>
      </c>
      <c r="D59" s="27">
        <f t="shared" si="0"/>
        <v>9</v>
      </c>
      <c r="E59" s="3"/>
      <c r="F59" s="3">
        <f t="shared" si="3"/>
        <v>5479.725208007791</v>
      </c>
      <c r="G59" s="3">
        <f t="shared" si="2"/>
        <v>0.4566057168575777</v>
      </c>
      <c r="H59" s="18"/>
      <c r="I59" s="10"/>
      <c r="J59" s="10"/>
      <c r="K59" s="10"/>
    </row>
    <row r="60" spans="3:11" ht="12">
      <c r="C60" s="6">
        <v>43363</v>
      </c>
      <c r="D60" s="27">
        <f t="shared" si="0"/>
        <v>9</v>
      </c>
      <c r="E60" s="3"/>
      <c r="F60" s="3">
        <f t="shared" si="3"/>
        <v>5480.181851775124</v>
      </c>
      <c r="G60" s="3">
        <f t="shared" si="2"/>
        <v>0.45664376733398254</v>
      </c>
      <c r="H60" s="18"/>
      <c r="I60" s="10"/>
      <c r="J60" s="10"/>
      <c r="K60" s="10"/>
    </row>
    <row r="61" spans="3:11" ht="12">
      <c r="C61" s="6">
        <v>43364</v>
      </c>
      <c r="D61" s="27">
        <f t="shared" si="0"/>
        <v>9</v>
      </c>
      <c r="E61" s="3"/>
      <c r="F61" s="3">
        <f t="shared" si="3"/>
        <v>5480.638533596106</v>
      </c>
      <c r="G61" s="3">
        <f t="shared" si="2"/>
        <v>0.45668182098126037</v>
      </c>
      <c r="H61" s="18"/>
      <c r="I61" s="10"/>
      <c r="J61" s="10"/>
      <c r="K61" s="10"/>
    </row>
    <row r="62" spans="3:11" ht="12">
      <c r="C62" s="6">
        <v>43365</v>
      </c>
      <c r="D62" s="27">
        <f t="shared" si="0"/>
        <v>9</v>
      </c>
      <c r="E62" s="3"/>
      <c r="F62" s="3">
        <f t="shared" si="3"/>
        <v>5481.095253473905</v>
      </c>
      <c r="G62" s="3">
        <f t="shared" si="2"/>
        <v>0.4567198777996755</v>
      </c>
      <c r="H62" s="18"/>
      <c r="I62" s="10"/>
      <c r="J62" s="10"/>
      <c r="K62" s="10"/>
    </row>
    <row r="63" spans="3:11" ht="12">
      <c r="C63" s="6">
        <v>43366</v>
      </c>
      <c r="D63" s="27">
        <f t="shared" si="0"/>
        <v>9</v>
      </c>
      <c r="E63" s="3"/>
      <c r="F63" s="3">
        <f t="shared" si="3"/>
        <v>5481.552011411695</v>
      </c>
      <c r="G63" s="3">
        <f t="shared" si="2"/>
        <v>0.4567579377894921</v>
      </c>
      <c r="H63" s="18"/>
      <c r="I63" s="10"/>
      <c r="J63" s="10"/>
      <c r="K63" s="10"/>
    </row>
    <row r="64" spans="3:11" ht="12">
      <c r="C64" s="6">
        <v>43367</v>
      </c>
      <c r="D64" s="27">
        <f t="shared" si="0"/>
        <v>9</v>
      </c>
      <c r="E64" s="3"/>
      <c r="F64" s="3">
        <f t="shared" si="3"/>
        <v>5482.008807412646</v>
      </c>
      <c r="G64" s="3">
        <f t="shared" si="2"/>
        <v>0.4567960009509746</v>
      </c>
      <c r="H64" s="18"/>
      <c r="I64" s="10"/>
      <c r="J64" s="10"/>
      <c r="K64" s="10"/>
    </row>
    <row r="65" spans="3:11" ht="12">
      <c r="C65" s="6">
        <v>43368</v>
      </c>
      <c r="D65" s="27">
        <f t="shared" si="0"/>
        <v>9</v>
      </c>
      <c r="E65" s="3"/>
      <c r="F65" s="3">
        <f t="shared" si="3"/>
        <v>5482.46564147993</v>
      </c>
      <c r="G65" s="3">
        <f t="shared" si="2"/>
        <v>0.45683406728438714</v>
      </c>
      <c r="H65" s="18"/>
      <c r="I65" s="10"/>
      <c r="J65" s="10"/>
      <c r="K65" s="10"/>
    </row>
    <row r="66" spans="3:11" ht="12">
      <c r="C66" s="6">
        <v>43369</v>
      </c>
      <c r="D66" s="27">
        <f t="shared" si="0"/>
        <v>9</v>
      </c>
      <c r="E66" s="3"/>
      <c r="F66" s="3">
        <f t="shared" si="3"/>
        <v>5482.92251361672</v>
      </c>
      <c r="G66" s="3">
        <f t="shared" si="2"/>
        <v>0.45687213678999417</v>
      </c>
      <c r="H66" s="18"/>
      <c r="I66" s="10"/>
      <c r="J66" s="10"/>
      <c r="K66" s="10"/>
    </row>
    <row r="67" spans="3:11" ht="12">
      <c r="C67" s="6">
        <v>43370</v>
      </c>
      <c r="D67" s="27">
        <f t="shared" si="0"/>
        <v>9</v>
      </c>
      <c r="E67" s="3"/>
      <c r="F67" s="3">
        <f t="shared" si="3"/>
        <v>5483.379423826188</v>
      </c>
      <c r="G67" s="3">
        <f t="shared" si="2"/>
        <v>0.45691020946805994</v>
      </c>
      <c r="H67" s="18"/>
      <c r="I67" s="10"/>
      <c r="J67" s="10"/>
      <c r="K67" s="10"/>
    </row>
    <row r="68" spans="3:11" ht="12">
      <c r="C68" s="6">
        <v>43371</v>
      </c>
      <c r="D68" s="27">
        <f t="shared" si="0"/>
        <v>9</v>
      </c>
      <c r="E68" s="3"/>
      <c r="F68" s="3">
        <f t="shared" si="3"/>
        <v>5483.8363721115065</v>
      </c>
      <c r="G68" s="3">
        <f t="shared" si="2"/>
        <v>0.456948285318849</v>
      </c>
      <c r="H68" s="18"/>
      <c r="I68" s="10"/>
      <c r="J68" s="10"/>
      <c r="K68" s="10"/>
    </row>
    <row r="69" spans="3:11" ht="12">
      <c r="C69" s="6">
        <v>43372</v>
      </c>
      <c r="D69" s="27">
        <f t="shared" si="0"/>
        <v>9</v>
      </c>
      <c r="E69" s="3"/>
      <c r="F69" s="3">
        <f t="shared" si="3"/>
        <v>5484.293358475849</v>
      </c>
      <c r="G69" s="3">
        <f t="shared" si="2"/>
        <v>0.4569863643426255</v>
      </c>
      <c r="H69" s="18"/>
      <c r="I69" s="10"/>
      <c r="J69" s="10"/>
      <c r="K69" s="10"/>
    </row>
    <row r="70" spans="3:11" ht="12">
      <c r="C70" s="6">
        <v>43373</v>
      </c>
      <c r="D70" s="27">
        <f t="shared" si="0"/>
        <v>9</v>
      </c>
      <c r="E70" s="3"/>
      <c r="F70" s="3">
        <f t="shared" si="3"/>
        <v>5484.750382922389</v>
      </c>
      <c r="G70" s="3">
        <f t="shared" si="2"/>
        <v>0.4570244465396541</v>
      </c>
      <c r="H70" s="18"/>
      <c r="I70" s="10"/>
      <c r="J70" s="10"/>
      <c r="K70" s="10"/>
    </row>
    <row r="71" spans="3:11" ht="12">
      <c r="C71" s="6">
        <v>43374</v>
      </c>
      <c r="D71" s="27">
        <f t="shared" si="0"/>
        <v>10</v>
      </c>
      <c r="E71" s="3"/>
      <c r="F71" s="3">
        <f t="shared" si="3"/>
        <v>5485.207445454299</v>
      </c>
      <c r="G71" s="3">
        <f t="shared" si="2"/>
        <v>0.4570625319101991</v>
      </c>
      <c r="H71" s="18"/>
      <c r="I71" s="10"/>
      <c r="J71" s="10"/>
      <c r="K71" s="10"/>
    </row>
    <row r="72" spans="3:11" ht="12">
      <c r="C72" s="6">
        <v>43375</v>
      </c>
      <c r="D72" s="27">
        <f t="shared" si="0"/>
        <v>10</v>
      </c>
      <c r="E72" s="3"/>
      <c r="F72" s="3">
        <f t="shared" si="3"/>
        <v>5485.664546074753</v>
      </c>
      <c r="G72" s="3">
        <f t="shared" si="2"/>
        <v>0.4571006204545249</v>
      </c>
      <c r="H72" s="18"/>
      <c r="I72" s="10"/>
      <c r="J72" s="10"/>
      <c r="K72" s="10"/>
    </row>
    <row r="73" spans="3:11" ht="12">
      <c r="C73" s="6">
        <v>43376</v>
      </c>
      <c r="D73" s="27">
        <f t="shared" si="0"/>
        <v>10</v>
      </c>
      <c r="E73" s="3"/>
      <c r="F73" s="3">
        <f t="shared" si="3"/>
        <v>5486.121684786926</v>
      </c>
      <c r="G73" s="3">
        <f t="shared" si="2"/>
        <v>0.4571387121728961</v>
      </c>
      <c r="H73" s="18"/>
      <c r="I73" s="10"/>
      <c r="J73" s="10"/>
      <c r="K73" s="10"/>
    </row>
    <row r="74" spans="3:11" ht="12">
      <c r="C74" s="6">
        <v>43377</v>
      </c>
      <c r="D74" s="27">
        <f t="shared" si="0"/>
        <v>10</v>
      </c>
      <c r="E74" s="3"/>
      <c r="F74" s="3">
        <f t="shared" si="3"/>
        <v>5486.578861593992</v>
      </c>
      <c r="G74" s="3">
        <f t="shared" si="2"/>
        <v>0.4571768070655772</v>
      </c>
      <c r="H74" s="18"/>
      <c r="I74" s="10"/>
      <c r="J74" s="10"/>
      <c r="K74" s="10"/>
    </row>
    <row r="75" spans="3:11" ht="12">
      <c r="C75" s="6">
        <v>43378</v>
      </c>
      <c r="D75" s="27">
        <f aca="true" t="shared" si="4" ref="D75:D138">MONTH(C75)</f>
        <v>10</v>
      </c>
      <c r="E75" s="3"/>
      <c r="F75" s="3">
        <f t="shared" si="3"/>
        <v>5487.036076499125</v>
      </c>
      <c r="G75" s="3">
        <f t="shared" si="2"/>
        <v>0.45721490513283264</v>
      </c>
      <c r="H75" s="18"/>
      <c r="I75" s="10"/>
      <c r="J75" s="10"/>
      <c r="K75" s="10"/>
    </row>
    <row r="76" spans="3:11" ht="12">
      <c r="C76" s="6">
        <v>43379</v>
      </c>
      <c r="D76" s="27">
        <f t="shared" si="4"/>
        <v>10</v>
      </c>
      <c r="E76" s="3"/>
      <c r="F76" s="3">
        <f t="shared" si="3"/>
        <v>5487.4933295055</v>
      </c>
      <c r="G76" s="3">
        <f t="shared" si="2"/>
        <v>0.45725300637492705</v>
      </c>
      <c r="H76" s="18"/>
      <c r="I76" s="10"/>
      <c r="J76" s="10"/>
      <c r="K76" s="10"/>
    </row>
    <row r="77" spans="3:11" ht="12">
      <c r="C77" s="6">
        <v>43380</v>
      </c>
      <c r="D77" s="27">
        <f t="shared" si="4"/>
        <v>10</v>
      </c>
      <c r="E77" s="3"/>
      <c r="F77" s="3">
        <f t="shared" si="3"/>
        <v>5487.950620616292</v>
      </c>
      <c r="G77" s="3">
        <f t="shared" si="2"/>
        <v>0.457291110792125</v>
      </c>
      <c r="H77" s="18"/>
      <c r="I77" s="10"/>
      <c r="J77" s="10"/>
      <c r="K77" s="10"/>
    </row>
    <row r="78" spans="3:11" ht="12">
      <c r="C78" s="6">
        <v>43381</v>
      </c>
      <c r="D78" s="27">
        <f t="shared" si="4"/>
        <v>10</v>
      </c>
      <c r="E78" s="3"/>
      <c r="F78" s="3">
        <f t="shared" si="3"/>
        <v>5488.407949834677</v>
      </c>
      <c r="G78" s="3">
        <f t="shared" si="2"/>
        <v>0.45732921838469104</v>
      </c>
      <c r="H78" s="18"/>
      <c r="I78" s="10"/>
      <c r="J78" s="10"/>
      <c r="K78" s="10"/>
    </row>
    <row r="79" spans="3:11" ht="12">
      <c r="C79" s="6">
        <v>43382</v>
      </c>
      <c r="D79" s="27">
        <f t="shared" si="4"/>
        <v>10</v>
      </c>
      <c r="E79" s="3"/>
      <c r="F79" s="3">
        <f t="shared" si="3"/>
        <v>5488.86531716383</v>
      </c>
      <c r="G79" s="3">
        <f t="shared" si="2"/>
        <v>0.45736732915288975</v>
      </c>
      <c r="H79" s="18"/>
      <c r="I79" s="10"/>
      <c r="J79" s="10"/>
      <c r="K79" s="10"/>
    </row>
    <row r="80" spans="3:11" ht="12">
      <c r="C80" s="6">
        <v>43383</v>
      </c>
      <c r="D80" s="27">
        <f t="shared" si="4"/>
        <v>10</v>
      </c>
      <c r="E80" s="3"/>
      <c r="F80" s="3">
        <f t="shared" si="3"/>
        <v>5489.322722606927</v>
      </c>
      <c r="G80" s="3">
        <f t="shared" si="2"/>
        <v>0.4574054430969858</v>
      </c>
      <c r="H80" s="18"/>
      <c r="I80" s="10"/>
      <c r="J80" s="10"/>
      <c r="K80" s="10"/>
    </row>
    <row r="81" spans="3:11" ht="12">
      <c r="C81" s="6">
        <v>43384</v>
      </c>
      <c r="D81" s="27">
        <f t="shared" si="4"/>
        <v>10</v>
      </c>
      <c r="E81" s="3"/>
      <c r="F81" s="3">
        <f t="shared" si="3"/>
        <v>5489.780166167144</v>
      </c>
      <c r="G81" s="3">
        <f t="shared" si="2"/>
        <v>0.45744356021724386</v>
      </c>
      <c r="H81" s="18"/>
      <c r="I81" s="10"/>
      <c r="J81" s="10"/>
      <c r="K81" s="10"/>
    </row>
    <row r="82" spans="3:11" ht="12">
      <c r="C82" s="6">
        <v>43385</v>
      </c>
      <c r="D82" s="27">
        <f t="shared" si="4"/>
        <v>10</v>
      </c>
      <c r="E82" s="3"/>
      <c r="F82" s="3">
        <f t="shared" si="3"/>
        <v>5490.237647847658</v>
      </c>
      <c r="G82" s="3">
        <f t="shared" si="2"/>
        <v>0.4574816805139286</v>
      </c>
      <c r="H82" s="18"/>
      <c r="I82" s="10"/>
      <c r="J82" s="10"/>
      <c r="K82" s="10"/>
    </row>
    <row r="83" spans="3:11" ht="12">
      <c r="C83" s="6">
        <v>43386</v>
      </c>
      <c r="D83" s="27">
        <f t="shared" si="4"/>
        <v>10</v>
      </c>
      <c r="E83" s="3"/>
      <c r="F83" s="3">
        <f t="shared" si="3"/>
        <v>5490.6951676516455</v>
      </c>
      <c r="G83" s="3">
        <f t="shared" si="2"/>
        <v>0.45751980398730485</v>
      </c>
      <c r="H83" s="18"/>
      <c r="I83" s="10"/>
      <c r="J83" s="10"/>
      <c r="K83" s="10"/>
    </row>
    <row r="84" spans="3:11" ht="12">
      <c r="C84" s="6">
        <v>43387</v>
      </c>
      <c r="D84" s="27">
        <f t="shared" si="4"/>
        <v>10</v>
      </c>
      <c r="E84" s="3"/>
      <c r="F84" s="3">
        <f t="shared" si="3"/>
        <v>5491.152725582283</v>
      </c>
      <c r="G84" s="3">
        <f t="shared" si="2"/>
        <v>0.4575579306376371</v>
      </c>
      <c r="H84" s="18"/>
      <c r="I84" s="10"/>
      <c r="J84" s="10"/>
      <c r="K84" s="10"/>
    </row>
    <row r="85" spans="3:11" ht="12">
      <c r="C85" s="6">
        <v>43388</v>
      </c>
      <c r="D85" s="27">
        <f t="shared" si="4"/>
        <v>10</v>
      </c>
      <c r="E85" s="3"/>
      <c r="F85" s="3">
        <f t="shared" si="3"/>
        <v>5491.610321642748</v>
      </c>
      <c r="G85" s="3">
        <f t="shared" si="2"/>
        <v>0.45759606046519025</v>
      </c>
      <c r="H85" s="18"/>
      <c r="I85" s="10"/>
      <c r="J85" s="10"/>
      <c r="K85" s="10"/>
    </row>
    <row r="86" spans="3:11" ht="12">
      <c r="C86" s="6">
        <v>43389</v>
      </c>
      <c r="D86" s="27">
        <f t="shared" si="4"/>
        <v>10</v>
      </c>
      <c r="E86" s="3"/>
      <c r="F86" s="3">
        <f t="shared" si="3"/>
        <v>5492.067955836218</v>
      </c>
      <c r="G86" s="3">
        <f t="shared" si="2"/>
        <v>0.457634193470229</v>
      </c>
      <c r="H86" s="18"/>
      <c r="I86" s="10"/>
      <c r="J86" s="10"/>
      <c r="K86" s="10"/>
    </row>
    <row r="87" spans="3:11" ht="12">
      <c r="C87" s="6">
        <v>43390</v>
      </c>
      <c r="D87" s="27">
        <f t="shared" si="4"/>
        <v>10</v>
      </c>
      <c r="E87" s="3"/>
      <c r="F87" s="3">
        <f t="shared" si="3"/>
        <v>5492.525628165871</v>
      </c>
      <c r="G87" s="3">
        <f t="shared" si="2"/>
        <v>0.4576723296530182</v>
      </c>
      <c r="H87" s="18"/>
      <c r="I87" s="10"/>
      <c r="J87" s="10"/>
      <c r="K87" s="10"/>
    </row>
    <row r="88" spans="3:11" ht="12">
      <c r="C88" s="6">
        <v>43391</v>
      </c>
      <c r="D88" s="27">
        <f t="shared" si="4"/>
        <v>10</v>
      </c>
      <c r="E88" s="3"/>
      <c r="F88" s="3">
        <f t="shared" si="3"/>
        <v>5492.9833386348855</v>
      </c>
      <c r="G88" s="3">
        <f t="shared" si="2"/>
        <v>0.45771046901382256</v>
      </c>
      <c r="H88" s="18"/>
      <c r="I88" s="10"/>
      <c r="J88" s="10"/>
      <c r="K88" s="10"/>
    </row>
    <row r="89" spans="3:11" ht="12">
      <c r="C89" s="6">
        <v>43392</v>
      </c>
      <c r="D89" s="27">
        <f t="shared" si="4"/>
        <v>10</v>
      </c>
      <c r="E89" s="3"/>
      <c r="F89" s="3">
        <f t="shared" si="3"/>
        <v>5493.441087246439</v>
      </c>
      <c r="G89" s="3">
        <f t="shared" si="2"/>
        <v>0.45774861155290714</v>
      </c>
      <c r="H89" s="18"/>
      <c r="I89" s="10"/>
      <c r="J89" s="10"/>
      <c r="K89" s="10"/>
    </row>
    <row r="90" spans="3:11" ht="12">
      <c r="C90" s="6">
        <v>43393</v>
      </c>
      <c r="D90" s="27">
        <f t="shared" si="4"/>
        <v>10</v>
      </c>
      <c r="E90" s="3"/>
      <c r="F90" s="3">
        <f t="shared" si="3"/>
        <v>5493.898874003709</v>
      </c>
      <c r="G90" s="3">
        <f t="shared" si="2"/>
        <v>0.4577867572705365</v>
      </c>
      <c r="H90" s="18"/>
      <c r="I90" s="10"/>
      <c r="J90" s="10"/>
      <c r="K90" s="10"/>
    </row>
    <row r="91" spans="3:11" ht="12">
      <c r="C91" s="6">
        <v>43394</v>
      </c>
      <c r="D91" s="27">
        <f t="shared" si="4"/>
        <v>10</v>
      </c>
      <c r="E91" s="3"/>
      <c r="F91" s="3">
        <f t="shared" si="3"/>
        <v>5494.356698909876</v>
      </c>
      <c r="G91" s="3">
        <f t="shared" si="2"/>
        <v>0.45782490616697574</v>
      </c>
      <c r="H91" s="18"/>
      <c r="I91" s="10"/>
      <c r="J91" s="10"/>
      <c r="K91" s="10"/>
    </row>
    <row r="92" spans="3:11" ht="12">
      <c r="C92" s="6">
        <v>43395</v>
      </c>
      <c r="D92" s="27">
        <f t="shared" si="4"/>
        <v>10</v>
      </c>
      <c r="E92" s="3">
        <v>3630</v>
      </c>
      <c r="F92" s="3">
        <f t="shared" si="3"/>
        <v>9124.814561968118</v>
      </c>
      <c r="G92" s="3">
        <f t="shared" si="2"/>
        <v>0.4578630582424897</v>
      </c>
      <c r="H92" s="18"/>
      <c r="I92" s="10"/>
      <c r="J92" s="10"/>
      <c r="K92" s="10"/>
    </row>
    <row r="93" spans="3:11" ht="12">
      <c r="C93" s="6">
        <v>43396</v>
      </c>
      <c r="D93" s="27">
        <f t="shared" si="4"/>
        <v>10</v>
      </c>
      <c r="E93" s="3"/>
      <c r="F93" s="3">
        <f t="shared" si="3"/>
        <v>9125.574963181616</v>
      </c>
      <c r="G93" s="3">
        <f aca="true" t="shared" si="5" ref="G93:G156">F92*$F$4</f>
        <v>0.7604012134973431</v>
      </c>
      <c r="H93" s="18"/>
      <c r="I93" s="10"/>
      <c r="J93" s="10"/>
      <c r="K93" s="10"/>
    </row>
    <row r="94" spans="3:11" ht="12">
      <c r="C94" s="6">
        <v>43397</v>
      </c>
      <c r="D94" s="27">
        <f t="shared" si="4"/>
        <v>10</v>
      </c>
      <c r="E94" s="3"/>
      <c r="F94" s="3">
        <f t="shared" si="3"/>
        <v>9126.335427761882</v>
      </c>
      <c r="G94" s="3">
        <f t="shared" si="5"/>
        <v>0.7604645802651346</v>
      </c>
      <c r="H94" s="18"/>
      <c r="I94" s="10"/>
      <c r="J94" s="10"/>
      <c r="K94" s="10"/>
    </row>
    <row r="95" spans="3:11" ht="12">
      <c r="C95" s="6">
        <v>43398</v>
      </c>
      <c r="D95" s="27">
        <f t="shared" si="4"/>
        <v>10</v>
      </c>
      <c r="E95" s="3"/>
      <c r="F95" s="3">
        <f t="shared" si="3"/>
        <v>9127.095955714196</v>
      </c>
      <c r="G95" s="3">
        <f t="shared" si="5"/>
        <v>0.7605279523134901</v>
      </c>
      <c r="H95" s="18"/>
      <c r="I95" s="10"/>
      <c r="J95" s="10"/>
      <c r="K95" s="10"/>
    </row>
    <row r="96" spans="3:11" ht="12">
      <c r="C96" s="6">
        <v>43399</v>
      </c>
      <c r="D96" s="27">
        <f t="shared" si="4"/>
        <v>10</v>
      </c>
      <c r="E96" s="3"/>
      <c r="F96" s="3">
        <f t="shared" si="3"/>
        <v>9127.856547043839</v>
      </c>
      <c r="G96" s="3">
        <f t="shared" si="5"/>
        <v>0.7605913296428496</v>
      </c>
      <c r="H96" s="18"/>
      <c r="I96" s="10"/>
      <c r="J96" s="10"/>
      <c r="K96" s="10"/>
    </row>
    <row r="97" spans="3:11" ht="12">
      <c r="C97" s="6">
        <v>43400</v>
      </c>
      <c r="D97" s="27">
        <f t="shared" si="4"/>
        <v>10</v>
      </c>
      <c r="E97" s="3"/>
      <c r="F97" s="3">
        <f t="shared" si="3"/>
        <v>9128.617201756093</v>
      </c>
      <c r="G97" s="3">
        <f t="shared" si="5"/>
        <v>0.7606547122536532</v>
      </c>
      <c r="H97" s="18"/>
      <c r="I97" s="10"/>
      <c r="J97" s="10"/>
      <c r="K97" s="10"/>
    </row>
    <row r="98" spans="3:11" ht="12">
      <c r="C98" s="6">
        <v>43401</v>
      </c>
      <c r="D98" s="27">
        <f t="shared" si="4"/>
        <v>10</v>
      </c>
      <c r="E98" s="3"/>
      <c r="F98" s="3">
        <f t="shared" si="3"/>
        <v>9129.377919856239</v>
      </c>
      <c r="G98" s="3">
        <f t="shared" si="5"/>
        <v>0.760718100146341</v>
      </c>
      <c r="H98" s="18"/>
      <c r="I98" s="10"/>
      <c r="J98" s="10"/>
      <c r="K98" s="10"/>
    </row>
    <row r="99" spans="3:8" ht="12">
      <c r="C99" s="6">
        <v>43402</v>
      </c>
      <c r="D99" s="27">
        <f t="shared" si="4"/>
        <v>10</v>
      </c>
      <c r="E99" s="3"/>
      <c r="F99" s="3">
        <f t="shared" si="3"/>
        <v>9130.13870134956</v>
      </c>
      <c r="G99" s="3">
        <f t="shared" si="5"/>
        <v>0.7607814933213533</v>
      </c>
      <c r="H99" s="9"/>
    </row>
    <row r="100" spans="3:8" ht="12">
      <c r="C100" s="6">
        <v>43403</v>
      </c>
      <c r="D100" s="27">
        <f t="shared" si="4"/>
        <v>10</v>
      </c>
      <c r="F100" s="3">
        <f aca="true" t="shared" si="6" ref="F100:F162">F99+E100+G100</f>
        <v>9130.89954624134</v>
      </c>
      <c r="G100" s="3">
        <f t="shared" si="5"/>
        <v>0.7608448917791301</v>
      </c>
      <c r="H100" s="18"/>
    </row>
    <row r="101" spans="3:7" ht="12">
      <c r="C101" s="6">
        <v>43404</v>
      </c>
      <c r="D101" s="27">
        <f t="shared" si="4"/>
        <v>10</v>
      </c>
      <c r="F101" s="3">
        <f t="shared" si="6"/>
        <v>9131.660454536861</v>
      </c>
      <c r="G101" s="3">
        <f t="shared" si="5"/>
        <v>0.7609082955201116</v>
      </c>
    </row>
    <row r="102" spans="3:7" ht="12">
      <c r="C102" s="6">
        <v>43405</v>
      </c>
      <c r="D102" s="27">
        <f t="shared" si="4"/>
        <v>11</v>
      </c>
      <c r="F102" s="3">
        <f t="shared" si="6"/>
        <v>9132.421426241406</v>
      </c>
      <c r="G102" s="3">
        <f t="shared" si="5"/>
        <v>0.7609717045447384</v>
      </c>
    </row>
    <row r="103" spans="3:7" ht="12">
      <c r="C103" s="6">
        <v>43406</v>
      </c>
      <c r="D103" s="27">
        <f t="shared" si="4"/>
        <v>11</v>
      </c>
      <c r="F103" s="3">
        <f t="shared" si="6"/>
        <v>9133.18246136026</v>
      </c>
      <c r="G103" s="3">
        <f t="shared" si="5"/>
        <v>0.7610351188534504</v>
      </c>
    </row>
    <row r="104" spans="3:7" ht="12">
      <c r="C104" s="6">
        <v>43407</v>
      </c>
      <c r="D104" s="27">
        <f t="shared" si="4"/>
        <v>11</v>
      </c>
      <c r="F104" s="3">
        <f t="shared" si="6"/>
        <v>9133.943559898707</v>
      </c>
      <c r="G104" s="3">
        <f t="shared" si="5"/>
        <v>0.7610985384466883</v>
      </c>
    </row>
    <row r="105" spans="3:7" ht="12">
      <c r="C105" s="6">
        <v>43408</v>
      </c>
      <c r="D105" s="27">
        <f t="shared" si="4"/>
        <v>11</v>
      </c>
      <c r="F105" s="3">
        <f t="shared" si="6"/>
        <v>9134.704721862032</v>
      </c>
      <c r="G105" s="3">
        <f t="shared" si="5"/>
        <v>0.7611619633248923</v>
      </c>
    </row>
    <row r="106" spans="3:7" ht="12">
      <c r="C106" s="6">
        <v>43409</v>
      </c>
      <c r="D106" s="27">
        <f t="shared" si="4"/>
        <v>11</v>
      </c>
      <c r="F106" s="3">
        <f t="shared" si="6"/>
        <v>9135.46594725552</v>
      </c>
      <c r="G106" s="3">
        <f t="shared" si="5"/>
        <v>0.7612253934885026</v>
      </c>
    </row>
    <row r="107" spans="3:7" ht="12">
      <c r="C107" s="6">
        <v>43410</v>
      </c>
      <c r="D107" s="27">
        <f t="shared" si="4"/>
        <v>11</v>
      </c>
      <c r="F107" s="3">
        <f t="shared" si="6"/>
        <v>9136.227236084458</v>
      </c>
      <c r="G107" s="3">
        <f t="shared" si="5"/>
        <v>0.7612888289379599</v>
      </c>
    </row>
    <row r="108" spans="3:7" ht="12">
      <c r="C108" s="6">
        <v>43411</v>
      </c>
      <c r="D108" s="27">
        <f t="shared" si="4"/>
        <v>11</v>
      </c>
      <c r="F108" s="3">
        <f t="shared" si="6"/>
        <v>9136.988588354132</v>
      </c>
      <c r="G108" s="3">
        <f t="shared" si="5"/>
        <v>0.7613522696737048</v>
      </c>
    </row>
    <row r="109" spans="3:7" ht="12">
      <c r="C109" s="6">
        <v>43412</v>
      </c>
      <c r="D109" s="27">
        <f t="shared" si="4"/>
        <v>11</v>
      </c>
      <c r="F109" s="3">
        <f t="shared" si="6"/>
        <v>9137.750004069829</v>
      </c>
      <c r="G109" s="3">
        <f t="shared" si="5"/>
        <v>0.7614157156961776</v>
      </c>
    </row>
    <row r="110" spans="3:7" ht="12">
      <c r="C110" s="6">
        <v>43413</v>
      </c>
      <c r="D110" s="27">
        <f t="shared" si="4"/>
        <v>11</v>
      </c>
      <c r="F110" s="3">
        <f t="shared" si="6"/>
        <v>9138.511483236834</v>
      </c>
      <c r="G110" s="3">
        <f t="shared" si="5"/>
        <v>0.7614791670058191</v>
      </c>
    </row>
    <row r="111" spans="3:7" ht="12">
      <c r="C111" s="6">
        <v>43414</v>
      </c>
      <c r="D111" s="27">
        <f t="shared" si="4"/>
        <v>11</v>
      </c>
      <c r="F111" s="3">
        <f t="shared" si="6"/>
        <v>9139.273025860437</v>
      </c>
      <c r="G111" s="3">
        <f t="shared" si="5"/>
        <v>0.7615426236030696</v>
      </c>
    </row>
    <row r="112" spans="3:7" ht="12">
      <c r="C112" s="6">
        <v>43415</v>
      </c>
      <c r="D112" s="27">
        <f t="shared" si="4"/>
        <v>11</v>
      </c>
      <c r="F112" s="3">
        <f t="shared" si="6"/>
        <v>9140.034631945926</v>
      </c>
      <c r="G112" s="3">
        <f t="shared" si="5"/>
        <v>0.7616060854883697</v>
      </c>
    </row>
    <row r="113" spans="3:7" ht="12">
      <c r="C113" s="6">
        <v>43416</v>
      </c>
      <c r="D113" s="27">
        <f t="shared" si="4"/>
        <v>11</v>
      </c>
      <c r="E113" s="1"/>
      <c r="F113" s="3">
        <f t="shared" si="6"/>
        <v>9140.796301498587</v>
      </c>
      <c r="G113" s="3">
        <f t="shared" si="5"/>
        <v>0.7616695526621604</v>
      </c>
    </row>
    <row r="114" spans="3:7" ht="12">
      <c r="C114" s="6">
        <v>43417</v>
      </c>
      <c r="D114" s="27">
        <f t="shared" si="4"/>
        <v>11</v>
      </c>
      <c r="E114" s="1"/>
      <c r="F114" s="3">
        <f t="shared" si="6"/>
        <v>9141.558034523712</v>
      </c>
      <c r="G114" s="3">
        <f t="shared" si="5"/>
        <v>0.7617330251248823</v>
      </c>
    </row>
    <row r="115" spans="3:7" ht="12">
      <c r="C115" s="6">
        <v>43418</v>
      </c>
      <c r="D115" s="27">
        <f t="shared" si="4"/>
        <v>11</v>
      </c>
      <c r="E115" s="1"/>
      <c r="F115" s="3">
        <f t="shared" si="6"/>
        <v>9142.319831026589</v>
      </c>
      <c r="G115" s="3">
        <f t="shared" si="5"/>
        <v>0.761796502876976</v>
      </c>
    </row>
    <row r="116" spans="3:7" ht="12">
      <c r="C116" s="6">
        <v>43419</v>
      </c>
      <c r="D116" s="27">
        <f t="shared" si="4"/>
        <v>11</v>
      </c>
      <c r="E116" s="1"/>
      <c r="F116" s="3">
        <f t="shared" si="6"/>
        <v>9143.081691012509</v>
      </c>
      <c r="G116" s="3">
        <f t="shared" si="5"/>
        <v>0.7618599859188824</v>
      </c>
    </row>
    <row r="117" spans="3:7" ht="12">
      <c r="C117" s="6">
        <v>43420</v>
      </c>
      <c r="D117" s="27">
        <f t="shared" si="4"/>
        <v>11</v>
      </c>
      <c r="E117" s="1"/>
      <c r="F117" s="3">
        <f t="shared" si="6"/>
        <v>9143.84361448676</v>
      </c>
      <c r="G117" s="3">
        <f t="shared" si="5"/>
        <v>0.7619234742510423</v>
      </c>
    </row>
    <row r="118" spans="3:7" ht="12">
      <c r="C118" s="6">
        <v>43421</v>
      </c>
      <c r="D118" s="27">
        <f t="shared" si="4"/>
        <v>11</v>
      </c>
      <c r="E118" s="1"/>
      <c r="F118" s="3">
        <f t="shared" si="6"/>
        <v>9144.605601454634</v>
      </c>
      <c r="G118" s="3">
        <f t="shared" si="5"/>
        <v>0.7619869678738965</v>
      </c>
    </row>
    <row r="119" spans="3:7" ht="12">
      <c r="C119" s="6">
        <v>43422</v>
      </c>
      <c r="D119" s="27">
        <f t="shared" si="4"/>
        <v>11</v>
      </c>
      <c r="E119" s="1"/>
      <c r="F119" s="3">
        <f t="shared" si="6"/>
        <v>9145.367651921422</v>
      </c>
      <c r="G119" s="3">
        <f t="shared" si="5"/>
        <v>0.7620504667878861</v>
      </c>
    </row>
    <row r="120" spans="3:7" ht="12">
      <c r="C120" s="6">
        <v>43423</v>
      </c>
      <c r="D120" s="27">
        <f t="shared" si="4"/>
        <v>11</v>
      </c>
      <c r="E120" s="1"/>
      <c r="F120" s="3">
        <f t="shared" si="6"/>
        <v>9146.129765892416</v>
      </c>
      <c r="G120" s="3">
        <f t="shared" si="5"/>
        <v>0.7621139709934518</v>
      </c>
    </row>
    <row r="121" spans="3:7" ht="12">
      <c r="C121" s="6">
        <v>43424</v>
      </c>
      <c r="D121" s="27">
        <f t="shared" si="4"/>
        <v>11</v>
      </c>
      <c r="E121" s="1">
        <v>900</v>
      </c>
      <c r="F121" s="3">
        <f t="shared" si="6"/>
        <v>10046.891943372906</v>
      </c>
      <c r="G121" s="3">
        <f t="shared" si="5"/>
        <v>0.7621774804910346</v>
      </c>
    </row>
    <row r="122" spans="3:7" ht="12">
      <c r="C122" s="6">
        <v>43425</v>
      </c>
      <c r="D122" s="27">
        <f t="shared" si="4"/>
        <v>11</v>
      </c>
      <c r="E122" s="1"/>
      <c r="F122" s="3">
        <f t="shared" si="6"/>
        <v>10047.729184368187</v>
      </c>
      <c r="G122" s="3">
        <f t="shared" si="5"/>
        <v>0.8372409952810754</v>
      </c>
    </row>
    <row r="123" spans="3:7" ht="12">
      <c r="C123" s="6">
        <v>43426</v>
      </c>
      <c r="D123" s="27">
        <f t="shared" si="4"/>
        <v>11</v>
      </c>
      <c r="E123" s="1"/>
      <c r="F123" s="3">
        <f t="shared" si="6"/>
        <v>10048.566495133551</v>
      </c>
      <c r="G123" s="3">
        <f t="shared" si="5"/>
        <v>0.8373107653640155</v>
      </c>
    </row>
    <row r="124" spans="3:7" ht="12">
      <c r="C124" s="6">
        <v>43427</v>
      </c>
      <c r="D124" s="27">
        <f t="shared" si="4"/>
        <v>11</v>
      </c>
      <c r="E124" s="1">
        <v>900</v>
      </c>
      <c r="F124" s="3">
        <f t="shared" si="6"/>
        <v>10949.403875674812</v>
      </c>
      <c r="G124" s="3">
        <f t="shared" si="5"/>
        <v>0.8373805412611293</v>
      </c>
    </row>
    <row r="125" spans="3:7" ht="12">
      <c r="C125" s="6">
        <v>43428</v>
      </c>
      <c r="D125" s="27">
        <f t="shared" si="4"/>
        <v>11</v>
      </c>
      <c r="E125" s="1"/>
      <c r="F125" s="3">
        <f t="shared" si="6"/>
        <v>10950.316325997785</v>
      </c>
      <c r="G125" s="3">
        <f t="shared" si="5"/>
        <v>0.912450322972901</v>
      </c>
    </row>
    <row r="126" spans="3:7" ht="12">
      <c r="C126" s="6">
        <v>43429</v>
      </c>
      <c r="D126" s="27">
        <f t="shared" si="4"/>
        <v>11</v>
      </c>
      <c r="E126" s="1"/>
      <c r="F126" s="3">
        <f t="shared" si="6"/>
        <v>10951.228852358285</v>
      </c>
      <c r="G126" s="3">
        <f t="shared" si="5"/>
        <v>0.9125263604998154</v>
      </c>
    </row>
    <row r="127" spans="3:7" ht="12">
      <c r="C127" s="6">
        <v>43430</v>
      </c>
      <c r="D127" s="27">
        <f t="shared" si="4"/>
        <v>11</v>
      </c>
      <c r="E127" s="1"/>
      <c r="F127" s="3">
        <f t="shared" si="6"/>
        <v>10952.141454762648</v>
      </c>
      <c r="G127" s="3">
        <f t="shared" si="5"/>
        <v>0.9126024043631904</v>
      </c>
    </row>
    <row r="128" spans="3:7" ht="12">
      <c r="C128" s="6">
        <v>43431</v>
      </c>
      <c r="D128" s="27">
        <f t="shared" si="4"/>
        <v>11</v>
      </c>
      <c r="E128" s="1"/>
      <c r="F128" s="3">
        <f t="shared" si="6"/>
        <v>10953.054133217212</v>
      </c>
      <c r="G128" s="3">
        <f t="shared" si="5"/>
        <v>0.912678454563554</v>
      </c>
    </row>
    <row r="129" spans="3:7" ht="12">
      <c r="C129" s="6">
        <v>43432</v>
      </c>
      <c r="D129" s="27">
        <f t="shared" si="4"/>
        <v>11</v>
      </c>
      <c r="E129" s="1"/>
      <c r="F129" s="3">
        <f t="shared" si="6"/>
        <v>10953.966887728315</v>
      </c>
      <c r="G129" s="3">
        <f t="shared" si="5"/>
        <v>0.9127545111014344</v>
      </c>
    </row>
    <row r="130" spans="3:7" ht="12">
      <c r="C130" s="6">
        <v>43433</v>
      </c>
      <c r="D130" s="27">
        <f t="shared" si="4"/>
        <v>11</v>
      </c>
      <c r="E130" s="1">
        <v>1200</v>
      </c>
      <c r="F130" s="3">
        <f t="shared" si="6"/>
        <v>12154.879718302293</v>
      </c>
      <c r="G130" s="3">
        <f t="shared" si="5"/>
        <v>0.9128305739773596</v>
      </c>
    </row>
    <row r="131" spans="3:7" ht="12">
      <c r="C131" s="6">
        <v>43434</v>
      </c>
      <c r="D131" s="27">
        <f t="shared" si="4"/>
        <v>11</v>
      </c>
      <c r="E131" s="1">
        <v>600</v>
      </c>
      <c r="F131" s="3">
        <f t="shared" si="6"/>
        <v>12755.892624945485</v>
      </c>
      <c r="G131" s="3">
        <f t="shared" si="5"/>
        <v>1.0129066431918576</v>
      </c>
    </row>
    <row r="132" spans="3:7" ht="12">
      <c r="C132" s="6">
        <v>43435</v>
      </c>
      <c r="D132" s="27">
        <f t="shared" si="4"/>
        <v>12</v>
      </c>
      <c r="E132" s="1"/>
      <c r="F132" s="3">
        <f t="shared" si="6"/>
        <v>12756.955615997564</v>
      </c>
      <c r="G132" s="3">
        <f t="shared" si="5"/>
        <v>1.0629910520787904</v>
      </c>
    </row>
    <row r="133" spans="3:7" ht="12">
      <c r="C133" s="6">
        <v>43436</v>
      </c>
      <c r="D133" s="27">
        <f t="shared" si="4"/>
        <v>12</v>
      </c>
      <c r="E133" s="1"/>
      <c r="F133" s="3">
        <f t="shared" si="6"/>
        <v>12758.01869563223</v>
      </c>
      <c r="G133" s="3">
        <f t="shared" si="5"/>
        <v>1.0630796346664637</v>
      </c>
    </row>
    <row r="134" spans="3:7" ht="12">
      <c r="C134" s="6">
        <v>43437</v>
      </c>
      <c r="D134" s="27">
        <f t="shared" si="4"/>
        <v>12</v>
      </c>
      <c r="E134" s="1"/>
      <c r="F134" s="3">
        <f t="shared" si="6"/>
        <v>12759.081863856867</v>
      </c>
      <c r="G134" s="3">
        <f t="shared" si="5"/>
        <v>1.0631682246360192</v>
      </c>
    </row>
    <row r="135" spans="3:7" ht="12">
      <c r="C135" s="6">
        <v>43438</v>
      </c>
      <c r="D135" s="27">
        <f t="shared" si="4"/>
        <v>12</v>
      </c>
      <c r="E135" s="1"/>
      <c r="F135" s="3">
        <f t="shared" si="6"/>
        <v>12760.145120678855</v>
      </c>
      <c r="G135" s="3">
        <f t="shared" si="5"/>
        <v>1.0632568219880723</v>
      </c>
    </row>
    <row r="136" spans="3:7" ht="12">
      <c r="C136" s="6">
        <v>43439</v>
      </c>
      <c r="D136" s="27">
        <f t="shared" si="4"/>
        <v>12</v>
      </c>
      <c r="E136" s="1"/>
      <c r="F136" s="3">
        <f t="shared" si="6"/>
        <v>12761.208466105578</v>
      </c>
      <c r="G136" s="3">
        <f t="shared" si="5"/>
        <v>1.0633454267232378</v>
      </c>
    </row>
    <row r="137" spans="3:7" ht="12">
      <c r="C137" s="6">
        <v>43440</v>
      </c>
      <c r="D137" s="27">
        <f t="shared" si="4"/>
        <v>12</v>
      </c>
      <c r="E137" s="1"/>
      <c r="F137" s="3">
        <f t="shared" si="6"/>
        <v>12762.27190014442</v>
      </c>
      <c r="G137" s="3">
        <f t="shared" si="5"/>
        <v>1.0634340388421315</v>
      </c>
    </row>
    <row r="138" spans="3:7" ht="12">
      <c r="C138" s="6">
        <v>43441</v>
      </c>
      <c r="D138" s="27">
        <f t="shared" si="4"/>
        <v>12</v>
      </c>
      <c r="E138" s="1"/>
      <c r="F138" s="3">
        <f t="shared" si="6"/>
        <v>12763.335422802766</v>
      </c>
      <c r="G138" s="3">
        <f t="shared" si="5"/>
        <v>1.0635226583453683</v>
      </c>
    </row>
    <row r="139" spans="3:7" ht="12">
      <c r="C139" s="6">
        <v>43442</v>
      </c>
      <c r="D139" s="27">
        <f aca="true" t="shared" si="7" ref="D139:D162">MONTH(C139)</f>
        <v>12</v>
      </c>
      <c r="E139" s="1"/>
      <c r="F139" s="3">
        <f t="shared" si="6"/>
        <v>12764.399034088</v>
      </c>
      <c r="G139" s="3">
        <f t="shared" si="5"/>
        <v>1.0636112852335637</v>
      </c>
    </row>
    <row r="140" spans="3:7" ht="12">
      <c r="C140" s="6">
        <v>43443</v>
      </c>
      <c r="D140" s="27">
        <f t="shared" si="7"/>
        <v>12</v>
      </c>
      <c r="E140" s="1">
        <v>500</v>
      </c>
      <c r="F140" s="3">
        <f t="shared" si="6"/>
        <v>13265.462734007506</v>
      </c>
      <c r="G140" s="3">
        <f t="shared" si="5"/>
        <v>1.0636999195073331</v>
      </c>
    </row>
    <row r="141" spans="3:7" ht="12">
      <c r="C141" s="6">
        <v>43444</v>
      </c>
      <c r="D141" s="27">
        <f t="shared" si="7"/>
        <v>12</v>
      </c>
      <c r="E141" s="1"/>
      <c r="F141" s="3">
        <f t="shared" si="6"/>
        <v>13266.56818923534</v>
      </c>
      <c r="G141" s="3">
        <f t="shared" si="5"/>
        <v>1.1054552278339589</v>
      </c>
    </row>
    <row r="142" spans="3:7" ht="12">
      <c r="C142" s="6">
        <v>43445</v>
      </c>
      <c r="D142" s="27">
        <f t="shared" si="7"/>
        <v>12</v>
      </c>
      <c r="E142" s="1"/>
      <c r="F142" s="3">
        <f t="shared" si="6"/>
        <v>13267.673736584444</v>
      </c>
      <c r="G142" s="3">
        <f t="shared" si="5"/>
        <v>1.105547349102945</v>
      </c>
    </row>
    <row r="143" spans="3:7" ht="12">
      <c r="C143" s="6">
        <v>43446</v>
      </c>
      <c r="D143" s="27">
        <f t="shared" si="7"/>
        <v>12</v>
      </c>
      <c r="E143" s="1"/>
      <c r="F143" s="3">
        <f t="shared" si="6"/>
        <v>13268.779376062492</v>
      </c>
      <c r="G143" s="3">
        <f t="shared" si="5"/>
        <v>1.1056394780487036</v>
      </c>
    </row>
    <row r="144" spans="3:7" ht="12">
      <c r="C144" s="6">
        <v>43447</v>
      </c>
      <c r="D144" s="27">
        <f t="shared" si="7"/>
        <v>12</v>
      </c>
      <c r="E144" s="1">
        <v>3600</v>
      </c>
      <c r="F144" s="3">
        <f t="shared" si="6"/>
        <v>16869.885107677164</v>
      </c>
      <c r="G144" s="3">
        <f t="shared" si="5"/>
        <v>1.1057316146718743</v>
      </c>
    </row>
    <row r="145" spans="3:7" ht="12">
      <c r="C145" s="6">
        <v>43448</v>
      </c>
      <c r="D145" s="27">
        <f t="shared" si="7"/>
        <v>12</v>
      </c>
      <c r="E145" s="1"/>
      <c r="F145" s="3">
        <f t="shared" si="6"/>
        <v>16871.29093143614</v>
      </c>
      <c r="G145" s="3">
        <f t="shared" si="5"/>
        <v>1.405823758973097</v>
      </c>
    </row>
    <row r="146" spans="3:7" ht="12">
      <c r="C146" s="6">
        <v>43449</v>
      </c>
      <c r="D146" s="27">
        <f t="shared" si="7"/>
        <v>12</v>
      </c>
      <c r="E146" s="1"/>
      <c r="F146" s="3">
        <f t="shared" si="6"/>
        <v>16872.696872347093</v>
      </c>
      <c r="G146" s="3">
        <f t="shared" si="5"/>
        <v>1.4059409109530114</v>
      </c>
    </row>
    <row r="147" spans="3:7" ht="12">
      <c r="C147" s="6">
        <v>43450</v>
      </c>
      <c r="D147" s="27">
        <f t="shared" si="7"/>
        <v>12</v>
      </c>
      <c r="E147" s="1"/>
      <c r="F147" s="3">
        <f t="shared" si="6"/>
        <v>16874.102930419787</v>
      </c>
      <c r="G147" s="3">
        <f t="shared" si="5"/>
        <v>1.406058072695591</v>
      </c>
    </row>
    <row r="148" spans="3:7" ht="12">
      <c r="C148" s="6">
        <v>43451</v>
      </c>
      <c r="D148" s="27">
        <f t="shared" si="7"/>
        <v>12</v>
      </c>
      <c r="E148" s="1"/>
      <c r="F148" s="3">
        <f t="shared" si="6"/>
        <v>16875.50910566399</v>
      </c>
      <c r="G148" s="3">
        <f t="shared" si="5"/>
        <v>1.4061752442016489</v>
      </c>
    </row>
    <row r="149" spans="3:7" ht="12">
      <c r="C149" s="6">
        <v>43452</v>
      </c>
      <c r="D149" s="27">
        <f t="shared" si="7"/>
        <v>12</v>
      </c>
      <c r="E149" s="1"/>
      <c r="F149" s="3">
        <f t="shared" si="6"/>
        <v>16876.915398089463</v>
      </c>
      <c r="G149" s="3">
        <f t="shared" si="5"/>
        <v>1.406292425471999</v>
      </c>
    </row>
    <row r="150" spans="3:7" ht="12">
      <c r="C150" s="6">
        <v>43453</v>
      </c>
      <c r="D150" s="27">
        <f t="shared" si="7"/>
        <v>12</v>
      </c>
      <c r="E150" s="1"/>
      <c r="F150" s="3">
        <f t="shared" si="6"/>
        <v>16878.32180770597</v>
      </c>
      <c r="G150" s="3">
        <f t="shared" si="5"/>
        <v>1.406409616507455</v>
      </c>
    </row>
    <row r="151" spans="3:7" ht="12">
      <c r="C151" s="6">
        <v>43454</v>
      </c>
      <c r="D151" s="27">
        <f t="shared" si="7"/>
        <v>12</v>
      </c>
      <c r="E151" s="1"/>
      <c r="F151" s="3">
        <f t="shared" si="6"/>
        <v>16879.728334523275</v>
      </c>
      <c r="G151" s="3">
        <f t="shared" si="5"/>
        <v>1.4065268173088306</v>
      </c>
    </row>
    <row r="152" spans="3:7" ht="12">
      <c r="C152" s="6">
        <v>43455</v>
      </c>
      <c r="D152" s="27">
        <f t="shared" si="7"/>
        <v>12</v>
      </c>
      <c r="E152" s="1"/>
      <c r="F152" s="3">
        <f t="shared" si="6"/>
        <v>16881.134978551152</v>
      </c>
      <c r="G152" s="3">
        <f t="shared" si="5"/>
        <v>1.4066440278769397</v>
      </c>
    </row>
    <row r="153" spans="3:7" ht="12">
      <c r="C153" s="6">
        <v>43456</v>
      </c>
      <c r="D153" s="27">
        <f t="shared" si="7"/>
        <v>12</v>
      </c>
      <c r="E153" s="1"/>
      <c r="F153" s="3">
        <f t="shared" si="6"/>
        <v>16882.541739799366</v>
      </c>
      <c r="G153" s="3">
        <f t="shared" si="5"/>
        <v>1.406761248212596</v>
      </c>
    </row>
    <row r="154" spans="3:7" ht="12">
      <c r="C154" s="6">
        <v>43457</v>
      </c>
      <c r="D154" s="27">
        <f t="shared" si="7"/>
        <v>12</v>
      </c>
      <c r="E154" s="1"/>
      <c r="F154" s="3">
        <f t="shared" si="6"/>
        <v>16883.94861827768</v>
      </c>
      <c r="G154" s="3">
        <f t="shared" si="5"/>
        <v>1.4068784783166137</v>
      </c>
    </row>
    <row r="155" spans="3:7" ht="12">
      <c r="C155" s="6">
        <v>43458</v>
      </c>
      <c r="D155" s="27">
        <f t="shared" si="7"/>
        <v>12</v>
      </c>
      <c r="E155" s="1"/>
      <c r="F155" s="3">
        <f t="shared" si="6"/>
        <v>16885.35561399587</v>
      </c>
      <c r="G155" s="3">
        <f t="shared" si="5"/>
        <v>1.4069957181898067</v>
      </c>
    </row>
    <row r="156" spans="3:7" ht="12">
      <c r="C156" s="6">
        <v>43459</v>
      </c>
      <c r="D156" s="27">
        <f t="shared" si="7"/>
        <v>12</v>
      </c>
      <c r="E156" s="1"/>
      <c r="F156" s="3">
        <f t="shared" si="6"/>
        <v>16886.762726963705</v>
      </c>
      <c r="G156" s="3">
        <f t="shared" si="5"/>
        <v>1.4071129678329892</v>
      </c>
    </row>
    <row r="157" spans="3:7" ht="12">
      <c r="C157" s="6">
        <v>43460</v>
      </c>
      <c r="D157" s="27">
        <f t="shared" si="7"/>
        <v>12</v>
      </c>
      <c r="E157" s="1"/>
      <c r="F157" s="3">
        <f t="shared" si="6"/>
        <v>16888.169957190952</v>
      </c>
      <c r="G157" s="3">
        <f aca="true" t="shared" si="8" ref="G157:G162">F156*$F$4</f>
        <v>1.4072302272469754</v>
      </c>
    </row>
    <row r="158" spans="3:7" ht="12">
      <c r="C158" s="6">
        <v>43461</v>
      </c>
      <c r="D158" s="27">
        <f t="shared" si="7"/>
        <v>12</v>
      </c>
      <c r="E158" s="1"/>
      <c r="F158" s="3">
        <f t="shared" si="6"/>
        <v>16889.577304687384</v>
      </c>
      <c r="G158" s="3">
        <f t="shared" si="8"/>
        <v>1.4073474964325794</v>
      </c>
    </row>
    <row r="159" spans="3:7" ht="12">
      <c r="C159" s="6">
        <v>43462</v>
      </c>
      <c r="D159" s="27">
        <f t="shared" si="7"/>
        <v>12</v>
      </c>
      <c r="E159" s="1"/>
      <c r="F159" s="3">
        <f t="shared" si="6"/>
        <v>16890.984769462775</v>
      </c>
      <c r="G159" s="3">
        <f t="shared" si="8"/>
        <v>1.4074647753906153</v>
      </c>
    </row>
    <row r="160" spans="3:7" ht="12">
      <c r="C160" s="6">
        <v>43463</v>
      </c>
      <c r="D160" s="27">
        <f t="shared" si="7"/>
        <v>12</v>
      </c>
      <c r="E160" s="1"/>
      <c r="F160" s="3">
        <f t="shared" si="6"/>
        <v>16892.392351526898</v>
      </c>
      <c r="G160" s="3">
        <f t="shared" si="8"/>
        <v>1.407582064121898</v>
      </c>
    </row>
    <row r="161" spans="3:7" ht="12">
      <c r="C161" s="6">
        <v>43464</v>
      </c>
      <c r="D161" s="27">
        <f t="shared" si="7"/>
        <v>12</v>
      </c>
      <c r="E161" s="1"/>
      <c r="F161" s="3">
        <f t="shared" si="6"/>
        <v>16893.800050889524</v>
      </c>
      <c r="G161" s="3">
        <f t="shared" si="8"/>
        <v>1.4076993626272414</v>
      </c>
    </row>
    <row r="162" spans="3:7" ht="12">
      <c r="C162" s="6">
        <v>43465</v>
      </c>
      <c r="D162" s="27">
        <f t="shared" si="7"/>
        <v>12</v>
      </c>
      <c r="E162" s="1"/>
      <c r="F162" s="3">
        <f t="shared" si="6"/>
        <v>16895.20786756043</v>
      </c>
      <c r="G162" s="3">
        <f t="shared" si="8"/>
        <v>1.4078166709074602</v>
      </c>
    </row>
    <row r="163" spans="4:6" ht="12">
      <c r="D163" s="28"/>
      <c r="E163" s="12">
        <f>SUM(E10:E162)</f>
        <v>16804.34</v>
      </c>
      <c r="F163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K164"/>
  <sheetViews>
    <sheetView workbookViewId="0" topLeftCell="A1">
      <selection activeCell="K11" sqref="K11"/>
    </sheetView>
  </sheetViews>
  <sheetFormatPr defaultColWidth="11.421875" defaultRowHeight="12.75"/>
  <cols>
    <col min="4" max="4" width="11.421875" style="28" customWidth="1"/>
    <col min="5" max="6" width="11.421875" style="1" customWidth="1"/>
    <col min="10" max="11" width="11.421875" style="1" customWidth="1"/>
  </cols>
  <sheetData>
    <row r="2" spans="3:11" ht="12">
      <c r="C2" s="7"/>
      <c r="D2" s="22"/>
      <c r="E2" s="8"/>
      <c r="F2" s="8"/>
      <c r="G2" s="13"/>
      <c r="H2" s="13"/>
      <c r="I2" s="13"/>
      <c r="J2" s="8"/>
      <c r="K2" s="30"/>
    </row>
    <row r="3" spans="3:11" ht="12">
      <c r="C3" s="9" t="s">
        <v>3</v>
      </c>
      <c r="D3" s="23"/>
      <c r="E3" s="10"/>
      <c r="F3" s="11">
        <v>3</v>
      </c>
      <c r="G3" s="14" t="s">
        <v>21</v>
      </c>
      <c r="H3" s="14"/>
      <c r="I3" s="14"/>
      <c r="J3" s="10"/>
      <c r="K3" s="31"/>
    </row>
    <row r="4" spans="3:11" ht="12">
      <c r="C4" s="9" t="s">
        <v>4</v>
      </c>
      <c r="D4" s="23"/>
      <c r="E4" s="10"/>
      <c r="F4" s="29">
        <f>F3/36000</f>
        <v>8.333333333333333E-05</v>
      </c>
      <c r="G4" s="14"/>
      <c r="H4" s="14"/>
      <c r="I4" s="14"/>
      <c r="J4" s="10"/>
      <c r="K4" s="31"/>
    </row>
    <row r="5" spans="3:11" ht="12">
      <c r="C5" s="9" t="s">
        <v>22</v>
      </c>
      <c r="D5" s="23"/>
      <c r="E5" s="10"/>
      <c r="F5" s="35">
        <f>'2018'!J24</f>
        <v>16804.34</v>
      </c>
      <c r="G5" s="14"/>
      <c r="H5" s="14"/>
      <c r="I5" s="14"/>
      <c r="J5" s="10"/>
      <c r="K5" s="31"/>
    </row>
    <row r="6" spans="3:11" ht="12">
      <c r="C6" s="9" t="s">
        <v>23</v>
      </c>
      <c r="D6" s="23"/>
      <c r="E6" s="10"/>
      <c r="F6" s="29">
        <f>'2018'!K24</f>
        <v>90.86786756042264</v>
      </c>
      <c r="G6" s="14"/>
      <c r="H6" s="14"/>
      <c r="I6" s="14"/>
      <c r="J6" s="10"/>
      <c r="K6" s="31"/>
    </row>
    <row r="7" spans="3:11" ht="12">
      <c r="C7" s="15"/>
      <c r="D7" s="24"/>
      <c r="E7" s="19"/>
      <c r="F7" s="19"/>
      <c r="G7" s="15"/>
      <c r="H7" s="2"/>
      <c r="I7" s="20"/>
      <c r="J7" s="32"/>
      <c r="K7" s="32"/>
    </row>
    <row r="8" spans="3:11" ht="12">
      <c r="C8" s="4" t="s">
        <v>0</v>
      </c>
      <c r="D8" s="25" t="s">
        <v>12</v>
      </c>
      <c r="E8" s="5" t="s">
        <v>1</v>
      </c>
      <c r="F8" s="5" t="s">
        <v>5</v>
      </c>
      <c r="G8" s="5" t="s">
        <v>2</v>
      </c>
      <c r="H8" s="5"/>
      <c r="I8" s="4" t="s">
        <v>12</v>
      </c>
      <c r="J8" s="5" t="s">
        <v>9</v>
      </c>
      <c r="K8" s="5" t="s">
        <v>10</v>
      </c>
    </row>
    <row r="9" spans="3:11" ht="12">
      <c r="C9" s="17"/>
      <c r="D9" s="26"/>
      <c r="E9" s="16"/>
      <c r="F9" s="16"/>
      <c r="G9" s="16"/>
      <c r="H9" s="3"/>
      <c r="I9" s="21"/>
      <c r="J9" s="33"/>
      <c r="K9" s="33"/>
    </row>
    <row r="10" spans="3:11" ht="12">
      <c r="C10" s="2"/>
      <c r="D10" s="27"/>
      <c r="E10" s="3"/>
      <c r="F10" s="3"/>
      <c r="G10" s="3"/>
      <c r="H10" s="3"/>
      <c r="I10" s="4"/>
      <c r="J10" s="5"/>
      <c r="K10" s="5"/>
    </row>
    <row r="11" spans="3:11" ht="12">
      <c r="C11" s="6">
        <v>43466</v>
      </c>
      <c r="D11" s="27">
        <f>MONTH(C11)</f>
        <v>1</v>
      </c>
      <c r="E11" s="3"/>
      <c r="F11" s="3">
        <f>F5+E11+G11</f>
        <v>16805.740361666667</v>
      </c>
      <c r="G11" s="3">
        <f>F5*$F$4</f>
        <v>1.4003616666666667</v>
      </c>
      <c r="H11" s="3"/>
      <c r="I11" s="2" t="s">
        <v>6</v>
      </c>
      <c r="J11" s="3">
        <f>SUMIF(D$11:$G$163,1,$E$11:$ES100)</f>
        <v>4489</v>
      </c>
      <c r="K11" s="3">
        <f>SUMIF(D$11:$G$163,1,$G$11:$G$163)</f>
        <v>52.6105421005694</v>
      </c>
    </row>
    <row r="12" spans="3:11" ht="12">
      <c r="C12" s="6">
        <v>43467</v>
      </c>
      <c r="D12" s="27">
        <f aca="true" t="shared" si="0" ref="D12:D75">MONTH(C12)</f>
        <v>1</v>
      </c>
      <c r="E12" s="3">
        <v>2900</v>
      </c>
      <c r="F12" s="3">
        <f aca="true" t="shared" si="1" ref="F12:F75">F11+E12+G12</f>
        <v>19707.14084003014</v>
      </c>
      <c r="G12" s="3">
        <f aca="true" t="shared" si="2" ref="G11:G93">F11*$F$4</f>
        <v>1.4004783634722222</v>
      </c>
      <c r="H12" s="3"/>
      <c r="I12" s="3" t="s">
        <v>7</v>
      </c>
      <c r="J12" s="3">
        <f>SUMIF(D$11:$G$163,2,$E$11:$ES101)</f>
        <v>2425</v>
      </c>
      <c r="K12" s="3">
        <f>SUMIF(D$11:$G$163,2,$G$11:$G$163)</f>
        <v>52.53404523232974</v>
      </c>
    </row>
    <row r="13" spans="3:11" ht="12">
      <c r="C13" s="6">
        <v>43468</v>
      </c>
      <c r="D13" s="27">
        <f t="shared" si="0"/>
        <v>1</v>
      </c>
      <c r="E13" s="3">
        <v>850</v>
      </c>
      <c r="F13" s="3">
        <f t="shared" si="1"/>
        <v>20558.78310176681</v>
      </c>
      <c r="G13" s="3">
        <f t="shared" si="2"/>
        <v>1.6422617366691783</v>
      </c>
      <c r="H13" s="3"/>
      <c r="I13" s="3" t="s">
        <v>8</v>
      </c>
      <c r="J13" s="3">
        <f>SUMIF(D$11:$G$163,3,$E$11:$ES102)</f>
        <v>217</v>
      </c>
      <c r="K13" s="3">
        <f>SUMIF(D$11:$G$163,3,$G$11:$G$163)</f>
        <v>62.1460228057046</v>
      </c>
    </row>
    <row r="14" spans="3:11" ht="12">
      <c r="C14" s="6">
        <v>43469</v>
      </c>
      <c r="D14" s="27">
        <f t="shared" si="0"/>
        <v>1</v>
      </c>
      <c r="E14" s="3"/>
      <c r="F14" s="3">
        <f t="shared" si="1"/>
        <v>20560.496333691957</v>
      </c>
      <c r="G14" s="3">
        <f t="shared" si="2"/>
        <v>1.713231925147234</v>
      </c>
      <c r="H14" s="3"/>
      <c r="I14" s="3" t="s">
        <v>11</v>
      </c>
      <c r="J14" s="3">
        <f>SUMIF(D$11:$G$163,4,$E$11:$ES103)</f>
        <v>0</v>
      </c>
      <c r="K14" s="3">
        <f>SUMIF(D$11:$G$163,4,$G$11:$G$163)</f>
        <v>60.32944321720612</v>
      </c>
    </row>
    <row r="15" spans="3:11" ht="12">
      <c r="C15" s="6">
        <v>43470</v>
      </c>
      <c r="D15" s="27">
        <f t="shared" si="0"/>
        <v>1</v>
      </c>
      <c r="E15" s="3"/>
      <c r="F15" s="3">
        <f t="shared" si="1"/>
        <v>20562.209708386432</v>
      </c>
      <c r="G15" s="3">
        <f t="shared" si="2"/>
        <v>1.7133746944743298</v>
      </c>
      <c r="H15" s="3"/>
      <c r="I15" s="3" t="s">
        <v>13</v>
      </c>
      <c r="J15" s="3">
        <f>SUMIF(D$11:$G$163,5,$E$11:$ES104)</f>
        <v>0</v>
      </c>
      <c r="K15" s="3">
        <f>SUMIF(D$11:$G$163,5,$G$11:$G$163)</f>
        <v>62.49906925414889</v>
      </c>
    </row>
    <row r="16" spans="3:11" ht="12">
      <c r="C16" s="6">
        <v>43471</v>
      </c>
      <c r="D16" s="27">
        <f t="shared" si="0"/>
        <v>1</v>
      </c>
      <c r="E16" s="3"/>
      <c r="F16" s="3">
        <f t="shared" si="1"/>
        <v>20563.92322586213</v>
      </c>
      <c r="G16" s="3">
        <f t="shared" si="2"/>
        <v>1.7135174756988694</v>
      </c>
      <c r="H16" s="3"/>
      <c r="I16" s="3" t="s">
        <v>14</v>
      </c>
      <c r="J16" s="3">
        <f>SUMIF(D$11:$G$163,6,$E$11:$ES105)</f>
        <v>0</v>
      </c>
      <c r="K16" s="3">
        <f>SUMIF(D$11:$G$163,6,$G$11:$G$163)</f>
        <v>4.037744752790011</v>
      </c>
    </row>
    <row r="17" spans="3:11" ht="12">
      <c r="C17" s="6">
        <v>43472</v>
      </c>
      <c r="D17" s="27">
        <f t="shared" si="0"/>
        <v>1</v>
      </c>
      <c r="E17" s="3"/>
      <c r="F17" s="3">
        <f t="shared" si="1"/>
        <v>20565.636886130953</v>
      </c>
      <c r="G17" s="3">
        <f t="shared" si="2"/>
        <v>1.713660268821844</v>
      </c>
      <c r="H17" s="3"/>
      <c r="I17" s="3" t="s">
        <v>15</v>
      </c>
      <c r="J17" s="3">
        <f>SUMIF(D$11:$G$163,7,$E$11:$ES106)</f>
        <v>0</v>
      </c>
      <c r="K17" s="3">
        <f>SUMIF(D$11:$G$163,7,$G$11:$G$163)</f>
        <v>0</v>
      </c>
    </row>
    <row r="18" spans="3:11" ht="12">
      <c r="C18" s="6">
        <v>43473</v>
      </c>
      <c r="D18" s="27">
        <f t="shared" si="0"/>
        <v>1</v>
      </c>
      <c r="E18" s="3"/>
      <c r="F18" s="3">
        <f t="shared" si="1"/>
        <v>20567.350689204795</v>
      </c>
      <c r="G18" s="3">
        <f t="shared" si="2"/>
        <v>1.713803073844246</v>
      </c>
      <c r="H18" s="3"/>
      <c r="I18" s="3" t="s">
        <v>16</v>
      </c>
      <c r="J18" s="3">
        <f>SUMIF(D$11:$G$163,8,$E$11:$ES107)</f>
        <v>0</v>
      </c>
      <c r="K18" s="3">
        <f>SUMIF(D$11:$G$163,8,$G$11:$G$163)</f>
        <v>0</v>
      </c>
    </row>
    <row r="19" spans="3:11" ht="12">
      <c r="C19" s="6">
        <v>43474</v>
      </c>
      <c r="D19" s="27">
        <f t="shared" si="0"/>
        <v>1</v>
      </c>
      <c r="E19" s="3"/>
      <c r="F19" s="3">
        <f t="shared" si="1"/>
        <v>20569.06463509556</v>
      </c>
      <c r="G19" s="3">
        <f t="shared" si="2"/>
        <v>1.7139458907670662</v>
      </c>
      <c r="H19" s="3"/>
      <c r="I19" s="3" t="s">
        <v>17</v>
      </c>
      <c r="J19" s="3">
        <f>SUMIF(D$11:$G$163,9,$E$11:$ES108)</f>
        <v>0</v>
      </c>
      <c r="K19" s="3">
        <f>SUMIF(D$11:$G$163,9,$G$11:$G$163)</f>
        <v>0</v>
      </c>
    </row>
    <row r="20" spans="3:11" ht="12">
      <c r="C20" s="6">
        <v>43475</v>
      </c>
      <c r="D20" s="27">
        <f t="shared" si="0"/>
        <v>1</v>
      </c>
      <c r="E20" s="3"/>
      <c r="F20" s="3">
        <f t="shared" si="1"/>
        <v>20570.778723815154</v>
      </c>
      <c r="G20" s="3">
        <f t="shared" si="2"/>
        <v>1.7140887195912966</v>
      </c>
      <c r="H20" s="3"/>
      <c r="I20" s="3" t="s">
        <v>18</v>
      </c>
      <c r="J20" s="3">
        <f>SUMIF(D$11:$G$163,10,$E$11:$ES109)</f>
        <v>0</v>
      </c>
      <c r="K20" s="3">
        <f>SUMIF(D$11:$G$163,10,$G$11:$G$163)</f>
        <v>0</v>
      </c>
    </row>
    <row r="21" spans="3:11" ht="12">
      <c r="C21" s="6">
        <v>43476</v>
      </c>
      <c r="D21" s="27">
        <f t="shared" si="0"/>
        <v>1</v>
      </c>
      <c r="E21" s="3"/>
      <c r="F21" s="3">
        <f t="shared" si="1"/>
        <v>20572.492955375474</v>
      </c>
      <c r="G21" s="3">
        <f t="shared" si="2"/>
        <v>1.7142315603179294</v>
      </c>
      <c r="H21" s="3"/>
      <c r="I21" s="3" t="s">
        <v>19</v>
      </c>
      <c r="J21" s="3">
        <f>SUMIF(D$11:$G$163,11,$E$11:$ES110)</f>
        <v>0</v>
      </c>
      <c r="K21" s="3">
        <f>SUMIF(D$11:$G$163,11,$G$11:$G$163)</f>
        <v>0</v>
      </c>
    </row>
    <row r="22" spans="3:11" ht="12">
      <c r="C22" s="6">
        <v>43477</v>
      </c>
      <c r="D22" s="27">
        <f t="shared" si="0"/>
        <v>1</v>
      </c>
      <c r="E22" s="3"/>
      <c r="F22" s="3">
        <f t="shared" si="1"/>
        <v>20574.20732978842</v>
      </c>
      <c r="G22" s="3">
        <f t="shared" si="2"/>
        <v>1.7143744129479561</v>
      </c>
      <c r="H22" s="3"/>
      <c r="I22" s="3" t="s">
        <v>20</v>
      </c>
      <c r="J22" s="3">
        <f>SUMIF(D$11:$G$163,12,$E$11:$ES111)</f>
        <v>0</v>
      </c>
      <c r="K22" s="3">
        <f>SUMIF(D$11:$G$163,12,$G$11:$G$163)</f>
        <v>0</v>
      </c>
    </row>
    <row r="23" spans="3:11" ht="12">
      <c r="C23" s="6">
        <v>43478</v>
      </c>
      <c r="D23" s="27">
        <f t="shared" si="0"/>
        <v>1</v>
      </c>
      <c r="E23" s="3"/>
      <c r="F23" s="3">
        <f t="shared" si="1"/>
        <v>20575.921847065903</v>
      </c>
      <c r="G23" s="3">
        <f t="shared" si="2"/>
        <v>1.7145172774823683</v>
      </c>
      <c r="H23" s="3"/>
      <c r="I23" s="3"/>
      <c r="J23" s="3"/>
      <c r="K23" s="3"/>
    </row>
    <row r="24" spans="3:11" ht="12">
      <c r="C24" s="6">
        <v>43479</v>
      </c>
      <c r="D24" s="27">
        <f t="shared" si="0"/>
        <v>1</v>
      </c>
      <c r="E24" s="3"/>
      <c r="F24" s="3">
        <f t="shared" si="1"/>
        <v>20577.636507219824</v>
      </c>
      <c r="G24" s="3">
        <f t="shared" si="2"/>
        <v>1.7146601539221586</v>
      </c>
      <c r="H24" s="3"/>
      <c r="I24" s="15"/>
      <c r="J24" s="19"/>
      <c r="K24" s="19"/>
    </row>
    <row r="25" spans="3:11" ht="12">
      <c r="C25" s="6">
        <v>43480</v>
      </c>
      <c r="D25" s="27">
        <f t="shared" si="0"/>
        <v>1</v>
      </c>
      <c r="E25" s="3"/>
      <c r="F25" s="3">
        <f t="shared" si="1"/>
        <v>20579.351310262093</v>
      </c>
      <c r="G25" s="3">
        <f t="shared" si="2"/>
        <v>1.7148030422683187</v>
      </c>
      <c r="H25" s="3"/>
      <c r="I25" s="3"/>
      <c r="J25" s="3">
        <f>SUM(J11:J22)</f>
        <v>7131</v>
      </c>
      <c r="K25" s="3">
        <f>SUM(K11:K22)</f>
        <v>294.15686736274876</v>
      </c>
    </row>
    <row r="26" spans="3:11" ht="12">
      <c r="C26" s="6">
        <v>43481</v>
      </c>
      <c r="D26" s="27">
        <f t="shared" si="0"/>
        <v>1</v>
      </c>
      <c r="E26" s="3"/>
      <c r="F26" s="3">
        <f t="shared" si="1"/>
        <v>20581.066256204616</v>
      </c>
      <c r="G26" s="3">
        <f t="shared" si="2"/>
        <v>1.714945942521841</v>
      </c>
      <c r="H26" s="18"/>
      <c r="I26" s="16"/>
      <c r="J26" s="16"/>
      <c r="K26" s="16"/>
    </row>
    <row r="27" spans="3:11" ht="12">
      <c r="C27" s="6">
        <v>43482</v>
      </c>
      <c r="D27" s="27">
        <f t="shared" si="0"/>
        <v>1</v>
      </c>
      <c r="E27" s="3"/>
      <c r="F27" s="3">
        <f t="shared" si="1"/>
        <v>20582.7813450593</v>
      </c>
      <c r="G27" s="3">
        <f t="shared" si="2"/>
        <v>1.715088854683718</v>
      </c>
      <c r="H27" s="34"/>
      <c r="I27" s="10"/>
      <c r="J27" s="10"/>
      <c r="K27" s="10"/>
    </row>
    <row r="28" spans="3:11" ht="12">
      <c r="C28" s="6">
        <v>43483</v>
      </c>
      <c r="D28" s="27">
        <f t="shared" si="0"/>
        <v>1</v>
      </c>
      <c r="E28" s="3"/>
      <c r="F28" s="3">
        <f t="shared" si="1"/>
        <v>20584.496576838053</v>
      </c>
      <c r="G28" s="3">
        <f t="shared" si="2"/>
        <v>1.7152317787549414</v>
      </c>
      <c r="H28" s="18"/>
      <c r="I28" s="10"/>
      <c r="J28" s="10"/>
      <c r="K28" s="10"/>
    </row>
    <row r="29" spans="3:11" ht="12">
      <c r="C29" s="6">
        <v>43484</v>
      </c>
      <c r="D29" s="27">
        <f t="shared" si="0"/>
        <v>1</v>
      </c>
      <c r="E29" s="3"/>
      <c r="F29" s="3">
        <f t="shared" si="1"/>
        <v>20586.21195155279</v>
      </c>
      <c r="G29" s="3">
        <f t="shared" si="2"/>
        <v>1.7153747147365044</v>
      </c>
      <c r="H29" s="18"/>
      <c r="I29" s="10"/>
      <c r="J29" s="10"/>
      <c r="K29" s="10"/>
    </row>
    <row r="30" spans="3:11" ht="12">
      <c r="C30" s="6">
        <v>43485</v>
      </c>
      <c r="D30" s="27">
        <f t="shared" si="0"/>
        <v>1</v>
      </c>
      <c r="E30" s="3"/>
      <c r="F30" s="3">
        <f t="shared" si="1"/>
        <v>20587.927469215418</v>
      </c>
      <c r="G30" s="3">
        <f t="shared" si="2"/>
        <v>1.7155176626293989</v>
      </c>
      <c r="H30" s="18"/>
      <c r="I30" s="10"/>
      <c r="J30" s="10"/>
      <c r="K30" s="10"/>
    </row>
    <row r="31" spans="3:11" ht="12">
      <c r="C31" s="6">
        <v>43486</v>
      </c>
      <c r="D31" s="27">
        <f t="shared" si="0"/>
        <v>1</v>
      </c>
      <c r="E31" s="3"/>
      <c r="F31" s="3">
        <f t="shared" si="1"/>
        <v>20589.643129837852</v>
      </c>
      <c r="G31" s="3">
        <f t="shared" si="2"/>
        <v>1.715660622434618</v>
      </c>
      <c r="H31" s="18"/>
      <c r="I31" s="10"/>
      <c r="J31" s="10"/>
      <c r="K31" s="10"/>
    </row>
    <row r="32" spans="3:11" ht="12">
      <c r="C32" s="6">
        <v>43487</v>
      </c>
      <c r="D32" s="27">
        <f t="shared" si="0"/>
        <v>1</v>
      </c>
      <c r="E32" s="3"/>
      <c r="F32" s="3">
        <f t="shared" si="1"/>
        <v>20591.358933432006</v>
      </c>
      <c r="G32" s="3">
        <f t="shared" si="2"/>
        <v>1.7158035941531542</v>
      </c>
      <c r="H32" s="18"/>
      <c r="I32" s="10"/>
      <c r="J32" s="10"/>
      <c r="K32" s="10"/>
    </row>
    <row r="33" spans="3:11" ht="12">
      <c r="C33" s="6">
        <v>43488</v>
      </c>
      <c r="D33" s="27">
        <f t="shared" si="0"/>
        <v>1</v>
      </c>
      <c r="E33" s="3"/>
      <c r="F33" s="3">
        <f t="shared" si="1"/>
        <v>20593.074880009794</v>
      </c>
      <c r="G33" s="3">
        <f t="shared" si="2"/>
        <v>1.7159465777860003</v>
      </c>
      <c r="H33" s="18"/>
      <c r="I33" s="10"/>
      <c r="J33" s="10"/>
      <c r="K33" s="10"/>
    </row>
    <row r="34" spans="3:11" ht="12">
      <c r="C34" s="6">
        <v>43489</v>
      </c>
      <c r="D34" s="27">
        <f t="shared" si="0"/>
        <v>1</v>
      </c>
      <c r="E34" s="3"/>
      <c r="F34" s="3">
        <f t="shared" si="1"/>
        <v>20594.79096958313</v>
      </c>
      <c r="G34" s="3">
        <f t="shared" si="2"/>
        <v>1.7160895733341495</v>
      </c>
      <c r="H34" s="18"/>
      <c r="I34" s="10"/>
      <c r="J34" s="10"/>
      <c r="K34" s="10"/>
    </row>
    <row r="35" spans="3:11" ht="12">
      <c r="C35" s="6">
        <v>43490</v>
      </c>
      <c r="D35" s="27">
        <f t="shared" si="0"/>
        <v>1</v>
      </c>
      <c r="E35" s="3">
        <v>230</v>
      </c>
      <c r="F35" s="3">
        <f t="shared" si="1"/>
        <v>20826.507202163928</v>
      </c>
      <c r="G35" s="3">
        <f t="shared" si="2"/>
        <v>1.716232580798594</v>
      </c>
      <c r="H35" s="18"/>
      <c r="I35" s="10"/>
      <c r="J35" s="10"/>
      <c r="K35" s="10"/>
    </row>
    <row r="36" spans="3:11" ht="12">
      <c r="C36" s="6">
        <v>43491</v>
      </c>
      <c r="D36" s="27">
        <f t="shared" si="0"/>
        <v>1</v>
      </c>
      <c r="E36" s="3"/>
      <c r="F36" s="3">
        <f t="shared" si="1"/>
        <v>20828.242744430776</v>
      </c>
      <c r="G36" s="3">
        <f t="shared" si="2"/>
        <v>1.735542266846994</v>
      </c>
      <c r="H36" s="18"/>
      <c r="I36" s="10"/>
      <c r="J36" s="10"/>
      <c r="K36" s="10"/>
    </row>
    <row r="37" spans="3:11" ht="12">
      <c r="C37" s="6">
        <v>43492</v>
      </c>
      <c r="D37" s="27">
        <f t="shared" si="0"/>
        <v>1</v>
      </c>
      <c r="E37" s="3"/>
      <c r="F37" s="3">
        <f t="shared" si="1"/>
        <v>20829.978431326144</v>
      </c>
      <c r="G37" s="3">
        <f t="shared" si="2"/>
        <v>1.7356868953692313</v>
      </c>
      <c r="H37" s="18"/>
      <c r="I37" s="10"/>
      <c r="J37" s="10"/>
      <c r="K37" s="10"/>
    </row>
    <row r="38" spans="3:11" ht="12">
      <c r="C38" s="6">
        <v>43493</v>
      </c>
      <c r="D38" s="27">
        <f t="shared" si="0"/>
        <v>1</v>
      </c>
      <c r="E38" s="3"/>
      <c r="F38" s="3">
        <f t="shared" si="1"/>
        <v>20831.71426286209</v>
      </c>
      <c r="G38" s="3">
        <f t="shared" si="2"/>
        <v>1.7358315359438452</v>
      </c>
      <c r="H38" s="18"/>
      <c r="I38" s="10"/>
      <c r="J38" s="10"/>
      <c r="K38" s="10"/>
    </row>
    <row r="39" spans="3:11" ht="12">
      <c r="C39" s="6">
        <v>43494</v>
      </c>
      <c r="D39" s="27">
        <f t="shared" si="0"/>
        <v>1</v>
      </c>
      <c r="E39" s="3"/>
      <c r="F39" s="3">
        <f t="shared" si="1"/>
        <v>20833.45023905066</v>
      </c>
      <c r="G39" s="3">
        <f t="shared" si="2"/>
        <v>1.7359761885718408</v>
      </c>
      <c r="H39" s="18"/>
      <c r="I39" s="10"/>
      <c r="J39" s="10"/>
      <c r="K39" s="10"/>
    </row>
    <row r="40" spans="3:11" ht="12">
      <c r="C40" s="6">
        <v>43495</v>
      </c>
      <c r="D40" s="27">
        <f t="shared" si="0"/>
        <v>1</v>
      </c>
      <c r="E40" s="3">
        <v>335</v>
      </c>
      <c r="F40" s="3">
        <f t="shared" si="1"/>
        <v>21170.186359903913</v>
      </c>
      <c r="G40" s="3">
        <f t="shared" si="2"/>
        <v>1.7361208532542216</v>
      </c>
      <c r="H40" s="18"/>
      <c r="I40" s="10"/>
      <c r="J40" s="10"/>
      <c r="K40" s="10"/>
    </row>
    <row r="41" spans="3:11" ht="12">
      <c r="C41" s="6">
        <v>43496</v>
      </c>
      <c r="D41" s="27">
        <f t="shared" si="0"/>
        <v>1</v>
      </c>
      <c r="E41" s="3">
        <v>174</v>
      </c>
      <c r="F41" s="3">
        <f t="shared" si="1"/>
        <v>21345.95054210057</v>
      </c>
      <c r="G41" s="3">
        <f t="shared" si="2"/>
        <v>1.7641821966586595</v>
      </c>
      <c r="H41" s="18"/>
      <c r="I41" s="10"/>
      <c r="J41" s="10"/>
      <c r="K41" s="10"/>
    </row>
    <row r="42" spans="3:11" ht="12">
      <c r="C42" s="6">
        <v>43497</v>
      </c>
      <c r="D42" s="27">
        <f t="shared" si="0"/>
        <v>2</v>
      </c>
      <c r="E42" s="3"/>
      <c r="F42" s="3">
        <f t="shared" si="1"/>
        <v>21347.729371312413</v>
      </c>
      <c r="G42" s="3">
        <f t="shared" si="2"/>
        <v>1.7788292118417142</v>
      </c>
      <c r="H42" s="18"/>
      <c r="I42" s="10"/>
      <c r="J42" s="10"/>
      <c r="K42" s="10"/>
    </row>
    <row r="43" spans="3:11" ht="12">
      <c r="C43" s="6">
        <v>43498</v>
      </c>
      <c r="D43" s="27">
        <f t="shared" si="0"/>
        <v>2</v>
      </c>
      <c r="E43" s="3">
        <v>217</v>
      </c>
      <c r="F43" s="3">
        <f t="shared" si="1"/>
        <v>21566.50834876002</v>
      </c>
      <c r="G43" s="3">
        <f t="shared" si="2"/>
        <v>1.7789774476093676</v>
      </c>
      <c r="H43" s="18"/>
      <c r="I43" s="10"/>
      <c r="J43" s="10"/>
      <c r="K43" s="10"/>
    </row>
    <row r="44" spans="3:11" ht="12">
      <c r="C44" s="6">
        <v>43499</v>
      </c>
      <c r="D44" s="27">
        <f t="shared" si="0"/>
        <v>2</v>
      </c>
      <c r="E44" s="3"/>
      <c r="F44" s="3">
        <f t="shared" si="1"/>
        <v>21568.305557789085</v>
      </c>
      <c r="G44" s="3">
        <f t="shared" si="2"/>
        <v>1.797209029063335</v>
      </c>
      <c r="H44" s="18"/>
      <c r="I44" s="10"/>
      <c r="J44" s="10"/>
      <c r="K44" s="10"/>
    </row>
    <row r="45" spans="3:11" ht="12">
      <c r="C45" s="6">
        <v>43500</v>
      </c>
      <c r="D45" s="27">
        <f t="shared" si="0"/>
        <v>2</v>
      </c>
      <c r="E45" s="3"/>
      <c r="F45" s="3">
        <f t="shared" si="1"/>
        <v>21570.102916585565</v>
      </c>
      <c r="G45" s="3">
        <f t="shared" si="2"/>
        <v>1.7973587964824236</v>
      </c>
      <c r="H45" s="18"/>
      <c r="I45" s="10"/>
      <c r="J45" s="10"/>
      <c r="K45" s="10"/>
    </row>
    <row r="46" spans="3:11" ht="12">
      <c r="C46" s="6">
        <v>43501</v>
      </c>
      <c r="D46" s="27">
        <f t="shared" si="0"/>
        <v>2</v>
      </c>
      <c r="E46" s="3"/>
      <c r="F46" s="3">
        <f t="shared" si="1"/>
        <v>21571.900425161948</v>
      </c>
      <c r="G46" s="3">
        <f t="shared" si="2"/>
        <v>1.7975085763821304</v>
      </c>
      <c r="H46" s="18"/>
      <c r="I46" s="10"/>
      <c r="J46" s="10"/>
      <c r="K46" s="10"/>
    </row>
    <row r="47" spans="3:11" ht="12">
      <c r="C47" s="6">
        <v>43502</v>
      </c>
      <c r="D47" s="27">
        <f t="shared" si="0"/>
        <v>2</v>
      </c>
      <c r="E47" s="3">
        <v>612</v>
      </c>
      <c r="F47" s="3">
        <f t="shared" si="1"/>
        <v>22185.69808353071</v>
      </c>
      <c r="G47" s="3">
        <f t="shared" si="2"/>
        <v>1.7976583687634957</v>
      </c>
      <c r="H47" s="18"/>
      <c r="I47" s="10"/>
      <c r="J47" s="10"/>
      <c r="K47" s="10"/>
    </row>
    <row r="48" spans="3:11" ht="12">
      <c r="C48" s="6">
        <v>43503</v>
      </c>
      <c r="D48" s="27">
        <f t="shared" si="0"/>
        <v>2</v>
      </c>
      <c r="E48" s="3"/>
      <c r="F48" s="3">
        <f t="shared" si="1"/>
        <v>22187.54689170434</v>
      </c>
      <c r="G48" s="3">
        <f t="shared" si="2"/>
        <v>1.8488081736275592</v>
      </c>
      <c r="H48" s="18"/>
      <c r="I48" s="10"/>
      <c r="J48" s="10"/>
      <c r="K48" s="10"/>
    </row>
    <row r="49" spans="3:11" ht="12">
      <c r="C49" s="6">
        <v>43504</v>
      </c>
      <c r="D49" s="27">
        <f t="shared" si="0"/>
        <v>2</v>
      </c>
      <c r="E49" s="3">
        <v>160</v>
      </c>
      <c r="F49" s="3">
        <f t="shared" si="1"/>
        <v>22349.395853945316</v>
      </c>
      <c r="G49" s="3">
        <f t="shared" si="2"/>
        <v>1.8489622409753617</v>
      </c>
      <c r="H49" s="18"/>
      <c r="I49" s="10"/>
      <c r="J49" s="10"/>
      <c r="K49" s="10"/>
    </row>
    <row r="50" spans="3:11" ht="12">
      <c r="C50" s="6">
        <v>43505</v>
      </c>
      <c r="D50" s="27">
        <f t="shared" si="0"/>
        <v>2</v>
      </c>
      <c r="E50" s="3"/>
      <c r="F50" s="3">
        <f t="shared" si="1"/>
        <v>22351.25830359981</v>
      </c>
      <c r="G50" s="3">
        <f t="shared" si="2"/>
        <v>1.862449654495443</v>
      </c>
      <c r="H50" s="18"/>
      <c r="I50" s="10"/>
      <c r="J50" s="10"/>
      <c r="K50" s="10"/>
    </row>
    <row r="51" spans="3:11" ht="12">
      <c r="C51" s="6">
        <v>43506</v>
      </c>
      <c r="D51" s="27">
        <f t="shared" si="0"/>
        <v>2</v>
      </c>
      <c r="E51" s="3"/>
      <c r="F51" s="3">
        <f t="shared" si="1"/>
        <v>22353.120908458444</v>
      </c>
      <c r="G51" s="3">
        <f t="shared" si="2"/>
        <v>1.8626048586333175</v>
      </c>
      <c r="H51" s="18"/>
      <c r="I51" s="10"/>
      <c r="J51" s="10"/>
      <c r="K51" s="10"/>
    </row>
    <row r="52" spans="3:11" ht="12">
      <c r="C52" s="6">
        <v>43507</v>
      </c>
      <c r="D52" s="27">
        <f t="shared" si="0"/>
        <v>2</v>
      </c>
      <c r="E52" s="3"/>
      <c r="F52" s="3">
        <f t="shared" si="1"/>
        <v>22354.98366853415</v>
      </c>
      <c r="G52" s="3">
        <f t="shared" si="2"/>
        <v>1.8627600757048703</v>
      </c>
      <c r="H52" s="18"/>
      <c r="I52" s="10"/>
      <c r="J52" s="10"/>
      <c r="K52" s="10"/>
    </row>
    <row r="53" spans="3:11" ht="12">
      <c r="C53" s="6">
        <v>43508</v>
      </c>
      <c r="D53" s="27">
        <f t="shared" si="0"/>
        <v>2</v>
      </c>
      <c r="E53" s="3"/>
      <c r="F53" s="3">
        <f t="shared" si="1"/>
        <v>22356.846583839862</v>
      </c>
      <c r="G53" s="3">
        <f t="shared" si="2"/>
        <v>1.8629153057111791</v>
      </c>
      <c r="H53" s="18"/>
      <c r="I53" s="10"/>
      <c r="J53" s="10"/>
      <c r="K53" s="10"/>
    </row>
    <row r="54" spans="3:11" ht="12">
      <c r="C54" s="6">
        <v>43509</v>
      </c>
      <c r="D54" s="27">
        <f t="shared" si="0"/>
        <v>2</v>
      </c>
      <c r="E54" s="3"/>
      <c r="F54" s="3">
        <f t="shared" si="1"/>
        <v>22358.709654388516</v>
      </c>
      <c r="G54" s="3">
        <f t="shared" si="2"/>
        <v>1.863070548653322</v>
      </c>
      <c r="H54" s="18"/>
      <c r="I54" s="10"/>
      <c r="J54" s="10"/>
      <c r="K54" s="10"/>
    </row>
    <row r="55" spans="3:11" ht="12">
      <c r="C55" s="6">
        <v>43510</v>
      </c>
      <c r="D55" s="27">
        <f t="shared" si="0"/>
        <v>2</v>
      </c>
      <c r="E55" s="3">
        <v>136</v>
      </c>
      <c r="F55" s="3">
        <f t="shared" si="1"/>
        <v>22496.57288019305</v>
      </c>
      <c r="G55" s="3">
        <f t="shared" si="2"/>
        <v>1.8632258045323764</v>
      </c>
      <c r="H55" s="18"/>
      <c r="I55" s="10"/>
      <c r="J55" s="10"/>
      <c r="K55" s="10"/>
    </row>
    <row r="56" spans="3:11" ht="12">
      <c r="C56" s="6">
        <v>43511</v>
      </c>
      <c r="D56" s="27">
        <f t="shared" si="0"/>
        <v>2</v>
      </c>
      <c r="E56" s="3"/>
      <c r="F56" s="3">
        <f t="shared" si="1"/>
        <v>22498.447594599733</v>
      </c>
      <c r="G56" s="3">
        <f t="shared" si="2"/>
        <v>1.8747144066827541</v>
      </c>
      <c r="H56" s="18"/>
      <c r="I56" s="10"/>
      <c r="J56" s="10"/>
      <c r="K56" s="10"/>
    </row>
    <row r="57" spans="3:11" ht="12">
      <c r="C57" s="6">
        <v>43512</v>
      </c>
      <c r="D57" s="27">
        <f t="shared" si="0"/>
        <v>2</v>
      </c>
      <c r="E57" s="3">
        <f>250+185</f>
        <v>435</v>
      </c>
      <c r="F57" s="3">
        <f t="shared" si="1"/>
        <v>22935.322465232617</v>
      </c>
      <c r="G57" s="3">
        <f t="shared" si="2"/>
        <v>1.874870632883311</v>
      </c>
      <c r="H57" s="18"/>
      <c r="I57" s="10"/>
      <c r="J57" s="10"/>
      <c r="K57" s="10"/>
    </row>
    <row r="58" spans="3:11" ht="12">
      <c r="C58" s="6">
        <v>43513</v>
      </c>
      <c r="D58" s="27">
        <f t="shared" si="0"/>
        <v>2</v>
      </c>
      <c r="E58" s="3"/>
      <c r="F58" s="3">
        <f t="shared" si="1"/>
        <v>22937.23374210472</v>
      </c>
      <c r="G58" s="3">
        <f t="shared" si="2"/>
        <v>1.911276872102718</v>
      </c>
      <c r="H58" s="18"/>
      <c r="I58" s="10"/>
      <c r="J58" s="10"/>
      <c r="K58" s="10"/>
    </row>
    <row r="59" spans="3:11" ht="12">
      <c r="C59" s="6">
        <v>43514</v>
      </c>
      <c r="D59" s="27">
        <f t="shared" si="0"/>
        <v>2</v>
      </c>
      <c r="E59" s="3"/>
      <c r="F59" s="3">
        <f t="shared" si="1"/>
        <v>22939.145178249895</v>
      </c>
      <c r="G59" s="3">
        <f t="shared" si="2"/>
        <v>1.9114361451753932</v>
      </c>
      <c r="H59" s="18"/>
      <c r="I59" s="10"/>
      <c r="J59" s="10"/>
      <c r="K59" s="10"/>
    </row>
    <row r="60" spans="3:11" ht="12">
      <c r="C60" s="6">
        <v>43515</v>
      </c>
      <c r="D60" s="27">
        <f t="shared" si="0"/>
        <v>2</v>
      </c>
      <c r="E60" s="3"/>
      <c r="F60" s="3">
        <f t="shared" si="1"/>
        <v>22941.056773681416</v>
      </c>
      <c r="G60" s="3">
        <f t="shared" si="2"/>
        <v>1.9115954315208246</v>
      </c>
      <c r="H60" s="18"/>
      <c r="I60" s="10"/>
      <c r="J60" s="10"/>
      <c r="K60" s="10"/>
    </row>
    <row r="61" spans="3:11" ht="12">
      <c r="C61" s="6">
        <v>43516</v>
      </c>
      <c r="D61" s="27">
        <f t="shared" si="0"/>
        <v>2</v>
      </c>
      <c r="E61" s="3">
        <v>120</v>
      </c>
      <c r="F61" s="3">
        <f t="shared" si="1"/>
        <v>23062.968528412555</v>
      </c>
      <c r="G61" s="3">
        <f t="shared" si="2"/>
        <v>1.911754731140118</v>
      </c>
      <c r="H61" s="18"/>
      <c r="I61" s="10"/>
      <c r="J61" s="10"/>
      <c r="K61" s="10"/>
    </row>
    <row r="62" spans="3:11" ht="12">
      <c r="C62" s="6">
        <v>43517</v>
      </c>
      <c r="D62" s="27">
        <f t="shared" si="0"/>
        <v>2</v>
      </c>
      <c r="E62" s="3"/>
      <c r="F62" s="3">
        <f t="shared" si="1"/>
        <v>23064.890442456588</v>
      </c>
      <c r="G62" s="3">
        <f t="shared" si="2"/>
        <v>1.9219140440343796</v>
      </c>
      <c r="H62" s="18"/>
      <c r="I62" s="10"/>
      <c r="J62" s="10"/>
      <c r="K62" s="10"/>
    </row>
    <row r="63" spans="3:11" ht="12">
      <c r="C63" s="6">
        <v>43518</v>
      </c>
      <c r="D63" s="27">
        <f t="shared" si="0"/>
        <v>2</v>
      </c>
      <c r="E63" s="3"/>
      <c r="F63" s="3">
        <f t="shared" si="1"/>
        <v>23066.812516660128</v>
      </c>
      <c r="G63" s="3">
        <f t="shared" si="2"/>
        <v>1.922074203538049</v>
      </c>
      <c r="H63" s="18"/>
      <c r="I63" s="10"/>
      <c r="J63" s="10"/>
      <c r="K63" s="10"/>
    </row>
    <row r="64" spans="3:11" ht="12">
      <c r="C64" s="6">
        <v>43519</v>
      </c>
      <c r="D64" s="27">
        <f t="shared" si="0"/>
        <v>2</v>
      </c>
      <c r="E64" s="3"/>
      <c r="F64" s="3">
        <f t="shared" si="1"/>
        <v>23068.734751036514</v>
      </c>
      <c r="G64" s="3">
        <f t="shared" si="2"/>
        <v>1.9222343763883438</v>
      </c>
      <c r="H64" s="18"/>
      <c r="I64" s="10"/>
      <c r="J64" s="10"/>
      <c r="K64" s="10"/>
    </row>
    <row r="65" spans="3:11" ht="12">
      <c r="C65" s="6">
        <v>43520</v>
      </c>
      <c r="D65" s="27">
        <f t="shared" si="0"/>
        <v>2</v>
      </c>
      <c r="E65" s="3"/>
      <c r="F65" s="3">
        <f t="shared" si="1"/>
        <v>23070.6571455991</v>
      </c>
      <c r="G65" s="3">
        <f t="shared" si="2"/>
        <v>1.922394562586376</v>
      </c>
      <c r="H65" s="18"/>
      <c r="I65" s="10"/>
      <c r="J65" s="10"/>
      <c r="K65" s="10"/>
    </row>
    <row r="66" spans="3:11" ht="12">
      <c r="C66" s="6">
        <v>43521</v>
      </c>
      <c r="D66" s="27">
        <f t="shared" si="0"/>
        <v>2</v>
      </c>
      <c r="E66" s="3">
        <f>435+110</f>
        <v>545</v>
      </c>
      <c r="F66" s="3">
        <f t="shared" si="1"/>
        <v>23617.57970036123</v>
      </c>
      <c r="G66" s="3">
        <f t="shared" si="2"/>
        <v>1.9225547621332582</v>
      </c>
      <c r="H66" s="18"/>
      <c r="I66" s="10"/>
      <c r="J66" s="10"/>
      <c r="K66" s="10"/>
    </row>
    <row r="67" spans="3:11" ht="12">
      <c r="C67" s="6">
        <v>43522</v>
      </c>
      <c r="D67" s="27">
        <f t="shared" si="0"/>
        <v>2</v>
      </c>
      <c r="E67" s="3"/>
      <c r="F67" s="3">
        <f t="shared" si="1"/>
        <v>23619.54783200293</v>
      </c>
      <c r="G67" s="3">
        <f t="shared" si="2"/>
        <v>1.9681316416967691</v>
      </c>
      <c r="H67" s="18"/>
      <c r="I67" s="10"/>
      <c r="J67" s="10"/>
      <c r="K67" s="10"/>
    </row>
    <row r="68" spans="3:11" ht="12">
      <c r="C68" s="6">
        <v>43523</v>
      </c>
      <c r="D68" s="27">
        <f t="shared" si="0"/>
        <v>2</v>
      </c>
      <c r="E68" s="3"/>
      <c r="F68" s="3">
        <f t="shared" si="1"/>
        <v>23621.516127655595</v>
      </c>
      <c r="G68" s="3">
        <f t="shared" si="2"/>
        <v>1.9682956526669106</v>
      </c>
      <c r="H68" s="18"/>
      <c r="I68" s="10"/>
      <c r="J68" s="10"/>
      <c r="K68" s="10"/>
    </row>
    <row r="69" spans="3:11" ht="12">
      <c r="C69" s="6">
        <v>43524</v>
      </c>
      <c r="D69" s="27">
        <f t="shared" si="0"/>
        <v>2</v>
      </c>
      <c r="E69" s="3">
        <v>200</v>
      </c>
      <c r="F69" s="3">
        <f t="shared" si="1"/>
        <v>23823.4845873329</v>
      </c>
      <c r="G69" s="3">
        <f t="shared" si="2"/>
        <v>1.9684596773046328</v>
      </c>
      <c r="H69" s="18"/>
      <c r="I69" s="10"/>
      <c r="J69" s="10"/>
      <c r="K69" s="10"/>
    </row>
    <row r="70" spans="3:11" ht="12">
      <c r="C70" s="6">
        <v>43525</v>
      </c>
      <c r="D70" s="27">
        <f t="shared" si="0"/>
        <v>3</v>
      </c>
      <c r="E70" s="3"/>
      <c r="F70" s="3">
        <f t="shared" si="1"/>
        <v>23825.46987771518</v>
      </c>
      <c r="G70" s="3">
        <f t="shared" si="2"/>
        <v>1.9852903822777415</v>
      </c>
      <c r="H70" s="18"/>
      <c r="I70" s="10"/>
      <c r="J70" s="10"/>
      <c r="K70" s="10"/>
    </row>
    <row r="71" spans="3:11" ht="12">
      <c r="C71" s="6">
        <v>43526</v>
      </c>
      <c r="D71" s="27">
        <f t="shared" si="0"/>
        <v>3</v>
      </c>
      <c r="E71" s="3">
        <v>217</v>
      </c>
      <c r="F71" s="3">
        <f t="shared" si="1"/>
        <v>24044.45533353832</v>
      </c>
      <c r="G71" s="3">
        <f t="shared" si="2"/>
        <v>1.9854558231429316</v>
      </c>
      <c r="H71" s="18"/>
      <c r="I71" s="10"/>
      <c r="J71" s="10"/>
      <c r="K71" s="10"/>
    </row>
    <row r="72" spans="3:11" ht="12">
      <c r="C72" s="6">
        <v>43527</v>
      </c>
      <c r="D72" s="27">
        <f t="shared" si="0"/>
        <v>3</v>
      </c>
      <c r="E72" s="3"/>
      <c r="F72" s="3">
        <f t="shared" si="1"/>
        <v>24046.45903814945</v>
      </c>
      <c r="G72" s="3">
        <f t="shared" si="2"/>
        <v>2.0037046111281933</v>
      </c>
      <c r="H72" s="18"/>
      <c r="I72" s="10"/>
      <c r="J72" s="10"/>
      <c r="K72" s="10"/>
    </row>
    <row r="73" spans="3:11" ht="12">
      <c r="C73" s="6">
        <v>43528</v>
      </c>
      <c r="D73" s="27">
        <f t="shared" si="0"/>
        <v>3</v>
      </c>
      <c r="E73" s="3"/>
      <c r="F73" s="3">
        <f t="shared" si="1"/>
        <v>24048.46290973596</v>
      </c>
      <c r="G73" s="3">
        <f t="shared" si="2"/>
        <v>2.003871586512454</v>
      </c>
      <c r="H73" s="18"/>
      <c r="I73" s="10"/>
      <c r="J73" s="10"/>
      <c r="K73" s="10"/>
    </row>
    <row r="74" spans="3:11" ht="12">
      <c r="C74" s="6">
        <v>43529</v>
      </c>
      <c r="D74" s="27">
        <f t="shared" si="0"/>
        <v>3</v>
      </c>
      <c r="E74" s="3"/>
      <c r="F74" s="3">
        <f t="shared" si="1"/>
        <v>24050.466948311772</v>
      </c>
      <c r="G74" s="3">
        <f t="shared" si="2"/>
        <v>2.00403857581133</v>
      </c>
      <c r="H74" s="18"/>
      <c r="I74" s="10"/>
      <c r="J74" s="10"/>
      <c r="K74" s="10"/>
    </row>
    <row r="75" spans="3:11" ht="12">
      <c r="C75" s="6">
        <v>43530</v>
      </c>
      <c r="D75" s="27">
        <f t="shared" si="0"/>
        <v>3</v>
      </c>
      <c r="E75" s="3"/>
      <c r="F75" s="3">
        <f t="shared" si="1"/>
        <v>24052.471153890798</v>
      </c>
      <c r="G75" s="3">
        <f t="shared" si="2"/>
        <v>2.004205579025981</v>
      </c>
      <c r="H75" s="18"/>
      <c r="I75" s="10"/>
      <c r="J75" s="10"/>
      <c r="K75" s="10"/>
    </row>
    <row r="76" spans="3:11" ht="12">
      <c r="C76" s="6">
        <v>43531</v>
      </c>
      <c r="D76" s="27">
        <f aca="true" t="shared" si="3" ref="D76:D139">MONTH(C76)</f>
        <v>3</v>
      </c>
      <c r="E76" s="3"/>
      <c r="F76" s="3">
        <f aca="true" t="shared" si="4" ref="F76:F139">F75+E76+G76</f>
        <v>24054.475526486956</v>
      </c>
      <c r="G76" s="3">
        <f t="shared" si="2"/>
        <v>2.0043725961575665</v>
      </c>
      <c r="H76" s="18"/>
      <c r="I76" s="10"/>
      <c r="J76" s="10"/>
      <c r="K76" s="10"/>
    </row>
    <row r="77" spans="3:11" ht="12">
      <c r="C77" s="6">
        <v>43532</v>
      </c>
      <c r="D77" s="27">
        <f t="shared" si="3"/>
        <v>3</v>
      </c>
      <c r="E77" s="3"/>
      <c r="F77" s="3">
        <f t="shared" si="4"/>
        <v>24056.480066114163</v>
      </c>
      <c r="G77" s="3">
        <f t="shared" si="2"/>
        <v>2.0045396272072464</v>
      </c>
      <c r="H77" s="18"/>
      <c r="I77" s="10"/>
      <c r="J77" s="10"/>
      <c r="K77" s="10"/>
    </row>
    <row r="78" spans="3:11" ht="12">
      <c r="C78" s="6">
        <v>43533</v>
      </c>
      <c r="D78" s="27">
        <f t="shared" si="3"/>
        <v>3</v>
      </c>
      <c r="E78" s="3"/>
      <c r="F78" s="3">
        <f t="shared" si="4"/>
        <v>24058.484772786338</v>
      </c>
      <c r="G78" s="3">
        <f t="shared" si="2"/>
        <v>2.00470667217618</v>
      </c>
      <c r="H78" s="18"/>
      <c r="I78" s="10"/>
      <c r="J78" s="10"/>
      <c r="K78" s="10"/>
    </row>
    <row r="79" spans="3:11" ht="12">
      <c r="C79" s="6">
        <v>43534</v>
      </c>
      <c r="D79" s="27">
        <f t="shared" si="3"/>
        <v>3</v>
      </c>
      <c r="E79" s="3"/>
      <c r="F79" s="3">
        <f t="shared" si="4"/>
        <v>24060.489646517402</v>
      </c>
      <c r="G79" s="3">
        <f t="shared" si="2"/>
        <v>2.004873731065528</v>
      </c>
      <c r="H79" s="18"/>
      <c r="I79" s="10"/>
      <c r="J79" s="10"/>
      <c r="K79" s="10"/>
    </row>
    <row r="80" spans="3:11" ht="12">
      <c r="C80" s="6">
        <v>43535</v>
      </c>
      <c r="D80" s="27">
        <f t="shared" si="3"/>
        <v>3</v>
      </c>
      <c r="E80" s="3"/>
      <c r="F80" s="3">
        <f t="shared" si="4"/>
        <v>24062.49468732128</v>
      </c>
      <c r="G80" s="3">
        <f t="shared" si="2"/>
        <v>2.00504080387645</v>
      </c>
      <c r="H80" s="18"/>
      <c r="I80" s="10"/>
      <c r="J80" s="10"/>
      <c r="K80" s="10"/>
    </row>
    <row r="81" spans="3:11" ht="12">
      <c r="C81" s="6">
        <v>43536</v>
      </c>
      <c r="D81" s="27">
        <f t="shared" si="3"/>
        <v>3</v>
      </c>
      <c r="E81" s="3"/>
      <c r="F81" s="3">
        <f t="shared" si="4"/>
        <v>24064.499895211888</v>
      </c>
      <c r="G81" s="3">
        <f t="shared" si="2"/>
        <v>2.0052078906101065</v>
      </c>
      <c r="H81" s="18"/>
      <c r="I81" s="10"/>
      <c r="J81" s="10"/>
      <c r="K81" s="10"/>
    </row>
    <row r="82" spans="3:11" ht="12">
      <c r="C82" s="6">
        <v>43537</v>
      </c>
      <c r="D82" s="27">
        <f t="shared" si="3"/>
        <v>3</v>
      </c>
      <c r="E82" s="3"/>
      <c r="F82" s="3">
        <f t="shared" si="4"/>
        <v>24066.505270203153</v>
      </c>
      <c r="G82" s="3">
        <f t="shared" si="2"/>
        <v>2.005374991267657</v>
      </c>
      <c r="H82" s="18"/>
      <c r="I82" s="10"/>
      <c r="J82" s="10"/>
      <c r="K82" s="10"/>
    </row>
    <row r="83" spans="3:11" ht="12">
      <c r="C83" s="6">
        <v>43538</v>
      </c>
      <c r="D83" s="27">
        <f t="shared" si="3"/>
        <v>3</v>
      </c>
      <c r="E83" s="3"/>
      <c r="F83" s="3">
        <f t="shared" si="4"/>
        <v>24068.510812309003</v>
      </c>
      <c r="G83" s="3">
        <f t="shared" si="2"/>
        <v>2.005542105850263</v>
      </c>
      <c r="H83" s="18"/>
      <c r="I83" s="10"/>
      <c r="J83" s="10"/>
      <c r="K83" s="10"/>
    </row>
    <row r="84" spans="3:11" ht="12">
      <c r="C84" s="6">
        <v>43539</v>
      </c>
      <c r="D84" s="27">
        <f t="shared" si="3"/>
        <v>3</v>
      </c>
      <c r="E84" s="3"/>
      <c r="F84" s="3">
        <f t="shared" si="4"/>
        <v>24070.516521543363</v>
      </c>
      <c r="G84" s="3">
        <f t="shared" si="2"/>
        <v>2.0057092343590837</v>
      </c>
      <c r="H84" s="18"/>
      <c r="I84" s="10"/>
      <c r="J84" s="10"/>
      <c r="K84" s="10"/>
    </row>
    <row r="85" spans="3:11" ht="12">
      <c r="C85" s="6">
        <v>43540</v>
      </c>
      <c r="D85" s="27">
        <f t="shared" si="3"/>
        <v>3</v>
      </c>
      <c r="E85" s="3"/>
      <c r="F85" s="3">
        <f t="shared" si="4"/>
        <v>24072.52239792016</v>
      </c>
      <c r="G85" s="3">
        <f t="shared" si="2"/>
        <v>2.00587637679528</v>
      </c>
      <c r="H85" s="18"/>
      <c r="I85" s="10"/>
      <c r="J85" s="10"/>
      <c r="K85" s="10"/>
    </row>
    <row r="86" spans="3:11" ht="12">
      <c r="C86" s="6">
        <v>43541</v>
      </c>
      <c r="D86" s="27">
        <f t="shared" si="3"/>
        <v>3</v>
      </c>
      <c r="E86" s="3"/>
      <c r="F86" s="3">
        <f t="shared" si="4"/>
        <v>24074.52844145332</v>
      </c>
      <c r="G86" s="3">
        <f t="shared" si="2"/>
        <v>2.006043533160013</v>
      </c>
      <c r="H86" s="18"/>
      <c r="I86" s="10"/>
      <c r="J86" s="10"/>
      <c r="K86" s="10"/>
    </row>
    <row r="87" spans="3:11" ht="12">
      <c r="C87" s="6">
        <v>43542</v>
      </c>
      <c r="D87" s="27">
        <f t="shared" si="3"/>
        <v>3</v>
      </c>
      <c r="E87" s="3"/>
      <c r="F87" s="3">
        <f t="shared" si="4"/>
        <v>24076.534652156774</v>
      </c>
      <c r="G87" s="3">
        <f t="shared" si="2"/>
        <v>2.0062107034544434</v>
      </c>
      <c r="H87" s="18"/>
      <c r="I87" s="10"/>
      <c r="J87" s="10"/>
      <c r="K87" s="10"/>
    </row>
    <row r="88" spans="3:11" ht="12">
      <c r="C88" s="6">
        <v>43543</v>
      </c>
      <c r="D88" s="27">
        <f t="shared" si="3"/>
        <v>3</v>
      </c>
      <c r="E88" s="3"/>
      <c r="F88" s="3">
        <f t="shared" si="4"/>
        <v>24078.541030044453</v>
      </c>
      <c r="G88" s="3">
        <f t="shared" si="2"/>
        <v>2.006377887679731</v>
      </c>
      <c r="H88" s="18"/>
      <c r="I88" s="10"/>
      <c r="J88" s="10"/>
      <c r="K88" s="10"/>
    </row>
    <row r="89" spans="3:11" ht="12">
      <c r="C89" s="6">
        <v>43544</v>
      </c>
      <c r="D89" s="27">
        <f t="shared" si="3"/>
        <v>3</v>
      </c>
      <c r="E89" s="3"/>
      <c r="F89" s="3">
        <f t="shared" si="4"/>
        <v>24080.54757513029</v>
      </c>
      <c r="G89" s="3">
        <f t="shared" si="2"/>
        <v>2.0065450858370375</v>
      </c>
      <c r="H89" s="18"/>
      <c r="I89" s="10"/>
      <c r="J89" s="10"/>
      <c r="K89" s="10"/>
    </row>
    <row r="90" spans="3:11" ht="12">
      <c r="C90" s="6">
        <v>43545</v>
      </c>
      <c r="D90" s="27">
        <f t="shared" si="3"/>
        <v>3</v>
      </c>
      <c r="E90" s="3"/>
      <c r="F90" s="3">
        <f t="shared" si="4"/>
        <v>24082.55428742822</v>
      </c>
      <c r="G90" s="3">
        <f t="shared" si="2"/>
        <v>2.0067122979275243</v>
      </c>
      <c r="H90" s="18"/>
      <c r="I90" s="10"/>
      <c r="J90" s="10"/>
      <c r="K90" s="10"/>
    </row>
    <row r="91" spans="3:11" ht="12">
      <c r="C91" s="6">
        <v>43546</v>
      </c>
      <c r="D91" s="27">
        <f t="shared" si="3"/>
        <v>3</v>
      </c>
      <c r="E91" s="3"/>
      <c r="F91" s="3">
        <f t="shared" si="4"/>
        <v>24084.56116695217</v>
      </c>
      <c r="G91" s="3">
        <f t="shared" si="2"/>
        <v>2.0068795239523514</v>
      </c>
      <c r="H91" s="18"/>
      <c r="I91" s="10"/>
      <c r="J91" s="10"/>
      <c r="K91" s="10"/>
    </row>
    <row r="92" spans="3:11" ht="12">
      <c r="C92" s="6">
        <v>43547</v>
      </c>
      <c r="D92" s="27">
        <f t="shared" si="3"/>
        <v>3</v>
      </c>
      <c r="E92" s="3"/>
      <c r="F92" s="3">
        <f t="shared" si="4"/>
        <v>24086.568213716084</v>
      </c>
      <c r="G92" s="3">
        <f t="shared" si="2"/>
        <v>2.007046763912681</v>
      </c>
      <c r="H92" s="18"/>
      <c r="I92" s="10"/>
      <c r="J92" s="10"/>
      <c r="K92" s="10"/>
    </row>
    <row r="93" spans="3:11" ht="12">
      <c r="C93" s="6">
        <v>43548</v>
      </c>
      <c r="D93" s="27">
        <f t="shared" si="3"/>
        <v>3</v>
      </c>
      <c r="E93" s="3"/>
      <c r="F93" s="3">
        <f t="shared" si="4"/>
        <v>24088.575427733893</v>
      </c>
      <c r="G93" s="3">
        <f t="shared" si="2"/>
        <v>2.0072140178096736</v>
      </c>
      <c r="H93" s="18"/>
      <c r="I93" s="10"/>
      <c r="J93" s="10"/>
      <c r="K93" s="10"/>
    </row>
    <row r="94" spans="3:11" ht="12">
      <c r="C94" s="6">
        <v>43549</v>
      </c>
      <c r="D94" s="27">
        <f t="shared" si="3"/>
        <v>3</v>
      </c>
      <c r="E94" s="3"/>
      <c r="F94" s="3">
        <f t="shared" si="4"/>
        <v>24090.58280901954</v>
      </c>
      <c r="G94" s="3">
        <f aca="true" t="shared" si="5" ref="G94:G157">F93*$F$4</f>
        <v>2.007381285644491</v>
      </c>
      <c r="H94" s="18"/>
      <c r="I94" s="10"/>
      <c r="J94" s="10"/>
      <c r="K94" s="10"/>
    </row>
    <row r="95" spans="3:11" ht="12">
      <c r="C95" s="6">
        <v>43550</v>
      </c>
      <c r="D95" s="27">
        <f t="shared" si="3"/>
        <v>3</v>
      </c>
      <c r="E95" s="3"/>
      <c r="F95" s="3">
        <f t="shared" si="4"/>
        <v>24092.590357586956</v>
      </c>
      <c r="G95" s="3">
        <f t="shared" si="5"/>
        <v>2.007548567418295</v>
      </c>
      <c r="H95" s="18"/>
      <c r="I95" s="10"/>
      <c r="J95" s="10"/>
      <c r="K95" s="10"/>
    </row>
    <row r="96" spans="3:11" ht="12">
      <c r="C96" s="6">
        <v>43551</v>
      </c>
      <c r="D96" s="27">
        <f t="shared" si="3"/>
        <v>3</v>
      </c>
      <c r="E96" s="3"/>
      <c r="F96" s="3">
        <f t="shared" si="4"/>
        <v>24094.598073450088</v>
      </c>
      <c r="G96" s="3">
        <f t="shared" si="5"/>
        <v>2.0077158631322463</v>
      </c>
      <c r="H96" s="18"/>
      <c r="I96" s="10"/>
      <c r="J96" s="10"/>
      <c r="K96" s="10"/>
    </row>
    <row r="97" spans="3:11" ht="12">
      <c r="C97" s="6">
        <v>43552</v>
      </c>
      <c r="D97" s="27">
        <f t="shared" si="3"/>
        <v>3</v>
      </c>
      <c r="E97" s="3"/>
      <c r="F97" s="3">
        <f t="shared" si="4"/>
        <v>24096.605956622876</v>
      </c>
      <c r="G97" s="3">
        <f t="shared" si="5"/>
        <v>2.0078831727875075</v>
      </c>
      <c r="H97" s="18"/>
      <c r="I97" s="10"/>
      <c r="J97" s="10"/>
      <c r="K97" s="10"/>
    </row>
    <row r="98" spans="3:11" ht="12">
      <c r="C98" s="6">
        <v>43553</v>
      </c>
      <c r="D98" s="27">
        <f t="shared" si="3"/>
        <v>3</v>
      </c>
      <c r="E98" s="3"/>
      <c r="F98" s="3">
        <f t="shared" si="4"/>
        <v>24098.61400711926</v>
      </c>
      <c r="G98" s="3">
        <f t="shared" si="5"/>
        <v>2.0080504963852395</v>
      </c>
      <c r="H98" s="18"/>
      <c r="I98" s="10"/>
      <c r="J98" s="10"/>
      <c r="K98" s="10"/>
    </row>
    <row r="99" spans="3:11" ht="12">
      <c r="C99" s="6">
        <v>43554</v>
      </c>
      <c r="D99" s="27">
        <f t="shared" si="3"/>
        <v>3</v>
      </c>
      <c r="E99" s="3"/>
      <c r="F99" s="3">
        <f t="shared" si="4"/>
        <v>24100.622224953186</v>
      </c>
      <c r="G99" s="3">
        <f t="shared" si="5"/>
        <v>2.008217833926605</v>
      </c>
      <c r="H99" s="18"/>
      <c r="I99" s="10"/>
      <c r="J99" s="10"/>
      <c r="K99" s="10"/>
    </row>
    <row r="100" spans="3:8" ht="12">
      <c r="C100" s="6">
        <v>43555</v>
      </c>
      <c r="D100" s="27">
        <f t="shared" si="3"/>
        <v>3</v>
      </c>
      <c r="E100" s="3"/>
      <c r="F100" s="3">
        <f t="shared" si="4"/>
        <v>24102.6306101386</v>
      </c>
      <c r="G100" s="3">
        <f t="shared" si="5"/>
        <v>2.0083851854127652</v>
      </c>
      <c r="H100" s="9"/>
    </row>
    <row r="101" spans="3:8" ht="12">
      <c r="C101" s="6">
        <v>43556</v>
      </c>
      <c r="D101" s="27">
        <f t="shared" si="3"/>
        <v>4</v>
      </c>
      <c r="F101" s="3">
        <f t="shared" si="4"/>
        <v>24104.639162689444</v>
      </c>
      <c r="G101" s="3">
        <f t="shared" si="5"/>
        <v>2.0085525508448834</v>
      </c>
      <c r="H101" s="18"/>
    </row>
    <row r="102" spans="3:7" ht="12">
      <c r="C102" s="6">
        <v>43557</v>
      </c>
      <c r="D102" s="27">
        <f t="shared" si="3"/>
        <v>4</v>
      </c>
      <c r="F102" s="3">
        <f t="shared" si="4"/>
        <v>24106.64788261967</v>
      </c>
      <c r="G102" s="3">
        <f t="shared" si="5"/>
        <v>2.00871993022412</v>
      </c>
    </row>
    <row r="103" spans="3:7" ht="12">
      <c r="C103" s="6">
        <v>43558</v>
      </c>
      <c r="D103" s="27">
        <f t="shared" si="3"/>
        <v>4</v>
      </c>
      <c r="F103" s="3">
        <f t="shared" si="4"/>
        <v>24108.65676994322</v>
      </c>
      <c r="G103" s="3">
        <f t="shared" si="5"/>
        <v>2.008887323551639</v>
      </c>
    </row>
    <row r="104" spans="3:7" ht="12">
      <c r="C104" s="6">
        <v>43559</v>
      </c>
      <c r="D104" s="27">
        <f t="shared" si="3"/>
        <v>4</v>
      </c>
      <c r="F104" s="3">
        <f t="shared" si="4"/>
        <v>24110.665824674048</v>
      </c>
      <c r="G104" s="3">
        <f t="shared" si="5"/>
        <v>2.0090547308286015</v>
      </c>
    </row>
    <row r="105" spans="3:7" ht="12">
      <c r="C105" s="6">
        <v>43560</v>
      </c>
      <c r="D105" s="27">
        <f t="shared" si="3"/>
        <v>4</v>
      </c>
      <c r="F105" s="3">
        <f t="shared" si="4"/>
        <v>24112.675046826105</v>
      </c>
      <c r="G105" s="3">
        <f t="shared" si="5"/>
        <v>2.0092221520561706</v>
      </c>
    </row>
    <row r="106" spans="3:7" ht="12">
      <c r="C106" s="6">
        <v>43561</v>
      </c>
      <c r="D106" s="27">
        <f t="shared" si="3"/>
        <v>4</v>
      </c>
      <c r="F106" s="3">
        <f t="shared" si="4"/>
        <v>24114.68443641334</v>
      </c>
      <c r="G106" s="3">
        <f t="shared" si="5"/>
        <v>2.0093895872355088</v>
      </c>
    </row>
    <row r="107" spans="3:7" ht="12">
      <c r="C107" s="6">
        <v>43562</v>
      </c>
      <c r="D107" s="27">
        <f t="shared" si="3"/>
        <v>4</v>
      </c>
      <c r="F107" s="3">
        <f t="shared" si="4"/>
        <v>24116.693993449706</v>
      </c>
      <c r="G107" s="3">
        <f t="shared" si="5"/>
        <v>2.009557036367778</v>
      </c>
    </row>
    <row r="108" spans="3:7" ht="12">
      <c r="C108" s="6">
        <v>43563</v>
      </c>
      <c r="D108" s="27">
        <f t="shared" si="3"/>
        <v>4</v>
      </c>
      <c r="F108" s="3">
        <f t="shared" si="4"/>
        <v>24118.70371794916</v>
      </c>
      <c r="G108" s="3">
        <f t="shared" si="5"/>
        <v>2.009724499454142</v>
      </c>
    </row>
    <row r="109" spans="3:7" ht="12">
      <c r="C109" s="6">
        <v>43564</v>
      </c>
      <c r="D109" s="27">
        <f t="shared" si="3"/>
        <v>4</v>
      </c>
      <c r="F109" s="3">
        <f t="shared" si="4"/>
        <v>24120.713609925657</v>
      </c>
      <c r="G109" s="3">
        <f t="shared" si="5"/>
        <v>2.0098919764957635</v>
      </c>
    </row>
    <row r="110" spans="3:7" ht="12">
      <c r="C110" s="6">
        <v>43565</v>
      </c>
      <c r="D110" s="27">
        <f t="shared" si="3"/>
        <v>4</v>
      </c>
      <c r="F110" s="3">
        <f t="shared" si="4"/>
        <v>24122.72366939315</v>
      </c>
      <c r="G110" s="3">
        <f t="shared" si="5"/>
        <v>2.0100594674938046</v>
      </c>
    </row>
    <row r="111" spans="3:7" ht="12">
      <c r="C111" s="6">
        <v>43566</v>
      </c>
      <c r="D111" s="27">
        <f t="shared" si="3"/>
        <v>4</v>
      </c>
      <c r="F111" s="3">
        <f t="shared" si="4"/>
        <v>24124.7338963656</v>
      </c>
      <c r="G111" s="3">
        <f t="shared" si="5"/>
        <v>2.0102269724494293</v>
      </c>
    </row>
    <row r="112" spans="3:7" ht="12">
      <c r="C112" s="6">
        <v>43567</v>
      </c>
      <c r="D112" s="27">
        <f t="shared" si="3"/>
        <v>4</v>
      </c>
      <c r="F112" s="3">
        <f t="shared" si="4"/>
        <v>24126.744290856965</v>
      </c>
      <c r="G112" s="3">
        <f t="shared" si="5"/>
        <v>2.0103944913638</v>
      </c>
    </row>
    <row r="113" spans="3:7" ht="12">
      <c r="C113" s="6">
        <v>43568</v>
      </c>
      <c r="D113" s="27">
        <f t="shared" si="3"/>
        <v>4</v>
      </c>
      <c r="F113" s="3">
        <f t="shared" si="4"/>
        <v>24128.754852881204</v>
      </c>
      <c r="G113" s="3">
        <f t="shared" si="5"/>
        <v>2.01056202423808</v>
      </c>
    </row>
    <row r="114" spans="3:11" ht="12">
      <c r="C114" s="6">
        <v>43569</v>
      </c>
      <c r="D114" s="27">
        <f t="shared" si="3"/>
        <v>4</v>
      </c>
      <c r="F114" s="3">
        <f t="shared" si="4"/>
        <v>24130.765582452277</v>
      </c>
      <c r="G114" s="3">
        <f t="shared" si="5"/>
        <v>2.0107295710734334</v>
      </c>
      <c r="J114"/>
      <c r="K114"/>
    </row>
    <row r="115" spans="3:11" ht="12">
      <c r="C115" s="6">
        <v>43570</v>
      </c>
      <c r="D115" s="27">
        <f t="shared" si="3"/>
        <v>4</v>
      </c>
      <c r="F115" s="3">
        <f t="shared" si="4"/>
        <v>24132.776479584147</v>
      </c>
      <c r="G115" s="3">
        <f t="shared" si="5"/>
        <v>2.010897131871023</v>
      </c>
      <c r="J115"/>
      <c r="K115"/>
    </row>
    <row r="116" spans="3:11" ht="12">
      <c r="C116" s="6">
        <v>43571</v>
      </c>
      <c r="D116" s="27">
        <f t="shared" si="3"/>
        <v>4</v>
      </c>
      <c r="F116" s="3">
        <f t="shared" si="4"/>
        <v>24134.78754429078</v>
      </c>
      <c r="G116" s="3">
        <f t="shared" si="5"/>
        <v>2.011064706632012</v>
      </c>
      <c r="J116"/>
      <c r="K116"/>
    </row>
    <row r="117" spans="3:11" ht="12">
      <c r="C117" s="6">
        <v>43572</v>
      </c>
      <c r="D117" s="27">
        <f t="shared" si="3"/>
        <v>4</v>
      </c>
      <c r="F117" s="3">
        <f t="shared" si="4"/>
        <v>24136.798776586136</v>
      </c>
      <c r="G117" s="3">
        <f t="shared" si="5"/>
        <v>2.0112322953575648</v>
      </c>
      <c r="J117"/>
      <c r="K117"/>
    </row>
    <row r="118" spans="3:11" ht="12">
      <c r="C118" s="6">
        <v>43573</v>
      </c>
      <c r="D118" s="27">
        <f t="shared" si="3"/>
        <v>4</v>
      </c>
      <c r="F118" s="3">
        <f t="shared" si="4"/>
        <v>24138.810176484185</v>
      </c>
      <c r="G118" s="3">
        <f t="shared" si="5"/>
        <v>2.0113998980488446</v>
      </c>
      <c r="J118"/>
      <c r="K118"/>
    </row>
    <row r="119" spans="3:11" ht="12">
      <c r="C119" s="6">
        <v>43574</v>
      </c>
      <c r="D119" s="27">
        <f t="shared" si="3"/>
        <v>4</v>
      </c>
      <c r="F119" s="3">
        <f t="shared" si="4"/>
        <v>24140.82174399889</v>
      </c>
      <c r="G119" s="3">
        <f t="shared" si="5"/>
        <v>2.0115675147070156</v>
      </c>
      <c r="J119"/>
      <c r="K119"/>
    </row>
    <row r="120" spans="3:11" ht="12">
      <c r="C120" s="6">
        <v>43575</v>
      </c>
      <c r="D120" s="27">
        <f t="shared" si="3"/>
        <v>4</v>
      </c>
      <c r="F120" s="3">
        <f t="shared" si="4"/>
        <v>24142.833479144225</v>
      </c>
      <c r="G120" s="3">
        <f t="shared" si="5"/>
        <v>2.011735145333241</v>
      </c>
      <c r="J120"/>
      <c r="K120"/>
    </row>
    <row r="121" spans="3:11" ht="12">
      <c r="C121" s="6">
        <v>43576</v>
      </c>
      <c r="D121" s="27">
        <f t="shared" si="3"/>
        <v>4</v>
      </c>
      <c r="F121" s="3">
        <f t="shared" si="4"/>
        <v>24144.845381934152</v>
      </c>
      <c r="G121" s="3">
        <f t="shared" si="5"/>
        <v>2.011902789928685</v>
      </c>
      <c r="J121"/>
      <c r="K121"/>
    </row>
    <row r="122" spans="3:11" ht="12">
      <c r="C122" s="6">
        <v>43577</v>
      </c>
      <c r="D122" s="27">
        <f t="shared" si="3"/>
        <v>4</v>
      </c>
      <c r="F122" s="3">
        <f t="shared" si="4"/>
        <v>24146.857452382646</v>
      </c>
      <c r="G122" s="3">
        <f t="shared" si="5"/>
        <v>2.0120704484945127</v>
      </c>
      <c r="J122"/>
      <c r="K122"/>
    </row>
    <row r="123" spans="3:11" ht="12">
      <c r="C123" s="6">
        <v>43578</v>
      </c>
      <c r="D123" s="27">
        <f t="shared" si="3"/>
        <v>4</v>
      </c>
      <c r="F123" s="3">
        <f t="shared" si="4"/>
        <v>24148.869690503678</v>
      </c>
      <c r="G123" s="3">
        <f t="shared" si="5"/>
        <v>2.012238121031887</v>
      </c>
      <c r="J123"/>
      <c r="K123"/>
    </row>
    <row r="124" spans="3:11" ht="12">
      <c r="C124" s="6">
        <v>43579</v>
      </c>
      <c r="D124" s="27">
        <f t="shared" si="3"/>
        <v>4</v>
      </c>
      <c r="F124" s="3">
        <f t="shared" si="4"/>
        <v>24150.88209631122</v>
      </c>
      <c r="G124" s="3">
        <f t="shared" si="5"/>
        <v>2.012405807541973</v>
      </c>
      <c r="J124"/>
      <c r="K124"/>
    </row>
    <row r="125" spans="3:11" ht="12">
      <c r="C125" s="6">
        <v>43580</v>
      </c>
      <c r="D125" s="27">
        <f t="shared" si="3"/>
        <v>4</v>
      </c>
      <c r="F125" s="3">
        <f t="shared" si="4"/>
        <v>24152.894669819245</v>
      </c>
      <c r="G125" s="3">
        <f t="shared" si="5"/>
        <v>2.012573508025935</v>
      </c>
      <c r="J125"/>
      <c r="K125"/>
    </row>
    <row r="126" spans="3:11" ht="12">
      <c r="C126" s="6">
        <v>43581</v>
      </c>
      <c r="D126" s="27">
        <f t="shared" si="3"/>
        <v>4</v>
      </c>
      <c r="F126" s="3">
        <f t="shared" si="4"/>
        <v>24154.90741104173</v>
      </c>
      <c r="G126" s="3">
        <f t="shared" si="5"/>
        <v>2.012741222484937</v>
      </c>
      <c r="J126"/>
      <c r="K126"/>
    </row>
    <row r="127" spans="3:11" ht="12">
      <c r="C127" s="6">
        <v>43582</v>
      </c>
      <c r="D127" s="27">
        <f t="shared" si="3"/>
        <v>4</v>
      </c>
      <c r="F127" s="3">
        <f t="shared" si="4"/>
        <v>24156.920319992652</v>
      </c>
      <c r="G127" s="3">
        <f t="shared" si="5"/>
        <v>2.0129089509201443</v>
      </c>
      <c r="J127"/>
      <c r="K127"/>
    </row>
    <row r="128" spans="3:11" ht="12">
      <c r="C128" s="6">
        <v>43583</v>
      </c>
      <c r="D128" s="27">
        <f t="shared" si="3"/>
        <v>4</v>
      </c>
      <c r="F128" s="3">
        <f t="shared" si="4"/>
        <v>24158.933396685985</v>
      </c>
      <c r="G128" s="3">
        <f t="shared" si="5"/>
        <v>2.013076693332721</v>
      </c>
      <c r="J128"/>
      <c r="K128"/>
    </row>
    <row r="129" spans="3:11" ht="12">
      <c r="C129" s="6">
        <v>43584</v>
      </c>
      <c r="D129" s="27">
        <f t="shared" si="3"/>
        <v>4</v>
      </c>
      <c r="F129" s="3">
        <f t="shared" si="4"/>
        <v>24160.94664113571</v>
      </c>
      <c r="G129" s="3">
        <f t="shared" si="5"/>
        <v>2.013244449723832</v>
      </c>
      <c r="J129"/>
      <c r="K129"/>
    </row>
    <row r="130" spans="3:11" ht="12">
      <c r="C130" s="6">
        <v>43585</v>
      </c>
      <c r="D130" s="27">
        <f t="shared" si="3"/>
        <v>4</v>
      </c>
      <c r="F130" s="3">
        <f t="shared" si="4"/>
        <v>24162.960053355804</v>
      </c>
      <c r="G130" s="3">
        <f t="shared" si="5"/>
        <v>2.0134122200946423</v>
      </c>
      <c r="J130"/>
      <c r="K130"/>
    </row>
    <row r="131" spans="3:11" ht="12">
      <c r="C131" s="6">
        <v>43586</v>
      </c>
      <c r="D131" s="27">
        <f t="shared" si="3"/>
        <v>5</v>
      </c>
      <c r="F131" s="3">
        <f t="shared" si="4"/>
        <v>24164.97363336025</v>
      </c>
      <c r="G131" s="3">
        <f t="shared" si="5"/>
        <v>2.013580004446317</v>
      </c>
      <c r="J131"/>
      <c r="K131"/>
    </row>
    <row r="132" spans="3:11" ht="12">
      <c r="C132" s="6">
        <v>43587</v>
      </c>
      <c r="D132" s="27">
        <f t="shared" si="3"/>
        <v>5</v>
      </c>
      <c r="F132" s="3">
        <f t="shared" si="4"/>
        <v>24166.987381163028</v>
      </c>
      <c r="G132" s="3">
        <f t="shared" si="5"/>
        <v>2.0137478027800206</v>
      </c>
      <c r="J132"/>
      <c r="K132"/>
    </row>
    <row r="133" spans="3:11" ht="12">
      <c r="C133" s="6">
        <v>43588</v>
      </c>
      <c r="D133" s="27">
        <f t="shared" si="3"/>
        <v>5</v>
      </c>
      <c r="F133" s="3">
        <f t="shared" si="4"/>
        <v>24169.001296778126</v>
      </c>
      <c r="G133" s="3">
        <f t="shared" si="5"/>
        <v>2.013915615096919</v>
      </c>
      <c r="J133"/>
      <c r="K133"/>
    </row>
    <row r="134" spans="3:11" ht="12">
      <c r="C134" s="6">
        <v>43589</v>
      </c>
      <c r="D134" s="27">
        <f t="shared" si="3"/>
        <v>5</v>
      </c>
      <c r="F134" s="3">
        <f t="shared" si="4"/>
        <v>24171.015380219524</v>
      </c>
      <c r="G134" s="3">
        <f t="shared" si="5"/>
        <v>2.014083441398177</v>
      </c>
      <c r="J134"/>
      <c r="K134"/>
    </row>
    <row r="135" spans="3:11" ht="12">
      <c r="C135" s="6">
        <v>43590</v>
      </c>
      <c r="D135" s="27">
        <f t="shared" si="3"/>
        <v>5</v>
      </c>
      <c r="F135" s="3">
        <f t="shared" si="4"/>
        <v>24173.02963150121</v>
      </c>
      <c r="G135" s="3">
        <f t="shared" si="5"/>
        <v>2.01425128168496</v>
      </c>
      <c r="J135"/>
      <c r="K135"/>
    </row>
    <row r="136" spans="3:11" ht="12">
      <c r="C136" s="6">
        <v>43591</v>
      </c>
      <c r="D136" s="27">
        <f t="shared" si="3"/>
        <v>5</v>
      </c>
      <c r="F136" s="3">
        <f t="shared" si="4"/>
        <v>24175.044050637167</v>
      </c>
      <c r="G136" s="3">
        <f t="shared" si="5"/>
        <v>2.014419135958434</v>
      </c>
      <c r="J136"/>
      <c r="K136"/>
    </row>
    <row r="137" spans="3:11" ht="12">
      <c r="C137" s="6">
        <v>43592</v>
      </c>
      <c r="D137" s="27">
        <f t="shared" si="3"/>
        <v>5</v>
      </c>
      <c r="F137" s="3">
        <f t="shared" si="4"/>
        <v>24177.05863764139</v>
      </c>
      <c r="G137" s="3">
        <f t="shared" si="5"/>
        <v>2.0145870042197638</v>
      </c>
      <c r="J137"/>
      <c r="K137"/>
    </row>
    <row r="138" spans="3:11" ht="12">
      <c r="C138" s="6">
        <v>43593</v>
      </c>
      <c r="D138" s="27">
        <f t="shared" si="3"/>
        <v>5</v>
      </c>
      <c r="F138" s="3">
        <f t="shared" si="4"/>
        <v>24179.07339252786</v>
      </c>
      <c r="G138" s="3">
        <f t="shared" si="5"/>
        <v>2.0147548864701155</v>
      </c>
      <c r="J138"/>
      <c r="K138"/>
    </row>
    <row r="139" spans="3:11" ht="12">
      <c r="C139" s="6">
        <v>43594</v>
      </c>
      <c r="D139" s="27">
        <f t="shared" si="3"/>
        <v>5</v>
      </c>
      <c r="F139" s="3">
        <f t="shared" si="4"/>
        <v>24181.088315310568</v>
      </c>
      <c r="G139" s="3">
        <f t="shared" si="5"/>
        <v>2.014922782710655</v>
      </c>
      <c r="J139"/>
      <c r="K139"/>
    </row>
    <row r="140" spans="3:11" ht="12">
      <c r="C140" s="6">
        <v>43595</v>
      </c>
      <c r="D140" s="27">
        <f aca="true" t="shared" si="6" ref="D140:D163">MONTH(C140)</f>
        <v>5</v>
      </c>
      <c r="F140" s="3">
        <f aca="true" t="shared" si="7" ref="F140:F163">F139+E140+G140</f>
        <v>24183.10340600351</v>
      </c>
      <c r="G140" s="3">
        <f t="shared" si="5"/>
        <v>2.015090692942547</v>
      </c>
      <c r="J140"/>
      <c r="K140"/>
    </row>
    <row r="141" spans="3:11" ht="12">
      <c r="C141" s="6">
        <v>43596</v>
      </c>
      <c r="D141" s="27">
        <f t="shared" si="6"/>
        <v>5</v>
      </c>
      <c r="F141" s="3">
        <f t="shared" si="7"/>
        <v>24185.118664620677</v>
      </c>
      <c r="G141" s="3">
        <f t="shared" si="5"/>
        <v>2.015258617166959</v>
      </c>
      <c r="J141"/>
      <c r="K141"/>
    </row>
    <row r="142" spans="3:11" ht="12">
      <c r="C142" s="6">
        <v>43597</v>
      </c>
      <c r="D142" s="27">
        <f t="shared" si="6"/>
        <v>5</v>
      </c>
      <c r="F142" s="3">
        <f t="shared" si="7"/>
        <v>24187.134091176064</v>
      </c>
      <c r="G142" s="3">
        <f t="shared" si="5"/>
        <v>2.0154265553850563</v>
      </c>
      <c r="J142"/>
      <c r="K142"/>
    </row>
    <row r="143" spans="3:11" ht="12">
      <c r="C143" s="6">
        <v>43598</v>
      </c>
      <c r="D143" s="27">
        <f t="shared" si="6"/>
        <v>5</v>
      </c>
      <c r="F143" s="3">
        <f t="shared" si="7"/>
        <v>24189.14968568366</v>
      </c>
      <c r="G143" s="3">
        <f t="shared" si="5"/>
        <v>2.015594507598005</v>
      </c>
      <c r="J143"/>
      <c r="K143"/>
    </row>
    <row r="144" spans="3:11" ht="12">
      <c r="C144" s="6">
        <v>43599</v>
      </c>
      <c r="D144" s="27">
        <f t="shared" si="6"/>
        <v>5</v>
      </c>
      <c r="F144" s="3">
        <f t="shared" si="7"/>
        <v>24191.165448157466</v>
      </c>
      <c r="G144" s="3">
        <f t="shared" si="5"/>
        <v>2.0157624738069715</v>
      </c>
      <c r="J144"/>
      <c r="K144"/>
    </row>
    <row r="145" spans="3:11" ht="12">
      <c r="C145" s="6">
        <v>43600</v>
      </c>
      <c r="D145" s="27">
        <f t="shared" si="6"/>
        <v>5</v>
      </c>
      <c r="F145" s="3">
        <f t="shared" si="7"/>
        <v>24193.18137861148</v>
      </c>
      <c r="G145" s="3">
        <f t="shared" si="5"/>
        <v>2.015930454013122</v>
      </c>
      <c r="J145"/>
      <c r="K145"/>
    </row>
    <row r="146" spans="3:11" ht="12">
      <c r="C146" s="6">
        <v>43601</v>
      </c>
      <c r="D146" s="27">
        <f t="shared" si="6"/>
        <v>5</v>
      </c>
      <c r="F146" s="3">
        <f t="shared" si="7"/>
        <v>24195.197477059697</v>
      </c>
      <c r="G146" s="3">
        <f t="shared" si="5"/>
        <v>2.0160984482176234</v>
      </c>
      <c r="J146"/>
      <c r="K146"/>
    </row>
    <row r="147" spans="3:11" ht="12">
      <c r="C147" s="6">
        <v>43602</v>
      </c>
      <c r="D147" s="27">
        <f t="shared" si="6"/>
        <v>5</v>
      </c>
      <c r="F147" s="3">
        <f t="shared" si="7"/>
        <v>24197.21374351612</v>
      </c>
      <c r="G147" s="3">
        <f t="shared" si="5"/>
        <v>2.0162664564216413</v>
      </c>
      <c r="J147"/>
      <c r="K147"/>
    </row>
    <row r="148" spans="3:11" ht="12">
      <c r="C148" s="6">
        <v>43603</v>
      </c>
      <c r="D148" s="27">
        <f t="shared" si="6"/>
        <v>5</v>
      </c>
      <c r="F148" s="3">
        <f t="shared" si="7"/>
        <v>24199.23017799475</v>
      </c>
      <c r="G148" s="3">
        <f t="shared" si="5"/>
        <v>2.0164344786263433</v>
      </c>
      <c r="J148"/>
      <c r="K148"/>
    </row>
    <row r="149" spans="3:11" ht="12">
      <c r="C149" s="6">
        <v>43604</v>
      </c>
      <c r="D149" s="27">
        <f t="shared" si="6"/>
        <v>5</v>
      </c>
      <c r="F149" s="3">
        <f t="shared" si="7"/>
        <v>24201.24678050958</v>
      </c>
      <c r="G149" s="3">
        <f t="shared" si="5"/>
        <v>2.0166025148328957</v>
      </c>
      <c r="J149"/>
      <c r="K149"/>
    </row>
    <row r="150" spans="3:11" ht="12">
      <c r="C150" s="6">
        <v>43605</v>
      </c>
      <c r="D150" s="27">
        <f t="shared" si="6"/>
        <v>5</v>
      </c>
      <c r="F150" s="3">
        <f t="shared" si="7"/>
        <v>24203.263551074622</v>
      </c>
      <c r="G150" s="3">
        <f t="shared" si="5"/>
        <v>2.016770565042465</v>
      </c>
      <c r="J150"/>
      <c r="K150"/>
    </row>
    <row r="151" spans="3:11" ht="12">
      <c r="C151" s="6">
        <v>43606</v>
      </c>
      <c r="D151" s="27">
        <f t="shared" si="6"/>
        <v>5</v>
      </c>
      <c r="F151" s="3">
        <f t="shared" si="7"/>
        <v>24205.280489703877</v>
      </c>
      <c r="G151" s="3">
        <f t="shared" si="5"/>
        <v>2.0169386292562184</v>
      </c>
      <c r="J151"/>
      <c r="K151"/>
    </row>
    <row r="152" spans="3:11" ht="12">
      <c r="C152" s="6">
        <v>43607</v>
      </c>
      <c r="D152" s="27">
        <f t="shared" si="6"/>
        <v>5</v>
      </c>
      <c r="F152" s="3">
        <f t="shared" si="7"/>
        <v>24207.297596411354</v>
      </c>
      <c r="G152" s="3">
        <f t="shared" si="5"/>
        <v>2.017106707475323</v>
      </c>
      <c r="J152"/>
      <c r="K152"/>
    </row>
    <row r="153" spans="3:11" ht="12">
      <c r="C153" s="6">
        <v>43608</v>
      </c>
      <c r="D153" s="27">
        <f t="shared" si="6"/>
        <v>5</v>
      </c>
      <c r="F153" s="3">
        <f t="shared" si="7"/>
        <v>24209.314871211056</v>
      </c>
      <c r="G153" s="3">
        <f t="shared" si="5"/>
        <v>2.017274799700946</v>
      </c>
      <c r="J153"/>
      <c r="K153"/>
    </row>
    <row r="154" spans="3:11" ht="12">
      <c r="C154" s="6">
        <v>43609</v>
      </c>
      <c r="D154" s="27">
        <f t="shared" si="6"/>
        <v>5</v>
      </c>
      <c r="F154" s="3">
        <f t="shared" si="7"/>
        <v>24211.33231411699</v>
      </c>
      <c r="G154" s="3">
        <f t="shared" si="5"/>
        <v>2.0174429059342547</v>
      </c>
      <c r="J154"/>
      <c r="K154"/>
    </row>
    <row r="155" spans="3:11" ht="12">
      <c r="C155" s="6">
        <v>43610</v>
      </c>
      <c r="D155" s="27">
        <f t="shared" si="6"/>
        <v>5</v>
      </c>
      <c r="F155" s="3">
        <f t="shared" si="7"/>
        <v>24213.349925143168</v>
      </c>
      <c r="G155" s="3">
        <f t="shared" si="5"/>
        <v>2.0176110261764157</v>
      </c>
      <c r="J155"/>
      <c r="K155"/>
    </row>
    <row r="156" spans="3:11" ht="12">
      <c r="C156" s="6">
        <v>43611</v>
      </c>
      <c r="D156" s="27">
        <f t="shared" si="6"/>
        <v>5</v>
      </c>
      <c r="F156" s="3">
        <f t="shared" si="7"/>
        <v>24215.367704303597</v>
      </c>
      <c r="G156" s="3">
        <f t="shared" si="5"/>
        <v>2.017779160428597</v>
      </c>
      <c r="J156"/>
      <c r="K156"/>
    </row>
    <row r="157" spans="3:11" ht="12">
      <c r="C157" s="6">
        <v>43612</v>
      </c>
      <c r="D157" s="27">
        <f t="shared" si="6"/>
        <v>5</v>
      </c>
      <c r="F157" s="3">
        <f t="shared" si="7"/>
        <v>24217.38565161229</v>
      </c>
      <c r="G157" s="3">
        <f t="shared" si="5"/>
        <v>2.017947308691966</v>
      </c>
      <c r="J157"/>
      <c r="K157"/>
    </row>
    <row r="158" spans="3:11" ht="12">
      <c r="C158" s="6">
        <v>43613</v>
      </c>
      <c r="D158" s="27">
        <f t="shared" si="6"/>
        <v>5</v>
      </c>
      <c r="F158" s="3">
        <f t="shared" si="7"/>
        <v>24219.40376708326</v>
      </c>
      <c r="G158" s="3">
        <f aca="true" t="shared" si="8" ref="G158:G163">F157*$F$4</f>
        <v>2.018115470967691</v>
      </c>
      <c r="J158"/>
      <c r="K158"/>
    </row>
    <row r="159" spans="3:11" ht="12">
      <c r="C159" s="6">
        <v>43614</v>
      </c>
      <c r="D159" s="27">
        <f t="shared" si="6"/>
        <v>5</v>
      </c>
      <c r="F159" s="3">
        <f t="shared" si="7"/>
        <v>24221.422050730514</v>
      </c>
      <c r="G159" s="3">
        <f t="shared" si="8"/>
        <v>2.018283647256938</v>
      </c>
      <c r="J159"/>
      <c r="K159"/>
    </row>
    <row r="160" spans="3:11" ht="12">
      <c r="C160" s="6">
        <v>43615</v>
      </c>
      <c r="D160" s="27">
        <f t="shared" si="6"/>
        <v>5</v>
      </c>
      <c r="F160" s="3">
        <f t="shared" si="7"/>
        <v>24223.440502568075</v>
      </c>
      <c r="G160" s="3">
        <f t="shared" si="8"/>
        <v>2.018451837560876</v>
      </c>
      <c r="J160"/>
      <c r="K160"/>
    </row>
    <row r="161" spans="3:11" ht="12">
      <c r="C161" s="6">
        <v>43616</v>
      </c>
      <c r="D161" s="27">
        <f t="shared" si="6"/>
        <v>5</v>
      </c>
      <c r="F161" s="3">
        <f t="shared" si="7"/>
        <v>24225.459122609955</v>
      </c>
      <c r="G161" s="3">
        <f t="shared" si="8"/>
        <v>2.018620041880673</v>
      </c>
      <c r="J161"/>
      <c r="K161"/>
    </row>
    <row r="162" spans="3:11" ht="12">
      <c r="C162" s="6">
        <v>43617</v>
      </c>
      <c r="D162" s="27">
        <f t="shared" si="6"/>
        <v>6</v>
      </c>
      <c r="F162" s="3">
        <f t="shared" si="7"/>
        <v>24227.477910870173</v>
      </c>
      <c r="G162" s="3">
        <f t="shared" si="8"/>
        <v>2.0187882602174962</v>
      </c>
      <c r="J162"/>
      <c r="K162"/>
    </row>
    <row r="163" spans="3:11" ht="12">
      <c r="C163" s="6">
        <v>43618</v>
      </c>
      <c r="D163" s="27">
        <f t="shared" si="6"/>
        <v>6</v>
      </c>
      <c r="F163" s="3">
        <f t="shared" si="7"/>
        <v>24229.496867362745</v>
      </c>
      <c r="G163" s="3">
        <f t="shared" si="8"/>
        <v>2.0189564925725145</v>
      </c>
      <c r="J163"/>
      <c r="K163"/>
    </row>
    <row r="164" spans="5:11" ht="12">
      <c r="E164" s="12">
        <f>SUM(E11:E163)</f>
        <v>7131</v>
      </c>
      <c r="J164"/>
      <c r="K164"/>
    </row>
  </sheetData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16.8515625" style="0" bestFit="1" customWidth="1"/>
    <col min="3" max="3" width="13.00390625" style="0" bestFit="1" customWidth="1"/>
  </cols>
  <sheetData>
    <row r="1" spans="3:11" ht="12">
      <c r="C1" s="7"/>
      <c r="D1" s="22"/>
      <c r="E1" s="8"/>
      <c r="F1" s="8"/>
      <c r="G1" s="13"/>
      <c r="H1" s="13"/>
      <c r="I1" s="13"/>
      <c r="J1" s="8"/>
      <c r="K1" s="30"/>
    </row>
    <row r="2" spans="3:11" ht="12">
      <c r="C2" s="9" t="s">
        <v>3</v>
      </c>
      <c r="D2" s="23"/>
      <c r="E2" s="10"/>
      <c r="F2" s="11">
        <v>3</v>
      </c>
      <c r="G2" s="14" t="s">
        <v>21</v>
      </c>
      <c r="H2" s="14"/>
      <c r="I2" s="14"/>
      <c r="J2" s="10"/>
      <c r="K2" s="31"/>
    </row>
    <row r="3" spans="3:11" ht="12">
      <c r="C3" s="9" t="s">
        <v>4</v>
      </c>
      <c r="D3" s="23"/>
      <c r="E3" s="10"/>
      <c r="F3" s="29">
        <f>F2/36000</f>
        <v>8.333333333333333E-05</v>
      </c>
      <c r="G3" s="14"/>
      <c r="H3" s="14"/>
      <c r="I3" s="14"/>
      <c r="J3" s="10"/>
      <c r="K3" s="31"/>
    </row>
    <row r="5" spans="3:4" ht="12">
      <c r="C5" t="s">
        <v>27</v>
      </c>
      <c r="D5" s="36">
        <f ca="1">TODAY()</f>
        <v>43531</v>
      </c>
    </row>
    <row r="9" spans="1:3" ht="12">
      <c r="A9" t="s">
        <v>24</v>
      </c>
      <c r="B9" t="s">
        <v>25</v>
      </c>
      <c r="C9" t="s">
        <v>26</v>
      </c>
    </row>
  </sheetData>
  <sheetProtection/>
  <printOptions/>
  <pageMargins left="0.75" right="0.75" top="1" bottom="1" header="0.4921259845" footer="0.492125984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salvatore colletti</cp:lastModifiedBy>
  <dcterms:created xsi:type="dcterms:W3CDTF">2019-03-05T13:42:54Z</dcterms:created>
  <dcterms:modified xsi:type="dcterms:W3CDTF">2019-03-07T12:24:47Z</dcterms:modified>
  <cp:category/>
  <cp:version/>
  <cp:contentType/>
  <cp:contentStatus/>
</cp:coreProperties>
</file>