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D8E61E21-C5B6-4D24-B0BD-A5CC84470CB6}" xr6:coauthVersionLast="40" xr6:coauthVersionMax="40" xr10:uidLastSave="{00000000-0000-0000-0000-000000000000}"/>
  <workbookProtection workbookAlgorithmName="SHA-512" workbookHashValue="mraKkWpAdN86MmTxgBQahc+liAsPuoe24/P5VCRk7lv/gwvr+f0vRI5hZr/M6x/bHoes5vU8AH8Qj6giyT/6KA==" workbookSaltValue="ktL2LzvqUTt7OlfFblA/rw==" workbookSpinCount="100000" lockStructure="1"/>
  <bookViews>
    <workbookView xWindow="-108" yWindow="-108" windowWidth="23256" windowHeight="12576" xr2:uid="{00000000-000D-0000-FFFF-FFFF00000000}"/>
  </bookViews>
  <sheets>
    <sheet name="Rentabilité d'un maison" sheetId="2" r:id="rId1"/>
  </sheets>
  <definedNames>
    <definedName name="anneepossession">'Rentabilité d''un maison'!$H$4</definedName>
    <definedName name="argentnecessaire">'Rentabilité d''un maison'!$E$12</definedName>
    <definedName name="bienvenue">'Rentabilité d''un maison'!$B$8</definedName>
    <definedName name="empruntsuppl">'Rentabilité d''un maison'!$C$4</definedName>
    <definedName name="loyer">'Rentabilité d''un maison'!$I$4</definedName>
    <definedName name="misedefond">'Rentabilité d''un maison'!$E$4</definedName>
    <definedName name="Montantemprunte">'Rentabilité d''un maison'!$E$10</definedName>
    <definedName name="montantinvesti">'Rentabilité d''un maison'!$J$4</definedName>
    <definedName name="municipal">'Rentabilité d''un maison'!$B$9</definedName>
    <definedName name="notaire">'Rentabilité d''un maison'!$B$6</definedName>
    <definedName name="prixpaye">'Rentabilité d''un maison'!$B$4</definedName>
    <definedName name="SCHL">'Rentabilité d''un maison'!$B$7</definedName>
    <definedName name="scolaire">'Rentabilité d''un maison'!$B$10</definedName>
    <definedName name="tauxinteret">'Rentabilité d''un maison'!$D$4</definedName>
    <definedName name="valeurderevente">'Rentabilité d''un maison'!$H$7</definedName>
    <definedName name="valeurmunicipal">'Rentabilité d''un maison'!$G$4</definedName>
    <definedName name="versementmensuel">'Rentabilité d''un maison'!$E$7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2" l="1"/>
  <c r="B9" i="2"/>
  <c r="B7" i="2" l="1"/>
  <c r="E10" i="2" l="1"/>
  <c r="E5" i="2"/>
  <c r="G10" i="2" l="1"/>
  <c r="B8" i="2"/>
  <c r="H7" i="2" s="1"/>
  <c r="E7" i="2" l="1"/>
  <c r="E12" i="2"/>
</calcChain>
</file>

<file path=xl/sharedStrings.xml><?xml version="1.0" encoding="utf-8"?>
<sst xmlns="http://schemas.openxmlformats.org/spreadsheetml/2006/main" count="21" uniqueCount="21">
  <si>
    <t>Taux d'intérêt
hypothècaire</t>
  </si>
  <si>
    <t>SCHL</t>
  </si>
  <si>
    <t>Notaire</t>
  </si>
  <si>
    <t>Montant en 
argent nécessaire</t>
  </si>
  <si>
    <t>Valeur municipale</t>
  </si>
  <si>
    <t>Taxes municipales</t>
  </si>
  <si>
    <t>Taxe de bienvenue</t>
  </si>
  <si>
    <t>Taxes scolaires</t>
  </si>
  <si>
    <t>Le versement
mensuel sera de:</t>
  </si>
  <si>
    <t>Offre d'achat</t>
  </si>
  <si>
    <t>Emprunt
hypothècaire
supplémentaire</t>
  </si>
  <si>
    <t>Mise de fonds</t>
  </si>
  <si>
    <t>Montant emprunté</t>
  </si>
  <si>
    <t># années de
possession</t>
  </si>
  <si>
    <t>Montant d'un loyer/mois comparable</t>
  </si>
  <si>
    <t>Valeur de revente pour couvrir 100% des dépenses</t>
  </si>
  <si>
    <t>Montant investi non hypothèqué</t>
  </si>
  <si>
    <t>Ce montant n'inclus pas les assurances
 et l'électricité supplémentaires</t>
  </si>
  <si>
    <t>Rentabilité d'une maison en 2019 à</t>
  </si>
  <si>
    <t>Par : Sébastien Cloutier</t>
  </si>
  <si>
    <t>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</si>
</sst>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General&quot; ans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0" fillId="2" borderId="1" xfId="1" applyNumberFormat="1" applyFont="1" applyFill="1" applyBorder="1" applyProtection="1">
      <protection locked="0" hidden="1"/>
    </xf>
    <xf numFmtId="10" fontId="0" fillId="2" borderId="1" xfId="2" applyNumberFormat="1" applyFont="1" applyFill="1" applyBorder="1" applyProtection="1">
      <protection locked="0" hidden="1"/>
    </xf>
    <xf numFmtId="0" fontId="0" fillId="0" borderId="0" xfId="0" applyProtection="1">
      <protection hidden="1"/>
    </xf>
    <xf numFmtId="165" fontId="0" fillId="2" borderId="1" xfId="0" applyNumberFormat="1" applyFill="1" applyBorder="1" applyProtection="1">
      <protection locked="0" hidden="1"/>
    </xf>
    <xf numFmtId="0" fontId="0" fillId="0" borderId="1" xfId="0" applyBorder="1" applyProtection="1">
      <protection hidden="1"/>
    </xf>
    <xf numFmtId="164" fontId="0" fillId="0" borderId="1" xfId="1" applyNumberFormat="1" applyFont="1" applyBorder="1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8" fontId="0" fillId="0" borderId="1" xfId="0" applyNumberFormat="1" applyBorder="1" applyProtection="1">
      <protection hidden="1"/>
    </xf>
    <xf numFmtId="164" fontId="0" fillId="0" borderId="2" xfId="1" applyNumberFormat="1" applyFont="1" applyBorder="1" applyAlignment="1" applyProtection="1">
      <alignment horizontal="center" vertical="center"/>
      <protection hidden="1"/>
    </xf>
    <xf numFmtId="44" fontId="0" fillId="0" borderId="0" xfId="0" applyNumberFormat="1" applyBorder="1" applyProtection="1">
      <protection hidden="1"/>
    </xf>
    <xf numFmtId="44" fontId="0" fillId="0" borderId="0" xfId="0" applyNumberFormat="1" applyProtection="1">
      <protection hidden="1"/>
    </xf>
    <xf numFmtId="164" fontId="0" fillId="0" borderId="3" xfId="1" applyNumberFormat="1" applyFont="1" applyBorder="1" applyAlignment="1" applyProtection="1">
      <alignment horizontal="center" vertical="center"/>
      <protection hidden="1"/>
    </xf>
    <xf numFmtId="164" fontId="0" fillId="0" borderId="1" xfId="0" applyNumberFormat="1" applyBorder="1" applyProtection="1">
      <protection hidden="1"/>
    </xf>
    <xf numFmtId="164" fontId="0" fillId="0" borderId="4" xfId="1" applyNumberFormat="1" applyFont="1" applyBorder="1" applyAlignment="1" applyProtection="1">
      <alignment horizontal="center" vertical="center"/>
      <protection hidden="1"/>
    </xf>
    <xf numFmtId="44" fontId="0" fillId="0" borderId="1" xfId="1" applyFont="1" applyBorder="1" applyProtection="1">
      <protection hidden="1"/>
    </xf>
    <xf numFmtId="44" fontId="0" fillId="0" borderId="1" xfId="0" applyNumberFormat="1" applyBorder="1" applyProtection="1">
      <protection hidden="1"/>
    </xf>
    <xf numFmtId="1" fontId="0" fillId="0" borderId="0" xfId="0" applyNumberFormat="1" applyAlignment="1" applyProtection="1">
      <alignment horizontal="center" vertical="center" wrapText="1"/>
      <protection hidden="1"/>
    </xf>
    <xf numFmtId="8" fontId="0" fillId="0" borderId="0" xfId="0" applyNumberFormat="1" applyProtection="1">
      <protection hidden="1"/>
    </xf>
    <xf numFmtId="0" fontId="0" fillId="0" borderId="0" xfId="0" applyAlignment="1" applyProtection="1">
      <alignment wrapText="1"/>
      <protection hidden="1"/>
    </xf>
    <xf numFmtId="164" fontId="0" fillId="0" borderId="1" xfId="0" applyNumberFormat="1" applyBorder="1" applyAlignment="1" applyProtection="1">
      <alignment vertical="center"/>
      <protection hidden="1"/>
    </xf>
    <xf numFmtId="8" fontId="0" fillId="0" borderId="0" xfId="0" applyNumberFormat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 vertical="center"/>
      <protection locked="0" hidden="1"/>
    </xf>
  </cellXfs>
  <cellStyles count="3">
    <cellStyle name="Monétaire" xfId="1" builtinId="4"/>
    <cellStyle name="Normal" xfId="0" builtinId="0"/>
    <cellStyle name="Pourcentage" xfId="2" builtinId="5"/>
  </cellStyles>
  <dxfs count="2">
    <dxf>
      <numFmt numFmtId="166" formatCode="&quot;Couterais &quot;#,##0&quot; $ /années en location de plus qu'en maison&quot;"/>
      <fill>
        <patternFill>
          <bgColor rgb="FF00B050"/>
        </patternFill>
      </fill>
    </dxf>
    <dxf>
      <numFmt numFmtId="167" formatCode="&quot;Coutera &quot;#,##0&quot; $ /années en maison de plus qu'en location&quot;"/>
      <fill>
        <patternFill>
          <bgColor rgb="FFCC0000"/>
        </patternFill>
      </fill>
    </dxf>
  </dxfs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showGridLines="0" showRowColHeaders="0" tabSelected="1" zoomScale="140" zoomScaleNormal="140" workbookViewId="0">
      <selection activeCell="C1" sqref="C1"/>
    </sheetView>
  </sheetViews>
  <sheetFormatPr baseColWidth="10" defaultRowHeight="14.4" x14ac:dyDescent="0.3"/>
  <cols>
    <col min="1" max="1" width="16.5546875" customWidth="1"/>
    <col min="2" max="2" width="15.33203125" customWidth="1"/>
    <col min="3" max="3" width="15.109375" bestFit="1" customWidth="1"/>
    <col min="4" max="4" width="18" bestFit="1" customWidth="1"/>
    <col min="5" max="5" width="14.88671875" bestFit="1" customWidth="1"/>
    <col min="6" max="6" width="12.5546875" bestFit="1" customWidth="1"/>
    <col min="7" max="7" width="17" customWidth="1"/>
    <col min="9" max="9" width="13" bestFit="1" customWidth="1"/>
    <col min="10" max="10" width="12.5546875" bestFit="1" customWidth="1"/>
  </cols>
  <sheetData>
    <row r="1" spans="1:10" ht="22.5" customHeight="1" x14ac:dyDescent="0.3">
      <c r="A1" s="2" t="s">
        <v>18</v>
      </c>
      <c r="C1" s="26" t="s">
        <v>20</v>
      </c>
      <c r="F1" s="1"/>
    </row>
    <row r="3" spans="1:10" ht="46.5" customHeight="1" thickBot="1" x14ac:dyDescent="0.35">
      <c r="B3" s="3" t="s">
        <v>9</v>
      </c>
      <c r="C3" s="4" t="s">
        <v>10</v>
      </c>
      <c r="D3" s="4" t="s">
        <v>0</v>
      </c>
      <c r="E3" s="3" t="s">
        <v>11</v>
      </c>
      <c r="G3" s="3" t="s">
        <v>4</v>
      </c>
      <c r="H3" s="4" t="s">
        <v>13</v>
      </c>
      <c r="I3" s="4" t="s">
        <v>14</v>
      </c>
      <c r="J3" s="4" t="s">
        <v>16</v>
      </c>
    </row>
    <row r="4" spans="1:10" ht="15" thickBot="1" x14ac:dyDescent="0.35">
      <c r="B4" s="5">
        <v>225000</v>
      </c>
      <c r="C4" s="5">
        <v>0</v>
      </c>
      <c r="D4" s="6">
        <v>3.2500000000000001E-2</v>
      </c>
      <c r="E4" s="6">
        <v>0.05</v>
      </c>
      <c r="F4" s="7"/>
      <c r="G4" s="5">
        <v>225000</v>
      </c>
      <c r="H4" s="8">
        <v>5</v>
      </c>
      <c r="I4" s="5">
        <v>600</v>
      </c>
      <c r="J4" s="5">
        <v>0</v>
      </c>
    </row>
    <row r="5" spans="1:10" ht="15" thickBot="1" x14ac:dyDescent="0.35">
      <c r="B5" s="7"/>
      <c r="C5" s="7"/>
      <c r="D5" s="7"/>
      <c r="E5" s="9">
        <f>prixpaye*misedefond</f>
        <v>11250</v>
      </c>
      <c r="F5" s="7"/>
      <c r="G5" s="7"/>
      <c r="H5" s="7"/>
      <c r="I5" s="7"/>
      <c r="J5" s="7"/>
    </row>
    <row r="6" spans="1:10" ht="15" thickBot="1" x14ac:dyDescent="0.35">
      <c r="A6" t="s">
        <v>2</v>
      </c>
      <c r="B6" s="5">
        <v>1200</v>
      </c>
      <c r="C6" s="7"/>
      <c r="D6" s="7"/>
      <c r="E6" s="7"/>
      <c r="F6" s="7"/>
      <c r="G6" s="7"/>
      <c r="H6" s="7"/>
      <c r="I6" s="7"/>
      <c r="J6" s="7"/>
    </row>
    <row r="7" spans="1:10" ht="15" thickBot="1" x14ac:dyDescent="0.35">
      <c r="A7" t="s">
        <v>1</v>
      </c>
      <c r="B7" s="10">
        <f>(B4+C4)*(1-E4)*IF(E4&gt;=20%,0%,IF(E4&gt;=15%,2.8%,IF(E4&gt;=10%,3.1%,IF(E4&gt;=5%,4%,0))))</f>
        <v>8550</v>
      </c>
      <c r="C7" s="7"/>
      <c r="D7" s="11" t="s">
        <v>8</v>
      </c>
      <c r="E7" s="12">
        <f>(-PMT(D4,25,E10,,1)+B9+B10)/12</f>
        <v>1301.0678316064023</v>
      </c>
      <c r="F7" s="7"/>
      <c r="G7" s="11" t="s">
        <v>15</v>
      </c>
      <c r="H7" s="13">
        <f>prixpaye+SCHL+notaire+bienvenue+J4+C4-(I4*12*H4)-CUMIPMT(D4/12,25*12,E10,1,H4*12,0)+((municipal+scolaire)*anneepossession)</f>
        <v>248948.64726458449</v>
      </c>
      <c r="I7" s="7"/>
      <c r="J7" s="7"/>
    </row>
    <row r="8" spans="1:10" ht="15" thickBot="1" x14ac:dyDescent="0.35">
      <c r="A8" t="s">
        <v>6</v>
      </c>
      <c r="B8" s="10">
        <f>(G4-50000)*0.01+(50000*0.005)</f>
        <v>2000</v>
      </c>
      <c r="C8" s="7"/>
      <c r="D8" s="11"/>
      <c r="E8" s="14"/>
      <c r="F8" s="15"/>
      <c r="G8" s="11"/>
      <c r="H8" s="16"/>
      <c r="I8" s="7"/>
      <c r="J8" s="7"/>
    </row>
    <row r="9" spans="1:10" ht="15" thickBot="1" x14ac:dyDescent="0.35">
      <c r="A9" t="s">
        <v>5</v>
      </c>
      <c r="B9" s="17">
        <f>IF(C1="Saguenay",G4*1.1166/100+450,IF(C1="Saint-Honoré",G4*0.85/100+450,IF(C1="Québec",G4*0.85/100+450,IF(C1="Drummondville",G4*0.8/100+450,IF(C1="Baie-Comeau",G4*1.73/100+450,IF(C1="Montréal",G4*0.64/100+450,IF(C1="Gatineau",G4*1.78/100+450,IF(C1="Shawinigan",G4*1.4074/100+450,IF(C1="Nicolet",G4*1.11/100+450,IF(C1="Longueuil",G4*0.9/100+450,IF(C1="Trois-Rivière",G4*1.19/100+450,IF(C1="Sherbrooke",G4*0.9677/100+450,IF(C1="Granby",G4*0.8299/100+450,IF(C1="Gaspé",G4*0.84/100+450,IF(C1="Sept-Iles",G4*0.5621/100+450,IF(C1="Boisbriand",G4*0.5621/100+450,IF(C1="Alma",G4*0.8146/100+450,IF(C1="Montmagny",G4*1.0351/100+450,IF(C1="Asbestos",G4*1.0311/100+450,IF(C1="Joliette",G4*0.88/100+450,))))))))))))))))))))</f>
        <v>2282.85</v>
      </c>
      <c r="C9" s="7"/>
      <c r="D9" s="7"/>
      <c r="E9" s="7"/>
      <c r="F9" s="7"/>
      <c r="G9" s="11"/>
      <c r="H9" s="18"/>
      <c r="I9" s="7"/>
      <c r="J9" s="7"/>
    </row>
    <row r="10" spans="1:10" ht="15" thickBot="1" x14ac:dyDescent="0.35">
      <c r="A10" t="s">
        <v>7</v>
      </c>
      <c r="B10" s="19">
        <f>IF(C1="Saguenay",(G4-25000)*0.30932%,IF(C1="Saint-Honoré",(G4-25000)*0.30932%,IF(C1="Québec",(G4-25000)*0.1336%,IF(C1="Drummondville",(G4-25000)*0.2964%,IF(C1="Baie-Comeau",(G4-25000)*0.239%,IF(C1="Montréal",(G4-25000)*0.17832%,IF(C1="Gatineau",(G4-25000)*0.13694%,IF(C1="Shawinigan",(G4-25000)*0.30932%,IF(C1="Nicolet",(G4-25000)*0.2964%,IF(C1="Longueuil",(G4-25000)*0.17832%,IF(C1="Trois-rivière",(G4-25000)*0.30932%,IF(C1="Sherbrooke",(G4-25000)*0.18434%,IF(C1="Granby",(G4-25000)*0.17832%,IF(C1="Gaspé",(G4-25000)*0.285%,IF(C1="Sept-Iles",(G4-25000)*0.23901%,IF(C1="Boisbriand",(G4-25000)*0.1054%,IF(C1="Alma",(G4-25000)*0.30932%,IF(C1="Montmagny",(G4-25000)*0.22586%,IF(C1="Asbestos",(G4-25000)*0.18434%,IF(C1="Joliette",(G4-25000)*0.27072%,))))))))))))))))))))</f>
        <v>618.64</v>
      </c>
      <c r="C10" s="7"/>
      <c r="D10" s="7" t="s">
        <v>12</v>
      </c>
      <c r="E10" s="20">
        <f>(B4+C4)*(1-E4)+B7</f>
        <v>222300</v>
      </c>
      <c r="F10" s="7"/>
      <c r="G10" s="21">
        <f>-loyer*12+(-CUMIPMT(D4/12,25*12,E10,1,12,0)-CUMIPMT(D4/12,25*12,E10,1,anneepossession*12,0))/(anneepossession+1)+((municipal+scolaire))</f>
        <v>2506.3473354009047</v>
      </c>
      <c r="H10" s="21"/>
      <c r="I10" s="21"/>
      <c r="J10" s="21"/>
    </row>
    <row r="11" spans="1:10" ht="15" thickBot="1" x14ac:dyDescent="0.35">
      <c r="B11" s="7"/>
      <c r="C11" s="7"/>
      <c r="D11" s="7"/>
      <c r="E11" s="22"/>
      <c r="F11" s="22"/>
      <c r="G11" s="21"/>
      <c r="H11" s="21"/>
      <c r="I11" s="21"/>
      <c r="J11" s="21"/>
    </row>
    <row r="12" spans="1:10" ht="28.5" customHeight="1" thickBot="1" x14ac:dyDescent="0.35">
      <c r="B12" s="7"/>
      <c r="C12" s="7"/>
      <c r="D12" s="23" t="s">
        <v>3</v>
      </c>
      <c r="E12" s="24">
        <f>B4*E4+B6+B8+B9+B10+(B7*0.05)</f>
        <v>17778.989999999998</v>
      </c>
      <c r="F12" s="7"/>
      <c r="G12" s="25" t="s">
        <v>17</v>
      </c>
      <c r="H12" s="25"/>
      <c r="I12" s="25"/>
      <c r="J12" s="25"/>
    </row>
    <row r="13" spans="1:10" x14ac:dyDescent="0.3">
      <c r="B13" s="7"/>
      <c r="C13" s="7"/>
      <c r="D13" s="7"/>
      <c r="E13" s="7"/>
      <c r="F13" s="7"/>
      <c r="G13" s="7"/>
      <c r="H13" s="7"/>
      <c r="I13" s="7"/>
      <c r="J13" s="7"/>
    </row>
    <row r="14" spans="1:10" x14ac:dyDescent="0.3"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3">
      <c r="A15" t="s">
        <v>19</v>
      </c>
    </row>
  </sheetData>
  <sheetProtection algorithmName="SHA-512" hashValue="zaOQe+mPQfSoNgKryWrFMVQL8p+6YqB703p/qT6vVV6UnSd/D03njmbOqnMun6uQcEGgf8427LhGQLyXz0mMOA==" saltValue="BP17fBzl0iucW8C+nhQEiw==" spinCount="100000" sheet="1" objects="1" scenarios="1"/>
  <sortState xmlns:xlrd2="http://schemas.microsoft.com/office/spreadsheetml/2017/richdata2" ref="E14:E33">
    <sortCondition ref="E14"/>
  </sortState>
  <mergeCells count="5">
    <mergeCell ref="G10:J11"/>
    <mergeCell ref="D7:D8"/>
    <mergeCell ref="G7:G9"/>
    <mergeCell ref="H7:H9"/>
    <mergeCell ref="G12:J12"/>
  </mergeCells>
  <conditionalFormatting sqref="G10">
    <cfRule type="cellIs" dxfId="1" priority="2" operator="greaterThanOrEqual">
      <formula>0</formula>
    </cfRule>
  </conditionalFormatting>
  <conditionalFormatting sqref="G10:J11">
    <cfRule type="cellIs" dxfId="0" priority="1" operator="lessThan">
      <formula>0</formula>
    </cfRule>
  </conditionalFormatting>
  <dataValidations count="4">
    <dataValidation type="whole" operator="greaterThanOrEqual" allowBlank="1" showInputMessage="1" showErrorMessage="1" errorTitle="Montant investi en rénos" error="Doit inclure un montant positif égale ou supérieur a zéro" sqref="B6 G4:J4 B4:C4" xr:uid="{2DFEFE8A-EFA4-43C1-B335-6B73938682FA}">
      <formula1>0</formula1>
    </dataValidation>
    <dataValidation type="decimal" allowBlank="1" showInputMessage="1" showErrorMessage="1" errorTitle="Montant investi en rénos" error="Doit inclure un montant positif" sqref="D4" xr:uid="{5237A115-1DD5-4C2D-9594-78E3FD090728}">
      <formula1>0</formula1>
      <formula2>1.0000001</formula2>
    </dataValidation>
    <dataValidation type="decimal" allowBlank="1" showInputMessage="1" showErrorMessage="1" errorTitle="Montant investi en rénos" error="Doit inclure un montant positif compris entre 5% et 100%" sqref="E4" xr:uid="{83171532-B69B-43A7-A14C-2D5ED500732E}">
      <formula1>0.04999</formula1>
      <formula2>1.0000001</formula2>
    </dataValidation>
    <dataValidation type="list" allowBlank="1" showInputMessage="1" showErrorMessage="1" sqref="C1" xr:uid="{0F978025-125B-4984-9F82-F20A610E2ABC}">
      <formula1>"Alma,Asbestos,Baie-Comeau,Boisbriand,Drummondville,Gaspé,Gatineau,Granby,Joliette,Longueuil,Montmagny,Montréal,Nicolet,Québec,Saguenay,Saint-Honoré,Sept-Iles,Shawinigan,Sherbrooke,Trois-Rivière"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17</vt:i4>
      </vt:variant>
    </vt:vector>
  </HeadingPairs>
  <TitlesOfParts>
    <vt:vector size="18" baseType="lpstr">
      <vt:lpstr>Rentabilité d'un maison</vt:lpstr>
      <vt:lpstr>anneepossession</vt:lpstr>
      <vt:lpstr>argentnecessaire</vt:lpstr>
      <vt:lpstr>bienvenue</vt:lpstr>
      <vt:lpstr>empruntsuppl</vt:lpstr>
      <vt:lpstr>loyer</vt:lpstr>
      <vt:lpstr>misedefond</vt:lpstr>
      <vt:lpstr>Montantemprunte</vt:lpstr>
      <vt:lpstr>montantinvesti</vt:lpstr>
      <vt:lpstr>municipal</vt:lpstr>
      <vt:lpstr>notaire</vt:lpstr>
      <vt:lpstr>prixpaye</vt:lpstr>
      <vt:lpstr>SCHL</vt:lpstr>
      <vt:lpstr>scolaire</vt:lpstr>
      <vt:lpstr>tauxinteret</vt:lpstr>
      <vt:lpstr>valeurderevente</vt:lpstr>
      <vt:lpstr>valeurmunicipal</vt:lpstr>
      <vt:lpstr>versementmensuel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2019-02-16T00:33:51Z</dcterms:modified>
</cp:coreProperties>
</file>