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1850" activeTab="1"/>
  </bookViews>
  <sheets>
    <sheet name="Présentation" sheetId="2" r:id="rId1"/>
    <sheet name="fichier de travail" sheetId="1" r:id="rId2"/>
  </sheets>
  <externalReferences>
    <externalReference r:id="rId3"/>
  </externalReferences>
  <definedNames>
    <definedName name="etp_sites">[1]infos!$C$55:$H$77</definedName>
    <definedName name="horaires_sites">[1]infos!$C$33:$AB$40</definedName>
    <definedName name="materiels_sites">[1]infos!$C$44:$G$52</definedName>
    <definedName name="nom_site">[1]infos!$C$33:$C$40</definedName>
    <definedName name="objectifs_prel_annuel">[1]infos!$K$57:$N$65</definedName>
    <definedName name="objectifs_prel_semaine">[1]infos!$K$44:$N$52</definedName>
    <definedName name="solver_adj" localSheetId="1" hidden="1">'fichier de travail'!$K$51:$K$53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'fichier de travail'!$K$51</definedName>
    <definedName name="solver_lhs2" localSheetId="1" hidden="1">'fichier de travail'!$K$51</definedName>
    <definedName name="solver_lhs3" localSheetId="1" hidden="1">'fichier de travail'!$K$52</definedName>
    <definedName name="solver_lhs4" localSheetId="1" hidden="1">'fichier de travail'!$K$52</definedName>
    <definedName name="solver_lhs5" localSheetId="1" hidden="1">'fichier de travail'!$K$53</definedName>
    <definedName name="solver_lhs6" localSheetId="1" hidden="1">'fichier de travail'!$K$53</definedName>
    <definedName name="solver_lhs7" localSheetId="1" hidden="1">'fichier de travail'!$K$51</definedName>
    <definedName name="solver_lhs8" localSheetId="1" hidden="1">'fichier de travail'!$K$51</definedName>
    <definedName name="solver_lhs9" localSheetId="1" hidden="1">'fichier de travail'!$K$51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6</definedName>
    <definedName name="solver_nwt" localSheetId="1" hidden="1">1</definedName>
    <definedName name="solver_opt" localSheetId="1" hidden="1">'fichier de travail'!$K$54</definedName>
    <definedName name="solver_pre" localSheetId="1" hidden="1">0.000001</definedName>
    <definedName name="solver_rbv" localSheetId="1" hidden="1">1</definedName>
    <definedName name="solver_rel1" localSheetId="1" hidden="1">4</definedName>
    <definedName name="solver_rel2" localSheetId="1" hidden="1">3</definedName>
    <definedName name="solver_rel3" localSheetId="1" hidden="1">1</definedName>
    <definedName name="solver_rel4" localSheetId="1" hidden="1">4</definedName>
    <definedName name="solver_rel5" localSheetId="1" hidden="1">2</definedName>
    <definedName name="solver_rel6" localSheetId="1" hidden="1">4</definedName>
    <definedName name="solver_rel7" localSheetId="1" hidden="1">3</definedName>
    <definedName name="solver_rel8" localSheetId="1" hidden="1">3</definedName>
    <definedName name="solver_rel9" localSheetId="1" hidden="1">3</definedName>
    <definedName name="solver_rhs1" localSheetId="1" hidden="1">entier</definedName>
    <definedName name="solver_rhs2" localSheetId="1" hidden="1">'fichier de travail'!$H$51</definedName>
    <definedName name="solver_rhs3" localSheetId="1" hidden="1">105</definedName>
    <definedName name="solver_rhs4" localSheetId="1" hidden="1">entier</definedName>
    <definedName name="solver_rhs5" localSheetId="1" hidden="1">17</definedName>
    <definedName name="solver_rhs6" localSheetId="1" hidden="1">entier</definedName>
    <definedName name="solver_rhs7" localSheetId="1" hidden="1">'fichier de travail'!$H$51</definedName>
    <definedName name="solver_rhs8" localSheetId="1" hidden="1">'fichier de travail'!$H$51</definedName>
    <definedName name="solver_rhs9" localSheetId="1" hidden="1">'fichier de travail'!$H$51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330</definedName>
    <definedName name="solver_ver" localSheetId="1" hidden="1">3</definedName>
  </definedNames>
  <calcPr calcId="145621"/>
</workbook>
</file>

<file path=xl/calcChain.xml><?xml version="1.0" encoding="utf-8"?>
<calcChain xmlns="http://schemas.openxmlformats.org/spreadsheetml/2006/main">
  <c r="K52" i="1" l="1"/>
  <c r="K51" i="1" l="1"/>
  <c r="K53" i="1"/>
  <c r="E54" i="1"/>
  <c r="G38" i="1"/>
  <c r="F52" i="1"/>
  <c r="F53" i="1"/>
  <c r="F51" i="1"/>
  <c r="H19" i="1"/>
  <c r="H20" i="1"/>
  <c r="H21" i="1"/>
  <c r="H22" i="1"/>
  <c r="H23" i="1"/>
  <c r="H18" i="1"/>
  <c r="H52" i="1"/>
  <c r="H53" i="1"/>
  <c r="H51" i="1"/>
  <c r="C47" i="1"/>
  <c r="G41" i="1"/>
  <c r="E46" i="1" s="1"/>
  <c r="G40" i="1"/>
  <c r="E45" i="1" s="1"/>
  <c r="C53" i="1"/>
  <c r="S54" i="1" l="1"/>
  <c r="H54" i="1"/>
  <c r="E44" i="1"/>
  <c r="F46" i="1" s="1"/>
  <c r="M52" i="1"/>
  <c r="D46" i="1"/>
  <c r="D45" i="1"/>
  <c r="D44" i="1"/>
  <c r="M53" i="1"/>
  <c r="F44" i="1" l="1"/>
  <c r="F45" i="1"/>
  <c r="F24" i="1"/>
  <c r="G24" i="1"/>
  <c r="H24" i="1"/>
  <c r="D52" i="1" l="1"/>
  <c r="G52" i="1"/>
  <c r="G51" i="1"/>
  <c r="G53" i="1"/>
  <c r="D53" i="1"/>
  <c r="D51" i="1"/>
  <c r="G54" i="1" l="1"/>
  <c r="K54" i="1" s="1"/>
  <c r="M51" i="1" l="1"/>
  <c r="M54" i="1" s="1"/>
</calcChain>
</file>

<file path=xl/sharedStrings.xml><?xml version="1.0" encoding="utf-8"?>
<sst xmlns="http://schemas.openxmlformats.org/spreadsheetml/2006/main" count="54" uniqueCount="53">
  <si>
    <t>Paramètres à modifier</t>
  </si>
  <si>
    <t>figé</t>
  </si>
  <si>
    <t>A saisir objectifs 2019</t>
  </si>
  <si>
    <t>Horaire d'ouverture</t>
  </si>
  <si>
    <t>Horaire de fermeture</t>
  </si>
  <si>
    <t>Durée d'ouverture du site</t>
  </si>
  <si>
    <t>temps total dispo</t>
  </si>
  <si>
    <t xml:space="preserve">Lundi </t>
  </si>
  <si>
    <t>Mardi</t>
  </si>
  <si>
    <t>Mercredi</t>
  </si>
  <si>
    <t>Jeudi</t>
  </si>
  <si>
    <t>Vendredi</t>
  </si>
  <si>
    <t>Samedi</t>
  </si>
  <si>
    <t>Variables</t>
  </si>
  <si>
    <t>Nombre</t>
  </si>
  <si>
    <t>Equipe</t>
  </si>
  <si>
    <t>ETP</t>
  </si>
  <si>
    <t xml:space="preserve">Contraintes réglementaires </t>
  </si>
  <si>
    <t>Durée en h</t>
  </si>
  <si>
    <t xml:space="preserve"> </t>
  </si>
  <si>
    <t>Objectifs hebdomadaires site</t>
  </si>
  <si>
    <t>TOTAL</t>
  </si>
  <si>
    <t>Nombre d'heures hebdo consacré</t>
  </si>
  <si>
    <t>Nbre de machines</t>
  </si>
  <si>
    <t>Objectifs hebdomadaires</t>
  </si>
  <si>
    <t>nb etp nécessaire méthode 1</t>
  </si>
  <si>
    <t xml:space="preserve">CIBLE ANNUEL </t>
  </si>
  <si>
    <t>Nombre de machines</t>
  </si>
  <si>
    <t>x</t>
  </si>
  <si>
    <t>y</t>
  </si>
  <si>
    <t>z</t>
  </si>
  <si>
    <t>machine X</t>
  </si>
  <si>
    <t>machine Y</t>
  </si>
  <si>
    <t>machine Z</t>
  </si>
  <si>
    <t>ouvriers</t>
  </si>
  <si>
    <t>Nombre de machines par ouvrier maximal en même temps</t>
  </si>
  <si>
    <t>Nombre d'entretiens machine par heure :</t>
  </si>
  <si>
    <t>Nombre de fabrication de produit x  par ouvrier par heure</t>
  </si>
  <si>
    <t>Nombre de fabrication de produit y par ouvrier  par heure</t>
  </si>
  <si>
    <t>Nombre de produits y par ouvrier par heure</t>
  </si>
  <si>
    <t>pauses</t>
  </si>
  <si>
    <t>produit x</t>
  </si>
  <si>
    <t>produit y</t>
  </si>
  <si>
    <t>produit z</t>
  </si>
  <si>
    <t>répartition en pourcentage de la production</t>
  </si>
  <si>
    <t>Conversion objectifs Nombre de produits fabriqués en Nombre d'heures</t>
  </si>
  <si>
    <t>Répartition du nombre d'heures de Production (base 100)</t>
  </si>
  <si>
    <t>Capacité maximale Machine Nbre produits fabriqués</t>
  </si>
  <si>
    <t>personne responsable de l'enregistrement</t>
  </si>
  <si>
    <t>TOTAL NOMBRE DE PRODUCTION HEBDOMADAIRES</t>
  </si>
  <si>
    <t xml:space="preserve">Nombre de personne responsable des enregistrements </t>
  </si>
  <si>
    <t>Capacité maximal d'enregistrements</t>
  </si>
  <si>
    <t xml:space="preserve">Nb prod optimisé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</si>
</sst>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[$-F400]h:mm:ss\ AM/PM"/>
    <numFmt numFmtId="165" formatCode="_-* #,##0\ _€_-;\-* #,##0\ _€_-;_-* &quot;-&quot;??\ _€_-;_-@_-"/>
    <numFmt numFmtId="166" formatCode="_-* #,##0.00\ [$€]_-;\-* #,##0.00\ [$€]_-;_-* &quot;-&quot;??\ [$€]_-;_-@_-"/>
    <numFmt numFmtId="167" formatCode="_-* #,##0.00\ _F_-;\-* #,##0.00\ _F_-;_-* &quot;-&quot;??\ _F_-;_-@_-"/>
    <numFmt numFmtId="168" formatCode="0.00_)"/>
    <numFmt numFmtId="169" formatCode="_-* #,##0_-;\-* #,##0_-;_-* &quot;-&quot;_-;_-@_-"/>
    <numFmt numFmtId="170" formatCode="_-* #,##0.00_-;\-* #,##0.00_-;_-* &quot;-&quot;??_-;_-@_-"/>
    <numFmt numFmtId="171" formatCode="_-&quot;$&quot;* #,##0_-;\-&quot;$&quot;* #,##0_-;_-&quot;$&quot;* &quot;-&quot;_-;_-@_-"/>
    <numFmt numFmtId="172" formatCode="_-&quot;$&quot;* #,##0.00_-;\-&quot;$&quot;* #,##0.00_-;_-&quot;$&quot;* &quot;-&quot;??_-;_-@_-"/>
    <numFmt numFmtId="174" formatCode="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Freig"/>
    </font>
    <font>
      <b/>
      <sz val="2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name val="Times New Roman"/>
      <family val="1"/>
    </font>
    <font>
      <sz val="11"/>
      <color indexed="62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i/>
      <sz val="16"/>
      <name val="Helv"/>
      <family val="2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12"/>
      <color indexed="18"/>
      <name val="MS Sans Serif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9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7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1" borderId="27" applyNumberFormat="0" applyAlignment="0" applyProtection="0"/>
    <xf numFmtId="0" fontId="11" fillId="0" borderId="28" applyNumberFormat="0" applyFill="0" applyAlignment="0" applyProtection="0"/>
    <xf numFmtId="0" fontId="13" fillId="11" borderId="29" applyNumberFormat="0" applyFont="0" applyAlignment="0" applyProtection="0"/>
    <xf numFmtId="0" fontId="14" fillId="10" borderId="27" applyNumberFormat="0" applyAlignment="0" applyProtection="0"/>
    <xf numFmtId="166" fontId="15" fillId="0" borderId="0" applyFont="0" applyFill="0" applyBorder="0" applyAlignment="0" applyProtection="0"/>
    <xf numFmtId="38" fontId="16" fillId="22" borderId="0" applyNumberFormat="0" applyBorder="0" applyAlignment="0" applyProtection="0"/>
    <xf numFmtId="10" fontId="16" fillId="23" borderId="2" applyNumberFormat="0" applyBorder="0" applyAlignment="0" applyProtection="0"/>
    <xf numFmtId="0" fontId="17" fillId="24" borderId="0" applyNumberFormat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8" fillId="13" borderId="0" applyNumberFormat="0" applyBorder="0" applyAlignment="0" applyProtection="0"/>
    <xf numFmtId="168" fontId="19" fillId="0" borderId="0"/>
    <xf numFmtId="0" fontId="15" fillId="0" borderId="0"/>
    <xf numFmtId="0" fontId="13" fillId="0" borderId="0"/>
    <xf numFmtId="0" fontId="1" fillId="0" borderId="0"/>
    <xf numFmtId="0" fontId="15" fillId="0" borderId="0"/>
    <xf numFmtId="0" fontId="15" fillId="0" borderId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" fontId="20" fillId="25" borderId="30" applyNumberFormat="0" applyProtection="0">
      <alignment vertical="center"/>
    </xf>
    <xf numFmtId="4" fontId="21" fillId="25" borderId="30" applyNumberFormat="0" applyProtection="0">
      <alignment vertical="center"/>
    </xf>
    <xf numFmtId="4" fontId="22" fillId="25" borderId="30" applyNumberFormat="0" applyProtection="0">
      <alignment horizontal="left" vertical="center" indent="1"/>
    </xf>
    <xf numFmtId="4" fontId="23" fillId="26" borderId="30" applyNumberFormat="0" applyProtection="0">
      <alignment horizontal="left" vertical="center" indent="1"/>
    </xf>
    <xf numFmtId="4" fontId="24" fillId="27" borderId="30" applyNumberFormat="0" applyProtection="0">
      <alignment vertical="center"/>
    </xf>
    <xf numFmtId="4" fontId="25" fillId="28" borderId="30" applyNumberFormat="0" applyProtection="0">
      <alignment vertical="center"/>
    </xf>
    <xf numFmtId="4" fontId="24" fillId="29" borderId="30" applyNumberFormat="0" applyProtection="0">
      <alignment vertical="center"/>
    </xf>
    <xf numFmtId="4" fontId="26" fillId="27" borderId="30" applyNumberFormat="0" applyProtection="0">
      <alignment vertical="center"/>
    </xf>
    <xf numFmtId="4" fontId="27" fillId="30" borderId="30" applyNumberFormat="0" applyProtection="0">
      <alignment horizontal="left" vertical="center" indent="1"/>
    </xf>
    <xf numFmtId="4" fontId="27" fillId="31" borderId="30" applyNumberFormat="0" applyProtection="0">
      <alignment horizontal="left" vertical="center" indent="1"/>
    </xf>
    <xf numFmtId="4" fontId="28" fillId="26" borderId="30" applyNumberFormat="0" applyProtection="0">
      <alignment horizontal="left" vertical="center" indent="1"/>
    </xf>
    <xf numFmtId="4" fontId="29" fillId="32" borderId="30" applyNumberFormat="0" applyProtection="0">
      <alignment vertical="center"/>
    </xf>
    <xf numFmtId="4" fontId="30" fillId="33" borderId="30" applyNumberFormat="0" applyProtection="0">
      <alignment horizontal="left" vertical="center" indent="1"/>
    </xf>
    <xf numFmtId="4" fontId="31" fillId="31" borderId="30" applyNumberFormat="0" applyProtection="0">
      <alignment horizontal="left" vertical="center" indent="1"/>
    </xf>
    <xf numFmtId="4" fontId="32" fillId="26" borderId="30" applyNumberFormat="0" applyProtection="0">
      <alignment horizontal="left" vertical="center" indent="1"/>
    </xf>
    <xf numFmtId="4" fontId="33" fillId="33" borderId="30" applyNumberFormat="0" applyProtection="0">
      <alignment vertical="center"/>
    </xf>
    <xf numFmtId="4" fontId="34" fillId="33" borderId="30" applyNumberFormat="0" applyProtection="0">
      <alignment vertical="center"/>
    </xf>
    <xf numFmtId="4" fontId="27" fillId="31" borderId="30" applyNumberFormat="0" applyProtection="0">
      <alignment horizontal="left" vertical="center" indent="1"/>
    </xf>
    <xf numFmtId="4" fontId="35" fillId="33" borderId="30" applyNumberFormat="0" applyProtection="0">
      <alignment vertical="center"/>
    </xf>
    <xf numFmtId="4" fontId="36" fillId="33" borderId="30" applyNumberFormat="0" applyProtection="0">
      <alignment vertical="center"/>
    </xf>
    <xf numFmtId="4" fontId="27" fillId="31" borderId="30" applyNumberFormat="0" applyProtection="0">
      <alignment horizontal="left" vertical="center" indent="1"/>
    </xf>
    <xf numFmtId="4" fontId="37" fillId="33" borderId="30" applyNumberFormat="0" applyProtection="0">
      <alignment vertical="center"/>
    </xf>
    <xf numFmtId="4" fontId="38" fillId="33" borderId="30" applyNumberFormat="0" applyProtection="0">
      <alignment vertical="center"/>
    </xf>
    <xf numFmtId="4" fontId="27" fillId="23" borderId="30" applyNumberFormat="0" applyProtection="0">
      <alignment horizontal="left" vertical="center" indent="1"/>
    </xf>
    <xf numFmtId="4" fontId="39" fillId="32" borderId="30" applyNumberFormat="0" applyProtection="0">
      <alignment horizontal="left" indent="1"/>
    </xf>
    <xf numFmtId="4" fontId="40" fillId="33" borderId="30" applyNumberFormat="0" applyProtection="0">
      <alignment vertical="center"/>
    </xf>
    <xf numFmtId="0" fontId="41" fillId="9" borderId="0" applyNumberFormat="0" applyBorder="0" applyAlignment="0" applyProtection="0"/>
    <xf numFmtId="0" fontId="42" fillId="21" borderId="3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2" applyNumberFormat="0" applyFill="0" applyAlignment="0" applyProtection="0"/>
    <xf numFmtId="0" fontId="46" fillId="0" borderId="33" applyNumberFormat="0" applyFill="0" applyAlignment="0" applyProtection="0"/>
    <xf numFmtId="0" fontId="47" fillId="0" borderId="3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35" applyNumberFormat="0" applyFill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49" fillId="34" borderId="36" applyNumberFormat="0" applyAlignment="0" applyProtection="0"/>
  </cellStyleXfs>
  <cellXfs count="95">
    <xf numFmtId="0" fontId="0" fillId="0" borderId="0" xfId="0"/>
    <xf numFmtId="0" fontId="0" fillId="2" borderId="2" xfId="0" applyFill="1" applyBorder="1"/>
    <xf numFmtId="0" fontId="7" fillId="3" borderId="2" xfId="0" applyFont="1" applyFill="1" applyBorder="1"/>
    <xf numFmtId="0" fontId="0" fillId="4" borderId="2" xfId="0" applyFill="1" applyBorder="1"/>
    <xf numFmtId="0" fontId="0" fillId="5" borderId="0" xfId="0" applyFill="1"/>
    <xf numFmtId="0" fontId="0" fillId="6" borderId="0" xfId="0" applyFill="1"/>
    <xf numFmtId="0" fontId="7" fillId="0" borderId="2" xfId="0" applyFont="1" applyFill="1" applyBorder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7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/>
    <xf numFmtId="0" fontId="7" fillId="0" borderId="6" xfId="0" applyFont="1" applyFill="1" applyBorder="1"/>
    <xf numFmtId="0" fontId="8" fillId="0" borderId="7" xfId="0" applyFont="1" applyFill="1" applyBorder="1" applyAlignment="1">
      <alignment horizontal="center" vertical="center"/>
    </xf>
    <xf numFmtId="0" fontId="7" fillId="0" borderId="8" xfId="0" applyFont="1" applyFill="1" applyBorder="1"/>
    <xf numFmtId="0" fontId="7" fillId="0" borderId="0" xfId="0" applyFont="1" applyFill="1" applyBorder="1"/>
    <xf numFmtId="0" fontId="7" fillId="2" borderId="9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7" fillId="0" borderId="10" xfId="0" applyFont="1" applyFill="1" applyBorder="1"/>
    <xf numFmtId="0" fontId="7" fillId="2" borderId="11" xfId="0" applyFont="1" applyFill="1" applyBorder="1" applyAlignment="1">
      <alignment horizontal="center" vertical="center"/>
    </xf>
    <xf numFmtId="0" fontId="8" fillId="7" borderId="5" xfId="0" applyFont="1" applyFill="1" applyBorder="1"/>
    <xf numFmtId="0" fontId="8" fillId="7" borderId="6" xfId="0" applyFont="1" applyFill="1" applyBorder="1"/>
    <xf numFmtId="0" fontId="8" fillId="7" borderId="12" xfId="0" applyFont="1" applyFill="1" applyBorder="1"/>
    <xf numFmtId="0" fontId="8" fillId="7" borderId="7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left" vertical="center"/>
    </xf>
    <xf numFmtId="0" fontId="7" fillId="7" borderId="0" xfId="0" applyFont="1" applyFill="1" applyBorder="1"/>
    <xf numFmtId="0" fontId="7" fillId="7" borderId="13" xfId="0" applyFont="1" applyFill="1" applyBorder="1"/>
    <xf numFmtId="0" fontId="7" fillId="7" borderId="9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43" fontId="0" fillId="0" borderId="0" xfId="0" applyNumberFormat="1"/>
    <xf numFmtId="0" fontId="7" fillId="7" borderId="10" xfId="0" applyFont="1" applyFill="1" applyBorder="1" applyAlignment="1">
      <alignment horizontal="left" vertical="center"/>
    </xf>
    <xf numFmtId="0" fontId="7" fillId="7" borderId="1" xfId="0" applyFont="1" applyFill="1" applyBorder="1"/>
    <xf numFmtId="0" fontId="7" fillId="7" borderId="14" xfId="0" applyFont="1" applyFill="1" applyBorder="1"/>
    <xf numFmtId="0" fontId="7" fillId="7" borderId="11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9" fontId="3" fillId="7" borderId="17" xfId="2" applyFont="1" applyFill="1" applyBorder="1"/>
    <xf numFmtId="0" fontId="0" fillId="7" borderId="18" xfId="0" applyFill="1" applyBorder="1"/>
    <xf numFmtId="9" fontId="1" fillId="7" borderId="19" xfId="2" applyFont="1" applyFill="1" applyBorder="1"/>
    <xf numFmtId="9" fontId="3" fillId="7" borderId="20" xfId="2" applyFont="1" applyFill="1" applyBorder="1"/>
    <xf numFmtId="0" fontId="0" fillId="7" borderId="21" xfId="0" applyFill="1" applyBorder="1"/>
    <xf numFmtId="9" fontId="1" fillId="7" borderId="22" xfId="2" applyFont="1" applyFill="1" applyBorder="1"/>
    <xf numFmtId="9" fontId="3" fillId="7" borderId="23" xfId="2" applyFont="1" applyFill="1" applyBorder="1"/>
    <xf numFmtId="0" fontId="0" fillId="7" borderId="24" xfId="0" applyFill="1" applyBorder="1"/>
    <xf numFmtId="9" fontId="1" fillId="7" borderId="25" xfId="2" applyFont="1" applyFill="1" applyBorder="1"/>
    <xf numFmtId="0" fontId="0" fillId="6" borderId="5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5" xfId="0" applyFill="1" applyBorder="1"/>
    <xf numFmtId="43" fontId="0" fillId="6" borderId="6" xfId="1" applyFont="1" applyFill="1" applyBorder="1"/>
    <xf numFmtId="165" fontId="7" fillId="7" borderId="7" xfId="0" applyNumberFormat="1" applyFont="1" applyFill="1" applyBorder="1" applyAlignment="1">
      <alignment horizontal="center" vertical="center"/>
    </xf>
    <xf numFmtId="165" fontId="7" fillId="8" borderId="7" xfId="0" applyNumberFormat="1" applyFont="1" applyFill="1" applyBorder="1" applyAlignment="1">
      <alignment horizontal="center" vertical="center"/>
    </xf>
    <xf numFmtId="0" fontId="0" fillId="6" borderId="8" xfId="0" applyFill="1" applyBorder="1"/>
    <xf numFmtId="43" fontId="0" fillId="6" borderId="0" xfId="1" applyFont="1" applyFill="1" applyBorder="1"/>
    <xf numFmtId="0" fontId="0" fillId="6" borderId="26" xfId="0" applyFill="1" applyBorder="1"/>
    <xf numFmtId="0" fontId="2" fillId="6" borderId="3" xfId="0" applyFont="1" applyFill="1" applyBorder="1" applyAlignment="1">
      <alignment horizontal="center" vertical="center"/>
    </xf>
    <xf numFmtId="165" fontId="8" fillId="7" borderId="2" xfId="0" applyNumberFormat="1" applyFont="1" applyFill="1" applyBorder="1" applyAlignment="1">
      <alignment horizontal="center" vertical="center"/>
    </xf>
    <xf numFmtId="165" fontId="8" fillId="8" borderId="2" xfId="0" applyNumberFormat="1" applyFont="1" applyFill="1" applyBorder="1" applyAlignment="1">
      <alignment horizontal="center" vertical="center"/>
    </xf>
    <xf numFmtId="0" fontId="0" fillId="35" borderId="0" xfId="0" applyFill="1"/>
    <xf numFmtId="0" fontId="8" fillId="35" borderId="0" xfId="0" applyFont="1" applyFill="1"/>
    <xf numFmtId="0" fontId="0" fillId="36" borderId="0" xfId="0" applyFill="1"/>
    <xf numFmtId="0" fontId="5" fillId="36" borderId="0" xfId="0" applyFont="1" applyFill="1"/>
    <xf numFmtId="43" fontId="6" fillId="36" borderId="0" xfId="0" applyNumberFormat="1" applyFont="1" applyFill="1" applyBorder="1" applyAlignment="1">
      <alignment horizontal="center" vertical="center"/>
    </xf>
    <xf numFmtId="43" fontId="6" fillId="36" borderId="0" xfId="0" applyNumberFormat="1" applyFont="1" applyFill="1" applyBorder="1" applyAlignment="1">
      <alignment horizontal="center" vertical="center"/>
    </xf>
    <xf numFmtId="43" fontId="2" fillId="36" borderId="2" xfId="0" applyNumberFormat="1" applyFont="1" applyFill="1" applyBorder="1" applyAlignment="1">
      <alignment horizontal="center" vertical="center"/>
    </xf>
    <xf numFmtId="165" fontId="2" fillId="36" borderId="2" xfId="0" applyNumberFormat="1" applyFont="1" applyFill="1" applyBorder="1" applyAlignment="1">
      <alignment horizontal="center" vertical="center"/>
    </xf>
    <xf numFmtId="0" fontId="2" fillId="36" borderId="3" xfId="0" applyFont="1" applyFill="1" applyBorder="1" applyAlignment="1">
      <alignment horizontal="center" vertical="center" wrapText="1"/>
    </xf>
    <xf numFmtId="165" fontId="4" fillId="36" borderId="12" xfId="0" applyNumberFormat="1" applyFont="1" applyFill="1" applyBorder="1" applyAlignment="1">
      <alignment horizontal="center" vertical="center"/>
    </xf>
    <xf numFmtId="165" fontId="4" fillId="36" borderId="13" xfId="0" applyNumberFormat="1" applyFont="1" applyFill="1" applyBorder="1" applyAlignment="1">
      <alignment horizontal="center" vertical="center"/>
    </xf>
    <xf numFmtId="165" fontId="4" fillId="36" borderId="14" xfId="0" applyNumberFormat="1" applyFont="1" applyFill="1" applyBorder="1" applyAlignment="1">
      <alignment horizontal="center" vertical="center"/>
    </xf>
    <xf numFmtId="165" fontId="2" fillId="36" borderId="4" xfId="0" applyNumberFormat="1" applyFont="1" applyFill="1" applyBorder="1" applyAlignment="1">
      <alignment horizontal="center" vertical="center"/>
    </xf>
    <xf numFmtId="0" fontId="2" fillId="36" borderId="2" xfId="0" applyFont="1" applyFill="1" applyBorder="1" applyAlignment="1">
      <alignment horizontal="center" vertical="center" wrapText="1"/>
    </xf>
    <xf numFmtId="0" fontId="2" fillId="36" borderId="2" xfId="2" applyNumberFormat="1" applyFont="1" applyFill="1" applyBorder="1" applyAlignment="1">
      <alignment horizontal="center" vertical="center"/>
    </xf>
    <xf numFmtId="43" fontId="4" fillId="36" borderId="7" xfId="0" applyNumberFormat="1" applyFont="1" applyFill="1" applyBorder="1" applyAlignment="1">
      <alignment horizontal="center" vertical="center"/>
    </xf>
    <xf numFmtId="174" fontId="7" fillId="7" borderId="13" xfId="0" applyNumberFormat="1" applyFont="1" applyFill="1" applyBorder="1" applyAlignment="1">
      <alignment horizontal="center" vertical="center"/>
    </xf>
    <xf numFmtId="0" fontId="0" fillId="6" borderId="3" xfId="0" applyFill="1" applyBorder="1"/>
    <xf numFmtId="0" fontId="0" fillId="0" borderId="0" xfId="0" applyAlignment="1"/>
    <xf numFmtId="0" fontId="0" fillId="0" borderId="0" xfId="0" applyAlignment="1">
      <alignment vertical="top"/>
    </xf>
    <xf numFmtId="0" fontId="0" fillId="0" borderId="13" xfId="0" applyBorder="1" applyAlignment="1">
      <alignment vertical="top"/>
    </xf>
    <xf numFmtId="0" fontId="0" fillId="0" borderId="13" xfId="0" applyBorder="1" applyAlignment="1"/>
    <xf numFmtId="0" fontId="0" fillId="0" borderId="13" xfId="0" applyBorder="1"/>
  </cellXfs>
  <cellStyles count="88">
    <cellStyle name="20 % - Accent1 2" xfId="3"/>
    <cellStyle name="20 % - Accent2 2" xfId="4"/>
    <cellStyle name="20 % - Accent3 2" xfId="5"/>
    <cellStyle name="20 % - Accent4 2" xfId="6"/>
    <cellStyle name="20 % - Accent5 2" xfId="7"/>
    <cellStyle name="20 % - Accent6 2" xfId="8"/>
    <cellStyle name="40 % - Accent1 2" xfId="9"/>
    <cellStyle name="40 % - Accent2 2" xfId="10"/>
    <cellStyle name="40 % - Accent3 2" xfId="11"/>
    <cellStyle name="40 % - Accent4 2" xfId="12"/>
    <cellStyle name="40 % - Accent5 2" xfId="13"/>
    <cellStyle name="40 % - Accent6 2" xfId="14"/>
    <cellStyle name="60 % - Accent1 2" xfId="15"/>
    <cellStyle name="60 % - Accent2 2" xfId="16"/>
    <cellStyle name="60 % - Accent3 2" xfId="17"/>
    <cellStyle name="60 % - Accent4 2" xfId="18"/>
    <cellStyle name="60 % - Accent5 2" xfId="19"/>
    <cellStyle name="60 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Avertissement 2" xfId="27"/>
    <cellStyle name="Calcul 2" xfId="28"/>
    <cellStyle name="Cellule liée 2" xfId="29"/>
    <cellStyle name="Commentaire 2" xfId="30"/>
    <cellStyle name="Entrée 2" xfId="31"/>
    <cellStyle name="Euro" xfId="32"/>
    <cellStyle name="Grey" xfId="33"/>
    <cellStyle name="Input [yellow]" xfId="34"/>
    <cellStyle name="Insatisfaisant 2" xfId="35"/>
    <cellStyle name="Milliers" xfId="1" builtinId="3"/>
    <cellStyle name="Milliers 2" xfId="36"/>
    <cellStyle name="Milliers 3" xfId="37"/>
    <cellStyle name="Milliers 4" xfId="38"/>
    <cellStyle name="Neutre 2" xfId="39"/>
    <cellStyle name="Normal" xfId="0" builtinId="0"/>
    <cellStyle name="Normal - Style1" xfId="40"/>
    <cellStyle name="Normal 2" xfId="41"/>
    <cellStyle name="Normal 2 2" xfId="42"/>
    <cellStyle name="Normal 3" xfId="43"/>
    <cellStyle name="Normal 3 2" xfId="44"/>
    <cellStyle name="Normal 4" xfId="45"/>
    <cellStyle name="Percent [2]" xfId="46"/>
    <cellStyle name="Pourcentage" xfId="2" builtinId="5"/>
    <cellStyle name="Pourcentage 2" xfId="47"/>
    <cellStyle name="SAPBEXaggData" xfId="48"/>
    <cellStyle name="SAPBEXaggDataEmph" xfId="49"/>
    <cellStyle name="SAPBEXaggItem" xfId="50"/>
    <cellStyle name="SAPBEXchaText" xfId="51"/>
    <cellStyle name="SAPBEXexcBad" xfId="52"/>
    <cellStyle name="SAPBEXexcCritical" xfId="53"/>
    <cellStyle name="SAPBEXexcGood" xfId="54"/>
    <cellStyle name="SAPBEXexcVeryBad" xfId="55"/>
    <cellStyle name="SAPBEXfilterDrill" xfId="56"/>
    <cellStyle name="SAPBEXfilterItem" xfId="57"/>
    <cellStyle name="SAPBEXfilterText" xfId="58"/>
    <cellStyle name="SAPBEXformats" xfId="59"/>
    <cellStyle name="SAPBEXheaderData" xfId="60"/>
    <cellStyle name="SAPBEXheaderItem" xfId="61"/>
    <cellStyle name="SAPBEXheaderText" xfId="62"/>
    <cellStyle name="SAPBEXresData" xfId="63"/>
    <cellStyle name="SAPBEXresDataEmph" xfId="64"/>
    <cellStyle name="SAPBEXresItem" xfId="65"/>
    <cellStyle name="SAPBEXstdData" xfId="66"/>
    <cellStyle name="SAPBEXstdDataEmph" xfId="67"/>
    <cellStyle name="SAPBEXstdItem" xfId="68"/>
    <cellStyle name="SAPBEXsubData" xfId="69"/>
    <cellStyle name="SAPBEXsubDataEmph" xfId="70"/>
    <cellStyle name="SAPBEXsubItem" xfId="71"/>
    <cellStyle name="SAPBEXtitle" xfId="72"/>
    <cellStyle name="SAPBEXundefined" xfId="73"/>
    <cellStyle name="Satisfaisant 2" xfId="74"/>
    <cellStyle name="Sortie 2" xfId="75"/>
    <cellStyle name="Texte explicatif 2" xfId="76"/>
    <cellStyle name="Titre 2" xfId="77"/>
    <cellStyle name="Titre 1 2" xfId="78"/>
    <cellStyle name="Titre 2 2" xfId="79"/>
    <cellStyle name="Titre 3 2" xfId="80"/>
    <cellStyle name="Titre 4 2" xfId="81"/>
    <cellStyle name="Total 2" xfId="82"/>
    <cellStyle name="Tusental (0)_pldt" xfId="83"/>
    <cellStyle name="Tusental_pldt" xfId="84"/>
    <cellStyle name="Valuta (0)_pldt" xfId="85"/>
    <cellStyle name="Valuta_pldt" xfId="86"/>
    <cellStyle name="Vérification 2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323179</xdr:colOff>
      <xdr:row>43</xdr:row>
      <xdr:rowOff>75196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190500"/>
          <a:ext cx="5371429" cy="8038096"/>
        </a:xfrm>
        <a:prstGeom prst="rect">
          <a:avLst/>
        </a:prstGeom>
      </xdr:spPr>
    </xdr:pic>
    <xdr:clientData/>
  </xdr:twoCellAnchor>
  <xdr:twoCellAnchor editAs="oneCell">
    <xdr:from>
      <xdr:col>13</xdr:col>
      <xdr:colOff>485774</xdr:colOff>
      <xdr:row>1</xdr:row>
      <xdr:rowOff>28575</xdr:rowOff>
    </xdr:from>
    <xdr:to>
      <xdr:col>22</xdr:col>
      <xdr:colOff>676274</xdr:colOff>
      <xdr:row>21</xdr:row>
      <xdr:rowOff>171450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499" y="219075"/>
          <a:ext cx="5600700" cy="3914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timum_Prelevement_M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s"/>
      <sheetName val="v2"/>
      <sheetName val="version def national"/>
      <sheetName val="version def BFC"/>
      <sheetName val="personnel"/>
      <sheetName val="Feuil1"/>
    </sheetNames>
    <sheetDataSet>
      <sheetData sheetId="0">
        <row r="33">
          <cell r="C33" t="str">
            <v xml:space="preserve">Auxerre </v>
          </cell>
          <cell r="D33">
            <v>0</v>
          </cell>
          <cell r="E33">
            <v>0</v>
          </cell>
          <cell r="F33" t="str">
            <v xml:space="preserve"> </v>
          </cell>
          <cell r="G33">
            <v>0.41666666666666669</v>
          </cell>
          <cell r="H33">
            <v>0.75</v>
          </cell>
          <cell r="I33">
            <v>0.33333333333333331</v>
          </cell>
          <cell r="J33">
            <v>0.35416666666666669</v>
          </cell>
          <cell r="K33">
            <v>0.54166666666666663</v>
          </cell>
          <cell r="L33">
            <v>0.18749999999999994</v>
          </cell>
          <cell r="M33">
            <v>0</v>
          </cell>
          <cell r="N33">
            <v>0</v>
          </cell>
          <cell r="O33" t="str">
            <v xml:space="preserve"> </v>
          </cell>
          <cell r="P33">
            <v>0.41666666666666669</v>
          </cell>
          <cell r="Q33">
            <v>0.75</v>
          </cell>
          <cell r="R33">
            <v>0.33333333333333331</v>
          </cell>
          <cell r="S33">
            <v>0.35416666666666669</v>
          </cell>
          <cell r="T33">
            <v>0.54166666666666663</v>
          </cell>
          <cell r="U33">
            <v>0.18749999999999994</v>
          </cell>
          <cell r="V33">
            <v>0</v>
          </cell>
          <cell r="W33">
            <v>0</v>
          </cell>
          <cell r="X33" t="str">
            <v xml:space="preserve"> </v>
          </cell>
        </row>
        <row r="34">
          <cell r="C34" t="str">
            <v>Sens</v>
          </cell>
          <cell r="D34">
            <v>0.52083333333333337</v>
          </cell>
          <cell r="E34">
            <v>0.77083333333333337</v>
          </cell>
          <cell r="F34">
            <v>0.25</v>
          </cell>
          <cell r="G34">
            <v>0</v>
          </cell>
          <cell r="H34">
            <v>0</v>
          </cell>
          <cell r="I34" t="str">
            <v xml:space="preserve"> </v>
          </cell>
          <cell r="J34">
            <v>0</v>
          </cell>
          <cell r="K34">
            <v>0</v>
          </cell>
          <cell r="L34" t="str">
            <v xml:space="preserve"> </v>
          </cell>
          <cell r="M34">
            <v>0</v>
          </cell>
          <cell r="N34">
            <v>0</v>
          </cell>
          <cell r="O34" t="str">
            <v xml:space="preserve"> </v>
          </cell>
          <cell r="P34">
            <v>0.41666666666666669</v>
          </cell>
          <cell r="Q34">
            <v>0.75</v>
          </cell>
          <cell r="R34">
            <v>0.33333333333333331</v>
          </cell>
          <cell r="S34">
            <v>0.35416666666666669</v>
          </cell>
          <cell r="T34">
            <v>0.5</v>
          </cell>
          <cell r="U34">
            <v>0.14583333333333331</v>
          </cell>
          <cell r="V34">
            <v>0</v>
          </cell>
          <cell r="W34">
            <v>0</v>
          </cell>
          <cell r="X34" t="str">
            <v xml:space="preserve"> </v>
          </cell>
        </row>
        <row r="35">
          <cell r="C35" t="str">
            <v xml:space="preserve">Chalon </v>
          </cell>
          <cell r="D35">
            <v>0.35416666666666669</v>
          </cell>
          <cell r="E35">
            <v>0.54166666666666663</v>
          </cell>
          <cell r="F35">
            <v>0.18749999999999994</v>
          </cell>
          <cell r="G35">
            <v>0</v>
          </cell>
          <cell r="H35">
            <v>0</v>
          </cell>
          <cell r="I35" t="str">
            <v xml:space="preserve"> </v>
          </cell>
          <cell r="J35">
            <v>0</v>
          </cell>
          <cell r="K35">
            <v>0</v>
          </cell>
          <cell r="L35" t="str">
            <v xml:space="preserve"> </v>
          </cell>
          <cell r="M35">
            <v>0.54166666666666663</v>
          </cell>
          <cell r="N35">
            <v>0.75</v>
          </cell>
          <cell r="O35">
            <v>0.20833333333333337</v>
          </cell>
          <cell r="P35">
            <v>0.35416666666666669</v>
          </cell>
          <cell r="Q35">
            <v>0.54166666666666663</v>
          </cell>
          <cell r="R35">
            <v>0.18749999999999994</v>
          </cell>
          <cell r="S35">
            <v>0.35416666666666669</v>
          </cell>
          <cell r="T35">
            <v>0.54166666666666663</v>
          </cell>
          <cell r="U35">
            <v>0.18749999999999994</v>
          </cell>
          <cell r="V35">
            <v>0</v>
          </cell>
          <cell r="W35">
            <v>0</v>
          </cell>
          <cell r="X35" t="str">
            <v xml:space="preserve"> </v>
          </cell>
        </row>
        <row r="36">
          <cell r="C36" t="str">
            <v>Macon</v>
          </cell>
          <cell r="D36">
            <v>0.35416666666666669</v>
          </cell>
          <cell r="E36">
            <v>0.54166666666666663</v>
          </cell>
          <cell r="F36">
            <v>0.18749999999999994</v>
          </cell>
          <cell r="G36">
            <v>0.35416666666666669</v>
          </cell>
          <cell r="H36">
            <v>0.54166666666666663</v>
          </cell>
          <cell r="I36">
            <v>0.18749999999999994</v>
          </cell>
          <cell r="J36">
            <v>0</v>
          </cell>
          <cell r="K36">
            <v>0</v>
          </cell>
          <cell r="L36" t="str">
            <v xml:space="preserve"> </v>
          </cell>
          <cell r="M36">
            <v>0.41666666666666669</v>
          </cell>
          <cell r="N36">
            <v>0.75</v>
          </cell>
          <cell r="O36">
            <v>0.33333333333333331</v>
          </cell>
          <cell r="P36">
            <v>0</v>
          </cell>
          <cell r="Q36">
            <v>0</v>
          </cell>
          <cell r="R36" t="str">
            <v xml:space="preserve"> </v>
          </cell>
          <cell r="S36">
            <v>0.35416666666666669</v>
          </cell>
          <cell r="T36">
            <v>0.47916666666666669</v>
          </cell>
          <cell r="U36">
            <v>0.125</v>
          </cell>
          <cell r="V36">
            <v>0</v>
          </cell>
          <cell r="W36">
            <v>0</v>
          </cell>
          <cell r="X36" t="str">
            <v xml:space="preserve"> </v>
          </cell>
        </row>
        <row r="37">
          <cell r="C37" t="str">
            <v>Nevers</v>
          </cell>
          <cell r="D37">
            <v>0.54166666666666663</v>
          </cell>
          <cell r="E37">
            <v>0.75</v>
          </cell>
          <cell r="F37">
            <v>0.20833333333333337</v>
          </cell>
          <cell r="G37">
            <v>0</v>
          </cell>
          <cell r="H37">
            <v>0</v>
          </cell>
          <cell r="I37" t="str">
            <v xml:space="preserve"> </v>
          </cell>
          <cell r="J37">
            <v>0</v>
          </cell>
          <cell r="K37">
            <v>0</v>
          </cell>
          <cell r="L37" t="str">
            <v xml:space="preserve"> </v>
          </cell>
          <cell r="M37">
            <v>0</v>
          </cell>
          <cell r="N37">
            <v>0</v>
          </cell>
          <cell r="O37" t="str">
            <v xml:space="preserve"> </v>
          </cell>
          <cell r="P37">
            <v>0.375</v>
          </cell>
          <cell r="Q37">
            <v>0.66666666666666663</v>
          </cell>
          <cell r="R37">
            <v>0.29166666666666663</v>
          </cell>
          <cell r="S37">
            <v>0.375</v>
          </cell>
          <cell r="T37">
            <v>0.5</v>
          </cell>
          <cell r="U37">
            <v>3.125E-2</v>
          </cell>
          <cell r="V37">
            <v>0</v>
          </cell>
          <cell r="W37">
            <v>0</v>
          </cell>
          <cell r="X37" t="str">
            <v xml:space="preserve"> </v>
          </cell>
          <cell r="Y37">
            <v>0.375</v>
          </cell>
          <cell r="Z37">
            <v>0.5</v>
          </cell>
          <cell r="AA37">
            <v>0.125</v>
          </cell>
          <cell r="AB37">
            <v>3.125E-2</v>
          </cell>
        </row>
        <row r="38">
          <cell r="C38" t="str">
            <v xml:space="preserve">Dijon  </v>
          </cell>
          <cell r="D38">
            <v>0.33333333333333331</v>
          </cell>
          <cell r="E38">
            <v>0.79166666666666663</v>
          </cell>
          <cell r="F38">
            <v>0.45833333333333331</v>
          </cell>
          <cell r="G38">
            <v>0.33333333333333331</v>
          </cell>
          <cell r="H38">
            <v>0.79166666666666663</v>
          </cell>
          <cell r="I38">
            <v>0.45833333333333331</v>
          </cell>
          <cell r="J38">
            <v>0.33333333333333331</v>
          </cell>
          <cell r="K38">
            <v>0.54166666666666663</v>
          </cell>
          <cell r="L38">
            <v>0.20833333333333331</v>
          </cell>
          <cell r="M38">
            <v>0.33333333333333331</v>
          </cell>
          <cell r="N38">
            <v>0.79166666666666663</v>
          </cell>
          <cell r="O38">
            <v>0.45833333333333331</v>
          </cell>
          <cell r="P38">
            <v>0.33333333333333331</v>
          </cell>
          <cell r="Q38">
            <v>0.79166666666666663</v>
          </cell>
          <cell r="R38">
            <v>0.45833333333333331</v>
          </cell>
          <cell r="S38">
            <v>0.33333333333333331</v>
          </cell>
          <cell r="T38">
            <v>0.54166666666666663</v>
          </cell>
          <cell r="U38">
            <v>0.20833333333333331</v>
          </cell>
          <cell r="V38">
            <v>0</v>
          </cell>
          <cell r="W38">
            <v>0</v>
          </cell>
          <cell r="X38" t="str">
            <v xml:space="preserve"> </v>
          </cell>
        </row>
        <row r="39">
          <cell r="C39" t="str">
            <v>Belfort</v>
          </cell>
          <cell r="D39">
            <v>0</v>
          </cell>
          <cell r="E39">
            <v>0</v>
          </cell>
          <cell r="F39" t="str">
            <v xml:space="preserve"> </v>
          </cell>
          <cell r="G39">
            <v>0.35416666666666669</v>
          </cell>
          <cell r="H39">
            <v>0.75</v>
          </cell>
          <cell r="I39">
            <v>0.39583333333333331</v>
          </cell>
          <cell r="J39">
            <v>0.35416666666666669</v>
          </cell>
          <cell r="K39">
            <v>0.6875</v>
          </cell>
          <cell r="L39">
            <v>0.33333333333333331</v>
          </cell>
          <cell r="M39">
            <v>0.35416666666666669</v>
          </cell>
          <cell r="N39">
            <v>0.6875</v>
          </cell>
          <cell r="O39">
            <v>0.33333333333333331</v>
          </cell>
          <cell r="P39">
            <v>0.35416666666666669</v>
          </cell>
          <cell r="Q39">
            <v>0.6875</v>
          </cell>
          <cell r="R39">
            <v>0.33333333333333331</v>
          </cell>
          <cell r="S39">
            <v>0.33333333333333331</v>
          </cell>
          <cell r="T39">
            <v>0.5</v>
          </cell>
          <cell r="U39">
            <v>0.16666666666666669</v>
          </cell>
          <cell r="V39">
            <v>0</v>
          </cell>
          <cell r="W39">
            <v>0</v>
          </cell>
          <cell r="X39" t="str">
            <v xml:space="preserve"> </v>
          </cell>
        </row>
        <row r="40">
          <cell r="C40" t="str">
            <v>Besançon</v>
          </cell>
          <cell r="D40">
            <v>0.35416666666666669</v>
          </cell>
          <cell r="E40">
            <v>0.70833333333333337</v>
          </cell>
          <cell r="F40">
            <v>0.35416666666666669</v>
          </cell>
          <cell r="G40">
            <v>0.35416666666666669</v>
          </cell>
          <cell r="H40">
            <v>0.70833333333333337</v>
          </cell>
          <cell r="I40">
            <v>0.35416666666666669</v>
          </cell>
          <cell r="J40">
            <v>0.35416666666666702</v>
          </cell>
          <cell r="K40">
            <v>0.70833333333333304</v>
          </cell>
          <cell r="L40">
            <v>0.35416666666666602</v>
          </cell>
          <cell r="M40">
            <v>0.35416666666666702</v>
          </cell>
          <cell r="N40">
            <v>0.70833333333333304</v>
          </cell>
          <cell r="O40">
            <v>0.35416666666666602</v>
          </cell>
          <cell r="P40">
            <v>0.35416666666666702</v>
          </cell>
          <cell r="Q40">
            <v>0.70833333333333304</v>
          </cell>
          <cell r="R40">
            <v>0.35416666666666602</v>
          </cell>
          <cell r="S40">
            <v>0.35416666666666669</v>
          </cell>
          <cell r="T40">
            <v>0.5</v>
          </cell>
          <cell r="U40">
            <v>0.14583333333333331</v>
          </cell>
          <cell r="V40">
            <v>0</v>
          </cell>
          <cell r="W40">
            <v>0</v>
          </cell>
          <cell r="X40" t="str">
            <v xml:space="preserve"> </v>
          </cell>
          <cell r="Y40">
            <v>0.66666666666666663</v>
          </cell>
          <cell r="Z40">
            <v>0.83333333333333337</v>
          </cell>
          <cell r="AA40">
            <v>0.16666666666666674</v>
          </cell>
          <cell r="AB40">
            <v>4.1666666666666685E-2</v>
          </cell>
        </row>
        <row r="44">
          <cell r="D44" t="str">
            <v xml:space="preserve">Lits </v>
          </cell>
          <cell r="E44" t="str">
            <v>ST</v>
          </cell>
          <cell r="F44" t="str">
            <v xml:space="preserve">Plasma </v>
          </cell>
          <cell r="G44" t="str">
            <v xml:space="preserve">plaquettes </v>
          </cell>
          <cell r="L44" t="str">
            <v>ST</v>
          </cell>
          <cell r="M44" t="str">
            <v>plasma</v>
          </cell>
          <cell r="N44" t="str">
            <v>plaquettes</v>
          </cell>
        </row>
        <row r="45">
          <cell r="C45" t="str">
            <v xml:space="preserve">Auxerre </v>
          </cell>
          <cell r="D45">
            <v>6</v>
          </cell>
          <cell r="E45">
            <v>3</v>
          </cell>
          <cell r="F45">
            <v>2</v>
          </cell>
          <cell r="G45">
            <v>1</v>
          </cell>
          <cell r="K45" t="str">
            <v xml:space="preserve">Auxerre </v>
          </cell>
          <cell r="L45">
            <v>63</v>
          </cell>
          <cell r="M45">
            <v>25</v>
          </cell>
          <cell r="N45">
            <v>8</v>
          </cell>
        </row>
        <row r="46">
          <cell r="C46" t="str">
            <v>Sens</v>
          </cell>
          <cell r="D46">
            <v>6</v>
          </cell>
          <cell r="E46">
            <v>4</v>
          </cell>
          <cell r="F46">
            <v>2</v>
          </cell>
          <cell r="G46">
            <v>0</v>
          </cell>
          <cell r="K46" t="str">
            <v>Sens</v>
          </cell>
          <cell r="L46">
            <v>61</v>
          </cell>
          <cell r="M46">
            <v>19</v>
          </cell>
          <cell r="N46">
            <v>0</v>
          </cell>
        </row>
        <row r="47">
          <cell r="C47" t="str">
            <v xml:space="preserve">Chalon </v>
          </cell>
          <cell r="D47">
            <v>8</v>
          </cell>
          <cell r="E47">
            <v>5</v>
          </cell>
          <cell r="F47">
            <v>2</v>
          </cell>
          <cell r="G47">
            <v>1</v>
          </cell>
          <cell r="K47" t="str">
            <v xml:space="preserve">Chalon </v>
          </cell>
          <cell r="L47">
            <v>54</v>
          </cell>
          <cell r="M47">
            <v>20</v>
          </cell>
          <cell r="N47">
            <v>8</v>
          </cell>
        </row>
        <row r="48">
          <cell r="C48" t="str">
            <v>Macon</v>
          </cell>
          <cell r="D48">
            <v>6</v>
          </cell>
          <cell r="E48">
            <v>3</v>
          </cell>
          <cell r="F48">
            <v>2</v>
          </cell>
          <cell r="G48">
            <v>1</v>
          </cell>
          <cell r="K48" t="str">
            <v>Macon</v>
          </cell>
          <cell r="L48">
            <v>69</v>
          </cell>
          <cell r="M48">
            <v>15</v>
          </cell>
          <cell r="N48">
            <v>8</v>
          </cell>
        </row>
        <row r="49">
          <cell r="C49" t="str">
            <v>Nevers</v>
          </cell>
          <cell r="D49">
            <v>8</v>
          </cell>
          <cell r="E49">
            <v>8</v>
          </cell>
          <cell r="F49">
            <v>0</v>
          </cell>
          <cell r="G49">
            <v>0</v>
          </cell>
          <cell r="K49" t="str">
            <v>Nevers</v>
          </cell>
          <cell r="L49">
            <v>37</v>
          </cell>
          <cell r="M49">
            <v>0</v>
          </cell>
          <cell r="N49">
            <v>0</v>
          </cell>
        </row>
        <row r="50">
          <cell r="C50" t="str">
            <v xml:space="preserve">Dijon  </v>
          </cell>
          <cell r="D50">
            <v>12</v>
          </cell>
          <cell r="E50">
            <v>2</v>
          </cell>
          <cell r="F50">
            <v>6</v>
          </cell>
          <cell r="G50">
            <v>4</v>
          </cell>
          <cell r="K50" t="str">
            <v xml:space="preserve">Dijon  </v>
          </cell>
          <cell r="L50">
            <v>163</v>
          </cell>
          <cell r="M50">
            <v>112</v>
          </cell>
          <cell r="N50">
            <v>29</v>
          </cell>
        </row>
        <row r="51">
          <cell r="C51" t="str">
            <v>Belfort</v>
          </cell>
          <cell r="D51">
            <v>9</v>
          </cell>
          <cell r="E51">
            <v>2</v>
          </cell>
          <cell r="F51">
            <v>4</v>
          </cell>
          <cell r="G51">
            <v>3</v>
          </cell>
          <cell r="K51" t="str">
            <v>Belfort</v>
          </cell>
          <cell r="L51">
            <v>99</v>
          </cell>
          <cell r="M51">
            <v>47</v>
          </cell>
          <cell r="N51">
            <v>17</v>
          </cell>
        </row>
        <row r="52">
          <cell r="C52" t="str">
            <v>Besançon</v>
          </cell>
          <cell r="D52">
            <v>16</v>
          </cell>
          <cell r="E52">
            <v>12</v>
          </cell>
          <cell r="F52">
            <v>4</v>
          </cell>
          <cell r="G52">
            <v>0</v>
          </cell>
          <cell r="K52" t="str">
            <v>Besançon</v>
          </cell>
          <cell r="L52">
            <v>140</v>
          </cell>
          <cell r="M52">
            <v>69</v>
          </cell>
          <cell r="N52">
            <v>28</v>
          </cell>
        </row>
        <row r="55">
          <cell r="D55" t="str">
            <v>Le nombre d’ETP (médecin, infirmière, agent de collation/secrétaire)</v>
          </cell>
        </row>
        <row r="56">
          <cell r="D56" t="str">
            <v>Médecins</v>
          </cell>
          <cell r="E56" t="str">
            <v>IDE</v>
          </cell>
          <cell r="F56" t="str">
            <v>Secrétaires</v>
          </cell>
          <cell r="G56" t="str">
            <v>Agent de collation</v>
          </cell>
          <cell r="H56" t="str">
            <v>Chauffeurs</v>
          </cell>
        </row>
        <row r="57">
          <cell r="C57" t="str">
            <v xml:space="preserve">Auxerre </v>
          </cell>
          <cell r="D57">
            <v>1</v>
          </cell>
          <cell r="E57">
            <v>2</v>
          </cell>
          <cell r="F57">
            <v>1</v>
          </cell>
          <cell r="G57">
            <v>1</v>
          </cell>
          <cell r="L57" t="str">
            <v>ST</v>
          </cell>
          <cell r="M57" t="str">
            <v>plasma</v>
          </cell>
          <cell r="N57" t="str">
            <v>plaquettes</v>
          </cell>
        </row>
        <row r="58">
          <cell r="K58" t="str">
            <v xml:space="preserve">Auxerre </v>
          </cell>
          <cell r="L58">
            <v>3300</v>
          </cell>
          <cell r="M58">
            <v>1300</v>
          </cell>
          <cell r="N58">
            <v>400</v>
          </cell>
        </row>
        <row r="59">
          <cell r="C59" t="str">
            <v>Sens</v>
          </cell>
          <cell r="D59">
            <v>0.8</v>
          </cell>
          <cell r="E59">
            <v>1.2</v>
          </cell>
          <cell r="F59">
            <v>0.65</v>
          </cell>
          <cell r="G59">
            <v>0.9</v>
          </cell>
          <cell r="K59" t="str">
            <v>Sens</v>
          </cell>
          <cell r="L59">
            <v>3150</v>
          </cell>
          <cell r="M59">
            <v>1000</v>
          </cell>
          <cell r="N59">
            <v>0</v>
          </cell>
        </row>
        <row r="60">
          <cell r="K60" t="str">
            <v xml:space="preserve">Chalon </v>
          </cell>
          <cell r="L60">
            <v>2800</v>
          </cell>
          <cell r="M60">
            <v>1050</v>
          </cell>
          <cell r="N60">
            <v>400</v>
          </cell>
        </row>
        <row r="61">
          <cell r="K61" t="str">
            <v>Macon</v>
          </cell>
          <cell r="L61">
            <v>3600</v>
          </cell>
          <cell r="M61">
            <v>800</v>
          </cell>
          <cell r="N61">
            <v>400</v>
          </cell>
        </row>
        <row r="62">
          <cell r="C62" t="str">
            <v xml:space="preserve">Chalon </v>
          </cell>
          <cell r="D62">
            <v>1</v>
          </cell>
          <cell r="E62">
            <v>2</v>
          </cell>
          <cell r="F62">
            <v>1</v>
          </cell>
          <cell r="G62">
            <v>1</v>
          </cell>
          <cell r="K62" t="str">
            <v>Nevers</v>
          </cell>
          <cell r="L62">
            <v>3150</v>
          </cell>
          <cell r="M62">
            <v>0</v>
          </cell>
          <cell r="N62">
            <v>0</v>
          </cell>
        </row>
        <row r="63">
          <cell r="K63" t="str">
            <v xml:space="preserve">Dijon  </v>
          </cell>
          <cell r="L63">
            <v>8500</v>
          </cell>
          <cell r="M63">
            <v>5800</v>
          </cell>
          <cell r="N63">
            <v>1500</v>
          </cell>
        </row>
        <row r="64">
          <cell r="C64" t="str">
            <v>Macon</v>
          </cell>
          <cell r="D64">
            <v>1</v>
          </cell>
          <cell r="E64">
            <v>2</v>
          </cell>
          <cell r="F64">
            <v>1</v>
          </cell>
          <cell r="K64" t="str">
            <v>Belfort</v>
          </cell>
          <cell r="L64">
            <v>5125</v>
          </cell>
          <cell r="M64">
            <v>2450</v>
          </cell>
          <cell r="N64">
            <v>875</v>
          </cell>
        </row>
        <row r="65">
          <cell r="K65" t="str">
            <v>Besançon</v>
          </cell>
          <cell r="L65">
            <v>7300</v>
          </cell>
          <cell r="M65">
            <v>3600</v>
          </cell>
          <cell r="N65">
            <v>1450</v>
          </cell>
        </row>
        <row r="67">
          <cell r="C67" t="str">
            <v>Nevers</v>
          </cell>
          <cell r="D67">
            <v>1</v>
          </cell>
          <cell r="E67">
            <v>2</v>
          </cell>
          <cell r="F67">
            <v>1</v>
          </cell>
        </row>
        <row r="70">
          <cell r="C70" t="str">
            <v xml:space="preserve">Dijon  </v>
          </cell>
          <cell r="D70">
            <v>2</v>
          </cell>
          <cell r="E70">
            <v>9</v>
          </cell>
          <cell r="F70">
            <v>2</v>
          </cell>
          <cell r="G70">
            <v>2</v>
          </cell>
        </row>
        <row r="72">
          <cell r="C72" t="str">
            <v>Belfort</v>
          </cell>
          <cell r="D72">
            <v>1</v>
          </cell>
          <cell r="E72">
            <v>3.8</v>
          </cell>
          <cell r="F72">
            <v>2</v>
          </cell>
          <cell r="G72">
            <v>1.6800000000000002</v>
          </cell>
        </row>
        <row r="75">
          <cell r="C75" t="str">
            <v>Besançon</v>
          </cell>
          <cell r="D75">
            <v>1</v>
          </cell>
          <cell r="E75">
            <v>5.8</v>
          </cell>
          <cell r="F75">
            <v>1.8</v>
          </cell>
          <cell r="G75">
            <v>1.2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zoomScaleNormal="100" workbookViewId="0">
      <selection activeCell="S30" sqref="S30"/>
    </sheetView>
  </sheetViews>
  <sheetFormatPr baseColWidth="10" defaultRowHeight="15"/>
  <cols>
    <col min="1" max="12" width="7.5703125" customWidth="1"/>
    <col min="13" max="13" width="7.5703125" style="94" customWidth="1"/>
    <col min="14" max="16" width="7.5703125" customWidth="1"/>
    <col min="17" max="17" width="6.42578125" customWidth="1"/>
    <col min="18" max="18" width="6.28515625" customWidth="1"/>
  </cols>
  <sheetData>
    <row r="1" spans="1:2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  <c r="N1" s="91"/>
      <c r="O1" s="91"/>
      <c r="P1" s="91"/>
    </row>
    <row r="2" spans="1:21" ht="14.25" customHeigh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  <c r="N2" s="91"/>
      <c r="O2" s="91"/>
      <c r="P2" s="91"/>
      <c r="Q2" s="90"/>
      <c r="R2" s="90"/>
      <c r="S2" s="90"/>
      <c r="T2" s="90"/>
      <c r="U2" s="90"/>
    </row>
    <row r="3" spans="1:21" ht="15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2"/>
      <c r="N3" s="91"/>
      <c r="O3" s="91"/>
      <c r="P3" s="91"/>
      <c r="Q3" s="90"/>
      <c r="R3" s="90"/>
      <c r="S3" s="90"/>
      <c r="T3" s="90"/>
      <c r="U3" s="90"/>
    </row>
    <row r="4" spans="1:2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2"/>
      <c r="N4" s="91"/>
      <c r="O4" s="91"/>
      <c r="P4" s="91"/>
      <c r="Q4" s="90"/>
      <c r="R4" s="90"/>
      <c r="S4" s="90"/>
      <c r="T4" s="90"/>
      <c r="U4" s="90"/>
    </row>
    <row r="5" spans="1:21" ht="15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2"/>
      <c r="N5" s="91"/>
      <c r="O5" s="91"/>
      <c r="P5" s="91"/>
      <c r="Q5" s="90"/>
      <c r="R5" s="90"/>
      <c r="S5" s="90"/>
      <c r="T5" s="90"/>
      <c r="U5" s="90"/>
    </row>
    <row r="6" spans="1:21" ht="12.75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2"/>
      <c r="N6" s="91"/>
      <c r="O6" s="91"/>
      <c r="P6" s="91"/>
      <c r="Q6" s="90"/>
      <c r="R6" s="90"/>
      <c r="S6" s="90"/>
      <c r="T6" s="90"/>
      <c r="U6" s="90"/>
    </row>
    <row r="7" spans="1:21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3"/>
      <c r="N7" s="90"/>
      <c r="O7" s="90"/>
      <c r="P7" s="90"/>
      <c r="Q7" s="90"/>
      <c r="R7" s="90"/>
      <c r="S7" s="90"/>
      <c r="T7" s="90"/>
      <c r="U7" s="90"/>
    </row>
    <row r="8" spans="1:2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3"/>
      <c r="N8" s="90"/>
      <c r="O8" s="90"/>
      <c r="P8" s="90"/>
      <c r="Q8" s="90"/>
      <c r="R8" s="90"/>
      <c r="S8" s="90"/>
      <c r="T8" s="90"/>
      <c r="U8" s="90"/>
    </row>
    <row r="9" spans="1:21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3"/>
      <c r="N9" s="90"/>
      <c r="O9" s="90"/>
      <c r="P9" s="90"/>
      <c r="Q9" s="90"/>
      <c r="R9" s="90"/>
      <c r="S9" s="90"/>
      <c r="T9" s="90"/>
      <c r="U9" s="90"/>
    </row>
    <row r="10" spans="1:21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3"/>
      <c r="N10" s="90"/>
      <c r="O10" s="90"/>
      <c r="P10" s="90"/>
      <c r="Q10" s="90"/>
      <c r="R10" s="90"/>
      <c r="S10" s="90"/>
      <c r="T10" s="90"/>
      <c r="U10" s="90"/>
    </row>
    <row r="11" spans="1:21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3"/>
      <c r="N11" s="90"/>
      <c r="O11" s="90"/>
      <c r="P11" s="90"/>
      <c r="Q11" s="90"/>
      <c r="R11" s="90"/>
      <c r="S11" s="90"/>
      <c r="T11" s="90"/>
      <c r="U11" s="90"/>
    </row>
    <row r="12" spans="1:21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3"/>
      <c r="N12" s="90"/>
      <c r="O12" s="90"/>
      <c r="P12" s="90"/>
      <c r="Q12" s="90"/>
      <c r="R12" s="90"/>
      <c r="S12" s="90"/>
      <c r="T12" s="90"/>
      <c r="U12" s="90"/>
    </row>
    <row r="13" spans="1:2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3"/>
      <c r="N13" s="90"/>
      <c r="O13" s="90"/>
      <c r="P13" s="90"/>
      <c r="Q13" s="90"/>
      <c r="R13" s="90"/>
      <c r="S13" s="90"/>
      <c r="T13" s="90"/>
      <c r="U13" s="90"/>
    </row>
    <row r="14" spans="1:21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3"/>
      <c r="N14" s="90"/>
      <c r="O14" s="90"/>
      <c r="P14" s="90"/>
      <c r="Q14" s="90"/>
      <c r="R14" s="90"/>
      <c r="S14" s="90"/>
      <c r="T14" s="90"/>
      <c r="U14" s="90"/>
    </row>
    <row r="15" spans="1:21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3"/>
      <c r="N15" s="90"/>
      <c r="O15" s="90"/>
      <c r="P15" s="90"/>
      <c r="Q15" s="90"/>
      <c r="R15" s="90"/>
      <c r="S15" s="90"/>
      <c r="T15" s="90"/>
      <c r="U15" s="90"/>
    </row>
    <row r="16" spans="1:21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3"/>
      <c r="N16" s="90"/>
      <c r="O16" s="90"/>
      <c r="P16" s="90"/>
      <c r="Q16" s="90"/>
      <c r="R16" s="90"/>
      <c r="S16" s="90"/>
      <c r="T16" s="90"/>
      <c r="U16" s="90"/>
    </row>
    <row r="17" spans="1:21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3"/>
      <c r="N17" s="90"/>
      <c r="O17" s="90"/>
      <c r="P17" s="90"/>
      <c r="Q17" s="90"/>
      <c r="R17" s="90"/>
      <c r="S17" s="90"/>
      <c r="T17" s="90"/>
      <c r="U17" s="90"/>
    </row>
    <row r="18" spans="1:21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3"/>
      <c r="N18" s="90"/>
      <c r="O18" s="90"/>
      <c r="P18" s="90"/>
      <c r="Q18" s="90"/>
      <c r="R18" s="90"/>
      <c r="S18" s="90"/>
      <c r="T18" s="90"/>
      <c r="U18" s="90"/>
    </row>
    <row r="19" spans="1:21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3"/>
      <c r="N19" s="90"/>
      <c r="O19" s="90"/>
      <c r="P19" s="90"/>
      <c r="Q19" s="90"/>
      <c r="R19" s="90"/>
      <c r="S19" s="90"/>
      <c r="T19" s="90"/>
      <c r="U19" s="90"/>
    </row>
    <row r="20" spans="1:2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3"/>
      <c r="N20" s="90"/>
      <c r="O20" s="90"/>
      <c r="P20" s="90"/>
      <c r="Q20" s="90"/>
      <c r="R20" s="90"/>
      <c r="S20" s="90"/>
      <c r="T20" s="90"/>
      <c r="U20" s="90"/>
    </row>
    <row r="21" spans="1:2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3"/>
      <c r="N21" s="90"/>
      <c r="O21" s="90"/>
      <c r="P21" s="90"/>
      <c r="Q21" s="90"/>
      <c r="R21" s="90"/>
      <c r="S21" s="90"/>
      <c r="T21" s="90"/>
      <c r="U21" s="90"/>
    </row>
    <row r="22" spans="1:21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3"/>
      <c r="N22" s="90"/>
      <c r="O22" s="90"/>
      <c r="P22" s="90"/>
      <c r="Q22" s="90"/>
      <c r="R22" s="90"/>
      <c r="S22" s="90"/>
      <c r="T22" s="90"/>
      <c r="U22" s="90"/>
    </row>
    <row r="23" spans="1:21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3"/>
      <c r="N23" s="90"/>
      <c r="O23" s="90"/>
      <c r="P23" s="90"/>
      <c r="Q23" s="90"/>
      <c r="R23" s="90"/>
      <c r="S23" s="90"/>
      <c r="T23" s="90"/>
      <c r="U23" s="90"/>
    </row>
    <row r="24" spans="1:21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3"/>
      <c r="N24" s="90"/>
      <c r="O24" s="90"/>
      <c r="P24" s="90"/>
      <c r="Q24" s="90"/>
      <c r="R24" s="90"/>
      <c r="S24" s="90"/>
      <c r="T24" s="90"/>
      <c r="U24" s="90"/>
    </row>
    <row r="25" spans="1:2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3"/>
      <c r="N25" s="90"/>
      <c r="O25" s="90"/>
      <c r="P25" s="90"/>
      <c r="Q25" s="90"/>
      <c r="R25" s="90"/>
      <c r="S25" s="90"/>
      <c r="T25" s="90"/>
      <c r="U25" s="90"/>
    </row>
    <row r="26" spans="1:21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3"/>
      <c r="N26" s="90"/>
      <c r="O26" s="90"/>
      <c r="P26" s="90"/>
      <c r="Q26" s="90"/>
      <c r="R26" s="90"/>
      <c r="S26" s="90"/>
      <c r="T26" s="90"/>
      <c r="U26" s="90"/>
    </row>
    <row r="27" spans="1:21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3"/>
      <c r="N27" s="90"/>
      <c r="O27" s="90"/>
      <c r="P27" s="90"/>
      <c r="Q27" s="90"/>
      <c r="R27" s="90"/>
      <c r="S27" s="90"/>
      <c r="T27" s="90"/>
      <c r="U27" s="90"/>
    </row>
    <row r="28" spans="1:2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3"/>
      <c r="N28" s="90"/>
      <c r="O28" s="90"/>
      <c r="P28" s="90"/>
      <c r="Q28" s="90"/>
      <c r="R28" s="90"/>
      <c r="S28" s="90"/>
      <c r="T28" s="90"/>
      <c r="U28" s="90"/>
    </row>
    <row r="29" spans="1:21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3"/>
      <c r="N29" s="90"/>
      <c r="O29" s="90"/>
      <c r="P29" s="90"/>
      <c r="Q29" s="90"/>
      <c r="R29" s="90"/>
      <c r="S29" s="90"/>
      <c r="T29" s="90"/>
      <c r="U29" s="90"/>
    </row>
    <row r="30" spans="1:21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3"/>
      <c r="N30" s="90"/>
      <c r="O30" s="90"/>
      <c r="P30" s="90"/>
      <c r="Q30" s="90"/>
      <c r="R30" s="90"/>
      <c r="S30" s="90"/>
      <c r="T30" s="90"/>
      <c r="U30" s="90"/>
    </row>
    <row r="31" spans="1:21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3"/>
      <c r="N31" s="90"/>
      <c r="O31" s="90"/>
      <c r="P31" s="90"/>
      <c r="Q31" s="90"/>
      <c r="R31" s="90"/>
      <c r="S31" s="90"/>
      <c r="T31" s="90"/>
      <c r="U31" s="90"/>
    </row>
    <row r="32" spans="1:21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3"/>
      <c r="N32" s="90"/>
      <c r="O32" s="90"/>
      <c r="P32" s="90"/>
      <c r="Q32" s="90"/>
      <c r="R32" s="90"/>
      <c r="S32" s="90"/>
      <c r="T32" s="90"/>
      <c r="U32" s="90"/>
    </row>
    <row r="33" spans="1:21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3"/>
      <c r="N33" s="90"/>
      <c r="O33" s="90"/>
      <c r="P33" s="90"/>
      <c r="Q33" s="90"/>
      <c r="R33" s="90"/>
      <c r="S33" s="90"/>
      <c r="T33" s="90"/>
      <c r="U33" s="90"/>
    </row>
    <row r="34" spans="1:21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3"/>
      <c r="N34" s="90"/>
      <c r="O34" s="90"/>
      <c r="P34" s="90"/>
      <c r="Q34" s="90"/>
      <c r="R34" s="90"/>
      <c r="S34" s="90"/>
      <c r="T34" s="90"/>
      <c r="U34" s="90"/>
    </row>
    <row r="35" spans="1:21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3"/>
      <c r="N35" s="90"/>
      <c r="O35" s="90"/>
      <c r="P35" s="90"/>
      <c r="Q35" s="90"/>
      <c r="R35" s="90"/>
      <c r="S35" s="90"/>
      <c r="T35" s="90"/>
      <c r="U35" s="90"/>
    </row>
    <row r="36" spans="1:2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3"/>
      <c r="N36" s="90"/>
      <c r="O36" s="90"/>
      <c r="P36" s="90"/>
      <c r="Q36" s="90"/>
      <c r="R36" s="90"/>
      <c r="S36" s="90"/>
      <c r="T36" s="90"/>
      <c r="U36" s="90"/>
    </row>
    <row r="37" spans="1:21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3"/>
      <c r="N37" s="90"/>
      <c r="O37" s="90"/>
      <c r="P37" s="90"/>
      <c r="Q37" s="90"/>
      <c r="R37" s="90"/>
      <c r="S37" s="90"/>
      <c r="T37" s="90"/>
      <c r="U37" s="90"/>
    </row>
    <row r="38" spans="1:21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3"/>
      <c r="N38" s="90"/>
      <c r="O38" s="90"/>
      <c r="P38" s="90"/>
      <c r="Q38" s="90"/>
      <c r="R38" s="90"/>
      <c r="S38" s="90"/>
      <c r="T38" s="90"/>
      <c r="U38" s="90"/>
    </row>
    <row r="39" spans="1:21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3"/>
      <c r="N39" s="90"/>
      <c r="O39" s="90"/>
      <c r="P39" s="90"/>
      <c r="Q39" s="90"/>
      <c r="R39" s="90"/>
      <c r="S39" s="90"/>
      <c r="T39" s="90"/>
      <c r="U39" s="90"/>
    </row>
    <row r="40" spans="1:21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3"/>
      <c r="N40" s="90"/>
      <c r="O40" s="90"/>
      <c r="P40" s="90"/>
      <c r="Q40" s="90"/>
      <c r="R40" s="90"/>
      <c r="S40" s="90"/>
      <c r="T40" s="90"/>
      <c r="U40" s="9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FF00"/>
    <pageSetUpPr fitToPage="1"/>
  </sheetPr>
  <dimension ref="A2:BN58"/>
  <sheetViews>
    <sheetView showGridLines="0" tabSelected="1" zoomScale="69" zoomScaleNormal="69" workbookViewId="0">
      <pane ySplit="14" topLeftCell="A15" activePane="bottomLeft" state="frozen"/>
      <selection pane="bottomLeft" activeCell="P50" sqref="P50"/>
    </sheetView>
  </sheetViews>
  <sheetFormatPr baseColWidth="10" defaultRowHeight="15"/>
  <cols>
    <col min="2" max="2" width="23.42578125" customWidth="1"/>
    <col min="3" max="3" width="18.42578125" customWidth="1"/>
    <col min="4" max="4" width="14" customWidth="1"/>
    <col min="5" max="5" width="21.140625" customWidth="1"/>
    <col min="6" max="6" width="15.28515625" customWidth="1"/>
    <col min="7" max="7" width="19.5703125" customWidth="1"/>
    <col min="8" max="8" width="13" customWidth="1"/>
    <col min="9" max="9" width="18" customWidth="1"/>
    <col min="10" max="10" width="5.5703125" customWidth="1"/>
    <col min="11" max="11" width="21.7109375" customWidth="1"/>
    <col min="12" max="12" width="27" customWidth="1"/>
    <col min="13" max="13" width="25.5703125" customWidth="1"/>
    <col min="14" max="14" width="3.7109375" customWidth="1"/>
    <col min="15" max="15" width="28" customWidth="1"/>
    <col min="16" max="16" width="15.7109375" customWidth="1"/>
    <col min="17" max="17" width="15.42578125" customWidth="1"/>
    <col min="19" max="19" width="33.5703125" customWidth="1"/>
    <col min="21" max="21" width="15" customWidth="1"/>
  </cols>
  <sheetData>
    <row r="2" spans="1:66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1:66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66">
      <c r="B4" s="74"/>
      <c r="C4" s="74"/>
      <c r="D4" s="74"/>
      <c r="E4" s="74"/>
      <c r="F4" s="75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</row>
    <row r="5" spans="1:66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</row>
    <row r="6" spans="1:66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</row>
    <row r="7" spans="1:66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</row>
    <row r="8" spans="1:66" ht="28.5">
      <c r="B8" s="74"/>
      <c r="C8" s="74"/>
      <c r="D8" s="74"/>
      <c r="E8" s="76"/>
      <c r="F8" s="76"/>
      <c r="G8" s="76"/>
      <c r="H8" s="74"/>
      <c r="I8" s="74"/>
      <c r="J8" s="74"/>
      <c r="K8" s="77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</row>
    <row r="9" spans="1:66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</row>
    <row r="10" spans="1:66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66"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pans="1:66">
      <c r="B12" s="1"/>
      <c r="C12" s="73" t="s">
        <v>0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</row>
    <row r="13" spans="1:66">
      <c r="B13" s="2"/>
      <c r="C13" s="73" t="s">
        <v>1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</row>
    <row r="14" spans="1:66">
      <c r="B14" s="3"/>
      <c r="C14" s="73" t="s">
        <v>2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</row>
    <row r="15" spans="1:66" s="4" customFormat="1">
      <c r="A15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5" customFormat="1"/>
    <row r="17" spans="1:66" ht="45">
      <c r="B17" s="6"/>
      <c r="C17" s="7" t="s">
        <v>3</v>
      </c>
      <c r="D17" s="8"/>
      <c r="E17" s="9" t="s">
        <v>4</v>
      </c>
      <c r="F17" s="9" t="s">
        <v>5</v>
      </c>
      <c r="G17" s="9" t="s">
        <v>40</v>
      </c>
      <c r="H17" s="9" t="s">
        <v>6</v>
      </c>
    </row>
    <row r="18" spans="1:66">
      <c r="B18" s="6" t="s">
        <v>7</v>
      </c>
      <c r="C18" s="10">
        <v>0</v>
      </c>
      <c r="D18" s="11"/>
      <c r="E18" s="12">
        <v>0</v>
      </c>
      <c r="F18" s="13">
        <v>0</v>
      </c>
      <c r="G18" s="12">
        <v>0</v>
      </c>
      <c r="H18" s="12">
        <f>IFERROR(F18-G18," ")</f>
        <v>0</v>
      </c>
    </row>
    <row r="19" spans="1:66">
      <c r="B19" s="6" t="s">
        <v>8</v>
      </c>
      <c r="C19" s="10">
        <v>0.35416666666666669</v>
      </c>
      <c r="D19" s="11"/>
      <c r="E19" s="12">
        <v>0.75</v>
      </c>
      <c r="F19" s="13">
        <v>0.39583333333333331</v>
      </c>
      <c r="G19" s="12">
        <v>4.1666666666666664E-2</v>
      </c>
      <c r="H19" s="12">
        <f t="shared" ref="H19:H23" si="0">IFERROR(F19-G19," ")</f>
        <v>0.35416666666666663</v>
      </c>
    </row>
    <row r="20" spans="1:66">
      <c r="B20" s="6" t="s">
        <v>9</v>
      </c>
      <c r="C20" s="10">
        <v>0.35416666666666669</v>
      </c>
      <c r="D20" s="11"/>
      <c r="E20" s="12">
        <v>0.6875</v>
      </c>
      <c r="F20" s="13">
        <v>0.33333333333333331</v>
      </c>
      <c r="G20" s="12">
        <v>4.1666666666666664E-2</v>
      </c>
      <c r="H20" s="12">
        <f t="shared" si="0"/>
        <v>0.29166666666666663</v>
      </c>
    </row>
    <row r="21" spans="1:66">
      <c r="B21" s="6" t="s">
        <v>10</v>
      </c>
      <c r="C21" s="10">
        <v>0.35416666666666669</v>
      </c>
      <c r="D21" s="11"/>
      <c r="E21" s="12">
        <v>0.6875</v>
      </c>
      <c r="F21" s="13">
        <v>0.33333333333333331</v>
      </c>
      <c r="G21" s="12">
        <v>4.1666666666666664E-2</v>
      </c>
      <c r="H21" s="12">
        <f t="shared" si="0"/>
        <v>0.29166666666666663</v>
      </c>
    </row>
    <row r="22" spans="1:66">
      <c r="B22" s="6" t="s">
        <v>11</v>
      </c>
      <c r="C22" s="10">
        <v>0.35416666666666669</v>
      </c>
      <c r="D22" s="11"/>
      <c r="E22" s="12">
        <v>0.6875</v>
      </c>
      <c r="F22" s="13">
        <v>0.33333333333333331</v>
      </c>
      <c r="G22" s="12">
        <v>4.1666666666666664E-2</v>
      </c>
      <c r="H22" s="12">
        <f t="shared" si="0"/>
        <v>0.29166666666666663</v>
      </c>
    </row>
    <row r="23" spans="1:66">
      <c r="B23" s="6" t="s">
        <v>12</v>
      </c>
      <c r="C23" s="10">
        <v>0.33333333333333331</v>
      </c>
      <c r="D23" s="11"/>
      <c r="E23" s="12">
        <v>0.5</v>
      </c>
      <c r="F23" s="13">
        <v>0.16666666666666669</v>
      </c>
      <c r="G23" s="12">
        <v>2.0833333333333332E-2</v>
      </c>
      <c r="H23" s="12">
        <f t="shared" si="0"/>
        <v>0.14583333333333334</v>
      </c>
    </row>
    <row r="24" spans="1:66">
      <c r="F24" s="78">
        <f>SUM(F18:F23)*24</f>
        <v>37.5</v>
      </c>
      <c r="G24" s="78">
        <f>SUM(G18:G23)*24</f>
        <v>4.5</v>
      </c>
      <c r="H24" s="78">
        <f>SUM(H18:H23)*24</f>
        <v>32.999999999999993</v>
      </c>
    </row>
    <row r="25" spans="1:66" s="4" customForma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</row>
    <row r="26" spans="1:66">
      <c r="B26" s="14" t="s">
        <v>13</v>
      </c>
      <c r="C26" s="15"/>
      <c r="D26" s="15"/>
      <c r="E26" s="15"/>
      <c r="F26" s="16" t="s">
        <v>14</v>
      </c>
    </row>
    <row r="27" spans="1:66">
      <c r="B27" s="17" t="s">
        <v>27</v>
      </c>
      <c r="C27" s="18"/>
      <c r="D27" s="18"/>
      <c r="E27" s="18"/>
      <c r="F27" s="19">
        <v>9</v>
      </c>
    </row>
    <row r="28" spans="1:66">
      <c r="B28" s="17" t="s">
        <v>31</v>
      </c>
      <c r="C28" s="18"/>
      <c r="D28" s="18"/>
      <c r="E28" s="18"/>
      <c r="F28" s="19">
        <v>2</v>
      </c>
    </row>
    <row r="29" spans="1:66">
      <c r="B29" s="17" t="s">
        <v>32</v>
      </c>
      <c r="C29" s="18"/>
      <c r="D29" s="18"/>
      <c r="E29" s="18"/>
      <c r="F29" s="19">
        <v>4</v>
      </c>
    </row>
    <row r="30" spans="1:66">
      <c r="B30" s="21" t="s">
        <v>33</v>
      </c>
      <c r="C30" s="20"/>
      <c r="D30" s="20"/>
      <c r="E30" s="20"/>
      <c r="F30" s="22">
        <v>3</v>
      </c>
    </row>
    <row r="31" spans="1:66" ht="24" customHeight="1"/>
    <row r="32" spans="1:66">
      <c r="B32" s="14" t="s">
        <v>15</v>
      </c>
      <c r="C32" s="15"/>
      <c r="D32" s="15"/>
      <c r="E32" s="15"/>
      <c r="F32" s="16" t="s">
        <v>16</v>
      </c>
    </row>
    <row r="33" spans="2:16">
      <c r="B33" s="17" t="s">
        <v>48</v>
      </c>
      <c r="C33" s="18"/>
      <c r="D33" s="18"/>
      <c r="E33" s="18"/>
      <c r="F33" s="22">
        <v>1</v>
      </c>
    </row>
    <row r="34" spans="2:16">
      <c r="B34" s="21" t="s">
        <v>34</v>
      </c>
      <c r="C34" s="20"/>
      <c r="D34" s="20"/>
      <c r="E34" s="20"/>
      <c r="F34" s="22">
        <v>3.8</v>
      </c>
    </row>
    <row r="36" spans="2:16">
      <c r="B36" s="23" t="s">
        <v>17</v>
      </c>
      <c r="C36" s="24"/>
      <c r="D36" s="24"/>
      <c r="E36" s="25"/>
      <c r="F36" s="26" t="s">
        <v>14</v>
      </c>
      <c r="G36" s="27" t="s">
        <v>18</v>
      </c>
    </row>
    <row r="37" spans="2:16">
      <c r="B37" s="28" t="s">
        <v>35</v>
      </c>
      <c r="C37" s="29"/>
      <c r="D37" s="29"/>
      <c r="E37" s="30"/>
      <c r="F37" s="31">
        <v>3</v>
      </c>
      <c r="G37" s="30"/>
    </row>
    <row r="38" spans="2:16">
      <c r="B38" s="28" t="s">
        <v>36</v>
      </c>
      <c r="C38" s="29"/>
      <c r="D38" s="29"/>
      <c r="E38" s="30"/>
      <c r="F38" s="31">
        <v>10</v>
      </c>
      <c r="G38" s="88">
        <f>(60/F38)/60</f>
        <v>0.1</v>
      </c>
    </row>
    <row r="39" spans="2:16">
      <c r="B39" s="28" t="s">
        <v>37</v>
      </c>
      <c r="C39" s="29"/>
      <c r="D39" s="29"/>
      <c r="E39" s="30"/>
      <c r="F39" s="31">
        <v>7</v>
      </c>
      <c r="G39" s="32">
        <v>0.25</v>
      </c>
      <c r="H39" s="33"/>
      <c r="I39" s="33"/>
    </row>
    <row r="40" spans="2:16">
      <c r="B40" s="28" t="s">
        <v>38</v>
      </c>
      <c r="C40" s="29"/>
      <c r="D40" s="29"/>
      <c r="E40" s="30"/>
      <c r="F40" s="31">
        <v>3</v>
      </c>
      <c r="G40" s="32">
        <f>1.25</f>
        <v>1.25</v>
      </c>
      <c r="H40" s="33"/>
    </row>
    <row r="41" spans="2:16">
      <c r="B41" s="34" t="s">
        <v>39</v>
      </c>
      <c r="C41" s="35"/>
      <c r="D41" s="35"/>
      <c r="E41" s="36"/>
      <c r="F41" s="37">
        <v>3</v>
      </c>
      <c r="G41" s="38">
        <f>1.25</f>
        <v>1.25</v>
      </c>
      <c r="H41" s="33"/>
    </row>
    <row r="42" spans="2:16">
      <c r="P42" t="s">
        <v>19</v>
      </c>
    </row>
    <row r="43" spans="2:16" ht="75">
      <c r="B43" s="39" t="s">
        <v>20</v>
      </c>
      <c r="C43" s="40"/>
      <c r="D43" s="41" t="s">
        <v>44</v>
      </c>
      <c r="E43" s="42" t="s">
        <v>45</v>
      </c>
      <c r="F43" s="43" t="s">
        <v>46</v>
      </c>
    </row>
    <row r="44" spans="2:16">
      <c r="B44" s="44" t="s">
        <v>41</v>
      </c>
      <c r="C44" s="44">
        <v>99</v>
      </c>
      <c r="D44" s="45">
        <f>C44/$C$47</f>
        <v>0.6073619631901841</v>
      </c>
      <c r="E44" s="46">
        <f>C44*G39</f>
        <v>24.75</v>
      </c>
      <c r="F44" s="47">
        <f>E44/SUM($E$44:$E$46)</f>
        <v>0.23627684964200477</v>
      </c>
    </row>
    <row r="45" spans="2:16">
      <c r="B45" s="44" t="s">
        <v>42</v>
      </c>
      <c r="C45" s="44">
        <v>47</v>
      </c>
      <c r="D45" s="48">
        <f>C45/$C$47</f>
        <v>0.28834355828220859</v>
      </c>
      <c r="E45" s="49">
        <f>C45*G40</f>
        <v>58.75</v>
      </c>
      <c r="F45" s="50">
        <f>E45/SUM($E$44:$E$46)</f>
        <v>0.56085918854415273</v>
      </c>
    </row>
    <row r="46" spans="2:16">
      <c r="B46" s="44" t="s">
        <v>43</v>
      </c>
      <c r="C46" s="44">
        <v>17</v>
      </c>
      <c r="D46" s="51">
        <f>C46/$C$47</f>
        <v>0.10429447852760736</v>
      </c>
      <c r="E46" s="52">
        <f>C46*G41</f>
        <v>21.25</v>
      </c>
      <c r="F46" s="53">
        <f>E46/SUM($E$44:$E$46)</f>
        <v>0.20286396181384247</v>
      </c>
    </row>
    <row r="47" spans="2:16">
      <c r="B47" s="79" t="s">
        <v>21</v>
      </c>
      <c r="C47" s="79">
        <f>SUM(C44:C46)</f>
        <v>163</v>
      </c>
    </row>
    <row r="50" spans="2:28" s="61" customFormat="1" ht="114.75" customHeight="1">
      <c r="B50"/>
      <c r="C50" s="54" t="s">
        <v>50</v>
      </c>
      <c r="D50" s="55" t="s">
        <v>22</v>
      </c>
      <c r="E50" s="56" t="s">
        <v>51</v>
      </c>
      <c r="F50" s="54" t="s">
        <v>23</v>
      </c>
      <c r="G50" s="57" t="s">
        <v>47</v>
      </c>
      <c r="H50" s="58" t="s">
        <v>24</v>
      </c>
      <c r="I50"/>
      <c r="J50"/>
      <c r="K50" s="60" t="s">
        <v>52</v>
      </c>
      <c r="L50"/>
      <c r="M50" s="59" t="s">
        <v>25</v>
      </c>
      <c r="N50"/>
      <c r="P50"/>
      <c r="Q50"/>
      <c r="R50"/>
      <c r="S50" s="85" t="s">
        <v>26</v>
      </c>
      <c r="T50"/>
      <c r="U50"/>
      <c r="V50"/>
      <c r="W50"/>
      <c r="X50"/>
      <c r="Y50"/>
      <c r="Z50"/>
      <c r="AA50"/>
      <c r="AB50"/>
    </row>
    <row r="51" spans="2:28">
      <c r="B51" s="62" t="s">
        <v>28</v>
      </c>
      <c r="C51" s="62">
        <v>1</v>
      </c>
      <c r="D51" s="63">
        <f>E51/$E$54</f>
        <v>0</v>
      </c>
      <c r="E51" s="81"/>
      <c r="F51" s="62">
        <f>F28</f>
        <v>2</v>
      </c>
      <c r="G51" s="81">
        <f>IF(F51="erreur : nombre de machines supérieur au nombre de lits","calcul impossible",INT((F51*$H$24)/G39))</f>
        <v>264</v>
      </c>
      <c r="H51" s="64">
        <f>C44</f>
        <v>99</v>
      </c>
      <c r="K51" s="65">
        <f>K54-K52-K53</f>
        <v>207.99999999999994</v>
      </c>
      <c r="M51" s="87">
        <f>(K51*$G$39)/35</f>
        <v>1.4857142857142853</v>
      </c>
      <c r="S51" s="86">
        <v>5125</v>
      </c>
    </row>
    <row r="52" spans="2:28">
      <c r="B52" s="66" t="s">
        <v>29</v>
      </c>
      <c r="C52" s="66">
        <v>1</v>
      </c>
      <c r="D52" s="67">
        <f t="shared" ref="D52:D53" si="1">E52/$E$54</f>
        <v>0</v>
      </c>
      <c r="E52" s="82"/>
      <c r="F52" s="62">
        <f t="shared" ref="F52:F53" si="2">F29</f>
        <v>4</v>
      </c>
      <c r="G52" s="81">
        <f t="shared" ref="G52:G53" si="3">IF(F52="erreur : nombre de machines supérieur au nombre de lits","calcul impossible",INT((F52*$H$24)/G40))</f>
        <v>105</v>
      </c>
      <c r="H52" s="64">
        <f t="shared" ref="H52:H53" si="4">C45</f>
        <v>47</v>
      </c>
      <c r="K52" s="65">
        <f>G52</f>
        <v>105</v>
      </c>
      <c r="M52" s="87">
        <f>(K52*$G$40)/35</f>
        <v>3.75</v>
      </c>
      <c r="S52" s="86">
        <v>2450</v>
      </c>
    </row>
    <row r="53" spans="2:28">
      <c r="B53" s="66" t="s">
        <v>30</v>
      </c>
      <c r="C53" s="66">
        <f>C52</f>
        <v>1</v>
      </c>
      <c r="D53" s="67">
        <f t="shared" si="1"/>
        <v>0</v>
      </c>
      <c r="E53" s="83"/>
      <c r="F53" s="62">
        <f t="shared" si="2"/>
        <v>3</v>
      </c>
      <c r="G53" s="81">
        <f t="shared" si="3"/>
        <v>79</v>
      </c>
      <c r="H53" s="64">
        <f t="shared" si="4"/>
        <v>17</v>
      </c>
      <c r="K53" s="65">
        <f>H53</f>
        <v>17</v>
      </c>
      <c r="M53" s="87">
        <f>(K53*$G$41)/35</f>
        <v>0.6071428571428571</v>
      </c>
      <c r="S53" s="86">
        <v>875</v>
      </c>
    </row>
    <row r="54" spans="2:28" ht="68.25" customHeight="1">
      <c r="B54" s="80" t="s">
        <v>49</v>
      </c>
      <c r="C54" s="89"/>
      <c r="D54" s="68"/>
      <c r="E54" s="84">
        <f>H24*F38</f>
        <v>329.99999999999994</v>
      </c>
      <c r="F54" s="69"/>
      <c r="G54" s="84">
        <f>SUM(G51:G53)</f>
        <v>448</v>
      </c>
      <c r="H54" s="70">
        <f>SUM(H51:H53)</f>
        <v>163</v>
      </c>
      <c r="K54" s="71">
        <f>MIN(E54,G54)</f>
        <v>329.99999999999994</v>
      </c>
      <c r="M54" s="78">
        <f>SUM(M51:M53)</f>
        <v>5.8428571428571425</v>
      </c>
      <c r="S54" s="86">
        <f>SUM(S51:S53)</f>
        <v>8450</v>
      </c>
    </row>
    <row r="55" spans="2:28" ht="27" customHeight="1"/>
    <row r="58" spans="2:28" ht="54.75" customHeight="1"/>
  </sheetData>
  <mergeCells count="9">
    <mergeCell ref="C21:D21"/>
    <mergeCell ref="C22:D22"/>
    <mergeCell ref="C23:D23"/>
    <mergeCell ref="B43:C43"/>
    <mergeCell ref="E8:G8"/>
    <mergeCell ref="C17:D17"/>
    <mergeCell ref="C18:D18"/>
    <mergeCell ref="C19:D19"/>
    <mergeCell ref="C20:D20"/>
  </mergeCells>
  <pageMargins left="0.7" right="0.7" top="0.75" bottom="0.75" header="0.3" footer="0.3"/>
  <pageSetup paperSize="9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Présentation</vt:lpstr>
      <vt:lpstr>fichier de travail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Laëtitia.Lacombe</dc:creator>
  <cp:lastModifiedBy>Laëtitia.Lacombe</cp:lastModifiedBy>
  <dcterms:created xsi:type="dcterms:W3CDTF">2019-02-12T13:15:31Z</dcterms:created>
  <dcterms:modified xsi:type="dcterms:W3CDTF">2019-02-12T16:00:41Z</dcterms:modified>
</cp:coreProperties>
</file>