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customXml/itemProps4.xml" ContentType="application/vnd.openxmlformats-officedocument.customXm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/>
  <bookViews>
    <workbookView xWindow="11010" yWindow="0" windowWidth="9690" windowHeight="6540"/>
  </bookViews>
  <sheets>
    <sheet name="Avril (recto)" sheetId="1" r:id="rId1"/>
    <sheet name="Avril (verso)" sheetId="2" r:id="rId2"/>
    <sheet name="Mai (recto)" sheetId="3" r:id="rId3"/>
    <sheet name="Mai (verso)" sheetId="4" r:id="rId4"/>
    <sheet name="Juin (recto)" sheetId="5" r:id="rId5"/>
    <sheet name="Juin (verso)" sheetId="6" r:id="rId6"/>
    <sheet name="Juillet (recto)" sheetId="7" r:id="rId7"/>
    <sheet name="Juillet (verso)" sheetId="8" r:id="rId8"/>
    <sheet name="Août (recto)" sheetId="9" r:id="rId9"/>
    <sheet name="Août (verso)" sheetId="10" r:id="rId10"/>
    <sheet name="Septembre (recto)" sheetId="11" r:id="rId11"/>
    <sheet name="Septembre (verso)" sheetId="12" r:id="rId12"/>
    <sheet name="Octobre (recto)" sheetId="13" r:id="rId13"/>
    <sheet name="Octobre (verso)" sheetId="14" r:id="rId14"/>
    <sheet name="Novembre (recto)" sheetId="15" r:id="rId15"/>
    <sheet name="Novembre (verso)" sheetId="16" r:id="rId16"/>
    <sheet name="Décembre (recto)" sheetId="17" r:id="rId17"/>
    <sheet name="Décembre (verso)" sheetId="18" r:id="rId18"/>
    <sheet name="Janvier (recto)" sheetId="19" r:id="rId19"/>
    <sheet name="Janvier (verso)" sheetId="20" r:id="rId20"/>
    <sheet name="Février (recto)" sheetId="21" r:id="rId21"/>
    <sheet name="Février (verso)" sheetId="22" r:id="rId22"/>
    <sheet name="Mars (recto)" sheetId="23" r:id="rId23"/>
    <sheet name="Mars (verso)" sheetId="24" r:id="rId24"/>
    <sheet name="Cumulatif" sheetId="26" r:id="rId25"/>
    <sheet name="Total Annuelle" sheetId="27" r:id="rId26"/>
  </sheets>
  <definedNames>
    <definedName name="_xlnm.Print_Area" localSheetId="8">'Août (recto)'!$A$1:$AI$54</definedName>
    <definedName name="_xlnm.Print_Area" localSheetId="9">'Août (verso)'!$A$1:$G$33</definedName>
    <definedName name="_xlnm.Print_Area" localSheetId="0">'Avril (recto)'!$A$1:$AI$54</definedName>
    <definedName name="_xlnm.Print_Area" localSheetId="1">'Avril (verso)'!$A$1:$G$33</definedName>
    <definedName name="_xlnm.Print_Area" localSheetId="24">Cumulatif!$A$1:$AC$40</definedName>
    <definedName name="_xlnm.Print_Area" localSheetId="16">'Décembre (recto)'!$A$1:$AI$54</definedName>
    <definedName name="_xlnm.Print_Area" localSheetId="17">'Décembre (verso)'!$A$1:$G$33</definedName>
    <definedName name="_xlnm.Print_Area" localSheetId="20">'Février (recto)'!$A$1:$AI$54</definedName>
    <definedName name="_xlnm.Print_Area" localSheetId="21">'Février (verso)'!$A$1:$G$33</definedName>
    <definedName name="_xlnm.Print_Area" localSheetId="18">'Janvier (recto)'!$A$1:$AI$54</definedName>
    <definedName name="_xlnm.Print_Area" localSheetId="19">'Janvier (verso)'!$A$1:$G$33</definedName>
    <definedName name="_xlnm.Print_Area" localSheetId="6">'Juillet (recto)'!$A$1:$AI$54</definedName>
    <definedName name="_xlnm.Print_Area" localSheetId="7">'Juillet (verso)'!$A$1:$G$33</definedName>
    <definedName name="_xlnm.Print_Area" localSheetId="4">'Juin (recto)'!$A$1:$AI$54</definedName>
    <definedName name="_xlnm.Print_Area" localSheetId="5">'Juin (verso)'!$A$1:$G$33</definedName>
    <definedName name="_xlnm.Print_Area" localSheetId="2">'Mai (recto)'!$A$1:$AI$54</definedName>
    <definedName name="_xlnm.Print_Area" localSheetId="3">'Mai (verso)'!$A$1:$G$33</definedName>
    <definedName name="_xlnm.Print_Area" localSheetId="22">'Mars (recto)'!$A$1:$AI$54</definedName>
    <definedName name="_xlnm.Print_Area" localSheetId="23">'Mars (verso)'!$A$1:$G$33</definedName>
    <definedName name="_xlnm.Print_Area" localSheetId="14">'Novembre (recto)'!$A$1:$AI$54</definedName>
    <definedName name="_xlnm.Print_Area" localSheetId="15">'Novembre (verso)'!$A$1:$G$33</definedName>
    <definedName name="_xlnm.Print_Area" localSheetId="12">'Octobre (recto)'!$A$1:$AI$54</definedName>
    <definedName name="_xlnm.Print_Area" localSheetId="13">'Octobre (verso)'!$A$1:$G$33</definedName>
    <definedName name="_xlnm.Print_Area" localSheetId="10">'Septembre (recto)'!$A$1:$AI$54</definedName>
    <definedName name="_xlnm.Print_Area" localSheetId="11">'Septembre (verso)'!$A$1:$G$33</definedName>
    <definedName name="_xlnm.Print_Area" localSheetId="25">'Total Annuelle'!$A$1:$AE$70</definedName>
  </definedNames>
  <calcPr calcId="125725"/>
</workbook>
</file>

<file path=xl/calcChain.xml><?xml version="1.0" encoding="utf-8"?>
<calcChain xmlns="http://schemas.openxmlformats.org/spreadsheetml/2006/main">
  <c r="N1" i="26"/>
  <c r="I1"/>
  <c r="D1"/>
  <c r="X4" i="23"/>
  <c r="P4"/>
  <c r="G4"/>
  <c r="X4" i="21"/>
  <c r="P4"/>
  <c r="G4"/>
  <c r="X4" i="19"/>
  <c r="P4"/>
  <c r="G4"/>
  <c r="X4" i="17"/>
  <c r="P4"/>
  <c r="G4"/>
  <c r="X4" i="15"/>
  <c r="P4"/>
  <c r="G4"/>
  <c r="X4" i="13"/>
  <c r="P4"/>
  <c r="G4"/>
  <c r="X4" i="11"/>
  <c r="P4"/>
  <c r="G4"/>
  <c r="X4" i="9"/>
  <c r="P4"/>
  <c r="G4"/>
  <c r="X4" i="7"/>
  <c r="P4"/>
  <c r="G4"/>
  <c r="X4" i="5"/>
  <c r="P4"/>
  <c r="G4"/>
  <c r="X4" i="3"/>
  <c r="P4"/>
  <c r="G4"/>
  <c r="AH21" i="21"/>
  <c r="AG21"/>
  <c r="AH17"/>
  <c r="AG17"/>
  <c r="D7" i="1"/>
  <c r="D23" s="1"/>
  <c r="AH23" i="23"/>
  <c r="AE4" i="1"/>
  <c r="P1" i="26" l="1"/>
  <c r="D7" i="3"/>
  <c r="AE4" s="1"/>
  <c r="B36" i="27"/>
  <c r="D7" i="5" l="1"/>
  <c r="AE4" s="1"/>
  <c r="D23" i="3"/>
  <c r="E7"/>
  <c r="E3" i="27"/>
  <c r="E4" s="1"/>
  <c r="E5" s="1"/>
  <c r="AA31"/>
  <c r="K4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"/>
  <c r="O3" l="1"/>
  <c r="P3" s="1"/>
  <c r="F3"/>
  <c r="T3"/>
  <c r="T4" s="1"/>
  <c r="Y3"/>
  <c r="Y4" s="1"/>
  <c r="Z4" s="1"/>
  <c r="E7" i="5"/>
  <c r="E23" s="1"/>
  <c r="D23"/>
  <c r="D7" i="7"/>
  <c r="AE4" s="1"/>
  <c r="F7" i="3"/>
  <c r="F23" s="1"/>
  <c r="E23"/>
  <c r="O45" i="27"/>
  <c r="U4"/>
  <c r="T5"/>
  <c r="Y5"/>
  <c r="U3"/>
  <c r="E6"/>
  <c r="F5"/>
  <c r="F4"/>
  <c r="O4"/>
  <c r="AH10" i="9"/>
  <c r="AH17" i="7"/>
  <c r="AH10"/>
  <c r="AH13"/>
  <c r="AH26" i="3"/>
  <c r="AH17"/>
  <c r="AH13"/>
  <c r="AH17" i="23"/>
  <c r="AH13"/>
  <c r="AH10"/>
  <c r="AH26" i="19"/>
  <c r="AH17"/>
  <c r="AH13"/>
  <c r="AH10"/>
  <c r="AH26" i="17"/>
  <c r="AH17"/>
  <c r="AH13"/>
  <c r="AH10"/>
  <c r="AH26" i="13"/>
  <c r="AH17"/>
  <c r="AH13"/>
  <c r="AH10"/>
  <c r="AH26" i="9"/>
  <c r="AH17"/>
  <c r="AH13"/>
  <c r="Z3" i="27" l="1"/>
  <c r="AD3" s="1"/>
  <c r="D7" i="9"/>
  <c r="AE4" s="1"/>
  <c r="D23" i="7"/>
  <c r="Y6" i="27"/>
  <c r="Z5"/>
  <c r="U5"/>
  <c r="T6"/>
  <c r="P4"/>
  <c r="AD4" s="1"/>
  <c r="O5"/>
  <c r="E7"/>
  <c r="F6"/>
  <c r="AI19" i="3"/>
  <c r="D26" i="23"/>
  <c r="E26"/>
  <c r="F26"/>
  <c r="G26"/>
  <c r="H26"/>
  <c r="I26"/>
  <c r="J26"/>
  <c r="K26"/>
  <c r="L26"/>
  <c r="M26"/>
  <c r="N26"/>
  <c r="O26"/>
  <c r="P26"/>
  <c r="Q26"/>
  <c r="R26"/>
  <c r="S26"/>
  <c r="T26"/>
  <c r="U26"/>
  <c r="V26"/>
  <c r="W26"/>
  <c r="X26"/>
  <c r="Y26"/>
  <c r="Z26"/>
  <c r="AA26"/>
  <c r="AB26"/>
  <c r="AC26"/>
  <c r="AD26"/>
  <c r="AE26"/>
  <c r="AF26"/>
  <c r="AG26"/>
  <c r="AH26"/>
  <c r="AE26" i="21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AG26" i="19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AG26" i="17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AG26" i="15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AG26" i="13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AG26" i="11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AG26" i="9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AG26" i="7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AG26" i="5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AG26" i="3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AG17" i="23"/>
  <c r="AF17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AG13"/>
  <c r="AF13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AG10"/>
  <c r="AF10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AE17" i="21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AG17" i="19"/>
  <c r="AF17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AG13"/>
  <c r="AF13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AG10"/>
  <c r="AF10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AG17" i="17"/>
  <c r="AF17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AG13"/>
  <c r="AF13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AG10"/>
  <c r="AF10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AG17" i="15"/>
  <c r="AF17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AG13"/>
  <c r="AF13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AG10"/>
  <c r="AF10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AG17" i="13"/>
  <c r="AF17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AG13"/>
  <c r="AF13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AG10"/>
  <c r="AF10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AG17" i="11"/>
  <c r="AF17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AG13"/>
  <c r="AF13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AG10"/>
  <c r="AF10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AG17" i="9"/>
  <c r="AF17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AG13"/>
  <c r="AF13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AG10"/>
  <c r="AF10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AG17" i="7"/>
  <c r="AF17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AG13"/>
  <c r="AF13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AG10"/>
  <c r="AF10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AG17" i="5"/>
  <c r="AF17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AG13"/>
  <c r="AF13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AG10"/>
  <c r="AF10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AG17" i="3"/>
  <c r="AF17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AG13"/>
  <c r="AF13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AG10"/>
  <c r="AF10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D7" i="11" l="1"/>
  <c r="AE4" s="1"/>
  <c r="D23" i="9"/>
  <c r="Y7" i="27"/>
  <c r="Z6"/>
  <c r="T7"/>
  <c r="U6"/>
  <c r="E8"/>
  <c r="F7"/>
  <c r="P5"/>
  <c r="AD5" s="1"/>
  <c r="O6"/>
  <c r="D7" i="13" l="1"/>
  <c r="AE4" s="1"/>
  <c r="D23" i="11"/>
  <c r="U7" i="27"/>
  <c r="T8"/>
  <c r="Z7"/>
  <c r="Y8"/>
  <c r="P6"/>
  <c r="AD6" s="1"/>
  <c r="O7"/>
  <c r="E9"/>
  <c r="F8"/>
  <c r="AC16" i="26"/>
  <c r="AC15"/>
  <c r="AC14"/>
  <c r="AC6"/>
  <c r="AB16"/>
  <c r="AB15"/>
  <c r="AB14"/>
  <c r="AB6"/>
  <c r="AA16"/>
  <c r="AA15"/>
  <c r="AA14"/>
  <c r="AA6"/>
  <c r="Z16"/>
  <c r="Z15"/>
  <c r="Z14"/>
  <c r="Z6"/>
  <c r="Y16"/>
  <c r="Y15"/>
  <c r="Y14"/>
  <c r="Y6"/>
  <c r="X16"/>
  <c r="X15"/>
  <c r="X14"/>
  <c r="X6"/>
  <c r="W16"/>
  <c r="W15"/>
  <c r="W14"/>
  <c r="W6"/>
  <c r="V9"/>
  <c r="V16"/>
  <c r="V15"/>
  <c r="V14"/>
  <c r="V13"/>
  <c r="V12"/>
  <c r="V11"/>
  <c r="V10"/>
  <c r="V8"/>
  <c r="V7"/>
  <c r="V6"/>
  <c r="U12"/>
  <c r="U16"/>
  <c r="U15"/>
  <c r="U14"/>
  <c r="U13"/>
  <c r="U11"/>
  <c r="U10"/>
  <c r="U9"/>
  <c r="U8"/>
  <c r="U7"/>
  <c r="U6"/>
  <c r="I16"/>
  <c r="I15"/>
  <c r="I14"/>
  <c r="I6"/>
  <c r="D23" i="13" l="1"/>
  <c r="D7" i="15"/>
  <c r="AE4" s="1"/>
  <c r="U8" i="27"/>
  <c r="T9"/>
  <c r="Z8"/>
  <c r="Y9"/>
  <c r="E10"/>
  <c r="F9"/>
  <c r="P7"/>
  <c r="AD7" s="1"/>
  <c r="O8"/>
  <c r="D7" i="17" l="1"/>
  <c r="AE4" s="1"/>
  <c r="D23" i="15"/>
  <c r="Z9" i="27"/>
  <c r="Y10"/>
  <c r="U9"/>
  <c r="T10"/>
  <c r="P8"/>
  <c r="AD8" s="1"/>
  <c r="O9"/>
  <c r="E11"/>
  <c r="F10"/>
  <c r="D7" i="19" l="1"/>
  <c r="D23" i="17"/>
  <c r="T11" i="27"/>
  <c r="U10"/>
  <c r="Y11"/>
  <c r="Z10"/>
  <c r="E12"/>
  <c r="F11"/>
  <c r="P9"/>
  <c r="AD9" s="1"/>
  <c r="O10"/>
  <c r="AI32" i="23"/>
  <c r="T16" i="26" s="1"/>
  <c r="AI31" i="23"/>
  <c r="AI30"/>
  <c r="R16" i="26" s="1"/>
  <c r="AI28" i="23"/>
  <c r="AI26"/>
  <c r="O16" i="26" s="1"/>
  <c r="AI25" i="23"/>
  <c r="M16" i="26" s="1"/>
  <c r="AI24" i="23"/>
  <c r="AH21"/>
  <c r="AG21"/>
  <c r="AF21"/>
  <c r="AE21"/>
  <c r="AD21"/>
  <c r="AC21"/>
  <c r="AB21"/>
  <c r="AA21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AI20"/>
  <c r="K16" i="26" s="1"/>
  <c r="AI19" i="23"/>
  <c r="J16" i="26" s="1"/>
  <c r="AI17" i="23"/>
  <c r="AI16"/>
  <c r="Q16" i="26" s="1"/>
  <c r="AI15" i="23"/>
  <c r="AI13"/>
  <c r="AI11"/>
  <c r="AI10"/>
  <c r="AI9"/>
  <c r="AI32" i="21"/>
  <c r="T15" i="26" s="1"/>
  <c r="AI31" i="21"/>
  <c r="AI30"/>
  <c r="R15" i="26" s="1"/>
  <c r="AI28" i="21"/>
  <c r="AI25"/>
  <c r="AI24"/>
  <c r="AE21"/>
  <c r="AD21"/>
  <c r="AC21"/>
  <c r="AB21"/>
  <c r="AA21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AI20"/>
  <c r="K15" i="26" s="1"/>
  <c r="AI19" i="21"/>
  <c r="J15" i="26" s="1"/>
  <c r="AI16" i="21"/>
  <c r="Q15" i="26" s="1"/>
  <c r="AI15" i="21"/>
  <c r="AI11"/>
  <c r="AI9"/>
  <c r="AI32" i="19"/>
  <c r="T14" i="26" s="1"/>
  <c r="AI31" i="19"/>
  <c r="AI30"/>
  <c r="R14" i="26" s="1"/>
  <c r="AI28" i="19"/>
  <c r="AI26"/>
  <c r="O14" i="26" s="1"/>
  <c r="AI25" i="19"/>
  <c r="AI24"/>
  <c r="O45" s="1"/>
  <c r="AA54" s="1"/>
  <c r="AH21"/>
  <c r="AG21"/>
  <c r="AF21"/>
  <c r="AE21"/>
  <c r="AD21"/>
  <c r="AC21"/>
  <c r="AB21"/>
  <c r="AA21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AI21" s="1"/>
  <c r="L14" i="26" s="1"/>
  <c r="D21" i="19"/>
  <c r="AI20"/>
  <c r="K14" i="26" s="1"/>
  <c r="AI19" i="19"/>
  <c r="J14" i="26" s="1"/>
  <c r="AI17" i="19"/>
  <c r="AI16"/>
  <c r="Q14" i="26" s="1"/>
  <c r="AI15" i="19"/>
  <c r="AI13"/>
  <c r="AI11"/>
  <c r="AI10"/>
  <c r="AI9"/>
  <c r="AI32" i="17"/>
  <c r="T13" i="26" s="1"/>
  <c r="AI31" i="17"/>
  <c r="AI30"/>
  <c r="R13" i="26" s="1"/>
  <c r="AI28" i="17"/>
  <c r="AI26"/>
  <c r="O13" i="26" s="1"/>
  <c r="AI25" i="17"/>
  <c r="AI24"/>
  <c r="O45" s="1"/>
  <c r="AA54" s="1"/>
  <c r="AH21"/>
  <c r="AG21"/>
  <c r="AF21"/>
  <c r="AE21"/>
  <c r="AD21"/>
  <c r="AC21"/>
  <c r="AB21"/>
  <c r="AA21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AI20"/>
  <c r="K13" i="26" s="1"/>
  <c r="AI19" i="17"/>
  <c r="J13" i="26" s="1"/>
  <c r="AI17" i="17"/>
  <c r="AI16"/>
  <c r="Q13" i="26" s="1"/>
  <c r="AI15" i="17"/>
  <c r="AI13"/>
  <c r="AI11"/>
  <c r="AI10"/>
  <c r="AI9"/>
  <c r="AI32" i="15"/>
  <c r="T12" i="26" s="1"/>
  <c r="AI31" i="15"/>
  <c r="AI30"/>
  <c r="R12" i="26" s="1"/>
  <c r="AI28" i="15"/>
  <c r="AI25"/>
  <c r="AI24"/>
  <c r="AG21"/>
  <c r="AF21"/>
  <c r="AE21"/>
  <c r="AD21"/>
  <c r="AC21"/>
  <c r="AB21"/>
  <c r="AA21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AI20"/>
  <c r="K12" i="26" s="1"/>
  <c r="AI19" i="15"/>
  <c r="J12" i="26" s="1"/>
  <c r="AI16" i="15"/>
  <c r="Q12" i="26" s="1"/>
  <c r="AI15" i="15"/>
  <c r="AI11"/>
  <c r="AI9"/>
  <c r="AI32" i="13"/>
  <c r="T11" i="26" s="1"/>
  <c r="AI31" i="13"/>
  <c r="AI30"/>
  <c r="R11" i="26" s="1"/>
  <c r="AI28" i="13"/>
  <c r="AI26"/>
  <c r="O11" i="26" s="1"/>
  <c r="AI25" i="13"/>
  <c r="AI24"/>
  <c r="O45" s="1"/>
  <c r="AA54" s="1"/>
  <c r="AH21"/>
  <c r="AG21"/>
  <c r="AF21"/>
  <c r="AE21"/>
  <c r="AD21"/>
  <c r="AC21"/>
  <c r="AB21"/>
  <c r="AA21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AI20"/>
  <c r="K11" i="26" s="1"/>
  <c r="AI19" i="13"/>
  <c r="J11" i="26" s="1"/>
  <c r="AI17" i="13"/>
  <c r="AI16"/>
  <c r="Q11" i="26" s="1"/>
  <c r="AI15" i="13"/>
  <c r="AI13"/>
  <c r="AI11"/>
  <c r="AI9"/>
  <c r="AI32" i="11"/>
  <c r="T10" i="26" s="1"/>
  <c r="AI31" i="11"/>
  <c r="AI30"/>
  <c r="R10" i="26" s="1"/>
  <c r="AI28" i="11"/>
  <c r="AI25"/>
  <c r="AI24"/>
  <c r="O45" s="1"/>
  <c r="AA54" s="1"/>
  <c r="AG21"/>
  <c r="AF21"/>
  <c r="AE21"/>
  <c r="AD21"/>
  <c r="AC21"/>
  <c r="AB21"/>
  <c r="AA21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AI20"/>
  <c r="K10" i="26" s="1"/>
  <c r="AI19" i="11"/>
  <c r="J10" i="26" s="1"/>
  <c r="AI16" i="11"/>
  <c r="Q10" i="26" s="1"/>
  <c r="AI15" i="11"/>
  <c r="AI11"/>
  <c r="AI9"/>
  <c r="AI32" i="9"/>
  <c r="T9" i="26" s="1"/>
  <c r="AI31" i="9"/>
  <c r="AI30"/>
  <c r="R9" i="26" s="1"/>
  <c r="AI28" i="9"/>
  <c r="AI26"/>
  <c r="O9" i="26" s="1"/>
  <c r="AI25" i="9"/>
  <c r="AI24"/>
  <c r="AH21"/>
  <c r="AG21"/>
  <c r="AF21"/>
  <c r="AE21"/>
  <c r="AD21"/>
  <c r="AC21"/>
  <c r="AB21"/>
  <c r="AA21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AI20"/>
  <c r="K9" i="26" s="1"/>
  <c r="AI19" i="9"/>
  <c r="J9" i="26" s="1"/>
  <c r="AI17" i="9"/>
  <c r="AI16"/>
  <c r="Q9" i="26" s="1"/>
  <c r="AI15" i="9"/>
  <c r="AI13"/>
  <c r="AI11"/>
  <c r="AI10"/>
  <c r="AI9"/>
  <c r="AI32" i="7"/>
  <c r="T8" i="26" s="1"/>
  <c r="AI31" i="7"/>
  <c r="AI30"/>
  <c r="R8" i="26" s="1"/>
  <c r="AI28" i="7"/>
  <c r="AI26"/>
  <c r="O8" i="26" s="1"/>
  <c r="AI25" i="7"/>
  <c r="AI24"/>
  <c r="AH21"/>
  <c r="AG21"/>
  <c r="AF21"/>
  <c r="AE21"/>
  <c r="AD21"/>
  <c r="AC21"/>
  <c r="AB21"/>
  <c r="AA21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AI20"/>
  <c r="K8" i="26" s="1"/>
  <c r="AI19" i="7"/>
  <c r="J8" i="26" s="1"/>
  <c r="AI17" i="7"/>
  <c r="AI16"/>
  <c r="Q8" i="26" s="1"/>
  <c r="AI15" i="7"/>
  <c r="AI13"/>
  <c r="AI11"/>
  <c r="AI10"/>
  <c r="AI9"/>
  <c r="AI32" i="5"/>
  <c r="T7" i="26" s="1"/>
  <c r="AI31" i="5"/>
  <c r="AI30"/>
  <c r="R7" i="26" s="1"/>
  <c r="AI28" i="5"/>
  <c r="AI25"/>
  <c r="AI24"/>
  <c r="O45" s="1"/>
  <c r="AA54" s="1"/>
  <c r="AG21"/>
  <c r="AF21"/>
  <c r="AE21"/>
  <c r="AD21"/>
  <c r="AC21"/>
  <c r="AB21"/>
  <c r="AA21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AI20"/>
  <c r="K7" i="26" s="1"/>
  <c r="AI19" i="5"/>
  <c r="J7" i="26" s="1"/>
  <c r="AI16" i="5"/>
  <c r="Q7" i="26" s="1"/>
  <c r="AI15" i="5"/>
  <c r="AI11"/>
  <c r="AI9"/>
  <c r="AH21" i="3"/>
  <c r="AI32"/>
  <c r="T6" i="26" s="1"/>
  <c r="AI31" i="3"/>
  <c r="AI30"/>
  <c r="R6" i="26" s="1"/>
  <c r="AI28" i="3"/>
  <c r="AI25"/>
  <c r="AI24"/>
  <c r="AG21"/>
  <c r="AF21"/>
  <c r="AE21"/>
  <c r="AD21"/>
  <c r="AC21"/>
  <c r="AB21"/>
  <c r="AA21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AI20"/>
  <c r="K6" i="26" s="1"/>
  <c r="J6"/>
  <c r="AI16" i="3"/>
  <c r="Q6" i="26" s="1"/>
  <c r="AI15" i="3"/>
  <c r="AI11"/>
  <c r="AI9"/>
  <c r="D23" i="19" l="1"/>
  <c r="AE4"/>
  <c r="O45" i="15"/>
  <c r="AA54" s="1"/>
  <c r="Y12" i="27"/>
  <c r="Z11"/>
  <c r="T12"/>
  <c r="U11"/>
  <c r="O11"/>
  <c r="P10"/>
  <c r="AD10" s="1"/>
  <c r="E13"/>
  <c r="F12"/>
  <c r="O45" i="9"/>
  <c r="AA54" s="1"/>
  <c r="O45" i="7"/>
  <c r="AA54" s="1"/>
  <c r="AI21" i="13"/>
  <c r="L11" i="26" s="1"/>
  <c r="L47" i="19"/>
  <c r="AI21" i="7"/>
  <c r="L8" i="26" s="1"/>
  <c r="O45" i="23"/>
  <c r="AA54" s="1"/>
  <c r="L46"/>
  <c r="P16" i="26"/>
  <c r="L44" i="23"/>
  <c r="S16" i="26"/>
  <c r="M15"/>
  <c r="P15"/>
  <c r="L46" i="21"/>
  <c r="S15" i="26"/>
  <c r="L44" i="21"/>
  <c r="O45"/>
  <c r="AA54" s="1"/>
  <c r="M14" i="26"/>
  <c r="L45" i="19"/>
  <c r="N14" i="26" s="1"/>
  <c r="P14"/>
  <c r="L46" i="19"/>
  <c r="S14" i="26"/>
  <c r="L44" i="19"/>
  <c r="M13" i="26"/>
  <c r="L45" i="17"/>
  <c r="N13" i="26" s="1"/>
  <c r="P13"/>
  <c r="L46" i="17"/>
  <c r="S13" i="26"/>
  <c r="L44" i="17"/>
  <c r="M12" i="26"/>
  <c r="P12"/>
  <c r="L46" i="15"/>
  <c r="S12" i="26"/>
  <c r="L44" i="15"/>
  <c r="M11" i="26"/>
  <c r="L45" i="13"/>
  <c r="N11" i="26" s="1"/>
  <c r="P11"/>
  <c r="L46" i="13"/>
  <c r="S11" i="26"/>
  <c r="L44" i="13"/>
  <c r="M10" i="26"/>
  <c r="P10"/>
  <c r="L46" i="11"/>
  <c r="S10" i="26"/>
  <c r="L44" i="11"/>
  <c r="M9" i="26"/>
  <c r="L45" i="9"/>
  <c r="N9" i="26" s="1"/>
  <c r="P9"/>
  <c r="L46" i="9"/>
  <c r="S9" i="26"/>
  <c r="L44" i="9"/>
  <c r="M8" i="26"/>
  <c r="L45" i="7"/>
  <c r="N8" i="26" s="1"/>
  <c r="P8"/>
  <c r="L46" i="7"/>
  <c r="S8" i="26"/>
  <c r="L44" i="7"/>
  <c r="M7" i="26"/>
  <c r="P7"/>
  <c r="L46" i="5"/>
  <c r="S7" i="26"/>
  <c r="L44" i="5"/>
  <c r="G16" i="26"/>
  <c r="H16"/>
  <c r="AI21" i="23"/>
  <c r="L16" i="26" s="1"/>
  <c r="H15"/>
  <c r="G15"/>
  <c r="H14"/>
  <c r="G14"/>
  <c r="H13"/>
  <c r="G13"/>
  <c r="AI21" i="17"/>
  <c r="L13" i="26" s="1"/>
  <c r="G12"/>
  <c r="H12"/>
  <c r="H11"/>
  <c r="G11"/>
  <c r="G10"/>
  <c r="H10"/>
  <c r="H9"/>
  <c r="G9"/>
  <c r="AI21" i="9"/>
  <c r="L9" i="26" s="1"/>
  <c r="G8"/>
  <c r="H8"/>
  <c r="H7"/>
  <c r="G7"/>
  <c r="S6"/>
  <c r="L44" i="3"/>
  <c r="AI13"/>
  <c r="G6" i="26"/>
  <c r="H6"/>
  <c r="P6"/>
  <c r="L46" i="3"/>
  <c r="AI17"/>
  <c r="M6" i="26"/>
  <c r="O45" i="3"/>
  <c r="AA54" s="1"/>
  <c r="AI10" i="13"/>
  <c r="L45" i="23"/>
  <c r="N16" i="26" s="1"/>
  <c r="AI21" i="3"/>
  <c r="AI26"/>
  <c r="O6" i="26" s="1"/>
  <c r="AI10" i="3"/>
  <c r="F10" i="1"/>
  <c r="G10"/>
  <c r="H10"/>
  <c r="I10"/>
  <c r="J10"/>
  <c r="K10"/>
  <c r="L10"/>
  <c r="M10"/>
  <c r="N10"/>
  <c r="O10"/>
  <c r="P10"/>
  <c r="Q10"/>
  <c r="R10"/>
  <c r="S10"/>
  <c r="T10"/>
  <c r="U10"/>
  <c r="V10"/>
  <c r="W10"/>
  <c r="X10"/>
  <c r="Y10"/>
  <c r="Z10"/>
  <c r="AA10"/>
  <c r="AB10"/>
  <c r="AC10"/>
  <c r="AD10"/>
  <c r="AE10"/>
  <c r="AF10"/>
  <c r="AG10"/>
  <c r="D10"/>
  <c r="E10"/>
  <c r="AI28"/>
  <c r="L46" s="1"/>
  <c r="T13" i="27" l="1"/>
  <c r="U12"/>
  <c r="Y13"/>
  <c r="Z12"/>
  <c r="E14"/>
  <c r="F13"/>
  <c r="O12"/>
  <c r="P11"/>
  <c r="AD11" s="1"/>
  <c r="L47" i="7"/>
  <c r="L47" i="13"/>
  <c r="L47" i="23"/>
  <c r="L47" i="17"/>
  <c r="L47" i="9"/>
  <c r="P5" i="26"/>
  <c r="R46" i="1"/>
  <c r="I46" i="3" s="1"/>
  <c r="R46" s="1"/>
  <c r="I46" i="5" s="1"/>
  <c r="R46" s="1"/>
  <c r="I46" i="7" s="1"/>
  <c r="R46" s="1"/>
  <c r="I46" i="9" s="1"/>
  <c r="R46" s="1"/>
  <c r="I46" i="11" s="1"/>
  <c r="R46" s="1"/>
  <c r="I46" i="13" s="1"/>
  <c r="R46" s="1"/>
  <c r="I46" i="15" s="1"/>
  <c r="R46" s="1"/>
  <c r="I46" i="17" s="1"/>
  <c r="R46" s="1"/>
  <c r="I46" i="19" s="1"/>
  <c r="R46" s="1"/>
  <c r="I46" i="21" s="1"/>
  <c r="R46" s="1"/>
  <c r="I46" i="23" s="1"/>
  <c r="R46" s="1"/>
  <c r="L6" i="26"/>
  <c r="L47" i="3"/>
  <c r="L45"/>
  <c r="N6" i="26" s="1"/>
  <c r="E7" i="1"/>
  <c r="F7" l="1"/>
  <c r="E23"/>
  <c r="Y14" i="27"/>
  <c r="Z13"/>
  <c r="T14"/>
  <c r="U13"/>
  <c r="P12"/>
  <c r="AD12" s="1"/>
  <c r="O13"/>
  <c r="E15"/>
  <c r="F14"/>
  <c r="E26" i="1"/>
  <c r="F26"/>
  <c r="G26"/>
  <c r="H26"/>
  <c r="I26"/>
  <c r="J26"/>
  <c r="K26"/>
  <c r="L26"/>
  <c r="M26"/>
  <c r="N26"/>
  <c r="O26"/>
  <c r="P26"/>
  <c r="Q26"/>
  <c r="R26"/>
  <c r="S26"/>
  <c r="T26"/>
  <c r="U26"/>
  <c r="V26"/>
  <c r="W26"/>
  <c r="X26"/>
  <c r="Y26"/>
  <c r="Z26"/>
  <c r="AA26"/>
  <c r="AB26"/>
  <c r="AC26"/>
  <c r="AD26"/>
  <c r="AE26"/>
  <c r="AF26"/>
  <c r="AG26"/>
  <c r="D26"/>
  <c r="F23" l="1"/>
  <c r="G7"/>
  <c r="U14" i="27"/>
  <c r="T15"/>
  <c r="Z14"/>
  <c r="Y15"/>
  <c r="E16"/>
  <c r="F15"/>
  <c r="O14"/>
  <c r="P13"/>
  <c r="AD13" s="1"/>
  <c r="AI25" i="1"/>
  <c r="M5" i="26" s="1"/>
  <c r="AI15" i="1"/>
  <c r="H7" l="1"/>
  <c r="G23"/>
  <c r="U15" i="27"/>
  <c r="T16"/>
  <c r="Y16"/>
  <c r="Z15"/>
  <c r="P14"/>
  <c r="AD14" s="1"/>
  <c r="O15"/>
  <c r="E17"/>
  <c r="F16"/>
  <c r="H5" i="26"/>
  <c r="G5"/>
  <c r="E21" i="1"/>
  <c r="F21"/>
  <c r="G21"/>
  <c r="H21"/>
  <c r="I21"/>
  <c r="J21"/>
  <c r="K21"/>
  <c r="L21"/>
  <c r="M21"/>
  <c r="N21"/>
  <c r="O21"/>
  <c r="P21"/>
  <c r="Q21"/>
  <c r="R21"/>
  <c r="S21"/>
  <c r="T21"/>
  <c r="U21"/>
  <c r="V21"/>
  <c r="W21"/>
  <c r="X21"/>
  <c r="Y21"/>
  <c r="Z21"/>
  <c r="AA21"/>
  <c r="AB21"/>
  <c r="AC21"/>
  <c r="AD21"/>
  <c r="AE21"/>
  <c r="AF21"/>
  <c r="AG21"/>
  <c r="D21"/>
  <c r="E17"/>
  <c r="F17"/>
  <c r="G17"/>
  <c r="H17"/>
  <c r="I17"/>
  <c r="J17"/>
  <c r="K17"/>
  <c r="L17"/>
  <c r="M17"/>
  <c r="N17"/>
  <c r="O17"/>
  <c r="P17"/>
  <c r="Q17"/>
  <c r="R17"/>
  <c r="S17"/>
  <c r="T17"/>
  <c r="U17"/>
  <c r="V17"/>
  <c r="W17"/>
  <c r="X17"/>
  <c r="Y17"/>
  <c r="Z17"/>
  <c r="AA17"/>
  <c r="AB17"/>
  <c r="AC17"/>
  <c r="AD17"/>
  <c r="AE17"/>
  <c r="AF17"/>
  <c r="AG17"/>
  <c r="D17"/>
  <c r="I7" l="1"/>
  <c r="H23"/>
  <c r="Y17" i="27"/>
  <c r="Z16"/>
  <c r="T17"/>
  <c r="U16"/>
  <c r="O16"/>
  <c r="P15"/>
  <c r="AD15" s="1"/>
  <c r="E18"/>
  <c r="F17"/>
  <c r="AA13" i="26"/>
  <c r="AA12"/>
  <c r="AA11"/>
  <c r="AA10"/>
  <c r="AA9"/>
  <c r="AA8"/>
  <c r="AA7"/>
  <c r="Z13"/>
  <c r="Z12"/>
  <c r="Z11"/>
  <c r="Z10"/>
  <c r="Z9"/>
  <c r="Z8"/>
  <c r="Z7"/>
  <c r="Y13"/>
  <c r="Y12"/>
  <c r="Y11"/>
  <c r="Y10"/>
  <c r="Y9"/>
  <c r="Y8"/>
  <c r="Y7"/>
  <c r="X13"/>
  <c r="X12"/>
  <c r="X11"/>
  <c r="X10"/>
  <c r="X9"/>
  <c r="X8"/>
  <c r="X7"/>
  <c r="J7" i="1" l="1"/>
  <c r="I23"/>
  <c r="T18" i="27"/>
  <c r="U17"/>
  <c r="Y18"/>
  <c r="Z17"/>
  <c r="E19"/>
  <c r="F18"/>
  <c r="O17"/>
  <c r="P16"/>
  <c r="AD16" s="1"/>
  <c r="W13" i="26"/>
  <c r="W12"/>
  <c r="W11"/>
  <c r="W10"/>
  <c r="W9"/>
  <c r="W8"/>
  <c r="W7"/>
  <c r="K7" i="1" l="1"/>
  <c r="J23"/>
  <c r="Z18" i="27"/>
  <c r="Y19"/>
  <c r="T19"/>
  <c r="U18"/>
  <c r="O18"/>
  <c r="P17"/>
  <c r="AD17" s="1"/>
  <c r="E20"/>
  <c r="F19"/>
  <c r="I13" i="26"/>
  <c r="I12"/>
  <c r="I11"/>
  <c r="I10"/>
  <c r="I9"/>
  <c r="I8"/>
  <c r="I7"/>
  <c r="AB13"/>
  <c r="AB12"/>
  <c r="AB11"/>
  <c r="AB10"/>
  <c r="AB9"/>
  <c r="AB8"/>
  <c r="AB7"/>
  <c r="AC13"/>
  <c r="AC12"/>
  <c r="AC11"/>
  <c r="AC10"/>
  <c r="AC9"/>
  <c r="AC8"/>
  <c r="AC7"/>
  <c r="AC5"/>
  <c r="AB5"/>
  <c r="AA5"/>
  <c r="Z5"/>
  <c r="Y5"/>
  <c r="X5"/>
  <c r="W5"/>
  <c r="V5"/>
  <c r="U5"/>
  <c r="I5"/>
  <c r="L7" i="1" l="1"/>
  <c r="K23"/>
  <c r="T20" i="27"/>
  <c r="U19"/>
  <c r="Z19"/>
  <c r="Y20"/>
  <c r="E21"/>
  <c r="F20"/>
  <c r="O19"/>
  <c r="P18"/>
  <c r="AD18" s="1"/>
  <c r="R54" i="1"/>
  <c r="I54" i="3" s="1"/>
  <c r="R54" s="1"/>
  <c r="I54" i="5" s="1"/>
  <c r="R54" s="1"/>
  <c r="I54" i="7" s="1"/>
  <c r="R54" s="1"/>
  <c r="I54" i="9" s="1"/>
  <c r="R54" s="1"/>
  <c r="I54" i="11" s="1"/>
  <c r="R54" s="1"/>
  <c r="I54" i="13" s="1"/>
  <c r="R54" s="1"/>
  <c r="I54" i="15" s="1"/>
  <c r="R54" s="1"/>
  <c r="I54" i="17" s="1"/>
  <c r="R54" s="1"/>
  <c r="I54" i="19" s="1"/>
  <c r="R54" s="1"/>
  <c r="I54" i="21" s="1"/>
  <c r="R54" s="1"/>
  <c r="I54" i="23" s="1"/>
  <c r="R54" s="1"/>
  <c r="R53" i="1"/>
  <c r="I53" i="3" s="1"/>
  <c r="R53" s="1"/>
  <c r="I53" i="5" s="1"/>
  <c r="R53" s="1"/>
  <c r="I53" i="7" s="1"/>
  <c r="R53" s="1"/>
  <c r="I53" i="9" s="1"/>
  <c r="R53" s="1"/>
  <c r="I53" i="11" s="1"/>
  <c r="R53" s="1"/>
  <c r="I53" i="13" s="1"/>
  <c r="R53" s="1"/>
  <c r="I53" i="15" s="1"/>
  <c r="R53" s="1"/>
  <c r="I53" i="17" s="1"/>
  <c r="R53" s="1"/>
  <c r="I53" i="19" s="1"/>
  <c r="R53" s="1"/>
  <c r="I53" i="21" s="1"/>
  <c r="R53" s="1"/>
  <c r="I53" i="23" s="1"/>
  <c r="R53" s="1"/>
  <c r="R51" i="1"/>
  <c r="I51" i="3" s="1"/>
  <c r="R51" s="1"/>
  <c r="I51" i="5" s="1"/>
  <c r="R51" s="1"/>
  <c r="I51" i="7" s="1"/>
  <c r="R51" s="1"/>
  <c r="I51" i="9" s="1"/>
  <c r="R51" s="1"/>
  <c r="I51" i="11" s="1"/>
  <c r="R51" s="1"/>
  <c r="I51" i="13" s="1"/>
  <c r="R51" s="1"/>
  <c r="I51" i="15" s="1"/>
  <c r="R51" s="1"/>
  <c r="I51" i="17" s="1"/>
  <c r="R51" s="1"/>
  <c r="I51" i="19" s="1"/>
  <c r="R51" s="1"/>
  <c r="I51" i="21" s="1"/>
  <c r="R51" s="1"/>
  <c r="I51" i="23" s="1"/>
  <c r="R51" s="1"/>
  <c r="AI32" i="1"/>
  <c r="T5" i="26" s="1"/>
  <c r="AI31" i="1"/>
  <c r="AI30"/>
  <c r="R5" i="26" s="1"/>
  <c r="AI24" i="1"/>
  <c r="AI20"/>
  <c r="K5" i="26" s="1"/>
  <c r="AI19" i="1"/>
  <c r="J5" i="26" s="1"/>
  <c r="AI16" i="1"/>
  <c r="AG13"/>
  <c r="AF13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AI11"/>
  <c r="AI9"/>
  <c r="E5" i="26" s="1"/>
  <c r="M7" i="1" l="1"/>
  <c r="L23"/>
  <c r="Z20" i="27"/>
  <c r="Y21"/>
  <c r="U20"/>
  <c r="T21"/>
  <c r="E22"/>
  <c r="F21"/>
  <c r="P19"/>
  <c r="AD19" s="1"/>
  <c r="O20"/>
  <c r="S5" i="26"/>
  <c r="L44" i="1"/>
  <c r="O45"/>
  <c r="AA54" s="1"/>
  <c r="Q5" i="26"/>
  <c r="R52" i="1"/>
  <c r="I52" i="3" s="1"/>
  <c r="R52" s="1"/>
  <c r="I52" i="5" s="1"/>
  <c r="R52" s="1"/>
  <c r="I52" i="7" s="1"/>
  <c r="R52" s="1"/>
  <c r="I52" i="9" s="1"/>
  <c r="R52" s="1"/>
  <c r="I52" i="11" s="1"/>
  <c r="R52" s="1"/>
  <c r="I52" i="13" s="1"/>
  <c r="R52" s="1"/>
  <c r="I52" i="15" s="1"/>
  <c r="R52" s="1"/>
  <c r="I52" i="17" s="1"/>
  <c r="R52" s="1"/>
  <c r="I52" i="19" s="1"/>
  <c r="R52" s="1"/>
  <c r="I52" i="21" s="1"/>
  <c r="R52" s="1"/>
  <c r="I52" i="23" s="1"/>
  <c r="R52" s="1"/>
  <c r="H27" i="26" s="1"/>
  <c r="R49" i="1"/>
  <c r="I49" i="3" s="1"/>
  <c r="R49" s="1"/>
  <c r="I49" i="5" s="1"/>
  <c r="R49" s="1"/>
  <c r="I49" i="7" s="1"/>
  <c r="R49" s="1"/>
  <c r="I49" i="9" s="1"/>
  <c r="R49" s="1"/>
  <c r="I49" i="11" s="1"/>
  <c r="R49" s="1"/>
  <c r="I49" i="13" s="1"/>
  <c r="R49" s="1"/>
  <c r="I49" i="15" s="1"/>
  <c r="R49" s="1"/>
  <c r="I49" i="17" s="1"/>
  <c r="R49" s="1"/>
  <c r="I49" i="19" s="1"/>
  <c r="R49" s="1"/>
  <c r="I49" i="21" s="1"/>
  <c r="R49" s="1"/>
  <c r="I49" i="23" s="1"/>
  <c r="R49" s="1"/>
  <c r="AB41" i="27"/>
  <c r="V41"/>
  <c r="Q41"/>
  <c r="L41"/>
  <c r="G41"/>
  <c r="X31"/>
  <c r="S31"/>
  <c r="N31"/>
  <c r="I31"/>
  <c r="D31"/>
  <c r="X30"/>
  <c r="S30"/>
  <c r="N30"/>
  <c r="I30"/>
  <c r="D30"/>
  <c r="AA30" s="1"/>
  <c r="X29"/>
  <c r="S29"/>
  <c r="N29"/>
  <c r="I29"/>
  <c r="D29"/>
  <c r="AA29" s="1"/>
  <c r="X28"/>
  <c r="S28"/>
  <c r="N28"/>
  <c r="I28"/>
  <c r="D28"/>
  <c r="AA28" s="1"/>
  <c r="X27"/>
  <c r="S27"/>
  <c r="N27"/>
  <c r="I27"/>
  <c r="D27"/>
  <c r="AA27" s="1"/>
  <c r="X26"/>
  <c r="S26"/>
  <c r="N26"/>
  <c r="I26"/>
  <c r="D26"/>
  <c r="AA26" s="1"/>
  <c r="X25"/>
  <c r="S25"/>
  <c r="N25"/>
  <c r="I25"/>
  <c r="D25"/>
  <c r="AA25" s="1"/>
  <c r="X24"/>
  <c r="S24"/>
  <c r="N24"/>
  <c r="I24"/>
  <c r="D24"/>
  <c r="AA24" s="1"/>
  <c r="X23"/>
  <c r="S23"/>
  <c r="N23"/>
  <c r="I23"/>
  <c r="D23"/>
  <c r="AA23" s="1"/>
  <c r="X22"/>
  <c r="S22"/>
  <c r="N22"/>
  <c r="I22"/>
  <c r="D22"/>
  <c r="X21"/>
  <c r="S21"/>
  <c r="N21"/>
  <c r="I21"/>
  <c r="D21"/>
  <c r="AA21" s="1"/>
  <c r="X20"/>
  <c r="S20"/>
  <c r="N20"/>
  <c r="I20"/>
  <c r="D20"/>
  <c r="AA20" s="1"/>
  <c r="X19"/>
  <c r="S19"/>
  <c r="N19"/>
  <c r="I19"/>
  <c r="D19"/>
  <c r="AA19" s="1"/>
  <c r="X18"/>
  <c r="S18"/>
  <c r="N18"/>
  <c r="I18"/>
  <c r="D18"/>
  <c r="AA18" s="1"/>
  <c r="X17"/>
  <c r="S17"/>
  <c r="N17"/>
  <c r="I17"/>
  <c r="D17"/>
  <c r="AA17" s="1"/>
  <c r="X16"/>
  <c r="S16"/>
  <c r="N16"/>
  <c r="I16"/>
  <c r="D16"/>
  <c r="AA16" s="1"/>
  <c r="X15"/>
  <c r="S15"/>
  <c r="N15"/>
  <c r="I15"/>
  <c r="D15"/>
  <c r="AA15" s="1"/>
  <c r="X14"/>
  <c r="S14"/>
  <c r="N14"/>
  <c r="I14"/>
  <c r="D14"/>
  <c r="AA14" s="1"/>
  <c r="X13"/>
  <c r="S13"/>
  <c r="N13"/>
  <c r="I13"/>
  <c r="D13"/>
  <c r="AA13" s="1"/>
  <c r="X12"/>
  <c r="S12"/>
  <c r="N12"/>
  <c r="I12"/>
  <c r="D12"/>
  <c r="AA12" s="1"/>
  <c r="X11"/>
  <c r="S11"/>
  <c r="N11"/>
  <c r="I11"/>
  <c r="D11"/>
  <c r="AA11" s="1"/>
  <c r="X10"/>
  <c r="S10"/>
  <c r="N10"/>
  <c r="I10"/>
  <c r="D10"/>
  <c r="AA10" s="1"/>
  <c r="X9"/>
  <c r="S9"/>
  <c r="N9"/>
  <c r="I9"/>
  <c r="D9"/>
  <c r="AA9" s="1"/>
  <c r="X8"/>
  <c r="S8"/>
  <c r="N8"/>
  <c r="I8"/>
  <c r="D8"/>
  <c r="AA8" s="1"/>
  <c r="X7"/>
  <c r="S7"/>
  <c r="N7"/>
  <c r="I7"/>
  <c r="D7"/>
  <c r="AA7" s="1"/>
  <c r="X6"/>
  <c r="S6"/>
  <c r="N6"/>
  <c r="I6"/>
  <c r="D6"/>
  <c r="X5"/>
  <c r="S5"/>
  <c r="N5"/>
  <c r="I5"/>
  <c r="D5"/>
  <c r="AA5" s="1"/>
  <c r="X4"/>
  <c r="S4"/>
  <c r="N4"/>
  <c r="I4"/>
  <c r="D4"/>
  <c r="X3"/>
  <c r="X41" s="1"/>
  <c r="S3"/>
  <c r="N3"/>
  <c r="I3"/>
  <c r="D3"/>
  <c r="AA3" s="1"/>
  <c r="F16" i="26"/>
  <c r="E16"/>
  <c r="E15"/>
  <c r="F14"/>
  <c r="E14"/>
  <c r="F13"/>
  <c r="E13"/>
  <c r="E12"/>
  <c r="F11"/>
  <c r="E11"/>
  <c r="E10"/>
  <c r="F9"/>
  <c r="E9"/>
  <c r="F8"/>
  <c r="E8"/>
  <c r="E7"/>
  <c r="F6"/>
  <c r="E6"/>
  <c r="AA4" i="27" l="1"/>
  <c r="AA6"/>
  <c r="AC6" s="1"/>
  <c r="N7" i="1"/>
  <c r="M23"/>
  <c r="AA22" i="27"/>
  <c r="AC22" s="1"/>
  <c r="Z21"/>
  <c r="Y22"/>
  <c r="U21"/>
  <c r="T22"/>
  <c r="P20"/>
  <c r="AD20" s="1"/>
  <c r="O21"/>
  <c r="E23"/>
  <c r="F22"/>
  <c r="AC16"/>
  <c r="AC19"/>
  <c r="AC23"/>
  <c r="AC26"/>
  <c r="AC29"/>
  <c r="AC17"/>
  <c r="AC20"/>
  <c r="AC25"/>
  <c r="AC28"/>
  <c r="AC31"/>
  <c r="AC30"/>
  <c r="AC18"/>
  <c r="AC24"/>
  <c r="AC21"/>
  <c r="AC27"/>
  <c r="AC15"/>
  <c r="AC14"/>
  <c r="AC12"/>
  <c r="D41"/>
  <c r="S41"/>
  <c r="AC13"/>
  <c r="N41"/>
  <c r="AC3"/>
  <c r="AC4"/>
  <c r="AC5"/>
  <c r="AC7"/>
  <c r="AC8"/>
  <c r="AC9"/>
  <c r="AC10"/>
  <c r="AC11"/>
  <c r="I41"/>
  <c r="P18" i="26"/>
  <c r="R50" i="1"/>
  <c r="I50" i="3" s="1"/>
  <c r="R50" s="1"/>
  <c r="I50" i="5" s="1"/>
  <c r="R50" s="1"/>
  <c r="I50" i="7" s="1"/>
  <c r="R50" s="1"/>
  <c r="I50" i="9" s="1"/>
  <c r="R50" s="1"/>
  <c r="I50" i="11" s="1"/>
  <c r="R50" s="1"/>
  <c r="I50" i="13" s="1"/>
  <c r="R50" s="1"/>
  <c r="I50" i="15" s="1"/>
  <c r="R50" s="1"/>
  <c r="I50" i="17" s="1"/>
  <c r="R50" s="1"/>
  <c r="I50" i="19" s="1"/>
  <c r="R50" s="1"/>
  <c r="I50" i="21" s="1"/>
  <c r="R50" s="1"/>
  <c r="I50" i="23" s="1"/>
  <c r="R50" s="1"/>
  <c r="R48" i="1"/>
  <c r="I48" i="3" s="1"/>
  <c r="R48" s="1"/>
  <c r="I48" i="5" s="1"/>
  <c r="R48" s="1"/>
  <c r="I48" i="7" s="1"/>
  <c r="R48" s="1"/>
  <c r="I48" i="9" s="1"/>
  <c r="R48" s="1"/>
  <c r="I48" i="11" s="1"/>
  <c r="R48" s="1"/>
  <c r="I48" i="13" s="1"/>
  <c r="R48" s="1"/>
  <c r="I48" i="15" s="1"/>
  <c r="R48" s="1"/>
  <c r="I48" i="17" s="1"/>
  <c r="R48" s="1"/>
  <c r="I48" i="19" s="1"/>
  <c r="R48" s="1"/>
  <c r="I48" i="21" s="1"/>
  <c r="R48" s="1"/>
  <c r="I48" i="23" s="1"/>
  <c r="R48" s="1"/>
  <c r="R44" i="1"/>
  <c r="I44" i="3" s="1"/>
  <c r="R44" s="1"/>
  <c r="I44" i="5" s="1"/>
  <c r="U18" i="26"/>
  <c r="V18"/>
  <c r="W18"/>
  <c r="J18"/>
  <c r="R18"/>
  <c r="X18"/>
  <c r="T18"/>
  <c r="Z18"/>
  <c r="H18"/>
  <c r="Q18"/>
  <c r="AB18"/>
  <c r="I18"/>
  <c r="M18"/>
  <c r="AC18"/>
  <c r="E18"/>
  <c r="K18"/>
  <c r="S18"/>
  <c r="Y18"/>
  <c r="G18"/>
  <c r="AA18"/>
  <c r="O7" i="1" l="1"/>
  <c r="N23"/>
  <c r="T23" i="27"/>
  <c r="U22"/>
  <c r="Y23"/>
  <c r="Z22"/>
  <c r="E24"/>
  <c r="F23"/>
  <c r="P21"/>
  <c r="AD21" s="1"/>
  <c r="O22"/>
  <c r="AA41"/>
  <c r="AC41"/>
  <c r="D44" s="1"/>
  <c r="D46" s="1"/>
  <c r="R44" i="5"/>
  <c r="I44" i="7" s="1"/>
  <c r="R44" s="1"/>
  <c r="I44" i="9" s="1"/>
  <c r="R44" s="1"/>
  <c r="I44" i="11" s="1"/>
  <c r="R44" s="1"/>
  <c r="I44" i="13" s="1"/>
  <c r="R44" s="1"/>
  <c r="I44" i="15" s="1"/>
  <c r="R44" s="1"/>
  <c r="I44" i="17" s="1"/>
  <c r="R44" s="1"/>
  <c r="I44" i="19" s="1"/>
  <c r="R44" s="1"/>
  <c r="I44" i="21" s="1"/>
  <c r="R44" s="1"/>
  <c r="I44" i="23" s="1"/>
  <c r="R44" s="1"/>
  <c r="H24" i="26" s="1"/>
  <c r="R42" i="1"/>
  <c r="I42" i="3" s="1"/>
  <c r="R42" s="1"/>
  <c r="I42" i="5" s="1"/>
  <c r="P7" i="1" l="1"/>
  <c r="O23"/>
  <c r="Z23" i="27"/>
  <c r="Y24"/>
  <c r="T24"/>
  <c r="U23"/>
  <c r="O23"/>
  <c r="P22"/>
  <c r="AD22" s="1"/>
  <c r="E25"/>
  <c r="F24"/>
  <c r="I44"/>
  <c r="I46" s="1"/>
  <c r="R42" i="5"/>
  <c r="I42" i="7" s="1"/>
  <c r="R42" s="1"/>
  <c r="I42" i="9" s="1"/>
  <c r="R42" s="1"/>
  <c r="I42" i="11" s="1"/>
  <c r="R42" s="1"/>
  <c r="I42" i="13" s="1"/>
  <c r="R42" s="1"/>
  <c r="I42" i="15" s="1"/>
  <c r="R42" s="1"/>
  <c r="I42" i="17" s="1"/>
  <c r="R42" s="1"/>
  <c r="I42" i="19" s="1"/>
  <c r="R42" s="1"/>
  <c r="I42" i="21" s="1"/>
  <c r="R42" s="1"/>
  <c r="I42" i="23" s="1"/>
  <c r="R42" s="1"/>
  <c r="H22" i="26" s="1"/>
  <c r="Q7" i="1" l="1"/>
  <c r="P23"/>
  <c r="T25" i="27"/>
  <c r="U24"/>
  <c r="Y25"/>
  <c r="Z24"/>
  <c r="E26"/>
  <c r="F25"/>
  <c r="O24"/>
  <c r="P23"/>
  <c r="AD23" s="1"/>
  <c r="R43" i="1"/>
  <c r="G7" i="3"/>
  <c r="H7" l="1"/>
  <c r="G23"/>
  <c r="R7" i="1"/>
  <c r="Q23"/>
  <c r="Y26" i="27"/>
  <c r="Z25"/>
  <c r="T26"/>
  <c r="U25"/>
  <c r="P24"/>
  <c r="AD24" s="1"/>
  <c r="O25"/>
  <c r="E27"/>
  <c r="F26"/>
  <c r="I43" i="3"/>
  <c r="R43" s="1"/>
  <c r="I43" i="5" s="1"/>
  <c r="F7"/>
  <c r="I7" i="3" l="1"/>
  <c r="H23"/>
  <c r="G7" i="5"/>
  <c r="F23"/>
  <c r="S7" i="1"/>
  <c r="R23"/>
  <c r="U26" i="27"/>
  <c r="T27"/>
  <c r="Z26"/>
  <c r="Y27"/>
  <c r="E28"/>
  <c r="F27"/>
  <c r="P25"/>
  <c r="AD25" s="1"/>
  <c r="O26"/>
  <c r="R43" i="5"/>
  <c r="I43" i="7" s="1"/>
  <c r="R43" s="1"/>
  <c r="I43" i="9" s="1"/>
  <c r="R43" s="1"/>
  <c r="I43" i="11" s="1"/>
  <c r="R43" s="1"/>
  <c r="I43" i="13" s="1"/>
  <c r="R43" s="1"/>
  <c r="I43" i="15" s="1"/>
  <c r="R43" s="1"/>
  <c r="I43" i="17" s="1"/>
  <c r="R43" s="1"/>
  <c r="I43" i="19" s="1"/>
  <c r="R43" s="1"/>
  <c r="I43" i="21" s="1"/>
  <c r="R43" s="1"/>
  <c r="I43" i="23" s="1"/>
  <c r="R43" s="1"/>
  <c r="H23" i="26" s="1"/>
  <c r="E7" i="7"/>
  <c r="T7" i="1" l="1"/>
  <c r="S23"/>
  <c r="F7" i="7"/>
  <c r="E23"/>
  <c r="J7" i="3"/>
  <c r="I23"/>
  <c r="H7" i="5"/>
  <c r="G23"/>
  <c r="U27" i="27"/>
  <c r="T28"/>
  <c r="Y28"/>
  <c r="Z27"/>
  <c r="E29"/>
  <c r="F28"/>
  <c r="P26"/>
  <c r="AD26" s="1"/>
  <c r="O27"/>
  <c r="E7" i="9"/>
  <c r="K7" i="3" l="1"/>
  <c r="J23"/>
  <c r="U7" i="1"/>
  <c r="T23"/>
  <c r="F7" i="9"/>
  <c r="E23"/>
  <c r="I7" i="5"/>
  <c r="H23"/>
  <c r="G7" i="7"/>
  <c r="F23"/>
  <c r="Y29" i="27"/>
  <c r="Z28"/>
  <c r="T29"/>
  <c r="U28"/>
  <c r="E30"/>
  <c r="F29"/>
  <c r="P27"/>
  <c r="AD27" s="1"/>
  <c r="O28"/>
  <c r="E7" i="11"/>
  <c r="V7" i="1" l="1"/>
  <c r="U23"/>
  <c r="J7" i="5"/>
  <c r="I23"/>
  <c r="L7" i="3"/>
  <c r="K23"/>
  <c r="F7" i="11"/>
  <c r="E23"/>
  <c r="H7" i="7"/>
  <c r="G23"/>
  <c r="G7" i="9"/>
  <c r="F23"/>
  <c r="T30" i="27"/>
  <c r="U29"/>
  <c r="Y30"/>
  <c r="Z29"/>
  <c r="E31"/>
  <c r="F31" s="1"/>
  <c r="F30"/>
  <c r="O29"/>
  <c r="P28"/>
  <c r="AD28" s="1"/>
  <c r="E7" i="13"/>
  <c r="K7" i="5" l="1"/>
  <c r="J23"/>
  <c r="H7" i="9"/>
  <c r="G23"/>
  <c r="G7" i="11"/>
  <c r="F23"/>
  <c r="F7" i="13"/>
  <c r="E23"/>
  <c r="M7" i="3"/>
  <c r="L23"/>
  <c r="W7" i="1"/>
  <c r="V23"/>
  <c r="I7" i="7"/>
  <c r="H23"/>
  <c r="Z30" i="27"/>
  <c r="Y31"/>
  <c r="Z31" s="1"/>
  <c r="T31"/>
  <c r="U31" s="1"/>
  <c r="U30"/>
  <c r="O30"/>
  <c r="P29"/>
  <c r="AD29" s="1"/>
  <c r="E7" i="15"/>
  <c r="F7" l="1"/>
  <c r="E23"/>
  <c r="X7" i="1"/>
  <c r="W23"/>
  <c r="G7" i="13"/>
  <c r="F23"/>
  <c r="I7" i="9"/>
  <c r="H23"/>
  <c r="N7" i="3"/>
  <c r="M23"/>
  <c r="H7" i="11"/>
  <c r="G23"/>
  <c r="L7" i="5"/>
  <c r="K23"/>
  <c r="J7" i="7"/>
  <c r="I23"/>
  <c r="P30" i="27"/>
  <c r="AD30" s="1"/>
  <c r="O31"/>
  <c r="P31" s="1"/>
  <c r="AD31" s="1"/>
  <c r="E7" i="17"/>
  <c r="F7" l="1"/>
  <c r="E23"/>
  <c r="M7" i="5"/>
  <c r="L23"/>
  <c r="O7" i="3"/>
  <c r="N23"/>
  <c r="H7" i="13"/>
  <c r="G23"/>
  <c r="G7" i="15"/>
  <c r="F23"/>
  <c r="K7" i="7"/>
  <c r="J23"/>
  <c r="I7" i="11"/>
  <c r="H23"/>
  <c r="J7" i="9"/>
  <c r="I23"/>
  <c r="Y7" i="1"/>
  <c r="X23"/>
  <c r="AD41" i="27"/>
  <c r="E44" s="1"/>
  <c r="E46" s="1"/>
  <c r="O44" s="1"/>
  <c r="O46" s="1"/>
  <c r="E7" i="19"/>
  <c r="H7" i="15" l="1"/>
  <c r="G23"/>
  <c r="P7" i="3"/>
  <c r="O23"/>
  <c r="G7" i="17"/>
  <c r="F23"/>
  <c r="Z7" i="1"/>
  <c r="Y23"/>
  <c r="J7" i="11"/>
  <c r="I23"/>
  <c r="I7" i="13"/>
  <c r="H23"/>
  <c r="N7" i="5"/>
  <c r="M23"/>
  <c r="F7" i="19"/>
  <c r="E23"/>
  <c r="K7" i="9"/>
  <c r="J23"/>
  <c r="L7" i="7"/>
  <c r="K23"/>
  <c r="L7" i="9" l="1"/>
  <c r="K23"/>
  <c r="O7" i="5"/>
  <c r="N23"/>
  <c r="K7" i="11"/>
  <c r="J23"/>
  <c r="H7" i="17"/>
  <c r="G23"/>
  <c r="I7" i="15"/>
  <c r="H23"/>
  <c r="M7" i="7"/>
  <c r="L23"/>
  <c r="G7" i="19"/>
  <c r="F23"/>
  <c r="J7" i="13"/>
  <c r="I23"/>
  <c r="AA7" i="1"/>
  <c r="Z23"/>
  <c r="Q7" i="3"/>
  <c r="P23"/>
  <c r="R7" l="1"/>
  <c r="Q23"/>
  <c r="K7" i="13"/>
  <c r="J23"/>
  <c r="N7" i="7"/>
  <c r="M23"/>
  <c r="I7" i="17"/>
  <c r="H23"/>
  <c r="P7" i="5"/>
  <c r="O23"/>
  <c r="AB7" i="1"/>
  <c r="AA23"/>
  <c r="H7" i="19"/>
  <c r="G23"/>
  <c r="J7" i="15"/>
  <c r="I23"/>
  <c r="L7" i="11"/>
  <c r="K23"/>
  <c r="M7" i="9"/>
  <c r="L23"/>
  <c r="N7" l="1"/>
  <c r="M23"/>
  <c r="K7" i="15"/>
  <c r="J23"/>
  <c r="AC7" i="1"/>
  <c r="AB23"/>
  <c r="J7" i="17"/>
  <c r="I23"/>
  <c r="L7" i="13"/>
  <c r="K23"/>
  <c r="M7" i="11"/>
  <c r="L23"/>
  <c r="I7" i="19"/>
  <c r="H23"/>
  <c r="Q7" i="5"/>
  <c r="P23"/>
  <c r="O7" i="7"/>
  <c r="N23"/>
  <c r="S7" i="3"/>
  <c r="R23"/>
  <c r="T7" l="1"/>
  <c r="S23"/>
  <c r="R7" i="5"/>
  <c r="Q23"/>
  <c r="N7" i="11"/>
  <c r="M23"/>
  <c r="K7" i="17"/>
  <c r="J23"/>
  <c r="L7" i="15"/>
  <c r="K23"/>
  <c r="P7" i="7"/>
  <c r="O23"/>
  <c r="J7" i="19"/>
  <c r="I23"/>
  <c r="M7" i="13"/>
  <c r="L23"/>
  <c r="AD7" i="1"/>
  <c r="AC23"/>
  <c r="O7" i="9"/>
  <c r="N23"/>
  <c r="AE7" i="1" l="1"/>
  <c r="AD23"/>
  <c r="K7" i="19"/>
  <c r="J23"/>
  <c r="M7" i="15"/>
  <c r="L23"/>
  <c r="O7" i="11"/>
  <c r="N23"/>
  <c r="U7" i="3"/>
  <c r="T23"/>
  <c r="P7" i="9"/>
  <c r="O23"/>
  <c r="N7" i="13"/>
  <c r="M23"/>
  <c r="Q7" i="7"/>
  <c r="P23"/>
  <c r="L7" i="17"/>
  <c r="K23"/>
  <c r="S7" i="5"/>
  <c r="R23"/>
  <c r="M7" i="17" l="1"/>
  <c r="L23"/>
  <c r="O7" i="13"/>
  <c r="N23"/>
  <c r="V7" i="3"/>
  <c r="U23"/>
  <c r="N7" i="15"/>
  <c r="M23"/>
  <c r="AF7" i="1"/>
  <c r="AE23"/>
  <c r="T7" i="5"/>
  <c r="S23"/>
  <c r="R7" i="7"/>
  <c r="Q23"/>
  <c r="Q7" i="9"/>
  <c r="P23"/>
  <c r="P7" i="11"/>
  <c r="O23"/>
  <c r="L7" i="19"/>
  <c r="K23"/>
  <c r="AG7" i="1" l="1"/>
  <c r="AF23"/>
  <c r="W7" i="3"/>
  <c r="V23"/>
  <c r="N7" i="17"/>
  <c r="M23"/>
  <c r="Q7" i="11"/>
  <c r="P23"/>
  <c r="S7" i="7"/>
  <c r="R23"/>
  <c r="O7" i="15"/>
  <c r="N23"/>
  <c r="P7" i="13"/>
  <c r="O23"/>
  <c r="M7" i="19"/>
  <c r="L23"/>
  <c r="R7" i="9"/>
  <c r="Q23"/>
  <c r="U7" i="5"/>
  <c r="T23"/>
  <c r="AH23" i="1" l="1"/>
  <c r="AH7"/>
  <c r="S7" i="9"/>
  <c r="R23"/>
  <c r="Q7" i="13"/>
  <c r="P23"/>
  <c r="T7" i="7"/>
  <c r="S23"/>
  <c r="O7" i="17"/>
  <c r="N23"/>
  <c r="AG23" i="1"/>
  <c r="V7" i="5"/>
  <c r="U23"/>
  <c r="N7" i="19"/>
  <c r="M23"/>
  <c r="P7" i="15"/>
  <c r="O23"/>
  <c r="R7" i="11"/>
  <c r="Q23"/>
  <c r="X7" i="3"/>
  <c r="W23"/>
  <c r="AH26" i="1" l="1"/>
  <c r="AI26" s="1"/>
  <c r="AH21"/>
  <c r="AI21" s="1"/>
  <c r="L5" i="26" s="1"/>
  <c r="AH17" i="1"/>
  <c r="AI17" s="1"/>
  <c r="AH13"/>
  <c r="AI13" s="1"/>
  <c r="AH10"/>
  <c r="AI10" s="1"/>
  <c r="F5" i="26" s="1"/>
  <c r="S7" i="11"/>
  <c r="R23"/>
  <c r="U7" i="7"/>
  <c r="T23"/>
  <c r="T7" i="9"/>
  <c r="S23"/>
  <c r="O7" i="19"/>
  <c r="N23"/>
  <c r="Y7" i="3"/>
  <c r="X23"/>
  <c r="Q7" i="15"/>
  <c r="P23"/>
  <c r="W7" i="5"/>
  <c r="V23"/>
  <c r="P7" i="17"/>
  <c r="O23"/>
  <c r="R7" i="13"/>
  <c r="Q23"/>
  <c r="L47" i="1" l="1"/>
  <c r="R47" s="1"/>
  <c r="I47" i="3" s="1"/>
  <c r="R47" s="1"/>
  <c r="I47" i="5" s="1"/>
  <c r="L45" i="1"/>
  <c r="O5" i="26"/>
  <c r="S7" i="13"/>
  <c r="R23"/>
  <c r="X7" i="5"/>
  <c r="W23"/>
  <c r="Z7" i="3"/>
  <c r="Y23"/>
  <c r="U7" i="9"/>
  <c r="T23"/>
  <c r="T7" i="11"/>
  <c r="S23"/>
  <c r="Q7" i="17"/>
  <c r="P23"/>
  <c r="R7" i="15"/>
  <c r="Q23"/>
  <c r="P7" i="19"/>
  <c r="O23"/>
  <c r="V7" i="7"/>
  <c r="U23"/>
  <c r="N5" i="26" l="1"/>
  <c r="R45" i="1"/>
  <c r="I45" i="3" s="1"/>
  <c r="R45" s="1"/>
  <c r="I45" i="5" s="1"/>
  <c r="W7" i="7"/>
  <c r="V23"/>
  <c r="S7" i="15"/>
  <c r="R23"/>
  <c r="U7" i="11"/>
  <c r="T23"/>
  <c r="AA7" i="3"/>
  <c r="Z23"/>
  <c r="T7" i="13"/>
  <c r="S23"/>
  <c r="Q7" i="19"/>
  <c r="P23"/>
  <c r="R7" i="17"/>
  <c r="Q23"/>
  <c r="V7" i="9"/>
  <c r="U23"/>
  <c r="Y7" i="5"/>
  <c r="X23"/>
  <c r="Z7" l="1"/>
  <c r="Y23"/>
  <c r="S7" i="17"/>
  <c r="R23"/>
  <c r="U7" i="13"/>
  <c r="T23"/>
  <c r="V7" i="11"/>
  <c r="U23"/>
  <c r="X7" i="7"/>
  <c r="W23"/>
  <c r="W7" i="9"/>
  <c r="V23"/>
  <c r="R7" i="19"/>
  <c r="Q23"/>
  <c r="AB7" i="3"/>
  <c r="AA23"/>
  <c r="T7" i="15"/>
  <c r="S23"/>
  <c r="U7" l="1"/>
  <c r="T23"/>
  <c r="S7" i="19"/>
  <c r="R23"/>
  <c r="Y7" i="7"/>
  <c r="X23"/>
  <c r="V7" i="13"/>
  <c r="U23"/>
  <c r="AA7" i="5"/>
  <c r="Z23"/>
  <c r="AC7" i="3"/>
  <c r="AB23"/>
  <c r="X7" i="9"/>
  <c r="W23"/>
  <c r="W7" i="11"/>
  <c r="V23"/>
  <c r="T7" i="17"/>
  <c r="S23"/>
  <c r="U7" l="1"/>
  <c r="T23"/>
  <c r="Y7" i="9"/>
  <c r="X23"/>
  <c r="AB7" i="5"/>
  <c r="AA23"/>
  <c r="Z7" i="7"/>
  <c r="Y23"/>
  <c r="V7" i="15"/>
  <c r="U23"/>
  <c r="X7" i="11"/>
  <c r="W23"/>
  <c r="AD7" i="3"/>
  <c r="AC23"/>
  <c r="W7" i="13"/>
  <c r="V23"/>
  <c r="T7" i="19"/>
  <c r="S23"/>
  <c r="U7" l="1"/>
  <c r="T23"/>
  <c r="AE7" i="3"/>
  <c r="AD23"/>
  <c r="W7" i="15"/>
  <c r="V23"/>
  <c r="AC7" i="5"/>
  <c r="AB23"/>
  <c r="V7" i="17"/>
  <c r="U23"/>
  <c r="X7" i="13"/>
  <c r="W23"/>
  <c r="Y7" i="11"/>
  <c r="X23"/>
  <c r="AA7" i="7"/>
  <c r="Z23"/>
  <c r="Z7" i="9"/>
  <c r="Y23"/>
  <c r="AA7" l="1"/>
  <c r="Z23"/>
  <c r="Z7" i="11"/>
  <c r="Y23"/>
  <c r="W7" i="17"/>
  <c r="V23"/>
  <c r="X7" i="15"/>
  <c r="W23"/>
  <c r="V7" i="19"/>
  <c r="U23"/>
  <c r="AB7" i="7"/>
  <c r="AA23"/>
  <c r="Y7" i="13"/>
  <c r="X23"/>
  <c r="AD7" i="5"/>
  <c r="AC23"/>
  <c r="AF7" i="3"/>
  <c r="AE23"/>
  <c r="AG7" l="1"/>
  <c r="AF23"/>
  <c r="Z7" i="13"/>
  <c r="Y23"/>
  <c r="W7" i="19"/>
  <c r="V23"/>
  <c r="X7" i="17"/>
  <c r="W23"/>
  <c r="AB7" i="9"/>
  <c r="AA23"/>
  <c r="AE7" i="5"/>
  <c r="AD23"/>
  <c r="AC7" i="7"/>
  <c r="AB23"/>
  <c r="Y7" i="15"/>
  <c r="X23"/>
  <c r="AA7" i="11"/>
  <c r="Z23"/>
  <c r="AB7" l="1"/>
  <c r="AA23"/>
  <c r="AD7" i="7"/>
  <c r="AC23"/>
  <c r="AC7" i="9"/>
  <c r="AB23"/>
  <c r="X7" i="19"/>
  <c r="W23"/>
  <c r="AH7" i="3"/>
  <c r="AG23"/>
  <c r="Z7" i="15"/>
  <c r="Y23"/>
  <c r="AF7" i="5"/>
  <c r="AE23"/>
  <c r="Y7" i="17"/>
  <c r="X23"/>
  <c r="AA7" i="13"/>
  <c r="Z23"/>
  <c r="AB7" l="1"/>
  <c r="AA23"/>
  <c r="AG7" i="5"/>
  <c r="AH7" s="1"/>
  <c r="AF23"/>
  <c r="AH23" i="3"/>
  <c r="AD7" i="9"/>
  <c r="AC23"/>
  <c r="AC7" i="11"/>
  <c r="AB23"/>
  <c r="Z7" i="17"/>
  <c r="Y23"/>
  <c r="AA7" i="15"/>
  <c r="Z23"/>
  <c r="Y7" i="19"/>
  <c r="X23"/>
  <c r="AE7" i="7"/>
  <c r="AD23"/>
  <c r="AH10" i="5" l="1"/>
  <c r="AI10" s="1"/>
  <c r="F7" i="26" s="1"/>
  <c r="AH26" i="5"/>
  <c r="AI26" s="1"/>
  <c r="AH21"/>
  <c r="AI21" s="1"/>
  <c r="L7" i="26" s="1"/>
  <c r="AH17" i="5"/>
  <c r="AI17" s="1"/>
  <c r="AH13"/>
  <c r="AI13" s="1"/>
  <c r="AF7" i="7"/>
  <c r="AE23"/>
  <c r="AB7" i="15"/>
  <c r="AA23"/>
  <c r="AD7" i="11"/>
  <c r="AC23"/>
  <c r="AC7" i="13"/>
  <c r="AB23"/>
  <c r="Z7" i="19"/>
  <c r="Y23"/>
  <c r="AA7" i="17"/>
  <c r="Z23"/>
  <c r="AE7" i="9"/>
  <c r="AD23"/>
  <c r="AG23" i="5"/>
  <c r="AH23"/>
  <c r="L47" l="1"/>
  <c r="R47" s="1"/>
  <c r="I47" i="7" s="1"/>
  <c r="R47" s="1"/>
  <c r="I47" i="9" s="1"/>
  <c r="R47" s="1"/>
  <c r="I47" i="11" s="1"/>
  <c r="O7" i="26"/>
  <c r="L45" i="5"/>
  <c r="AF7" i="9"/>
  <c r="AE23"/>
  <c r="AA7" i="19"/>
  <c r="Z23"/>
  <c r="AE7" i="11"/>
  <c r="AD23"/>
  <c r="AG7" i="7"/>
  <c r="AF23"/>
  <c r="AB7" i="17"/>
  <c r="AA23"/>
  <c r="AD7" i="13"/>
  <c r="AC23"/>
  <c r="AC7" i="15"/>
  <c r="AB23"/>
  <c r="N7" i="26" l="1"/>
  <c r="R45" i="5"/>
  <c r="I45" i="7" s="1"/>
  <c r="R45" s="1"/>
  <c r="I45" i="9" s="1"/>
  <c r="R45" s="1"/>
  <c r="I45" i="11" s="1"/>
  <c r="AD7" i="15"/>
  <c r="AC23"/>
  <c r="AC7" i="17"/>
  <c r="AB23"/>
  <c r="AF7" i="11"/>
  <c r="AE23"/>
  <c r="AG7" i="9"/>
  <c r="AF23"/>
  <c r="AE7" i="13"/>
  <c r="AD23"/>
  <c r="AH7" i="7"/>
  <c r="AG23"/>
  <c r="AB7" i="19"/>
  <c r="AA23"/>
  <c r="AC7" l="1"/>
  <c r="AB23"/>
  <c r="AF7" i="13"/>
  <c r="AE23"/>
  <c r="AG7" i="11"/>
  <c r="AH7" s="1"/>
  <c r="AF23"/>
  <c r="AE7" i="15"/>
  <c r="AD23"/>
  <c r="AH23" i="7"/>
  <c r="AH7" i="9"/>
  <c r="AG23"/>
  <c r="AD7" i="17"/>
  <c r="AC23"/>
  <c r="AH26" i="11" l="1"/>
  <c r="AI26" s="1"/>
  <c r="AH21"/>
  <c r="AI21" s="1"/>
  <c r="L10" i="26" s="1"/>
  <c r="AH17" i="11"/>
  <c r="AI17" s="1"/>
  <c r="AH13"/>
  <c r="AI13" s="1"/>
  <c r="AH10"/>
  <c r="AI10" s="1"/>
  <c r="F10" i="26" s="1"/>
  <c r="AE7" i="17"/>
  <c r="AD23"/>
  <c r="AG23" i="11"/>
  <c r="AH23"/>
  <c r="AD7" i="19"/>
  <c r="AC23"/>
  <c r="AH23" i="9"/>
  <c r="AF7" i="15"/>
  <c r="AE23"/>
  <c r="AG7" i="13"/>
  <c r="AF23"/>
  <c r="L47" i="11" l="1"/>
  <c r="R47" s="1"/>
  <c r="I47" i="13" s="1"/>
  <c r="R47" s="1"/>
  <c r="I47" i="15" s="1"/>
  <c r="O10" i="26"/>
  <c r="L45" i="11"/>
  <c r="AF7" i="17"/>
  <c r="AE23"/>
  <c r="AG7" i="15"/>
  <c r="AH7" s="1"/>
  <c r="AF23"/>
  <c r="AE7" i="19"/>
  <c r="AD23"/>
  <c r="AH7" i="13"/>
  <c r="AG23"/>
  <c r="AH10" i="15" l="1"/>
  <c r="AI10" s="1"/>
  <c r="F12" i="26" s="1"/>
  <c r="AH26" i="15"/>
  <c r="AI26" s="1"/>
  <c r="AH21"/>
  <c r="AI21" s="1"/>
  <c r="L12" i="26" s="1"/>
  <c r="AH17" i="15"/>
  <c r="AI17" s="1"/>
  <c r="AH13"/>
  <c r="AI13" s="1"/>
  <c r="N10" i="26"/>
  <c r="R45" i="11"/>
  <c r="I45" i="13" s="1"/>
  <c r="R45" s="1"/>
  <c r="I45" i="15" s="1"/>
  <c r="AF7" i="19"/>
  <c r="AE23"/>
  <c r="AG7" i="17"/>
  <c r="AF23"/>
  <c r="AH23" i="13"/>
  <c r="AG23" i="15"/>
  <c r="AH23"/>
  <c r="O12" i="26" l="1"/>
  <c r="L45" i="15"/>
  <c r="N12" i="26" s="1"/>
  <c r="L47" i="15"/>
  <c r="R47" s="1"/>
  <c r="I47" i="17" s="1"/>
  <c r="R47" s="1"/>
  <c r="I47" i="19" s="1"/>
  <c r="R47" s="1"/>
  <c r="I47" i="21" s="1"/>
  <c r="AG7" i="19"/>
  <c r="AF23"/>
  <c r="AH7" i="17"/>
  <c r="AG23"/>
  <c r="R45" i="15" l="1"/>
  <c r="I45" i="17" s="1"/>
  <c r="R45" s="1"/>
  <c r="I45" i="19" s="1"/>
  <c r="R45" s="1"/>
  <c r="I45" i="21" s="1"/>
  <c r="AH7" i="19"/>
  <c r="AG23"/>
  <c r="AH23" i="17"/>
  <c r="AH23" i="19" l="1"/>
  <c r="D7" i="21"/>
  <c r="AE4" s="1"/>
  <c r="D23" l="1"/>
  <c r="E7"/>
  <c r="D7" i="23"/>
  <c r="Q1" i="26" s="1"/>
  <c r="AE4" i="23" l="1"/>
  <c r="F7" i="21"/>
  <c r="E23"/>
  <c r="D23" i="23"/>
  <c r="E7"/>
  <c r="G7" i="21" l="1"/>
  <c r="F23"/>
  <c r="F7" i="23"/>
  <c r="E23"/>
  <c r="H7" i="21" l="1"/>
  <c r="G23"/>
  <c r="G7" i="23"/>
  <c r="F23"/>
  <c r="I7" i="21" l="1"/>
  <c r="H23"/>
  <c r="H7" i="23"/>
  <c r="G23"/>
  <c r="J7" i="21" l="1"/>
  <c r="I23"/>
  <c r="I7" i="23"/>
  <c r="H23"/>
  <c r="K7" i="21" l="1"/>
  <c r="J23"/>
  <c r="J7" i="23"/>
  <c r="I23"/>
  <c r="L7" i="21" l="1"/>
  <c r="K23"/>
  <c r="K7" i="23"/>
  <c r="J23"/>
  <c r="M7" i="21" l="1"/>
  <c r="L23"/>
  <c r="L7" i="23"/>
  <c r="K23"/>
  <c r="N7" i="21" l="1"/>
  <c r="M23"/>
  <c r="M7" i="23"/>
  <c r="L23"/>
  <c r="O7" i="21" l="1"/>
  <c r="N23"/>
  <c r="N7" i="23"/>
  <c r="M23"/>
  <c r="P7" i="21" l="1"/>
  <c r="O23"/>
  <c r="O7" i="23"/>
  <c r="N23"/>
  <c r="Q7" i="21" l="1"/>
  <c r="P23"/>
  <c r="P7" i="23"/>
  <c r="O23"/>
  <c r="R7" i="21" l="1"/>
  <c r="Q23"/>
  <c r="Q7" i="23"/>
  <c r="P23"/>
  <c r="S7" i="21" l="1"/>
  <c r="R23"/>
  <c r="R7" i="23"/>
  <c r="Q23"/>
  <c r="T7" i="21" l="1"/>
  <c r="S23"/>
  <c r="S7" i="23"/>
  <c r="R23"/>
  <c r="U7" i="21" l="1"/>
  <c r="T23"/>
  <c r="T7" i="23"/>
  <c r="S23"/>
  <c r="V7" i="21" l="1"/>
  <c r="U23"/>
  <c r="U7" i="23"/>
  <c r="T23"/>
  <c r="W7" i="21" l="1"/>
  <c r="V23"/>
  <c r="V7" i="23"/>
  <c r="U23"/>
  <c r="X7" i="21" l="1"/>
  <c r="W23"/>
  <c r="W7" i="23"/>
  <c r="V23"/>
  <c r="Y7" i="21" l="1"/>
  <c r="X23"/>
  <c r="X7" i="23"/>
  <c r="W23"/>
  <c r="Z7" i="21" l="1"/>
  <c r="Y23"/>
  <c r="Y7" i="23"/>
  <c r="X23"/>
  <c r="AA7" i="21" l="1"/>
  <c r="Z23"/>
  <c r="Z7" i="23"/>
  <c r="Y23"/>
  <c r="AB7" i="21" l="1"/>
  <c r="AA23"/>
  <c r="AA7" i="23"/>
  <c r="Z23"/>
  <c r="AC7" i="21" l="1"/>
  <c r="AB23"/>
  <c r="AB7" i="23"/>
  <c r="AA23"/>
  <c r="AD7" i="21" l="1"/>
  <c r="AC23"/>
  <c r="AC7" i="23"/>
  <c r="AB23"/>
  <c r="AE7" i="21" l="1"/>
  <c r="AF7" s="1"/>
  <c r="AD23"/>
  <c r="AD7" i="23"/>
  <c r="AC23"/>
  <c r="AF17" i="21" l="1"/>
  <c r="AI17" s="1"/>
  <c r="AF21"/>
  <c r="AF23"/>
  <c r="AF10"/>
  <c r="AF26"/>
  <c r="AF13"/>
  <c r="AG7"/>
  <c r="AE23"/>
  <c r="AE7" i="23"/>
  <c r="AD23"/>
  <c r="AG10" i="21" l="1"/>
  <c r="AG13" s="1"/>
  <c r="AH7"/>
  <c r="AH10" s="1"/>
  <c r="AH13" s="1"/>
  <c r="AF7" i="23"/>
  <c r="AE23"/>
  <c r="AI13" i="21" l="1"/>
  <c r="AI10"/>
  <c r="F15" i="26" s="1"/>
  <c r="F18" s="1"/>
  <c r="AG23" i="21"/>
  <c r="AG26" s="1"/>
  <c r="AG7" i="23"/>
  <c r="AG23" s="1"/>
  <c r="AF23"/>
  <c r="AI21" i="21" l="1"/>
  <c r="AH23"/>
  <c r="AH26" s="1"/>
  <c r="AI26" s="1"/>
  <c r="L45" l="1"/>
  <c r="N15" i="26" s="1"/>
  <c r="N18" s="1"/>
  <c r="O15"/>
  <c r="O18" s="1"/>
  <c r="O21" s="1"/>
  <c r="L15"/>
  <c r="L18" s="1"/>
  <c r="L47" i="21"/>
  <c r="R47" s="1"/>
  <c r="I47" i="23" s="1"/>
  <c r="R47" s="1"/>
  <c r="H26" i="26" s="1"/>
  <c r="R45" i="21" l="1"/>
  <c r="I45" i="23" s="1"/>
  <c r="R45" s="1"/>
  <c r="H25" i="26" s="1"/>
  <c r="K27" s="1"/>
  <c r="O20"/>
  <c r="O22" s="1"/>
  <c r="M27" l="1"/>
</calcChain>
</file>

<file path=xl/sharedStrings.xml><?xml version="1.0" encoding="utf-8"?>
<sst xmlns="http://schemas.openxmlformats.org/spreadsheetml/2006/main" count="1095" uniqueCount="156">
  <si>
    <t>Total des heures travaillées</t>
  </si>
  <si>
    <t>Heures justifiées</t>
  </si>
  <si>
    <t>RAPPORT MENSUEL DE PRÉSENCES</t>
  </si>
  <si>
    <t>MOIS:</t>
  </si>
  <si>
    <t>PRÉNOM:</t>
  </si>
  <si>
    <t>NOM:</t>
  </si>
  <si>
    <t>Sauf pour les absences indiquées ci-dessus, j'étais de service tous les jours du mois.</t>
  </si>
  <si>
    <t>Signature de l'employé(e):</t>
  </si>
  <si>
    <t>Date:</t>
  </si>
  <si>
    <t>Code</t>
  </si>
  <si>
    <t>Heures supplémentaires</t>
  </si>
  <si>
    <t>Spécial</t>
  </si>
  <si>
    <t>S.S.Q.</t>
  </si>
  <si>
    <t>C.S.S.T.</t>
  </si>
  <si>
    <t>Détails</t>
  </si>
  <si>
    <t>Solde</t>
  </si>
  <si>
    <t>Date</t>
  </si>
  <si>
    <t>Raison du surtemps ou congé</t>
  </si>
  <si>
    <t>No. Dossier</t>
  </si>
  <si>
    <t>Surtemps ou congé</t>
  </si>
  <si>
    <t>Début</t>
  </si>
  <si>
    <t>Fin</t>
  </si>
  <si>
    <t>Je certifie que ce registre de présence heures supplémentaires est exact et que le travail supplémentaire exécuté avait été autorisé au préalable.</t>
  </si>
  <si>
    <t>Signature du superviseur:</t>
  </si>
  <si>
    <t>FORMULE 47</t>
  </si>
  <si>
    <t>Autorisation du superviseur</t>
  </si>
  <si>
    <t>Initiales</t>
  </si>
  <si>
    <t>Congés fériés</t>
  </si>
  <si>
    <t>Congés</t>
  </si>
  <si>
    <t>Nombre d'heures</t>
  </si>
  <si>
    <t>HEURES DES RELÈVES</t>
  </si>
  <si>
    <t>Prime de quart</t>
  </si>
  <si>
    <t>RH-P004</t>
  </si>
  <si>
    <t>CM</t>
  </si>
  <si>
    <t>Solde
reporté</t>
  </si>
  <si>
    <t>Heures
accumulées</t>
  </si>
  <si>
    <t>Heures
utilisées</t>
  </si>
  <si>
    <t>1.</t>
  </si>
  <si>
    <t>2.</t>
  </si>
  <si>
    <t>REMARQUES:</t>
  </si>
  <si>
    <t>Vacances annuelles</t>
  </si>
  <si>
    <t>3.</t>
  </si>
  <si>
    <t>4.</t>
  </si>
  <si>
    <t>07h00 à 19h00 actif</t>
  </si>
  <si>
    <t>19h00 à 07h00 actif</t>
  </si>
  <si>
    <t>11h00 à 19h00 actif</t>
  </si>
  <si>
    <t>08h00 à 16h00 actif (enquêteur)</t>
  </si>
  <si>
    <t>Heure</t>
  </si>
  <si>
    <t xml:space="preserve">Taux </t>
  </si>
  <si>
    <t>Prime Nuit</t>
  </si>
  <si>
    <t>Taux</t>
  </si>
  <si>
    <t>Montant</t>
  </si>
  <si>
    <t>T.S payé</t>
  </si>
  <si>
    <t>Férié Payé</t>
  </si>
  <si>
    <t>Salaire Net</t>
  </si>
  <si>
    <t>Nombre d'intervention</t>
  </si>
  <si>
    <t>Durée de l'intervention</t>
  </si>
  <si>
    <t>Formation</t>
  </si>
  <si>
    <t>Hrs Vacance</t>
  </si>
  <si>
    <t>% de Vacance</t>
  </si>
  <si>
    <t>Période</t>
  </si>
  <si>
    <t>Repas/    surtemps</t>
  </si>
  <si>
    <t>Cumulatif</t>
  </si>
  <si>
    <t>Mars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</si>
  <si>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</si>
  <si>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</si>
  <si>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</si>
  <si>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</si>
  <si>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</si>
  <si>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</si>
  <si>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</si>
  <si>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</si>
  <si>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Janvier</t>
  </si>
  <si>
    <t>Février</t>
  </si>
  <si>
    <t>Heures régulières</t>
  </si>
  <si>
    <t>Heures régulières travaillées</t>
  </si>
  <si>
    <t>Heures suppl. travaillées</t>
  </si>
  <si>
    <t>Heures suppl. cumulées</t>
  </si>
  <si>
    <t>Heures suppl. utilisées ou payées</t>
  </si>
  <si>
    <t>Nombre de Calls</t>
  </si>
  <si>
    <t>Interventions (Call) Heures travaillées</t>
  </si>
  <si>
    <t>Salaire Brut</t>
  </si>
  <si>
    <t>Sommaire des paies pour avoir vos soldes de vacances</t>
  </si>
  <si>
    <t>Dates</t>
  </si>
  <si>
    <t>Relève</t>
  </si>
  <si>
    <t>Solde payable</t>
  </si>
  <si>
    <t>Heures de garde</t>
  </si>
  <si>
    <t>Vacances utilisées</t>
  </si>
  <si>
    <t>Congé sans traitement</t>
  </si>
  <si>
    <t>S.S.Q</t>
  </si>
  <si>
    <t>C.S.S.T</t>
  </si>
  <si>
    <t>Année :</t>
  </si>
  <si>
    <t>Congé maladie utilisé</t>
  </si>
  <si>
    <t>Congé spécial</t>
  </si>
  <si>
    <t>Congé familial</t>
  </si>
  <si>
    <t>Férié utilisé</t>
  </si>
  <si>
    <t>Congé syndicale</t>
  </si>
  <si>
    <t xml:space="preserve">Congés familials </t>
  </si>
  <si>
    <t>Congés (sans traitement)</t>
  </si>
  <si>
    <t>Congés de maladies -vs- convention collective (19-08-2002)
(maximum de 240 heures au 31 mars)</t>
  </si>
  <si>
    <t>Congés syndical</t>
  </si>
  <si>
    <t>Total des heures utilisées</t>
  </si>
  <si>
    <t>Solde payable ou transférable au 31 mars selon la convention collective</t>
  </si>
  <si>
    <t>Congés de maladies -vs- convention collective à 50% si dans le positif - (plus de 240 heures) -
(maximum de 240 heures au 31 mars)</t>
  </si>
  <si>
    <t>HG</t>
  </si>
  <si>
    <t>Heure de garde</t>
  </si>
  <si>
    <t>Avril (finisant le 2 avril)</t>
  </si>
  <si>
    <t xml:space="preserve">Salaire </t>
  </si>
  <si>
    <t>Heures cumulées (Call)</t>
  </si>
  <si>
    <t>Vacance payé</t>
  </si>
  <si>
    <t>En référence à l'annexe E de la convention collective 2009-2018</t>
  </si>
  <si>
    <t>Avril 2017</t>
  </si>
  <si>
    <t>% Vacance</t>
  </si>
  <si>
    <t>Taux horaire à payer</t>
  </si>
  <si>
    <t>Nombre d'heures de vacance payé selon ton taux horaire</t>
  </si>
  <si>
    <t>Heures de Formation simple</t>
  </si>
  <si>
    <t>Heure selon la relève de travail</t>
  </si>
  <si>
    <t>Heures supplémentaires réelle travaillées 1 = 1.5</t>
  </si>
  <si>
    <t xml:space="preserve">Intervention (Call)                         1 call = 6 heures </t>
  </si>
  <si>
    <t>Heures de formation</t>
  </si>
  <si>
    <t>Semaine Dim au Sam</t>
  </si>
  <si>
    <t>Formation Horaire sur deux semaines</t>
  </si>
  <si>
    <t>Autre/Surtemps (heure)</t>
  </si>
  <si>
    <t>Repas/Surtemps (heure)</t>
  </si>
  <si>
    <t>Heures selon la relève</t>
  </si>
  <si>
    <t>≥</t>
  </si>
  <si>
    <t>&gt;</t>
  </si>
  <si>
    <t>&lt;</t>
  </si>
  <si>
    <t>Total (positif/négatif)</t>
  </si>
  <si>
    <r>
      <t>Formation</t>
    </r>
    <r>
      <rPr>
        <b/>
        <sz val="10"/>
        <rFont val="Arial Narrow"/>
        <family val="2"/>
      </rPr>
      <t xml:space="preserve"> (</t>
    </r>
    <r>
      <rPr>
        <b/>
        <u/>
        <sz val="10"/>
        <rFont val="Arial Narrow"/>
        <family val="2"/>
      </rPr>
      <t>Les heures accumulées ont été multipliée par 1.5)</t>
    </r>
  </si>
  <si>
    <r>
      <t xml:space="preserve">Rencontre employer/employeur </t>
    </r>
    <r>
      <rPr>
        <b/>
        <sz val="10"/>
        <rFont val="Arial Narrow"/>
        <family val="2"/>
      </rPr>
      <t>(Syndicat)</t>
    </r>
  </si>
  <si>
    <t>Rencontre empl/empl si pas sur l'horaire</t>
  </si>
  <si>
    <t xml:space="preserve">Mars (selon </t>
  </si>
  <si>
    <t>Total des heures régulières en conger rémunérées</t>
  </si>
  <si>
    <t>Heures de différence en formation</t>
  </si>
  <si>
    <t>Heures de Formation majorée supplémentaire</t>
  </si>
  <si>
    <t>Heures de rencontre, employer/ employeur (syndicat)</t>
  </si>
  <si>
    <t>Total des heures régulières rémunérées</t>
  </si>
  <si>
    <t>Total des heures régulières réels travaillées</t>
  </si>
  <si>
    <t>Taux hor.</t>
  </si>
  <si>
    <t>Heures</t>
  </si>
  <si>
    <t>À recevoir</t>
  </si>
  <si>
    <t>Prénom:</t>
  </si>
  <si>
    <t>Avril (débutant le 1 avril) enlevé en mars ci-haut</t>
  </si>
  <si>
    <t>2018-04-01 au 2018-04-14</t>
  </si>
  <si>
    <t>Dif. Taux</t>
  </si>
  <si>
    <t>Rétro</t>
  </si>
  <si>
    <t>Rétro Brut</t>
  </si>
  <si>
    <t>Rétro Net</t>
  </si>
  <si>
    <t>%Rétro</t>
  </si>
  <si>
    <t>Hrs Vac. Rétro</t>
  </si>
  <si>
    <t>Entrer date, aaaa-mm-jj :</t>
  </si>
  <si>
    <t>Période du aaaa-mm-jj au aaaa-mm-jj</t>
  </si>
  <si>
    <t xml:space="preserve">Boni de 5% </t>
  </si>
  <si>
    <t>Nom:</t>
  </si>
  <si>
    <t xml:space="preserve">Bonis 5% </t>
  </si>
</sst>
</file>

<file path=xl/styles.xml><?xml version="1.0" encoding="utf-8"?>
<styleSheet xmlns="http://schemas.openxmlformats.org/spreadsheetml/2006/main">
  <numFmts count="16"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00"/>
    <numFmt numFmtId="165" formatCode="0\."/>
    <numFmt numFmtId="166" formatCode="0.000"/>
    <numFmt numFmtId="167" formatCode="_ * #,##0.000_)\ &quot;$&quot;_ ;_ * \(#,##0.000\)\ &quot;$&quot;_ ;_ * &quot;-&quot;??_)\ &quot;$&quot;_ ;_ @_ "/>
    <numFmt numFmtId="168" formatCode="_ * #,##0.000_)\ _$_ ;_ * \(#,##0.000\)\ _$_ ;_ * &quot;-&quot;??_)\ _$_ ;_ @_ "/>
    <numFmt numFmtId="169" formatCode="#,##0.000_);\(#,##0.000\)"/>
    <numFmt numFmtId="170" formatCode="mmmm/yyyy"/>
    <numFmt numFmtId="171" formatCode="dd"/>
    <numFmt numFmtId="172" formatCode="_ * #,##0.00_)\ &quot;$&quot;_ ;_ * \(#,##0.00\)\ &quot;$&quot;_ ;_ * &quot;-&quot;???_)\ &quot;$&quot;_ ;_ @_ "/>
    <numFmt numFmtId="173" formatCode="yyyy"/>
    <numFmt numFmtId="174" formatCode="yyyy\ \/"/>
    <numFmt numFmtId="175" formatCode="ddd"/>
    <numFmt numFmtId="176" formatCode="\j\j\j"/>
    <numFmt numFmtId="177" formatCode="0.0000"/>
  </numFmts>
  <fonts count="22">
    <font>
      <sz val="10"/>
      <name val="Arial"/>
    </font>
    <font>
      <sz val="10"/>
      <name val="Arial"/>
    </font>
    <font>
      <sz val="10"/>
      <name val="Arial Narrow"/>
      <family val="2"/>
    </font>
    <font>
      <b/>
      <i/>
      <sz val="14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i/>
      <sz val="10"/>
      <name val="Arial Narrow"/>
      <family val="2"/>
    </font>
    <font>
      <b/>
      <i/>
      <sz val="10"/>
      <name val="Arial Narrow"/>
      <family val="2"/>
    </font>
    <font>
      <sz val="9"/>
      <name val="Arial Narrow"/>
      <family val="2"/>
    </font>
    <font>
      <b/>
      <i/>
      <sz val="12"/>
      <name val="Arial Narrow"/>
      <family val="2"/>
    </font>
    <font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10"/>
      <color rgb="FFFF0000"/>
      <name val="Arial"/>
      <family val="2"/>
    </font>
    <font>
      <b/>
      <sz val="9"/>
      <color rgb="FFFF0000"/>
      <name val="Arial"/>
      <family val="2"/>
    </font>
    <font>
      <sz val="10"/>
      <name val="Calibri"/>
      <family val="2"/>
    </font>
    <font>
      <b/>
      <u/>
      <sz val="10"/>
      <name val="Arial Narrow"/>
      <family val="2"/>
    </font>
    <font>
      <sz val="12"/>
      <name val="Arial"/>
      <family val="2"/>
    </font>
    <font>
      <b/>
      <sz val="12"/>
      <name val="Arial Narrow"/>
      <family val="2"/>
    </font>
  </fonts>
  <fills count="1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B6DDE8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6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15">
    <xf numFmtId="0" fontId="0" fillId="0" borderId="0" xfId="0"/>
    <xf numFmtId="0" fontId="2" fillId="0" borderId="0" xfId="0" applyFont="1"/>
    <xf numFmtId="0" fontId="4" fillId="0" borderId="0" xfId="0" applyFont="1"/>
    <xf numFmtId="0" fontId="0" fillId="0" borderId="0" xfId="0" applyBorder="1"/>
    <xf numFmtId="0" fontId="0" fillId="0" borderId="3" xfId="0" applyBorder="1"/>
    <xf numFmtId="0" fontId="7" fillId="0" borderId="0" xfId="0" applyFont="1" applyAlignment="1">
      <alignment horizontal="center"/>
    </xf>
    <xf numFmtId="0" fontId="2" fillId="0" borderId="0" xfId="0" applyFont="1" applyBorder="1"/>
    <xf numFmtId="0" fontId="9" fillId="3" borderId="14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center"/>
    </xf>
    <xf numFmtId="164" fontId="0" fillId="3" borderId="15" xfId="0" applyNumberFormat="1" applyFill="1" applyBorder="1" applyAlignment="1">
      <alignment horizontal="center"/>
    </xf>
    <xf numFmtId="164" fontId="0" fillId="3" borderId="16" xfId="0" applyNumberFormat="1" applyFill="1" applyBorder="1" applyAlignment="1">
      <alignment horizontal="center"/>
    </xf>
    <xf numFmtId="164" fontId="0" fillId="3" borderId="17" xfId="0" applyNumberFormat="1" applyFill="1" applyBorder="1" applyAlignment="1">
      <alignment horizontal="center"/>
    </xf>
    <xf numFmtId="164" fontId="4" fillId="0" borderId="16" xfId="0" applyNumberFormat="1" applyFont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/>
    <xf numFmtId="0" fontId="7" fillId="0" borderId="0" xfId="0" applyFont="1" applyFill="1" applyBorder="1" applyAlignment="1"/>
    <xf numFmtId="0" fontId="0" fillId="0" borderId="0" xfId="0" applyFill="1" applyBorder="1" applyAlignment="1"/>
    <xf numFmtId="0" fontId="6" fillId="0" borderId="0" xfId="0" applyFont="1" applyFill="1" applyBorder="1" applyAlignment="1"/>
    <xf numFmtId="0" fontId="2" fillId="0" borderId="18" xfId="0" applyFont="1" applyFill="1" applyBorder="1" applyAlignment="1"/>
    <xf numFmtId="0" fontId="2" fillId="0" borderId="19" xfId="0" applyFont="1" applyFill="1" applyBorder="1" applyAlignment="1"/>
    <xf numFmtId="0" fontId="7" fillId="0" borderId="20" xfId="0" applyFont="1" applyFill="1" applyBorder="1" applyAlignment="1">
      <alignment horizontal="center"/>
    </xf>
    <xf numFmtId="0" fontId="2" fillId="0" borderId="21" xfId="0" applyFont="1" applyFill="1" applyBorder="1" applyAlignment="1"/>
    <xf numFmtId="0" fontId="2" fillId="0" borderId="22" xfId="0" applyFont="1" applyFill="1" applyBorder="1" applyAlignment="1"/>
    <xf numFmtId="0" fontId="2" fillId="0" borderId="23" xfId="0" applyFont="1" applyFill="1" applyBorder="1" applyAlignment="1"/>
    <xf numFmtId="0" fontId="2" fillId="0" borderId="24" xfId="0" applyFont="1" applyFill="1" applyBorder="1" applyAlignment="1"/>
    <xf numFmtId="0" fontId="2" fillId="0" borderId="1" xfId="0" applyFont="1" applyFill="1" applyBorder="1" applyAlignment="1"/>
    <xf numFmtId="0" fontId="2" fillId="0" borderId="2" xfId="0" applyFont="1" applyFill="1" applyBorder="1" applyAlignment="1"/>
    <xf numFmtId="0" fontId="2" fillId="0" borderId="25" xfId="0" applyFont="1" applyFill="1" applyBorder="1" applyAlignment="1"/>
    <xf numFmtId="0" fontId="7" fillId="0" borderId="25" xfId="0" applyFont="1" applyFill="1" applyBorder="1" applyAlignment="1">
      <alignment horizontal="center"/>
    </xf>
    <xf numFmtId="0" fontId="0" fillId="0" borderId="1" xfId="0" applyBorder="1"/>
    <xf numFmtId="165" fontId="6" fillId="0" borderId="1" xfId="0" applyNumberFormat="1" applyFont="1" applyFill="1" applyBorder="1" applyAlignment="1">
      <alignment horizontal="center"/>
    </xf>
    <xf numFmtId="165" fontId="6" fillId="0" borderId="0" xfId="0" applyNumberFormat="1" applyFont="1" applyFill="1" applyBorder="1" applyAlignment="1">
      <alignment horizontal="center"/>
    </xf>
    <xf numFmtId="0" fontId="0" fillId="0" borderId="18" xfId="0" applyFill="1" applyBorder="1" applyAlignment="1"/>
    <xf numFmtId="0" fontId="0" fillId="0" borderId="0" xfId="0" applyAlignment="1">
      <alignment horizontal="center"/>
    </xf>
    <xf numFmtId="44" fontId="0" fillId="0" borderId="0" xfId="0" applyNumberFormat="1" applyAlignment="1">
      <alignment horizontal="center"/>
    </xf>
    <xf numFmtId="44" fontId="0" fillId="0" borderId="0" xfId="1" applyFont="1" applyAlignment="1" applyProtection="1">
      <alignment horizontal="center"/>
      <protection locked="0"/>
    </xf>
    <xf numFmtId="166" fontId="2" fillId="0" borderId="4" xfId="0" applyNumberFormat="1" applyFont="1" applyBorder="1" applyAlignment="1" applyProtection="1">
      <alignment horizontal="center" vertical="center"/>
      <protection locked="0"/>
    </xf>
    <xf numFmtId="166" fontId="2" fillId="0" borderId="28" xfId="0" applyNumberFormat="1" applyFont="1" applyBorder="1" applyAlignment="1" applyProtection="1">
      <alignment horizontal="center" vertical="center"/>
      <protection locked="0"/>
    </xf>
    <xf numFmtId="167" fontId="0" fillId="0" borderId="0" xfId="1" applyNumberFormat="1" applyFont="1" applyAlignment="1">
      <alignment horizontal="center"/>
    </xf>
    <xf numFmtId="9" fontId="0" fillId="0" borderId="0" xfId="0" applyNumberFormat="1" applyAlignment="1" applyProtection="1">
      <alignment horizontal="center"/>
      <protection locked="0"/>
    </xf>
    <xf numFmtId="44" fontId="0" fillId="0" borderId="0" xfId="1" applyFont="1" applyAlignment="1">
      <alignment horizontal="center"/>
    </xf>
    <xf numFmtId="168" fontId="0" fillId="0" borderId="0" xfId="3" applyNumberFormat="1" applyFont="1" applyAlignment="1">
      <alignment horizontal="center"/>
    </xf>
    <xf numFmtId="44" fontId="0" fillId="0" borderId="0" xfId="1" applyFont="1" applyAlignment="1" applyProtection="1">
      <alignment horizontal="center"/>
    </xf>
    <xf numFmtId="0" fontId="0" fillId="0" borderId="0" xfId="0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166" fontId="0" fillId="0" borderId="4" xfId="0" applyNumberFormat="1" applyBorder="1" applyAlignment="1" applyProtection="1">
      <alignment horizontal="center" vertical="center"/>
      <protection locked="0"/>
    </xf>
    <xf numFmtId="166" fontId="0" fillId="0" borderId="4" xfId="0" applyNumberFormat="1" applyBorder="1" applyAlignment="1" applyProtection="1">
      <alignment horizontal="center" vertical="center"/>
    </xf>
    <xf numFmtId="166" fontId="0" fillId="0" borderId="0" xfId="1" applyNumberFormat="1" applyFont="1" applyAlignment="1" applyProtection="1">
      <alignment horizontal="center"/>
      <protection locked="0"/>
    </xf>
    <xf numFmtId="166" fontId="0" fillId="0" borderId="0" xfId="1" applyNumberFormat="1" applyFont="1" applyAlignment="1">
      <alignment horizontal="center"/>
    </xf>
    <xf numFmtId="169" fontId="0" fillId="0" borderId="0" xfId="1" applyNumberFormat="1" applyFont="1" applyAlignment="1" applyProtection="1">
      <alignment horizontal="center"/>
      <protection locked="0"/>
    </xf>
    <xf numFmtId="169" fontId="0" fillId="0" borderId="0" xfId="1" applyNumberFormat="1" applyFont="1" applyAlignment="1">
      <alignment horizontal="center"/>
    </xf>
    <xf numFmtId="0" fontId="13" fillId="0" borderId="0" xfId="0" applyFont="1" applyAlignment="1">
      <alignment horizontal="center"/>
    </xf>
    <xf numFmtId="9" fontId="13" fillId="0" borderId="0" xfId="2" applyFont="1" applyAlignment="1">
      <alignment horizontal="center"/>
    </xf>
    <xf numFmtId="0" fontId="4" fillId="4" borderId="26" xfId="0" applyFont="1" applyFill="1" applyBorder="1" applyAlignment="1" applyProtection="1">
      <alignment horizontal="left" vertical="center" indent="1"/>
    </xf>
    <xf numFmtId="166" fontId="2" fillId="0" borderId="6" xfId="0" applyNumberFormat="1" applyFont="1" applyBorder="1" applyAlignment="1" applyProtection="1">
      <alignment horizontal="center" vertical="center"/>
      <protection locked="0"/>
    </xf>
    <xf numFmtId="166" fontId="2" fillId="0" borderId="50" xfId="0" applyNumberFormat="1" applyFont="1" applyBorder="1" applyAlignment="1" applyProtection="1">
      <alignment horizontal="center" vertical="center"/>
      <protection locked="0"/>
    </xf>
    <xf numFmtId="0" fontId="5" fillId="5" borderId="0" xfId="0" applyFont="1" applyFill="1" applyBorder="1" applyAlignment="1">
      <alignment horizontal="center" vertical="center" textRotation="90"/>
    </xf>
    <xf numFmtId="0" fontId="5" fillId="3" borderId="49" xfId="0" applyFont="1" applyFill="1" applyBorder="1" applyAlignment="1" applyProtection="1">
      <alignment horizontal="left" vertical="center" indent="1"/>
    </xf>
    <xf numFmtId="0" fontId="5" fillId="3" borderId="26" xfId="0" applyFont="1" applyFill="1" applyBorder="1" applyAlignment="1" applyProtection="1">
      <alignment horizontal="left" vertical="center" indent="1"/>
    </xf>
    <xf numFmtId="0" fontId="15" fillId="3" borderId="26" xfId="0" applyFont="1" applyFill="1" applyBorder="1" applyAlignment="1" applyProtection="1">
      <alignment horizontal="left" vertical="center" indent="1"/>
    </xf>
    <xf numFmtId="0" fontId="5" fillId="3" borderId="4" xfId="0" applyFont="1" applyFill="1" applyBorder="1" applyAlignment="1" applyProtection="1">
      <alignment horizontal="center" vertical="center"/>
    </xf>
    <xf numFmtId="166" fontId="2" fillId="7" borderId="4" xfId="0" applyNumberFormat="1" applyFont="1" applyFill="1" applyBorder="1" applyAlignment="1" applyProtection="1">
      <alignment horizontal="center" vertical="center"/>
      <protection locked="0"/>
    </xf>
    <xf numFmtId="0" fontId="5" fillId="7" borderId="26" xfId="0" quotePrefix="1" applyFont="1" applyFill="1" applyBorder="1" applyAlignment="1" applyProtection="1">
      <alignment vertical="center" wrapText="1"/>
    </xf>
    <xf numFmtId="0" fontId="5" fillId="7" borderId="26" xfId="0" applyFont="1" applyFill="1" applyBorder="1" applyAlignment="1" applyProtection="1">
      <alignment vertical="center"/>
    </xf>
    <xf numFmtId="166" fontId="2" fillId="7" borderId="26" xfId="0" applyNumberFormat="1" applyFont="1" applyFill="1" applyBorder="1" applyAlignment="1" applyProtection="1">
      <alignment horizontal="center" vertical="center"/>
      <protection locked="0"/>
    </xf>
    <xf numFmtId="0" fontId="5" fillId="3" borderId="55" xfId="0" applyFont="1" applyFill="1" applyBorder="1" applyAlignment="1" applyProtection="1">
      <alignment horizontal="left" vertical="center" indent="1"/>
    </xf>
    <xf numFmtId="0" fontId="5" fillId="3" borderId="56" xfId="0" applyFont="1" applyFill="1" applyBorder="1" applyAlignment="1" applyProtection="1">
      <alignment horizontal="left" vertical="center" indent="1"/>
    </xf>
    <xf numFmtId="0" fontId="5" fillId="3" borderId="29" xfId="0" applyFont="1" applyFill="1" applyBorder="1" applyAlignment="1" applyProtection="1">
      <alignment horizontal="left" vertical="center" indent="1"/>
    </xf>
    <xf numFmtId="0" fontId="2" fillId="0" borderId="5" xfId="0" applyNumberFormat="1" applyFont="1" applyBorder="1" applyAlignment="1" applyProtection="1">
      <alignment horizontal="center" vertical="center"/>
      <protection locked="0"/>
    </xf>
    <xf numFmtId="166" fontId="2" fillId="0" borderId="5" xfId="0" applyNumberFormat="1" applyFont="1" applyBorder="1" applyAlignment="1" applyProtection="1">
      <alignment horizontal="center" vertical="center"/>
      <protection locked="0"/>
    </xf>
    <xf numFmtId="0" fontId="4" fillId="4" borderId="29" xfId="0" applyFont="1" applyFill="1" applyBorder="1" applyAlignment="1" applyProtection="1">
      <alignment horizontal="left" vertical="center" indent="1"/>
    </xf>
    <xf numFmtId="166" fontId="2" fillId="0" borderId="48" xfId="0" applyNumberFormat="1" applyFont="1" applyBorder="1" applyAlignment="1" applyProtection="1">
      <alignment horizontal="center" vertical="center"/>
      <protection locked="0"/>
    </xf>
    <xf numFmtId="166" fontId="2" fillId="7" borderId="5" xfId="0" applyNumberFormat="1" applyFont="1" applyFill="1" applyBorder="1" applyAlignment="1" applyProtection="1">
      <alignment horizontal="center" vertical="center"/>
      <protection locked="0"/>
    </xf>
    <xf numFmtId="166" fontId="2" fillId="0" borderId="12" xfId="0" applyNumberFormat="1" applyFont="1" applyBorder="1" applyAlignment="1" applyProtection="1">
      <alignment horizontal="center" vertical="center"/>
      <protection locked="0"/>
    </xf>
    <xf numFmtId="166" fontId="2" fillId="0" borderId="58" xfId="0" applyNumberFormat="1" applyFont="1" applyBorder="1" applyAlignment="1" applyProtection="1">
      <alignment horizontal="center" vertical="center"/>
      <protection locked="0"/>
    </xf>
    <xf numFmtId="0" fontId="5" fillId="7" borderId="29" xfId="0" applyFont="1" applyFill="1" applyBorder="1" applyAlignment="1" applyProtection="1">
      <alignment horizontal="center" vertical="center" wrapText="1"/>
    </xf>
    <xf numFmtId="0" fontId="5" fillId="7" borderId="29" xfId="0" quotePrefix="1" applyFont="1" applyFill="1" applyBorder="1" applyAlignment="1" applyProtection="1">
      <alignment horizontal="center" vertical="center" wrapText="1"/>
    </xf>
    <xf numFmtId="166" fontId="2" fillId="0" borderId="7" xfId="0" applyNumberFormat="1" applyFont="1" applyBorder="1" applyAlignment="1" applyProtection="1">
      <alignment horizontal="center" vertical="center"/>
      <protection locked="0"/>
    </xf>
    <xf numFmtId="0" fontId="5" fillId="3" borderId="41" xfId="0" applyFont="1" applyFill="1" applyBorder="1" applyAlignment="1" applyProtection="1">
      <alignment horizontal="left" vertical="center" indent="1"/>
    </xf>
    <xf numFmtId="0" fontId="0" fillId="0" borderId="8" xfId="0" applyBorder="1" applyProtection="1">
      <protection locked="0"/>
    </xf>
    <xf numFmtId="0" fontId="0" fillId="0" borderId="4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10" fillId="0" borderId="4" xfId="0" applyFont="1" applyBorder="1" applyProtection="1">
      <protection locked="0"/>
    </xf>
    <xf numFmtId="166" fontId="0" fillId="5" borderId="0" xfId="0" applyNumberFormat="1" applyFill="1" applyBorder="1"/>
    <xf numFmtId="0" fontId="10" fillId="0" borderId="4" xfId="0" applyFont="1" applyBorder="1" applyAlignment="1" applyProtection="1">
      <alignment horizontal="center" vertical="center"/>
      <protection locked="0"/>
    </xf>
    <xf numFmtId="164" fontId="4" fillId="0" borderId="27" xfId="0" applyNumberFormat="1" applyFont="1" applyBorder="1" applyAlignment="1">
      <alignment horizontal="center" vertical="center"/>
    </xf>
    <xf numFmtId="164" fontId="4" fillId="0" borderId="37" xfId="0" applyNumberFormat="1" applyFont="1" applyBorder="1" applyAlignment="1">
      <alignment horizontal="center" vertical="center"/>
    </xf>
    <xf numFmtId="164" fontId="4" fillId="9" borderId="15" xfId="0" applyNumberFormat="1" applyFont="1" applyFill="1" applyBorder="1" applyAlignment="1">
      <alignment horizontal="center" vertical="center"/>
    </xf>
    <xf numFmtId="164" fontId="4" fillId="9" borderId="16" xfId="0" applyNumberFormat="1" applyFont="1" applyFill="1" applyBorder="1" applyAlignment="1">
      <alignment horizontal="center" vertical="center"/>
    </xf>
    <xf numFmtId="164" fontId="4" fillId="9" borderId="37" xfId="0" applyNumberFormat="1" applyFont="1" applyFill="1" applyBorder="1" applyAlignment="1">
      <alignment horizontal="center" vertical="center"/>
    </xf>
    <xf numFmtId="164" fontId="4" fillId="9" borderId="17" xfId="0" applyNumberFormat="1" applyFont="1" applyFill="1" applyBorder="1" applyAlignment="1">
      <alignment horizontal="center" vertical="center"/>
    </xf>
    <xf numFmtId="166" fontId="0" fillId="10" borderId="63" xfId="0" applyNumberFormat="1" applyFill="1" applyBorder="1"/>
    <xf numFmtId="166" fontId="0" fillId="10" borderId="5" xfId="0" applyNumberFormat="1" applyFill="1" applyBorder="1"/>
    <xf numFmtId="166" fontId="0" fillId="10" borderId="7" xfId="0" applyNumberFormat="1" applyFill="1" applyBorder="1"/>
    <xf numFmtId="0" fontId="0" fillId="5" borderId="0" xfId="0" applyFill="1" applyBorder="1"/>
    <xf numFmtId="0" fontId="0" fillId="5" borderId="0" xfId="0" applyNumberFormat="1" applyFill="1" applyBorder="1" applyAlignment="1"/>
    <xf numFmtId="0" fontId="0" fillId="5" borderId="0" xfId="0" applyFill="1" applyBorder="1" applyAlignment="1"/>
    <xf numFmtId="0" fontId="0" fillId="5" borderId="0" xfId="0" applyFill="1" applyBorder="1" applyAlignment="1">
      <alignment wrapText="1"/>
    </xf>
    <xf numFmtId="0" fontId="0" fillId="0" borderId="0" xfId="0" applyAlignment="1" applyProtection="1">
      <alignment horizontal="center"/>
      <protection locked="0"/>
    </xf>
    <xf numFmtId="14" fontId="0" fillId="0" borderId="0" xfId="0" applyNumberFormat="1" applyAlignment="1" applyProtection="1">
      <alignment horizontal="center"/>
      <protection locked="0"/>
    </xf>
    <xf numFmtId="0" fontId="17" fillId="0" borderId="0" xfId="0" applyFont="1" applyAlignment="1">
      <alignment horizontal="center"/>
    </xf>
    <xf numFmtId="44" fontId="16" fillId="0" borderId="0" xfId="1" applyFont="1" applyAlignment="1">
      <alignment horizontal="center"/>
    </xf>
    <xf numFmtId="44" fontId="0" fillId="0" borderId="0" xfId="1" applyFont="1" applyAlignment="1" applyProtection="1">
      <alignment horizontal="center"/>
      <protection locked="0"/>
    </xf>
    <xf numFmtId="44" fontId="0" fillId="0" borderId="0" xfId="1" applyFont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44" fontId="0" fillId="0" borderId="0" xfId="1" applyFont="1" applyAlignment="1" applyProtection="1">
      <alignment horizontal="center"/>
      <protection locked="0"/>
    </xf>
    <xf numFmtId="169" fontId="16" fillId="0" borderId="0" xfId="1" applyNumberFormat="1" applyFont="1" applyAlignment="1" applyProtection="1">
      <alignment horizontal="center"/>
      <protection locked="0"/>
    </xf>
    <xf numFmtId="44" fontId="16" fillId="0" borderId="0" xfId="1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/>
      <protection locked="0"/>
    </xf>
    <xf numFmtId="0" fontId="0" fillId="0" borderId="0" xfId="1" applyNumberFormat="1" applyFont="1" applyAlignment="1" applyProtection="1">
      <alignment horizontal="center"/>
      <protection locked="0"/>
    </xf>
    <xf numFmtId="2" fontId="0" fillId="0" borderId="0" xfId="0" applyNumberFormat="1" applyAlignment="1">
      <alignment horizontal="center"/>
    </xf>
    <xf numFmtId="166" fontId="2" fillId="12" borderId="4" xfId="0" applyNumberFormat="1" applyFont="1" applyFill="1" applyBorder="1" applyAlignment="1" applyProtection="1">
      <alignment horizontal="center" vertical="center"/>
    </xf>
    <xf numFmtId="1" fontId="2" fillId="0" borderId="4" xfId="0" applyNumberFormat="1" applyFont="1" applyBorder="1" applyAlignment="1" applyProtection="1">
      <alignment horizontal="center" vertical="center"/>
      <protection locked="0"/>
    </xf>
    <xf numFmtId="1" fontId="2" fillId="0" borderId="5" xfId="0" applyNumberFormat="1" applyFont="1" applyBorder="1" applyAlignment="1" applyProtection="1">
      <alignment horizontal="center" vertical="center"/>
      <protection locked="0"/>
    </xf>
    <xf numFmtId="0" fontId="2" fillId="0" borderId="4" xfId="0" applyNumberFormat="1" applyFont="1" applyBorder="1" applyAlignment="1" applyProtection="1">
      <alignment horizontal="center" vertical="center"/>
      <protection locked="0"/>
    </xf>
    <xf numFmtId="0" fontId="4" fillId="7" borderId="4" xfId="0" quotePrefix="1" applyFont="1" applyFill="1" applyBorder="1" applyAlignment="1" applyProtection="1">
      <alignment horizontal="center" vertical="center" wrapText="1"/>
    </xf>
    <xf numFmtId="0" fontId="4" fillId="7" borderId="5" xfId="0" quotePrefix="1" applyFont="1" applyFill="1" applyBorder="1" applyAlignment="1" applyProtection="1">
      <alignment horizontal="center" vertical="center" wrapText="1"/>
    </xf>
    <xf numFmtId="16" fontId="0" fillId="0" borderId="4" xfId="0" applyNumberFormat="1" applyBorder="1" applyAlignment="1" applyProtection="1">
      <alignment horizontal="center" vertical="center"/>
      <protection locked="0"/>
    </xf>
    <xf numFmtId="44" fontId="13" fillId="0" borderId="0" xfId="1" applyFont="1" applyAlignment="1" applyProtection="1">
      <alignment horizontal="center"/>
    </xf>
    <xf numFmtId="0" fontId="4" fillId="0" borderId="20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wrapText="1"/>
    </xf>
    <xf numFmtId="166" fontId="2" fillId="12" borderId="14" xfId="0" applyNumberFormat="1" applyFont="1" applyFill="1" applyBorder="1" applyAlignment="1" applyProtection="1">
      <alignment horizontal="center" vertical="center"/>
    </xf>
    <xf numFmtId="0" fontId="18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wrapText="1"/>
    </xf>
    <xf numFmtId="49" fontId="2" fillId="5" borderId="0" xfId="0" applyNumberFormat="1" applyFont="1" applyFill="1" applyBorder="1" applyAlignment="1" applyProtection="1">
      <alignment horizontal="justify" vertical="top" wrapText="1"/>
      <protection locked="0"/>
    </xf>
    <xf numFmtId="49" fontId="8" fillId="0" borderId="0" xfId="0" applyNumberFormat="1" applyFont="1" applyBorder="1" applyAlignment="1"/>
    <xf numFmtId="0" fontId="5" fillId="13" borderId="26" xfId="0" quotePrefix="1" applyFont="1" applyFill="1" applyBorder="1" applyAlignment="1" applyProtection="1">
      <alignment vertical="center" wrapText="1"/>
    </xf>
    <xf numFmtId="0" fontId="5" fillId="7" borderId="65" xfId="0" quotePrefix="1" applyFont="1" applyFill="1" applyBorder="1" applyAlignment="1" applyProtection="1">
      <alignment vertical="center" wrapText="1"/>
    </xf>
    <xf numFmtId="0" fontId="5" fillId="7" borderId="66" xfId="0" quotePrefix="1" applyFont="1" applyFill="1" applyBorder="1" applyAlignment="1" applyProtection="1">
      <alignment vertical="center" wrapText="1"/>
    </xf>
    <xf numFmtId="0" fontId="5" fillId="3" borderId="4" xfId="0" applyFont="1" applyFill="1" applyBorder="1" applyAlignment="1" applyProtection="1">
      <alignment horizontal="center" vertical="center" wrapText="1"/>
    </xf>
    <xf numFmtId="0" fontId="5" fillId="3" borderId="14" xfId="0" applyFont="1" applyFill="1" applyBorder="1" applyAlignment="1" applyProtection="1">
      <alignment horizontal="center" vertical="center"/>
    </xf>
    <xf numFmtId="0" fontId="5" fillId="3" borderId="41" xfId="0" quotePrefix="1" applyFont="1" applyFill="1" applyBorder="1" applyAlignment="1" applyProtection="1">
      <alignment horizontal="center" vertical="center"/>
    </xf>
    <xf numFmtId="0" fontId="5" fillId="3" borderId="40" xfId="0" quotePrefix="1" applyFont="1" applyFill="1" applyBorder="1" applyAlignment="1" applyProtection="1">
      <alignment horizontal="center" vertical="center"/>
    </xf>
    <xf numFmtId="0" fontId="5" fillId="13" borderId="4" xfId="0" quotePrefix="1" applyFont="1" applyFill="1" applyBorder="1" applyAlignment="1" applyProtection="1">
      <alignment horizontal="center" vertical="center"/>
    </xf>
    <xf numFmtId="0" fontId="5" fillId="3" borderId="14" xfId="0" applyNumberFormat="1" applyFont="1" applyFill="1" applyBorder="1" applyAlignment="1" applyProtection="1">
      <alignment horizontal="center" vertical="center"/>
    </xf>
    <xf numFmtId="0" fontId="4" fillId="0" borderId="0" xfId="0" applyFont="1" applyProtection="1"/>
    <xf numFmtId="0" fontId="2" fillId="0" borderId="0" xfId="0" applyFont="1" applyProtection="1"/>
    <xf numFmtId="0" fontId="0" fillId="0" borderId="4" xfId="0" applyNumberFormat="1" applyBorder="1" applyAlignment="1" applyProtection="1">
      <alignment horizontal="center" vertical="center"/>
      <protection locked="0"/>
    </xf>
    <xf numFmtId="166" fontId="0" fillId="0" borderId="4" xfId="1" applyNumberFormat="1" applyFont="1" applyBorder="1" applyAlignment="1" applyProtection="1">
      <alignment horizontal="center" vertical="center"/>
      <protection locked="0"/>
    </xf>
    <xf numFmtId="166" fontId="0" fillId="0" borderId="9" xfId="0" applyNumberFormat="1" applyBorder="1" applyAlignment="1" applyProtection="1">
      <alignment horizontal="center" vertical="center"/>
      <protection locked="0"/>
    </xf>
    <xf numFmtId="0" fontId="0" fillId="0" borderId="4" xfId="0" applyNumberFormat="1" applyBorder="1" applyAlignment="1" applyProtection="1">
      <alignment horizontal="center" vertical="center"/>
    </xf>
    <xf numFmtId="166" fontId="0" fillId="0" borderId="9" xfId="0" applyNumberFormat="1" applyBorder="1" applyAlignment="1" applyProtection="1">
      <alignment horizontal="center" vertical="center"/>
    </xf>
    <xf numFmtId="166" fontId="0" fillId="0" borderId="64" xfId="0" applyNumberFormat="1" applyBorder="1" applyAlignment="1">
      <alignment horizontal="center" vertical="center"/>
    </xf>
    <xf numFmtId="44" fontId="0" fillId="0" borderId="64" xfId="1" applyFont="1" applyBorder="1" applyAlignment="1" applyProtection="1">
      <alignment horizontal="center" vertical="center"/>
      <protection locked="0"/>
    </xf>
    <xf numFmtId="166" fontId="0" fillId="10" borderId="67" xfId="0" applyNumberFormat="1" applyFill="1" applyBorder="1" applyAlignment="1">
      <alignment vertical="center"/>
    </xf>
    <xf numFmtId="166" fontId="0" fillId="10" borderId="51" xfId="0" applyNumberFormat="1" applyFill="1" applyBorder="1" applyAlignment="1">
      <alignment vertical="center"/>
    </xf>
    <xf numFmtId="166" fontId="0" fillId="10" borderId="52" xfId="0" applyNumberFormat="1" applyFill="1" applyBorder="1" applyAlignment="1">
      <alignment vertical="center"/>
    </xf>
    <xf numFmtId="0" fontId="20" fillId="0" borderId="0" xfId="0" applyFont="1"/>
    <xf numFmtId="0" fontId="11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0" xfId="0" applyNumberFormat="1" applyFont="1" applyAlignment="1">
      <alignment horizontal="center" vertical="center"/>
    </xf>
    <xf numFmtId="0" fontId="12" fillId="13" borderId="4" xfId="0" applyFont="1" applyFill="1" applyBorder="1" applyAlignment="1">
      <alignment horizontal="center" vertical="center" wrapText="1"/>
    </xf>
    <xf numFmtId="0" fontId="12" fillId="13" borderId="4" xfId="0" applyNumberFormat="1" applyFont="1" applyFill="1" applyBorder="1" applyAlignment="1">
      <alignment horizontal="center" vertical="center" wrapText="1"/>
    </xf>
    <xf numFmtId="166" fontId="13" fillId="13" borderId="4" xfId="0" applyNumberFormat="1" applyFont="1" applyFill="1" applyBorder="1" applyAlignment="1">
      <alignment horizontal="center" vertical="center"/>
    </xf>
    <xf numFmtId="0" fontId="13" fillId="13" borderId="4" xfId="0" applyNumberFormat="1" applyFont="1" applyFill="1" applyBorder="1" applyAlignment="1">
      <alignment horizontal="center" vertical="center"/>
    </xf>
    <xf numFmtId="166" fontId="10" fillId="11" borderId="64" xfId="0" applyNumberFormat="1" applyFont="1" applyFill="1" applyBorder="1" applyAlignment="1">
      <alignment horizontal="center" vertical="center"/>
    </xf>
    <xf numFmtId="0" fontId="10" fillId="11" borderId="64" xfId="0" applyFont="1" applyFill="1" applyBorder="1" applyAlignment="1">
      <alignment horizontal="center" vertical="center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11" fillId="13" borderId="0" xfId="0" applyFont="1" applyFill="1" applyBorder="1" applyAlignment="1" applyProtection="1">
      <alignment vertical="center"/>
      <protection locked="0"/>
    </xf>
    <xf numFmtId="0" fontId="20" fillId="13" borderId="0" xfId="0" applyFont="1" applyFill="1" applyAlignment="1" applyProtection="1">
      <alignment vertical="center"/>
      <protection locked="0"/>
    </xf>
    <xf numFmtId="173" fontId="20" fillId="13" borderId="0" xfId="0" applyNumberFormat="1" applyFont="1" applyFill="1" applyAlignment="1" applyProtection="1">
      <alignment horizontal="left" vertical="center"/>
    </xf>
    <xf numFmtId="174" fontId="20" fillId="13" borderId="0" xfId="0" applyNumberFormat="1" applyFont="1" applyFill="1" applyAlignment="1" applyProtection="1">
      <alignment vertical="center"/>
    </xf>
    <xf numFmtId="0" fontId="2" fillId="0" borderId="0" xfId="0" applyFont="1" applyFill="1" applyBorder="1" applyAlignment="1" applyProtection="1">
      <alignment vertical="center"/>
      <protection locked="0"/>
    </xf>
    <xf numFmtId="0" fontId="20" fillId="13" borderId="0" xfId="0" applyFont="1" applyFill="1" applyBorder="1" applyAlignment="1" applyProtection="1">
      <alignment vertical="center"/>
    </xf>
    <xf numFmtId="0" fontId="20" fillId="13" borderId="0" xfId="0" applyFont="1" applyFill="1" applyAlignment="1" applyProtection="1">
      <alignment vertical="center"/>
    </xf>
    <xf numFmtId="0" fontId="20" fillId="13" borderId="0" xfId="0" applyFont="1" applyFill="1" applyAlignment="1" applyProtection="1">
      <alignment horizontal="center"/>
    </xf>
    <xf numFmtId="0" fontId="2" fillId="3" borderId="3" xfId="0" applyFont="1" applyFill="1" applyBorder="1" applyAlignment="1" applyProtection="1">
      <alignment vertical="center"/>
    </xf>
    <xf numFmtId="166" fontId="0" fillId="0" borderId="0" xfId="0" applyNumberFormat="1" applyBorder="1" applyProtection="1"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166" fontId="2" fillId="0" borderId="51" xfId="0" applyNumberFormat="1" applyFont="1" applyBorder="1" applyAlignment="1" applyProtection="1">
      <alignment horizontal="center" vertical="center"/>
      <protection locked="0"/>
    </xf>
    <xf numFmtId="0" fontId="2" fillId="4" borderId="4" xfId="0" applyFont="1" applyFill="1" applyBorder="1" applyAlignment="1" applyProtection="1">
      <alignment horizontal="center" vertical="center"/>
      <protection locked="0"/>
    </xf>
    <xf numFmtId="0" fontId="2" fillId="4" borderId="5" xfId="0" applyFont="1" applyFill="1" applyBorder="1" applyAlignment="1" applyProtection="1">
      <alignment horizontal="center" vertical="center"/>
      <protection locked="0"/>
    </xf>
    <xf numFmtId="166" fontId="2" fillId="7" borderId="54" xfId="0" applyNumberFormat="1" applyFont="1" applyFill="1" applyBorder="1" applyAlignment="1" applyProtection="1">
      <alignment horizontal="center" vertical="center"/>
      <protection locked="0"/>
    </xf>
    <xf numFmtId="166" fontId="2" fillId="7" borderId="51" xfId="0" applyNumberFormat="1" applyFont="1" applyFill="1" applyBorder="1" applyAlignment="1" applyProtection="1">
      <alignment horizontal="center" vertical="center"/>
      <protection locked="0"/>
    </xf>
    <xf numFmtId="0" fontId="4" fillId="7" borderId="4" xfId="0" quotePrefix="1" applyFont="1" applyFill="1" applyBorder="1" applyAlignment="1" applyProtection="1">
      <alignment horizontal="center" vertical="center" wrapText="1"/>
      <protection locked="0"/>
    </xf>
    <xf numFmtId="0" fontId="4" fillId="7" borderId="5" xfId="0" quotePrefix="1" applyFont="1" applyFill="1" applyBorder="1" applyAlignment="1" applyProtection="1">
      <alignment horizontal="center" vertical="center" wrapText="1"/>
      <protection locked="0"/>
    </xf>
    <xf numFmtId="166" fontId="2" fillId="5" borderId="4" xfId="0" quotePrefix="1" applyNumberFormat="1" applyFont="1" applyFill="1" applyBorder="1" applyAlignment="1" applyProtection="1">
      <alignment horizontal="center" vertical="center" wrapText="1"/>
      <protection locked="0"/>
    </xf>
    <xf numFmtId="171" fontId="5" fillId="12" borderId="59" xfId="0" applyNumberFormat="1" applyFont="1" applyFill="1" applyBorder="1" applyAlignment="1" applyProtection="1">
      <alignment horizontal="center"/>
    </xf>
    <xf numFmtId="166" fontId="0" fillId="0" borderId="0" xfId="0" applyNumberFormat="1" applyBorder="1" applyProtection="1"/>
    <xf numFmtId="0" fontId="5" fillId="13" borderId="0" xfId="0" applyFont="1" applyFill="1" applyAlignment="1" applyProtection="1">
      <alignment horizontal="center"/>
    </xf>
    <xf numFmtId="166" fontId="2" fillId="0" borderId="51" xfId="0" applyNumberFormat="1" applyFont="1" applyBorder="1" applyAlignment="1" applyProtection="1">
      <alignment horizontal="center" vertical="center"/>
    </xf>
    <xf numFmtId="166" fontId="2" fillId="0" borderId="60" xfId="0" applyNumberFormat="1" applyFont="1" applyBorder="1" applyAlignment="1" applyProtection="1">
      <alignment horizontal="center" vertical="center"/>
    </xf>
    <xf numFmtId="166" fontId="2" fillId="0" borderId="43" xfId="0" applyNumberFormat="1" applyFont="1" applyBorder="1" applyAlignment="1" applyProtection="1">
      <alignment horizontal="center" vertical="center"/>
    </xf>
    <xf numFmtId="166" fontId="2" fillId="7" borderId="51" xfId="0" applyNumberFormat="1" applyFont="1" applyFill="1" applyBorder="1" applyAlignment="1" applyProtection="1">
      <alignment horizontal="center" vertical="center"/>
    </xf>
    <xf numFmtId="166" fontId="2" fillId="5" borderId="51" xfId="0" applyNumberFormat="1" applyFont="1" applyFill="1" applyBorder="1" applyAlignment="1" applyProtection="1">
      <alignment horizontal="center" vertical="center"/>
    </xf>
    <xf numFmtId="166" fontId="2" fillId="0" borderId="52" xfId="0" applyNumberFormat="1" applyFont="1" applyBorder="1" applyAlignment="1" applyProtection="1">
      <alignment horizontal="center" vertical="center"/>
    </xf>
    <xf numFmtId="166" fontId="2" fillId="7" borderId="54" xfId="0" applyNumberFormat="1" applyFont="1" applyFill="1" applyBorder="1" applyAlignment="1" applyProtection="1">
      <alignment horizontal="center" vertical="center"/>
    </xf>
    <xf numFmtId="166" fontId="2" fillId="0" borderId="64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</xf>
    <xf numFmtId="166" fontId="2" fillId="7" borderId="4" xfId="0" applyNumberFormat="1" applyFont="1" applyFill="1" applyBorder="1" applyAlignment="1" applyProtection="1">
      <alignment horizontal="center" vertical="center"/>
    </xf>
    <xf numFmtId="166" fontId="2" fillId="7" borderId="5" xfId="0" applyNumberFormat="1" applyFont="1" applyFill="1" applyBorder="1" applyAlignment="1" applyProtection="1">
      <alignment horizontal="center" vertical="center"/>
    </xf>
    <xf numFmtId="1" fontId="2" fillId="0" borderId="51" xfId="0" applyNumberFormat="1" applyFont="1" applyBorder="1" applyAlignment="1" applyProtection="1">
      <alignment horizontal="center" vertical="center"/>
    </xf>
    <xf numFmtId="166" fontId="2" fillId="0" borderId="9" xfId="0" applyNumberFormat="1" applyFont="1" applyBorder="1" applyAlignment="1" applyProtection="1">
      <alignment horizontal="center" vertical="center"/>
      <protection locked="0"/>
    </xf>
    <xf numFmtId="166" fontId="2" fillId="0" borderId="9" xfId="0" applyNumberFormat="1" applyFont="1" applyBorder="1" applyAlignment="1" applyProtection="1">
      <alignment horizontal="center" vertical="center"/>
      <protection locked="0"/>
    </xf>
    <xf numFmtId="49" fontId="2" fillId="0" borderId="4" xfId="0" applyNumberFormat="1" applyFont="1" applyBorder="1" applyAlignment="1" applyProtection="1">
      <alignment horizontal="center" vertical="center"/>
      <protection locked="0"/>
    </xf>
    <xf numFmtId="49" fontId="2" fillId="0" borderId="5" xfId="0" applyNumberFormat="1" applyFont="1" applyBorder="1" applyAlignment="1" applyProtection="1">
      <alignment horizontal="center" vertical="center"/>
      <protection locked="0"/>
    </xf>
    <xf numFmtId="14" fontId="10" fillId="0" borderId="0" xfId="0" applyNumberFormat="1" applyFont="1" applyAlignment="1" applyProtection="1">
      <alignment horizontal="center"/>
      <protection locked="0"/>
    </xf>
    <xf numFmtId="0" fontId="10" fillId="0" borderId="0" xfId="0" applyFont="1" applyAlignment="1">
      <alignment horizontal="left"/>
    </xf>
    <xf numFmtId="44" fontId="10" fillId="0" borderId="0" xfId="1" applyFont="1" applyAlignment="1" applyProtection="1">
      <alignment horizontal="center"/>
    </xf>
    <xf numFmtId="0" fontId="10" fillId="0" borderId="0" xfId="0" applyFont="1" applyAlignment="1"/>
    <xf numFmtId="0" fontId="10" fillId="0" borderId="0" xfId="0" applyFont="1" applyAlignment="1">
      <alignment horizontal="center"/>
    </xf>
    <xf numFmtId="166" fontId="10" fillId="0" borderId="0" xfId="0" applyNumberFormat="1" applyFont="1" applyAlignment="1">
      <alignment horizontal="center"/>
    </xf>
    <xf numFmtId="44" fontId="0" fillId="0" borderId="0" xfId="0" applyNumberFormat="1" applyAlignment="1" applyProtection="1">
      <alignment horizontal="center"/>
    </xf>
    <xf numFmtId="175" fontId="2" fillId="0" borderId="28" xfId="0" applyNumberFormat="1" applyFont="1" applyBorder="1" applyAlignment="1" applyProtection="1">
      <alignment horizontal="center" vertical="center"/>
    </xf>
    <xf numFmtId="166" fontId="2" fillId="0" borderId="9" xfId="0" applyNumberFormat="1" applyFont="1" applyBorder="1" applyAlignment="1" applyProtection="1">
      <alignment horizontal="center" vertical="center"/>
    </xf>
    <xf numFmtId="166" fontId="2" fillId="0" borderId="26" xfId="0" applyNumberFormat="1" applyFont="1" applyBorder="1" applyAlignment="1" applyProtection="1">
      <alignment horizontal="center" vertical="center"/>
    </xf>
    <xf numFmtId="0" fontId="2" fillId="13" borderId="3" xfId="0" applyFont="1" applyFill="1" applyBorder="1" applyAlignment="1" applyProtection="1">
      <alignment vertical="center"/>
    </xf>
    <xf numFmtId="177" fontId="2" fillId="12" borderId="4" xfId="0" applyNumberFormat="1" applyFont="1" applyFill="1" applyBorder="1" applyAlignment="1" applyProtection="1">
      <alignment horizontal="center" vertical="center"/>
    </xf>
    <xf numFmtId="166" fontId="2" fillId="0" borderId="28" xfId="0" applyNumberFormat="1" applyFont="1" applyBorder="1" applyAlignment="1" applyProtection="1">
      <alignment horizontal="center" vertical="center"/>
    </xf>
    <xf numFmtId="166" fontId="2" fillId="0" borderId="12" xfId="0" applyNumberFormat="1" applyFont="1" applyBorder="1" applyAlignment="1" applyProtection="1">
      <alignment horizontal="center" vertical="center"/>
    </xf>
    <xf numFmtId="166" fontId="2" fillId="0" borderId="11" xfId="0" applyNumberFormat="1" applyFont="1" applyBorder="1" applyAlignment="1" applyProtection="1">
      <alignment horizontal="center" vertical="center"/>
    </xf>
    <xf numFmtId="166" fontId="2" fillId="0" borderId="4" xfId="0" applyNumberFormat="1" applyFont="1" applyBorder="1" applyAlignment="1" applyProtection="1">
      <alignment horizontal="center" vertical="center"/>
    </xf>
    <xf numFmtId="166" fontId="2" fillId="0" borderId="41" xfId="0" applyNumberFormat="1" applyFont="1" applyBorder="1" applyAlignment="1" applyProtection="1">
      <alignment horizontal="center" vertical="center"/>
    </xf>
    <xf numFmtId="166" fontId="2" fillId="0" borderId="68" xfId="0" applyNumberFormat="1" applyFont="1" applyBorder="1" applyAlignment="1" applyProtection="1">
      <alignment horizontal="center" vertical="center"/>
    </xf>
    <xf numFmtId="166" fontId="2" fillId="0" borderId="30" xfId="0" applyNumberFormat="1" applyFont="1" applyBorder="1" applyAlignment="1" applyProtection="1">
      <alignment horizontal="center" vertical="center"/>
    </xf>
    <xf numFmtId="166" fontId="2" fillId="0" borderId="3" xfId="0" applyNumberFormat="1" applyFont="1" applyBorder="1" applyAlignment="1" applyProtection="1">
      <alignment horizontal="center" vertical="center"/>
    </xf>
    <xf numFmtId="176" fontId="2" fillId="0" borderId="28" xfId="0" applyNumberFormat="1" applyFont="1" applyBorder="1" applyAlignment="1" applyProtection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0" fontId="9" fillId="0" borderId="0" xfId="0" applyFont="1" applyAlignment="1">
      <alignment horizontal="center"/>
    </xf>
    <xf numFmtId="166" fontId="2" fillId="0" borderId="9" xfId="0" applyNumberFormat="1" applyFont="1" applyBorder="1" applyAlignment="1" applyProtection="1">
      <alignment horizontal="center" vertical="center"/>
    </xf>
    <xf numFmtId="166" fontId="2" fillId="0" borderId="18" xfId="0" applyNumberFormat="1" applyFont="1" applyBorder="1" applyAlignment="1" applyProtection="1">
      <alignment horizontal="center" vertical="center"/>
    </xf>
    <xf numFmtId="166" fontId="2" fillId="0" borderId="26" xfId="0" applyNumberFormat="1" applyFont="1" applyBorder="1" applyAlignment="1" applyProtection="1">
      <alignment horizontal="center" vertical="center"/>
    </xf>
    <xf numFmtId="166" fontId="2" fillId="0" borderId="9" xfId="0" applyNumberFormat="1" applyFont="1" applyBorder="1" applyAlignment="1" applyProtection="1">
      <alignment horizontal="center" vertical="center"/>
      <protection locked="0"/>
    </xf>
    <xf numFmtId="166" fontId="2" fillId="0" borderId="18" xfId="0" applyNumberFormat="1" applyFont="1" applyBorder="1" applyAlignment="1" applyProtection="1">
      <alignment horizontal="center" vertical="center"/>
      <protection locked="0"/>
    </xf>
    <xf numFmtId="166" fontId="2" fillId="0" borderId="26" xfId="0" applyNumberFormat="1" applyFont="1" applyBorder="1" applyAlignment="1" applyProtection="1">
      <alignment horizontal="center" vertical="center"/>
      <protection locked="0"/>
    </xf>
    <xf numFmtId="166" fontId="2" fillId="0" borderId="9" xfId="0" applyNumberFormat="1" applyFont="1" applyBorder="1" applyAlignment="1">
      <alignment horizontal="center" vertical="center"/>
    </xf>
    <xf numFmtId="166" fontId="2" fillId="0" borderId="18" xfId="0" applyNumberFormat="1" applyFont="1" applyBorder="1" applyAlignment="1">
      <alignment horizontal="center" vertical="center"/>
    </xf>
    <xf numFmtId="166" fontId="2" fillId="0" borderId="30" xfId="0" applyNumberFormat="1" applyFont="1" applyBorder="1" applyAlignment="1">
      <alignment horizontal="center" vertical="center"/>
    </xf>
    <xf numFmtId="0" fontId="7" fillId="2" borderId="46" xfId="0" applyFont="1" applyFill="1" applyBorder="1" applyAlignment="1">
      <alignment horizontal="center" vertical="center"/>
    </xf>
    <xf numFmtId="0" fontId="7" fillId="2" borderId="25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right"/>
    </xf>
    <xf numFmtId="0" fontId="4" fillId="12" borderId="55" xfId="0" applyFont="1" applyFill="1" applyBorder="1" applyAlignment="1">
      <alignment horizontal="left"/>
    </xf>
    <xf numFmtId="0" fontId="4" fillId="12" borderId="61" xfId="0" applyFont="1" applyFill="1" applyBorder="1" applyAlignment="1">
      <alignment horizontal="left"/>
    </xf>
    <xf numFmtId="0" fontId="4" fillId="12" borderId="59" xfId="0" applyFont="1" applyFill="1" applyBorder="1" applyAlignment="1">
      <alignment horizontal="left"/>
    </xf>
    <xf numFmtId="166" fontId="4" fillId="0" borderId="62" xfId="0" applyNumberFormat="1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2" fillId="0" borderId="9" xfId="0" applyNumberFormat="1" applyFont="1" applyFill="1" applyBorder="1" applyAlignment="1">
      <alignment horizontal="left" vertical="center"/>
    </xf>
    <xf numFmtId="0" fontId="2" fillId="0" borderId="18" xfId="0" applyFont="1" applyFill="1" applyBorder="1" applyAlignment="1">
      <alignment horizontal="left" vertical="center"/>
    </xf>
    <xf numFmtId="0" fontId="2" fillId="0" borderId="26" xfId="0" applyFont="1" applyFill="1" applyBorder="1" applyAlignment="1">
      <alignment horizontal="left" vertical="center"/>
    </xf>
    <xf numFmtId="166" fontId="2" fillId="0" borderId="9" xfId="0" applyNumberFormat="1" applyFont="1" applyFill="1" applyBorder="1" applyAlignment="1">
      <alignment horizontal="center" vertical="center"/>
    </xf>
    <xf numFmtId="166" fontId="2" fillId="0" borderId="18" xfId="0" applyNumberFormat="1" applyFont="1" applyFill="1" applyBorder="1" applyAlignment="1">
      <alignment horizontal="center" vertical="center"/>
    </xf>
    <xf numFmtId="166" fontId="2" fillId="0" borderId="26" xfId="0" applyNumberFormat="1" applyFont="1" applyFill="1" applyBorder="1" applyAlignment="1">
      <alignment horizontal="center" vertical="center"/>
    </xf>
    <xf numFmtId="166" fontId="2" fillId="0" borderId="9" xfId="0" applyNumberFormat="1" applyFont="1" applyFill="1" applyBorder="1" applyAlignment="1" applyProtection="1">
      <alignment horizontal="center" vertical="center"/>
      <protection locked="0"/>
    </xf>
    <xf numFmtId="166" fontId="2" fillId="0" borderId="18" xfId="0" applyNumberFormat="1" applyFont="1" applyFill="1" applyBorder="1" applyAlignment="1" applyProtection="1">
      <alignment horizontal="center" vertical="center"/>
      <protection locked="0"/>
    </xf>
    <xf numFmtId="166" fontId="2" fillId="0" borderId="26" xfId="0" applyNumberFormat="1" applyFont="1" applyFill="1" applyBorder="1" applyAlignment="1" applyProtection="1">
      <alignment horizontal="center" vertical="center"/>
      <protection locked="0"/>
    </xf>
    <xf numFmtId="166" fontId="2" fillId="0" borderId="9" xfId="0" applyNumberFormat="1" applyFont="1" applyBorder="1" applyAlignment="1">
      <alignment horizontal="center"/>
    </xf>
    <xf numFmtId="166" fontId="2" fillId="0" borderId="18" xfId="0" applyNumberFormat="1" applyFont="1" applyBorder="1" applyAlignment="1">
      <alignment horizontal="center"/>
    </xf>
    <xf numFmtId="166" fontId="2" fillId="0" borderId="30" xfId="0" applyNumberFormat="1" applyFont="1" applyBorder="1" applyAlignment="1">
      <alignment horizontal="center"/>
    </xf>
    <xf numFmtId="166" fontId="2" fillId="0" borderId="9" xfId="0" applyNumberFormat="1" applyFont="1" applyFill="1" applyBorder="1" applyAlignment="1" applyProtection="1">
      <alignment horizontal="center" vertical="center"/>
    </xf>
    <xf numFmtId="166" fontId="2" fillId="0" borderId="18" xfId="0" applyNumberFormat="1" applyFont="1" applyFill="1" applyBorder="1" applyAlignment="1" applyProtection="1">
      <alignment horizontal="center" vertical="center"/>
    </xf>
    <xf numFmtId="166" fontId="2" fillId="0" borderId="26" xfId="0" applyNumberFormat="1" applyFont="1" applyFill="1" applyBorder="1" applyAlignment="1" applyProtection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31" xfId="0" applyFont="1" applyFill="1" applyBorder="1" applyAlignment="1">
      <alignment horizontal="left" vertical="center"/>
    </xf>
    <xf numFmtId="0" fontId="2" fillId="0" borderId="32" xfId="0" applyFont="1" applyFill="1" applyBorder="1" applyAlignment="1">
      <alignment horizontal="left" vertical="center"/>
    </xf>
    <xf numFmtId="166" fontId="2" fillId="0" borderId="10" xfId="0" applyNumberFormat="1" applyFont="1" applyFill="1" applyBorder="1" applyAlignment="1">
      <alignment horizontal="center" vertical="center"/>
    </xf>
    <xf numFmtId="166" fontId="2" fillId="0" borderId="31" xfId="0" applyNumberFormat="1" applyFont="1" applyFill="1" applyBorder="1" applyAlignment="1">
      <alignment horizontal="center" vertical="center"/>
    </xf>
    <xf numFmtId="166" fontId="2" fillId="0" borderId="32" xfId="0" applyNumberFormat="1" applyFont="1" applyFill="1" applyBorder="1" applyAlignment="1">
      <alignment horizontal="center" vertical="center"/>
    </xf>
    <xf numFmtId="166" fontId="2" fillId="0" borderId="10" xfId="0" applyNumberFormat="1" applyFont="1" applyFill="1" applyBorder="1" applyAlignment="1" applyProtection="1">
      <alignment horizontal="center" vertical="center"/>
    </xf>
    <xf numFmtId="166" fontId="2" fillId="0" borderId="31" xfId="0" applyNumberFormat="1" applyFont="1" applyFill="1" applyBorder="1" applyAlignment="1" applyProtection="1">
      <alignment horizontal="center" vertical="center"/>
    </xf>
    <xf numFmtId="166" fontId="2" fillId="0" borderId="32" xfId="0" applyNumberFormat="1" applyFont="1" applyFill="1" applyBorder="1" applyAlignment="1" applyProtection="1">
      <alignment horizontal="center" vertical="center"/>
    </xf>
    <xf numFmtId="166" fontId="2" fillId="0" borderId="10" xfId="0" applyNumberFormat="1" applyFont="1" applyFill="1" applyBorder="1" applyAlignment="1" applyProtection="1">
      <alignment horizontal="center" vertical="center"/>
      <protection locked="0"/>
    </xf>
    <xf numFmtId="166" fontId="2" fillId="0" borderId="31" xfId="0" applyNumberFormat="1" applyFont="1" applyFill="1" applyBorder="1" applyAlignment="1" applyProtection="1">
      <alignment horizontal="center" vertical="center"/>
      <protection locked="0"/>
    </xf>
    <xf numFmtId="166" fontId="2" fillId="0" borderId="32" xfId="0" applyNumberFormat="1" applyFont="1" applyFill="1" applyBorder="1" applyAlignment="1" applyProtection="1">
      <alignment horizontal="center" vertical="center"/>
      <protection locked="0"/>
    </xf>
    <xf numFmtId="166" fontId="2" fillId="0" borderId="10" xfId="0" applyNumberFormat="1" applyFont="1" applyBorder="1" applyAlignment="1">
      <alignment horizontal="center"/>
    </xf>
    <xf numFmtId="166" fontId="2" fillId="0" borderId="31" xfId="0" applyNumberFormat="1" applyFont="1" applyBorder="1" applyAlignment="1">
      <alignment horizontal="center"/>
    </xf>
    <xf numFmtId="166" fontId="2" fillId="0" borderId="33" xfId="0" applyNumberFormat="1" applyFont="1" applyBorder="1" applyAlignment="1">
      <alignment horizontal="center"/>
    </xf>
    <xf numFmtId="166" fontId="0" fillId="0" borderId="18" xfId="0" applyNumberFormat="1" applyBorder="1" applyAlignment="1" applyProtection="1">
      <alignment horizontal="center" vertical="center"/>
      <protection locked="0"/>
    </xf>
    <xf numFmtId="0" fontId="5" fillId="2" borderId="43" xfId="0" applyFont="1" applyFill="1" applyBorder="1" applyAlignment="1" applyProtection="1">
      <alignment horizontal="center" vertical="center" textRotation="90"/>
    </xf>
    <xf numFmtId="0" fontId="5" fillId="2" borderId="44" xfId="0" applyFont="1" applyFill="1" applyBorder="1" applyAlignment="1" applyProtection="1">
      <alignment horizontal="center" vertical="center" textRotation="90"/>
    </xf>
    <xf numFmtId="0" fontId="5" fillId="2" borderId="45" xfId="0" applyFont="1" applyFill="1" applyBorder="1" applyAlignment="1" applyProtection="1">
      <alignment horizontal="center" vertical="center" textRotation="90"/>
    </xf>
    <xf numFmtId="0" fontId="5" fillId="3" borderId="27" xfId="0" quotePrefix="1" applyFont="1" applyFill="1" applyBorder="1" applyAlignment="1" applyProtection="1">
      <alignment horizontal="center" vertical="center" wrapText="1"/>
    </xf>
    <xf numFmtId="0" fontId="5" fillId="3" borderId="57" xfId="0" quotePrefix="1" applyFont="1" applyFill="1" applyBorder="1" applyAlignment="1" applyProtection="1">
      <alignment horizontal="center" vertical="center" wrapText="1"/>
    </xf>
    <xf numFmtId="0" fontId="5" fillId="3" borderId="37" xfId="0" quotePrefix="1" applyFont="1" applyFill="1" applyBorder="1" applyAlignment="1" applyProtection="1">
      <alignment horizontal="center" vertical="center" wrapText="1"/>
    </xf>
    <xf numFmtId="0" fontId="5" fillId="13" borderId="27" xfId="0" quotePrefix="1" applyFont="1" applyFill="1" applyBorder="1" applyAlignment="1" applyProtection="1">
      <alignment horizontal="center" vertical="center" wrapText="1"/>
    </xf>
    <xf numFmtId="0" fontId="5" fillId="13" borderId="22" xfId="0" quotePrefix="1" applyFont="1" applyFill="1" applyBorder="1" applyAlignment="1" applyProtection="1">
      <alignment horizontal="center" vertical="center" wrapText="1"/>
    </xf>
    <xf numFmtId="0" fontId="5" fillId="13" borderId="57" xfId="0" quotePrefix="1" applyFont="1" applyFill="1" applyBorder="1" applyAlignment="1" applyProtection="1">
      <alignment horizontal="center" vertical="center" wrapText="1"/>
    </xf>
    <xf numFmtId="0" fontId="5" fillId="13" borderId="37" xfId="0" quotePrefix="1" applyFont="1" applyFill="1" applyBorder="1" applyAlignment="1" applyProtection="1">
      <alignment horizontal="center" vertical="center" wrapText="1"/>
    </xf>
    <xf numFmtId="0" fontId="5" fillId="3" borderId="29" xfId="0" applyFont="1" applyFill="1" applyBorder="1" applyAlignment="1" applyProtection="1">
      <alignment horizontal="left" vertical="center" wrapText="1" indent="1"/>
    </xf>
    <xf numFmtId="0" fontId="5" fillId="3" borderId="26" xfId="0" applyFont="1" applyFill="1" applyBorder="1" applyAlignment="1" applyProtection="1">
      <alignment horizontal="left" vertical="center" wrapText="1" indent="1"/>
    </xf>
    <xf numFmtId="0" fontId="5" fillId="3" borderId="53" xfId="0" applyFont="1" applyFill="1" applyBorder="1" applyAlignment="1" applyProtection="1">
      <alignment horizontal="left" vertical="center" wrapText="1" indent="1"/>
    </xf>
    <xf numFmtId="0" fontId="5" fillId="3" borderId="32" xfId="0" applyFont="1" applyFill="1" applyBorder="1" applyAlignment="1" applyProtection="1">
      <alignment horizontal="left" vertical="center" wrapText="1" indent="1"/>
    </xf>
    <xf numFmtId="0" fontId="5" fillId="3" borderId="27" xfId="0" applyFont="1" applyFill="1" applyBorder="1" applyAlignment="1" applyProtection="1">
      <alignment horizontal="center" vertical="center"/>
    </xf>
    <xf numFmtId="0" fontId="5" fillId="3" borderId="37" xfId="0" applyFont="1" applyFill="1" applyBorder="1" applyAlignment="1" applyProtection="1">
      <alignment horizontal="center" vertical="center"/>
    </xf>
    <xf numFmtId="0" fontId="5" fillId="3" borderId="27" xfId="0" applyFont="1" applyFill="1" applyBorder="1" applyAlignment="1" applyProtection="1">
      <alignment horizontal="center" vertical="center" wrapText="1"/>
    </xf>
    <xf numFmtId="0" fontId="5" fillId="3" borderId="57" xfId="0" applyFont="1" applyFill="1" applyBorder="1" applyAlignment="1" applyProtection="1">
      <alignment horizontal="center" vertical="center" wrapText="1"/>
    </xf>
    <xf numFmtId="0" fontId="5" fillId="3" borderId="37" xfId="0" applyFont="1" applyFill="1" applyBorder="1" applyAlignment="1" applyProtection="1">
      <alignment horizontal="center" vertical="center" wrapText="1"/>
    </xf>
    <xf numFmtId="0" fontId="2" fillId="0" borderId="20" xfId="0" applyNumberFormat="1" applyFont="1" applyFill="1" applyBorder="1" applyAlignment="1">
      <alignment horizontal="left" vertical="center"/>
    </xf>
    <xf numFmtId="0" fontId="2" fillId="0" borderId="20" xfId="0" applyFont="1" applyFill="1" applyBorder="1" applyAlignment="1">
      <alignment horizontal="left" vertical="center"/>
    </xf>
    <xf numFmtId="166" fontId="2" fillId="0" borderId="39" xfId="0" applyNumberFormat="1" applyFont="1" applyFill="1" applyBorder="1" applyAlignment="1">
      <alignment horizontal="center" vertical="center"/>
    </xf>
    <xf numFmtId="166" fontId="2" fillId="0" borderId="20" xfId="0" applyNumberFormat="1" applyFont="1" applyFill="1" applyBorder="1" applyAlignment="1">
      <alignment horizontal="center" vertical="center"/>
    </xf>
    <xf numFmtId="166" fontId="2" fillId="0" borderId="39" xfId="0" applyNumberFormat="1" applyFont="1" applyFill="1" applyBorder="1" applyAlignment="1" applyProtection="1">
      <alignment horizontal="center" vertical="center"/>
      <protection locked="0"/>
    </xf>
    <xf numFmtId="166" fontId="2" fillId="0" borderId="20" xfId="0" applyNumberFormat="1" applyFont="1" applyBorder="1" applyAlignment="1">
      <alignment horizontal="center"/>
    </xf>
    <xf numFmtId="166" fontId="0" fillId="0" borderId="18" xfId="0" applyNumberFormat="1" applyBorder="1" applyAlignment="1">
      <alignment horizontal="center" vertical="center"/>
    </xf>
    <xf numFmtId="166" fontId="0" fillId="0" borderId="30" xfId="0" applyNumberFormat="1" applyBorder="1" applyAlignment="1">
      <alignment horizontal="center" vertical="center"/>
    </xf>
    <xf numFmtId="0" fontId="2" fillId="0" borderId="38" xfId="0" applyFont="1" applyBorder="1" applyAlignment="1">
      <alignment horizontal="left" vertical="center"/>
    </xf>
    <xf numFmtId="0" fontId="2" fillId="0" borderId="39" xfId="0" applyFont="1" applyBorder="1" applyAlignment="1">
      <alignment horizontal="left" vertical="center"/>
    </xf>
    <xf numFmtId="0" fontId="2" fillId="0" borderId="40" xfId="0" applyFont="1" applyBorder="1" applyAlignment="1">
      <alignment horizontal="left" vertical="center"/>
    </xf>
    <xf numFmtId="166" fontId="2" fillId="0" borderId="14" xfId="0" applyNumberFormat="1" applyFont="1" applyBorder="1" applyAlignment="1" applyProtection="1">
      <alignment horizontal="center" vertical="center"/>
      <protection locked="0"/>
    </xf>
    <xf numFmtId="166" fontId="2" fillId="0" borderId="38" xfId="0" applyNumberFormat="1" applyFont="1" applyBorder="1" applyAlignment="1" applyProtection="1">
      <alignment horizontal="center" vertical="center"/>
      <protection locked="0"/>
    </xf>
    <xf numFmtId="166" fontId="2" fillId="0" borderId="38" xfId="0" applyNumberFormat="1" applyFont="1" applyBorder="1" applyAlignment="1">
      <alignment horizontal="center" vertical="center"/>
    </xf>
    <xf numFmtId="166" fontId="0" fillId="0" borderId="39" xfId="0" applyNumberFormat="1" applyBorder="1" applyAlignment="1">
      <alignment horizontal="center" vertical="center"/>
    </xf>
    <xf numFmtId="166" fontId="0" fillId="0" borderId="42" xfId="0" applyNumberFormat="1" applyBorder="1" applyAlignment="1">
      <alignment horizontal="center" vertical="center"/>
    </xf>
    <xf numFmtId="0" fontId="7" fillId="2" borderId="34" xfId="0" applyFont="1" applyFill="1" applyBorder="1" applyAlignment="1">
      <alignment horizontal="center" vertical="center"/>
    </xf>
    <xf numFmtId="0" fontId="7" fillId="2" borderId="35" xfId="0" applyFont="1" applyFill="1" applyBorder="1" applyAlignment="1">
      <alignment horizontal="center" vertical="center"/>
    </xf>
    <xf numFmtId="0" fontId="7" fillId="2" borderId="36" xfId="0" applyFont="1" applyFill="1" applyBorder="1" applyAlignment="1">
      <alignment horizontal="center" vertical="center"/>
    </xf>
    <xf numFmtId="49" fontId="2" fillId="3" borderId="19" xfId="0" applyNumberFormat="1" applyFont="1" applyFill="1" applyBorder="1" applyAlignment="1" applyProtection="1">
      <alignment horizontal="justify" vertical="top" wrapText="1"/>
      <protection locked="0"/>
    </xf>
    <xf numFmtId="49" fontId="2" fillId="3" borderId="20" xfId="0" applyNumberFormat="1" applyFont="1" applyFill="1" applyBorder="1" applyAlignment="1" applyProtection="1">
      <alignment horizontal="justify" vertical="top" wrapText="1"/>
      <protection locked="0"/>
    </xf>
    <xf numFmtId="49" fontId="2" fillId="3" borderId="21" xfId="0" applyNumberFormat="1" applyFont="1" applyFill="1" applyBorder="1" applyAlignment="1" applyProtection="1">
      <alignment horizontal="justify" vertical="top" wrapText="1"/>
      <protection locked="0"/>
    </xf>
    <xf numFmtId="49" fontId="2" fillId="3" borderId="22" xfId="0" applyNumberFormat="1" applyFont="1" applyFill="1" applyBorder="1" applyAlignment="1" applyProtection="1">
      <alignment horizontal="justify" vertical="top" wrapText="1"/>
      <protection locked="0"/>
    </xf>
    <xf numFmtId="49" fontId="2" fillId="3" borderId="0" xfId="0" applyNumberFormat="1" applyFont="1" applyFill="1" applyBorder="1" applyAlignment="1" applyProtection="1">
      <alignment horizontal="justify" vertical="top" wrapText="1"/>
      <protection locked="0"/>
    </xf>
    <xf numFmtId="49" fontId="2" fillId="3" borderId="23" xfId="0" applyNumberFormat="1" applyFont="1" applyFill="1" applyBorder="1" applyAlignment="1" applyProtection="1">
      <alignment horizontal="justify" vertical="top" wrapText="1"/>
      <protection locked="0"/>
    </xf>
    <xf numFmtId="49" fontId="2" fillId="3" borderId="24" xfId="0" applyNumberFormat="1" applyFont="1" applyFill="1" applyBorder="1" applyAlignment="1" applyProtection="1">
      <alignment horizontal="justify" vertical="top" wrapText="1"/>
      <protection locked="0"/>
    </xf>
    <xf numFmtId="49" fontId="2" fillId="3" borderId="1" xfId="0" applyNumberFormat="1" applyFont="1" applyFill="1" applyBorder="1" applyAlignment="1" applyProtection="1">
      <alignment horizontal="justify" vertical="top" wrapText="1"/>
      <protection locked="0"/>
    </xf>
    <xf numFmtId="49" fontId="2" fillId="3" borderId="2" xfId="0" applyNumberFormat="1" applyFont="1" applyFill="1" applyBorder="1" applyAlignment="1" applyProtection="1">
      <alignment horizontal="justify" vertical="top" wrapText="1"/>
      <protection locked="0"/>
    </xf>
    <xf numFmtId="0" fontId="7" fillId="2" borderId="47" xfId="0" applyFont="1" applyFill="1" applyBorder="1" applyAlignment="1">
      <alignment horizontal="center" vertical="center"/>
    </xf>
    <xf numFmtId="0" fontId="7" fillId="2" borderId="55" xfId="0" applyFont="1" applyFill="1" applyBorder="1" applyAlignment="1">
      <alignment horizontal="center" vertical="center"/>
    </xf>
    <xf numFmtId="0" fontId="7" fillId="2" borderId="61" xfId="0" applyFont="1" applyFill="1" applyBorder="1" applyAlignment="1">
      <alignment horizontal="center" vertical="center"/>
    </xf>
    <xf numFmtId="0" fontId="7" fillId="2" borderId="49" xfId="0" applyFont="1" applyFill="1" applyBorder="1" applyAlignment="1">
      <alignment horizontal="center" vertical="center"/>
    </xf>
    <xf numFmtId="166" fontId="0" fillId="0" borderId="18" xfId="0" applyNumberFormat="1" applyBorder="1" applyAlignment="1" applyProtection="1">
      <alignment horizontal="center" vertical="center"/>
    </xf>
    <xf numFmtId="14" fontId="21" fillId="13" borderId="0" xfId="0" applyNumberFormat="1" applyFont="1" applyFill="1" applyAlignment="1" applyProtection="1">
      <alignment horizontal="center"/>
      <protection locked="0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2" fillId="0" borderId="9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left" vertical="center" wrapText="1"/>
    </xf>
    <xf numFmtId="170" fontId="2" fillId="3" borderId="3" xfId="0" applyNumberFormat="1" applyFont="1" applyFill="1" applyBorder="1" applyAlignment="1" applyProtection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Font="1" applyAlignment="1"/>
    <xf numFmtId="0" fontId="0" fillId="0" borderId="0" xfId="0" applyAlignment="1"/>
    <xf numFmtId="0" fontId="4" fillId="0" borderId="0" xfId="0" applyFont="1" applyAlignment="1">
      <alignment horizontal="right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7" fillId="2" borderId="46" xfId="0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9" fillId="3" borderId="46" xfId="0" applyFont="1" applyFill="1" applyBorder="1" applyAlignment="1">
      <alignment horizontal="center" vertical="center"/>
    </xf>
    <xf numFmtId="0" fontId="9" fillId="3" borderId="47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horizontal="center" vertical="center"/>
    </xf>
    <xf numFmtId="0" fontId="9" fillId="3" borderId="27" xfId="0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/>
    </xf>
    <xf numFmtId="0" fontId="9" fillId="3" borderId="14" xfId="0" applyFont="1" applyFill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2" fillId="3" borderId="3" xfId="0" applyFont="1" applyFill="1" applyBorder="1" applyAlignment="1" applyProtection="1">
      <alignment horizontal="left" vertical="center"/>
    </xf>
    <xf numFmtId="0" fontId="2" fillId="3" borderId="3" xfId="0" applyFont="1" applyFill="1" applyBorder="1" applyAlignment="1" applyProtection="1">
      <alignment horizontal="center" vertical="center"/>
    </xf>
    <xf numFmtId="0" fontId="4" fillId="0" borderId="0" xfId="0" applyFont="1" applyAlignment="1" applyProtection="1">
      <alignment horizontal="right"/>
    </xf>
    <xf numFmtId="166" fontId="2" fillId="0" borderId="14" xfId="0" applyNumberFormat="1" applyFont="1" applyBorder="1" applyAlignment="1" applyProtection="1">
      <alignment horizontal="center" vertical="center"/>
    </xf>
    <xf numFmtId="166" fontId="2" fillId="0" borderId="0" xfId="0" applyNumberFormat="1" applyFont="1" applyFill="1" applyBorder="1" applyAlignment="1">
      <alignment horizontal="center" vertical="center"/>
    </xf>
    <xf numFmtId="166" fontId="2" fillId="0" borderId="10" xfId="0" applyNumberFormat="1" applyFont="1" applyBorder="1" applyAlignment="1" applyProtection="1">
      <alignment horizontal="center" vertical="center"/>
    </xf>
    <xf numFmtId="166" fontId="2" fillId="0" borderId="31" xfId="0" applyNumberFormat="1" applyFont="1" applyBorder="1" applyAlignment="1" applyProtection="1">
      <alignment horizontal="center" vertical="center"/>
    </xf>
    <xf numFmtId="166" fontId="2" fillId="0" borderId="32" xfId="0" applyNumberFormat="1" applyFont="1" applyBorder="1" applyAlignment="1" applyProtection="1">
      <alignment horizontal="center" vertical="center"/>
    </xf>
    <xf numFmtId="0" fontId="12" fillId="13" borderId="9" xfId="0" applyFont="1" applyFill="1" applyBorder="1" applyAlignment="1">
      <alignment horizontal="center" vertical="center" wrapText="1"/>
    </xf>
    <xf numFmtId="0" fontId="0" fillId="13" borderId="18" xfId="0" applyFill="1" applyBorder="1"/>
    <xf numFmtId="0" fontId="0" fillId="13" borderId="26" xfId="0" applyFill="1" applyBorder="1"/>
    <xf numFmtId="0" fontId="10" fillId="0" borderId="9" xfId="0" applyFont="1" applyBorder="1" applyAlignment="1">
      <alignment horizontal="left" vertical="center"/>
    </xf>
    <xf numFmtId="0" fontId="0" fillId="0" borderId="18" xfId="0" applyBorder="1" applyAlignment="1">
      <alignment horizontal="left"/>
    </xf>
    <xf numFmtId="0" fontId="0" fillId="0" borderId="26" xfId="0" applyBorder="1" applyAlignment="1">
      <alignment horizontal="left"/>
    </xf>
    <xf numFmtId="166" fontId="0" fillId="5" borderId="0" xfId="0" applyNumberFormat="1" applyFill="1" applyBorder="1" applyAlignment="1">
      <alignment horizontal="right" vertical="center"/>
    </xf>
    <xf numFmtId="0" fontId="2" fillId="8" borderId="46" xfId="0" applyFont="1" applyFill="1" applyBorder="1" applyAlignment="1">
      <alignment horizontal="left" vertical="center"/>
    </xf>
    <xf numFmtId="0" fontId="2" fillId="8" borderId="25" xfId="0" applyFont="1" applyFill="1" applyBorder="1" applyAlignment="1">
      <alignment horizontal="left" vertical="center"/>
    </xf>
    <xf numFmtId="0" fontId="2" fillId="8" borderId="13" xfId="0" applyFont="1" applyFill="1" applyBorder="1" applyAlignment="1">
      <alignment horizontal="left" vertical="center"/>
    </xf>
    <xf numFmtId="0" fontId="2" fillId="8" borderId="9" xfId="0" applyFont="1" applyFill="1" applyBorder="1" applyAlignment="1">
      <alignment horizontal="left" vertical="center" wrapText="1"/>
    </xf>
    <xf numFmtId="0" fontId="2" fillId="8" borderId="18" xfId="0" applyFont="1" applyFill="1" applyBorder="1" applyAlignment="1">
      <alignment horizontal="left" vertical="center" wrapText="1"/>
    </xf>
    <xf numFmtId="0" fontId="2" fillId="8" borderId="26" xfId="0" applyFont="1" applyFill="1" applyBorder="1" applyAlignment="1">
      <alignment horizontal="left" vertical="center" wrapText="1"/>
    </xf>
    <xf numFmtId="0" fontId="2" fillId="8" borderId="9" xfId="0" applyFont="1" applyFill="1" applyBorder="1" applyAlignment="1">
      <alignment horizontal="left" vertical="center"/>
    </xf>
    <xf numFmtId="0" fontId="2" fillId="8" borderId="18" xfId="0" applyFont="1" applyFill="1" applyBorder="1" applyAlignment="1">
      <alignment horizontal="left" vertical="center"/>
    </xf>
    <xf numFmtId="0" fontId="2" fillId="8" borderId="26" xfId="0" applyFont="1" applyFill="1" applyBorder="1" applyAlignment="1">
      <alignment horizontal="left" vertical="center"/>
    </xf>
    <xf numFmtId="0" fontId="10" fillId="0" borderId="9" xfId="0" applyFont="1" applyBorder="1" applyAlignment="1" applyProtection="1">
      <alignment horizontal="left" vertical="center"/>
      <protection locked="0"/>
    </xf>
    <xf numFmtId="0" fontId="10" fillId="0" borderId="18" xfId="0" applyFont="1" applyBorder="1" applyAlignment="1" applyProtection="1">
      <alignment horizontal="left" vertical="center"/>
      <protection locked="0"/>
    </xf>
    <xf numFmtId="0" fontId="10" fillId="0" borderId="26" xfId="0" applyFont="1" applyBorder="1" applyAlignment="1" applyProtection="1">
      <alignment horizontal="left" vertical="center"/>
      <protection locked="0"/>
    </xf>
    <xf numFmtId="0" fontId="10" fillId="6" borderId="43" xfId="0" applyNumberFormat="1" applyFont="1" applyFill="1" applyBorder="1" applyAlignment="1">
      <alignment horizontal="left" vertical="center"/>
    </xf>
    <xf numFmtId="0" fontId="0" fillId="6" borderId="43" xfId="0" applyNumberFormat="1" applyFill="1" applyBorder="1" applyAlignment="1">
      <alignment horizontal="left" vertical="center"/>
    </xf>
    <xf numFmtId="0" fontId="10" fillId="8" borderId="51" xfId="0" applyFont="1" applyFill="1" applyBorder="1" applyAlignment="1">
      <alignment horizontal="left" vertical="center"/>
    </xf>
    <xf numFmtId="0" fontId="10" fillId="6" borderId="45" xfId="0" applyNumberFormat="1" applyFont="1" applyFill="1" applyBorder="1" applyAlignment="1">
      <alignment horizontal="left" vertical="center"/>
    </xf>
    <xf numFmtId="0" fontId="0" fillId="6" borderId="45" xfId="0" applyNumberFormat="1" applyFill="1" applyBorder="1" applyAlignment="1">
      <alignment horizontal="left" vertical="center"/>
    </xf>
    <xf numFmtId="0" fontId="0" fillId="0" borderId="18" xfId="0" applyBorder="1" applyAlignment="1" applyProtection="1">
      <alignment horizontal="left"/>
      <protection locked="0"/>
    </xf>
    <xf numFmtId="0" fontId="0" fillId="0" borderId="26" xfId="0" applyBorder="1" applyAlignment="1" applyProtection="1">
      <alignment horizontal="left"/>
      <protection locked="0"/>
    </xf>
    <xf numFmtId="173" fontId="20" fillId="0" borderId="0" xfId="0" applyNumberFormat="1" applyFont="1" applyFill="1" applyAlignment="1">
      <alignment horizontal="center" vertical="center"/>
    </xf>
    <xf numFmtId="172" fontId="0" fillId="0" borderId="55" xfId="0" applyNumberFormat="1" applyBorder="1" applyAlignment="1">
      <alignment horizontal="center" vertical="center"/>
    </xf>
    <xf numFmtId="172" fontId="0" fillId="0" borderId="49" xfId="0" applyNumberFormat="1" applyBorder="1" applyAlignment="1">
      <alignment horizontal="center" vertical="center"/>
    </xf>
    <xf numFmtId="0" fontId="10" fillId="11" borderId="55" xfId="0" applyFont="1" applyFill="1" applyBorder="1" applyAlignment="1">
      <alignment horizontal="center"/>
    </xf>
    <xf numFmtId="0" fontId="0" fillId="11" borderId="49" xfId="0" applyFill="1" applyBorder="1" applyAlignment="1">
      <alignment horizontal="center"/>
    </xf>
    <xf numFmtId="0" fontId="20" fillId="0" borderId="0" xfId="0" applyFont="1" applyAlignment="1">
      <alignment horizontal="center" vertical="center"/>
    </xf>
    <xf numFmtId="0" fontId="2" fillId="8" borderId="10" xfId="0" applyFont="1" applyFill="1" applyBorder="1" applyAlignment="1">
      <alignment horizontal="left" vertical="center"/>
    </xf>
    <xf numFmtId="0" fontId="2" fillId="8" borderId="31" xfId="0" applyFont="1" applyFill="1" applyBorder="1" applyAlignment="1">
      <alignment horizontal="left" vertical="center"/>
    </xf>
    <xf numFmtId="0" fontId="2" fillId="8" borderId="32" xfId="0" applyFont="1" applyFill="1" applyBorder="1" applyAlignment="1">
      <alignment horizontal="left" vertical="center"/>
    </xf>
    <xf numFmtId="0" fontId="13" fillId="11" borderId="19" xfId="0" applyFont="1" applyFill="1" applyBorder="1" applyAlignment="1">
      <alignment horizontal="center" vertical="center" wrapText="1"/>
    </xf>
    <xf numFmtId="0" fontId="13" fillId="11" borderId="20" xfId="0" applyFont="1" applyFill="1" applyBorder="1" applyAlignment="1">
      <alignment horizontal="center" vertical="center" wrapText="1"/>
    </xf>
    <xf numFmtId="0" fontId="13" fillId="11" borderId="21" xfId="0" applyFont="1" applyFill="1" applyBorder="1" applyAlignment="1">
      <alignment horizontal="center" vertical="center" wrapText="1"/>
    </xf>
    <xf numFmtId="0" fontId="13" fillId="11" borderId="24" xfId="0" applyFont="1" applyFill="1" applyBorder="1" applyAlignment="1">
      <alignment horizontal="center" vertical="center" wrapText="1"/>
    </xf>
    <xf numFmtId="0" fontId="13" fillId="11" borderId="1" xfId="0" applyFont="1" applyFill="1" applyBorder="1" applyAlignment="1">
      <alignment horizontal="center" vertical="center" wrapText="1"/>
    </xf>
    <xf numFmtId="0" fontId="13" fillId="11" borderId="2" xfId="0" applyFont="1" applyFill="1" applyBorder="1" applyAlignment="1">
      <alignment horizontal="center" vertical="center" wrapText="1"/>
    </xf>
    <xf numFmtId="0" fontId="11" fillId="13" borderId="9" xfId="0" applyFont="1" applyFill="1" applyBorder="1" applyAlignment="1">
      <alignment horizontal="center" vertical="center"/>
    </xf>
    <xf numFmtId="0" fontId="11" fillId="13" borderId="18" xfId="0" applyFont="1" applyFill="1" applyBorder="1" applyAlignment="1">
      <alignment horizontal="center" vertical="center"/>
    </xf>
    <xf numFmtId="0" fontId="11" fillId="13" borderId="26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</cellXfs>
  <cellStyles count="4">
    <cellStyle name="Milliers" xfId="3" builtinId="3"/>
    <cellStyle name="Monétaire" xfId="1" builtinId="4"/>
    <cellStyle name="Normal" xfId="0" builtinId="0"/>
    <cellStyle name="Pourcentage" xfId="2" builtinId="5"/>
  </cellStyles>
  <dxfs count="0"/>
  <tableStyles count="0" defaultTableStyle="TableStyleMedium9" defaultPivotStyle="PivotStyleLight16"/>
  <colors>
    <mruColors>
      <color rgb="FFCCFFCC"/>
      <color rgb="FFD7E4BC"/>
      <color rgb="FFB6DDE8"/>
      <color rgb="FFFFFF99"/>
      <color rgb="FF93CDDD"/>
      <color rgb="FFFFFFFF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ustomXml" Target="../customXml/item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I56"/>
  <sheetViews>
    <sheetView tabSelected="1" zoomScale="80" zoomScaleNormal="80" workbookViewId="0">
      <selection activeCell="D8" sqref="D8"/>
    </sheetView>
  </sheetViews>
  <sheetFormatPr baseColWidth="10" defaultRowHeight="12.75"/>
  <cols>
    <col min="1" max="1" width="3.28515625" customWidth="1"/>
    <col min="2" max="2" width="10.7109375" customWidth="1"/>
    <col min="3" max="3" width="16.28515625" customWidth="1"/>
    <col min="4" max="34" width="6.28515625" customWidth="1"/>
    <col min="35" max="35" width="6.85546875" customWidth="1"/>
  </cols>
  <sheetData>
    <row r="1" spans="1:35" ht="18">
      <c r="A1" s="5"/>
      <c r="B1" s="133"/>
      <c r="C1" s="133"/>
      <c r="D1" s="133"/>
      <c r="E1" s="341"/>
      <c r="F1" s="341"/>
      <c r="G1" s="341"/>
      <c r="H1" s="341"/>
      <c r="I1" s="341"/>
      <c r="J1" s="341"/>
      <c r="K1" s="133"/>
      <c r="L1" s="133"/>
      <c r="M1" s="340" t="s">
        <v>2</v>
      </c>
      <c r="N1" s="340"/>
      <c r="O1" s="340"/>
      <c r="P1" s="340"/>
      <c r="Q1" s="340"/>
      <c r="R1" s="340"/>
      <c r="S1" s="340"/>
      <c r="T1" s="340"/>
      <c r="U1" s="340"/>
      <c r="V1" s="340"/>
      <c r="W1" s="340"/>
      <c r="X1" s="340"/>
      <c r="Z1" s="237" t="s">
        <v>151</v>
      </c>
      <c r="AA1" s="237"/>
      <c r="AB1" s="237"/>
      <c r="AC1" s="237"/>
      <c r="AD1" s="339">
        <v>43556</v>
      </c>
      <c r="AE1" s="339"/>
      <c r="AF1" s="339"/>
      <c r="AG1" s="340" t="s">
        <v>24</v>
      </c>
      <c r="AH1" s="340"/>
      <c r="AI1" s="340"/>
    </row>
    <row r="4" spans="1:35">
      <c r="F4" s="2" t="s">
        <v>5</v>
      </c>
      <c r="G4" s="174"/>
      <c r="H4" s="183"/>
      <c r="I4" s="183"/>
      <c r="J4" s="183"/>
      <c r="K4" s="183"/>
      <c r="L4" s="183"/>
      <c r="M4" s="1"/>
      <c r="N4" s="2" t="s">
        <v>4</v>
      </c>
      <c r="O4" s="1"/>
      <c r="P4" s="174"/>
      <c r="Q4" s="223"/>
      <c r="R4" s="183"/>
      <c r="S4" s="183"/>
      <c r="T4" s="183"/>
      <c r="U4" s="183"/>
      <c r="V4" s="1"/>
      <c r="W4" s="2"/>
      <c r="X4" s="174"/>
      <c r="Y4" s="179"/>
      <c r="Z4" s="1"/>
      <c r="AA4" s="1"/>
      <c r="AB4" s="1"/>
      <c r="AC4" s="349" t="s">
        <v>3</v>
      </c>
      <c r="AD4" s="349"/>
      <c r="AE4" s="345" t="str">
        <f>PROPER(TEXT(AD1,"mmmm-yyyy"))</f>
        <v>Avril-2019</v>
      </c>
      <c r="AF4" s="345"/>
      <c r="AG4" s="345"/>
      <c r="AH4" s="345"/>
      <c r="AI4" s="345"/>
    </row>
    <row r="5" spans="1:35"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</row>
    <row r="6" spans="1:35" ht="13.5" thickBot="1"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</row>
    <row r="7" spans="1:35" ht="15" thickTop="1" thickBot="1">
      <c r="A7" s="287"/>
      <c r="B7" s="68" t="s">
        <v>83</v>
      </c>
      <c r="C7" s="60"/>
      <c r="D7" s="194">
        <f>AD1</f>
        <v>43556</v>
      </c>
      <c r="E7" s="194">
        <f>D7+1</f>
        <v>43557</v>
      </c>
      <c r="F7" s="194">
        <f t="shared" ref="F7:AG7" si="0">E7+1</f>
        <v>43558</v>
      </c>
      <c r="G7" s="194">
        <f t="shared" si="0"/>
        <v>43559</v>
      </c>
      <c r="H7" s="194">
        <f t="shared" si="0"/>
        <v>43560</v>
      </c>
      <c r="I7" s="194">
        <f t="shared" si="0"/>
        <v>43561</v>
      </c>
      <c r="J7" s="194">
        <f t="shared" si="0"/>
        <v>43562</v>
      </c>
      <c r="K7" s="194">
        <f t="shared" si="0"/>
        <v>43563</v>
      </c>
      <c r="L7" s="194">
        <f t="shared" si="0"/>
        <v>43564</v>
      </c>
      <c r="M7" s="194">
        <f t="shared" si="0"/>
        <v>43565</v>
      </c>
      <c r="N7" s="194">
        <f t="shared" si="0"/>
        <v>43566</v>
      </c>
      <c r="O7" s="194">
        <f t="shared" si="0"/>
        <v>43567</v>
      </c>
      <c r="P7" s="194">
        <f t="shared" si="0"/>
        <v>43568</v>
      </c>
      <c r="Q7" s="194">
        <f t="shared" si="0"/>
        <v>43569</v>
      </c>
      <c r="R7" s="194">
        <f t="shared" si="0"/>
        <v>43570</v>
      </c>
      <c r="S7" s="194">
        <f t="shared" si="0"/>
        <v>43571</v>
      </c>
      <c r="T7" s="194">
        <f t="shared" si="0"/>
        <v>43572</v>
      </c>
      <c r="U7" s="194">
        <f t="shared" si="0"/>
        <v>43573</v>
      </c>
      <c r="V7" s="194">
        <f t="shared" si="0"/>
        <v>43574</v>
      </c>
      <c r="W7" s="194">
        <f t="shared" si="0"/>
        <v>43575</v>
      </c>
      <c r="X7" s="194">
        <f t="shared" si="0"/>
        <v>43576</v>
      </c>
      <c r="Y7" s="194">
        <f t="shared" si="0"/>
        <v>43577</v>
      </c>
      <c r="Z7" s="194">
        <f t="shared" si="0"/>
        <v>43578</v>
      </c>
      <c r="AA7" s="194">
        <f t="shared" si="0"/>
        <v>43579</v>
      </c>
      <c r="AB7" s="194">
        <f t="shared" si="0"/>
        <v>43580</v>
      </c>
      <c r="AC7" s="194">
        <f t="shared" si="0"/>
        <v>43581</v>
      </c>
      <c r="AD7" s="194">
        <f t="shared" si="0"/>
        <v>43582</v>
      </c>
      <c r="AE7" s="194">
        <f t="shared" si="0"/>
        <v>43583</v>
      </c>
      <c r="AF7" s="194">
        <f t="shared" si="0"/>
        <v>43584</v>
      </c>
      <c r="AG7" s="194">
        <f t="shared" si="0"/>
        <v>43585</v>
      </c>
      <c r="AH7" s="194" t="str">
        <f>IF(MONTH(AG7+1)&lt;&gt;MONTH(AG7),"",AG7+1)</f>
        <v/>
      </c>
      <c r="AI7" s="195"/>
    </row>
    <row r="8" spans="1:35" ht="14.25" thickTop="1" thickBot="1">
      <c r="A8" s="288"/>
      <c r="B8" s="69" t="s">
        <v>84</v>
      </c>
      <c r="C8" s="81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  <c r="V8" s="125"/>
      <c r="W8" s="125"/>
      <c r="X8" s="125"/>
      <c r="Y8" s="125"/>
      <c r="Z8" s="125"/>
      <c r="AA8" s="125"/>
      <c r="AB8" s="125"/>
      <c r="AC8" s="125"/>
      <c r="AD8" s="125"/>
      <c r="AE8" s="125"/>
      <c r="AF8" s="125"/>
      <c r="AG8" s="125"/>
      <c r="AH8" s="126"/>
      <c r="AI8" s="185"/>
    </row>
    <row r="9" spans="1:35" ht="13.5" thickTop="1">
      <c r="A9" s="288"/>
      <c r="B9" s="70" t="s">
        <v>116</v>
      </c>
      <c r="C9" s="61"/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27"/>
      <c r="W9" s="127"/>
      <c r="X9" s="127"/>
      <c r="Y9" s="127"/>
      <c r="Z9" s="127"/>
      <c r="AA9" s="127"/>
      <c r="AB9" s="127"/>
      <c r="AC9" s="127"/>
      <c r="AD9" s="127"/>
      <c r="AE9" s="127"/>
      <c r="AF9" s="127"/>
      <c r="AG9" s="127"/>
      <c r="AH9" s="71"/>
      <c r="AI9" s="199">
        <f>SUM(D9:AH9)</f>
        <v>0</v>
      </c>
    </row>
    <row r="10" spans="1:35">
      <c r="A10" s="288"/>
      <c r="B10" s="70" t="s">
        <v>0</v>
      </c>
      <c r="C10" s="62"/>
      <c r="D10" s="124">
        <f>SUM(D9-D11+D15+D20+D25)+D28</f>
        <v>0</v>
      </c>
      <c r="E10" s="124">
        <f>SUM(E9-E11+E15+E20+E25)+E28</f>
        <v>0</v>
      </c>
      <c r="F10" s="124">
        <f t="shared" ref="F10:AG10" si="1">SUM(F9-F11+F15+F20+F25)+F28</f>
        <v>0</v>
      </c>
      <c r="G10" s="124">
        <f t="shared" si="1"/>
        <v>0</v>
      </c>
      <c r="H10" s="124">
        <f t="shared" si="1"/>
        <v>0</v>
      </c>
      <c r="I10" s="124">
        <f t="shared" si="1"/>
        <v>0</v>
      </c>
      <c r="J10" s="124">
        <f t="shared" si="1"/>
        <v>0</v>
      </c>
      <c r="K10" s="124">
        <f t="shared" si="1"/>
        <v>0</v>
      </c>
      <c r="L10" s="124">
        <f t="shared" si="1"/>
        <v>0</v>
      </c>
      <c r="M10" s="124">
        <f t="shared" si="1"/>
        <v>0</v>
      </c>
      <c r="N10" s="124">
        <f t="shared" si="1"/>
        <v>0</v>
      </c>
      <c r="O10" s="124">
        <f t="shared" si="1"/>
        <v>0</v>
      </c>
      <c r="P10" s="124">
        <f t="shared" si="1"/>
        <v>0</v>
      </c>
      <c r="Q10" s="124">
        <f t="shared" si="1"/>
        <v>0</v>
      </c>
      <c r="R10" s="124">
        <f t="shared" si="1"/>
        <v>0</v>
      </c>
      <c r="S10" s="124">
        <f t="shared" si="1"/>
        <v>0</v>
      </c>
      <c r="T10" s="124">
        <f t="shared" si="1"/>
        <v>0</v>
      </c>
      <c r="U10" s="124">
        <f t="shared" si="1"/>
        <v>0</v>
      </c>
      <c r="V10" s="124">
        <f t="shared" si="1"/>
        <v>0</v>
      </c>
      <c r="W10" s="124">
        <f t="shared" si="1"/>
        <v>0</v>
      </c>
      <c r="X10" s="124">
        <f t="shared" si="1"/>
        <v>0</v>
      </c>
      <c r="Y10" s="124">
        <f t="shared" si="1"/>
        <v>0</v>
      </c>
      <c r="Z10" s="124">
        <f t="shared" si="1"/>
        <v>0</v>
      </c>
      <c r="AA10" s="124">
        <f t="shared" si="1"/>
        <v>0</v>
      </c>
      <c r="AB10" s="124">
        <f t="shared" si="1"/>
        <v>0</v>
      </c>
      <c r="AC10" s="124">
        <f t="shared" si="1"/>
        <v>0</v>
      </c>
      <c r="AD10" s="124">
        <f t="shared" si="1"/>
        <v>0</v>
      </c>
      <c r="AE10" s="124">
        <f t="shared" si="1"/>
        <v>0</v>
      </c>
      <c r="AF10" s="124">
        <f t="shared" si="1"/>
        <v>0</v>
      </c>
      <c r="AG10" s="124">
        <f t="shared" si="1"/>
        <v>0</v>
      </c>
      <c r="AH10" s="124" t="str">
        <f>IF(AH7&lt;AG7,SUM(AH9-AH11+AH15+AH20+AH25)+AH28,"")</f>
        <v/>
      </c>
      <c r="AI10" s="197">
        <f>SUM(D10:AH10)</f>
        <v>0</v>
      </c>
    </row>
    <row r="11" spans="1:35">
      <c r="A11" s="288"/>
      <c r="B11" s="301" t="s">
        <v>28</v>
      </c>
      <c r="C11" s="63" t="s">
        <v>29</v>
      </c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72"/>
      <c r="AI11" s="197">
        <f>SUM(D11:AH11)</f>
        <v>0</v>
      </c>
    </row>
    <row r="12" spans="1:35">
      <c r="A12" s="288"/>
      <c r="B12" s="302"/>
      <c r="C12" s="63" t="s">
        <v>9</v>
      </c>
      <c r="D12" s="211"/>
      <c r="E12" s="211"/>
      <c r="F12" s="211"/>
      <c r="G12" s="211"/>
      <c r="H12" s="211"/>
      <c r="I12" s="211"/>
      <c r="J12" s="211"/>
      <c r="K12" s="211"/>
      <c r="L12" s="211"/>
      <c r="M12" s="211"/>
      <c r="N12" s="211"/>
      <c r="O12" s="211"/>
      <c r="P12" s="211"/>
      <c r="Q12" s="211"/>
      <c r="R12" s="211"/>
      <c r="S12" s="211"/>
      <c r="T12" s="211"/>
      <c r="U12" s="211"/>
      <c r="V12" s="211"/>
      <c r="W12" s="211"/>
      <c r="X12" s="211"/>
      <c r="Y12" s="211"/>
      <c r="Z12" s="211"/>
      <c r="AA12" s="211"/>
      <c r="AB12" s="211"/>
      <c r="AC12" s="211"/>
      <c r="AD12" s="211"/>
      <c r="AE12" s="211"/>
      <c r="AF12" s="211"/>
      <c r="AG12" s="211"/>
      <c r="AH12" s="211"/>
      <c r="AI12" s="186"/>
    </row>
    <row r="13" spans="1:35">
      <c r="A13" s="288"/>
      <c r="B13" s="70" t="s">
        <v>1</v>
      </c>
      <c r="C13" s="62"/>
      <c r="D13" s="124">
        <f t="shared" ref="D13:AG13" si="2">SUM(D11)</f>
        <v>0</v>
      </c>
      <c r="E13" s="124">
        <f t="shared" si="2"/>
        <v>0</v>
      </c>
      <c r="F13" s="124">
        <f t="shared" si="2"/>
        <v>0</v>
      </c>
      <c r="G13" s="124">
        <f t="shared" si="2"/>
        <v>0</v>
      </c>
      <c r="H13" s="124">
        <f t="shared" si="2"/>
        <v>0</v>
      </c>
      <c r="I13" s="124">
        <f t="shared" si="2"/>
        <v>0</v>
      </c>
      <c r="J13" s="124">
        <f t="shared" si="2"/>
        <v>0</v>
      </c>
      <c r="K13" s="124">
        <f t="shared" si="2"/>
        <v>0</v>
      </c>
      <c r="L13" s="124">
        <f t="shared" si="2"/>
        <v>0</v>
      </c>
      <c r="M13" s="124">
        <f t="shared" si="2"/>
        <v>0</v>
      </c>
      <c r="N13" s="124">
        <f t="shared" si="2"/>
        <v>0</v>
      </c>
      <c r="O13" s="124">
        <f t="shared" si="2"/>
        <v>0</v>
      </c>
      <c r="P13" s="124">
        <f t="shared" si="2"/>
        <v>0</v>
      </c>
      <c r="Q13" s="124">
        <f t="shared" si="2"/>
        <v>0</v>
      </c>
      <c r="R13" s="124">
        <f t="shared" si="2"/>
        <v>0</v>
      </c>
      <c r="S13" s="124">
        <f t="shared" si="2"/>
        <v>0</v>
      </c>
      <c r="T13" s="124">
        <f t="shared" si="2"/>
        <v>0</v>
      </c>
      <c r="U13" s="124">
        <f t="shared" si="2"/>
        <v>0</v>
      </c>
      <c r="V13" s="124">
        <f t="shared" si="2"/>
        <v>0</v>
      </c>
      <c r="W13" s="124">
        <f t="shared" si="2"/>
        <v>0</v>
      </c>
      <c r="X13" s="124">
        <f t="shared" si="2"/>
        <v>0</v>
      </c>
      <c r="Y13" s="124">
        <f t="shared" si="2"/>
        <v>0</v>
      </c>
      <c r="Z13" s="124">
        <f t="shared" si="2"/>
        <v>0</v>
      </c>
      <c r="AA13" s="124">
        <f t="shared" si="2"/>
        <v>0</v>
      </c>
      <c r="AB13" s="124">
        <f t="shared" si="2"/>
        <v>0</v>
      </c>
      <c r="AC13" s="124">
        <f t="shared" si="2"/>
        <v>0</v>
      </c>
      <c r="AD13" s="124">
        <f t="shared" si="2"/>
        <v>0</v>
      </c>
      <c r="AE13" s="124">
        <f t="shared" si="2"/>
        <v>0</v>
      </c>
      <c r="AF13" s="124">
        <f t="shared" si="2"/>
        <v>0</v>
      </c>
      <c r="AG13" s="124">
        <f t="shared" si="2"/>
        <v>0</v>
      </c>
      <c r="AH13" s="124" t="str">
        <f>IF(AH7&lt;AG7,SUM(AH11),"")</f>
        <v/>
      </c>
      <c r="AI13" s="198">
        <f>SUM(D13:AH13)</f>
        <v>0</v>
      </c>
    </row>
    <row r="14" spans="1:35" ht="3" customHeight="1">
      <c r="A14" s="288"/>
      <c r="B14" s="73"/>
      <c r="C14" s="56"/>
      <c r="D14" s="187"/>
      <c r="E14" s="187"/>
      <c r="F14" s="187"/>
      <c r="G14" s="187"/>
      <c r="H14" s="187"/>
      <c r="I14" s="187"/>
      <c r="J14" s="187"/>
      <c r="K14" s="187"/>
      <c r="L14" s="187"/>
      <c r="M14" s="187"/>
      <c r="N14" s="187"/>
      <c r="O14" s="187"/>
      <c r="P14" s="187"/>
      <c r="Q14" s="187"/>
      <c r="R14" s="187"/>
      <c r="S14" s="187"/>
      <c r="T14" s="187"/>
      <c r="U14" s="187"/>
      <c r="V14" s="187"/>
      <c r="W14" s="187"/>
      <c r="X14" s="187"/>
      <c r="Y14" s="187"/>
      <c r="Z14" s="187"/>
      <c r="AA14" s="187"/>
      <c r="AB14" s="187"/>
      <c r="AC14" s="187"/>
      <c r="AD14" s="187"/>
      <c r="AE14" s="187"/>
      <c r="AF14" s="187"/>
      <c r="AG14" s="187"/>
      <c r="AH14" s="188"/>
      <c r="AI14" s="189"/>
    </row>
    <row r="15" spans="1:35" ht="25.5">
      <c r="A15" s="288"/>
      <c r="B15" s="303" t="s">
        <v>117</v>
      </c>
      <c r="C15" s="146" t="s">
        <v>122</v>
      </c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197">
        <f t="shared" ref="AI15:AI17" si="3">SUM(D15:AH15)</f>
        <v>0</v>
      </c>
    </row>
    <row r="16" spans="1:35" ht="25.5">
      <c r="A16" s="288"/>
      <c r="B16" s="304"/>
      <c r="C16" s="146" t="s">
        <v>123</v>
      </c>
      <c r="D16" s="3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74"/>
      <c r="AI16" s="197">
        <f t="shared" si="3"/>
        <v>0</v>
      </c>
    </row>
    <row r="17" spans="1:35">
      <c r="A17" s="288"/>
      <c r="B17" s="305"/>
      <c r="C17" s="147" t="s">
        <v>85</v>
      </c>
      <c r="D17" s="136">
        <f t="shared" ref="D17:AG17" si="4">SUM(D15:D16)*1.5</f>
        <v>0</v>
      </c>
      <c r="E17" s="136">
        <f t="shared" si="4"/>
        <v>0</v>
      </c>
      <c r="F17" s="136">
        <f t="shared" si="4"/>
        <v>0</v>
      </c>
      <c r="G17" s="136">
        <f t="shared" si="4"/>
        <v>0</v>
      </c>
      <c r="H17" s="136">
        <f t="shared" si="4"/>
        <v>0</v>
      </c>
      <c r="I17" s="136">
        <f t="shared" si="4"/>
        <v>0</v>
      </c>
      <c r="J17" s="136">
        <f t="shared" si="4"/>
        <v>0</v>
      </c>
      <c r="K17" s="136">
        <f t="shared" si="4"/>
        <v>0</v>
      </c>
      <c r="L17" s="136">
        <f t="shared" si="4"/>
        <v>0</v>
      </c>
      <c r="M17" s="136">
        <f t="shared" si="4"/>
        <v>0</v>
      </c>
      <c r="N17" s="136">
        <f t="shared" si="4"/>
        <v>0</v>
      </c>
      <c r="O17" s="136">
        <f t="shared" si="4"/>
        <v>0</v>
      </c>
      <c r="P17" s="136">
        <f t="shared" si="4"/>
        <v>0</v>
      </c>
      <c r="Q17" s="136">
        <f t="shared" si="4"/>
        <v>0</v>
      </c>
      <c r="R17" s="136">
        <f t="shared" si="4"/>
        <v>0</v>
      </c>
      <c r="S17" s="136">
        <f t="shared" si="4"/>
        <v>0</v>
      </c>
      <c r="T17" s="136">
        <f t="shared" si="4"/>
        <v>0</v>
      </c>
      <c r="U17" s="136">
        <f t="shared" si="4"/>
        <v>0</v>
      </c>
      <c r="V17" s="136">
        <f t="shared" si="4"/>
        <v>0</v>
      </c>
      <c r="W17" s="136">
        <f t="shared" si="4"/>
        <v>0</v>
      </c>
      <c r="X17" s="136">
        <f t="shared" si="4"/>
        <v>0</v>
      </c>
      <c r="Y17" s="136">
        <f t="shared" si="4"/>
        <v>0</v>
      </c>
      <c r="Z17" s="136">
        <f t="shared" si="4"/>
        <v>0</v>
      </c>
      <c r="AA17" s="136">
        <f t="shared" si="4"/>
        <v>0</v>
      </c>
      <c r="AB17" s="136">
        <f t="shared" si="4"/>
        <v>0</v>
      </c>
      <c r="AC17" s="136">
        <f t="shared" si="4"/>
        <v>0</v>
      </c>
      <c r="AD17" s="136">
        <f t="shared" si="4"/>
        <v>0</v>
      </c>
      <c r="AE17" s="136">
        <f t="shared" si="4"/>
        <v>0</v>
      </c>
      <c r="AF17" s="136">
        <f t="shared" si="4"/>
        <v>0</v>
      </c>
      <c r="AG17" s="136">
        <f t="shared" si="4"/>
        <v>0</v>
      </c>
      <c r="AH17" s="136" t="str">
        <f>IF(AH7&lt;AG7,SUM(AH15:AH16)*1.5,"")</f>
        <v/>
      </c>
      <c r="AI17" s="197">
        <f t="shared" si="3"/>
        <v>0</v>
      </c>
    </row>
    <row r="18" spans="1:35" ht="3" customHeight="1">
      <c r="A18" s="288"/>
      <c r="B18" s="78"/>
      <c r="C18" s="66"/>
      <c r="D18" s="67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75"/>
      <c r="AI18" s="190"/>
    </row>
    <row r="19" spans="1:35">
      <c r="A19" s="288"/>
      <c r="B19" s="290" t="s">
        <v>118</v>
      </c>
      <c r="C19" s="148" t="s">
        <v>55</v>
      </c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  <c r="P19" s="125"/>
      <c r="Q19" s="125"/>
      <c r="R19" s="125"/>
      <c r="S19" s="125"/>
      <c r="T19" s="125"/>
      <c r="U19" s="125"/>
      <c r="V19" s="125"/>
      <c r="W19" s="125"/>
      <c r="X19" s="125"/>
      <c r="Y19" s="125"/>
      <c r="Z19" s="125"/>
      <c r="AA19" s="125"/>
      <c r="AB19" s="125"/>
      <c r="AC19" s="125"/>
      <c r="AD19" s="125"/>
      <c r="AE19" s="125"/>
      <c r="AF19" s="125"/>
      <c r="AG19" s="125"/>
      <c r="AH19" s="126"/>
      <c r="AI19" s="208">
        <f t="shared" ref="AI19:AI26" si="5">SUM(D19:AH19)</f>
        <v>0</v>
      </c>
    </row>
    <row r="20" spans="1:35">
      <c r="A20" s="288"/>
      <c r="B20" s="291"/>
      <c r="C20" s="149" t="s">
        <v>56</v>
      </c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77"/>
      <c r="AI20" s="197">
        <f>SUM(D20:AH20)</f>
        <v>0</v>
      </c>
    </row>
    <row r="21" spans="1:35">
      <c r="A21" s="288"/>
      <c r="B21" s="292"/>
      <c r="C21" s="147" t="s">
        <v>85</v>
      </c>
      <c r="D21" s="136">
        <f>SUM(D19)*6</f>
        <v>0</v>
      </c>
      <c r="E21" s="136">
        <f t="shared" ref="E21:AG21" si="6">SUM(E19)*6</f>
        <v>0</v>
      </c>
      <c r="F21" s="136">
        <f t="shared" si="6"/>
        <v>0</v>
      </c>
      <c r="G21" s="136">
        <f t="shared" si="6"/>
        <v>0</v>
      </c>
      <c r="H21" s="136">
        <f t="shared" si="6"/>
        <v>0</v>
      </c>
      <c r="I21" s="136">
        <f t="shared" si="6"/>
        <v>0</v>
      </c>
      <c r="J21" s="136">
        <f t="shared" si="6"/>
        <v>0</v>
      </c>
      <c r="K21" s="136">
        <f t="shared" si="6"/>
        <v>0</v>
      </c>
      <c r="L21" s="136">
        <f t="shared" si="6"/>
        <v>0</v>
      </c>
      <c r="M21" s="136">
        <f t="shared" si="6"/>
        <v>0</v>
      </c>
      <c r="N21" s="136">
        <f t="shared" si="6"/>
        <v>0</v>
      </c>
      <c r="O21" s="136">
        <f t="shared" si="6"/>
        <v>0</v>
      </c>
      <c r="P21" s="136">
        <f t="shared" si="6"/>
        <v>0</v>
      </c>
      <c r="Q21" s="136">
        <f t="shared" si="6"/>
        <v>0</v>
      </c>
      <c r="R21" s="136">
        <f t="shared" si="6"/>
        <v>0</v>
      </c>
      <c r="S21" s="136">
        <f t="shared" si="6"/>
        <v>0</v>
      </c>
      <c r="T21" s="136">
        <f t="shared" si="6"/>
        <v>0</v>
      </c>
      <c r="U21" s="136">
        <f t="shared" si="6"/>
        <v>0</v>
      </c>
      <c r="V21" s="136">
        <f t="shared" si="6"/>
        <v>0</v>
      </c>
      <c r="W21" s="136">
        <f t="shared" si="6"/>
        <v>0</v>
      </c>
      <c r="X21" s="136">
        <f t="shared" si="6"/>
        <v>0</v>
      </c>
      <c r="Y21" s="136">
        <f t="shared" si="6"/>
        <v>0</v>
      </c>
      <c r="Z21" s="136">
        <f t="shared" si="6"/>
        <v>0</v>
      </c>
      <c r="AA21" s="136">
        <f t="shared" si="6"/>
        <v>0</v>
      </c>
      <c r="AB21" s="136">
        <f t="shared" si="6"/>
        <v>0</v>
      </c>
      <c r="AC21" s="136">
        <f t="shared" si="6"/>
        <v>0</v>
      </c>
      <c r="AD21" s="136">
        <f t="shared" si="6"/>
        <v>0</v>
      </c>
      <c r="AE21" s="136">
        <f t="shared" si="6"/>
        <v>0</v>
      </c>
      <c r="AF21" s="136">
        <f t="shared" si="6"/>
        <v>0</v>
      </c>
      <c r="AG21" s="136">
        <f t="shared" si="6"/>
        <v>0</v>
      </c>
      <c r="AH21" s="136" t="str">
        <f>IF(AH7&lt;AG7,SUM(AH19)*6,"")</f>
        <v/>
      </c>
      <c r="AI21" s="197">
        <f t="shared" si="5"/>
        <v>0</v>
      </c>
    </row>
    <row r="22" spans="1:35" ht="3" customHeight="1">
      <c r="A22" s="288"/>
      <c r="B22" s="79"/>
      <c r="C22" s="66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75"/>
      <c r="AI22" s="200"/>
    </row>
    <row r="23" spans="1:35" ht="13.5">
      <c r="A23" s="288"/>
      <c r="B23" s="293" t="s">
        <v>121</v>
      </c>
      <c r="C23" s="196" t="s">
        <v>120</v>
      </c>
      <c r="D23" s="225" t="str">
        <f>PROPER(TEXT(D7,"DDD"))</f>
        <v>Lun</v>
      </c>
      <c r="E23" s="225" t="str">
        <f t="shared" ref="E23:AH23" si="7">PROPER(TEXT(E7,"DDD"))</f>
        <v>Mar</v>
      </c>
      <c r="F23" s="225" t="str">
        <f t="shared" si="7"/>
        <v>Mer</v>
      </c>
      <c r="G23" s="225" t="str">
        <f t="shared" si="7"/>
        <v>Jeu</v>
      </c>
      <c r="H23" s="225" t="str">
        <f t="shared" si="7"/>
        <v>Ven</v>
      </c>
      <c r="I23" s="225" t="str">
        <f t="shared" si="7"/>
        <v>Sam</v>
      </c>
      <c r="J23" s="225" t="str">
        <f t="shared" si="7"/>
        <v>Dim</v>
      </c>
      <c r="K23" s="225" t="str">
        <f t="shared" si="7"/>
        <v>Lun</v>
      </c>
      <c r="L23" s="225" t="str">
        <f t="shared" si="7"/>
        <v>Mar</v>
      </c>
      <c r="M23" s="225" t="str">
        <f t="shared" si="7"/>
        <v>Mer</v>
      </c>
      <c r="N23" s="225" t="str">
        <f t="shared" si="7"/>
        <v>Jeu</v>
      </c>
      <c r="O23" s="225" t="str">
        <f t="shared" si="7"/>
        <v>Ven</v>
      </c>
      <c r="P23" s="225" t="str">
        <f t="shared" si="7"/>
        <v>Sam</v>
      </c>
      <c r="Q23" s="225" t="str">
        <f t="shared" si="7"/>
        <v>Dim</v>
      </c>
      <c r="R23" s="225" t="str">
        <f t="shared" si="7"/>
        <v>Lun</v>
      </c>
      <c r="S23" s="225" t="str">
        <f t="shared" si="7"/>
        <v>Mar</v>
      </c>
      <c r="T23" s="225" t="str">
        <f t="shared" si="7"/>
        <v>Mer</v>
      </c>
      <c r="U23" s="225" t="str">
        <f t="shared" si="7"/>
        <v>Jeu</v>
      </c>
      <c r="V23" s="225" t="str">
        <f t="shared" si="7"/>
        <v>Ven</v>
      </c>
      <c r="W23" s="225" t="str">
        <f t="shared" si="7"/>
        <v>Sam</v>
      </c>
      <c r="X23" s="225" t="str">
        <f t="shared" si="7"/>
        <v>Dim</v>
      </c>
      <c r="Y23" s="225" t="str">
        <f t="shared" si="7"/>
        <v>Lun</v>
      </c>
      <c r="Z23" s="225" t="str">
        <f t="shared" si="7"/>
        <v>Mar</v>
      </c>
      <c r="AA23" s="225" t="str">
        <f t="shared" si="7"/>
        <v>Mer</v>
      </c>
      <c r="AB23" s="225" t="str">
        <f t="shared" si="7"/>
        <v>Jeu</v>
      </c>
      <c r="AC23" s="225" t="str">
        <f t="shared" si="7"/>
        <v>Ven</v>
      </c>
      <c r="AD23" s="225" t="str">
        <f t="shared" si="7"/>
        <v>Sam</v>
      </c>
      <c r="AE23" s="225" t="str">
        <f t="shared" si="7"/>
        <v>Dim</v>
      </c>
      <c r="AF23" s="225" t="str">
        <f t="shared" si="7"/>
        <v>Lun</v>
      </c>
      <c r="AG23" s="225" t="str">
        <f t="shared" si="7"/>
        <v>Mar</v>
      </c>
      <c r="AH23" s="226" t="str">
        <f t="shared" si="7"/>
        <v/>
      </c>
      <c r="AI23" s="197"/>
    </row>
    <row r="24" spans="1:35">
      <c r="A24" s="288"/>
      <c r="B24" s="294"/>
      <c r="C24" s="63" t="s">
        <v>124</v>
      </c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72"/>
      <c r="AI24" s="197">
        <f t="shared" si="5"/>
        <v>0</v>
      </c>
    </row>
    <row r="25" spans="1:35">
      <c r="A25" s="288"/>
      <c r="B25" s="295"/>
      <c r="C25" s="150" t="s">
        <v>119</v>
      </c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76"/>
      <c r="AI25" s="197">
        <f t="shared" si="5"/>
        <v>0</v>
      </c>
    </row>
    <row r="26" spans="1:35">
      <c r="A26" s="288"/>
      <c r="B26" s="296"/>
      <c r="C26" s="151" t="s">
        <v>128</v>
      </c>
      <c r="D26" s="124">
        <f t="shared" ref="D26:AG26" si="8">D25-D24</f>
        <v>0</v>
      </c>
      <c r="E26" s="124">
        <f t="shared" si="8"/>
        <v>0</v>
      </c>
      <c r="F26" s="124">
        <f t="shared" si="8"/>
        <v>0</v>
      </c>
      <c r="G26" s="124">
        <f t="shared" si="8"/>
        <v>0</v>
      </c>
      <c r="H26" s="124">
        <f t="shared" si="8"/>
        <v>0</v>
      </c>
      <c r="I26" s="124">
        <f t="shared" si="8"/>
        <v>0</v>
      </c>
      <c r="J26" s="124">
        <f t="shared" si="8"/>
        <v>0</v>
      </c>
      <c r="K26" s="124">
        <f t="shared" si="8"/>
        <v>0</v>
      </c>
      <c r="L26" s="124">
        <f t="shared" si="8"/>
        <v>0</v>
      </c>
      <c r="M26" s="124">
        <f t="shared" si="8"/>
        <v>0</v>
      </c>
      <c r="N26" s="124">
        <f t="shared" si="8"/>
        <v>0</v>
      </c>
      <c r="O26" s="124">
        <f t="shared" si="8"/>
        <v>0</v>
      </c>
      <c r="P26" s="124">
        <f t="shared" si="8"/>
        <v>0</v>
      </c>
      <c r="Q26" s="124">
        <f t="shared" si="8"/>
        <v>0</v>
      </c>
      <c r="R26" s="124">
        <f t="shared" si="8"/>
        <v>0</v>
      </c>
      <c r="S26" s="124">
        <f t="shared" si="8"/>
        <v>0</v>
      </c>
      <c r="T26" s="124">
        <f t="shared" si="8"/>
        <v>0</v>
      </c>
      <c r="U26" s="124">
        <f t="shared" si="8"/>
        <v>0</v>
      </c>
      <c r="V26" s="124">
        <f t="shared" si="8"/>
        <v>0</v>
      </c>
      <c r="W26" s="124">
        <f t="shared" si="8"/>
        <v>0</v>
      </c>
      <c r="X26" s="124">
        <f t="shared" si="8"/>
        <v>0</v>
      </c>
      <c r="Y26" s="124">
        <f t="shared" si="8"/>
        <v>0</v>
      </c>
      <c r="Z26" s="124">
        <f t="shared" si="8"/>
        <v>0</v>
      </c>
      <c r="AA26" s="124">
        <f t="shared" si="8"/>
        <v>0</v>
      </c>
      <c r="AB26" s="124">
        <f t="shared" si="8"/>
        <v>0</v>
      </c>
      <c r="AC26" s="124">
        <f t="shared" si="8"/>
        <v>0</v>
      </c>
      <c r="AD26" s="124">
        <f t="shared" si="8"/>
        <v>0</v>
      </c>
      <c r="AE26" s="124">
        <f t="shared" si="8"/>
        <v>0</v>
      </c>
      <c r="AF26" s="124">
        <f t="shared" si="8"/>
        <v>0</v>
      </c>
      <c r="AG26" s="124">
        <f t="shared" si="8"/>
        <v>0</v>
      </c>
      <c r="AH26" s="124" t="str">
        <f>IF(AH7&lt;AG7,AH25-AH24,"")</f>
        <v/>
      </c>
      <c r="AI26" s="197">
        <f t="shared" si="5"/>
        <v>0</v>
      </c>
    </row>
    <row r="27" spans="1:35" ht="3" customHeight="1">
      <c r="A27" s="288"/>
      <c r="B27" s="145"/>
      <c r="C27" s="65"/>
      <c r="D27" s="128"/>
      <c r="E27" s="128"/>
      <c r="F27" s="128"/>
      <c r="G27" s="128"/>
      <c r="H27" s="128"/>
      <c r="I27" s="128"/>
      <c r="J27" s="128"/>
      <c r="K27" s="128"/>
      <c r="L27" s="128"/>
      <c r="M27" s="128"/>
      <c r="N27" s="128"/>
      <c r="O27" s="128"/>
      <c r="P27" s="128"/>
      <c r="Q27" s="128"/>
      <c r="R27" s="128"/>
      <c r="S27" s="128"/>
      <c r="T27" s="128"/>
      <c r="U27" s="128"/>
      <c r="V27" s="128"/>
      <c r="W27" s="128"/>
      <c r="X27" s="128"/>
      <c r="Y27" s="128"/>
      <c r="Z27" s="128"/>
      <c r="AA27" s="128"/>
      <c r="AB27" s="128"/>
      <c r="AC27" s="128"/>
      <c r="AD27" s="128"/>
      <c r="AE27" s="128"/>
      <c r="AF27" s="128"/>
      <c r="AG27" s="128"/>
      <c r="AH27" s="129"/>
      <c r="AI27" s="200"/>
    </row>
    <row r="28" spans="1:35" ht="13.9" customHeight="1">
      <c r="A28" s="288"/>
      <c r="B28" s="70" t="s">
        <v>131</v>
      </c>
      <c r="C28" s="143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193"/>
      <c r="AI28" s="201">
        <f>SUM(D28:AH28)</f>
        <v>0</v>
      </c>
    </row>
    <row r="29" spans="1:35" ht="3" customHeight="1">
      <c r="A29" s="288"/>
      <c r="B29" s="144"/>
      <c r="C29" s="65"/>
      <c r="D29" s="128"/>
      <c r="E29" s="128"/>
      <c r="F29" s="128"/>
      <c r="G29" s="128"/>
      <c r="H29" s="128"/>
      <c r="I29" s="128"/>
      <c r="J29" s="128"/>
      <c r="K29" s="128"/>
      <c r="L29" s="128"/>
      <c r="M29" s="128"/>
      <c r="N29" s="128"/>
      <c r="O29" s="128"/>
      <c r="P29" s="128"/>
      <c r="Q29" s="128"/>
      <c r="R29" s="128"/>
      <c r="S29" s="128"/>
      <c r="T29" s="128"/>
      <c r="U29" s="128"/>
      <c r="V29" s="128"/>
      <c r="W29" s="128"/>
      <c r="X29" s="128"/>
      <c r="Y29" s="128"/>
      <c r="Z29" s="128"/>
      <c r="AA29" s="128"/>
      <c r="AB29" s="128"/>
      <c r="AC29" s="128"/>
      <c r="AD29" s="128"/>
      <c r="AE29" s="128"/>
      <c r="AF29" s="128"/>
      <c r="AG29" s="128"/>
      <c r="AH29" s="129"/>
      <c r="AI29" s="200"/>
    </row>
    <row r="30" spans="1:35">
      <c r="A30" s="288"/>
      <c r="B30" s="297" t="s">
        <v>31</v>
      </c>
      <c r="C30" s="29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72"/>
      <c r="AI30" s="197">
        <f>SUM(D30:AH30)</f>
        <v>0</v>
      </c>
    </row>
    <row r="31" spans="1:35">
      <c r="A31" s="288"/>
      <c r="B31" s="297" t="s">
        <v>105</v>
      </c>
      <c r="C31" s="29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72"/>
      <c r="AI31" s="197">
        <f>SUM(D31:AH31)</f>
        <v>0</v>
      </c>
    </row>
    <row r="32" spans="1:35" ht="13.5" thickBot="1">
      <c r="A32" s="289"/>
      <c r="B32" s="299" t="s">
        <v>153</v>
      </c>
      <c r="C32" s="300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80"/>
      <c r="AI32" s="202">
        <f>SUM(D32:AH32)</f>
        <v>0</v>
      </c>
    </row>
    <row r="33" spans="1:35" ht="13.5" thickTop="1">
      <c r="A33" s="59"/>
    </row>
    <row r="34" spans="1:35">
      <c r="A34" s="59"/>
    </row>
    <row r="35" spans="1:35">
      <c r="B35" s="347" t="s">
        <v>6</v>
      </c>
      <c r="C35" s="347"/>
      <c r="D35" s="348"/>
      <c r="E35" s="348"/>
      <c r="F35" s="348"/>
      <c r="G35" s="348"/>
      <c r="H35" s="348"/>
      <c r="I35" s="348"/>
      <c r="J35" s="348"/>
      <c r="K35" s="348"/>
      <c r="L35" s="348"/>
      <c r="N35" s="346" t="s">
        <v>7</v>
      </c>
      <c r="O35" s="346"/>
      <c r="P35" s="346"/>
      <c r="Q35" s="346"/>
      <c r="R35" s="346"/>
      <c r="S35" s="4"/>
      <c r="T35" s="4"/>
      <c r="U35" s="4"/>
      <c r="V35" s="4"/>
      <c r="W35" s="4"/>
      <c r="X35" s="4"/>
      <c r="Y35" s="4"/>
      <c r="Z35" s="4"/>
      <c r="AA35" s="4"/>
      <c r="AB35" s="4"/>
      <c r="AD35" s="1" t="s">
        <v>8</v>
      </c>
      <c r="AE35" s="4"/>
      <c r="AF35" s="4"/>
      <c r="AG35" s="4"/>
      <c r="AH35" s="4"/>
      <c r="AI35" s="4"/>
    </row>
    <row r="37" spans="1:35">
      <c r="B37" s="350" t="s">
        <v>22</v>
      </c>
      <c r="C37" s="350"/>
      <c r="D37" s="351"/>
      <c r="E37" s="351"/>
      <c r="F37" s="351"/>
      <c r="G37" s="351"/>
      <c r="H37" s="351"/>
      <c r="I37" s="351"/>
      <c r="J37" s="351"/>
      <c r="K37" s="351"/>
      <c r="L37" s="351"/>
    </row>
    <row r="38" spans="1:35">
      <c r="B38" s="351"/>
      <c r="C38" s="351"/>
      <c r="D38" s="351"/>
      <c r="E38" s="351"/>
      <c r="F38" s="351"/>
      <c r="G38" s="351"/>
      <c r="H38" s="351"/>
      <c r="I38" s="351"/>
      <c r="J38" s="351"/>
      <c r="K38" s="351"/>
      <c r="L38" s="351"/>
      <c r="N38" s="346" t="s">
        <v>23</v>
      </c>
      <c r="O38" s="346"/>
      <c r="P38" s="346"/>
      <c r="Q38" s="346"/>
      <c r="R38" s="346"/>
      <c r="S38" s="4"/>
      <c r="T38" s="4"/>
      <c r="U38" s="4"/>
      <c r="V38" s="4"/>
      <c r="W38" s="4"/>
      <c r="X38" s="4"/>
      <c r="Y38" s="4"/>
      <c r="Z38" s="4"/>
      <c r="AA38" s="4"/>
      <c r="AB38" s="4"/>
      <c r="AD38" s="1" t="s">
        <v>8</v>
      </c>
      <c r="AE38" s="4"/>
      <c r="AF38" s="4"/>
      <c r="AG38" s="4"/>
      <c r="AH38" s="4"/>
      <c r="AI38" s="4"/>
    </row>
    <row r="39" spans="1:35">
      <c r="B39" s="135"/>
      <c r="C39" s="135"/>
      <c r="D39" s="135"/>
      <c r="E39" s="135"/>
      <c r="F39" s="135"/>
      <c r="G39" s="135"/>
      <c r="H39" s="135"/>
      <c r="I39" s="135"/>
      <c r="J39" s="135"/>
      <c r="K39" s="135"/>
      <c r="L39" s="135"/>
      <c r="N39" s="137" t="s">
        <v>126</v>
      </c>
      <c r="O39" s="137" t="s">
        <v>125</v>
      </c>
      <c r="P39" s="137" t="s">
        <v>127</v>
      </c>
      <c r="Q39" s="134"/>
      <c r="R39" s="134"/>
      <c r="S39" s="3"/>
      <c r="T39" s="3"/>
      <c r="U39" s="3"/>
      <c r="V39" s="3"/>
      <c r="W39" s="3"/>
      <c r="X39" s="3"/>
      <c r="Y39" s="3"/>
      <c r="Z39" s="3"/>
      <c r="AA39" s="3"/>
      <c r="AB39" s="3"/>
      <c r="AD39" s="1"/>
      <c r="AE39" s="3"/>
      <c r="AF39" s="3"/>
      <c r="AG39" s="3"/>
      <c r="AH39" s="3"/>
      <c r="AI39" s="3"/>
    </row>
    <row r="40" spans="1:35" ht="13.5" thickBot="1"/>
    <row r="41" spans="1:35" ht="28.15" customHeight="1" thickTop="1" thickBot="1">
      <c r="B41" s="14" t="s">
        <v>9</v>
      </c>
      <c r="C41" s="247" t="s">
        <v>14</v>
      </c>
      <c r="D41" s="248"/>
      <c r="E41" s="248"/>
      <c r="F41" s="248"/>
      <c r="G41" s="248"/>
      <c r="H41" s="249"/>
      <c r="I41" s="352" t="s">
        <v>34</v>
      </c>
      <c r="J41" s="353"/>
      <c r="K41" s="354"/>
      <c r="L41" s="352" t="s">
        <v>35</v>
      </c>
      <c r="M41" s="353"/>
      <c r="N41" s="354"/>
      <c r="O41" s="352" t="s">
        <v>36</v>
      </c>
      <c r="P41" s="248"/>
      <c r="Q41" s="248"/>
      <c r="R41" s="247" t="s">
        <v>15</v>
      </c>
      <c r="S41" s="248"/>
      <c r="T41" s="334"/>
      <c r="U41" s="15"/>
      <c r="V41" s="15"/>
      <c r="W41" s="322" t="s">
        <v>39</v>
      </c>
      <c r="X41" s="323"/>
      <c r="Y41" s="323"/>
      <c r="Z41" s="323"/>
      <c r="AA41" s="323"/>
      <c r="AB41" s="323"/>
      <c r="AC41" s="323"/>
      <c r="AD41" s="323"/>
      <c r="AE41" s="323"/>
      <c r="AF41" s="323"/>
      <c r="AG41" s="323"/>
      <c r="AH41" s="323"/>
      <c r="AI41" s="324"/>
    </row>
    <row r="42" spans="1:35" ht="13.5" thickTop="1">
      <c r="B42" s="13">
        <v>1</v>
      </c>
      <c r="C42" s="234" t="s">
        <v>40</v>
      </c>
      <c r="D42" s="235"/>
      <c r="E42" s="235"/>
      <c r="F42" s="235"/>
      <c r="G42" s="235"/>
      <c r="H42" s="236"/>
      <c r="I42" s="241">
        <v>0</v>
      </c>
      <c r="J42" s="242"/>
      <c r="K42" s="243"/>
      <c r="L42" s="241">
        <v>0</v>
      </c>
      <c r="M42" s="242"/>
      <c r="N42" s="243"/>
      <c r="O42" s="241">
        <v>0</v>
      </c>
      <c r="P42" s="286"/>
      <c r="Q42" s="286"/>
      <c r="R42" s="244">
        <f>I42+L42-O42</f>
        <v>0</v>
      </c>
      <c r="S42" s="312"/>
      <c r="T42" s="313"/>
      <c r="U42" s="16"/>
      <c r="V42" s="17"/>
      <c r="W42" s="325"/>
      <c r="X42" s="326"/>
      <c r="Y42" s="326"/>
      <c r="Z42" s="326"/>
      <c r="AA42" s="326"/>
      <c r="AB42" s="326"/>
      <c r="AC42" s="326"/>
      <c r="AD42" s="326"/>
      <c r="AE42" s="326"/>
      <c r="AF42" s="326"/>
      <c r="AG42" s="326"/>
      <c r="AH42" s="326"/>
      <c r="AI42" s="327"/>
    </row>
    <row r="43" spans="1:35">
      <c r="B43" s="13" t="s">
        <v>33</v>
      </c>
      <c r="C43" s="342" t="s">
        <v>99</v>
      </c>
      <c r="D43" s="343"/>
      <c r="E43" s="343"/>
      <c r="F43" s="343"/>
      <c r="G43" s="343"/>
      <c r="H43" s="344"/>
      <c r="I43" s="241">
        <v>0</v>
      </c>
      <c r="J43" s="242"/>
      <c r="K43" s="243"/>
      <c r="L43" s="241">
        <v>0</v>
      </c>
      <c r="M43" s="242"/>
      <c r="N43" s="243"/>
      <c r="O43" s="241">
        <v>0</v>
      </c>
      <c r="P43" s="242"/>
      <c r="Q43" s="243"/>
      <c r="R43" s="244">
        <f>I43+L43-O43</f>
        <v>0</v>
      </c>
      <c r="S43" s="245"/>
      <c r="T43" s="246"/>
      <c r="U43" s="16"/>
      <c r="V43" s="18"/>
      <c r="W43" s="328"/>
      <c r="X43" s="329"/>
      <c r="Y43" s="329"/>
      <c r="Z43" s="329"/>
      <c r="AA43" s="329"/>
      <c r="AB43" s="329"/>
      <c r="AC43" s="329"/>
      <c r="AD43" s="329"/>
      <c r="AE43" s="329"/>
      <c r="AF43" s="329"/>
      <c r="AG43" s="329"/>
      <c r="AH43" s="329"/>
      <c r="AI43" s="330"/>
    </row>
    <row r="44" spans="1:35" ht="13.5" thickBot="1">
      <c r="B44" s="98" t="s">
        <v>104</v>
      </c>
      <c r="C44" s="234" t="s">
        <v>105</v>
      </c>
      <c r="D44" s="235"/>
      <c r="E44" s="235"/>
      <c r="F44" s="235"/>
      <c r="G44" s="235"/>
      <c r="H44" s="236"/>
      <c r="I44" s="238">
        <v>0</v>
      </c>
      <c r="J44" s="239"/>
      <c r="K44" s="240"/>
      <c r="L44" s="238">
        <f>SUM(AI31)</f>
        <v>0</v>
      </c>
      <c r="M44" s="239"/>
      <c r="N44" s="240"/>
      <c r="O44" s="241">
        <v>0</v>
      </c>
      <c r="P44" s="242"/>
      <c r="Q44" s="243"/>
      <c r="R44" s="244">
        <f>I44+L44-O44</f>
        <v>0</v>
      </c>
      <c r="S44" s="245"/>
      <c r="T44" s="246"/>
      <c r="U44" s="16"/>
      <c r="V44" s="17"/>
      <c r="W44" s="328"/>
      <c r="X44" s="329"/>
      <c r="Y44" s="329"/>
      <c r="Z44" s="329"/>
      <c r="AA44" s="329"/>
      <c r="AB44" s="329"/>
      <c r="AC44" s="329"/>
      <c r="AD44" s="329"/>
      <c r="AE44" s="329"/>
      <c r="AF44" s="329"/>
      <c r="AG44" s="329"/>
      <c r="AH44" s="329"/>
      <c r="AI44" s="330"/>
    </row>
    <row r="45" spans="1:35" ht="14.25" thickTop="1" thickBot="1">
      <c r="B45" s="13">
        <v>2</v>
      </c>
      <c r="C45" s="234" t="s">
        <v>129</v>
      </c>
      <c r="D45" s="235"/>
      <c r="E45" s="235"/>
      <c r="F45" s="235"/>
      <c r="G45" s="235"/>
      <c r="H45" s="236"/>
      <c r="I45" s="238">
        <v>0</v>
      </c>
      <c r="J45" s="239"/>
      <c r="K45" s="240"/>
      <c r="L45" s="238" t="str">
        <f>IF(IF(AI25&gt;=AI24,AI25-AI24,"0,000")*AI26&lt;=0,"0,000",AI26*1.5)</f>
        <v>0,000</v>
      </c>
      <c r="M45" s="239"/>
      <c r="N45" s="240"/>
      <c r="O45" s="238" t="str">
        <f>IF(IF(AI24&gt;=AI25,AI25-AI24,"0,000")*AI24&lt;=0,"0,000","0,000")</f>
        <v>0,000</v>
      </c>
      <c r="P45" s="338"/>
      <c r="Q45" s="338"/>
      <c r="R45" s="244">
        <f>IF(I45+L45-O45&lt;="0",L45+I45,I45+L45)-U45</f>
        <v>0</v>
      </c>
      <c r="S45" s="245"/>
      <c r="T45" s="245"/>
      <c r="U45" s="204"/>
      <c r="V45" s="16"/>
      <c r="W45" s="331"/>
      <c r="X45" s="332"/>
      <c r="Y45" s="332"/>
      <c r="Z45" s="332"/>
      <c r="AA45" s="332"/>
      <c r="AB45" s="332"/>
      <c r="AC45" s="332"/>
      <c r="AD45" s="332"/>
      <c r="AE45" s="332"/>
      <c r="AF45" s="332"/>
      <c r="AG45" s="332"/>
      <c r="AH45" s="332"/>
      <c r="AI45" s="333"/>
    </row>
    <row r="46" spans="1:35" ht="14.25" thickTop="1" thickBot="1">
      <c r="B46" s="13">
        <v>3</v>
      </c>
      <c r="C46" s="234" t="s">
        <v>130</v>
      </c>
      <c r="D46" s="235"/>
      <c r="E46" s="235"/>
      <c r="F46" s="235"/>
      <c r="G46" s="235"/>
      <c r="H46" s="236"/>
      <c r="I46" s="238">
        <v>0</v>
      </c>
      <c r="J46" s="239"/>
      <c r="K46" s="240"/>
      <c r="L46" s="238">
        <f>AI28</f>
        <v>0</v>
      </c>
      <c r="M46" s="239"/>
      <c r="N46" s="240"/>
      <c r="O46" s="241">
        <v>0</v>
      </c>
      <c r="P46" s="242"/>
      <c r="Q46" s="243"/>
      <c r="R46" s="244">
        <f>I46+L46-O46</f>
        <v>0</v>
      </c>
      <c r="S46" s="245"/>
      <c r="T46" s="246"/>
      <c r="U46" s="16"/>
      <c r="V46" s="16"/>
      <c r="W46" s="141"/>
      <c r="X46" s="141"/>
      <c r="Y46" s="141"/>
      <c r="Z46" s="141"/>
      <c r="AA46" s="141"/>
      <c r="AB46" s="141"/>
      <c r="AC46" s="141"/>
      <c r="AD46" s="141"/>
      <c r="AE46" s="141"/>
      <c r="AF46" s="141"/>
      <c r="AG46" s="141"/>
      <c r="AH46" s="141"/>
      <c r="AI46" s="141"/>
    </row>
    <row r="47" spans="1:35" ht="14.25" thickTop="1" thickBot="1">
      <c r="B47" s="13">
        <v>4</v>
      </c>
      <c r="C47" s="234" t="s">
        <v>10</v>
      </c>
      <c r="D47" s="235"/>
      <c r="E47" s="235"/>
      <c r="F47" s="235"/>
      <c r="G47" s="235"/>
      <c r="H47" s="236"/>
      <c r="I47" s="238">
        <v>0</v>
      </c>
      <c r="J47" s="239"/>
      <c r="K47" s="240"/>
      <c r="L47" s="238">
        <f>SUM(AI17,AI21)</f>
        <v>0</v>
      </c>
      <c r="M47" s="239"/>
      <c r="N47" s="240"/>
      <c r="O47" s="241">
        <v>0</v>
      </c>
      <c r="P47" s="286"/>
      <c r="Q47" s="286"/>
      <c r="R47" s="244">
        <f t="shared" ref="R47:R54" si="9">I47+L47-O47</f>
        <v>0</v>
      </c>
      <c r="S47" s="312"/>
      <c r="T47" s="313"/>
      <c r="U47" s="16"/>
      <c r="V47" s="16"/>
      <c r="W47" s="335" t="s">
        <v>30</v>
      </c>
      <c r="X47" s="336"/>
      <c r="Y47" s="336"/>
      <c r="Z47" s="336"/>
      <c r="AA47" s="336"/>
      <c r="AB47" s="336"/>
      <c r="AC47" s="336"/>
      <c r="AD47" s="336"/>
      <c r="AE47" s="336"/>
      <c r="AF47" s="336"/>
      <c r="AG47" s="336"/>
      <c r="AH47" s="336"/>
      <c r="AI47" s="337"/>
    </row>
    <row r="48" spans="1:35" ht="13.5" thickTop="1">
      <c r="B48" s="13">
        <v>5</v>
      </c>
      <c r="C48" s="234" t="s">
        <v>11</v>
      </c>
      <c r="D48" s="235"/>
      <c r="E48" s="235"/>
      <c r="F48" s="235"/>
      <c r="G48" s="235"/>
      <c r="H48" s="236"/>
      <c r="I48" s="238">
        <v>0</v>
      </c>
      <c r="J48" s="239"/>
      <c r="K48" s="240"/>
      <c r="L48" s="238">
        <v>0</v>
      </c>
      <c r="M48" s="239"/>
      <c r="N48" s="240"/>
      <c r="O48" s="241">
        <v>0</v>
      </c>
      <c r="P48" s="286"/>
      <c r="Q48" s="286"/>
      <c r="R48" s="244">
        <f t="shared" si="9"/>
        <v>0</v>
      </c>
      <c r="S48" s="312"/>
      <c r="T48" s="313"/>
      <c r="U48" s="16"/>
      <c r="V48" s="16"/>
      <c r="W48" s="21"/>
      <c r="X48" s="19" t="s">
        <v>37</v>
      </c>
      <c r="Y48" s="29" t="s">
        <v>43</v>
      </c>
      <c r="Z48" s="29"/>
      <c r="AA48" s="29"/>
      <c r="AB48" s="30"/>
      <c r="AC48" s="22"/>
      <c r="AD48" s="19" t="s">
        <v>41</v>
      </c>
      <c r="AE48" s="29" t="s">
        <v>45</v>
      </c>
      <c r="AF48" s="30"/>
      <c r="AG48" s="30"/>
      <c r="AH48" s="29"/>
      <c r="AI48" s="23"/>
    </row>
    <row r="49" spans="2:35">
      <c r="B49" s="13">
        <v>6</v>
      </c>
      <c r="C49" s="234" t="s">
        <v>98</v>
      </c>
      <c r="D49" s="235"/>
      <c r="E49" s="235"/>
      <c r="F49" s="235"/>
      <c r="G49" s="235"/>
      <c r="H49" s="236"/>
      <c r="I49" s="238">
        <v>0</v>
      </c>
      <c r="J49" s="239"/>
      <c r="K49" s="240"/>
      <c r="L49" s="238">
        <v>0</v>
      </c>
      <c r="M49" s="239"/>
      <c r="N49" s="240"/>
      <c r="O49" s="241">
        <v>0</v>
      </c>
      <c r="P49" s="286"/>
      <c r="Q49" s="286"/>
      <c r="R49" s="244">
        <f t="shared" si="9"/>
        <v>0</v>
      </c>
      <c r="S49" s="312"/>
      <c r="T49" s="313"/>
      <c r="U49" s="16"/>
      <c r="V49" s="16"/>
      <c r="W49" s="24"/>
      <c r="X49" s="19" t="s">
        <v>38</v>
      </c>
      <c r="Y49" s="20" t="s">
        <v>44</v>
      </c>
      <c r="Z49" s="20"/>
      <c r="AA49" s="20"/>
      <c r="AB49" s="34"/>
      <c r="AC49" s="3"/>
      <c r="AD49" s="19" t="s">
        <v>42</v>
      </c>
      <c r="AE49" s="20" t="s">
        <v>46</v>
      </c>
      <c r="AF49" s="34"/>
      <c r="AG49" s="34"/>
      <c r="AH49" s="20"/>
      <c r="AI49" s="25"/>
    </row>
    <row r="50" spans="2:35">
      <c r="B50" s="13">
        <v>7</v>
      </c>
      <c r="C50" s="234" t="s">
        <v>12</v>
      </c>
      <c r="D50" s="235"/>
      <c r="E50" s="235"/>
      <c r="F50" s="235"/>
      <c r="G50" s="235"/>
      <c r="H50" s="236"/>
      <c r="I50" s="238">
        <v>0</v>
      </c>
      <c r="J50" s="239"/>
      <c r="K50" s="240"/>
      <c r="L50" s="238">
        <v>0</v>
      </c>
      <c r="M50" s="239"/>
      <c r="N50" s="240"/>
      <c r="O50" s="241">
        <v>0</v>
      </c>
      <c r="P50" s="286"/>
      <c r="Q50" s="286"/>
      <c r="R50" s="244">
        <f t="shared" si="9"/>
        <v>0</v>
      </c>
      <c r="S50" s="312"/>
      <c r="T50" s="313"/>
      <c r="U50" s="16"/>
      <c r="V50" s="16"/>
      <c r="W50" s="24"/>
      <c r="X50" s="19"/>
      <c r="Y50" s="16"/>
      <c r="Z50" s="16"/>
      <c r="AA50" s="16"/>
      <c r="AB50" s="33"/>
      <c r="AC50" s="3"/>
      <c r="AD50" s="19"/>
      <c r="AE50" s="16"/>
      <c r="AF50" s="16"/>
      <c r="AG50" s="16"/>
      <c r="AH50" s="16"/>
      <c r="AI50" s="25"/>
    </row>
    <row r="51" spans="2:35">
      <c r="B51" s="13">
        <v>8</v>
      </c>
      <c r="C51" s="234" t="s">
        <v>13</v>
      </c>
      <c r="D51" s="235"/>
      <c r="E51" s="235"/>
      <c r="F51" s="235"/>
      <c r="G51" s="235"/>
      <c r="H51" s="236"/>
      <c r="I51" s="238">
        <v>0</v>
      </c>
      <c r="J51" s="239"/>
      <c r="K51" s="240"/>
      <c r="L51" s="238">
        <v>0</v>
      </c>
      <c r="M51" s="239"/>
      <c r="N51" s="240"/>
      <c r="O51" s="241">
        <v>0</v>
      </c>
      <c r="P51" s="242"/>
      <c r="Q51" s="242"/>
      <c r="R51" s="244">
        <f t="shared" si="9"/>
        <v>0</v>
      </c>
      <c r="S51" s="312"/>
      <c r="T51" s="313"/>
      <c r="U51" s="6"/>
      <c r="V51" s="6"/>
      <c r="W51" s="24"/>
      <c r="X51" s="19" t="s">
        <v>110</v>
      </c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25"/>
    </row>
    <row r="52" spans="2:35" ht="13.5" thickBot="1">
      <c r="B52" s="97">
        <v>11</v>
      </c>
      <c r="C52" s="314" t="s">
        <v>27</v>
      </c>
      <c r="D52" s="315"/>
      <c r="E52" s="315"/>
      <c r="F52" s="315"/>
      <c r="G52" s="315"/>
      <c r="H52" s="316"/>
      <c r="I52" s="238">
        <v>0</v>
      </c>
      <c r="J52" s="239"/>
      <c r="K52" s="240"/>
      <c r="L52" s="317">
        <v>0</v>
      </c>
      <c r="M52" s="317"/>
      <c r="N52" s="317"/>
      <c r="O52" s="317">
        <v>0</v>
      </c>
      <c r="P52" s="317"/>
      <c r="Q52" s="318"/>
      <c r="R52" s="319">
        <f t="shared" si="9"/>
        <v>0</v>
      </c>
      <c r="S52" s="320"/>
      <c r="T52" s="321"/>
      <c r="U52" s="6"/>
      <c r="V52" s="6"/>
      <c r="W52" s="26"/>
      <c r="X52" s="31"/>
      <c r="Y52" s="31"/>
      <c r="Z52" s="27"/>
      <c r="AA52" s="27"/>
      <c r="AB52" s="32"/>
      <c r="AC52" s="27"/>
      <c r="AD52" s="27"/>
      <c r="AE52" s="27"/>
      <c r="AF52" s="27"/>
      <c r="AG52" s="27"/>
      <c r="AH52" s="27"/>
      <c r="AI52" s="28"/>
    </row>
    <row r="53" spans="2:35" ht="14.25" thickTop="1" thickBot="1">
      <c r="B53" s="46">
        <v>12</v>
      </c>
      <c r="C53" s="256" t="s">
        <v>97</v>
      </c>
      <c r="D53" s="257"/>
      <c r="E53" s="257"/>
      <c r="F53" s="257"/>
      <c r="G53" s="257"/>
      <c r="H53" s="258"/>
      <c r="I53" s="259">
        <v>0</v>
      </c>
      <c r="J53" s="260"/>
      <c r="K53" s="261"/>
      <c r="L53" s="268">
        <v>0</v>
      </c>
      <c r="M53" s="269"/>
      <c r="N53" s="270"/>
      <c r="O53" s="262">
        <v>0</v>
      </c>
      <c r="P53" s="263"/>
      <c r="Q53" s="264"/>
      <c r="R53" s="265">
        <f t="shared" si="9"/>
        <v>0</v>
      </c>
      <c r="S53" s="266"/>
      <c r="T53" s="267"/>
      <c r="U53" s="6"/>
      <c r="V53" s="6"/>
      <c r="AG53" s="250" t="s">
        <v>32</v>
      </c>
      <c r="AH53" s="250"/>
      <c r="AI53" s="250"/>
    </row>
    <row r="54" spans="2:35" ht="15" thickTop="1" thickBot="1">
      <c r="B54" s="47">
        <v>13</v>
      </c>
      <c r="C54" s="271" t="s">
        <v>100</v>
      </c>
      <c r="D54" s="272"/>
      <c r="E54" s="272"/>
      <c r="F54" s="272"/>
      <c r="G54" s="272"/>
      <c r="H54" s="273"/>
      <c r="I54" s="274">
        <v>0</v>
      </c>
      <c r="J54" s="275"/>
      <c r="K54" s="276"/>
      <c r="L54" s="277">
        <v>0</v>
      </c>
      <c r="M54" s="278"/>
      <c r="N54" s="279"/>
      <c r="O54" s="280">
        <v>0</v>
      </c>
      <c r="P54" s="281"/>
      <c r="Q54" s="282"/>
      <c r="R54" s="283">
        <f t="shared" si="9"/>
        <v>0</v>
      </c>
      <c r="S54" s="284"/>
      <c r="T54" s="285"/>
      <c r="U54" s="6"/>
      <c r="V54" s="6"/>
      <c r="W54" s="251" t="s">
        <v>101</v>
      </c>
      <c r="X54" s="252"/>
      <c r="Y54" s="252"/>
      <c r="Z54" s="253"/>
      <c r="AA54" s="254">
        <f>SUM(O42:Q54)+U45</f>
        <v>0</v>
      </c>
      <c r="AB54" s="255"/>
      <c r="AI54" s="142" t="s">
        <v>111</v>
      </c>
    </row>
    <row r="55" spans="2:35" ht="14.25" thickTop="1">
      <c r="B55" s="132"/>
      <c r="C55" s="306"/>
      <c r="D55" s="307"/>
      <c r="E55" s="307"/>
      <c r="F55" s="307"/>
      <c r="G55" s="307"/>
      <c r="H55" s="307"/>
      <c r="I55" s="308"/>
      <c r="J55" s="308"/>
      <c r="K55" s="308"/>
      <c r="L55" s="309"/>
      <c r="M55" s="309"/>
      <c r="N55" s="309"/>
      <c r="O55" s="310"/>
      <c r="P55" s="310"/>
      <c r="Q55" s="310"/>
      <c r="R55" s="311"/>
      <c r="S55" s="311"/>
      <c r="T55" s="311"/>
      <c r="AG55" s="142"/>
      <c r="AH55" s="142"/>
      <c r="AI55" s="142"/>
    </row>
    <row r="56" spans="2:35">
      <c r="I56" s="3"/>
      <c r="J56" s="3"/>
      <c r="K56" s="3"/>
      <c r="O56" s="3"/>
      <c r="P56" s="3"/>
      <c r="Q56" s="3"/>
    </row>
  </sheetData>
  <mergeCells count="100">
    <mergeCell ref="AD1:AF1"/>
    <mergeCell ref="AG1:AI1"/>
    <mergeCell ref="E1:J1"/>
    <mergeCell ref="C43:H43"/>
    <mergeCell ref="C44:H44"/>
    <mergeCell ref="M1:X1"/>
    <mergeCell ref="AE4:AI4"/>
    <mergeCell ref="N38:R38"/>
    <mergeCell ref="B35:L35"/>
    <mergeCell ref="AC4:AD4"/>
    <mergeCell ref="N35:R35"/>
    <mergeCell ref="B37:L38"/>
    <mergeCell ref="O42:Q42"/>
    <mergeCell ref="I41:K41"/>
    <mergeCell ref="L41:N41"/>
    <mergeCell ref="O41:Q41"/>
    <mergeCell ref="C48:H48"/>
    <mergeCell ref="R43:T43"/>
    <mergeCell ref="R44:T44"/>
    <mergeCell ref="L43:N43"/>
    <mergeCell ref="O43:Q43"/>
    <mergeCell ref="I44:K44"/>
    <mergeCell ref="L44:N44"/>
    <mergeCell ref="O44:Q44"/>
    <mergeCell ref="I43:K43"/>
    <mergeCell ref="I48:K48"/>
    <mergeCell ref="L48:N48"/>
    <mergeCell ref="O48:Q48"/>
    <mergeCell ref="I47:K47"/>
    <mergeCell ref="O45:Q45"/>
    <mergeCell ref="L47:N47"/>
    <mergeCell ref="O47:Q47"/>
    <mergeCell ref="R49:T49"/>
    <mergeCell ref="R50:T50"/>
    <mergeCell ref="R48:T48"/>
    <mergeCell ref="W41:AI41"/>
    <mergeCell ref="W42:AI45"/>
    <mergeCell ref="R45:T45"/>
    <mergeCell ref="R47:T47"/>
    <mergeCell ref="R42:T42"/>
    <mergeCell ref="R41:T41"/>
    <mergeCell ref="W47:AI47"/>
    <mergeCell ref="R51:T51"/>
    <mergeCell ref="C52:H52"/>
    <mergeCell ref="I52:K52"/>
    <mergeCell ref="L52:N52"/>
    <mergeCell ref="O52:Q52"/>
    <mergeCell ref="R52:T52"/>
    <mergeCell ref="O51:Q51"/>
    <mergeCell ref="C51:H51"/>
    <mergeCell ref="I51:K51"/>
    <mergeCell ref="L51:N51"/>
    <mergeCell ref="C55:H55"/>
    <mergeCell ref="I55:K55"/>
    <mergeCell ref="L55:N55"/>
    <mergeCell ref="O55:Q55"/>
    <mergeCell ref="R55:T55"/>
    <mergeCell ref="A7:A32"/>
    <mergeCell ref="B19:B21"/>
    <mergeCell ref="B23:B26"/>
    <mergeCell ref="B30:C30"/>
    <mergeCell ref="B32:C32"/>
    <mergeCell ref="B31:C31"/>
    <mergeCell ref="B11:B12"/>
    <mergeCell ref="B15:B17"/>
    <mergeCell ref="O50:Q50"/>
    <mergeCell ref="I49:K49"/>
    <mergeCell ref="L49:N49"/>
    <mergeCell ref="O49:Q49"/>
    <mergeCell ref="C49:H49"/>
    <mergeCell ref="C50:H50"/>
    <mergeCell ref="I50:K50"/>
    <mergeCell ref="L50:N50"/>
    <mergeCell ref="AG53:AI53"/>
    <mergeCell ref="W54:Z54"/>
    <mergeCell ref="AA54:AB54"/>
    <mergeCell ref="C53:H53"/>
    <mergeCell ref="I53:K53"/>
    <mergeCell ref="O53:Q53"/>
    <mergeCell ref="R53:T53"/>
    <mergeCell ref="L53:N53"/>
    <mergeCell ref="C54:H54"/>
    <mergeCell ref="I54:K54"/>
    <mergeCell ref="L54:N54"/>
    <mergeCell ref="O54:Q54"/>
    <mergeCell ref="R54:T54"/>
    <mergeCell ref="C47:H47"/>
    <mergeCell ref="Z1:AC1"/>
    <mergeCell ref="C46:H46"/>
    <mergeCell ref="I46:K46"/>
    <mergeCell ref="L46:N46"/>
    <mergeCell ref="O46:Q46"/>
    <mergeCell ref="R46:T46"/>
    <mergeCell ref="C45:H45"/>
    <mergeCell ref="I45:K45"/>
    <mergeCell ref="L45:N45"/>
    <mergeCell ref="C42:H42"/>
    <mergeCell ref="I42:K42"/>
    <mergeCell ref="L42:N42"/>
    <mergeCell ref="C41:H41"/>
  </mergeCells>
  <phoneticPr fontId="0" type="noConversion"/>
  <pageMargins left="0.43307086614173229" right="0" top="0.74803149606299213" bottom="0.74803149606299213" header="0.31496062992125984" footer="0.31496062992125984"/>
  <pageSetup paperSize="5" scale="73" orientation="landscape" r:id="rId1"/>
  <headerFooter alignWithMargins="0"/>
  <ignoredErrors>
    <ignoredError sqref="R45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zoomScale="110" zoomScaleNormal="110" workbookViewId="0">
      <selection activeCell="B3" sqref="B3:E33"/>
    </sheetView>
  </sheetViews>
  <sheetFormatPr baseColWidth="10" defaultRowHeight="12.75"/>
  <cols>
    <col min="1" max="1" width="6" customWidth="1"/>
    <col min="2" max="2" width="89.85546875" customWidth="1"/>
    <col min="3" max="3" width="24.85546875" customWidth="1"/>
    <col min="4" max="4" width="12.42578125" customWidth="1"/>
    <col min="5" max="6" width="12.28515625" customWidth="1"/>
    <col min="7" max="7" width="13.140625" customWidth="1"/>
  </cols>
  <sheetData>
    <row r="1" spans="1:7" ht="16.5" thickTop="1">
      <c r="A1" s="357" t="s">
        <v>16</v>
      </c>
      <c r="B1" s="359" t="s">
        <v>17</v>
      </c>
      <c r="C1" s="359" t="s">
        <v>18</v>
      </c>
      <c r="D1" s="359" t="s">
        <v>19</v>
      </c>
      <c r="E1" s="359"/>
      <c r="F1" s="355" t="s">
        <v>25</v>
      </c>
      <c r="G1" s="356"/>
    </row>
    <row r="2" spans="1:7" ht="16.5" thickBot="1">
      <c r="A2" s="358"/>
      <c r="B2" s="360"/>
      <c r="C2" s="360"/>
      <c r="D2" s="7" t="s">
        <v>20</v>
      </c>
      <c r="E2" s="7" t="s">
        <v>21</v>
      </c>
      <c r="F2" s="8" t="s">
        <v>26</v>
      </c>
      <c r="G2" s="9" t="s">
        <v>16</v>
      </c>
    </row>
    <row r="3" spans="1:7" ht="15.95" customHeight="1" thickTop="1">
      <c r="A3" s="10">
        <v>1</v>
      </c>
      <c r="B3" s="83"/>
      <c r="C3" s="85"/>
      <c r="D3" s="85"/>
      <c r="E3" s="85"/>
      <c r="F3" s="88"/>
      <c r="G3" s="89"/>
    </row>
    <row r="4" spans="1:7" ht="15.95" customHeight="1">
      <c r="A4" s="11">
        <v>2</v>
      </c>
      <c r="B4" s="83"/>
      <c r="C4" s="86"/>
      <c r="D4" s="86"/>
      <c r="E4" s="86"/>
      <c r="F4" s="90"/>
      <c r="G4" s="91"/>
    </row>
    <row r="5" spans="1:7" ht="15.95" customHeight="1">
      <c r="A5" s="11">
        <v>3</v>
      </c>
      <c r="B5" s="83"/>
      <c r="C5" s="86"/>
      <c r="D5" s="86"/>
      <c r="E5" s="86"/>
      <c r="F5" s="90"/>
      <c r="G5" s="91"/>
    </row>
    <row r="6" spans="1:7" ht="15.95" customHeight="1">
      <c r="A6" s="11">
        <v>4</v>
      </c>
      <c r="B6" s="83"/>
      <c r="C6" s="86"/>
      <c r="D6" s="86"/>
      <c r="E6" s="86"/>
      <c r="F6" s="90"/>
      <c r="G6" s="91"/>
    </row>
    <row r="7" spans="1:7" ht="15.95" customHeight="1">
      <c r="A7" s="11">
        <v>5</v>
      </c>
      <c r="B7" s="83"/>
      <c r="C7" s="86"/>
      <c r="D7" s="86"/>
      <c r="E7" s="86"/>
      <c r="F7" s="90"/>
      <c r="G7" s="91"/>
    </row>
    <row r="8" spans="1:7" ht="15.95" customHeight="1">
      <c r="A8" s="11">
        <v>6</v>
      </c>
      <c r="B8" s="83"/>
      <c r="C8" s="86"/>
      <c r="D8" s="96"/>
      <c r="E8" s="96"/>
      <c r="F8" s="90"/>
      <c r="G8" s="91"/>
    </row>
    <row r="9" spans="1:7" ht="15.95" customHeight="1">
      <c r="A9" s="11">
        <v>7</v>
      </c>
      <c r="B9" s="83"/>
      <c r="C9" s="86"/>
      <c r="D9" s="96"/>
      <c r="E9" s="96"/>
      <c r="F9" s="90"/>
      <c r="G9" s="91"/>
    </row>
    <row r="10" spans="1:7" ht="15.95" customHeight="1">
      <c r="A10" s="11">
        <v>8</v>
      </c>
      <c r="B10" s="83"/>
      <c r="C10" s="86"/>
      <c r="D10" s="96"/>
      <c r="E10" s="96"/>
      <c r="F10" s="90"/>
      <c r="G10" s="91"/>
    </row>
    <row r="11" spans="1:7" ht="15.95" customHeight="1">
      <c r="A11" s="11">
        <v>9</v>
      </c>
      <c r="B11" s="83"/>
      <c r="C11" s="86"/>
      <c r="D11" s="96"/>
      <c r="E11" s="96"/>
      <c r="F11" s="90"/>
      <c r="G11" s="91"/>
    </row>
    <row r="12" spans="1:7" ht="15.95" customHeight="1">
      <c r="A12" s="11">
        <v>10</v>
      </c>
      <c r="B12" s="83"/>
      <c r="C12" s="86"/>
      <c r="D12" s="96"/>
      <c r="E12" s="86"/>
      <c r="F12" s="90"/>
      <c r="G12" s="91"/>
    </row>
    <row r="13" spans="1:7" ht="15.95" customHeight="1">
      <c r="A13" s="11">
        <v>11</v>
      </c>
      <c r="B13" s="94"/>
      <c r="C13" s="86"/>
      <c r="D13" s="86"/>
      <c r="E13" s="86"/>
      <c r="F13" s="90"/>
      <c r="G13" s="91"/>
    </row>
    <row r="14" spans="1:7" ht="15.95" customHeight="1">
      <c r="A14" s="11">
        <v>12</v>
      </c>
      <c r="B14" s="83"/>
      <c r="C14" s="86"/>
      <c r="D14" s="86"/>
      <c r="E14" s="86"/>
      <c r="F14" s="90"/>
      <c r="G14" s="91"/>
    </row>
    <row r="15" spans="1:7" ht="15.95" customHeight="1">
      <c r="A15" s="11">
        <v>13</v>
      </c>
      <c r="B15" s="94"/>
      <c r="C15" s="86"/>
      <c r="D15" s="96"/>
      <c r="E15" s="96"/>
      <c r="F15" s="90"/>
      <c r="G15" s="91"/>
    </row>
    <row r="16" spans="1:7" ht="15.95" customHeight="1">
      <c r="A16" s="11">
        <v>14</v>
      </c>
      <c r="B16" s="83"/>
      <c r="C16" s="86"/>
      <c r="D16" s="96"/>
      <c r="E16" s="96"/>
      <c r="F16" s="90"/>
      <c r="G16" s="91"/>
    </row>
    <row r="17" spans="1:7" ht="15.95" customHeight="1">
      <c r="A17" s="11">
        <v>15</v>
      </c>
      <c r="B17" s="83"/>
      <c r="C17" s="86"/>
      <c r="D17" s="96"/>
      <c r="E17" s="96"/>
      <c r="F17" s="90"/>
      <c r="G17" s="91"/>
    </row>
    <row r="18" spans="1:7" ht="15.95" customHeight="1">
      <c r="A18" s="11">
        <v>16</v>
      </c>
      <c r="B18" s="83"/>
      <c r="C18" s="86"/>
      <c r="D18" s="96"/>
      <c r="E18" s="96"/>
      <c r="F18" s="90"/>
      <c r="G18" s="91"/>
    </row>
    <row r="19" spans="1:7" ht="15.95" customHeight="1">
      <c r="A19" s="11">
        <v>17</v>
      </c>
      <c r="B19" s="83"/>
      <c r="C19" s="86"/>
      <c r="D19" s="96"/>
      <c r="E19" s="96"/>
      <c r="F19" s="90"/>
      <c r="G19" s="91"/>
    </row>
    <row r="20" spans="1:7" ht="15.95" customHeight="1">
      <c r="A20" s="11">
        <v>18</v>
      </c>
      <c r="B20" s="116"/>
      <c r="C20" s="86"/>
      <c r="D20" s="86"/>
      <c r="E20" s="86"/>
      <c r="F20" s="90"/>
      <c r="G20" s="91"/>
    </row>
    <row r="21" spans="1:7" ht="15.95" customHeight="1">
      <c r="A21" s="11">
        <v>19</v>
      </c>
      <c r="B21" s="94"/>
      <c r="C21" s="130"/>
      <c r="D21" s="86"/>
      <c r="E21" s="86"/>
      <c r="F21" s="90"/>
      <c r="G21" s="91"/>
    </row>
    <row r="22" spans="1:7" ht="15.95" customHeight="1">
      <c r="A22" s="11">
        <v>20</v>
      </c>
      <c r="B22" s="83"/>
      <c r="C22" s="86"/>
      <c r="D22" s="96"/>
      <c r="E22" s="96"/>
      <c r="F22" s="90"/>
      <c r="G22" s="91"/>
    </row>
    <row r="23" spans="1:7" ht="15.95" customHeight="1">
      <c r="A23" s="11">
        <v>21</v>
      </c>
      <c r="B23" s="83"/>
      <c r="C23" s="86"/>
      <c r="D23" s="96"/>
      <c r="E23" s="96"/>
      <c r="F23" s="90"/>
      <c r="G23" s="91"/>
    </row>
    <row r="24" spans="1:7" ht="15.95" customHeight="1">
      <c r="A24" s="11">
        <v>22</v>
      </c>
      <c r="B24" s="83"/>
      <c r="C24" s="86"/>
      <c r="D24" s="96"/>
      <c r="E24" s="96"/>
      <c r="F24" s="90"/>
      <c r="G24" s="91"/>
    </row>
    <row r="25" spans="1:7" ht="15.95" customHeight="1">
      <c r="A25" s="11">
        <v>23</v>
      </c>
      <c r="B25" s="83"/>
      <c r="C25" s="86"/>
      <c r="D25" s="96"/>
      <c r="E25" s="96"/>
      <c r="F25" s="90"/>
      <c r="G25" s="91"/>
    </row>
    <row r="26" spans="1:7" ht="15.95" customHeight="1">
      <c r="A26" s="11">
        <v>24</v>
      </c>
      <c r="B26" s="83"/>
      <c r="C26" s="86"/>
      <c r="D26" s="96"/>
      <c r="E26" s="96"/>
      <c r="F26" s="90"/>
      <c r="G26" s="91"/>
    </row>
    <row r="27" spans="1:7" ht="15.95" customHeight="1">
      <c r="A27" s="11">
        <v>25</v>
      </c>
      <c r="B27" s="83"/>
      <c r="C27" s="86"/>
      <c r="D27" s="86"/>
      <c r="E27" s="86"/>
      <c r="F27" s="90"/>
      <c r="G27" s="91"/>
    </row>
    <row r="28" spans="1:7" ht="15.95" customHeight="1">
      <c r="A28" s="11">
        <v>26</v>
      </c>
      <c r="B28" s="83"/>
      <c r="C28" s="86"/>
      <c r="D28" s="86"/>
      <c r="E28" s="86"/>
      <c r="F28" s="90"/>
      <c r="G28" s="91"/>
    </row>
    <row r="29" spans="1:7" ht="15.95" customHeight="1">
      <c r="A29" s="11">
        <v>27</v>
      </c>
      <c r="B29" s="83"/>
      <c r="C29" s="86"/>
      <c r="D29" s="96"/>
      <c r="E29" s="96"/>
      <c r="F29" s="90"/>
      <c r="G29" s="91"/>
    </row>
    <row r="30" spans="1:7" ht="15.95" customHeight="1">
      <c r="A30" s="11">
        <v>28</v>
      </c>
      <c r="B30" s="83"/>
      <c r="C30" s="86"/>
      <c r="D30" s="96"/>
      <c r="E30" s="96"/>
      <c r="F30" s="90"/>
      <c r="G30" s="91"/>
    </row>
    <row r="31" spans="1:7" ht="15.95" customHeight="1">
      <c r="A31" s="11">
        <v>29</v>
      </c>
      <c r="B31" s="83"/>
      <c r="C31" s="86"/>
      <c r="D31" s="96"/>
      <c r="E31" s="96"/>
      <c r="F31" s="90"/>
      <c r="G31" s="91"/>
    </row>
    <row r="32" spans="1:7" ht="15.95" customHeight="1">
      <c r="A32" s="11">
        <v>30</v>
      </c>
      <c r="B32" s="83"/>
      <c r="C32" s="86"/>
      <c r="D32" s="96"/>
      <c r="E32" s="96"/>
      <c r="F32" s="90"/>
      <c r="G32" s="91"/>
    </row>
    <row r="33" spans="1:7" ht="15.95" customHeight="1" thickBot="1">
      <c r="A33" s="12">
        <v>31</v>
      </c>
      <c r="B33" s="83"/>
      <c r="C33" s="87"/>
      <c r="D33" s="96"/>
      <c r="E33" s="96"/>
      <c r="F33" s="92"/>
      <c r="G33" s="93"/>
    </row>
    <row r="34" spans="1:7" ht="13.5" thickTop="1"/>
  </sheetData>
  <sheetProtection password="DDE3" sheet="1" objects="1" scenarios="1"/>
  <mergeCells count="5">
    <mergeCell ref="A1:A2"/>
    <mergeCell ref="B1:B2"/>
    <mergeCell ref="C1:C2"/>
    <mergeCell ref="D1:E1"/>
    <mergeCell ref="F1:G1"/>
  </mergeCells>
  <pageMargins left="0.31496062992125984" right="0.31496062992125984" top="0.55118110236220474" bottom="0.15748031496062992" header="0.31496062992125984" footer="0.31496062992125984"/>
  <pageSetup paperSize="5" orientation="landscape" r:id="rId1"/>
  <headerFooter>
    <oddHeader>&amp;A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I56"/>
  <sheetViews>
    <sheetView zoomScale="90" zoomScaleNormal="90" workbookViewId="0">
      <selection activeCell="W4" sqref="W4"/>
    </sheetView>
  </sheetViews>
  <sheetFormatPr baseColWidth="10" defaultRowHeight="12.75"/>
  <cols>
    <col min="1" max="1" width="3.28515625" customWidth="1"/>
    <col min="2" max="2" width="10.7109375" customWidth="1"/>
    <col min="3" max="3" width="16.28515625" customWidth="1"/>
    <col min="4" max="34" width="6.28515625" customWidth="1"/>
    <col min="35" max="35" width="6.85546875" customWidth="1"/>
  </cols>
  <sheetData>
    <row r="1" spans="1:35" ht="18">
      <c r="A1" s="5"/>
      <c r="B1" s="138"/>
      <c r="C1" s="138"/>
      <c r="D1" s="138"/>
      <c r="E1" s="341"/>
      <c r="F1" s="341"/>
      <c r="G1" s="341"/>
      <c r="H1" s="341"/>
      <c r="I1" s="341"/>
      <c r="J1" s="341"/>
      <c r="K1" s="138"/>
      <c r="L1" s="138"/>
      <c r="M1" s="340" t="s">
        <v>2</v>
      </c>
      <c r="N1" s="340"/>
      <c r="O1" s="340"/>
      <c r="P1" s="340"/>
      <c r="Q1" s="340"/>
      <c r="R1" s="340"/>
      <c r="S1" s="340"/>
      <c r="T1" s="340"/>
      <c r="U1" s="340"/>
      <c r="V1" s="340"/>
      <c r="W1" s="340"/>
      <c r="X1" s="340"/>
      <c r="Y1" s="138"/>
      <c r="Z1" s="138"/>
      <c r="AA1" s="138"/>
      <c r="AB1" s="138"/>
      <c r="AC1" s="138"/>
      <c r="AD1" s="138"/>
      <c r="AE1" s="361" t="s">
        <v>24</v>
      </c>
      <c r="AF1" s="361"/>
      <c r="AG1" s="361"/>
      <c r="AH1" s="361"/>
      <c r="AI1" s="361"/>
    </row>
    <row r="4" spans="1:35">
      <c r="F4" s="152" t="s">
        <v>5</v>
      </c>
      <c r="G4" s="362" t="str">
        <f>IF('Avril (recto)'!G4:L4="","",'Avril (recto)'!G4:L4)</f>
        <v/>
      </c>
      <c r="H4" s="362"/>
      <c r="I4" s="362"/>
      <c r="J4" s="362"/>
      <c r="K4" s="362"/>
      <c r="L4" s="362"/>
      <c r="M4" s="153"/>
      <c r="N4" s="152" t="s">
        <v>4</v>
      </c>
      <c r="O4" s="153"/>
      <c r="P4" s="362" t="str">
        <f>IF('Avril (recto)'!P4:U4="","",'Avril (recto)'!P4:U4)</f>
        <v/>
      </c>
      <c r="Q4" s="362"/>
      <c r="R4" s="362"/>
      <c r="S4" s="362"/>
      <c r="T4" s="362"/>
      <c r="U4" s="362"/>
      <c r="V4" s="153"/>
      <c r="W4" s="152"/>
      <c r="X4" s="363" t="str">
        <f>IF('Avril (recto)'!X4:Y4="","",'Avril (recto)'!X4:Y4)</f>
        <v/>
      </c>
      <c r="Y4" s="363"/>
      <c r="Z4" s="153"/>
      <c r="AA4" s="153"/>
      <c r="AB4" s="153"/>
      <c r="AC4" s="364" t="s">
        <v>3</v>
      </c>
      <c r="AD4" s="364"/>
      <c r="AE4" s="345" t="str">
        <f>PROPER(TEXT(D7,"mmmm-yyyy"))</f>
        <v>Septembre-2019</v>
      </c>
      <c r="AF4" s="345"/>
      <c r="AG4" s="345"/>
      <c r="AH4" s="345"/>
      <c r="AI4" s="345"/>
    </row>
    <row r="5" spans="1:35"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</row>
    <row r="6" spans="1:35" ht="13.5" thickBot="1"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</row>
    <row r="7" spans="1:35" ht="15" thickTop="1" thickBot="1">
      <c r="A7" s="287"/>
      <c r="B7" s="68" t="s">
        <v>83</v>
      </c>
      <c r="C7" s="60"/>
      <c r="D7" s="194">
        <f>EOMONTH('Août (recto)'!D7,0)+1</f>
        <v>43709</v>
      </c>
      <c r="E7" s="194">
        <f>D7+1</f>
        <v>43710</v>
      </c>
      <c r="F7" s="194">
        <f>E7+1</f>
        <v>43711</v>
      </c>
      <c r="G7" s="194">
        <f>F7+1</f>
        <v>43712</v>
      </c>
      <c r="H7" s="194">
        <f>G7+1</f>
        <v>43713</v>
      </c>
      <c r="I7" s="194">
        <f t="shared" ref="I7:AG7" si="0">H7+1</f>
        <v>43714</v>
      </c>
      <c r="J7" s="194">
        <f t="shared" si="0"/>
        <v>43715</v>
      </c>
      <c r="K7" s="194">
        <f t="shared" si="0"/>
        <v>43716</v>
      </c>
      <c r="L7" s="194">
        <f t="shared" si="0"/>
        <v>43717</v>
      </c>
      <c r="M7" s="194">
        <f t="shared" si="0"/>
        <v>43718</v>
      </c>
      <c r="N7" s="194">
        <f t="shared" si="0"/>
        <v>43719</v>
      </c>
      <c r="O7" s="194">
        <f t="shared" si="0"/>
        <v>43720</v>
      </c>
      <c r="P7" s="194">
        <f t="shared" si="0"/>
        <v>43721</v>
      </c>
      <c r="Q7" s="194">
        <f t="shared" si="0"/>
        <v>43722</v>
      </c>
      <c r="R7" s="194">
        <f t="shared" si="0"/>
        <v>43723</v>
      </c>
      <c r="S7" s="194">
        <f t="shared" si="0"/>
        <v>43724</v>
      </c>
      <c r="T7" s="194">
        <f t="shared" si="0"/>
        <v>43725</v>
      </c>
      <c r="U7" s="194">
        <f t="shared" si="0"/>
        <v>43726</v>
      </c>
      <c r="V7" s="194">
        <f t="shared" si="0"/>
        <v>43727</v>
      </c>
      <c r="W7" s="194">
        <f t="shared" si="0"/>
        <v>43728</v>
      </c>
      <c r="X7" s="194">
        <f t="shared" si="0"/>
        <v>43729</v>
      </c>
      <c r="Y7" s="194">
        <f t="shared" si="0"/>
        <v>43730</v>
      </c>
      <c r="Z7" s="194">
        <f t="shared" si="0"/>
        <v>43731</v>
      </c>
      <c r="AA7" s="194">
        <f t="shared" si="0"/>
        <v>43732</v>
      </c>
      <c r="AB7" s="194">
        <f t="shared" si="0"/>
        <v>43733</v>
      </c>
      <c r="AC7" s="194">
        <f t="shared" si="0"/>
        <v>43734</v>
      </c>
      <c r="AD7" s="194">
        <f t="shared" si="0"/>
        <v>43735</v>
      </c>
      <c r="AE7" s="194">
        <f t="shared" si="0"/>
        <v>43736</v>
      </c>
      <c r="AF7" s="194">
        <f t="shared" si="0"/>
        <v>43737</v>
      </c>
      <c r="AG7" s="194">
        <f t="shared" si="0"/>
        <v>43738</v>
      </c>
      <c r="AH7" s="194" t="str">
        <f>IF(MONTH(AG7+1)&lt;&gt;MONTH(AG7),"",AG7+1)</f>
        <v/>
      </c>
      <c r="AI7" s="195"/>
    </row>
    <row r="8" spans="1:35" ht="14.25" thickTop="1" thickBot="1">
      <c r="A8" s="288"/>
      <c r="B8" s="69" t="s">
        <v>84</v>
      </c>
      <c r="C8" s="81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  <c r="V8" s="125"/>
      <c r="W8" s="125"/>
      <c r="X8" s="125"/>
      <c r="Y8" s="125"/>
      <c r="Z8" s="125"/>
      <c r="AA8" s="125"/>
      <c r="AB8" s="125"/>
      <c r="AC8" s="125"/>
      <c r="AD8" s="125"/>
      <c r="AE8" s="125"/>
      <c r="AF8" s="125"/>
      <c r="AG8" s="125"/>
      <c r="AH8" s="126"/>
      <c r="AI8" s="205"/>
    </row>
    <row r="9" spans="1:35" ht="13.5" thickTop="1">
      <c r="A9" s="288"/>
      <c r="B9" s="70" t="s">
        <v>116</v>
      </c>
      <c r="C9" s="61"/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27"/>
      <c r="W9" s="127"/>
      <c r="X9" s="127"/>
      <c r="Y9" s="127"/>
      <c r="Z9" s="127"/>
      <c r="AA9" s="127"/>
      <c r="AB9" s="127"/>
      <c r="AC9" s="127"/>
      <c r="AD9" s="127"/>
      <c r="AE9" s="127"/>
      <c r="AF9" s="127"/>
      <c r="AG9" s="127"/>
      <c r="AH9" s="71"/>
      <c r="AI9" s="199">
        <f>SUM(D9:AH9)</f>
        <v>0</v>
      </c>
    </row>
    <row r="10" spans="1:35">
      <c r="A10" s="288"/>
      <c r="B10" s="70" t="s">
        <v>0</v>
      </c>
      <c r="C10" s="62"/>
      <c r="D10" s="124">
        <f>SUM(D9-D11+D15+D20+D25)+D28</f>
        <v>0</v>
      </c>
      <c r="E10" s="124">
        <f>SUM(E9-E11+E15+E20+E25)+E28</f>
        <v>0</v>
      </c>
      <c r="F10" s="124">
        <f t="shared" ref="F10:AG10" si="1">SUM(F9-F11+F15+F20+F25)+F28</f>
        <v>0</v>
      </c>
      <c r="G10" s="124">
        <f t="shared" si="1"/>
        <v>0</v>
      </c>
      <c r="H10" s="124">
        <f t="shared" si="1"/>
        <v>0</v>
      </c>
      <c r="I10" s="124">
        <f t="shared" si="1"/>
        <v>0</v>
      </c>
      <c r="J10" s="124">
        <f t="shared" si="1"/>
        <v>0</v>
      </c>
      <c r="K10" s="124">
        <f t="shared" si="1"/>
        <v>0</v>
      </c>
      <c r="L10" s="124">
        <f t="shared" si="1"/>
        <v>0</v>
      </c>
      <c r="M10" s="124">
        <f t="shared" si="1"/>
        <v>0</v>
      </c>
      <c r="N10" s="124">
        <f t="shared" si="1"/>
        <v>0</v>
      </c>
      <c r="O10" s="124">
        <f t="shared" si="1"/>
        <v>0</v>
      </c>
      <c r="P10" s="124">
        <f t="shared" si="1"/>
        <v>0</v>
      </c>
      <c r="Q10" s="124">
        <f t="shared" si="1"/>
        <v>0</v>
      </c>
      <c r="R10" s="124">
        <f t="shared" si="1"/>
        <v>0</v>
      </c>
      <c r="S10" s="124">
        <f t="shared" si="1"/>
        <v>0</v>
      </c>
      <c r="T10" s="124">
        <f t="shared" si="1"/>
        <v>0</v>
      </c>
      <c r="U10" s="124">
        <f t="shared" si="1"/>
        <v>0</v>
      </c>
      <c r="V10" s="124">
        <f t="shared" si="1"/>
        <v>0</v>
      </c>
      <c r="W10" s="124">
        <f t="shared" si="1"/>
        <v>0</v>
      </c>
      <c r="X10" s="124">
        <f t="shared" si="1"/>
        <v>0</v>
      </c>
      <c r="Y10" s="124">
        <f t="shared" si="1"/>
        <v>0</v>
      </c>
      <c r="Z10" s="124">
        <f t="shared" si="1"/>
        <v>0</v>
      </c>
      <c r="AA10" s="124">
        <f t="shared" si="1"/>
        <v>0</v>
      </c>
      <c r="AB10" s="124">
        <f t="shared" si="1"/>
        <v>0</v>
      </c>
      <c r="AC10" s="124">
        <f t="shared" si="1"/>
        <v>0</v>
      </c>
      <c r="AD10" s="124">
        <f t="shared" si="1"/>
        <v>0</v>
      </c>
      <c r="AE10" s="124">
        <f t="shared" si="1"/>
        <v>0</v>
      </c>
      <c r="AF10" s="124">
        <f t="shared" si="1"/>
        <v>0</v>
      </c>
      <c r="AG10" s="124">
        <f t="shared" si="1"/>
        <v>0</v>
      </c>
      <c r="AH10" s="124" t="str">
        <f>IF(AH7&lt;AG7,SUM(AH9-AH11+AH15+AH20+AH25)+AH28,"")</f>
        <v/>
      </c>
      <c r="AI10" s="197">
        <f>SUM(D10:AH10)</f>
        <v>0</v>
      </c>
    </row>
    <row r="11" spans="1:35">
      <c r="A11" s="288"/>
      <c r="B11" s="301" t="s">
        <v>28</v>
      </c>
      <c r="C11" s="63" t="s">
        <v>29</v>
      </c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72"/>
      <c r="AI11" s="197">
        <f>SUM(D11:AH11)</f>
        <v>0</v>
      </c>
    </row>
    <row r="12" spans="1:35">
      <c r="A12" s="288"/>
      <c r="B12" s="302"/>
      <c r="C12" s="63" t="s">
        <v>9</v>
      </c>
      <c r="D12" s="211"/>
      <c r="E12" s="211"/>
      <c r="F12" s="211"/>
      <c r="G12" s="211"/>
      <c r="H12" s="211"/>
      <c r="I12" s="211"/>
      <c r="J12" s="211"/>
      <c r="K12" s="211"/>
      <c r="L12" s="211"/>
      <c r="M12" s="211"/>
      <c r="N12" s="211"/>
      <c r="O12" s="211"/>
      <c r="P12" s="211"/>
      <c r="Q12" s="211"/>
      <c r="R12" s="211"/>
      <c r="S12" s="211"/>
      <c r="T12" s="211"/>
      <c r="U12" s="211"/>
      <c r="V12" s="211"/>
      <c r="W12" s="211"/>
      <c r="X12" s="211"/>
      <c r="Y12" s="211"/>
      <c r="Z12" s="211"/>
      <c r="AA12" s="211"/>
      <c r="AB12" s="211"/>
      <c r="AC12" s="211"/>
      <c r="AD12" s="211"/>
      <c r="AE12" s="211"/>
      <c r="AF12" s="211"/>
      <c r="AG12" s="211"/>
      <c r="AH12" s="211"/>
      <c r="AI12" s="197"/>
    </row>
    <row r="13" spans="1:35">
      <c r="A13" s="288"/>
      <c r="B13" s="70" t="s">
        <v>1</v>
      </c>
      <c r="C13" s="62"/>
      <c r="D13" s="124">
        <f t="shared" ref="D13:AG13" si="2">SUM(D11)</f>
        <v>0</v>
      </c>
      <c r="E13" s="124">
        <f t="shared" si="2"/>
        <v>0</v>
      </c>
      <c r="F13" s="124">
        <f t="shared" si="2"/>
        <v>0</v>
      </c>
      <c r="G13" s="124">
        <f t="shared" si="2"/>
        <v>0</v>
      </c>
      <c r="H13" s="124">
        <f t="shared" si="2"/>
        <v>0</v>
      </c>
      <c r="I13" s="124">
        <f t="shared" si="2"/>
        <v>0</v>
      </c>
      <c r="J13" s="124">
        <f t="shared" si="2"/>
        <v>0</v>
      </c>
      <c r="K13" s="124">
        <f t="shared" si="2"/>
        <v>0</v>
      </c>
      <c r="L13" s="124">
        <f t="shared" si="2"/>
        <v>0</v>
      </c>
      <c r="M13" s="124">
        <f t="shared" si="2"/>
        <v>0</v>
      </c>
      <c r="N13" s="124">
        <f t="shared" si="2"/>
        <v>0</v>
      </c>
      <c r="O13" s="124">
        <f t="shared" si="2"/>
        <v>0</v>
      </c>
      <c r="P13" s="124">
        <f t="shared" si="2"/>
        <v>0</v>
      </c>
      <c r="Q13" s="124">
        <f t="shared" si="2"/>
        <v>0</v>
      </c>
      <c r="R13" s="124">
        <f t="shared" si="2"/>
        <v>0</v>
      </c>
      <c r="S13" s="124">
        <f t="shared" si="2"/>
        <v>0</v>
      </c>
      <c r="T13" s="124">
        <f t="shared" si="2"/>
        <v>0</v>
      </c>
      <c r="U13" s="124">
        <f t="shared" si="2"/>
        <v>0</v>
      </c>
      <c r="V13" s="124">
        <f t="shared" si="2"/>
        <v>0</v>
      </c>
      <c r="W13" s="124">
        <f t="shared" si="2"/>
        <v>0</v>
      </c>
      <c r="X13" s="124">
        <f t="shared" si="2"/>
        <v>0</v>
      </c>
      <c r="Y13" s="124">
        <f t="shared" si="2"/>
        <v>0</v>
      </c>
      <c r="Z13" s="124">
        <f t="shared" si="2"/>
        <v>0</v>
      </c>
      <c r="AA13" s="124">
        <f t="shared" si="2"/>
        <v>0</v>
      </c>
      <c r="AB13" s="124">
        <f t="shared" si="2"/>
        <v>0</v>
      </c>
      <c r="AC13" s="124">
        <f t="shared" si="2"/>
        <v>0</v>
      </c>
      <c r="AD13" s="124">
        <f t="shared" si="2"/>
        <v>0</v>
      </c>
      <c r="AE13" s="124">
        <f t="shared" si="2"/>
        <v>0</v>
      </c>
      <c r="AF13" s="124">
        <f t="shared" si="2"/>
        <v>0</v>
      </c>
      <c r="AG13" s="124">
        <f t="shared" si="2"/>
        <v>0</v>
      </c>
      <c r="AH13" s="124" t="str">
        <f>IF(AH7&lt;AG7,SUM(AH11),"")</f>
        <v/>
      </c>
      <c r="AI13" s="198">
        <f>SUM(D13:AH13)</f>
        <v>0</v>
      </c>
    </row>
    <row r="14" spans="1:35" ht="3" customHeight="1">
      <c r="A14" s="288"/>
      <c r="B14" s="73"/>
      <c r="C14" s="56"/>
      <c r="D14" s="187"/>
      <c r="E14" s="187"/>
      <c r="F14" s="187"/>
      <c r="G14" s="187"/>
      <c r="H14" s="187"/>
      <c r="I14" s="187"/>
      <c r="J14" s="187"/>
      <c r="K14" s="187"/>
      <c r="L14" s="187"/>
      <c r="M14" s="187"/>
      <c r="N14" s="187"/>
      <c r="O14" s="187"/>
      <c r="P14" s="187"/>
      <c r="Q14" s="187"/>
      <c r="R14" s="187"/>
      <c r="S14" s="187"/>
      <c r="T14" s="187"/>
      <c r="U14" s="187"/>
      <c r="V14" s="187"/>
      <c r="W14" s="187"/>
      <c r="X14" s="187"/>
      <c r="Y14" s="187"/>
      <c r="Z14" s="187"/>
      <c r="AA14" s="187"/>
      <c r="AB14" s="187"/>
      <c r="AC14" s="187"/>
      <c r="AD14" s="187"/>
      <c r="AE14" s="187"/>
      <c r="AF14" s="187"/>
      <c r="AG14" s="187"/>
      <c r="AH14" s="188"/>
      <c r="AI14" s="203"/>
    </row>
    <row r="15" spans="1:35" ht="25.5">
      <c r="A15" s="288"/>
      <c r="B15" s="303" t="s">
        <v>117</v>
      </c>
      <c r="C15" s="146" t="s">
        <v>122</v>
      </c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197">
        <f t="shared" ref="AI15:AI17" si="3">SUM(D15:AH15)</f>
        <v>0</v>
      </c>
    </row>
    <row r="16" spans="1:35" ht="25.5">
      <c r="A16" s="288"/>
      <c r="B16" s="304"/>
      <c r="C16" s="146" t="s">
        <v>123</v>
      </c>
      <c r="D16" s="3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74"/>
      <c r="AI16" s="197">
        <f t="shared" si="3"/>
        <v>0</v>
      </c>
    </row>
    <row r="17" spans="1:35">
      <c r="A17" s="288"/>
      <c r="B17" s="305"/>
      <c r="C17" s="147" t="s">
        <v>85</v>
      </c>
      <c r="D17" s="136">
        <f t="shared" ref="D17:AG17" si="4">SUM(D15:D16)*1.5</f>
        <v>0</v>
      </c>
      <c r="E17" s="136">
        <f t="shared" si="4"/>
        <v>0</v>
      </c>
      <c r="F17" s="136">
        <f t="shared" si="4"/>
        <v>0</v>
      </c>
      <c r="G17" s="136">
        <f t="shared" si="4"/>
        <v>0</v>
      </c>
      <c r="H17" s="136">
        <f t="shared" si="4"/>
        <v>0</v>
      </c>
      <c r="I17" s="136">
        <f t="shared" si="4"/>
        <v>0</v>
      </c>
      <c r="J17" s="136">
        <f t="shared" si="4"/>
        <v>0</v>
      </c>
      <c r="K17" s="136">
        <f t="shared" si="4"/>
        <v>0</v>
      </c>
      <c r="L17" s="136">
        <f t="shared" si="4"/>
        <v>0</v>
      </c>
      <c r="M17" s="136">
        <f t="shared" si="4"/>
        <v>0</v>
      </c>
      <c r="N17" s="136">
        <f t="shared" si="4"/>
        <v>0</v>
      </c>
      <c r="O17" s="136">
        <f t="shared" si="4"/>
        <v>0</v>
      </c>
      <c r="P17" s="136">
        <f t="shared" si="4"/>
        <v>0</v>
      </c>
      <c r="Q17" s="136">
        <f t="shared" si="4"/>
        <v>0</v>
      </c>
      <c r="R17" s="136">
        <f t="shared" si="4"/>
        <v>0</v>
      </c>
      <c r="S17" s="136">
        <f t="shared" si="4"/>
        <v>0</v>
      </c>
      <c r="T17" s="136">
        <f t="shared" si="4"/>
        <v>0</v>
      </c>
      <c r="U17" s="136">
        <f t="shared" si="4"/>
        <v>0</v>
      </c>
      <c r="V17" s="136">
        <f t="shared" si="4"/>
        <v>0</v>
      </c>
      <c r="W17" s="136">
        <f t="shared" si="4"/>
        <v>0</v>
      </c>
      <c r="X17" s="136">
        <f t="shared" si="4"/>
        <v>0</v>
      </c>
      <c r="Y17" s="136">
        <f t="shared" si="4"/>
        <v>0</v>
      </c>
      <c r="Z17" s="136">
        <f t="shared" si="4"/>
        <v>0</v>
      </c>
      <c r="AA17" s="136">
        <f t="shared" si="4"/>
        <v>0</v>
      </c>
      <c r="AB17" s="136">
        <f t="shared" si="4"/>
        <v>0</v>
      </c>
      <c r="AC17" s="136">
        <f t="shared" si="4"/>
        <v>0</v>
      </c>
      <c r="AD17" s="136">
        <f t="shared" si="4"/>
        <v>0</v>
      </c>
      <c r="AE17" s="136">
        <f t="shared" si="4"/>
        <v>0</v>
      </c>
      <c r="AF17" s="136">
        <f t="shared" si="4"/>
        <v>0</v>
      </c>
      <c r="AG17" s="136">
        <f t="shared" si="4"/>
        <v>0</v>
      </c>
      <c r="AH17" s="136" t="str">
        <f>IF(AH7&lt;AG7,SUM(AH15:AH16)*1.5,"")</f>
        <v/>
      </c>
      <c r="AI17" s="197">
        <f t="shared" si="3"/>
        <v>0</v>
      </c>
    </row>
    <row r="18" spans="1:35" ht="3" customHeight="1">
      <c r="A18" s="288"/>
      <c r="B18" s="78"/>
      <c r="C18" s="66"/>
      <c r="D18" s="67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75"/>
      <c r="AI18" s="200"/>
    </row>
    <row r="19" spans="1:35">
      <c r="A19" s="288"/>
      <c r="B19" s="290" t="s">
        <v>118</v>
      </c>
      <c r="C19" s="148" t="s">
        <v>55</v>
      </c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  <c r="P19" s="125"/>
      <c r="Q19" s="125"/>
      <c r="R19" s="125"/>
      <c r="S19" s="125"/>
      <c r="T19" s="125"/>
      <c r="U19" s="125"/>
      <c r="V19" s="125"/>
      <c r="W19" s="125"/>
      <c r="X19" s="125"/>
      <c r="Y19" s="125"/>
      <c r="Z19" s="125"/>
      <c r="AA19" s="125"/>
      <c r="AB19" s="125"/>
      <c r="AC19" s="125"/>
      <c r="AD19" s="125"/>
      <c r="AE19" s="125"/>
      <c r="AF19" s="125"/>
      <c r="AG19" s="125"/>
      <c r="AH19" s="126"/>
      <c r="AI19" s="208">
        <f t="shared" ref="AI19:AI26" si="5">SUM(D19:AH19)</f>
        <v>0</v>
      </c>
    </row>
    <row r="20" spans="1:35">
      <c r="A20" s="288"/>
      <c r="B20" s="291"/>
      <c r="C20" s="149" t="s">
        <v>56</v>
      </c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77"/>
      <c r="AI20" s="197">
        <f>SUM(D20:AH20)</f>
        <v>0</v>
      </c>
    </row>
    <row r="21" spans="1:35">
      <c r="A21" s="288"/>
      <c r="B21" s="292"/>
      <c r="C21" s="147" t="s">
        <v>85</v>
      </c>
      <c r="D21" s="136">
        <f>SUM(D19)*6</f>
        <v>0</v>
      </c>
      <c r="E21" s="136">
        <f t="shared" ref="E21:AG21" si="6">SUM(E19)*6</f>
        <v>0</v>
      </c>
      <c r="F21" s="136">
        <f t="shared" si="6"/>
        <v>0</v>
      </c>
      <c r="G21" s="136">
        <f t="shared" si="6"/>
        <v>0</v>
      </c>
      <c r="H21" s="136">
        <f t="shared" si="6"/>
        <v>0</v>
      </c>
      <c r="I21" s="136">
        <f t="shared" si="6"/>
        <v>0</v>
      </c>
      <c r="J21" s="136">
        <f t="shared" si="6"/>
        <v>0</v>
      </c>
      <c r="K21" s="136">
        <f t="shared" si="6"/>
        <v>0</v>
      </c>
      <c r="L21" s="136">
        <f t="shared" si="6"/>
        <v>0</v>
      </c>
      <c r="M21" s="136">
        <f t="shared" si="6"/>
        <v>0</v>
      </c>
      <c r="N21" s="136">
        <f t="shared" si="6"/>
        <v>0</v>
      </c>
      <c r="O21" s="136">
        <f t="shared" si="6"/>
        <v>0</v>
      </c>
      <c r="P21" s="136">
        <f t="shared" si="6"/>
        <v>0</v>
      </c>
      <c r="Q21" s="136">
        <f t="shared" si="6"/>
        <v>0</v>
      </c>
      <c r="R21" s="136">
        <f t="shared" si="6"/>
        <v>0</v>
      </c>
      <c r="S21" s="136">
        <f t="shared" si="6"/>
        <v>0</v>
      </c>
      <c r="T21" s="136">
        <f t="shared" si="6"/>
        <v>0</v>
      </c>
      <c r="U21" s="136">
        <f t="shared" si="6"/>
        <v>0</v>
      </c>
      <c r="V21" s="136">
        <f t="shared" si="6"/>
        <v>0</v>
      </c>
      <c r="W21" s="136">
        <f t="shared" si="6"/>
        <v>0</v>
      </c>
      <c r="X21" s="136">
        <f t="shared" si="6"/>
        <v>0</v>
      </c>
      <c r="Y21" s="136">
        <f t="shared" si="6"/>
        <v>0</v>
      </c>
      <c r="Z21" s="136">
        <f t="shared" si="6"/>
        <v>0</v>
      </c>
      <c r="AA21" s="136">
        <f t="shared" si="6"/>
        <v>0</v>
      </c>
      <c r="AB21" s="136">
        <f t="shared" si="6"/>
        <v>0</v>
      </c>
      <c r="AC21" s="136">
        <f t="shared" si="6"/>
        <v>0</v>
      </c>
      <c r="AD21" s="136">
        <f t="shared" si="6"/>
        <v>0</v>
      </c>
      <c r="AE21" s="136">
        <f t="shared" si="6"/>
        <v>0</v>
      </c>
      <c r="AF21" s="136">
        <f t="shared" si="6"/>
        <v>0</v>
      </c>
      <c r="AG21" s="136">
        <f t="shared" si="6"/>
        <v>0</v>
      </c>
      <c r="AH21" s="136" t="str">
        <f>IF(AH7&lt;AG7,SUM(AH19)*6,"")</f>
        <v/>
      </c>
      <c r="AI21" s="197">
        <f t="shared" si="5"/>
        <v>0</v>
      </c>
    </row>
    <row r="22" spans="1:35" ht="3" customHeight="1">
      <c r="A22" s="288"/>
      <c r="B22" s="79"/>
      <c r="C22" s="66"/>
      <c r="D22" s="206"/>
      <c r="E22" s="206"/>
      <c r="F22" s="206"/>
      <c r="G22" s="206"/>
      <c r="H22" s="206"/>
      <c r="I22" s="206"/>
      <c r="J22" s="206"/>
      <c r="K22" s="206"/>
      <c r="L22" s="206"/>
      <c r="M22" s="206"/>
      <c r="N22" s="206"/>
      <c r="O22" s="206"/>
      <c r="P22" s="206"/>
      <c r="Q22" s="206"/>
      <c r="R22" s="206"/>
      <c r="S22" s="206"/>
      <c r="T22" s="206"/>
      <c r="U22" s="206"/>
      <c r="V22" s="206"/>
      <c r="W22" s="206"/>
      <c r="X22" s="206"/>
      <c r="Y22" s="206"/>
      <c r="Z22" s="206"/>
      <c r="AA22" s="206"/>
      <c r="AB22" s="206"/>
      <c r="AC22" s="206"/>
      <c r="AD22" s="206"/>
      <c r="AE22" s="206"/>
      <c r="AF22" s="206"/>
      <c r="AG22" s="206"/>
      <c r="AH22" s="207"/>
      <c r="AI22" s="200"/>
    </row>
    <row r="23" spans="1:35" ht="13.5">
      <c r="A23" s="288"/>
      <c r="B23" s="293" t="s">
        <v>121</v>
      </c>
      <c r="C23" s="196" t="s">
        <v>120</v>
      </c>
      <c r="D23" s="225" t="str">
        <f>PROPER(TEXT(D7,"DDD"))</f>
        <v>Dim</v>
      </c>
      <c r="E23" s="225" t="str">
        <f t="shared" ref="E23:AH23" si="7">PROPER(TEXT(E7,"DDD"))</f>
        <v>Lun</v>
      </c>
      <c r="F23" s="225" t="str">
        <f t="shared" si="7"/>
        <v>Mar</v>
      </c>
      <c r="G23" s="225" t="str">
        <f t="shared" si="7"/>
        <v>Mer</v>
      </c>
      <c r="H23" s="225" t="str">
        <f t="shared" si="7"/>
        <v>Jeu</v>
      </c>
      <c r="I23" s="225" t="str">
        <f t="shared" si="7"/>
        <v>Ven</v>
      </c>
      <c r="J23" s="225" t="str">
        <f t="shared" si="7"/>
        <v>Sam</v>
      </c>
      <c r="K23" s="225" t="str">
        <f t="shared" si="7"/>
        <v>Dim</v>
      </c>
      <c r="L23" s="225" t="str">
        <f t="shared" si="7"/>
        <v>Lun</v>
      </c>
      <c r="M23" s="225" t="str">
        <f t="shared" si="7"/>
        <v>Mar</v>
      </c>
      <c r="N23" s="225" t="str">
        <f t="shared" si="7"/>
        <v>Mer</v>
      </c>
      <c r="O23" s="225" t="str">
        <f t="shared" si="7"/>
        <v>Jeu</v>
      </c>
      <c r="P23" s="225" t="str">
        <f t="shared" si="7"/>
        <v>Ven</v>
      </c>
      <c r="Q23" s="225" t="str">
        <f t="shared" si="7"/>
        <v>Sam</v>
      </c>
      <c r="R23" s="225" t="str">
        <f t="shared" si="7"/>
        <v>Dim</v>
      </c>
      <c r="S23" s="225" t="str">
        <f t="shared" si="7"/>
        <v>Lun</v>
      </c>
      <c r="T23" s="225" t="str">
        <f t="shared" si="7"/>
        <v>Mar</v>
      </c>
      <c r="U23" s="227" t="str">
        <f t="shared" si="7"/>
        <v>Mer</v>
      </c>
      <c r="V23" s="228" t="str">
        <f t="shared" si="7"/>
        <v>Jeu</v>
      </c>
      <c r="W23" s="227" t="str">
        <f t="shared" si="7"/>
        <v>Ven</v>
      </c>
      <c r="X23" s="228" t="str">
        <f t="shared" si="7"/>
        <v>Sam</v>
      </c>
      <c r="Y23" s="228" t="str">
        <f t="shared" si="7"/>
        <v>Dim</v>
      </c>
      <c r="Z23" s="229" t="str">
        <f t="shared" si="7"/>
        <v>Lun</v>
      </c>
      <c r="AA23" s="227" t="str">
        <f t="shared" si="7"/>
        <v>Mar</v>
      </c>
      <c r="AB23" s="221" t="str">
        <f t="shared" si="7"/>
        <v>Mer</v>
      </c>
      <c r="AC23" s="228" t="str">
        <f t="shared" si="7"/>
        <v>Jeu</v>
      </c>
      <c r="AD23" s="222" t="str">
        <f t="shared" si="7"/>
        <v>Ven</v>
      </c>
      <c r="AE23" s="232" t="str">
        <f t="shared" si="7"/>
        <v>Sam</v>
      </c>
      <c r="AF23" s="228" t="str">
        <f t="shared" si="7"/>
        <v>Dim</v>
      </c>
      <c r="AG23" s="228" t="str">
        <f t="shared" si="7"/>
        <v>Lun</v>
      </c>
      <c r="AH23" s="230" t="str">
        <f t="shared" si="7"/>
        <v/>
      </c>
      <c r="AI23" s="197"/>
    </row>
    <row r="24" spans="1:35">
      <c r="A24" s="288"/>
      <c r="B24" s="294"/>
      <c r="C24" s="63" t="s">
        <v>124</v>
      </c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72"/>
      <c r="AI24" s="197">
        <f t="shared" si="5"/>
        <v>0</v>
      </c>
    </row>
    <row r="25" spans="1:35">
      <c r="A25" s="288"/>
      <c r="B25" s="295"/>
      <c r="C25" s="150" t="s">
        <v>119</v>
      </c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76"/>
      <c r="AI25" s="197">
        <f t="shared" si="5"/>
        <v>0</v>
      </c>
    </row>
    <row r="26" spans="1:35">
      <c r="A26" s="288"/>
      <c r="B26" s="296"/>
      <c r="C26" s="151" t="s">
        <v>128</v>
      </c>
      <c r="D26" s="124">
        <f t="shared" ref="D26:AG26" si="8">D25-D24</f>
        <v>0</v>
      </c>
      <c r="E26" s="124">
        <f t="shared" si="8"/>
        <v>0</v>
      </c>
      <c r="F26" s="124">
        <f t="shared" si="8"/>
        <v>0</v>
      </c>
      <c r="G26" s="124">
        <f t="shared" si="8"/>
        <v>0</v>
      </c>
      <c r="H26" s="124">
        <f t="shared" si="8"/>
        <v>0</v>
      </c>
      <c r="I26" s="124">
        <f t="shared" si="8"/>
        <v>0</v>
      </c>
      <c r="J26" s="124">
        <f t="shared" si="8"/>
        <v>0</v>
      </c>
      <c r="K26" s="124">
        <f t="shared" si="8"/>
        <v>0</v>
      </c>
      <c r="L26" s="124">
        <f t="shared" si="8"/>
        <v>0</v>
      </c>
      <c r="M26" s="124">
        <f t="shared" si="8"/>
        <v>0</v>
      </c>
      <c r="N26" s="124">
        <f t="shared" si="8"/>
        <v>0</v>
      </c>
      <c r="O26" s="124">
        <f t="shared" si="8"/>
        <v>0</v>
      </c>
      <c r="P26" s="124">
        <f t="shared" si="8"/>
        <v>0</v>
      </c>
      <c r="Q26" s="124">
        <f t="shared" si="8"/>
        <v>0</v>
      </c>
      <c r="R26" s="124">
        <f t="shared" si="8"/>
        <v>0</v>
      </c>
      <c r="S26" s="124">
        <f t="shared" si="8"/>
        <v>0</v>
      </c>
      <c r="T26" s="124">
        <f t="shared" si="8"/>
        <v>0</v>
      </c>
      <c r="U26" s="124">
        <f t="shared" si="8"/>
        <v>0</v>
      </c>
      <c r="V26" s="124">
        <f t="shared" si="8"/>
        <v>0</v>
      </c>
      <c r="W26" s="124">
        <f t="shared" si="8"/>
        <v>0</v>
      </c>
      <c r="X26" s="124">
        <f t="shared" si="8"/>
        <v>0</v>
      </c>
      <c r="Y26" s="124">
        <f t="shared" si="8"/>
        <v>0</v>
      </c>
      <c r="Z26" s="124">
        <f t="shared" si="8"/>
        <v>0</v>
      </c>
      <c r="AA26" s="124">
        <f t="shared" si="8"/>
        <v>0</v>
      </c>
      <c r="AB26" s="124">
        <f t="shared" si="8"/>
        <v>0</v>
      </c>
      <c r="AC26" s="124">
        <f t="shared" si="8"/>
        <v>0</v>
      </c>
      <c r="AD26" s="124">
        <f t="shared" si="8"/>
        <v>0</v>
      </c>
      <c r="AE26" s="124">
        <f t="shared" si="8"/>
        <v>0</v>
      </c>
      <c r="AF26" s="124">
        <f t="shared" si="8"/>
        <v>0</v>
      </c>
      <c r="AG26" s="124">
        <f t="shared" si="8"/>
        <v>0</v>
      </c>
      <c r="AH26" s="124" t="str">
        <f>IF(AH7&lt;AG7,AH25-AH24,"")</f>
        <v/>
      </c>
      <c r="AI26" s="197">
        <f t="shared" si="5"/>
        <v>0</v>
      </c>
    </row>
    <row r="27" spans="1:35" ht="3" customHeight="1">
      <c r="A27" s="288"/>
      <c r="B27" s="145"/>
      <c r="C27" s="65"/>
      <c r="D27" s="128"/>
      <c r="E27" s="128"/>
      <c r="F27" s="128"/>
      <c r="G27" s="128"/>
      <c r="H27" s="128"/>
      <c r="I27" s="128"/>
      <c r="J27" s="128"/>
      <c r="K27" s="128"/>
      <c r="L27" s="128"/>
      <c r="M27" s="128"/>
      <c r="N27" s="128"/>
      <c r="O27" s="128"/>
      <c r="P27" s="128"/>
      <c r="Q27" s="128"/>
      <c r="R27" s="128"/>
      <c r="S27" s="128"/>
      <c r="T27" s="128"/>
      <c r="U27" s="128"/>
      <c r="V27" s="128"/>
      <c r="W27" s="128"/>
      <c r="X27" s="128"/>
      <c r="Y27" s="128"/>
      <c r="Z27" s="128"/>
      <c r="AA27" s="128"/>
      <c r="AB27" s="128"/>
      <c r="AC27" s="128"/>
      <c r="AD27" s="128"/>
      <c r="AE27" s="128"/>
      <c r="AF27" s="128"/>
      <c r="AG27" s="128"/>
      <c r="AH27" s="129"/>
      <c r="AI27" s="200"/>
    </row>
    <row r="28" spans="1:35" ht="13.9" customHeight="1">
      <c r="A28" s="288"/>
      <c r="B28" s="70" t="s">
        <v>131</v>
      </c>
      <c r="C28" s="143"/>
      <c r="D28" s="193"/>
      <c r="E28" s="193"/>
      <c r="F28" s="193"/>
      <c r="G28" s="193"/>
      <c r="H28" s="193"/>
      <c r="I28" s="193"/>
      <c r="J28" s="193"/>
      <c r="K28" s="193"/>
      <c r="L28" s="193"/>
      <c r="M28" s="193"/>
      <c r="N28" s="193"/>
      <c r="O28" s="193"/>
      <c r="P28" s="193"/>
      <c r="Q28" s="193"/>
      <c r="R28" s="193"/>
      <c r="S28" s="193"/>
      <c r="T28" s="193"/>
      <c r="U28" s="193"/>
      <c r="V28" s="193"/>
      <c r="W28" s="193"/>
      <c r="X28" s="193"/>
      <c r="Y28" s="193"/>
      <c r="Z28" s="193"/>
      <c r="AA28" s="193"/>
      <c r="AB28" s="193"/>
      <c r="AC28" s="193"/>
      <c r="AD28" s="193"/>
      <c r="AE28" s="193"/>
      <c r="AF28" s="193"/>
      <c r="AG28" s="193"/>
      <c r="AH28" s="193"/>
      <c r="AI28" s="201">
        <f>SUM(D28:AH28)</f>
        <v>0</v>
      </c>
    </row>
    <row r="29" spans="1:35" ht="3" customHeight="1">
      <c r="A29" s="288"/>
      <c r="B29" s="144"/>
      <c r="C29" s="65"/>
      <c r="D29" s="128"/>
      <c r="E29" s="128"/>
      <c r="F29" s="128"/>
      <c r="G29" s="128"/>
      <c r="H29" s="128"/>
      <c r="I29" s="128"/>
      <c r="J29" s="128"/>
      <c r="K29" s="128"/>
      <c r="L29" s="128"/>
      <c r="M29" s="128"/>
      <c r="N29" s="128"/>
      <c r="O29" s="128"/>
      <c r="P29" s="128"/>
      <c r="Q29" s="128"/>
      <c r="R29" s="128"/>
      <c r="S29" s="128"/>
      <c r="T29" s="128"/>
      <c r="U29" s="128"/>
      <c r="V29" s="128"/>
      <c r="W29" s="128"/>
      <c r="X29" s="128"/>
      <c r="Y29" s="128"/>
      <c r="Z29" s="128"/>
      <c r="AA29" s="128"/>
      <c r="AB29" s="128"/>
      <c r="AC29" s="128"/>
      <c r="AD29" s="128"/>
      <c r="AE29" s="128"/>
      <c r="AF29" s="128"/>
      <c r="AG29" s="128"/>
      <c r="AH29" s="129"/>
      <c r="AI29" s="200"/>
    </row>
    <row r="30" spans="1:35">
      <c r="A30" s="288"/>
      <c r="B30" s="297" t="s">
        <v>31</v>
      </c>
      <c r="C30" s="29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72"/>
      <c r="AI30" s="197">
        <f>SUM(D30:AH30)</f>
        <v>0</v>
      </c>
    </row>
    <row r="31" spans="1:35">
      <c r="A31" s="288"/>
      <c r="B31" s="297" t="s">
        <v>105</v>
      </c>
      <c r="C31" s="29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72"/>
      <c r="AI31" s="197">
        <f>SUM(D31:AH31)</f>
        <v>0</v>
      </c>
    </row>
    <row r="32" spans="1:35" ht="13.5" thickBot="1">
      <c r="A32" s="289"/>
      <c r="B32" s="299" t="s">
        <v>153</v>
      </c>
      <c r="C32" s="300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80"/>
      <c r="AI32" s="202">
        <f>SUM(D32:AH32)</f>
        <v>0</v>
      </c>
    </row>
    <row r="33" spans="1:35" ht="13.5" thickTop="1">
      <c r="A33" s="59"/>
    </row>
    <row r="34" spans="1:35">
      <c r="A34" s="59"/>
    </row>
    <row r="35" spans="1:35">
      <c r="B35" s="347" t="s">
        <v>6</v>
      </c>
      <c r="C35" s="347"/>
      <c r="D35" s="348"/>
      <c r="E35" s="348"/>
      <c r="F35" s="348"/>
      <c r="G35" s="348"/>
      <c r="H35" s="348"/>
      <c r="I35" s="348"/>
      <c r="J35" s="348"/>
      <c r="K35" s="348"/>
      <c r="L35" s="348"/>
      <c r="N35" s="346" t="s">
        <v>7</v>
      </c>
      <c r="O35" s="346"/>
      <c r="P35" s="346"/>
      <c r="Q35" s="346"/>
      <c r="R35" s="346"/>
      <c r="S35" s="4"/>
      <c r="T35" s="4"/>
      <c r="U35" s="4"/>
      <c r="V35" s="4"/>
      <c r="W35" s="4"/>
      <c r="X35" s="4"/>
      <c r="Y35" s="4"/>
      <c r="Z35" s="4"/>
      <c r="AA35" s="4"/>
      <c r="AB35" s="4"/>
      <c r="AD35" s="1" t="s">
        <v>8</v>
      </c>
      <c r="AE35" s="4"/>
      <c r="AF35" s="4"/>
      <c r="AG35" s="4"/>
      <c r="AH35" s="4"/>
      <c r="AI35" s="4"/>
    </row>
    <row r="37" spans="1:35">
      <c r="B37" s="350" t="s">
        <v>22</v>
      </c>
      <c r="C37" s="350"/>
      <c r="D37" s="351"/>
      <c r="E37" s="351"/>
      <c r="F37" s="351"/>
      <c r="G37" s="351"/>
      <c r="H37" s="351"/>
      <c r="I37" s="351"/>
      <c r="J37" s="351"/>
      <c r="K37" s="351"/>
      <c r="L37" s="351"/>
    </row>
    <row r="38" spans="1:35">
      <c r="B38" s="351"/>
      <c r="C38" s="351"/>
      <c r="D38" s="351"/>
      <c r="E38" s="351"/>
      <c r="F38" s="351"/>
      <c r="G38" s="351"/>
      <c r="H38" s="351"/>
      <c r="I38" s="351"/>
      <c r="J38" s="351"/>
      <c r="K38" s="351"/>
      <c r="L38" s="351"/>
      <c r="N38" s="346" t="s">
        <v>23</v>
      </c>
      <c r="O38" s="346"/>
      <c r="P38" s="346"/>
      <c r="Q38" s="346"/>
      <c r="R38" s="346"/>
      <c r="S38" s="4"/>
      <c r="T38" s="4"/>
      <c r="U38" s="4"/>
      <c r="V38" s="4"/>
      <c r="W38" s="4"/>
      <c r="X38" s="4"/>
      <c r="Y38" s="4"/>
      <c r="Z38" s="4"/>
      <c r="AA38" s="4"/>
      <c r="AB38" s="4"/>
      <c r="AD38" s="1" t="s">
        <v>8</v>
      </c>
      <c r="AE38" s="4"/>
      <c r="AF38" s="4"/>
      <c r="AG38" s="4"/>
      <c r="AH38" s="4"/>
      <c r="AI38" s="4"/>
    </row>
    <row r="39" spans="1:35">
      <c r="B39" s="140"/>
      <c r="C39" s="140"/>
      <c r="D39" s="140"/>
      <c r="E39" s="140"/>
      <c r="F39" s="140"/>
      <c r="G39" s="140"/>
      <c r="H39" s="140"/>
      <c r="I39" s="140"/>
      <c r="J39" s="140"/>
      <c r="K39" s="140"/>
      <c r="L39" s="140"/>
      <c r="N39" s="137" t="s">
        <v>126</v>
      </c>
      <c r="O39" s="137" t="s">
        <v>125</v>
      </c>
      <c r="P39" s="137" t="s">
        <v>127</v>
      </c>
      <c r="Q39" s="139"/>
      <c r="R39" s="139"/>
      <c r="S39" s="3"/>
      <c r="T39" s="3"/>
      <c r="U39" s="3"/>
      <c r="V39" s="3"/>
      <c r="W39" s="3"/>
      <c r="X39" s="3"/>
      <c r="Y39" s="3"/>
      <c r="Z39" s="3"/>
      <c r="AA39" s="3"/>
      <c r="AB39" s="3"/>
      <c r="AD39" s="1"/>
      <c r="AE39" s="3"/>
      <c r="AF39" s="3"/>
      <c r="AG39" s="3"/>
      <c r="AH39" s="3"/>
      <c r="AI39" s="3"/>
    </row>
    <row r="40" spans="1:35" ht="13.5" thickBot="1"/>
    <row r="41" spans="1:35" ht="28.15" customHeight="1" thickTop="1" thickBot="1">
      <c r="B41" s="14" t="s">
        <v>9</v>
      </c>
      <c r="C41" s="247" t="s">
        <v>14</v>
      </c>
      <c r="D41" s="248"/>
      <c r="E41" s="248"/>
      <c r="F41" s="248"/>
      <c r="G41" s="248"/>
      <c r="H41" s="249"/>
      <c r="I41" s="352" t="s">
        <v>34</v>
      </c>
      <c r="J41" s="353"/>
      <c r="K41" s="354"/>
      <c r="L41" s="352" t="s">
        <v>35</v>
      </c>
      <c r="M41" s="353"/>
      <c r="N41" s="354"/>
      <c r="O41" s="352" t="s">
        <v>36</v>
      </c>
      <c r="P41" s="248"/>
      <c r="Q41" s="248"/>
      <c r="R41" s="247" t="s">
        <v>15</v>
      </c>
      <c r="S41" s="248"/>
      <c r="T41" s="334"/>
      <c r="U41" s="15"/>
      <c r="V41" s="15"/>
      <c r="W41" s="322" t="s">
        <v>39</v>
      </c>
      <c r="X41" s="323"/>
      <c r="Y41" s="323"/>
      <c r="Z41" s="323"/>
      <c r="AA41" s="323"/>
      <c r="AB41" s="323"/>
      <c r="AC41" s="323"/>
      <c r="AD41" s="323"/>
      <c r="AE41" s="323"/>
      <c r="AF41" s="323"/>
      <c r="AG41" s="323"/>
      <c r="AH41" s="323"/>
      <c r="AI41" s="324"/>
    </row>
    <row r="42" spans="1:35" ht="13.5" thickTop="1">
      <c r="B42" s="13">
        <v>1</v>
      </c>
      <c r="C42" s="234" t="s">
        <v>40</v>
      </c>
      <c r="D42" s="235"/>
      <c r="E42" s="235"/>
      <c r="F42" s="235"/>
      <c r="G42" s="235"/>
      <c r="H42" s="236"/>
      <c r="I42" s="238">
        <f>SUM('Août (recto)'!R42:T42)</f>
        <v>0</v>
      </c>
      <c r="J42" s="239"/>
      <c r="K42" s="240"/>
      <c r="L42" s="238">
        <v>0</v>
      </c>
      <c r="M42" s="239"/>
      <c r="N42" s="240"/>
      <c r="O42" s="241">
        <v>0</v>
      </c>
      <c r="P42" s="286"/>
      <c r="Q42" s="286"/>
      <c r="R42" s="244">
        <f>I42+L42-O42</f>
        <v>0</v>
      </c>
      <c r="S42" s="312"/>
      <c r="T42" s="313"/>
      <c r="U42" s="16"/>
      <c r="V42" s="17"/>
      <c r="W42" s="325"/>
      <c r="X42" s="326"/>
      <c r="Y42" s="326"/>
      <c r="Z42" s="326"/>
      <c r="AA42" s="326"/>
      <c r="AB42" s="326"/>
      <c r="AC42" s="326"/>
      <c r="AD42" s="326"/>
      <c r="AE42" s="326"/>
      <c r="AF42" s="326"/>
      <c r="AG42" s="326"/>
      <c r="AH42" s="326"/>
      <c r="AI42" s="327"/>
    </row>
    <row r="43" spans="1:35">
      <c r="B43" s="13" t="s">
        <v>33</v>
      </c>
      <c r="C43" s="342" t="s">
        <v>99</v>
      </c>
      <c r="D43" s="343"/>
      <c r="E43" s="343"/>
      <c r="F43" s="343"/>
      <c r="G43" s="343"/>
      <c r="H43" s="344"/>
      <c r="I43" s="238">
        <f>SUM('Août (recto)'!R43:T43)</f>
        <v>0</v>
      </c>
      <c r="J43" s="239"/>
      <c r="K43" s="240"/>
      <c r="L43" s="238">
        <v>0</v>
      </c>
      <c r="M43" s="239"/>
      <c r="N43" s="240"/>
      <c r="O43" s="241">
        <v>0</v>
      </c>
      <c r="P43" s="242"/>
      <c r="Q43" s="243"/>
      <c r="R43" s="244">
        <f>I43+L43-O43</f>
        <v>0</v>
      </c>
      <c r="S43" s="245"/>
      <c r="T43" s="246"/>
      <c r="U43" s="16"/>
      <c r="V43" s="18"/>
      <c r="W43" s="328"/>
      <c r="X43" s="329"/>
      <c r="Y43" s="329"/>
      <c r="Z43" s="329"/>
      <c r="AA43" s="329"/>
      <c r="AB43" s="329"/>
      <c r="AC43" s="329"/>
      <c r="AD43" s="329"/>
      <c r="AE43" s="329"/>
      <c r="AF43" s="329"/>
      <c r="AG43" s="329"/>
      <c r="AH43" s="329"/>
      <c r="AI43" s="330"/>
    </row>
    <row r="44" spans="1:35" ht="13.5" thickBot="1">
      <c r="B44" s="98" t="s">
        <v>104</v>
      </c>
      <c r="C44" s="234" t="s">
        <v>105</v>
      </c>
      <c r="D44" s="235"/>
      <c r="E44" s="235"/>
      <c r="F44" s="235"/>
      <c r="G44" s="235"/>
      <c r="H44" s="236"/>
      <c r="I44" s="238">
        <f>SUM('Août (recto)'!R44:T44)</f>
        <v>0</v>
      </c>
      <c r="J44" s="239"/>
      <c r="K44" s="240"/>
      <c r="L44" s="238">
        <f>SUM(AI31)</f>
        <v>0</v>
      </c>
      <c r="M44" s="239"/>
      <c r="N44" s="240"/>
      <c r="O44" s="241">
        <v>0</v>
      </c>
      <c r="P44" s="242"/>
      <c r="Q44" s="243"/>
      <c r="R44" s="244">
        <f>I44+L44-O44</f>
        <v>0</v>
      </c>
      <c r="S44" s="245"/>
      <c r="T44" s="246"/>
      <c r="U44" s="16"/>
      <c r="V44" s="17"/>
      <c r="W44" s="328"/>
      <c r="X44" s="329"/>
      <c r="Y44" s="329"/>
      <c r="Z44" s="329"/>
      <c r="AA44" s="329"/>
      <c r="AB44" s="329"/>
      <c r="AC44" s="329"/>
      <c r="AD44" s="329"/>
      <c r="AE44" s="329"/>
      <c r="AF44" s="329"/>
      <c r="AG44" s="329"/>
      <c r="AH44" s="329"/>
      <c r="AI44" s="330"/>
    </row>
    <row r="45" spans="1:35" ht="14.25" thickTop="1" thickBot="1">
      <c r="B45" s="13">
        <v>2</v>
      </c>
      <c r="C45" s="234" t="s">
        <v>129</v>
      </c>
      <c r="D45" s="235"/>
      <c r="E45" s="235"/>
      <c r="F45" s="235"/>
      <c r="G45" s="235"/>
      <c r="H45" s="236"/>
      <c r="I45" s="238">
        <f>SUM('Août (recto)'!R45:T45)</f>
        <v>0</v>
      </c>
      <c r="J45" s="239"/>
      <c r="K45" s="240"/>
      <c r="L45" s="238" t="str">
        <f>IF(IF(AI25&gt;=AI24,AI25-AI24,"0,000")*AI26&lt;=0,"0,000",AI26*1.5)</f>
        <v>0,000</v>
      </c>
      <c r="M45" s="239"/>
      <c r="N45" s="240"/>
      <c r="O45" s="238" t="str">
        <f>IF(IF(AI24&gt;=AI25,AI25-AI24,"0,000")*AI24&lt;=0,"0,000","0,000")</f>
        <v>0,000</v>
      </c>
      <c r="P45" s="338"/>
      <c r="Q45" s="338"/>
      <c r="R45" s="244">
        <f>IF(I45+L45-O45&lt;="0",L45+I45,I45+L45)-U45</f>
        <v>0</v>
      </c>
      <c r="S45" s="245"/>
      <c r="T45" s="245"/>
      <c r="U45" s="204"/>
      <c r="V45" s="16"/>
      <c r="W45" s="331"/>
      <c r="X45" s="332"/>
      <c r="Y45" s="332"/>
      <c r="Z45" s="332"/>
      <c r="AA45" s="332"/>
      <c r="AB45" s="332"/>
      <c r="AC45" s="332"/>
      <c r="AD45" s="332"/>
      <c r="AE45" s="332"/>
      <c r="AF45" s="332"/>
      <c r="AG45" s="332"/>
      <c r="AH45" s="332"/>
      <c r="AI45" s="333"/>
    </row>
    <row r="46" spans="1:35" ht="14.25" thickTop="1" thickBot="1">
      <c r="B46" s="13">
        <v>3</v>
      </c>
      <c r="C46" s="234" t="s">
        <v>130</v>
      </c>
      <c r="D46" s="235"/>
      <c r="E46" s="235"/>
      <c r="F46" s="235"/>
      <c r="G46" s="235"/>
      <c r="H46" s="236"/>
      <c r="I46" s="238">
        <f>SUM('Août (recto)'!R46:T46)</f>
        <v>0</v>
      </c>
      <c r="J46" s="239"/>
      <c r="K46" s="240"/>
      <c r="L46" s="238">
        <f>AI28</f>
        <v>0</v>
      </c>
      <c r="M46" s="239"/>
      <c r="N46" s="240"/>
      <c r="O46" s="241">
        <v>0</v>
      </c>
      <c r="P46" s="242"/>
      <c r="Q46" s="243"/>
      <c r="R46" s="244">
        <f>I46+L46-O46</f>
        <v>0</v>
      </c>
      <c r="S46" s="245"/>
      <c r="T46" s="246"/>
      <c r="U46" s="16"/>
      <c r="V46" s="16"/>
      <c r="W46" s="141"/>
      <c r="X46" s="141"/>
      <c r="Y46" s="141"/>
      <c r="Z46" s="141"/>
      <c r="AA46" s="141"/>
      <c r="AB46" s="141"/>
      <c r="AC46" s="141"/>
      <c r="AD46" s="141"/>
      <c r="AE46" s="141"/>
      <c r="AF46" s="141"/>
      <c r="AG46" s="141"/>
      <c r="AH46" s="141"/>
      <c r="AI46" s="141"/>
    </row>
    <row r="47" spans="1:35" ht="14.25" thickTop="1" thickBot="1">
      <c r="B47" s="13">
        <v>4</v>
      </c>
      <c r="C47" s="234" t="s">
        <v>10</v>
      </c>
      <c r="D47" s="235"/>
      <c r="E47" s="235"/>
      <c r="F47" s="235"/>
      <c r="G47" s="235"/>
      <c r="H47" s="236"/>
      <c r="I47" s="238">
        <f>SUM('Août (recto)'!R47:T47)</f>
        <v>0</v>
      </c>
      <c r="J47" s="239"/>
      <c r="K47" s="240"/>
      <c r="L47" s="238">
        <f>SUM(AI17,AI21)</f>
        <v>0</v>
      </c>
      <c r="M47" s="239"/>
      <c r="N47" s="240"/>
      <c r="O47" s="241">
        <v>0</v>
      </c>
      <c r="P47" s="286"/>
      <c r="Q47" s="286"/>
      <c r="R47" s="244">
        <f t="shared" ref="R47:R54" si="9">I47+L47-O47</f>
        <v>0</v>
      </c>
      <c r="S47" s="312"/>
      <c r="T47" s="313"/>
      <c r="U47" s="16"/>
      <c r="V47" s="16"/>
      <c r="W47" s="335" t="s">
        <v>30</v>
      </c>
      <c r="X47" s="336"/>
      <c r="Y47" s="336"/>
      <c r="Z47" s="336"/>
      <c r="AA47" s="336"/>
      <c r="AB47" s="336"/>
      <c r="AC47" s="336"/>
      <c r="AD47" s="336"/>
      <c r="AE47" s="336"/>
      <c r="AF47" s="336"/>
      <c r="AG47" s="336"/>
      <c r="AH47" s="336"/>
      <c r="AI47" s="337"/>
    </row>
    <row r="48" spans="1:35" ht="13.5" thickTop="1">
      <c r="B48" s="13">
        <v>5</v>
      </c>
      <c r="C48" s="234" t="s">
        <v>11</v>
      </c>
      <c r="D48" s="235"/>
      <c r="E48" s="235"/>
      <c r="F48" s="235"/>
      <c r="G48" s="235"/>
      <c r="H48" s="236"/>
      <c r="I48" s="238">
        <f>SUM('Août (recto)'!R48:T48)</f>
        <v>0</v>
      </c>
      <c r="J48" s="239"/>
      <c r="K48" s="240"/>
      <c r="L48" s="238">
        <v>0</v>
      </c>
      <c r="M48" s="239"/>
      <c r="N48" s="240"/>
      <c r="O48" s="241">
        <v>0</v>
      </c>
      <c r="P48" s="286"/>
      <c r="Q48" s="286"/>
      <c r="R48" s="244">
        <f t="shared" si="9"/>
        <v>0</v>
      </c>
      <c r="S48" s="312"/>
      <c r="T48" s="313"/>
      <c r="U48" s="16"/>
      <c r="V48" s="16"/>
      <c r="W48" s="21"/>
      <c r="X48" s="19" t="s">
        <v>37</v>
      </c>
      <c r="Y48" s="29" t="s">
        <v>43</v>
      </c>
      <c r="Z48" s="29"/>
      <c r="AA48" s="29"/>
      <c r="AB48" s="30"/>
      <c r="AC48" s="22"/>
      <c r="AD48" s="19" t="s">
        <v>41</v>
      </c>
      <c r="AE48" s="29" t="s">
        <v>45</v>
      </c>
      <c r="AF48" s="30"/>
      <c r="AG48" s="30"/>
      <c r="AH48" s="29"/>
      <c r="AI48" s="23"/>
    </row>
    <row r="49" spans="2:35">
      <c r="B49" s="13">
        <v>6</v>
      </c>
      <c r="C49" s="234" t="s">
        <v>98</v>
      </c>
      <c r="D49" s="235"/>
      <c r="E49" s="235"/>
      <c r="F49" s="235"/>
      <c r="G49" s="235"/>
      <c r="H49" s="236"/>
      <c r="I49" s="238">
        <f>SUM('Août (recto)'!R49:T49)</f>
        <v>0</v>
      </c>
      <c r="J49" s="239"/>
      <c r="K49" s="240"/>
      <c r="L49" s="238">
        <v>0</v>
      </c>
      <c r="M49" s="239"/>
      <c r="N49" s="240"/>
      <c r="O49" s="241">
        <v>0</v>
      </c>
      <c r="P49" s="286"/>
      <c r="Q49" s="286"/>
      <c r="R49" s="244">
        <f t="shared" si="9"/>
        <v>0</v>
      </c>
      <c r="S49" s="312"/>
      <c r="T49" s="313"/>
      <c r="U49" s="16"/>
      <c r="V49" s="16"/>
      <c r="W49" s="24"/>
      <c r="X49" s="19" t="s">
        <v>38</v>
      </c>
      <c r="Y49" s="20" t="s">
        <v>44</v>
      </c>
      <c r="Z49" s="20"/>
      <c r="AA49" s="20"/>
      <c r="AB49" s="34"/>
      <c r="AC49" s="3"/>
      <c r="AD49" s="19" t="s">
        <v>42</v>
      </c>
      <c r="AE49" s="20" t="s">
        <v>46</v>
      </c>
      <c r="AF49" s="34"/>
      <c r="AG49" s="34"/>
      <c r="AH49" s="20"/>
      <c r="AI49" s="25"/>
    </row>
    <row r="50" spans="2:35">
      <c r="B50" s="13">
        <v>7</v>
      </c>
      <c r="C50" s="234" t="s">
        <v>12</v>
      </c>
      <c r="D50" s="235"/>
      <c r="E50" s="235"/>
      <c r="F50" s="235"/>
      <c r="G50" s="235"/>
      <c r="H50" s="236"/>
      <c r="I50" s="238">
        <f>SUM('Août (recto)'!R50:T50)</f>
        <v>0</v>
      </c>
      <c r="J50" s="239"/>
      <c r="K50" s="240"/>
      <c r="L50" s="238">
        <v>0</v>
      </c>
      <c r="M50" s="239"/>
      <c r="N50" s="240"/>
      <c r="O50" s="241">
        <v>0</v>
      </c>
      <c r="P50" s="286"/>
      <c r="Q50" s="286"/>
      <c r="R50" s="244">
        <f t="shared" si="9"/>
        <v>0</v>
      </c>
      <c r="S50" s="312"/>
      <c r="T50" s="313"/>
      <c r="U50" s="16"/>
      <c r="V50" s="16"/>
      <c r="W50" s="24"/>
      <c r="X50" s="19"/>
      <c r="Y50" s="16"/>
      <c r="Z50" s="16"/>
      <c r="AA50" s="16"/>
      <c r="AB50" s="33"/>
      <c r="AC50" s="3"/>
      <c r="AD50" s="19"/>
      <c r="AE50" s="16"/>
      <c r="AF50" s="16"/>
      <c r="AG50" s="16"/>
      <c r="AH50" s="16"/>
      <c r="AI50" s="25"/>
    </row>
    <row r="51" spans="2:35">
      <c r="B51" s="13">
        <v>8</v>
      </c>
      <c r="C51" s="234" t="s">
        <v>13</v>
      </c>
      <c r="D51" s="235"/>
      <c r="E51" s="235"/>
      <c r="F51" s="235"/>
      <c r="G51" s="235"/>
      <c r="H51" s="236"/>
      <c r="I51" s="238">
        <f>SUM('Août (recto)'!R51:T51)</f>
        <v>0</v>
      </c>
      <c r="J51" s="239"/>
      <c r="K51" s="240"/>
      <c r="L51" s="238">
        <v>0</v>
      </c>
      <c r="M51" s="239"/>
      <c r="N51" s="240"/>
      <c r="O51" s="241">
        <v>0</v>
      </c>
      <c r="P51" s="242"/>
      <c r="Q51" s="242"/>
      <c r="R51" s="244">
        <f t="shared" si="9"/>
        <v>0</v>
      </c>
      <c r="S51" s="312"/>
      <c r="T51" s="313"/>
      <c r="U51" s="6"/>
      <c r="V51" s="6"/>
      <c r="W51" s="24"/>
      <c r="X51" s="19" t="s">
        <v>110</v>
      </c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25"/>
    </row>
    <row r="52" spans="2:35" ht="13.5" thickBot="1">
      <c r="B52" s="97">
        <v>11</v>
      </c>
      <c r="C52" s="314" t="s">
        <v>27</v>
      </c>
      <c r="D52" s="315"/>
      <c r="E52" s="315"/>
      <c r="F52" s="315"/>
      <c r="G52" s="315"/>
      <c r="H52" s="316"/>
      <c r="I52" s="238">
        <f>SUM('Août (recto)'!R52:T52)</f>
        <v>0</v>
      </c>
      <c r="J52" s="239"/>
      <c r="K52" s="240"/>
      <c r="L52" s="365">
        <v>0</v>
      </c>
      <c r="M52" s="365"/>
      <c r="N52" s="365"/>
      <c r="O52" s="317">
        <v>0</v>
      </c>
      <c r="P52" s="317"/>
      <c r="Q52" s="318"/>
      <c r="R52" s="319">
        <f t="shared" si="9"/>
        <v>0</v>
      </c>
      <c r="S52" s="320"/>
      <c r="T52" s="321"/>
      <c r="U52" s="6"/>
      <c r="V52" s="6"/>
      <c r="W52" s="26"/>
      <c r="X52" s="31"/>
      <c r="Y52" s="31"/>
      <c r="Z52" s="27"/>
      <c r="AA52" s="27"/>
      <c r="AB52" s="32"/>
      <c r="AC52" s="27"/>
      <c r="AD52" s="27"/>
      <c r="AE52" s="27"/>
      <c r="AF52" s="27"/>
      <c r="AG52" s="27"/>
      <c r="AH52" s="27"/>
      <c r="AI52" s="28"/>
    </row>
    <row r="53" spans="2:35" ht="14.25" thickTop="1" thickBot="1">
      <c r="B53" s="46">
        <v>12</v>
      </c>
      <c r="C53" s="256" t="s">
        <v>97</v>
      </c>
      <c r="D53" s="257"/>
      <c r="E53" s="257"/>
      <c r="F53" s="257"/>
      <c r="G53" s="257"/>
      <c r="H53" s="258"/>
      <c r="I53" s="238">
        <f>SUM('Août (recto)'!R53:T53)</f>
        <v>0</v>
      </c>
      <c r="J53" s="239"/>
      <c r="K53" s="240"/>
      <c r="L53" s="268">
        <v>0</v>
      </c>
      <c r="M53" s="269"/>
      <c r="N53" s="270"/>
      <c r="O53" s="262">
        <v>0</v>
      </c>
      <c r="P53" s="263"/>
      <c r="Q53" s="264"/>
      <c r="R53" s="265">
        <f t="shared" si="9"/>
        <v>0</v>
      </c>
      <c r="S53" s="266"/>
      <c r="T53" s="267"/>
      <c r="U53" s="6"/>
      <c r="V53" s="6"/>
      <c r="AG53" s="250" t="s">
        <v>32</v>
      </c>
      <c r="AH53" s="250"/>
      <c r="AI53" s="250"/>
    </row>
    <row r="54" spans="2:35" ht="15" thickTop="1" thickBot="1">
      <c r="B54" s="47">
        <v>13</v>
      </c>
      <c r="C54" s="271" t="s">
        <v>100</v>
      </c>
      <c r="D54" s="272"/>
      <c r="E54" s="272"/>
      <c r="F54" s="272"/>
      <c r="G54" s="272"/>
      <c r="H54" s="273"/>
      <c r="I54" s="367">
        <f>SUM('Août (recto)'!R54:T54)</f>
        <v>0</v>
      </c>
      <c r="J54" s="368"/>
      <c r="K54" s="369"/>
      <c r="L54" s="277">
        <v>0</v>
      </c>
      <c r="M54" s="278"/>
      <c r="N54" s="279"/>
      <c r="O54" s="280">
        <v>0</v>
      </c>
      <c r="P54" s="281"/>
      <c r="Q54" s="282"/>
      <c r="R54" s="283">
        <f t="shared" si="9"/>
        <v>0</v>
      </c>
      <c r="S54" s="284"/>
      <c r="T54" s="285"/>
      <c r="U54" s="6"/>
      <c r="V54" s="6"/>
      <c r="W54" s="251" t="s">
        <v>101</v>
      </c>
      <c r="X54" s="252"/>
      <c r="Y54" s="252"/>
      <c r="Z54" s="253"/>
      <c r="AA54" s="254">
        <f>SUM(O42:Q54)+U45</f>
        <v>0</v>
      </c>
      <c r="AB54" s="255"/>
      <c r="AI54" s="142" t="s">
        <v>111</v>
      </c>
    </row>
    <row r="55" spans="2:35" ht="14.25" thickTop="1">
      <c r="B55" s="132"/>
      <c r="C55" s="306"/>
      <c r="D55" s="307"/>
      <c r="E55" s="307"/>
      <c r="F55" s="307"/>
      <c r="G55" s="307"/>
      <c r="H55" s="307"/>
      <c r="I55" s="366"/>
      <c r="J55" s="366"/>
      <c r="K55" s="366"/>
      <c r="L55" s="309"/>
      <c r="M55" s="309"/>
      <c r="N55" s="309"/>
      <c r="O55" s="310"/>
      <c r="P55" s="310"/>
      <c r="Q55" s="310"/>
      <c r="R55" s="311"/>
      <c r="S55" s="311"/>
      <c r="T55" s="311"/>
      <c r="AG55" s="142"/>
      <c r="AH55" s="142"/>
      <c r="AI55" s="142"/>
    </row>
    <row r="56" spans="2:35">
      <c r="I56" s="3"/>
      <c r="J56" s="3"/>
      <c r="K56" s="3"/>
      <c r="O56" s="3"/>
      <c r="P56" s="3"/>
      <c r="Q56" s="3"/>
    </row>
  </sheetData>
  <mergeCells count="101">
    <mergeCell ref="W54:Z54"/>
    <mergeCell ref="AA54:AB54"/>
    <mergeCell ref="C55:H55"/>
    <mergeCell ref="I55:K55"/>
    <mergeCell ref="L55:N55"/>
    <mergeCell ref="O55:Q55"/>
    <mergeCell ref="R55:T55"/>
    <mergeCell ref="C54:H54"/>
    <mergeCell ref="I54:K54"/>
    <mergeCell ref="L54:N54"/>
    <mergeCell ref="O54:Q54"/>
    <mergeCell ref="R54:T54"/>
    <mergeCell ref="W41:AI41"/>
    <mergeCell ref="W42:AI45"/>
    <mergeCell ref="W47:AI47"/>
    <mergeCell ref="C53:H53"/>
    <mergeCell ref="I53:K53"/>
    <mergeCell ref="L53:N53"/>
    <mergeCell ref="O53:Q53"/>
    <mergeCell ref="R53:T53"/>
    <mergeCell ref="AG53:AI53"/>
    <mergeCell ref="C41:H41"/>
    <mergeCell ref="I41:K41"/>
    <mergeCell ref="L41:N41"/>
    <mergeCell ref="O41:Q41"/>
    <mergeCell ref="R41:T41"/>
    <mergeCell ref="R49:T49"/>
    <mergeCell ref="C52:H52"/>
    <mergeCell ref="I52:K52"/>
    <mergeCell ref="L52:N52"/>
    <mergeCell ref="O52:Q52"/>
    <mergeCell ref="R52:T52"/>
    <mergeCell ref="R50:T50"/>
    <mergeCell ref="C51:H51"/>
    <mergeCell ref="I51:K51"/>
    <mergeCell ref="L51:N51"/>
    <mergeCell ref="B35:L35"/>
    <mergeCell ref="N35:R35"/>
    <mergeCell ref="B37:L38"/>
    <mergeCell ref="B11:B12"/>
    <mergeCell ref="B15:B17"/>
    <mergeCell ref="B19:B21"/>
    <mergeCell ref="B23:B26"/>
    <mergeCell ref="B30:C30"/>
    <mergeCell ref="A7:A32"/>
    <mergeCell ref="B31:C31"/>
    <mergeCell ref="B32:C32"/>
    <mergeCell ref="N38:R38"/>
    <mergeCell ref="O51:Q51"/>
    <mergeCell ref="R51:T51"/>
    <mergeCell ref="C50:H50"/>
    <mergeCell ref="I50:K50"/>
    <mergeCell ref="L50:N50"/>
    <mergeCell ref="R46:T46"/>
    <mergeCell ref="R47:T47"/>
    <mergeCell ref="O47:Q47"/>
    <mergeCell ref="L47:N47"/>
    <mergeCell ref="O50:Q50"/>
    <mergeCell ref="E1:J1"/>
    <mergeCell ref="M1:X1"/>
    <mergeCell ref="AE1:AI1"/>
    <mergeCell ref="G4:L4"/>
    <mergeCell ref="P4:U4"/>
    <mergeCell ref="X4:Y4"/>
    <mergeCell ref="AC4:AD4"/>
    <mergeCell ref="AE4:AI4"/>
    <mergeCell ref="C49:H49"/>
    <mergeCell ref="I49:K49"/>
    <mergeCell ref="L49:N49"/>
    <mergeCell ref="O49:Q49"/>
    <mergeCell ref="C47:H47"/>
    <mergeCell ref="I47:K47"/>
    <mergeCell ref="L46:N46"/>
    <mergeCell ref="O46:Q46"/>
    <mergeCell ref="I48:K48"/>
    <mergeCell ref="L48:N48"/>
    <mergeCell ref="O48:Q48"/>
    <mergeCell ref="R48:T48"/>
    <mergeCell ref="C48:H48"/>
    <mergeCell ref="C42:H42"/>
    <mergeCell ref="I42:K42"/>
    <mergeCell ref="L42:N42"/>
    <mergeCell ref="O42:Q42"/>
    <mergeCell ref="R42:T42"/>
    <mergeCell ref="C43:H43"/>
    <mergeCell ref="I43:K43"/>
    <mergeCell ref="L43:N43"/>
    <mergeCell ref="O43:Q43"/>
    <mergeCell ref="R43:T43"/>
    <mergeCell ref="I44:K44"/>
    <mergeCell ref="C46:H46"/>
    <mergeCell ref="I46:K46"/>
    <mergeCell ref="L44:N44"/>
    <mergeCell ref="O44:Q44"/>
    <mergeCell ref="R44:T44"/>
    <mergeCell ref="C45:H45"/>
    <mergeCell ref="I45:K45"/>
    <mergeCell ref="L45:N45"/>
    <mergeCell ref="O45:Q45"/>
    <mergeCell ref="R45:T45"/>
    <mergeCell ref="C44:H44"/>
  </mergeCells>
  <pageMargins left="0.43307086614173229" right="0" top="0.74803149606299213" bottom="0.74803149606299213" header="0.31496062992125984" footer="0.31496062992125984"/>
  <pageSetup paperSize="5" scale="73" orientation="landscape" r:id="rId1"/>
  <ignoredErrors>
    <ignoredError sqref="R45:U45" 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zoomScale="110" zoomScaleNormal="110" workbookViewId="0">
      <selection activeCell="B5" sqref="B5:E32"/>
    </sheetView>
  </sheetViews>
  <sheetFormatPr baseColWidth="10" defaultRowHeight="12.75"/>
  <cols>
    <col min="1" max="1" width="6" customWidth="1"/>
    <col min="2" max="2" width="89.85546875" customWidth="1"/>
    <col min="3" max="3" width="24.85546875" customWidth="1"/>
    <col min="4" max="4" width="12.42578125" customWidth="1"/>
    <col min="5" max="6" width="12.28515625" customWidth="1"/>
    <col min="7" max="7" width="13.140625" customWidth="1"/>
  </cols>
  <sheetData>
    <row r="1" spans="1:7" ht="16.5" thickTop="1">
      <c r="A1" s="357" t="s">
        <v>16</v>
      </c>
      <c r="B1" s="359" t="s">
        <v>17</v>
      </c>
      <c r="C1" s="359" t="s">
        <v>18</v>
      </c>
      <c r="D1" s="359" t="s">
        <v>19</v>
      </c>
      <c r="E1" s="359"/>
      <c r="F1" s="355" t="s">
        <v>25</v>
      </c>
      <c r="G1" s="356"/>
    </row>
    <row r="2" spans="1:7" ht="16.5" thickBot="1">
      <c r="A2" s="358"/>
      <c r="B2" s="360"/>
      <c r="C2" s="360"/>
      <c r="D2" s="7" t="s">
        <v>20</v>
      </c>
      <c r="E2" s="7" t="s">
        <v>21</v>
      </c>
      <c r="F2" s="8" t="s">
        <v>26</v>
      </c>
      <c r="G2" s="9" t="s">
        <v>16</v>
      </c>
    </row>
    <row r="3" spans="1:7" ht="15.95" customHeight="1" thickTop="1">
      <c r="A3" s="10">
        <v>1</v>
      </c>
      <c r="B3" s="82"/>
      <c r="C3" s="85"/>
      <c r="D3" s="85"/>
      <c r="E3" s="85"/>
      <c r="F3" s="88"/>
      <c r="G3" s="89"/>
    </row>
    <row r="4" spans="1:7" ht="15.95" customHeight="1">
      <c r="A4" s="11">
        <v>2</v>
      </c>
      <c r="B4" s="83"/>
      <c r="C4" s="86"/>
      <c r="D4" s="86"/>
      <c r="E4" s="86"/>
      <c r="F4" s="90"/>
      <c r="G4" s="91"/>
    </row>
    <row r="5" spans="1:7" ht="15.95" customHeight="1">
      <c r="A5" s="11">
        <v>3</v>
      </c>
      <c r="B5" s="94"/>
      <c r="C5" s="86"/>
      <c r="D5" s="96"/>
      <c r="E5" s="96"/>
      <c r="F5" s="90"/>
      <c r="G5" s="91"/>
    </row>
    <row r="6" spans="1:7" ht="15.95" customHeight="1">
      <c r="A6" s="11">
        <v>4</v>
      </c>
      <c r="B6" s="83"/>
      <c r="C6" s="86"/>
      <c r="D6" s="96"/>
      <c r="E6" s="96"/>
      <c r="F6" s="90"/>
      <c r="G6" s="91"/>
    </row>
    <row r="7" spans="1:7" ht="15.95" customHeight="1">
      <c r="A7" s="11">
        <v>5</v>
      </c>
      <c r="B7" s="83"/>
      <c r="C7" s="86"/>
      <c r="D7" s="96"/>
      <c r="E7" s="96"/>
      <c r="F7" s="90"/>
      <c r="G7" s="91"/>
    </row>
    <row r="8" spans="1:7" ht="15.95" customHeight="1">
      <c r="A8" s="11">
        <v>6</v>
      </c>
      <c r="B8" s="83"/>
      <c r="C8" s="86"/>
      <c r="D8" s="96"/>
      <c r="E8" s="96"/>
      <c r="F8" s="90"/>
      <c r="G8" s="91"/>
    </row>
    <row r="9" spans="1:7" ht="15.95" customHeight="1">
      <c r="A9" s="11">
        <v>7</v>
      </c>
      <c r="B9" s="83"/>
      <c r="C9" s="86"/>
      <c r="D9" s="96"/>
      <c r="E9" s="96"/>
      <c r="F9" s="90"/>
      <c r="G9" s="91"/>
    </row>
    <row r="10" spans="1:7" ht="15.95" customHeight="1">
      <c r="A10" s="11">
        <v>8</v>
      </c>
      <c r="B10" s="83"/>
      <c r="C10" s="86"/>
      <c r="D10" s="86"/>
      <c r="E10" s="86"/>
      <c r="F10" s="90"/>
      <c r="G10" s="91"/>
    </row>
    <row r="11" spans="1:7" ht="15.95" customHeight="1">
      <c r="A11" s="11">
        <v>9</v>
      </c>
      <c r="B11" s="83"/>
      <c r="C11" s="86"/>
      <c r="D11" s="86"/>
      <c r="E11" s="86"/>
      <c r="F11" s="90"/>
      <c r="G11" s="91"/>
    </row>
    <row r="12" spans="1:7" ht="15.95" customHeight="1">
      <c r="A12" s="11">
        <v>10</v>
      </c>
      <c r="B12" s="94"/>
      <c r="C12" s="86"/>
      <c r="D12" s="96"/>
      <c r="E12" s="96"/>
      <c r="F12" s="90"/>
      <c r="G12" s="91"/>
    </row>
    <row r="13" spans="1:7" ht="15.95" customHeight="1">
      <c r="A13" s="11">
        <v>11</v>
      </c>
      <c r="B13" s="83"/>
      <c r="C13" s="86"/>
      <c r="D13" s="96"/>
      <c r="E13" s="96"/>
      <c r="F13" s="90"/>
      <c r="G13" s="91"/>
    </row>
    <row r="14" spans="1:7" ht="15.95" customHeight="1">
      <c r="A14" s="11">
        <v>12</v>
      </c>
      <c r="B14" s="83"/>
      <c r="C14" s="86"/>
      <c r="D14" s="96"/>
      <c r="E14" s="96"/>
      <c r="F14" s="90"/>
      <c r="G14" s="91"/>
    </row>
    <row r="15" spans="1:7" ht="15.95" customHeight="1">
      <c r="A15" s="11">
        <v>13</v>
      </c>
      <c r="B15" s="83"/>
      <c r="C15" s="86"/>
      <c r="D15" s="96"/>
      <c r="E15" s="96"/>
      <c r="F15" s="90"/>
      <c r="G15" s="91"/>
    </row>
    <row r="16" spans="1:7" ht="15.95" customHeight="1">
      <c r="A16" s="11">
        <v>14</v>
      </c>
      <c r="B16" s="83"/>
      <c r="C16" s="86"/>
      <c r="D16" s="96"/>
      <c r="E16" s="96"/>
      <c r="F16" s="90"/>
      <c r="G16" s="91"/>
    </row>
    <row r="17" spans="1:7" ht="15.95" customHeight="1">
      <c r="A17" s="11">
        <v>15</v>
      </c>
      <c r="B17" s="83"/>
      <c r="C17" s="86"/>
      <c r="D17" s="86"/>
      <c r="E17" s="86"/>
      <c r="F17" s="90"/>
      <c r="G17" s="91"/>
    </row>
    <row r="18" spans="1:7" ht="15.95" customHeight="1">
      <c r="A18" s="11">
        <v>16</v>
      </c>
      <c r="B18" s="83"/>
      <c r="C18" s="86"/>
      <c r="D18" s="86"/>
      <c r="E18" s="86"/>
      <c r="F18" s="90"/>
      <c r="G18" s="91"/>
    </row>
    <row r="19" spans="1:7" ht="15.95" customHeight="1">
      <c r="A19" s="11">
        <v>17</v>
      </c>
      <c r="B19" s="94"/>
      <c r="C19" s="86"/>
      <c r="D19" s="96"/>
      <c r="E19" s="96"/>
      <c r="F19" s="90"/>
      <c r="G19" s="91"/>
    </row>
    <row r="20" spans="1:7" ht="15.95" customHeight="1">
      <c r="A20" s="11">
        <v>18</v>
      </c>
      <c r="B20" s="83"/>
      <c r="C20" s="86"/>
      <c r="D20" s="96"/>
      <c r="E20" s="96"/>
      <c r="F20" s="90"/>
      <c r="G20" s="91"/>
    </row>
    <row r="21" spans="1:7" ht="15.95" customHeight="1">
      <c r="A21" s="11">
        <v>19</v>
      </c>
      <c r="B21" s="83"/>
      <c r="C21" s="86"/>
      <c r="D21" s="96"/>
      <c r="E21" s="96"/>
      <c r="F21" s="90"/>
      <c r="G21" s="91"/>
    </row>
    <row r="22" spans="1:7" ht="15.95" customHeight="1">
      <c r="A22" s="11">
        <v>20</v>
      </c>
      <c r="B22" s="83"/>
      <c r="C22" s="86"/>
      <c r="D22" s="96"/>
      <c r="E22" s="96"/>
      <c r="F22" s="90"/>
      <c r="G22" s="91"/>
    </row>
    <row r="23" spans="1:7" ht="15.95" customHeight="1">
      <c r="A23" s="11">
        <v>21</v>
      </c>
      <c r="B23" s="83"/>
      <c r="C23" s="86"/>
      <c r="D23" s="96"/>
      <c r="E23" s="96"/>
      <c r="F23" s="90"/>
      <c r="G23" s="91"/>
    </row>
    <row r="24" spans="1:7" ht="15.95" customHeight="1">
      <c r="A24" s="11">
        <v>22</v>
      </c>
      <c r="B24" s="83"/>
      <c r="C24" s="86"/>
      <c r="D24" s="86"/>
      <c r="E24" s="86"/>
      <c r="F24" s="90"/>
      <c r="G24" s="91"/>
    </row>
    <row r="25" spans="1:7" ht="15.95" customHeight="1">
      <c r="A25" s="11">
        <v>23</v>
      </c>
      <c r="B25" s="83"/>
      <c r="C25" s="86"/>
      <c r="D25" s="86"/>
      <c r="E25" s="86"/>
      <c r="F25" s="90"/>
      <c r="G25" s="91"/>
    </row>
    <row r="26" spans="1:7" ht="15.95" customHeight="1">
      <c r="A26" s="11">
        <v>24</v>
      </c>
      <c r="B26" s="94"/>
      <c r="C26" s="86"/>
      <c r="D26" s="96"/>
      <c r="E26" s="96"/>
      <c r="F26" s="90"/>
      <c r="G26" s="91"/>
    </row>
    <row r="27" spans="1:7" ht="15.95" customHeight="1">
      <c r="A27" s="11">
        <v>25</v>
      </c>
      <c r="B27" s="94"/>
      <c r="C27" s="86"/>
      <c r="D27" s="96"/>
      <c r="E27" s="96"/>
      <c r="F27" s="90"/>
      <c r="G27" s="91"/>
    </row>
    <row r="28" spans="1:7" ht="15.95" customHeight="1">
      <c r="A28" s="11">
        <v>26</v>
      </c>
      <c r="B28" s="94"/>
      <c r="C28" s="86"/>
      <c r="D28" s="96"/>
      <c r="E28" s="96"/>
      <c r="F28" s="90"/>
      <c r="G28" s="91"/>
    </row>
    <row r="29" spans="1:7" ht="15.95" customHeight="1">
      <c r="A29" s="11">
        <v>27</v>
      </c>
      <c r="B29" s="94"/>
      <c r="C29" s="86"/>
      <c r="D29" s="96"/>
      <c r="E29" s="96"/>
      <c r="F29" s="90"/>
      <c r="G29" s="91"/>
    </row>
    <row r="30" spans="1:7" ht="15.95" customHeight="1">
      <c r="A30" s="11">
        <v>28</v>
      </c>
      <c r="B30" s="83"/>
      <c r="C30" s="86"/>
      <c r="D30" s="86"/>
      <c r="E30" s="86"/>
      <c r="F30" s="90"/>
      <c r="G30" s="91"/>
    </row>
    <row r="31" spans="1:7" ht="15.95" customHeight="1">
      <c r="A31" s="11">
        <v>29</v>
      </c>
      <c r="B31" s="83"/>
      <c r="C31" s="86"/>
      <c r="D31" s="86"/>
      <c r="E31" s="86"/>
      <c r="F31" s="90"/>
      <c r="G31" s="91"/>
    </row>
    <row r="32" spans="1:7" ht="15.95" customHeight="1">
      <c r="A32" s="11">
        <v>30</v>
      </c>
      <c r="B32" s="83"/>
      <c r="C32" s="86"/>
      <c r="D32" s="86"/>
      <c r="E32" s="86"/>
      <c r="F32" s="90"/>
      <c r="G32" s="91"/>
    </row>
    <row r="33" spans="1:7" ht="15.95" customHeight="1" thickBot="1">
      <c r="A33" s="12">
        <v>31</v>
      </c>
      <c r="B33" s="84"/>
      <c r="C33" s="87"/>
      <c r="D33" s="87"/>
      <c r="E33" s="87"/>
      <c r="F33" s="92"/>
      <c r="G33" s="93"/>
    </row>
    <row r="34" spans="1:7" ht="13.5" thickTop="1"/>
  </sheetData>
  <sheetProtection password="DDE3" sheet="1" objects="1" scenarios="1"/>
  <mergeCells count="5">
    <mergeCell ref="A1:A2"/>
    <mergeCell ref="B1:B2"/>
    <mergeCell ref="C1:C2"/>
    <mergeCell ref="D1:E1"/>
    <mergeCell ref="F1:G1"/>
  </mergeCells>
  <pageMargins left="0.31496062992125984" right="0.31496062992125984" top="0.55118110236220474" bottom="0.15748031496062992" header="0.31496062992125984" footer="0.31496062992125984"/>
  <pageSetup paperSize="5" orientation="landscape" r:id="rId1"/>
  <headerFooter>
    <oddHeader>&amp;A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I56"/>
  <sheetViews>
    <sheetView zoomScale="90" zoomScaleNormal="90" workbookViewId="0">
      <selection activeCell="W4" sqref="W4"/>
    </sheetView>
  </sheetViews>
  <sheetFormatPr baseColWidth="10" defaultRowHeight="12.75"/>
  <cols>
    <col min="1" max="1" width="3.28515625" customWidth="1"/>
    <col min="2" max="2" width="10.7109375" customWidth="1"/>
    <col min="3" max="3" width="16.28515625" customWidth="1"/>
    <col min="4" max="34" width="6.28515625" customWidth="1"/>
    <col min="35" max="35" width="6.85546875" customWidth="1"/>
  </cols>
  <sheetData>
    <row r="1" spans="1:35" ht="18">
      <c r="A1" s="5"/>
      <c r="B1" s="138"/>
      <c r="C1" s="138"/>
      <c r="D1" s="138"/>
      <c r="E1" s="341"/>
      <c r="F1" s="341"/>
      <c r="G1" s="341"/>
      <c r="H1" s="341"/>
      <c r="I1" s="341"/>
      <c r="J1" s="341"/>
      <c r="K1" s="138"/>
      <c r="L1" s="138"/>
      <c r="M1" s="340" t="s">
        <v>2</v>
      </c>
      <c r="N1" s="340"/>
      <c r="O1" s="340"/>
      <c r="P1" s="340"/>
      <c r="Q1" s="340"/>
      <c r="R1" s="340"/>
      <c r="S1" s="340"/>
      <c r="T1" s="340"/>
      <c r="U1" s="340"/>
      <c r="V1" s="340"/>
      <c r="W1" s="340"/>
      <c r="X1" s="340"/>
      <c r="Y1" s="138"/>
      <c r="Z1" s="138"/>
      <c r="AA1" s="138"/>
      <c r="AB1" s="138"/>
      <c r="AC1" s="138"/>
      <c r="AD1" s="138"/>
      <c r="AE1" s="361" t="s">
        <v>24</v>
      </c>
      <c r="AF1" s="361"/>
      <c r="AG1" s="361"/>
      <c r="AH1" s="361"/>
      <c r="AI1" s="361"/>
    </row>
    <row r="4" spans="1:35">
      <c r="F4" s="152" t="s">
        <v>5</v>
      </c>
      <c r="G4" s="362" t="str">
        <f>IF('Avril (recto)'!G4:L4="","",'Avril (recto)'!G4:L4)</f>
        <v/>
      </c>
      <c r="H4" s="362"/>
      <c r="I4" s="362"/>
      <c r="J4" s="362"/>
      <c r="K4" s="362"/>
      <c r="L4" s="362"/>
      <c r="M4" s="153"/>
      <c r="N4" s="152" t="s">
        <v>4</v>
      </c>
      <c r="O4" s="153"/>
      <c r="P4" s="362" t="str">
        <f>IF('Avril (recto)'!P4:U4="","",'Avril (recto)'!P4:U4)</f>
        <v/>
      </c>
      <c r="Q4" s="362"/>
      <c r="R4" s="362"/>
      <c r="S4" s="362"/>
      <c r="T4" s="362"/>
      <c r="U4" s="362"/>
      <c r="V4" s="153"/>
      <c r="W4" s="152"/>
      <c r="X4" s="363" t="str">
        <f>IF('Avril (recto)'!X4:Y4="","",'Avril (recto)'!X4:Y4)</f>
        <v/>
      </c>
      <c r="Y4" s="363"/>
      <c r="Z4" s="153"/>
      <c r="AA4" s="153"/>
      <c r="AB4" s="153"/>
      <c r="AC4" s="364" t="s">
        <v>3</v>
      </c>
      <c r="AD4" s="364"/>
      <c r="AE4" s="345" t="str">
        <f>PROPER(TEXT(D7,"mmmm-yyyy"))</f>
        <v>Octobre-2019</v>
      </c>
      <c r="AF4" s="345"/>
      <c r="AG4" s="345"/>
      <c r="AH4" s="345"/>
      <c r="AI4" s="345"/>
    </row>
    <row r="5" spans="1:35"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</row>
    <row r="6" spans="1:35" ht="13.5" thickBot="1"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</row>
    <row r="7" spans="1:35" ht="15" thickTop="1" thickBot="1">
      <c r="A7" s="287"/>
      <c r="B7" s="68" t="s">
        <v>83</v>
      </c>
      <c r="C7" s="60"/>
      <c r="D7" s="194">
        <f>EOMONTH('Septembre (recto)'!D7,0)+1</f>
        <v>43739</v>
      </c>
      <c r="E7" s="194">
        <f>D7+1</f>
        <v>43740</v>
      </c>
      <c r="F7" s="194">
        <f>E7+1</f>
        <v>43741</v>
      </c>
      <c r="G7" s="194">
        <f>F7+1</f>
        <v>43742</v>
      </c>
      <c r="H7" s="194">
        <f>G7+1</f>
        <v>43743</v>
      </c>
      <c r="I7" s="194">
        <f t="shared" ref="I7:AG7" si="0">H7+1</f>
        <v>43744</v>
      </c>
      <c r="J7" s="194">
        <f t="shared" si="0"/>
        <v>43745</v>
      </c>
      <c r="K7" s="194">
        <f t="shared" si="0"/>
        <v>43746</v>
      </c>
      <c r="L7" s="194">
        <f t="shared" si="0"/>
        <v>43747</v>
      </c>
      <c r="M7" s="194">
        <f t="shared" si="0"/>
        <v>43748</v>
      </c>
      <c r="N7" s="194">
        <f t="shared" si="0"/>
        <v>43749</v>
      </c>
      <c r="O7" s="194">
        <f t="shared" si="0"/>
        <v>43750</v>
      </c>
      <c r="P7" s="194">
        <f t="shared" si="0"/>
        <v>43751</v>
      </c>
      <c r="Q7" s="194">
        <f t="shared" si="0"/>
        <v>43752</v>
      </c>
      <c r="R7" s="194">
        <f t="shared" si="0"/>
        <v>43753</v>
      </c>
      <c r="S7" s="194">
        <f t="shared" si="0"/>
        <v>43754</v>
      </c>
      <c r="T7" s="194">
        <f t="shared" si="0"/>
        <v>43755</v>
      </c>
      <c r="U7" s="194">
        <f t="shared" si="0"/>
        <v>43756</v>
      </c>
      <c r="V7" s="194">
        <f t="shared" si="0"/>
        <v>43757</v>
      </c>
      <c r="W7" s="194">
        <f t="shared" si="0"/>
        <v>43758</v>
      </c>
      <c r="X7" s="194">
        <f t="shared" si="0"/>
        <v>43759</v>
      </c>
      <c r="Y7" s="194">
        <f t="shared" si="0"/>
        <v>43760</v>
      </c>
      <c r="Z7" s="194">
        <f t="shared" si="0"/>
        <v>43761</v>
      </c>
      <c r="AA7" s="194">
        <f t="shared" si="0"/>
        <v>43762</v>
      </c>
      <c r="AB7" s="194">
        <f t="shared" si="0"/>
        <v>43763</v>
      </c>
      <c r="AC7" s="194">
        <f t="shared" si="0"/>
        <v>43764</v>
      </c>
      <c r="AD7" s="194">
        <f t="shared" si="0"/>
        <v>43765</v>
      </c>
      <c r="AE7" s="194">
        <f t="shared" si="0"/>
        <v>43766</v>
      </c>
      <c r="AF7" s="194">
        <f t="shared" si="0"/>
        <v>43767</v>
      </c>
      <c r="AG7" s="194">
        <f t="shared" si="0"/>
        <v>43768</v>
      </c>
      <c r="AH7" s="194">
        <f>AG7+1</f>
        <v>43769</v>
      </c>
      <c r="AI7" s="195"/>
    </row>
    <row r="8" spans="1:35" ht="14.25" thickTop="1" thickBot="1">
      <c r="A8" s="288"/>
      <c r="B8" s="69" t="s">
        <v>84</v>
      </c>
      <c r="C8" s="81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  <c r="V8" s="125"/>
      <c r="W8" s="125"/>
      <c r="X8" s="125"/>
      <c r="Y8" s="125"/>
      <c r="Z8" s="125"/>
      <c r="AA8" s="125"/>
      <c r="AB8" s="125"/>
      <c r="AC8" s="125"/>
      <c r="AD8" s="125"/>
      <c r="AE8" s="125"/>
      <c r="AF8" s="125"/>
      <c r="AG8" s="125"/>
      <c r="AH8" s="126"/>
      <c r="AI8" s="205"/>
    </row>
    <row r="9" spans="1:35" ht="13.5" thickTop="1">
      <c r="A9" s="288"/>
      <c r="B9" s="70" t="s">
        <v>116</v>
      </c>
      <c r="C9" s="61"/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27"/>
      <c r="W9" s="127"/>
      <c r="X9" s="127"/>
      <c r="Y9" s="127"/>
      <c r="Z9" s="127"/>
      <c r="AA9" s="127"/>
      <c r="AB9" s="127"/>
      <c r="AC9" s="127"/>
      <c r="AD9" s="127"/>
      <c r="AE9" s="127"/>
      <c r="AF9" s="127"/>
      <c r="AG9" s="127"/>
      <c r="AH9" s="71"/>
      <c r="AI9" s="199">
        <f>SUM(D9:AH9)</f>
        <v>0</v>
      </c>
    </row>
    <row r="10" spans="1:35">
      <c r="A10" s="288"/>
      <c r="B10" s="70" t="s">
        <v>0</v>
      </c>
      <c r="C10" s="62"/>
      <c r="D10" s="124">
        <f>SUM(D9-D11+D15+D20+D25)+D28</f>
        <v>0</v>
      </c>
      <c r="E10" s="124">
        <f>SUM(E9-E11+E15+E20+E25)+E28</f>
        <v>0</v>
      </c>
      <c r="F10" s="124">
        <f t="shared" ref="F10:AH10" si="1">SUM(F9-F11+F15+F20+F25)+F28</f>
        <v>0</v>
      </c>
      <c r="G10" s="124">
        <f t="shared" si="1"/>
        <v>0</v>
      </c>
      <c r="H10" s="124">
        <f t="shared" si="1"/>
        <v>0</v>
      </c>
      <c r="I10" s="124">
        <f t="shared" si="1"/>
        <v>0</v>
      </c>
      <c r="J10" s="124">
        <f t="shared" si="1"/>
        <v>0</v>
      </c>
      <c r="K10" s="124">
        <f t="shared" si="1"/>
        <v>0</v>
      </c>
      <c r="L10" s="124">
        <f t="shared" si="1"/>
        <v>0</v>
      </c>
      <c r="M10" s="124">
        <f t="shared" si="1"/>
        <v>0</v>
      </c>
      <c r="N10" s="124">
        <f t="shared" si="1"/>
        <v>0</v>
      </c>
      <c r="O10" s="124">
        <f t="shared" si="1"/>
        <v>0</v>
      </c>
      <c r="P10" s="124">
        <f t="shared" si="1"/>
        <v>0</v>
      </c>
      <c r="Q10" s="124">
        <f t="shared" si="1"/>
        <v>0</v>
      </c>
      <c r="R10" s="124">
        <f t="shared" si="1"/>
        <v>0</v>
      </c>
      <c r="S10" s="124">
        <f t="shared" si="1"/>
        <v>0</v>
      </c>
      <c r="T10" s="124">
        <f t="shared" si="1"/>
        <v>0</v>
      </c>
      <c r="U10" s="124">
        <f t="shared" si="1"/>
        <v>0</v>
      </c>
      <c r="V10" s="124">
        <f t="shared" si="1"/>
        <v>0</v>
      </c>
      <c r="W10" s="124">
        <f t="shared" si="1"/>
        <v>0</v>
      </c>
      <c r="X10" s="124">
        <f t="shared" si="1"/>
        <v>0</v>
      </c>
      <c r="Y10" s="124">
        <f t="shared" si="1"/>
        <v>0</v>
      </c>
      <c r="Z10" s="124">
        <f t="shared" si="1"/>
        <v>0</v>
      </c>
      <c r="AA10" s="124">
        <f t="shared" si="1"/>
        <v>0</v>
      </c>
      <c r="AB10" s="124">
        <f t="shared" si="1"/>
        <v>0</v>
      </c>
      <c r="AC10" s="124">
        <f t="shared" si="1"/>
        <v>0</v>
      </c>
      <c r="AD10" s="124">
        <f t="shared" si="1"/>
        <v>0</v>
      </c>
      <c r="AE10" s="124">
        <f t="shared" si="1"/>
        <v>0</v>
      </c>
      <c r="AF10" s="124">
        <f t="shared" si="1"/>
        <v>0</v>
      </c>
      <c r="AG10" s="124">
        <f t="shared" si="1"/>
        <v>0</v>
      </c>
      <c r="AH10" s="124">
        <f t="shared" si="1"/>
        <v>0</v>
      </c>
      <c r="AI10" s="197">
        <f>SUM(D10:AH10)</f>
        <v>0</v>
      </c>
    </row>
    <row r="11" spans="1:35">
      <c r="A11" s="288"/>
      <c r="B11" s="301" t="s">
        <v>28</v>
      </c>
      <c r="C11" s="63" t="s">
        <v>29</v>
      </c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72"/>
      <c r="AI11" s="197">
        <f>SUM(D11:AH11)</f>
        <v>0</v>
      </c>
    </row>
    <row r="12" spans="1:35">
      <c r="A12" s="288"/>
      <c r="B12" s="302"/>
      <c r="C12" s="63" t="s">
        <v>9</v>
      </c>
      <c r="D12" s="211"/>
      <c r="E12" s="211"/>
      <c r="F12" s="211"/>
      <c r="G12" s="211"/>
      <c r="H12" s="211"/>
      <c r="I12" s="211"/>
      <c r="J12" s="211"/>
      <c r="K12" s="211"/>
      <c r="L12" s="211"/>
      <c r="M12" s="211"/>
      <c r="N12" s="211"/>
      <c r="O12" s="211"/>
      <c r="P12" s="211"/>
      <c r="Q12" s="211"/>
      <c r="R12" s="211"/>
      <c r="S12" s="211"/>
      <c r="T12" s="211"/>
      <c r="U12" s="211"/>
      <c r="V12" s="211"/>
      <c r="W12" s="211"/>
      <c r="X12" s="211"/>
      <c r="Y12" s="211"/>
      <c r="Z12" s="211"/>
      <c r="AA12" s="211"/>
      <c r="AB12" s="211"/>
      <c r="AC12" s="211"/>
      <c r="AD12" s="211"/>
      <c r="AE12" s="211"/>
      <c r="AF12" s="211"/>
      <c r="AG12" s="211"/>
      <c r="AH12" s="211"/>
      <c r="AI12" s="197"/>
    </row>
    <row r="13" spans="1:35">
      <c r="A13" s="288"/>
      <c r="B13" s="70" t="s">
        <v>1</v>
      </c>
      <c r="C13" s="62"/>
      <c r="D13" s="124">
        <f t="shared" ref="D13:AH13" si="2">SUM(D11)</f>
        <v>0</v>
      </c>
      <c r="E13" s="124">
        <f t="shared" si="2"/>
        <v>0</v>
      </c>
      <c r="F13" s="124">
        <f t="shared" si="2"/>
        <v>0</v>
      </c>
      <c r="G13" s="124">
        <f t="shared" si="2"/>
        <v>0</v>
      </c>
      <c r="H13" s="124">
        <f t="shared" si="2"/>
        <v>0</v>
      </c>
      <c r="I13" s="124">
        <f t="shared" si="2"/>
        <v>0</v>
      </c>
      <c r="J13" s="124">
        <f t="shared" si="2"/>
        <v>0</v>
      </c>
      <c r="K13" s="124">
        <f t="shared" si="2"/>
        <v>0</v>
      </c>
      <c r="L13" s="124">
        <f t="shared" si="2"/>
        <v>0</v>
      </c>
      <c r="M13" s="124">
        <f t="shared" si="2"/>
        <v>0</v>
      </c>
      <c r="N13" s="124">
        <f t="shared" si="2"/>
        <v>0</v>
      </c>
      <c r="O13" s="124">
        <f t="shared" si="2"/>
        <v>0</v>
      </c>
      <c r="P13" s="124">
        <f t="shared" si="2"/>
        <v>0</v>
      </c>
      <c r="Q13" s="124">
        <f t="shared" si="2"/>
        <v>0</v>
      </c>
      <c r="R13" s="124">
        <f t="shared" si="2"/>
        <v>0</v>
      </c>
      <c r="S13" s="124">
        <f t="shared" si="2"/>
        <v>0</v>
      </c>
      <c r="T13" s="124">
        <f t="shared" si="2"/>
        <v>0</v>
      </c>
      <c r="U13" s="124">
        <f t="shared" si="2"/>
        <v>0</v>
      </c>
      <c r="V13" s="124">
        <f t="shared" si="2"/>
        <v>0</v>
      </c>
      <c r="W13" s="124">
        <f t="shared" si="2"/>
        <v>0</v>
      </c>
      <c r="X13" s="124">
        <f t="shared" si="2"/>
        <v>0</v>
      </c>
      <c r="Y13" s="124">
        <f t="shared" si="2"/>
        <v>0</v>
      </c>
      <c r="Z13" s="124">
        <f t="shared" si="2"/>
        <v>0</v>
      </c>
      <c r="AA13" s="124">
        <f t="shared" si="2"/>
        <v>0</v>
      </c>
      <c r="AB13" s="124">
        <f t="shared" si="2"/>
        <v>0</v>
      </c>
      <c r="AC13" s="124">
        <f t="shared" si="2"/>
        <v>0</v>
      </c>
      <c r="AD13" s="124">
        <f t="shared" si="2"/>
        <v>0</v>
      </c>
      <c r="AE13" s="124">
        <f t="shared" si="2"/>
        <v>0</v>
      </c>
      <c r="AF13" s="124">
        <f t="shared" si="2"/>
        <v>0</v>
      </c>
      <c r="AG13" s="124">
        <f t="shared" si="2"/>
        <v>0</v>
      </c>
      <c r="AH13" s="124">
        <f t="shared" si="2"/>
        <v>0</v>
      </c>
      <c r="AI13" s="198">
        <f>SUM(D13:AH13)</f>
        <v>0</v>
      </c>
    </row>
    <row r="14" spans="1:35" ht="3" customHeight="1">
      <c r="A14" s="288"/>
      <c r="B14" s="73"/>
      <c r="C14" s="56"/>
      <c r="D14" s="187"/>
      <c r="E14" s="187"/>
      <c r="F14" s="187"/>
      <c r="G14" s="187"/>
      <c r="H14" s="187"/>
      <c r="I14" s="187"/>
      <c r="J14" s="187"/>
      <c r="K14" s="187"/>
      <c r="L14" s="187"/>
      <c r="M14" s="187"/>
      <c r="N14" s="187"/>
      <c r="O14" s="187"/>
      <c r="P14" s="187"/>
      <c r="Q14" s="187"/>
      <c r="R14" s="187"/>
      <c r="S14" s="187"/>
      <c r="T14" s="187"/>
      <c r="U14" s="187"/>
      <c r="V14" s="187"/>
      <c r="W14" s="187"/>
      <c r="X14" s="187"/>
      <c r="Y14" s="187"/>
      <c r="Z14" s="187"/>
      <c r="AA14" s="187"/>
      <c r="AB14" s="187"/>
      <c r="AC14" s="187"/>
      <c r="AD14" s="187"/>
      <c r="AE14" s="187"/>
      <c r="AF14" s="187"/>
      <c r="AG14" s="187"/>
      <c r="AH14" s="188"/>
      <c r="AI14" s="203"/>
    </row>
    <row r="15" spans="1:35" ht="25.5">
      <c r="A15" s="288"/>
      <c r="B15" s="303" t="s">
        <v>117</v>
      </c>
      <c r="C15" s="146" t="s">
        <v>122</v>
      </c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197">
        <f t="shared" ref="AI15:AI17" si="3">SUM(D15:AH15)</f>
        <v>0</v>
      </c>
    </row>
    <row r="16" spans="1:35" ht="25.5">
      <c r="A16" s="288"/>
      <c r="B16" s="304"/>
      <c r="C16" s="146" t="s">
        <v>123</v>
      </c>
      <c r="D16" s="3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74"/>
      <c r="AI16" s="197">
        <f t="shared" si="3"/>
        <v>0</v>
      </c>
    </row>
    <row r="17" spans="1:35">
      <c r="A17" s="288"/>
      <c r="B17" s="305"/>
      <c r="C17" s="147" t="s">
        <v>85</v>
      </c>
      <c r="D17" s="136">
        <f t="shared" ref="D17:AH17" si="4">SUM(D15:D16)*1.5</f>
        <v>0</v>
      </c>
      <c r="E17" s="136">
        <f t="shared" si="4"/>
        <v>0</v>
      </c>
      <c r="F17" s="136">
        <f t="shared" si="4"/>
        <v>0</v>
      </c>
      <c r="G17" s="136">
        <f t="shared" si="4"/>
        <v>0</v>
      </c>
      <c r="H17" s="136">
        <f t="shared" si="4"/>
        <v>0</v>
      </c>
      <c r="I17" s="136">
        <f t="shared" si="4"/>
        <v>0</v>
      </c>
      <c r="J17" s="136">
        <f t="shared" si="4"/>
        <v>0</v>
      </c>
      <c r="K17" s="136">
        <f t="shared" si="4"/>
        <v>0</v>
      </c>
      <c r="L17" s="136">
        <f t="shared" si="4"/>
        <v>0</v>
      </c>
      <c r="M17" s="136">
        <f t="shared" si="4"/>
        <v>0</v>
      </c>
      <c r="N17" s="136">
        <f t="shared" si="4"/>
        <v>0</v>
      </c>
      <c r="O17" s="136">
        <f t="shared" si="4"/>
        <v>0</v>
      </c>
      <c r="P17" s="136">
        <f t="shared" si="4"/>
        <v>0</v>
      </c>
      <c r="Q17" s="136">
        <f t="shared" si="4"/>
        <v>0</v>
      </c>
      <c r="R17" s="136">
        <f t="shared" si="4"/>
        <v>0</v>
      </c>
      <c r="S17" s="136">
        <f t="shared" si="4"/>
        <v>0</v>
      </c>
      <c r="T17" s="136">
        <f t="shared" si="4"/>
        <v>0</v>
      </c>
      <c r="U17" s="136">
        <f t="shared" si="4"/>
        <v>0</v>
      </c>
      <c r="V17" s="136">
        <f t="shared" si="4"/>
        <v>0</v>
      </c>
      <c r="W17" s="136">
        <f t="shared" si="4"/>
        <v>0</v>
      </c>
      <c r="X17" s="136">
        <f t="shared" si="4"/>
        <v>0</v>
      </c>
      <c r="Y17" s="136">
        <f t="shared" si="4"/>
        <v>0</v>
      </c>
      <c r="Z17" s="136">
        <f t="shared" si="4"/>
        <v>0</v>
      </c>
      <c r="AA17" s="136">
        <f t="shared" si="4"/>
        <v>0</v>
      </c>
      <c r="AB17" s="136">
        <f t="shared" si="4"/>
        <v>0</v>
      </c>
      <c r="AC17" s="136">
        <f t="shared" si="4"/>
        <v>0</v>
      </c>
      <c r="AD17" s="136">
        <f t="shared" si="4"/>
        <v>0</v>
      </c>
      <c r="AE17" s="136">
        <f t="shared" si="4"/>
        <v>0</v>
      </c>
      <c r="AF17" s="136">
        <f t="shared" si="4"/>
        <v>0</v>
      </c>
      <c r="AG17" s="136">
        <f t="shared" si="4"/>
        <v>0</v>
      </c>
      <c r="AH17" s="136">
        <f t="shared" si="4"/>
        <v>0</v>
      </c>
      <c r="AI17" s="197">
        <f t="shared" si="3"/>
        <v>0</v>
      </c>
    </row>
    <row r="18" spans="1:35" ht="3" customHeight="1">
      <c r="A18" s="288"/>
      <c r="B18" s="78"/>
      <c r="C18" s="66"/>
      <c r="D18" s="67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75"/>
      <c r="AI18" s="200"/>
    </row>
    <row r="19" spans="1:35">
      <c r="A19" s="288"/>
      <c r="B19" s="290" t="s">
        <v>118</v>
      </c>
      <c r="C19" s="148" t="s">
        <v>55</v>
      </c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  <c r="P19" s="125"/>
      <c r="Q19" s="125"/>
      <c r="R19" s="125"/>
      <c r="S19" s="125"/>
      <c r="T19" s="125"/>
      <c r="U19" s="125"/>
      <c r="V19" s="125"/>
      <c r="W19" s="125"/>
      <c r="X19" s="125"/>
      <c r="Y19" s="125"/>
      <c r="Z19" s="125"/>
      <c r="AA19" s="125"/>
      <c r="AB19" s="125"/>
      <c r="AC19" s="125"/>
      <c r="AD19" s="125"/>
      <c r="AE19" s="125"/>
      <c r="AF19" s="125"/>
      <c r="AG19" s="125"/>
      <c r="AH19" s="126"/>
      <c r="AI19" s="208">
        <f t="shared" ref="AI19:AI26" si="5">SUM(D19:AH19)</f>
        <v>0</v>
      </c>
    </row>
    <row r="20" spans="1:35">
      <c r="A20" s="288"/>
      <c r="B20" s="291"/>
      <c r="C20" s="149" t="s">
        <v>56</v>
      </c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77"/>
      <c r="AI20" s="197">
        <f>SUM(D20:AH20)</f>
        <v>0</v>
      </c>
    </row>
    <row r="21" spans="1:35">
      <c r="A21" s="288"/>
      <c r="B21" s="292"/>
      <c r="C21" s="147" t="s">
        <v>85</v>
      </c>
      <c r="D21" s="136">
        <f>SUM(D19)*6</f>
        <v>0</v>
      </c>
      <c r="E21" s="136">
        <f t="shared" ref="E21:AH21" si="6">SUM(E19)*6</f>
        <v>0</v>
      </c>
      <c r="F21" s="136">
        <f t="shared" si="6"/>
        <v>0</v>
      </c>
      <c r="G21" s="136">
        <f t="shared" si="6"/>
        <v>0</v>
      </c>
      <c r="H21" s="136">
        <f t="shared" si="6"/>
        <v>0</v>
      </c>
      <c r="I21" s="136">
        <f t="shared" si="6"/>
        <v>0</v>
      </c>
      <c r="J21" s="136">
        <f t="shared" si="6"/>
        <v>0</v>
      </c>
      <c r="K21" s="136">
        <f t="shared" si="6"/>
        <v>0</v>
      </c>
      <c r="L21" s="136">
        <f t="shared" si="6"/>
        <v>0</v>
      </c>
      <c r="M21" s="136">
        <f t="shared" si="6"/>
        <v>0</v>
      </c>
      <c r="N21" s="136">
        <f t="shared" si="6"/>
        <v>0</v>
      </c>
      <c r="O21" s="136">
        <f t="shared" si="6"/>
        <v>0</v>
      </c>
      <c r="P21" s="136">
        <f t="shared" si="6"/>
        <v>0</v>
      </c>
      <c r="Q21" s="136">
        <f t="shared" si="6"/>
        <v>0</v>
      </c>
      <c r="R21" s="136">
        <f t="shared" si="6"/>
        <v>0</v>
      </c>
      <c r="S21" s="136">
        <f t="shared" si="6"/>
        <v>0</v>
      </c>
      <c r="T21" s="136">
        <f t="shared" si="6"/>
        <v>0</v>
      </c>
      <c r="U21" s="136">
        <f t="shared" si="6"/>
        <v>0</v>
      </c>
      <c r="V21" s="136">
        <f t="shared" si="6"/>
        <v>0</v>
      </c>
      <c r="W21" s="136">
        <f t="shared" si="6"/>
        <v>0</v>
      </c>
      <c r="X21" s="136">
        <f t="shared" si="6"/>
        <v>0</v>
      </c>
      <c r="Y21" s="136">
        <f t="shared" si="6"/>
        <v>0</v>
      </c>
      <c r="Z21" s="136">
        <f t="shared" si="6"/>
        <v>0</v>
      </c>
      <c r="AA21" s="136">
        <f t="shared" si="6"/>
        <v>0</v>
      </c>
      <c r="AB21" s="136">
        <f t="shared" si="6"/>
        <v>0</v>
      </c>
      <c r="AC21" s="136">
        <f t="shared" si="6"/>
        <v>0</v>
      </c>
      <c r="AD21" s="136">
        <f t="shared" si="6"/>
        <v>0</v>
      </c>
      <c r="AE21" s="136">
        <f t="shared" si="6"/>
        <v>0</v>
      </c>
      <c r="AF21" s="136">
        <f t="shared" si="6"/>
        <v>0</v>
      </c>
      <c r="AG21" s="136">
        <f t="shared" si="6"/>
        <v>0</v>
      </c>
      <c r="AH21" s="136">
        <f t="shared" si="6"/>
        <v>0</v>
      </c>
      <c r="AI21" s="197">
        <f t="shared" si="5"/>
        <v>0</v>
      </c>
    </row>
    <row r="22" spans="1:35" ht="3" customHeight="1">
      <c r="A22" s="288"/>
      <c r="B22" s="79"/>
      <c r="C22" s="66"/>
      <c r="D22" s="206"/>
      <c r="E22" s="206"/>
      <c r="F22" s="206"/>
      <c r="G22" s="206"/>
      <c r="H22" s="206"/>
      <c r="I22" s="206"/>
      <c r="J22" s="206"/>
      <c r="K22" s="206"/>
      <c r="L22" s="206"/>
      <c r="M22" s="206"/>
      <c r="N22" s="206"/>
      <c r="O22" s="206"/>
      <c r="P22" s="206"/>
      <c r="Q22" s="206"/>
      <c r="R22" s="206"/>
      <c r="S22" s="206"/>
      <c r="T22" s="206"/>
      <c r="U22" s="206"/>
      <c r="V22" s="206"/>
      <c r="W22" s="206"/>
      <c r="X22" s="206"/>
      <c r="Y22" s="206"/>
      <c r="Z22" s="206"/>
      <c r="AA22" s="206"/>
      <c r="AB22" s="206"/>
      <c r="AC22" s="206"/>
      <c r="AD22" s="206"/>
      <c r="AE22" s="206"/>
      <c r="AF22" s="206"/>
      <c r="AG22" s="206"/>
      <c r="AH22" s="207"/>
      <c r="AI22" s="200"/>
    </row>
    <row r="23" spans="1:35" ht="13.5">
      <c r="A23" s="288"/>
      <c r="B23" s="293" t="s">
        <v>121</v>
      </c>
      <c r="C23" s="196" t="s">
        <v>120</v>
      </c>
      <c r="D23" s="233" t="str">
        <f>PROPER(TEXT(D7,"DDD"))</f>
        <v>Mar</v>
      </c>
      <c r="E23" s="233" t="str">
        <f>PROPER(TEXT(E7,"DDD"))</f>
        <v>Mer</v>
      </c>
      <c r="F23" s="233" t="str">
        <f t="shared" ref="F23:AH23" si="7">PROPER(TEXT(F7,"DDD"))</f>
        <v>Jeu</v>
      </c>
      <c r="G23" s="233" t="str">
        <f t="shared" si="7"/>
        <v>Ven</v>
      </c>
      <c r="H23" s="233" t="str">
        <f t="shared" si="7"/>
        <v>Sam</v>
      </c>
      <c r="I23" s="233" t="str">
        <f t="shared" si="7"/>
        <v>Dim</v>
      </c>
      <c r="J23" s="233" t="str">
        <f t="shared" si="7"/>
        <v>Lun</v>
      </c>
      <c r="K23" s="233" t="str">
        <f t="shared" si="7"/>
        <v>Mar</v>
      </c>
      <c r="L23" s="233" t="str">
        <f t="shared" si="7"/>
        <v>Mer</v>
      </c>
      <c r="M23" s="233" t="str">
        <f t="shared" si="7"/>
        <v>Jeu</v>
      </c>
      <c r="N23" s="233" t="str">
        <f t="shared" si="7"/>
        <v>Ven</v>
      </c>
      <c r="O23" s="233" t="str">
        <f t="shared" si="7"/>
        <v>Sam</v>
      </c>
      <c r="P23" s="233" t="str">
        <f t="shared" si="7"/>
        <v>Dim</v>
      </c>
      <c r="Q23" s="233" t="str">
        <f t="shared" si="7"/>
        <v>Lun</v>
      </c>
      <c r="R23" s="233" t="str">
        <f t="shared" si="7"/>
        <v>Mar</v>
      </c>
      <c r="S23" s="233" t="str">
        <f t="shared" si="7"/>
        <v>Mer</v>
      </c>
      <c r="T23" s="233" t="str">
        <f t="shared" si="7"/>
        <v>Jeu</v>
      </c>
      <c r="U23" s="233" t="str">
        <f t="shared" si="7"/>
        <v>Ven</v>
      </c>
      <c r="V23" s="233" t="str">
        <f t="shared" si="7"/>
        <v>Sam</v>
      </c>
      <c r="W23" s="233" t="str">
        <f t="shared" si="7"/>
        <v>Dim</v>
      </c>
      <c r="X23" s="233" t="str">
        <f t="shared" si="7"/>
        <v>Lun</v>
      </c>
      <c r="Y23" s="233" t="str">
        <f t="shared" si="7"/>
        <v>Mar</v>
      </c>
      <c r="Z23" s="233" t="str">
        <f t="shared" si="7"/>
        <v>Mer</v>
      </c>
      <c r="AA23" s="233" t="str">
        <f t="shared" si="7"/>
        <v>Jeu</v>
      </c>
      <c r="AB23" s="233" t="str">
        <f t="shared" si="7"/>
        <v>Ven</v>
      </c>
      <c r="AC23" s="233" t="str">
        <f t="shared" si="7"/>
        <v>Sam</v>
      </c>
      <c r="AD23" s="233" t="str">
        <f t="shared" si="7"/>
        <v>Dim</v>
      </c>
      <c r="AE23" s="233" t="str">
        <f t="shared" si="7"/>
        <v>Lun</v>
      </c>
      <c r="AF23" s="233" t="str">
        <f t="shared" si="7"/>
        <v>Mar</v>
      </c>
      <c r="AG23" s="233" t="str">
        <f t="shared" si="7"/>
        <v>Mer</v>
      </c>
      <c r="AH23" s="233" t="str">
        <f t="shared" si="7"/>
        <v>Jeu</v>
      </c>
      <c r="AI23" s="197"/>
    </row>
    <row r="24" spans="1:35">
      <c r="A24" s="288"/>
      <c r="B24" s="294"/>
      <c r="C24" s="63" t="s">
        <v>124</v>
      </c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72"/>
      <c r="AI24" s="197">
        <f t="shared" si="5"/>
        <v>0</v>
      </c>
    </row>
    <row r="25" spans="1:35">
      <c r="A25" s="288"/>
      <c r="B25" s="295"/>
      <c r="C25" s="150" t="s">
        <v>119</v>
      </c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76"/>
      <c r="AI25" s="197">
        <f t="shared" si="5"/>
        <v>0</v>
      </c>
    </row>
    <row r="26" spans="1:35">
      <c r="A26" s="288"/>
      <c r="B26" s="296"/>
      <c r="C26" s="151" t="s">
        <v>128</v>
      </c>
      <c r="D26" s="124">
        <f t="shared" ref="D26:AH26" si="8">D25-D24</f>
        <v>0</v>
      </c>
      <c r="E26" s="124">
        <f t="shared" si="8"/>
        <v>0</v>
      </c>
      <c r="F26" s="124">
        <f t="shared" si="8"/>
        <v>0</v>
      </c>
      <c r="G26" s="124">
        <f t="shared" si="8"/>
        <v>0</v>
      </c>
      <c r="H26" s="124">
        <f t="shared" si="8"/>
        <v>0</v>
      </c>
      <c r="I26" s="124">
        <f t="shared" si="8"/>
        <v>0</v>
      </c>
      <c r="J26" s="124">
        <f t="shared" si="8"/>
        <v>0</v>
      </c>
      <c r="K26" s="124">
        <f t="shared" si="8"/>
        <v>0</v>
      </c>
      <c r="L26" s="124">
        <f t="shared" si="8"/>
        <v>0</v>
      </c>
      <c r="M26" s="124">
        <f t="shared" si="8"/>
        <v>0</v>
      </c>
      <c r="N26" s="124">
        <f t="shared" si="8"/>
        <v>0</v>
      </c>
      <c r="O26" s="124">
        <f t="shared" si="8"/>
        <v>0</v>
      </c>
      <c r="P26" s="124">
        <f t="shared" si="8"/>
        <v>0</v>
      </c>
      <c r="Q26" s="124">
        <f t="shared" si="8"/>
        <v>0</v>
      </c>
      <c r="R26" s="124">
        <f t="shared" si="8"/>
        <v>0</v>
      </c>
      <c r="S26" s="124">
        <f t="shared" si="8"/>
        <v>0</v>
      </c>
      <c r="T26" s="124">
        <f t="shared" si="8"/>
        <v>0</v>
      </c>
      <c r="U26" s="124">
        <f t="shared" si="8"/>
        <v>0</v>
      </c>
      <c r="V26" s="124">
        <f t="shared" si="8"/>
        <v>0</v>
      </c>
      <c r="W26" s="124">
        <f t="shared" si="8"/>
        <v>0</v>
      </c>
      <c r="X26" s="124">
        <f t="shared" si="8"/>
        <v>0</v>
      </c>
      <c r="Y26" s="124">
        <f t="shared" si="8"/>
        <v>0</v>
      </c>
      <c r="Z26" s="124">
        <f t="shared" si="8"/>
        <v>0</v>
      </c>
      <c r="AA26" s="124">
        <f t="shared" si="8"/>
        <v>0</v>
      </c>
      <c r="AB26" s="124">
        <f t="shared" si="8"/>
        <v>0</v>
      </c>
      <c r="AC26" s="124">
        <f t="shared" si="8"/>
        <v>0</v>
      </c>
      <c r="AD26" s="124">
        <f t="shared" si="8"/>
        <v>0</v>
      </c>
      <c r="AE26" s="124">
        <f t="shared" si="8"/>
        <v>0</v>
      </c>
      <c r="AF26" s="124">
        <f t="shared" si="8"/>
        <v>0</v>
      </c>
      <c r="AG26" s="124">
        <f t="shared" si="8"/>
        <v>0</v>
      </c>
      <c r="AH26" s="124">
        <f t="shared" si="8"/>
        <v>0</v>
      </c>
      <c r="AI26" s="197">
        <f t="shared" si="5"/>
        <v>0</v>
      </c>
    </row>
    <row r="27" spans="1:35" ht="3" customHeight="1">
      <c r="A27" s="288"/>
      <c r="B27" s="145"/>
      <c r="C27" s="65"/>
      <c r="D27" s="128"/>
      <c r="E27" s="128"/>
      <c r="F27" s="128"/>
      <c r="G27" s="128"/>
      <c r="H27" s="128"/>
      <c r="I27" s="128"/>
      <c r="J27" s="128"/>
      <c r="K27" s="128"/>
      <c r="L27" s="128"/>
      <c r="M27" s="128"/>
      <c r="N27" s="128"/>
      <c r="O27" s="128"/>
      <c r="P27" s="128"/>
      <c r="Q27" s="128"/>
      <c r="R27" s="128"/>
      <c r="S27" s="128"/>
      <c r="T27" s="128"/>
      <c r="U27" s="128"/>
      <c r="V27" s="128"/>
      <c r="W27" s="128"/>
      <c r="X27" s="128"/>
      <c r="Y27" s="128"/>
      <c r="Z27" s="128"/>
      <c r="AA27" s="128"/>
      <c r="AB27" s="128"/>
      <c r="AC27" s="128"/>
      <c r="AD27" s="128"/>
      <c r="AE27" s="128"/>
      <c r="AF27" s="128"/>
      <c r="AG27" s="128"/>
      <c r="AH27" s="129"/>
      <c r="AI27" s="200"/>
    </row>
    <row r="28" spans="1:35" ht="13.9" customHeight="1">
      <c r="A28" s="288"/>
      <c r="B28" s="70" t="s">
        <v>131</v>
      </c>
      <c r="C28" s="143"/>
      <c r="D28" s="193"/>
      <c r="E28" s="193"/>
      <c r="F28" s="193"/>
      <c r="G28" s="193"/>
      <c r="H28" s="193"/>
      <c r="I28" s="193"/>
      <c r="J28" s="193"/>
      <c r="K28" s="193"/>
      <c r="L28" s="193"/>
      <c r="M28" s="193"/>
      <c r="N28" s="193"/>
      <c r="O28" s="193"/>
      <c r="P28" s="193"/>
      <c r="Q28" s="193"/>
      <c r="R28" s="193"/>
      <c r="S28" s="193"/>
      <c r="T28" s="193"/>
      <c r="U28" s="193"/>
      <c r="V28" s="193"/>
      <c r="W28" s="193"/>
      <c r="X28" s="193"/>
      <c r="Y28" s="193"/>
      <c r="Z28" s="193"/>
      <c r="AA28" s="193"/>
      <c r="AB28" s="193"/>
      <c r="AC28" s="193"/>
      <c r="AD28" s="193"/>
      <c r="AE28" s="193"/>
      <c r="AF28" s="193"/>
      <c r="AG28" s="193"/>
      <c r="AH28" s="193"/>
      <c r="AI28" s="201">
        <f>SUM(D28:AH28)</f>
        <v>0</v>
      </c>
    </row>
    <row r="29" spans="1:35" ht="3" customHeight="1">
      <c r="A29" s="288"/>
      <c r="B29" s="144"/>
      <c r="C29" s="65"/>
      <c r="D29" s="128"/>
      <c r="E29" s="128"/>
      <c r="F29" s="128"/>
      <c r="G29" s="128"/>
      <c r="H29" s="128"/>
      <c r="I29" s="128"/>
      <c r="J29" s="128"/>
      <c r="K29" s="128"/>
      <c r="L29" s="128"/>
      <c r="M29" s="128"/>
      <c r="N29" s="128"/>
      <c r="O29" s="128"/>
      <c r="P29" s="128"/>
      <c r="Q29" s="128"/>
      <c r="R29" s="128"/>
      <c r="S29" s="128"/>
      <c r="T29" s="128"/>
      <c r="U29" s="128"/>
      <c r="V29" s="128"/>
      <c r="W29" s="128"/>
      <c r="X29" s="128"/>
      <c r="Y29" s="128"/>
      <c r="Z29" s="128"/>
      <c r="AA29" s="128"/>
      <c r="AB29" s="128"/>
      <c r="AC29" s="128"/>
      <c r="AD29" s="128"/>
      <c r="AE29" s="128"/>
      <c r="AF29" s="128"/>
      <c r="AG29" s="128"/>
      <c r="AH29" s="129"/>
      <c r="AI29" s="200"/>
    </row>
    <row r="30" spans="1:35">
      <c r="A30" s="288"/>
      <c r="B30" s="297" t="s">
        <v>31</v>
      </c>
      <c r="C30" s="29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72"/>
      <c r="AI30" s="197">
        <f>SUM(D30:AH30)</f>
        <v>0</v>
      </c>
    </row>
    <row r="31" spans="1:35">
      <c r="A31" s="288"/>
      <c r="B31" s="297" t="s">
        <v>105</v>
      </c>
      <c r="C31" s="29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72"/>
      <c r="AI31" s="197">
        <f>SUM(D31:AH31)</f>
        <v>0</v>
      </c>
    </row>
    <row r="32" spans="1:35" ht="13.5" thickBot="1">
      <c r="A32" s="289"/>
      <c r="B32" s="299" t="s">
        <v>153</v>
      </c>
      <c r="C32" s="300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80"/>
      <c r="AI32" s="202">
        <f>SUM(D32:AH32)</f>
        <v>0</v>
      </c>
    </row>
    <row r="33" spans="1:35" ht="13.5" thickTop="1">
      <c r="A33" s="59"/>
    </row>
    <row r="34" spans="1:35">
      <c r="A34" s="59"/>
    </row>
    <row r="35" spans="1:35">
      <c r="B35" s="347" t="s">
        <v>6</v>
      </c>
      <c r="C35" s="347"/>
      <c r="D35" s="348"/>
      <c r="E35" s="348"/>
      <c r="F35" s="348"/>
      <c r="G35" s="348"/>
      <c r="H35" s="348"/>
      <c r="I35" s="348"/>
      <c r="J35" s="348"/>
      <c r="K35" s="348"/>
      <c r="L35" s="348"/>
      <c r="N35" s="346" t="s">
        <v>7</v>
      </c>
      <c r="O35" s="346"/>
      <c r="P35" s="346"/>
      <c r="Q35" s="346"/>
      <c r="R35" s="346"/>
      <c r="S35" s="4"/>
      <c r="T35" s="4"/>
      <c r="U35" s="4"/>
      <c r="V35" s="4"/>
      <c r="W35" s="4"/>
      <c r="X35" s="4"/>
      <c r="Y35" s="4"/>
      <c r="Z35" s="4"/>
      <c r="AA35" s="4"/>
      <c r="AB35" s="4"/>
      <c r="AD35" s="1" t="s">
        <v>8</v>
      </c>
      <c r="AE35" s="4"/>
      <c r="AF35" s="4"/>
      <c r="AG35" s="4"/>
      <c r="AH35" s="4"/>
      <c r="AI35" s="4"/>
    </row>
    <row r="37" spans="1:35">
      <c r="B37" s="350" t="s">
        <v>22</v>
      </c>
      <c r="C37" s="350"/>
      <c r="D37" s="351"/>
      <c r="E37" s="351"/>
      <c r="F37" s="351"/>
      <c r="G37" s="351"/>
      <c r="H37" s="351"/>
      <c r="I37" s="351"/>
      <c r="J37" s="351"/>
      <c r="K37" s="351"/>
      <c r="L37" s="351"/>
    </row>
    <row r="38" spans="1:35">
      <c r="B38" s="351"/>
      <c r="C38" s="351"/>
      <c r="D38" s="351"/>
      <c r="E38" s="351"/>
      <c r="F38" s="351"/>
      <c r="G38" s="351"/>
      <c r="H38" s="351"/>
      <c r="I38" s="351"/>
      <c r="J38" s="351"/>
      <c r="K38" s="351"/>
      <c r="L38" s="351"/>
      <c r="N38" s="346" t="s">
        <v>23</v>
      </c>
      <c r="O38" s="346"/>
      <c r="P38" s="346"/>
      <c r="Q38" s="346"/>
      <c r="R38" s="346"/>
      <c r="S38" s="4"/>
      <c r="T38" s="4"/>
      <c r="U38" s="4"/>
      <c r="V38" s="4"/>
      <c r="W38" s="4"/>
      <c r="X38" s="4"/>
      <c r="Y38" s="4"/>
      <c r="Z38" s="4"/>
      <c r="AA38" s="4"/>
      <c r="AB38" s="4"/>
      <c r="AD38" s="1" t="s">
        <v>8</v>
      </c>
      <c r="AE38" s="4"/>
      <c r="AF38" s="4"/>
      <c r="AG38" s="4"/>
      <c r="AH38" s="4"/>
      <c r="AI38" s="4"/>
    </row>
    <row r="39" spans="1:35">
      <c r="B39" s="140"/>
      <c r="C39" s="140"/>
      <c r="D39" s="140"/>
      <c r="E39" s="140"/>
      <c r="F39" s="140"/>
      <c r="G39" s="140"/>
      <c r="H39" s="140"/>
      <c r="I39" s="140"/>
      <c r="J39" s="140"/>
      <c r="K39" s="140"/>
      <c r="L39" s="140"/>
      <c r="N39" s="137" t="s">
        <v>126</v>
      </c>
      <c r="O39" s="137" t="s">
        <v>125</v>
      </c>
      <c r="P39" s="137" t="s">
        <v>127</v>
      </c>
      <c r="Q39" s="139"/>
      <c r="R39" s="139"/>
      <c r="S39" s="3"/>
      <c r="T39" s="3"/>
      <c r="U39" s="3"/>
      <c r="V39" s="3"/>
      <c r="W39" s="3"/>
      <c r="X39" s="3"/>
      <c r="Y39" s="3"/>
      <c r="Z39" s="3"/>
      <c r="AA39" s="3"/>
      <c r="AB39" s="3"/>
      <c r="AD39" s="1"/>
      <c r="AE39" s="3"/>
      <c r="AF39" s="3"/>
      <c r="AG39" s="3"/>
      <c r="AH39" s="3"/>
      <c r="AI39" s="3"/>
    </row>
    <row r="40" spans="1:35" ht="13.5" thickBot="1"/>
    <row r="41" spans="1:35" ht="28.15" customHeight="1" thickTop="1" thickBot="1">
      <c r="B41" s="14" t="s">
        <v>9</v>
      </c>
      <c r="C41" s="247" t="s">
        <v>14</v>
      </c>
      <c r="D41" s="248"/>
      <c r="E41" s="248"/>
      <c r="F41" s="248"/>
      <c r="G41" s="248"/>
      <c r="H41" s="249"/>
      <c r="I41" s="352" t="s">
        <v>34</v>
      </c>
      <c r="J41" s="353"/>
      <c r="K41" s="354"/>
      <c r="L41" s="352" t="s">
        <v>35</v>
      </c>
      <c r="M41" s="353"/>
      <c r="N41" s="354"/>
      <c r="O41" s="352" t="s">
        <v>36</v>
      </c>
      <c r="P41" s="248"/>
      <c r="Q41" s="248"/>
      <c r="R41" s="247" t="s">
        <v>15</v>
      </c>
      <c r="S41" s="248"/>
      <c r="T41" s="334"/>
      <c r="U41" s="15"/>
      <c r="V41" s="15"/>
      <c r="W41" s="322" t="s">
        <v>39</v>
      </c>
      <c r="X41" s="323"/>
      <c r="Y41" s="323"/>
      <c r="Z41" s="323"/>
      <c r="AA41" s="323"/>
      <c r="AB41" s="323"/>
      <c r="AC41" s="323"/>
      <c r="AD41" s="323"/>
      <c r="AE41" s="323"/>
      <c r="AF41" s="323"/>
      <c r="AG41" s="323"/>
      <c r="AH41" s="323"/>
      <c r="AI41" s="324"/>
    </row>
    <row r="42" spans="1:35" ht="13.5" thickTop="1">
      <c r="B42" s="13">
        <v>1</v>
      </c>
      <c r="C42" s="234" t="s">
        <v>40</v>
      </c>
      <c r="D42" s="235"/>
      <c r="E42" s="235"/>
      <c r="F42" s="235"/>
      <c r="G42" s="235"/>
      <c r="H42" s="236"/>
      <c r="I42" s="238">
        <f>SUM('Septembre (recto)'!R42:T42)</f>
        <v>0</v>
      </c>
      <c r="J42" s="239"/>
      <c r="K42" s="240"/>
      <c r="L42" s="238">
        <v>0</v>
      </c>
      <c r="M42" s="239"/>
      <c r="N42" s="240"/>
      <c r="O42" s="241">
        <v>0</v>
      </c>
      <c r="P42" s="286"/>
      <c r="Q42" s="286"/>
      <c r="R42" s="244">
        <f>I42+L42-O42</f>
        <v>0</v>
      </c>
      <c r="S42" s="312"/>
      <c r="T42" s="313"/>
      <c r="U42" s="16"/>
      <c r="V42" s="17"/>
      <c r="W42" s="325"/>
      <c r="X42" s="326"/>
      <c r="Y42" s="326"/>
      <c r="Z42" s="326"/>
      <c r="AA42" s="326"/>
      <c r="AB42" s="326"/>
      <c r="AC42" s="326"/>
      <c r="AD42" s="326"/>
      <c r="AE42" s="326"/>
      <c r="AF42" s="326"/>
      <c r="AG42" s="326"/>
      <c r="AH42" s="326"/>
      <c r="AI42" s="327"/>
    </row>
    <row r="43" spans="1:35">
      <c r="B43" s="13" t="s">
        <v>33</v>
      </c>
      <c r="C43" s="342" t="s">
        <v>99</v>
      </c>
      <c r="D43" s="343"/>
      <c r="E43" s="343"/>
      <c r="F43" s="343"/>
      <c r="G43" s="343"/>
      <c r="H43" s="344"/>
      <c r="I43" s="238">
        <f>SUM('Septembre (recto)'!R43:T43)</f>
        <v>0</v>
      </c>
      <c r="J43" s="239"/>
      <c r="K43" s="240"/>
      <c r="L43" s="238">
        <v>0</v>
      </c>
      <c r="M43" s="239"/>
      <c r="N43" s="240"/>
      <c r="O43" s="241">
        <v>0</v>
      </c>
      <c r="P43" s="242"/>
      <c r="Q43" s="243"/>
      <c r="R43" s="244">
        <f>I43+L43-O43</f>
        <v>0</v>
      </c>
      <c r="S43" s="245"/>
      <c r="T43" s="246"/>
      <c r="U43" s="16"/>
      <c r="V43" s="18"/>
      <c r="W43" s="328"/>
      <c r="X43" s="329"/>
      <c r="Y43" s="329"/>
      <c r="Z43" s="329"/>
      <c r="AA43" s="329"/>
      <c r="AB43" s="329"/>
      <c r="AC43" s="329"/>
      <c r="AD43" s="329"/>
      <c r="AE43" s="329"/>
      <c r="AF43" s="329"/>
      <c r="AG43" s="329"/>
      <c r="AH43" s="329"/>
      <c r="AI43" s="330"/>
    </row>
    <row r="44" spans="1:35" ht="13.5" thickBot="1">
      <c r="B44" s="98" t="s">
        <v>104</v>
      </c>
      <c r="C44" s="234" t="s">
        <v>105</v>
      </c>
      <c r="D44" s="235"/>
      <c r="E44" s="235"/>
      <c r="F44" s="235"/>
      <c r="G44" s="235"/>
      <c r="H44" s="236"/>
      <c r="I44" s="238">
        <f>SUM('Septembre (recto)'!R44:T44)</f>
        <v>0</v>
      </c>
      <c r="J44" s="239"/>
      <c r="K44" s="240"/>
      <c r="L44" s="238">
        <f>SUM(AI31)</f>
        <v>0</v>
      </c>
      <c r="M44" s="239"/>
      <c r="N44" s="240"/>
      <c r="O44" s="241">
        <v>0</v>
      </c>
      <c r="P44" s="242"/>
      <c r="Q44" s="243"/>
      <c r="R44" s="244">
        <f>I44+L44-O44</f>
        <v>0</v>
      </c>
      <c r="S44" s="245"/>
      <c r="T44" s="246"/>
      <c r="U44" s="16"/>
      <c r="V44" s="17"/>
      <c r="W44" s="328"/>
      <c r="X44" s="329"/>
      <c r="Y44" s="329"/>
      <c r="Z44" s="329"/>
      <c r="AA44" s="329"/>
      <c r="AB44" s="329"/>
      <c r="AC44" s="329"/>
      <c r="AD44" s="329"/>
      <c r="AE44" s="329"/>
      <c r="AF44" s="329"/>
      <c r="AG44" s="329"/>
      <c r="AH44" s="329"/>
      <c r="AI44" s="330"/>
    </row>
    <row r="45" spans="1:35" ht="14.25" thickTop="1" thickBot="1">
      <c r="B45" s="13">
        <v>2</v>
      </c>
      <c r="C45" s="234" t="s">
        <v>129</v>
      </c>
      <c r="D45" s="235"/>
      <c r="E45" s="235"/>
      <c r="F45" s="235"/>
      <c r="G45" s="235"/>
      <c r="H45" s="236"/>
      <c r="I45" s="238">
        <f>SUM('Septembre (recto)'!R45:T45)</f>
        <v>0</v>
      </c>
      <c r="J45" s="239"/>
      <c r="K45" s="240"/>
      <c r="L45" s="238" t="str">
        <f>IF(IF(AI25&gt;=AI24,AI25-AI24,"0,000")*AI26&lt;=0,"0,000",AI26*1.5)</f>
        <v>0,000</v>
      </c>
      <c r="M45" s="239"/>
      <c r="N45" s="240"/>
      <c r="O45" s="238" t="str">
        <f>IF(IF(AI24&gt;=AI25,AI25-AI24,"0,000")*AI24&lt;=0,"0,000","0,000")</f>
        <v>0,000</v>
      </c>
      <c r="P45" s="338"/>
      <c r="Q45" s="338"/>
      <c r="R45" s="244">
        <f>IF(I45+L45-O45&lt;="0",L45+I45,I45+L45)-U45</f>
        <v>0</v>
      </c>
      <c r="S45" s="245"/>
      <c r="T45" s="245"/>
      <c r="U45" s="204"/>
      <c r="V45" s="16"/>
      <c r="W45" s="331"/>
      <c r="X45" s="332"/>
      <c r="Y45" s="332"/>
      <c r="Z45" s="332"/>
      <c r="AA45" s="332"/>
      <c r="AB45" s="332"/>
      <c r="AC45" s="332"/>
      <c r="AD45" s="332"/>
      <c r="AE45" s="332"/>
      <c r="AF45" s="332"/>
      <c r="AG45" s="332"/>
      <c r="AH45" s="332"/>
      <c r="AI45" s="333"/>
    </row>
    <row r="46" spans="1:35" ht="14.25" thickTop="1" thickBot="1">
      <c r="B46" s="13">
        <v>3</v>
      </c>
      <c r="C46" s="234" t="s">
        <v>130</v>
      </c>
      <c r="D46" s="235"/>
      <c r="E46" s="235"/>
      <c r="F46" s="235"/>
      <c r="G46" s="235"/>
      <c r="H46" s="236"/>
      <c r="I46" s="238">
        <f>SUM('Septembre (recto)'!R46:T46)</f>
        <v>0</v>
      </c>
      <c r="J46" s="239"/>
      <c r="K46" s="240"/>
      <c r="L46" s="238">
        <f>AI28</f>
        <v>0</v>
      </c>
      <c r="M46" s="239"/>
      <c r="N46" s="240"/>
      <c r="O46" s="241">
        <v>0</v>
      </c>
      <c r="P46" s="242"/>
      <c r="Q46" s="243"/>
      <c r="R46" s="244">
        <f>I46+L46-O46</f>
        <v>0</v>
      </c>
      <c r="S46" s="245"/>
      <c r="T46" s="246"/>
      <c r="U46" s="16"/>
      <c r="V46" s="16"/>
      <c r="W46" s="141"/>
      <c r="X46" s="141"/>
      <c r="Y46" s="141"/>
      <c r="Z46" s="141"/>
      <c r="AA46" s="141"/>
      <c r="AB46" s="141"/>
      <c r="AC46" s="141"/>
      <c r="AD46" s="141"/>
      <c r="AE46" s="141"/>
      <c r="AF46" s="141"/>
      <c r="AG46" s="141"/>
      <c r="AH46" s="141"/>
      <c r="AI46" s="141"/>
    </row>
    <row r="47" spans="1:35" ht="14.25" thickTop="1" thickBot="1">
      <c r="B47" s="13">
        <v>4</v>
      </c>
      <c r="C47" s="234" t="s">
        <v>10</v>
      </c>
      <c r="D47" s="235"/>
      <c r="E47" s="235"/>
      <c r="F47" s="235"/>
      <c r="G47" s="235"/>
      <c r="H47" s="236"/>
      <c r="I47" s="238">
        <f>SUM('Septembre (recto)'!R47:T47)</f>
        <v>0</v>
      </c>
      <c r="J47" s="239"/>
      <c r="K47" s="240"/>
      <c r="L47" s="238">
        <f>SUM(AI17,AI21)</f>
        <v>0</v>
      </c>
      <c r="M47" s="239"/>
      <c r="N47" s="240"/>
      <c r="O47" s="241">
        <v>0</v>
      </c>
      <c r="P47" s="286"/>
      <c r="Q47" s="286"/>
      <c r="R47" s="244">
        <f t="shared" ref="R47:R54" si="9">I47+L47-O47</f>
        <v>0</v>
      </c>
      <c r="S47" s="312"/>
      <c r="T47" s="313"/>
      <c r="U47" s="16"/>
      <c r="V47" s="16"/>
      <c r="W47" s="335" t="s">
        <v>30</v>
      </c>
      <c r="X47" s="336"/>
      <c r="Y47" s="336"/>
      <c r="Z47" s="336"/>
      <c r="AA47" s="336"/>
      <c r="AB47" s="336"/>
      <c r="AC47" s="336"/>
      <c r="AD47" s="336"/>
      <c r="AE47" s="336"/>
      <c r="AF47" s="336"/>
      <c r="AG47" s="336"/>
      <c r="AH47" s="336"/>
      <c r="AI47" s="337"/>
    </row>
    <row r="48" spans="1:35" ht="13.5" thickTop="1">
      <c r="B48" s="13">
        <v>5</v>
      </c>
      <c r="C48" s="234" t="s">
        <v>11</v>
      </c>
      <c r="D48" s="235"/>
      <c r="E48" s="235"/>
      <c r="F48" s="235"/>
      <c r="G48" s="235"/>
      <c r="H48" s="236"/>
      <c r="I48" s="238">
        <f>SUM('Septembre (recto)'!R48:T48)</f>
        <v>0</v>
      </c>
      <c r="J48" s="239"/>
      <c r="K48" s="240"/>
      <c r="L48" s="238">
        <v>0</v>
      </c>
      <c r="M48" s="239"/>
      <c r="N48" s="240"/>
      <c r="O48" s="241">
        <v>0</v>
      </c>
      <c r="P48" s="286"/>
      <c r="Q48" s="286"/>
      <c r="R48" s="244">
        <f t="shared" si="9"/>
        <v>0</v>
      </c>
      <c r="S48" s="312"/>
      <c r="T48" s="313"/>
      <c r="U48" s="16"/>
      <c r="V48" s="16"/>
      <c r="W48" s="21"/>
      <c r="X48" s="19" t="s">
        <v>37</v>
      </c>
      <c r="Y48" s="29" t="s">
        <v>43</v>
      </c>
      <c r="Z48" s="29"/>
      <c r="AA48" s="29"/>
      <c r="AB48" s="30"/>
      <c r="AC48" s="22"/>
      <c r="AD48" s="19" t="s">
        <v>41</v>
      </c>
      <c r="AE48" s="29" t="s">
        <v>45</v>
      </c>
      <c r="AF48" s="30"/>
      <c r="AG48" s="30"/>
      <c r="AH48" s="29"/>
      <c r="AI48" s="23"/>
    </row>
    <row r="49" spans="2:35">
      <c r="B49" s="13">
        <v>6</v>
      </c>
      <c r="C49" s="234" t="s">
        <v>98</v>
      </c>
      <c r="D49" s="235"/>
      <c r="E49" s="235"/>
      <c r="F49" s="235"/>
      <c r="G49" s="235"/>
      <c r="H49" s="236"/>
      <c r="I49" s="238">
        <f>SUM('Septembre (recto)'!R49:T49)</f>
        <v>0</v>
      </c>
      <c r="J49" s="239"/>
      <c r="K49" s="240"/>
      <c r="L49" s="238">
        <v>0</v>
      </c>
      <c r="M49" s="239"/>
      <c r="N49" s="240"/>
      <c r="O49" s="241">
        <v>0</v>
      </c>
      <c r="P49" s="286"/>
      <c r="Q49" s="286"/>
      <c r="R49" s="244">
        <f t="shared" si="9"/>
        <v>0</v>
      </c>
      <c r="S49" s="312"/>
      <c r="T49" s="313"/>
      <c r="U49" s="16"/>
      <c r="V49" s="16"/>
      <c r="W49" s="24"/>
      <c r="X49" s="19" t="s">
        <v>38</v>
      </c>
      <c r="Y49" s="20" t="s">
        <v>44</v>
      </c>
      <c r="Z49" s="20"/>
      <c r="AA49" s="20"/>
      <c r="AB49" s="34"/>
      <c r="AC49" s="3"/>
      <c r="AD49" s="19" t="s">
        <v>42</v>
      </c>
      <c r="AE49" s="20" t="s">
        <v>46</v>
      </c>
      <c r="AF49" s="34"/>
      <c r="AG49" s="34"/>
      <c r="AH49" s="20"/>
      <c r="AI49" s="25"/>
    </row>
    <row r="50" spans="2:35">
      <c r="B50" s="13">
        <v>7</v>
      </c>
      <c r="C50" s="234" t="s">
        <v>12</v>
      </c>
      <c r="D50" s="235"/>
      <c r="E50" s="235"/>
      <c r="F50" s="235"/>
      <c r="G50" s="235"/>
      <c r="H50" s="236"/>
      <c r="I50" s="238">
        <f>SUM('Septembre (recto)'!R50:T50)</f>
        <v>0</v>
      </c>
      <c r="J50" s="239"/>
      <c r="K50" s="240"/>
      <c r="L50" s="238">
        <v>0</v>
      </c>
      <c r="M50" s="239"/>
      <c r="N50" s="240"/>
      <c r="O50" s="241">
        <v>0</v>
      </c>
      <c r="P50" s="286"/>
      <c r="Q50" s="286"/>
      <c r="R50" s="244">
        <f t="shared" si="9"/>
        <v>0</v>
      </c>
      <c r="S50" s="312"/>
      <c r="T50" s="313"/>
      <c r="U50" s="16"/>
      <c r="V50" s="16"/>
      <c r="W50" s="24"/>
      <c r="X50" s="19"/>
      <c r="Y50" s="16"/>
      <c r="Z50" s="16"/>
      <c r="AA50" s="16"/>
      <c r="AB50" s="33"/>
      <c r="AC50" s="3"/>
      <c r="AD50" s="19"/>
      <c r="AE50" s="16"/>
      <c r="AF50" s="16"/>
      <c r="AG50" s="16"/>
      <c r="AH50" s="16"/>
      <c r="AI50" s="25"/>
    </row>
    <row r="51" spans="2:35">
      <c r="B51" s="13">
        <v>8</v>
      </c>
      <c r="C51" s="234" t="s">
        <v>13</v>
      </c>
      <c r="D51" s="235"/>
      <c r="E51" s="235"/>
      <c r="F51" s="235"/>
      <c r="G51" s="235"/>
      <c r="H51" s="236"/>
      <c r="I51" s="238">
        <f>SUM('Septembre (recto)'!R51:T51)</f>
        <v>0</v>
      </c>
      <c r="J51" s="239"/>
      <c r="K51" s="240"/>
      <c r="L51" s="238">
        <v>0</v>
      </c>
      <c r="M51" s="239"/>
      <c r="N51" s="240"/>
      <c r="O51" s="241">
        <v>0</v>
      </c>
      <c r="P51" s="242"/>
      <c r="Q51" s="242"/>
      <c r="R51" s="244">
        <f t="shared" si="9"/>
        <v>0</v>
      </c>
      <c r="S51" s="312"/>
      <c r="T51" s="313"/>
      <c r="U51" s="6"/>
      <c r="V51" s="6"/>
      <c r="W51" s="24"/>
      <c r="X51" s="19" t="s">
        <v>110</v>
      </c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25"/>
    </row>
    <row r="52" spans="2:35" ht="13.5" thickBot="1">
      <c r="B52" s="97">
        <v>11</v>
      </c>
      <c r="C52" s="314" t="s">
        <v>27</v>
      </c>
      <c r="D52" s="315"/>
      <c r="E52" s="315"/>
      <c r="F52" s="315"/>
      <c r="G52" s="315"/>
      <c r="H52" s="316"/>
      <c r="I52" s="238">
        <f>SUM('Septembre (recto)'!R52:T52)</f>
        <v>0</v>
      </c>
      <c r="J52" s="239"/>
      <c r="K52" s="240"/>
      <c r="L52" s="365">
        <v>0</v>
      </c>
      <c r="M52" s="365"/>
      <c r="N52" s="365"/>
      <c r="O52" s="317">
        <v>0</v>
      </c>
      <c r="P52" s="317"/>
      <c r="Q52" s="318"/>
      <c r="R52" s="319">
        <f t="shared" si="9"/>
        <v>0</v>
      </c>
      <c r="S52" s="320"/>
      <c r="T52" s="321"/>
      <c r="U52" s="6"/>
      <c r="V52" s="6"/>
      <c r="W52" s="26"/>
      <c r="X52" s="31"/>
      <c r="Y52" s="31"/>
      <c r="Z52" s="27"/>
      <c r="AA52" s="27"/>
      <c r="AB52" s="32"/>
      <c r="AC52" s="27"/>
      <c r="AD52" s="27"/>
      <c r="AE52" s="27"/>
      <c r="AF52" s="27"/>
      <c r="AG52" s="27"/>
      <c r="AH52" s="27"/>
      <c r="AI52" s="28"/>
    </row>
    <row r="53" spans="2:35" ht="14.25" thickTop="1" thickBot="1">
      <c r="B53" s="46">
        <v>12</v>
      </c>
      <c r="C53" s="256" t="s">
        <v>97</v>
      </c>
      <c r="D53" s="257"/>
      <c r="E53" s="257"/>
      <c r="F53" s="257"/>
      <c r="G53" s="257"/>
      <c r="H53" s="258"/>
      <c r="I53" s="238">
        <f>SUM('Septembre (recto)'!R53:T53)</f>
        <v>0</v>
      </c>
      <c r="J53" s="239"/>
      <c r="K53" s="240"/>
      <c r="L53" s="268">
        <v>0</v>
      </c>
      <c r="M53" s="269"/>
      <c r="N53" s="270"/>
      <c r="O53" s="262">
        <v>0</v>
      </c>
      <c r="P53" s="263"/>
      <c r="Q53" s="264"/>
      <c r="R53" s="265">
        <f t="shared" si="9"/>
        <v>0</v>
      </c>
      <c r="S53" s="266"/>
      <c r="T53" s="267"/>
      <c r="U53" s="6"/>
      <c r="V53" s="6"/>
      <c r="AG53" s="250" t="s">
        <v>32</v>
      </c>
      <c r="AH53" s="250"/>
      <c r="AI53" s="250"/>
    </row>
    <row r="54" spans="2:35" ht="15" thickTop="1" thickBot="1">
      <c r="B54" s="47">
        <v>13</v>
      </c>
      <c r="C54" s="271" t="s">
        <v>100</v>
      </c>
      <c r="D54" s="272"/>
      <c r="E54" s="272"/>
      <c r="F54" s="272"/>
      <c r="G54" s="272"/>
      <c r="H54" s="273"/>
      <c r="I54" s="367">
        <f>SUM('Septembre (recto)'!R54:T54)</f>
        <v>0</v>
      </c>
      <c r="J54" s="368"/>
      <c r="K54" s="369"/>
      <c r="L54" s="277">
        <v>0</v>
      </c>
      <c r="M54" s="278"/>
      <c r="N54" s="279"/>
      <c r="O54" s="280">
        <v>0</v>
      </c>
      <c r="P54" s="281"/>
      <c r="Q54" s="282"/>
      <c r="R54" s="283">
        <f t="shared" si="9"/>
        <v>0</v>
      </c>
      <c r="S54" s="284"/>
      <c r="T54" s="285"/>
      <c r="U54" s="6"/>
      <c r="V54" s="6"/>
      <c r="W54" s="251" t="s">
        <v>101</v>
      </c>
      <c r="X54" s="252"/>
      <c r="Y54" s="252"/>
      <c r="Z54" s="253"/>
      <c r="AA54" s="254">
        <f>SUM(O42:Q54)+U45</f>
        <v>0</v>
      </c>
      <c r="AB54" s="255"/>
      <c r="AI54" s="142" t="s">
        <v>111</v>
      </c>
    </row>
    <row r="55" spans="2:35" ht="14.25" thickTop="1">
      <c r="B55" s="132"/>
      <c r="C55" s="306"/>
      <c r="D55" s="307"/>
      <c r="E55" s="307"/>
      <c r="F55" s="307"/>
      <c r="G55" s="307"/>
      <c r="H55" s="307"/>
      <c r="I55" s="366"/>
      <c r="J55" s="366"/>
      <c r="K55" s="366"/>
      <c r="L55" s="309"/>
      <c r="M55" s="309"/>
      <c r="N55" s="309"/>
      <c r="O55" s="310"/>
      <c r="P55" s="310"/>
      <c r="Q55" s="310"/>
      <c r="R55" s="311"/>
      <c r="S55" s="311"/>
      <c r="T55" s="311"/>
      <c r="AG55" s="142"/>
      <c r="AH55" s="142"/>
      <c r="AI55" s="142"/>
    </row>
    <row r="56" spans="2:35">
      <c r="I56" s="3"/>
      <c r="J56" s="3"/>
      <c r="K56" s="3"/>
      <c r="O56" s="3"/>
      <c r="P56" s="3"/>
      <c r="Q56" s="3"/>
    </row>
  </sheetData>
  <mergeCells count="101">
    <mergeCell ref="W54:Z54"/>
    <mergeCell ref="AA54:AB54"/>
    <mergeCell ref="C55:H55"/>
    <mergeCell ref="I55:K55"/>
    <mergeCell ref="L55:N55"/>
    <mergeCell ref="O55:Q55"/>
    <mergeCell ref="R55:T55"/>
    <mergeCell ref="C54:H54"/>
    <mergeCell ref="I54:K54"/>
    <mergeCell ref="L54:N54"/>
    <mergeCell ref="O54:Q54"/>
    <mergeCell ref="R54:T54"/>
    <mergeCell ref="W41:AI41"/>
    <mergeCell ref="W42:AI45"/>
    <mergeCell ref="W47:AI47"/>
    <mergeCell ref="C53:H53"/>
    <mergeCell ref="I53:K53"/>
    <mergeCell ref="L53:N53"/>
    <mergeCell ref="O53:Q53"/>
    <mergeCell ref="R53:T53"/>
    <mergeCell ref="AG53:AI53"/>
    <mergeCell ref="C41:H41"/>
    <mergeCell ref="I41:K41"/>
    <mergeCell ref="L41:N41"/>
    <mergeCell ref="O41:Q41"/>
    <mergeCell ref="R41:T41"/>
    <mergeCell ref="R49:T49"/>
    <mergeCell ref="C52:H52"/>
    <mergeCell ref="I52:K52"/>
    <mergeCell ref="L52:N52"/>
    <mergeCell ref="O52:Q52"/>
    <mergeCell ref="R52:T52"/>
    <mergeCell ref="R50:T50"/>
    <mergeCell ref="C51:H51"/>
    <mergeCell ref="I51:K51"/>
    <mergeCell ref="L51:N51"/>
    <mergeCell ref="B35:L35"/>
    <mergeCell ref="N35:R35"/>
    <mergeCell ref="B37:L38"/>
    <mergeCell ref="B11:B12"/>
    <mergeCell ref="B15:B17"/>
    <mergeCell ref="B19:B21"/>
    <mergeCell ref="B23:B26"/>
    <mergeCell ref="B30:C30"/>
    <mergeCell ref="A7:A32"/>
    <mergeCell ref="B31:C31"/>
    <mergeCell ref="B32:C32"/>
    <mergeCell ref="N38:R38"/>
    <mergeCell ref="O51:Q51"/>
    <mergeCell ref="R51:T51"/>
    <mergeCell ref="C50:H50"/>
    <mergeCell ref="I50:K50"/>
    <mergeCell ref="L50:N50"/>
    <mergeCell ref="R46:T46"/>
    <mergeCell ref="R47:T47"/>
    <mergeCell ref="O47:Q47"/>
    <mergeCell ref="L47:N47"/>
    <mergeCell ref="O50:Q50"/>
    <mergeCell ref="E1:J1"/>
    <mergeCell ref="M1:X1"/>
    <mergeCell ref="AE1:AI1"/>
    <mergeCell ref="G4:L4"/>
    <mergeCell ref="P4:U4"/>
    <mergeCell ref="X4:Y4"/>
    <mergeCell ref="AC4:AD4"/>
    <mergeCell ref="AE4:AI4"/>
    <mergeCell ref="C49:H49"/>
    <mergeCell ref="I49:K49"/>
    <mergeCell ref="L49:N49"/>
    <mergeCell ref="O49:Q49"/>
    <mergeCell ref="C47:H47"/>
    <mergeCell ref="I47:K47"/>
    <mergeCell ref="L46:N46"/>
    <mergeCell ref="O46:Q46"/>
    <mergeCell ref="I48:K48"/>
    <mergeCell ref="L48:N48"/>
    <mergeCell ref="O48:Q48"/>
    <mergeCell ref="R48:T48"/>
    <mergeCell ref="C48:H48"/>
    <mergeCell ref="C42:H42"/>
    <mergeCell ref="I42:K42"/>
    <mergeCell ref="L42:N42"/>
    <mergeCell ref="O42:Q42"/>
    <mergeCell ref="R42:T42"/>
    <mergeCell ref="C43:H43"/>
    <mergeCell ref="I43:K43"/>
    <mergeCell ref="L43:N43"/>
    <mergeCell ref="O43:Q43"/>
    <mergeCell ref="R43:T43"/>
    <mergeCell ref="I44:K44"/>
    <mergeCell ref="C46:H46"/>
    <mergeCell ref="I46:K46"/>
    <mergeCell ref="L44:N44"/>
    <mergeCell ref="O44:Q44"/>
    <mergeCell ref="R44:T44"/>
    <mergeCell ref="C45:H45"/>
    <mergeCell ref="I45:K45"/>
    <mergeCell ref="L45:N45"/>
    <mergeCell ref="O45:Q45"/>
    <mergeCell ref="R45:T45"/>
    <mergeCell ref="C44:H44"/>
  </mergeCells>
  <pageMargins left="0.43307086614173229" right="0" top="0.74803149606299213" bottom="0.74803149606299213" header="0.31496062992125984" footer="0.31496062992125984"/>
  <pageSetup paperSize="5" scale="73" orientation="landscape" r:id="rId1"/>
  <ignoredErrors>
    <ignoredError sqref="R45:T45" 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zoomScale="110" zoomScaleNormal="110" workbookViewId="0">
      <selection activeCell="B3" sqref="B3:E18"/>
    </sheetView>
  </sheetViews>
  <sheetFormatPr baseColWidth="10" defaultRowHeight="12.75"/>
  <cols>
    <col min="1" max="1" width="6" customWidth="1"/>
    <col min="2" max="2" width="89.85546875" customWidth="1"/>
    <col min="3" max="3" width="24.85546875" customWidth="1"/>
    <col min="4" max="4" width="12.42578125" customWidth="1"/>
    <col min="5" max="6" width="12.28515625" customWidth="1"/>
    <col min="7" max="7" width="13.140625" customWidth="1"/>
  </cols>
  <sheetData>
    <row r="1" spans="1:7" ht="16.5" thickTop="1">
      <c r="A1" s="357" t="s">
        <v>16</v>
      </c>
      <c r="B1" s="359" t="s">
        <v>17</v>
      </c>
      <c r="C1" s="359" t="s">
        <v>18</v>
      </c>
      <c r="D1" s="359" t="s">
        <v>19</v>
      </c>
      <c r="E1" s="359"/>
      <c r="F1" s="355" t="s">
        <v>25</v>
      </c>
      <c r="G1" s="356"/>
    </row>
    <row r="2" spans="1:7" ht="16.5" thickBot="1">
      <c r="A2" s="358"/>
      <c r="B2" s="360"/>
      <c r="C2" s="360"/>
      <c r="D2" s="7" t="s">
        <v>20</v>
      </c>
      <c r="E2" s="7" t="s">
        <v>21</v>
      </c>
      <c r="F2" s="8" t="s">
        <v>26</v>
      </c>
      <c r="G2" s="9" t="s">
        <v>16</v>
      </c>
    </row>
    <row r="3" spans="1:7" ht="15.95" customHeight="1" thickTop="1">
      <c r="A3" s="10">
        <v>1</v>
      </c>
      <c r="B3" s="82"/>
      <c r="C3" s="85"/>
      <c r="D3" s="85"/>
      <c r="E3" s="85"/>
      <c r="F3" s="88"/>
      <c r="G3" s="89"/>
    </row>
    <row r="4" spans="1:7" ht="15.95" customHeight="1">
      <c r="A4" s="11">
        <v>2</v>
      </c>
      <c r="B4" s="83"/>
      <c r="C4" s="86"/>
      <c r="D4" s="86"/>
      <c r="E4" s="86"/>
      <c r="F4" s="90"/>
      <c r="G4" s="91"/>
    </row>
    <row r="5" spans="1:7" ht="15.95" customHeight="1">
      <c r="A5" s="11">
        <v>3</v>
      </c>
      <c r="B5" s="83"/>
      <c r="C5" s="86"/>
      <c r="D5" s="86"/>
      <c r="E5" s="86"/>
      <c r="F5" s="90"/>
      <c r="G5" s="91"/>
    </row>
    <row r="6" spans="1:7" ht="15.95" customHeight="1">
      <c r="A6" s="11">
        <v>4</v>
      </c>
      <c r="B6" s="83"/>
      <c r="C6" s="86"/>
      <c r="D6" s="86"/>
      <c r="E6" s="86"/>
      <c r="F6" s="90"/>
      <c r="G6" s="91"/>
    </row>
    <row r="7" spans="1:7" ht="15.95" customHeight="1">
      <c r="A7" s="11">
        <v>5</v>
      </c>
      <c r="B7" s="83"/>
      <c r="C7" s="86"/>
      <c r="D7" s="86"/>
      <c r="E7" s="86"/>
      <c r="F7" s="90"/>
      <c r="G7" s="91"/>
    </row>
    <row r="8" spans="1:7" ht="15.95" customHeight="1">
      <c r="A8" s="11">
        <v>6</v>
      </c>
      <c r="B8" s="83"/>
      <c r="C8" s="86"/>
      <c r="D8" s="86"/>
      <c r="E8" s="86"/>
      <c r="F8" s="90"/>
      <c r="G8" s="91"/>
    </row>
    <row r="9" spans="1:7" ht="15.95" customHeight="1">
      <c r="A9" s="11">
        <v>7</v>
      </c>
      <c r="B9" s="83"/>
      <c r="C9" s="86"/>
      <c r="D9" s="86"/>
      <c r="E9" s="86"/>
      <c r="F9" s="90"/>
      <c r="G9" s="91"/>
    </row>
    <row r="10" spans="1:7" ht="15.95" customHeight="1">
      <c r="A10" s="11">
        <v>8</v>
      </c>
      <c r="B10" s="83"/>
      <c r="C10" s="86"/>
      <c r="D10" s="86"/>
      <c r="E10" s="86"/>
      <c r="F10" s="90"/>
      <c r="G10" s="91"/>
    </row>
    <row r="11" spans="1:7" ht="15.95" customHeight="1">
      <c r="A11" s="11">
        <v>9</v>
      </c>
      <c r="B11" s="83"/>
      <c r="C11" s="86"/>
      <c r="D11" s="86"/>
      <c r="E11" s="86"/>
      <c r="F11" s="90"/>
      <c r="G11" s="91"/>
    </row>
    <row r="12" spans="1:7" ht="15.95" customHeight="1">
      <c r="A12" s="11">
        <v>10</v>
      </c>
      <c r="B12" s="83"/>
      <c r="C12" s="86"/>
      <c r="D12" s="86"/>
      <c r="E12" s="86"/>
      <c r="F12" s="90"/>
      <c r="G12" s="91"/>
    </row>
    <row r="13" spans="1:7" ht="15.95" customHeight="1">
      <c r="A13" s="11">
        <v>11</v>
      </c>
      <c r="B13" s="83"/>
      <c r="C13" s="86"/>
      <c r="D13" s="86"/>
      <c r="E13" s="86"/>
      <c r="F13" s="90"/>
      <c r="G13" s="91"/>
    </row>
    <row r="14" spans="1:7" ht="15.95" customHeight="1">
      <c r="A14" s="11">
        <v>12</v>
      </c>
      <c r="B14" s="83"/>
      <c r="C14" s="86"/>
      <c r="D14" s="86"/>
      <c r="E14" s="86"/>
      <c r="F14" s="90"/>
      <c r="G14" s="91"/>
    </row>
    <row r="15" spans="1:7" ht="15.95" customHeight="1">
      <c r="A15" s="11">
        <v>13</v>
      </c>
      <c r="B15" s="83"/>
      <c r="C15" s="86"/>
      <c r="D15" s="86"/>
      <c r="E15" s="86"/>
      <c r="F15" s="90"/>
      <c r="G15" s="91"/>
    </row>
    <row r="16" spans="1:7" ht="15.95" customHeight="1">
      <c r="A16" s="11">
        <v>14</v>
      </c>
      <c r="B16" s="83"/>
      <c r="C16" s="86"/>
      <c r="D16" s="86"/>
      <c r="E16" s="86"/>
      <c r="F16" s="90"/>
      <c r="G16" s="91"/>
    </row>
    <row r="17" spans="1:7" ht="15.95" customHeight="1">
      <c r="A17" s="11">
        <v>15</v>
      </c>
      <c r="B17" s="83"/>
      <c r="C17" s="86"/>
      <c r="D17" s="86"/>
      <c r="E17" s="86"/>
      <c r="F17" s="90"/>
      <c r="G17" s="91"/>
    </row>
    <row r="18" spans="1:7" ht="15.95" customHeight="1">
      <c r="A18" s="11">
        <v>16</v>
      </c>
      <c r="B18" s="83"/>
      <c r="C18" s="86"/>
      <c r="D18" s="86"/>
      <c r="E18" s="86"/>
      <c r="F18" s="90"/>
      <c r="G18" s="91"/>
    </row>
    <row r="19" spans="1:7" ht="15.95" customHeight="1">
      <c r="A19" s="11">
        <v>17</v>
      </c>
      <c r="B19" s="83"/>
      <c r="C19" s="86"/>
      <c r="D19" s="86"/>
      <c r="E19" s="86"/>
      <c r="F19" s="90"/>
      <c r="G19" s="91"/>
    </row>
    <row r="20" spans="1:7" ht="15.95" customHeight="1">
      <c r="A20" s="11">
        <v>18</v>
      </c>
      <c r="B20" s="83"/>
      <c r="C20" s="86"/>
      <c r="D20" s="86"/>
      <c r="E20" s="86"/>
      <c r="F20" s="90"/>
      <c r="G20" s="91"/>
    </row>
    <row r="21" spans="1:7" ht="15.95" customHeight="1">
      <c r="A21" s="11">
        <v>19</v>
      </c>
      <c r="B21" s="83"/>
      <c r="C21" s="86"/>
      <c r="D21" s="86"/>
      <c r="E21" s="86"/>
      <c r="F21" s="90"/>
      <c r="G21" s="91"/>
    </row>
    <row r="22" spans="1:7" ht="15.95" customHeight="1">
      <c r="A22" s="11">
        <v>20</v>
      </c>
      <c r="B22" s="83"/>
      <c r="C22" s="86"/>
      <c r="D22" s="86"/>
      <c r="E22" s="86"/>
      <c r="F22" s="90"/>
      <c r="G22" s="91"/>
    </row>
    <row r="23" spans="1:7" ht="15.95" customHeight="1">
      <c r="A23" s="11">
        <v>21</v>
      </c>
      <c r="B23" s="83"/>
      <c r="C23" s="86"/>
      <c r="D23" s="86"/>
      <c r="E23" s="86"/>
      <c r="F23" s="90"/>
      <c r="G23" s="91"/>
    </row>
    <row r="24" spans="1:7" ht="15.95" customHeight="1">
      <c r="A24" s="11">
        <v>22</v>
      </c>
      <c r="B24" s="83"/>
      <c r="C24" s="86"/>
      <c r="D24" s="86"/>
      <c r="E24" s="86"/>
      <c r="F24" s="90"/>
      <c r="G24" s="91"/>
    </row>
    <row r="25" spans="1:7" ht="15.95" customHeight="1">
      <c r="A25" s="11">
        <v>23</v>
      </c>
      <c r="B25" s="83"/>
      <c r="C25" s="86"/>
      <c r="D25" s="86"/>
      <c r="E25" s="86"/>
      <c r="F25" s="90"/>
      <c r="G25" s="91"/>
    </row>
    <row r="26" spans="1:7" ht="15.95" customHeight="1">
      <c r="A26" s="11">
        <v>24</v>
      </c>
      <c r="B26" s="83"/>
      <c r="C26" s="86"/>
      <c r="D26" s="86"/>
      <c r="E26" s="86"/>
      <c r="F26" s="90"/>
      <c r="G26" s="91"/>
    </row>
    <row r="27" spans="1:7" ht="15.95" customHeight="1">
      <c r="A27" s="11">
        <v>25</v>
      </c>
      <c r="B27" s="83"/>
      <c r="C27" s="86"/>
      <c r="D27" s="86"/>
      <c r="E27" s="86"/>
      <c r="F27" s="90"/>
      <c r="G27" s="91"/>
    </row>
    <row r="28" spans="1:7" ht="15.95" customHeight="1">
      <c r="A28" s="11">
        <v>26</v>
      </c>
      <c r="B28" s="83"/>
      <c r="C28" s="86"/>
      <c r="D28" s="86"/>
      <c r="E28" s="86"/>
      <c r="F28" s="90"/>
      <c r="G28" s="91"/>
    </row>
    <row r="29" spans="1:7" ht="15.95" customHeight="1">
      <c r="A29" s="11">
        <v>27</v>
      </c>
      <c r="B29" s="83"/>
      <c r="C29" s="86"/>
      <c r="D29" s="86"/>
      <c r="E29" s="86"/>
      <c r="F29" s="90"/>
      <c r="G29" s="91"/>
    </row>
    <row r="30" spans="1:7" ht="15.95" customHeight="1">
      <c r="A30" s="11">
        <v>28</v>
      </c>
      <c r="B30" s="83"/>
      <c r="C30" s="86"/>
      <c r="D30" s="86"/>
      <c r="E30" s="86"/>
      <c r="F30" s="90"/>
      <c r="G30" s="91"/>
    </row>
    <row r="31" spans="1:7" ht="15.95" customHeight="1">
      <c r="A31" s="11">
        <v>29</v>
      </c>
      <c r="B31" s="83"/>
      <c r="C31" s="86"/>
      <c r="D31" s="86"/>
      <c r="E31" s="86"/>
      <c r="F31" s="90"/>
      <c r="G31" s="91"/>
    </row>
    <row r="32" spans="1:7" ht="15.95" customHeight="1">
      <c r="A32" s="11">
        <v>30</v>
      </c>
      <c r="B32" s="83"/>
      <c r="C32" s="86"/>
      <c r="D32" s="86"/>
      <c r="E32" s="86"/>
      <c r="F32" s="90"/>
      <c r="G32" s="91"/>
    </row>
    <row r="33" spans="1:7" ht="15.95" customHeight="1" thickBot="1">
      <c r="A33" s="12">
        <v>31</v>
      </c>
      <c r="B33" s="84"/>
      <c r="C33" s="87"/>
      <c r="D33" s="87"/>
      <c r="E33" s="87"/>
      <c r="F33" s="92"/>
      <c r="G33" s="93"/>
    </row>
    <row r="34" spans="1:7" ht="13.5" thickTop="1"/>
  </sheetData>
  <sheetProtection password="DDE3" sheet="1" objects="1" scenarios="1"/>
  <mergeCells count="5">
    <mergeCell ref="A1:A2"/>
    <mergeCell ref="B1:B2"/>
    <mergeCell ref="C1:C2"/>
    <mergeCell ref="D1:E1"/>
    <mergeCell ref="F1:G1"/>
  </mergeCells>
  <pageMargins left="0.31496062992125984" right="0.31496062992125984" top="0.55118110236220474" bottom="0.15748031496062992" header="0.31496062992125984" footer="0.31496062992125984"/>
  <pageSetup paperSize="5" orientation="landscape" r:id="rId1"/>
  <headerFooter>
    <oddHeader>&amp;A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I56"/>
  <sheetViews>
    <sheetView zoomScale="90" zoomScaleNormal="90" workbookViewId="0">
      <selection activeCell="W4" sqref="W4"/>
    </sheetView>
  </sheetViews>
  <sheetFormatPr baseColWidth="10" defaultRowHeight="12.75"/>
  <cols>
    <col min="1" max="1" width="3.28515625" customWidth="1"/>
    <col min="2" max="2" width="10.7109375" customWidth="1"/>
    <col min="3" max="3" width="16.28515625" customWidth="1"/>
    <col min="4" max="34" width="6.28515625" customWidth="1"/>
    <col min="35" max="35" width="6.85546875" customWidth="1"/>
  </cols>
  <sheetData>
    <row r="1" spans="1:35" ht="18">
      <c r="A1" s="5"/>
      <c r="B1" s="138"/>
      <c r="C1" s="138"/>
      <c r="D1" s="138"/>
      <c r="E1" s="341"/>
      <c r="F1" s="341"/>
      <c r="G1" s="341"/>
      <c r="H1" s="341"/>
      <c r="I1" s="341"/>
      <c r="J1" s="341"/>
      <c r="K1" s="138"/>
      <c r="L1" s="138"/>
      <c r="M1" s="340" t="s">
        <v>2</v>
      </c>
      <c r="N1" s="340"/>
      <c r="O1" s="340"/>
      <c r="P1" s="340"/>
      <c r="Q1" s="340"/>
      <c r="R1" s="340"/>
      <c r="S1" s="340"/>
      <c r="T1" s="340"/>
      <c r="U1" s="340"/>
      <c r="V1" s="340"/>
      <c r="W1" s="340"/>
      <c r="X1" s="340"/>
      <c r="Y1" s="138"/>
      <c r="Z1" s="138"/>
      <c r="AA1" s="138"/>
      <c r="AB1" s="138"/>
      <c r="AC1" s="138"/>
      <c r="AD1" s="138"/>
      <c r="AE1" s="361" t="s">
        <v>24</v>
      </c>
      <c r="AF1" s="361"/>
      <c r="AG1" s="361"/>
      <c r="AH1" s="361"/>
      <c r="AI1" s="361"/>
    </row>
    <row r="4" spans="1:35">
      <c r="F4" s="152" t="s">
        <v>5</v>
      </c>
      <c r="G4" s="362" t="str">
        <f>IF('Avril (recto)'!G4:L4="","",'Avril (recto)'!G4:L4)</f>
        <v/>
      </c>
      <c r="H4" s="362"/>
      <c r="I4" s="362"/>
      <c r="J4" s="362"/>
      <c r="K4" s="362"/>
      <c r="L4" s="362"/>
      <c r="M4" s="153"/>
      <c r="N4" s="152" t="s">
        <v>4</v>
      </c>
      <c r="O4" s="153"/>
      <c r="P4" s="362" t="str">
        <f>IF('Avril (recto)'!P4:U4="","",'Avril (recto)'!P4:U4)</f>
        <v/>
      </c>
      <c r="Q4" s="362"/>
      <c r="R4" s="362"/>
      <c r="S4" s="362"/>
      <c r="T4" s="362"/>
      <c r="U4" s="362"/>
      <c r="V4" s="153"/>
      <c r="W4" s="152"/>
      <c r="X4" s="363" t="str">
        <f>IF('Avril (recto)'!X4:Y4="","",'Avril (recto)'!X4:Y4)</f>
        <v/>
      </c>
      <c r="Y4" s="363"/>
      <c r="Z4" s="153"/>
      <c r="AA4" s="153"/>
      <c r="AB4" s="153"/>
      <c r="AC4" s="364" t="s">
        <v>3</v>
      </c>
      <c r="AD4" s="364"/>
      <c r="AE4" s="345" t="str">
        <f>PROPER(TEXT(D7,"mmmm-yyyy"))</f>
        <v>Novembre-2019</v>
      </c>
      <c r="AF4" s="345"/>
      <c r="AG4" s="345"/>
      <c r="AH4" s="345"/>
      <c r="AI4" s="345"/>
    </row>
    <row r="5" spans="1:35"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</row>
    <row r="6" spans="1:35" ht="13.5" thickBot="1"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</row>
    <row r="7" spans="1:35" ht="15" thickTop="1" thickBot="1">
      <c r="A7" s="287"/>
      <c r="B7" s="68" t="s">
        <v>83</v>
      </c>
      <c r="C7" s="60"/>
      <c r="D7" s="194">
        <f>EOMONTH('Octobre (recto)'!D7,0)+1</f>
        <v>43770</v>
      </c>
      <c r="E7" s="194">
        <f>D7+1</f>
        <v>43771</v>
      </c>
      <c r="F7" s="194">
        <f>E7+1</f>
        <v>43772</v>
      </c>
      <c r="G7" s="194">
        <f>F7+1</f>
        <v>43773</v>
      </c>
      <c r="H7" s="194">
        <f>G7+1</f>
        <v>43774</v>
      </c>
      <c r="I7" s="194">
        <f t="shared" ref="I7:AG7" si="0">H7+1</f>
        <v>43775</v>
      </c>
      <c r="J7" s="194">
        <f t="shared" si="0"/>
        <v>43776</v>
      </c>
      <c r="K7" s="194">
        <f t="shared" si="0"/>
        <v>43777</v>
      </c>
      <c r="L7" s="194">
        <f t="shared" si="0"/>
        <v>43778</v>
      </c>
      <c r="M7" s="194">
        <f t="shared" si="0"/>
        <v>43779</v>
      </c>
      <c r="N7" s="194">
        <f t="shared" si="0"/>
        <v>43780</v>
      </c>
      <c r="O7" s="194">
        <f t="shared" si="0"/>
        <v>43781</v>
      </c>
      <c r="P7" s="194">
        <f t="shared" si="0"/>
        <v>43782</v>
      </c>
      <c r="Q7" s="194">
        <f t="shared" si="0"/>
        <v>43783</v>
      </c>
      <c r="R7" s="194">
        <f t="shared" si="0"/>
        <v>43784</v>
      </c>
      <c r="S7" s="194">
        <f t="shared" si="0"/>
        <v>43785</v>
      </c>
      <c r="T7" s="194">
        <f t="shared" si="0"/>
        <v>43786</v>
      </c>
      <c r="U7" s="194">
        <f t="shared" si="0"/>
        <v>43787</v>
      </c>
      <c r="V7" s="194">
        <f t="shared" si="0"/>
        <v>43788</v>
      </c>
      <c r="W7" s="194">
        <f t="shared" si="0"/>
        <v>43789</v>
      </c>
      <c r="X7" s="194">
        <f t="shared" si="0"/>
        <v>43790</v>
      </c>
      <c r="Y7" s="194">
        <f t="shared" si="0"/>
        <v>43791</v>
      </c>
      <c r="Z7" s="194">
        <f t="shared" si="0"/>
        <v>43792</v>
      </c>
      <c r="AA7" s="194">
        <f t="shared" si="0"/>
        <v>43793</v>
      </c>
      <c r="AB7" s="194">
        <f t="shared" si="0"/>
        <v>43794</v>
      </c>
      <c r="AC7" s="194">
        <f t="shared" si="0"/>
        <v>43795</v>
      </c>
      <c r="AD7" s="194">
        <f t="shared" si="0"/>
        <v>43796</v>
      </c>
      <c r="AE7" s="194">
        <f t="shared" si="0"/>
        <v>43797</v>
      </c>
      <c r="AF7" s="194">
        <f t="shared" si="0"/>
        <v>43798</v>
      </c>
      <c r="AG7" s="194">
        <f t="shared" si="0"/>
        <v>43799</v>
      </c>
      <c r="AH7" s="194" t="str">
        <f>IF(MONTH(AG7+1)&lt;&gt;MONTH(AG7),"",AG7+1)</f>
        <v/>
      </c>
      <c r="AI7" s="195"/>
    </row>
    <row r="8" spans="1:35" ht="14.25" thickTop="1" thickBot="1">
      <c r="A8" s="288"/>
      <c r="B8" s="69" t="s">
        <v>84</v>
      </c>
      <c r="C8" s="81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  <c r="V8" s="125"/>
      <c r="W8" s="125"/>
      <c r="X8" s="125"/>
      <c r="Y8" s="125"/>
      <c r="Z8" s="125"/>
      <c r="AA8" s="125"/>
      <c r="AB8" s="125"/>
      <c r="AC8" s="125"/>
      <c r="AD8" s="125"/>
      <c r="AE8" s="125"/>
      <c r="AF8" s="125"/>
      <c r="AG8" s="125"/>
      <c r="AH8" s="126"/>
      <c r="AI8" s="205"/>
    </row>
    <row r="9" spans="1:35" ht="13.5" thickTop="1">
      <c r="A9" s="288"/>
      <c r="B9" s="70" t="s">
        <v>116</v>
      </c>
      <c r="C9" s="61"/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27"/>
      <c r="W9" s="127"/>
      <c r="X9" s="127"/>
      <c r="Y9" s="127"/>
      <c r="Z9" s="127"/>
      <c r="AA9" s="127"/>
      <c r="AB9" s="127"/>
      <c r="AC9" s="127"/>
      <c r="AD9" s="127"/>
      <c r="AE9" s="127"/>
      <c r="AF9" s="127"/>
      <c r="AG9" s="127"/>
      <c r="AH9" s="71"/>
      <c r="AI9" s="199">
        <f>SUM(D9:AH9)</f>
        <v>0</v>
      </c>
    </row>
    <row r="10" spans="1:35">
      <c r="A10" s="288"/>
      <c r="B10" s="70" t="s">
        <v>0</v>
      </c>
      <c r="C10" s="62"/>
      <c r="D10" s="124">
        <f>SUM(D9-D11+D15+D20+D25)+D28</f>
        <v>0</v>
      </c>
      <c r="E10" s="124">
        <f>SUM(E9-E11+E15+E20+E25)+E28</f>
        <v>0</v>
      </c>
      <c r="F10" s="124">
        <f t="shared" ref="F10:AG10" si="1">SUM(F9-F11+F15+F20+F25)+F28</f>
        <v>0</v>
      </c>
      <c r="G10" s="124">
        <f t="shared" si="1"/>
        <v>0</v>
      </c>
      <c r="H10" s="124">
        <f t="shared" si="1"/>
        <v>0</v>
      </c>
      <c r="I10" s="124">
        <f t="shared" si="1"/>
        <v>0</v>
      </c>
      <c r="J10" s="124">
        <f t="shared" si="1"/>
        <v>0</v>
      </c>
      <c r="K10" s="124">
        <f t="shared" si="1"/>
        <v>0</v>
      </c>
      <c r="L10" s="124">
        <f t="shared" si="1"/>
        <v>0</v>
      </c>
      <c r="M10" s="124">
        <f t="shared" si="1"/>
        <v>0</v>
      </c>
      <c r="N10" s="124">
        <f t="shared" si="1"/>
        <v>0</v>
      </c>
      <c r="O10" s="124">
        <f t="shared" si="1"/>
        <v>0</v>
      </c>
      <c r="P10" s="124">
        <f t="shared" si="1"/>
        <v>0</v>
      </c>
      <c r="Q10" s="124">
        <f t="shared" si="1"/>
        <v>0</v>
      </c>
      <c r="R10" s="124">
        <f t="shared" si="1"/>
        <v>0</v>
      </c>
      <c r="S10" s="124">
        <f t="shared" si="1"/>
        <v>0</v>
      </c>
      <c r="T10" s="124">
        <f t="shared" si="1"/>
        <v>0</v>
      </c>
      <c r="U10" s="124">
        <f t="shared" si="1"/>
        <v>0</v>
      </c>
      <c r="V10" s="124">
        <f t="shared" si="1"/>
        <v>0</v>
      </c>
      <c r="W10" s="124">
        <f t="shared" si="1"/>
        <v>0</v>
      </c>
      <c r="X10" s="124">
        <f t="shared" si="1"/>
        <v>0</v>
      </c>
      <c r="Y10" s="124">
        <f t="shared" si="1"/>
        <v>0</v>
      </c>
      <c r="Z10" s="124">
        <f t="shared" si="1"/>
        <v>0</v>
      </c>
      <c r="AA10" s="124">
        <f t="shared" si="1"/>
        <v>0</v>
      </c>
      <c r="AB10" s="124">
        <f t="shared" si="1"/>
        <v>0</v>
      </c>
      <c r="AC10" s="124">
        <f t="shared" si="1"/>
        <v>0</v>
      </c>
      <c r="AD10" s="124">
        <f t="shared" si="1"/>
        <v>0</v>
      </c>
      <c r="AE10" s="124">
        <f t="shared" si="1"/>
        <v>0</v>
      </c>
      <c r="AF10" s="124">
        <f t="shared" si="1"/>
        <v>0</v>
      </c>
      <c r="AG10" s="124">
        <f t="shared" si="1"/>
        <v>0</v>
      </c>
      <c r="AH10" s="124" t="str">
        <f>IF(AH7&lt;AG7,SUM(AH9-AH11+AH15+AH20+AH25)+AH28,"")</f>
        <v/>
      </c>
      <c r="AI10" s="197">
        <f>SUM(D10:AH10)</f>
        <v>0</v>
      </c>
    </row>
    <row r="11" spans="1:35">
      <c r="A11" s="288"/>
      <c r="B11" s="301" t="s">
        <v>28</v>
      </c>
      <c r="C11" s="63" t="s">
        <v>29</v>
      </c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72"/>
      <c r="AI11" s="197">
        <f>SUM(D11:AH11)</f>
        <v>0</v>
      </c>
    </row>
    <row r="12" spans="1:35">
      <c r="A12" s="288"/>
      <c r="B12" s="302"/>
      <c r="C12" s="63" t="s">
        <v>9</v>
      </c>
      <c r="D12" s="211"/>
      <c r="E12" s="211"/>
      <c r="F12" s="211"/>
      <c r="G12" s="211"/>
      <c r="H12" s="211"/>
      <c r="I12" s="211"/>
      <c r="J12" s="211"/>
      <c r="K12" s="211"/>
      <c r="L12" s="211"/>
      <c r="M12" s="211"/>
      <c r="N12" s="211"/>
      <c r="O12" s="211"/>
      <c r="P12" s="211"/>
      <c r="Q12" s="211"/>
      <c r="R12" s="211"/>
      <c r="S12" s="211"/>
      <c r="T12" s="211"/>
      <c r="U12" s="211"/>
      <c r="V12" s="211"/>
      <c r="W12" s="211"/>
      <c r="X12" s="211"/>
      <c r="Y12" s="211"/>
      <c r="Z12" s="211"/>
      <c r="AA12" s="211"/>
      <c r="AB12" s="211"/>
      <c r="AC12" s="211"/>
      <c r="AD12" s="211"/>
      <c r="AE12" s="211"/>
      <c r="AF12" s="211"/>
      <c r="AG12" s="211"/>
      <c r="AH12" s="211"/>
      <c r="AI12" s="197"/>
    </row>
    <row r="13" spans="1:35">
      <c r="A13" s="288"/>
      <c r="B13" s="70" t="s">
        <v>1</v>
      </c>
      <c r="C13" s="62"/>
      <c r="D13" s="124">
        <f t="shared" ref="D13:AG13" si="2">SUM(D11)</f>
        <v>0</v>
      </c>
      <c r="E13" s="124">
        <f t="shared" si="2"/>
        <v>0</v>
      </c>
      <c r="F13" s="124">
        <f t="shared" si="2"/>
        <v>0</v>
      </c>
      <c r="G13" s="124">
        <f t="shared" si="2"/>
        <v>0</v>
      </c>
      <c r="H13" s="124">
        <f t="shared" si="2"/>
        <v>0</v>
      </c>
      <c r="I13" s="124">
        <f t="shared" si="2"/>
        <v>0</v>
      </c>
      <c r="J13" s="124">
        <f t="shared" si="2"/>
        <v>0</v>
      </c>
      <c r="K13" s="124">
        <f t="shared" si="2"/>
        <v>0</v>
      </c>
      <c r="L13" s="124">
        <f t="shared" si="2"/>
        <v>0</v>
      </c>
      <c r="M13" s="124">
        <f t="shared" si="2"/>
        <v>0</v>
      </c>
      <c r="N13" s="124">
        <f t="shared" si="2"/>
        <v>0</v>
      </c>
      <c r="O13" s="124">
        <f t="shared" si="2"/>
        <v>0</v>
      </c>
      <c r="P13" s="124">
        <f t="shared" si="2"/>
        <v>0</v>
      </c>
      <c r="Q13" s="124">
        <f t="shared" si="2"/>
        <v>0</v>
      </c>
      <c r="R13" s="124">
        <f t="shared" si="2"/>
        <v>0</v>
      </c>
      <c r="S13" s="124">
        <f t="shared" si="2"/>
        <v>0</v>
      </c>
      <c r="T13" s="124">
        <f t="shared" si="2"/>
        <v>0</v>
      </c>
      <c r="U13" s="124">
        <f t="shared" si="2"/>
        <v>0</v>
      </c>
      <c r="V13" s="124">
        <f t="shared" si="2"/>
        <v>0</v>
      </c>
      <c r="W13" s="124">
        <f t="shared" si="2"/>
        <v>0</v>
      </c>
      <c r="X13" s="124">
        <f t="shared" si="2"/>
        <v>0</v>
      </c>
      <c r="Y13" s="124">
        <f t="shared" si="2"/>
        <v>0</v>
      </c>
      <c r="Z13" s="124">
        <f t="shared" si="2"/>
        <v>0</v>
      </c>
      <c r="AA13" s="124">
        <f t="shared" si="2"/>
        <v>0</v>
      </c>
      <c r="AB13" s="124">
        <f t="shared" si="2"/>
        <v>0</v>
      </c>
      <c r="AC13" s="124">
        <f t="shared" si="2"/>
        <v>0</v>
      </c>
      <c r="AD13" s="124">
        <f t="shared" si="2"/>
        <v>0</v>
      </c>
      <c r="AE13" s="124">
        <f t="shared" si="2"/>
        <v>0</v>
      </c>
      <c r="AF13" s="124">
        <f t="shared" si="2"/>
        <v>0</v>
      </c>
      <c r="AG13" s="124">
        <f t="shared" si="2"/>
        <v>0</v>
      </c>
      <c r="AH13" s="124" t="str">
        <f>IF(AH7&lt;AG7,SUM(AH11),"")</f>
        <v/>
      </c>
      <c r="AI13" s="198">
        <f>SUM(D13:AH13)</f>
        <v>0</v>
      </c>
    </row>
    <row r="14" spans="1:35" ht="3" customHeight="1">
      <c r="A14" s="288"/>
      <c r="B14" s="73"/>
      <c r="C14" s="56"/>
      <c r="D14" s="187"/>
      <c r="E14" s="187"/>
      <c r="F14" s="187"/>
      <c r="G14" s="187"/>
      <c r="H14" s="187"/>
      <c r="I14" s="187"/>
      <c r="J14" s="187"/>
      <c r="K14" s="187"/>
      <c r="L14" s="187"/>
      <c r="M14" s="187"/>
      <c r="N14" s="187"/>
      <c r="O14" s="187"/>
      <c r="P14" s="187"/>
      <c r="Q14" s="187"/>
      <c r="R14" s="187"/>
      <c r="S14" s="187"/>
      <c r="T14" s="187"/>
      <c r="U14" s="187"/>
      <c r="V14" s="187"/>
      <c r="W14" s="187"/>
      <c r="X14" s="187"/>
      <c r="Y14" s="187"/>
      <c r="Z14" s="187"/>
      <c r="AA14" s="187"/>
      <c r="AB14" s="187"/>
      <c r="AC14" s="187"/>
      <c r="AD14" s="187"/>
      <c r="AE14" s="187"/>
      <c r="AF14" s="187"/>
      <c r="AG14" s="187"/>
      <c r="AH14" s="188"/>
      <c r="AI14" s="203"/>
    </row>
    <row r="15" spans="1:35" ht="25.5">
      <c r="A15" s="288"/>
      <c r="B15" s="303" t="s">
        <v>117</v>
      </c>
      <c r="C15" s="146" t="s">
        <v>122</v>
      </c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197">
        <f t="shared" ref="AI15:AI17" si="3">SUM(D15:AH15)</f>
        <v>0</v>
      </c>
    </row>
    <row r="16" spans="1:35" ht="25.5">
      <c r="A16" s="288"/>
      <c r="B16" s="304"/>
      <c r="C16" s="146" t="s">
        <v>123</v>
      </c>
      <c r="D16" s="3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74"/>
      <c r="AI16" s="197">
        <f t="shared" si="3"/>
        <v>0</v>
      </c>
    </row>
    <row r="17" spans="1:35">
      <c r="A17" s="288"/>
      <c r="B17" s="305"/>
      <c r="C17" s="147" t="s">
        <v>85</v>
      </c>
      <c r="D17" s="136">
        <f t="shared" ref="D17:AG17" si="4">SUM(D15:D16)*1.5</f>
        <v>0</v>
      </c>
      <c r="E17" s="136">
        <f t="shared" si="4"/>
        <v>0</v>
      </c>
      <c r="F17" s="136">
        <f t="shared" si="4"/>
        <v>0</v>
      </c>
      <c r="G17" s="136">
        <f t="shared" si="4"/>
        <v>0</v>
      </c>
      <c r="H17" s="136">
        <f t="shared" si="4"/>
        <v>0</v>
      </c>
      <c r="I17" s="136">
        <f t="shared" si="4"/>
        <v>0</v>
      </c>
      <c r="J17" s="136">
        <f t="shared" si="4"/>
        <v>0</v>
      </c>
      <c r="K17" s="136">
        <f t="shared" si="4"/>
        <v>0</v>
      </c>
      <c r="L17" s="136">
        <f t="shared" si="4"/>
        <v>0</v>
      </c>
      <c r="M17" s="136">
        <f t="shared" si="4"/>
        <v>0</v>
      </c>
      <c r="N17" s="136">
        <f t="shared" si="4"/>
        <v>0</v>
      </c>
      <c r="O17" s="136">
        <f t="shared" si="4"/>
        <v>0</v>
      </c>
      <c r="P17" s="136">
        <f t="shared" si="4"/>
        <v>0</v>
      </c>
      <c r="Q17" s="136">
        <f t="shared" si="4"/>
        <v>0</v>
      </c>
      <c r="R17" s="136">
        <f t="shared" si="4"/>
        <v>0</v>
      </c>
      <c r="S17" s="136">
        <f t="shared" si="4"/>
        <v>0</v>
      </c>
      <c r="T17" s="136">
        <f t="shared" si="4"/>
        <v>0</v>
      </c>
      <c r="U17" s="136">
        <f t="shared" si="4"/>
        <v>0</v>
      </c>
      <c r="V17" s="136">
        <f t="shared" si="4"/>
        <v>0</v>
      </c>
      <c r="W17" s="136">
        <f t="shared" si="4"/>
        <v>0</v>
      </c>
      <c r="X17" s="136">
        <f t="shared" si="4"/>
        <v>0</v>
      </c>
      <c r="Y17" s="136">
        <f t="shared" si="4"/>
        <v>0</v>
      </c>
      <c r="Z17" s="136">
        <f t="shared" si="4"/>
        <v>0</v>
      </c>
      <c r="AA17" s="136">
        <f t="shared" si="4"/>
        <v>0</v>
      </c>
      <c r="AB17" s="136">
        <f t="shared" si="4"/>
        <v>0</v>
      </c>
      <c r="AC17" s="136">
        <f t="shared" si="4"/>
        <v>0</v>
      </c>
      <c r="AD17" s="136">
        <f t="shared" si="4"/>
        <v>0</v>
      </c>
      <c r="AE17" s="136">
        <f t="shared" si="4"/>
        <v>0</v>
      </c>
      <c r="AF17" s="136">
        <f t="shared" si="4"/>
        <v>0</v>
      </c>
      <c r="AG17" s="136">
        <f t="shared" si="4"/>
        <v>0</v>
      </c>
      <c r="AH17" s="136" t="str">
        <f>IF(AH7&lt;AG7,SUM(AH15:AH16)*1.5,"")</f>
        <v/>
      </c>
      <c r="AI17" s="197">
        <f t="shared" si="3"/>
        <v>0</v>
      </c>
    </row>
    <row r="18" spans="1:35" ht="3" customHeight="1">
      <c r="A18" s="288"/>
      <c r="B18" s="78"/>
      <c r="C18" s="66"/>
      <c r="D18" s="67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75"/>
      <c r="AI18" s="200"/>
    </row>
    <row r="19" spans="1:35">
      <c r="A19" s="288"/>
      <c r="B19" s="290" t="s">
        <v>118</v>
      </c>
      <c r="C19" s="148" t="s">
        <v>55</v>
      </c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  <c r="P19" s="125"/>
      <c r="Q19" s="125"/>
      <c r="R19" s="125"/>
      <c r="S19" s="125"/>
      <c r="T19" s="125"/>
      <c r="U19" s="125"/>
      <c r="V19" s="125"/>
      <c r="W19" s="125"/>
      <c r="X19" s="125"/>
      <c r="Y19" s="125"/>
      <c r="Z19" s="125"/>
      <c r="AA19" s="125"/>
      <c r="AB19" s="125"/>
      <c r="AC19" s="125"/>
      <c r="AD19" s="125"/>
      <c r="AE19" s="125"/>
      <c r="AF19" s="125"/>
      <c r="AG19" s="125"/>
      <c r="AH19" s="126"/>
      <c r="AI19" s="208">
        <f t="shared" ref="AI19:AI26" si="5">SUM(D19:AH19)</f>
        <v>0</v>
      </c>
    </row>
    <row r="20" spans="1:35">
      <c r="A20" s="288"/>
      <c r="B20" s="291"/>
      <c r="C20" s="149" t="s">
        <v>56</v>
      </c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77"/>
      <c r="AI20" s="197">
        <f>SUM(D20:AH20)</f>
        <v>0</v>
      </c>
    </row>
    <row r="21" spans="1:35">
      <c r="A21" s="288"/>
      <c r="B21" s="292"/>
      <c r="C21" s="147" t="s">
        <v>85</v>
      </c>
      <c r="D21" s="136">
        <f>SUM(D19)*6</f>
        <v>0</v>
      </c>
      <c r="E21" s="136">
        <f t="shared" ref="E21:AG21" si="6">SUM(E19)*6</f>
        <v>0</v>
      </c>
      <c r="F21" s="136">
        <f t="shared" si="6"/>
        <v>0</v>
      </c>
      <c r="G21" s="136">
        <f t="shared" si="6"/>
        <v>0</v>
      </c>
      <c r="H21" s="136">
        <f t="shared" si="6"/>
        <v>0</v>
      </c>
      <c r="I21" s="136">
        <f t="shared" si="6"/>
        <v>0</v>
      </c>
      <c r="J21" s="136">
        <f t="shared" si="6"/>
        <v>0</v>
      </c>
      <c r="K21" s="136">
        <f t="shared" si="6"/>
        <v>0</v>
      </c>
      <c r="L21" s="136">
        <f t="shared" si="6"/>
        <v>0</v>
      </c>
      <c r="M21" s="136">
        <f t="shared" si="6"/>
        <v>0</v>
      </c>
      <c r="N21" s="136">
        <f t="shared" si="6"/>
        <v>0</v>
      </c>
      <c r="O21" s="136">
        <f t="shared" si="6"/>
        <v>0</v>
      </c>
      <c r="P21" s="136">
        <f t="shared" si="6"/>
        <v>0</v>
      </c>
      <c r="Q21" s="136">
        <f t="shared" si="6"/>
        <v>0</v>
      </c>
      <c r="R21" s="136">
        <f t="shared" si="6"/>
        <v>0</v>
      </c>
      <c r="S21" s="136">
        <f t="shared" si="6"/>
        <v>0</v>
      </c>
      <c r="T21" s="136">
        <f t="shared" si="6"/>
        <v>0</v>
      </c>
      <c r="U21" s="136">
        <f t="shared" si="6"/>
        <v>0</v>
      </c>
      <c r="V21" s="136">
        <f t="shared" si="6"/>
        <v>0</v>
      </c>
      <c r="W21" s="136">
        <f t="shared" si="6"/>
        <v>0</v>
      </c>
      <c r="X21" s="136">
        <f t="shared" si="6"/>
        <v>0</v>
      </c>
      <c r="Y21" s="136">
        <f t="shared" si="6"/>
        <v>0</v>
      </c>
      <c r="Z21" s="136">
        <f t="shared" si="6"/>
        <v>0</v>
      </c>
      <c r="AA21" s="136">
        <f t="shared" si="6"/>
        <v>0</v>
      </c>
      <c r="AB21" s="136">
        <f t="shared" si="6"/>
        <v>0</v>
      </c>
      <c r="AC21" s="136">
        <f t="shared" si="6"/>
        <v>0</v>
      </c>
      <c r="AD21" s="136">
        <f t="shared" si="6"/>
        <v>0</v>
      </c>
      <c r="AE21" s="136">
        <f t="shared" si="6"/>
        <v>0</v>
      </c>
      <c r="AF21" s="136">
        <f t="shared" si="6"/>
        <v>0</v>
      </c>
      <c r="AG21" s="136">
        <f t="shared" si="6"/>
        <v>0</v>
      </c>
      <c r="AH21" s="136" t="str">
        <f>IF(AH7&lt;AG7,SUM(AH19)*6,"")</f>
        <v/>
      </c>
      <c r="AI21" s="197">
        <f t="shared" si="5"/>
        <v>0</v>
      </c>
    </row>
    <row r="22" spans="1:35" ht="3" customHeight="1">
      <c r="A22" s="288"/>
      <c r="B22" s="79"/>
      <c r="C22" s="66"/>
      <c r="D22" s="206"/>
      <c r="E22" s="206"/>
      <c r="F22" s="206"/>
      <c r="G22" s="206"/>
      <c r="H22" s="206"/>
      <c r="I22" s="206"/>
      <c r="J22" s="206"/>
      <c r="K22" s="206"/>
      <c r="L22" s="206"/>
      <c r="M22" s="206"/>
      <c r="N22" s="206"/>
      <c r="O22" s="206"/>
      <c r="P22" s="206"/>
      <c r="Q22" s="206"/>
      <c r="R22" s="206"/>
      <c r="S22" s="206"/>
      <c r="T22" s="206"/>
      <c r="U22" s="206"/>
      <c r="V22" s="206"/>
      <c r="W22" s="206"/>
      <c r="X22" s="206"/>
      <c r="Y22" s="206"/>
      <c r="Z22" s="206"/>
      <c r="AA22" s="206"/>
      <c r="AB22" s="206"/>
      <c r="AC22" s="206"/>
      <c r="AD22" s="206"/>
      <c r="AE22" s="206"/>
      <c r="AF22" s="206"/>
      <c r="AG22" s="206"/>
      <c r="AH22" s="207"/>
      <c r="AI22" s="200"/>
    </row>
    <row r="23" spans="1:35" ht="13.5">
      <c r="A23" s="288"/>
      <c r="B23" s="293" t="s">
        <v>121</v>
      </c>
      <c r="C23" s="196" t="s">
        <v>120</v>
      </c>
      <c r="D23" s="233" t="str">
        <f>PROPER(TEXT(D7,"DDD"))</f>
        <v>Ven</v>
      </c>
      <c r="E23" s="233" t="str">
        <f t="shared" ref="E23:AH23" si="7">PROPER(TEXT(E7,"DDD"))</f>
        <v>Sam</v>
      </c>
      <c r="F23" s="233" t="str">
        <f t="shared" si="7"/>
        <v>Dim</v>
      </c>
      <c r="G23" s="233" t="str">
        <f t="shared" si="7"/>
        <v>Lun</v>
      </c>
      <c r="H23" s="233" t="str">
        <f t="shared" si="7"/>
        <v>Mar</v>
      </c>
      <c r="I23" s="233" t="str">
        <f t="shared" si="7"/>
        <v>Mer</v>
      </c>
      <c r="J23" s="233" t="str">
        <f t="shared" si="7"/>
        <v>Jeu</v>
      </c>
      <c r="K23" s="233" t="str">
        <f t="shared" si="7"/>
        <v>Ven</v>
      </c>
      <c r="L23" s="233" t="str">
        <f t="shared" si="7"/>
        <v>Sam</v>
      </c>
      <c r="M23" s="233" t="str">
        <f t="shared" si="7"/>
        <v>Dim</v>
      </c>
      <c r="N23" s="233" t="str">
        <f t="shared" si="7"/>
        <v>Lun</v>
      </c>
      <c r="O23" s="233" t="str">
        <f t="shared" si="7"/>
        <v>Mar</v>
      </c>
      <c r="P23" s="233" t="str">
        <f t="shared" si="7"/>
        <v>Mer</v>
      </c>
      <c r="Q23" s="233" t="str">
        <f t="shared" si="7"/>
        <v>Jeu</v>
      </c>
      <c r="R23" s="233" t="str">
        <f t="shared" si="7"/>
        <v>Ven</v>
      </c>
      <c r="S23" s="233" t="str">
        <f t="shared" si="7"/>
        <v>Sam</v>
      </c>
      <c r="T23" s="233" t="str">
        <f t="shared" si="7"/>
        <v>Dim</v>
      </c>
      <c r="U23" s="233" t="str">
        <f t="shared" si="7"/>
        <v>Lun</v>
      </c>
      <c r="V23" s="233" t="str">
        <f t="shared" si="7"/>
        <v>Mar</v>
      </c>
      <c r="W23" s="233" t="str">
        <f t="shared" si="7"/>
        <v>Mer</v>
      </c>
      <c r="X23" s="233" t="str">
        <f t="shared" si="7"/>
        <v>Jeu</v>
      </c>
      <c r="Y23" s="233" t="str">
        <f t="shared" si="7"/>
        <v>Ven</v>
      </c>
      <c r="Z23" s="233" t="str">
        <f t="shared" si="7"/>
        <v>Sam</v>
      </c>
      <c r="AA23" s="233" t="str">
        <f t="shared" si="7"/>
        <v>Dim</v>
      </c>
      <c r="AB23" s="233" t="str">
        <f t="shared" si="7"/>
        <v>Lun</v>
      </c>
      <c r="AC23" s="233" t="str">
        <f t="shared" si="7"/>
        <v>Mar</v>
      </c>
      <c r="AD23" s="233" t="str">
        <f t="shared" si="7"/>
        <v>Mer</v>
      </c>
      <c r="AE23" s="233" t="str">
        <f t="shared" si="7"/>
        <v>Jeu</v>
      </c>
      <c r="AF23" s="233" t="str">
        <f t="shared" si="7"/>
        <v>Ven</v>
      </c>
      <c r="AG23" s="233" t="str">
        <f t="shared" si="7"/>
        <v>Sam</v>
      </c>
      <c r="AH23" s="233" t="str">
        <f t="shared" si="7"/>
        <v/>
      </c>
      <c r="AI23" s="197"/>
    </row>
    <row r="24" spans="1:35">
      <c r="A24" s="288"/>
      <c r="B24" s="294"/>
      <c r="C24" s="63" t="s">
        <v>124</v>
      </c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72"/>
      <c r="AI24" s="197">
        <f t="shared" si="5"/>
        <v>0</v>
      </c>
    </row>
    <row r="25" spans="1:35">
      <c r="A25" s="288"/>
      <c r="B25" s="295"/>
      <c r="C25" s="150" t="s">
        <v>119</v>
      </c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76"/>
      <c r="AI25" s="197">
        <f t="shared" si="5"/>
        <v>0</v>
      </c>
    </row>
    <row r="26" spans="1:35">
      <c r="A26" s="288"/>
      <c r="B26" s="296"/>
      <c r="C26" s="151" t="s">
        <v>128</v>
      </c>
      <c r="D26" s="124">
        <f t="shared" ref="D26:AG26" si="8">D25-D24</f>
        <v>0</v>
      </c>
      <c r="E26" s="124">
        <f t="shared" si="8"/>
        <v>0</v>
      </c>
      <c r="F26" s="124">
        <f t="shared" si="8"/>
        <v>0</v>
      </c>
      <c r="G26" s="124">
        <f t="shared" si="8"/>
        <v>0</v>
      </c>
      <c r="H26" s="124">
        <f t="shared" si="8"/>
        <v>0</v>
      </c>
      <c r="I26" s="124">
        <f t="shared" si="8"/>
        <v>0</v>
      </c>
      <c r="J26" s="124">
        <f t="shared" si="8"/>
        <v>0</v>
      </c>
      <c r="K26" s="124">
        <f t="shared" si="8"/>
        <v>0</v>
      </c>
      <c r="L26" s="124">
        <f t="shared" si="8"/>
        <v>0</v>
      </c>
      <c r="M26" s="124">
        <f t="shared" si="8"/>
        <v>0</v>
      </c>
      <c r="N26" s="124">
        <f t="shared" si="8"/>
        <v>0</v>
      </c>
      <c r="O26" s="124">
        <f t="shared" si="8"/>
        <v>0</v>
      </c>
      <c r="P26" s="124">
        <f t="shared" si="8"/>
        <v>0</v>
      </c>
      <c r="Q26" s="124">
        <f t="shared" si="8"/>
        <v>0</v>
      </c>
      <c r="R26" s="124">
        <f t="shared" si="8"/>
        <v>0</v>
      </c>
      <c r="S26" s="124">
        <f t="shared" si="8"/>
        <v>0</v>
      </c>
      <c r="T26" s="124">
        <f t="shared" si="8"/>
        <v>0</v>
      </c>
      <c r="U26" s="124">
        <f t="shared" si="8"/>
        <v>0</v>
      </c>
      <c r="V26" s="124">
        <f t="shared" si="8"/>
        <v>0</v>
      </c>
      <c r="W26" s="124">
        <f t="shared" si="8"/>
        <v>0</v>
      </c>
      <c r="X26" s="124">
        <f t="shared" si="8"/>
        <v>0</v>
      </c>
      <c r="Y26" s="124">
        <f t="shared" si="8"/>
        <v>0</v>
      </c>
      <c r="Z26" s="124">
        <f t="shared" si="8"/>
        <v>0</v>
      </c>
      <c r="AA26" s="124">
        <f t="shared" si="8"/>
        <v>0</v>
      </c>
      <c r="AB26" s="124">
        <f t="shared" si="8"/>
        <v>0</v>
      </c>
      <c r="AC26" s="124">
        <f t="shared" si="8"/>
        <v>0</v>
      </c>
      <c r="AD26" s="124">
        <f t="shared" si="8"/>
        <v>0</v>
      </c>
      <c r="AE26" s="124">
        <f t="shared" si="8"/>
        <v>0</v>
      </c>
      <c r="AF26" s="124">
        <f t="shared" si="8"/>
        <v>0</v>
      </c>
      <c r="AG26" s="124">
        <f t="shared" si="8"/>
        <v>0</v>
      </c>
      <c r="AH26" s="124" t="str">
        <f>IF(AH7&lt;AG7,AH25-AH24,"")</f>
        <v/>
      </c>
      <c r="AI26" s="197">
        <f t="shared" si="5"/>
        <v>0</v>
      </c>
    </row>
    <row r="27" spans="1:35" ht="3" customHeight="1">
      <c r="A27" s="288"/>
      <c r="B27" s="145"/>
      <c r="C27" s="65"/>
      <c r="D27" s="128"/>
      <c r="E27" s="128"/>
      <c r="F27" s="128"/>
      <c r="G27" s="128"/>
      <c r="H27" s="128"/>
      <c r="I27" s="128"/>
      <c r="J27" s="128"/>
      <c r="K27" s="128"/>
      <c r="L27" s="128"/>
      <c r="M27" s="128"/>
      <c r="N27" s="128"/>
      <c r="O27" s="128"/>
      <c r="P27" s="128"/>
      <c r="Q27" s="128"/>
      <c r="R27" s="128"/>
      <c r="S27" s="128"/>
      <c r="T27" s="128"/>
      <c r="U27" s="128"/>
      <c r="V27" s="128"/>
      <c r="W27" s="128"/>
      <c r="X27" s="128"/>
      <c r="Y27" s="128"/>
      <c r="Z27" s="128"/>
      <c r="AA27" s="128"/>
      <c r="AB27" s="128"/>
      <c r="AC27" s="128"/>
      <c r="AD27" s="128"/>
      <c r="AE27" s="128"/>
      <c r="AF27" s="128"/>
      <c r="AG27" s="128"/>
      <c r="AH27" s="129"/>
      <c r="AI27" s="200"/>
    </row>
    <row r="28" spans="1:35" ht="13.9" customHeight="1">
      <c r="A28" s="288"/>
      <c r="B28" s="70" t="s">
        <v>131</v>
      </c>
      <c r="C28" s="143"/>
      <c r="D28" s="193"/>
      <c r="E28" s="193"/>
      <c r="F28" s="193"/>
      <c r="G28" s="193"/>
      <c r="H28" s="193"/>
      <c r="I28" s="193"/>
      <c r="J28" s="193"/>
      <c r="K28" s="193"/>
      <c r="L28" s="193"/>
      <c r="M28" s="193"/>
      <c r="N28" s="193"/>
      <c r="O28" s="193"/>
      <c r="P28" s="193"/>
      <c r="Q28" s="193"/>
      <c r="R28" s="193"/>
      <c r="S28" s="193"/>
      <c r="T28" s="193"/>
      <c r="U28" s="193"/>
      <c r="V28" s="193"/>
      <c r="W28" s="193"/>
      <c r="X28" s="193"/>
      <c r="Y28" s="193"/>
      <c r="Z28" s="193"/>
      <c r="AA28" s="193"/>
      <c r="AB28" s="193"/>
      <c r="AC28" s="193"/>
      <c r="AD28" s="193"/>
      <c r="AE28" s="193"/>
      <c r="AF28" s="193"/>
      <c r="AG28" s="193"/>
      <c r="AH28" s="193"/>
      <c r="AI28" s="201">
        <f>SUM(D28:AH28)</f>
        <v>0</v>
      </c>
    </row>
    <row r="29" spans="1:35" ht="3" customHeight="1">
      <c r="A29" s="288"/>
      <c r="B29" s="144"/>
      <c r="C29" s="65"/>
      <c r="D29" s="128"/>
      <c r="E29" s="128"/>
      <c r="F29" s="128"/>
      <c r="G29" s="128"/>
      <c r="H29" s="128"/>
      <c r="I29" s="128"/>
      <c r="J29" s="128"/>
      <c r="K29" s="128"/>
      <c r="L29" s="128"/>
      <c r="M29" s="128"/>
      <c r="N29" s="128"/>
      <c r="O29" s="128"/>
      <c r="P29" s="128"/>
      <c r="Q29" s="128"/>
      <c r="R29" s="128"/>
      <c r="S29" s="128"/>
      <c r="T29" s="128"/>
      <c r="U29" s="128"/>
      <c r="V29" s="128"/>
      <c r="W29" s="128"/>
      <c r="X29" s="128"/>
      <c r="Y29" s="128"/>
      <c r="Z29" s="128"/>
      <c r="AA29" s="128"/>
      <c r="AB29" s="128"/>
      <c r="AC29" s="128"/>
      <c r="AD29" s="128"/>
      <c r="AE29" s="128"/>
      <c r="AF29" s="128"/>
      <c r="AG29" s="128"/>
      <c r="AH29" s="129"/>
      <c r="AI29" s="200"/>
    </row>
    <row r="30" spans="1:35">
      <c r="A30" s="288"/>
      <c r="B30" s="297" t="s">
        <v>31</v>
      </c>
      <c r="C30" s="29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72"/>
      <c r="AI30" s="197">
        <f>SUM(D30:AH30)</f>
        <v>0</v>
      </c>
    </row>
    <row r="31" spans="1:35">
      <c r="A31" s="288"/>
      <c r="B31" s="297" t="s">
        <v>105</v>
      </c>
      <c r="C31" s="29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72"/>
      <c r="AI31" s="197">
        <f>SUM(D31:AH31)</f>
        <v>0</v>
      </c>
    </row>
    <row r="32" spans="1:35" ht="13.5" thickBot="1">
      <c r="A32" s="289"/>
      <c r="B32" s="299" t="s">
        <v>153</v>
      </c>
      <c r="C32" s="300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80"/>
      <c r="AI32" s="202">
        <f>SUM(D32:AH32)</f>
        <v>0</v>
      </c>
    </row>
    <row r="33" spans="1:35" ht="13.5" thickTop="1">
      <c r="A33" s="59"/>
    </row>
    <row r="34" spans="1:35">
      <c r="A34" s="59"/>
    </row>
    <row r="35" spans="1:35">
      <c r="B35" s="347" t="s">
        <v>6</v>
      </c>
      <c r="C35" s="347"/>
      <c r="D35" s="348"/>
      <c r="E35" s="348"/>
      <c r="F35" s="348"/>
      <c r="G35" s="348"/>
      <c r="H35" s="348"/>
      <c r="I35" s="348"/>
      <c r="J35" s="348"/>
      <c r="K35" s="348"/>
      <c r="L35" s="348"/>
      <c r="N35" s="346" t="s">
        <v>7</v>
      </c>
      <c r="O35" s="346"/>
      <c r="P35" s="346"/>
      <c r="Q35" s="346"/>
      <c r="R35" s="346"/>
      <c r="S35" s="4"/>
      <c r="T35" s="4"/>
      <c r="U35" s="4"/>
      <c r="V35" s="4"/>
      <c r="W35" s="4"/>
      <c r="X35" s="4"/>
      <c r="Y35" s="4"/>
      <c r="Z35" s="4"/>
      <c r="AA35" s="4"/>
      <c r="AB35" s="4"/>
      <c r="AD35" s="1" t="s">
        <v>8</v>
      </c>
      <c r="AE35" s="4"/>
      <c r="AF35" s="4"/>
      <c r="AG35" s="4"/>
      <c r="AH35" s="4"/>
      <c r="AI35" s="4"/>
    </row>
    <row r="37" spans="1:35">
      <c r="B37" s="350" t="s">
        <v>22</v>
      </c>
      <c r="C37" s="350"/>
      <c r="D37" s="351"/>
      <c r="E37" s="351"/>
      <c r="F37" s="351"/>
      <c r="G37" s="351"/>
      <c r="H37" s="351"/>
      <c r="I37" s="351"/>
      <c r="J37" s="351"/>
      <c r="K37" s="351"/>
      <c r="L37" s="351"/>
    </row>
    <row r="38" spans="1:35">
      <c r="B38" s="351"/>
      <c r="C38" s="351"/>
      <c r="D38" s="351"/>
      <c r="E38" s="351"/>
      <c r="F38" s="351"/>
      <c r="G38" s="351"/>
      <c r="H38" s="351"/>
      <c r="I38" s="351"/>
      <c r="J38" s="351"/>
      <c r="K38" s="351"/>
      <c r="L38" s="351"/>
      <c r="N38" s="346" t="s">
        <v>23</v>
      </c>
      <c r="O38" s="346"/>
      <c r="P38" s="346"/>
      <c r="Q38" s="346"/>
      <c r="R38" s="346"/>
      <c r="S38" s="4"/>
      <c r="T38" s="4"/>
      <c r="U38" s="4"/>
      <c r="V38" s="4"/>
      <c r="W38" s="4"/>
      <c r="X38" s="4"/>
      <c r="Y38" s="4"/>
      <c r="Z38" s="4"/>
      <c r="AA38" s="4"/>
      <c r="AB38" s="4"/>
      <c r="AD38" s="1" t="s">
        <v>8</v>
      </c>
      <c r="AE38" s="4"/>
      <c r="AF38" s="4"/>
      <c r="AG38" s="4"/>
      <c r="AH38" s="4"/>
      <c r="AI38" s="4"/>
    </row>
    <row r="39" spans="1:35">
      <c r="B39" s="140"/>
      <c r="C39" s="140"/>
      <c r="D39" s="140"/>
      <c r="E39" s="140"/>
      <c r="F39" s="140"/>
      <c r="G39" s="140"/>
      <c r="H39" s="140"/>
      <c r="I39" s="140"/>
      <c r="J39" s="140"/>
      <c r="K39" s="140"/>
      <c r="L39" s="140"/>
      <c r="N39" s="137" t="s">
        <v>126</v>
      </c>
      <c r="O39" s="137" t="s">
        <v>125</v>
      </c>
      <c r="P39" s="137" t="s">
        <v>127</v>
      </c>
      <c r="Q39" s="139"/>
      <c r="R39" s="139"/>
      <c r="S39" s="3"/>
      <c r="T39" s="3"/>
      <c r="U39" s="3"/>
      <c r="V39" s="3"/>
      <c r="W39" s="3"/>
      <c r="X39" s="3"/>
      <c r="Y39" s="3"/>
      <c r="Z39" s="3"/>
      <c r="AA39" s="3"/>
      <c r="AB39" s="3"/>
      <c r="AD39" s="1"/>
      <c r="AE39" s="3"/>
      <c r="AF39" s="3"/>
      <c r="AG39" s="3"/>
      <c r="AH39" s="3"/>
      <c r="AI39" s="3"/>
    </row>
    <row r="40" spans="1:35" ht="13.5" thickBot="1"/>
    <row r="41" spans="1:35" ht="28.15" customHeight="1" thickTop="1" thickBot="1">
      <c r="B41" s="14" t="s">
        <v>9</v>
      </c>
      <c r="C41" s="247" t="s">
        <v>14</v>
      </c>
      <c r="D41" s="248"/>
      <c r="E41" s="248"/>
      <c r="F41" s="248"/>
      <c r="G41" s="248"/>
      <c r="H41" s="249"/>
      <c r="I41" s="352" t="s">
        <v>34</v>
      </c>
      <c r="J41" s="353"/>
      <c r="K41" s="354"/>
      <c r="L41" s="352" t="s">
        <v>35</v>
      </c>
      <c r="M41" s="353"/>
      <c r="N41" s="354"/>
      <c r="O41" s="352" t="s">
        <v>36</v>
      </c>
      <c r="P41" s="248"/>
      <c r="Q41" s="248"/>
      <c r="R41" s="247" t="s">
        <v>15</v>
      </c>
      <c r="S41" s="248"/>
      <c r="T41" s="334"/>
      <c r="U41" s="15"/>
      <c r="V41" s="15"/>
      <c r="W41" s="322" t="s">
        <v>39</v>
      </c>
      <c r="X41" s="323"/>
      <c r="Y41" s="323"/>
      <c r="Z41" s="323"/>
      <c r="AA41" s="323"/>
      <c r="AB41" s="323"/>
      <c r="AC41" s="323"/>
      <c r="AD41" s="323"/>
      <c r="AE41" s="323"/>
      <c r="AF41" s="323"/>
      <c r="AG41" s="323"/>
      <c r="AH41" s="323"/>
      <c r="AI41" s="324"/>
    </row>
    <row r="42" spans="1:35" ht="13.5" thickTop="1">
      <c r="B42" s="13">
        <v>1</v>
      </c>
      <c r="C42" s="234" t="s">
        <v>40</v>
      </c>
      <c r="D42" s="235"/>
      <c r="E42" s="235"/>
      <c r="F42" s="235"/>
      <c r="G42" s="235"/>
      <c r="H42" s="236"/>
      <c r="I42" s="238">
        <f>SUM('Octobre (recto)'!R42:T42)</f>
        <v>0</v>
      </c>
      <c r="J42" s="239"/>
      <c r="K42" s="240"/>
      <c r="L42" s="238">
        <v>0</v>
      </c>
      <c r="M42" s="239"/>
      <c r="N42" s="240"/>
      <c r="O42" s="241">
        <v>0</v>
      </c>
      <c r="P42" s="286"/>
      <c r="Q42" s="286"/>
      <c r="R42" s="244">
        <f>I42+L42-O42</f>
        <v>0</v>
      </c>
      <c r="S42" s="312"/>
      <c r="T42" s="313"/>
      <c r="U42" s="16"/>
      <c r="V42" s="17"/>
      <c r="W42" s="325"/>
      <c r="X42" s="326"/>
      <c r="Y42" s="326"/>
      <c r="Z42" s="326"/>
      <c r="AA42" s="326"/>
      <c r="AB42" s="326"/>
      <c r="AC42" s="326"/>
      <c r="AD42" s="326"/>
      <c r="AE42" s="326"/>
      <c r="AF42" s="326"/>
      <c r="AG42" s="326"/>
      <c r="AH42" s="326"/>
      <c r="AI42" s="327"/>
    </row>
    <row r="43" spans="1:35">
      <c r="B43" s="13" t="s">
        <v>33</v>
      </c>
      <c r="C43" s="342" t="s">
        <v>99</v>
      </c>
      <c r="D43" s="343"/>
      <c r="E43" s="343"/>
      <c r="F43" s="343"/>
      <c r="G43" s="343"/>
      <c r="H43" s="344"/>
      <c r="I43" s="238">
        <f>SUM('Octobre (recto)'!R43:T43)</f>
        <v>0</v>
      </c>
      <c r="J43" s="239"/>
      <c r="K43" s="240"/>
      <c r="L43" s="238">
        <v>0</v>
      </c>
      <c r="M43" s="239"/>
      <c r="N43" s="240"/>
      <c r="O43" s="241">
        <v>0</v>
      </c>
      <c r="P43" s="242"/>
      <c r="Q43" s="243"/>
      <c r="R43" s="244">
        <f>I43+L43-O43</f>
        <v>0</v>
      </c>
      <c r="S43" s="245"/>
      <c r="T43" s="246"/>
      <c r="U43" s="16"/>
      <c r="V43" s="18"/>
      <c r="W43" s="328"/>
      <c r="X43" s="329"/>
      <c r="Y43" s="329"/>
      <c r="Z43" s="329"/>
      <c r="AA43" s="329"/>
      <c r="AB43" s="329"/>
      <c r="AC43" s="329"/>
      <c r="AD43" s="329"/>
      <c r="AE43" s="329"/>
      <c r="AF43" s="329"/>
      <c r="AG43" s="329"/>
      <c r="AH43" s="329"/>
      <c r="AI43" s="330"/>
    </row>
    <row r="44" spans="1:35" ht="13.5" thickBot="1">
      <c r="B44" s="98" t="s">
        <v>104</v>
      </c>
      <c r="C44" s="234" t="s">
        <v>105</v>
      </c>
      <c r="D44" s="235"/>
      <c r="E44" s="235"/>
      <c r="F44" s="235"/>
      <c r="G44" s="235"/>
      <c r="H44" s="236"/>
      <c r="I44" s="238">
        <f>SUM('Octobre (recto)'!R44:T44)</f>
        <v>0</v>
      </c>
      <c r="J44" s="239"/>
      <c r="K44" s="240"/>
      <c r="L44" s="238">
        <f>SUM(AI31)</f>
        <v>0</v>
      </c>
      <c r="M44" s="239"/>
      <c r="N44" s="240"/>
      <c r="O44" s="241">
        <v>0</v>
      </c>
      <c r="P44" s="242"/>
      <c r="Q44" s="243"/>
      <c r="R44" s="244">
        <f>I44+L44-O44</f>
        <v>0</v>
      </c>
      <c r="S44" s="245"/>
      <c r="T44" s="246"/>
      <c r="U44" s="16"/>
      <c r="V44" s="17"/>
      <c r="W44" s="328"/>
      <c r="X44" s="329"/>
      <c r="Y44" s="329"/>
      <c r="Z44" s="329"/>
      <c r="AA44" s="329"/>
      <c r="AB44" s="329"/>
      <c r="AC44" s="329"/>
      <c r="AD44" s="329"/>
      <c r="AE44" s="329"/>
      <c r="AF44" s="329"/>
      <c r="AG44" s="329"/>
      <c r="AH44" s="329"/>
      <c r="AI44" s="330"/>
    </row>
    <row r="45" spans="1:35" ht="14.25" thickTop="1" thickBot="1">
      <c r="B45" s="13">
        <v>2</v>
      </c>
      <c r="C45" s="234" t="s">
        <v>129</v>
      </c>
      <c r="D45" s="235"/>
      <c r="E45" s="235"/>
      <c r="F45" s="235"/>
      <c r="G45" s="235"/>
      <c r="H45" s="236"/>
      <c r="I45" s="238">
        <f>SUM('Octobre (recto)'!R45:T45)</f>
        <v>0</v>
      </c>
      <c r="J45" s="239"/>
      <c r="K45" s="240"/>
      <c r="L45" s="238" t="str">
        <f>IF(IF(AI25&gt;=AI24,AI25-AI24,"0,000")*AI26&lt;=0,"0,000",AI26*1.5)</f>
        <v>0,000</v>
      </c>
      <c r="M45" s="239"/>
      <c r="N45" s="240"/>
      <c r="O45" s="238" t="str">
        <f>IF(IF(AI24&gt;=AI25,AI25-AI24,"0,000")*AI24&lt;=0,"0,000","0,000")</f>
        <v>0,000</v>
      </c>
      <c r="P45" s="338"/>
      <c r="Q45" s="338"/>
      <c r="R45" s="244">
        <f>IF(I45+L45-O45&lt;="0",L45+I45,I45+L45)-U45</f>
        <v>0</v>
      </c>
      <c r="S45" s="245"/>
      <c r="T45" s="245"/>
      <c r="U45" s="204"/>
      <c r="V45" s="16"/>
      <c r="W45" s="331"/>
      <c r="X45" s="332"/>
      <c r="Y45" s="332"/>
      <c r="Z45" s="332"/>
      <c r="AA45" s="332"/>
      <c r="AB45" s="332"/>
      <c r="AC45" s="332"/>
      <c r="AD45" s="332"/>
      <c r="AE45" s="332"/>
      <c r="AF45" s="332"/>
      <c r="AG45" s="332"/>
      <c r="AH45" s="332"/>
      <c r="AI45" s="333"/>
    </row>
    <row r="46" spans="1:35" ht="14.25" thickTop="1" thickBot="1">
      <c r="B46" s="13">
        <v>3</v>
      </c>
      <c r="C46" s="234" t="s">
        <v>130</v>
      </c>
      <c r="D46" s="235"/>
      <c r="E46" s="235"/>
      <c r="F46" s="235"/>
      <c r="G46" s="235"/>
      <c r="H46" s="236"/>
      <c r="I46" s="238">
        <f>SUM('Octobre (recto)'!R46:T46)</f>
        <v>0</v>
      </c>
      <c r="J46" s="239"/>
      <c r="K46" s="240"/>
      <c r="L46" s="238">
        <f>AI28</f>
        <v>0</v>
      </c>
      <c r="M46" s="239"/>
      <c r="N46" s="240"/>
      <c r="O46" s="241">
        <v>0</v>
      </c>
      <c r="P46" s="242"/>
      <c r="Q46" s="243"/>
      <c r="R46" s="244">
        <f>I46+L46-O46</f>
        <v>0</v>
      </c>
      <c r="S46" s="245"/>
      <c r="T46" s="246"/>
      <c r="U46" s="16"/>
      <c r="V46" s="16"/>
      <c r="W46" s="141"/>
      <c r="X46" s="141"/>
      <c r="Y46" s="141"/>
      <c r="Z46" s="141"/>
      <c r="AA46" s="141"/>
      <c r="AB46" s="141"/>
      <c r="AC46" s="141"/>
      <c r="AD46" s="141"/>
      <c r="AE46" s="141"/>
      <c r="AF46" s="141"/>
      <c r="AG46" s="141"/>
      <c r="AH46" s="141"/>
      <c r="AI46" s="141"/>
    </row>
    <row r="47" spans="1:35" ht="14.25" thickTop="1" thickBot="1">
      <c r="B47" s="13">
        <v>4</v>
      </c>
      <c r="C47" s="234" t="s">
        <v>10</v>
      </c>
      <c r="D47" s="235"/>
      <c r="E47" s="235"/>
      <c r="F47" s="235"/>
      <c r="G47" s="235"/>
      <c r="H47" s="236"/>
      <c r="I47" s="238">
        <f>SUM('Octobre (recto)'!R47:T47)</f>
        <v>0</v>
      </c>
      <c r="J47" s="239"/>
      <c r="K47" s="240"/>
      <c r="L47" s="238">
        <f>SUM(AI17,AI21)</f>
        <v>0</v>
      </c>
      <c r="M47" s="239"/>
      <c r="N47" s="240"/>
      <c r="O47" s="241">
        <v>0</v>
      </c>
      <c r="P47" s="286"/>
      <c r="Q47" s="286"/>
      <c r="R47" s="244">
        <f t="shared" ref="R47:R54" si="9">I47+L47-O47</f>
        <v>0</v>
      </c>
      <c r="S47" s="312"/>
      <c r="T47" s="313"/>
      <c r="U47" s="16"/>
      <c r="V47" s="16"/>
      <c r="W47" s="335" t="s">
        <v>30</v>
      </c>
      <c r="X47" s="336"/>
      <c r="Y47" s="336"/>
      <c r="Z47" s="336"/>
      <c r="AA47" s="336"/>
      <c r="AB47" s="336"/>
      <c r="AC47" s="336"/>
      <c r="AD47" s="336"/>
      <c r="AE47" s="336"/>
      <c r="AF47" s="336"/>
      <c r="AG47" s="336"/>
      <c r="AH47" s="336"/>
      <c r="AI47" s="337"/>
    </row>
    <row r="48" spans="1:35" ht="13.5" thickTop="1">
      <c r="B48" s="13">
        <v>5</v>
      </c>
      <c r="C48" s="234" t="s">
        <v>11</v>
      </c>
      <c r="D48" s="235"/>
      <c r="E48" s="235"/>
      <c r="F48" s="235"/>
      <c r="G48" s="235"/>
      <c r="H48" s="236"/>
      <c r="I48" s="238">
        <f>SUM('Octobre (recto)'!R48:T48)</f>
        <v>0</v>
      </c>
      <c r="J48" s="239"/>
      <c r="K48" s="240"/>
      <c r="L48" s="238">
        <v>0</v>
      </c>
      <c r="M48" s="239"/>
      <c r="N48" s="240"/>
      <c r="O48" s="241">
        <v>0</v>
      </c>
      <c r="P48" s="286"/>
      <c r="Q48" s="286"/>
      <c r="R48" s="244">
        <f t="shared" si="9"/>
        <v>0</v>
      </c>
      <c r="S48" s="312"/>
      <c r="T48" s="313"/>
      <c r="U48" s="16"/>
      <c r="V48" s="16"/>
      <c r="W48" s="21"/>
      <c r="X48" s="19" t="s">
        <v>37</v>
      </c>
      <c r="Y48" s="29" t="s">
        <v>43</v>
      </c>
      <c r="Z48" s="29"/>
      <c r="AA48" s="29"/>
      <c r="AB48" s="30"/>
      <c r="AC48" s="22"/>
      <c r="AD48" s="19" t="s">
        <v>41</v>
      </c>
      <c r="AE48" s="29" t="s">
        <v>45</v>
      </c>
      <c r="AF48" s="30"/>
      <c r="AG48" s="30"/>
      <c r="AH48" s="29"/>
      <c r="AI48" s="23"/>
    </row>
    <row r="49" spans="2:35">
      <c r="B49" s="13">
        <v>6</v>
      </c>
      <c r="C49" s="234" t="s">
        <v>98</v>
      </c>
      <c r="D49" s="235"/>
      <c r="E49" s="235"/>
      <c r="F49" s="235"/>
      <c r="G49" s="235"/>
      <c r="H49" s="236"/>
      <c r="I49" s="238">
        <f>SUM('Octobre (recto)'!R49:T49)</f>
        <v>0</v>
      </c>
      <c r="J49" s="239"/>
      <c r="K49" s="240"/>
      <c r="L49" s="238">
        <v>0</v>
      </c>
      <c r="M49" s="239"/>
      <c r="N49" s="240"/>
      <c r="O49" s="241">
        <v>0</v>
      </c>
      <c r="P49" s="286"/>
      <c r="Q49" s="286"/>
      <c r="R49" s="244">
        <f t="shared" si="9"/>
        <v>0</v>
      </c>
      <c r="S49" s="312"/>
      <c r="T49" s="313"/>
      <c r="U49" s="16"/>
      <c r="V49" s="16"/>
      <c r="W49" s="24"/>
      <c r="X49" s="19" t="s">
        <v>38</v>
      </c>
      <c r="Y49" s="20" t="s">
        <v>44</v>
      </c>
      <c r="Z49" s="20"/>
      <c r="AA49" s="20"/>
      <c r="AB49" s="34"/>
      <c r="AC49" s="3"/>
      <c r="AD49" s="19" t="s">
        <v>42</v>
      </c>
      <c r="AE49" s="20" t="s">
        <v>46</v>
      </c>
      <c r="AF49" s="34"/>
      <c r="AG49" s="34"/>
      <c r="AH49" s="20"/>
      <c r="AI49" s="25"/>
    </row>
    <row r="50" spans="2:35">
      <c r="B50" s="13">
        <v>7</v>
      </c>
      <c r="C50" s="234" t="s">
        <v>12</v>
      </c>
      <c r="D50" s="235"/>
      <c r="E50" s="235"/>
      <c r="F50" s="235"/>
      <c r="G50" s="235"/>
      <c r="H50" s="236"/>
      <c r="I50" s="238">
        <f>SUM('Octobre (recto)'!R50:T50)</f>
        <v>0</v>
      </c>
      <c r="J50" s="239"/>
      <c r="K50" s="240"/>
      <c r="L50" s="238">
        <v>0</v>
      </c>
      <c r="M50" s="239"/>
      <c r="N50" s="240"/>
      <c r="O50" s="241">
        <v>0</v>
      </c>
      <c r="P50" s="286"/>
      <c r="Q50" s="286"/>
      <c r="R50" s="244">
        <f t="shared" si="9"/>
        <v>0</v>
      </c>
      <c r="S50" s="312"/>
      <c r="T50" s="313"/>
      <c r="U50" s="16"/>
      <c r="V50" s="16"/>
      <c r="W50" s="24"/>
      <c r="X50" s="19"/>
      <c r="Y50" s="16"/>
      <c r="Z50" s="16"/>
      <c r="AA50" s="16"/>
      <c r="AB50" s="33"/>
      <c r="AC50" s="3"/>
      <c r="AD50" s="19"/>
      <c r="AE50" s="16"/>
      <c r="AF50" s="16"/>
      <c r="AG50" s="16"/>
      <c r="AH50" s="16"/>
      <c r="AI50" s="25"/>
    </row>
    <row r="51" spans="2:35">
      <c r="B51" s="13">
        <v>8</v>
      </c>
      <c r="C51" s="234" t="s">
        <v>13</v>
      </c>
      <c r="D51" s="235"/>
      <c r="E51" s="235"/>
      <c r="F51" s="235"/>
      <c r="G51" s="235"/>
      <c r="H51" s="236"/>
      <c r="I51" s="238">
        <f>SUM('Octobre (recto)'!R51:T51)</f>
        <v>0</v>
      </c>
      <c r="J51" s="239"/>
      <c r="K51" s="240"/>
      <c r="L51" s="238">
        <v>0</v>
      </c>
      <c r="M51" s="239"/>
      <c r="N51" s="240"/>
      <c r="O51" s="241">
        <v>0</v>
      </c>
      <c r="P51" s="242"/>
      <c r="Q51" s="242"/>
      <c r="R51" s="244">
        <f t="shared" si="9"/>
        <v>0</v>
      </c>
      <c r="S51" s="312"/>
      <c r="T51" s="313"/>
      <c r="U51" s="6"/>
      <c r="V51" s="6"/>
      <c r="W51" s="24"/>
      <c r="X51" s="19" t="s">
        <v>110</v>
      </c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25"/>
    </row>
    <row r="52" spans="2:35" ht="13.5" thickBot="1">
      <c r="B52" s="97">
        <v>11</v>
      </c>
      <c r="C52" s="314" t="s">
        <v>27</v>
      </c>
      <c r="D52" s="315"/>
      <c r="E52" s="315"/>
      <c r="F52" s="315"/>
      <c r="G52" s="315"/>
      <c r="H52" s="316"/>
      <c r="I52" s="238">
        <f>SUM('Octobre (recto)'!R52:T52)</f>
        <v>0</v>
      </c>
      <c r="J52" s="239"/>
      <c r="K52" s="240"/>
      <c r="L52" s="365">
        <v>0</v>
      </c>
      <c r="M52" s="365"/>
      <c r="N52" s="365"/>
      <c r="O52" s="317">
        <v>0</v>
      </c>
      <c r="P52" s="317"/>
      <c r="Q52" s="318"/>
      <c r="R52" s="319">
        <f t="shared" si="9"/>
        <v>0</v>
      </c>
      <c r="S52" s="320"/>
      <c r="T52" s="321"/>
      <c r="U52" s="6"/>
      <c r="V52" s="6"/>
      <c r="W52" s="26"/>
      <c r="X52" s="31"/>
      <c r="Y52" s="31"/>
      <c r="Z52" s="27"/>
      <c r="AA52" s="27"/>
      <c r="AB52" s="32"/>
      <c r="AC52" s="27"/>
      <c r="AD52" s="27"/>
      <c r="AE52" s="27"/>
      <c r="AF52" s="27"/>
      <c r="AG52" s="27"/>
      <c r="AH52" s="27"/>
      <c r="AI52" s="28"/>
    </row>
    <row r="53" spans="2:35" ht="14.25" thickTop="1" thickBot="1">
      <c r="B53" s="46">
        <v>12</v>
      </c>
      <c r="C53" s="256" t="s">
        <v>97</v>
      </c>
      <c r="D53" s="257"/>
      <c r="E53" s="257"/>
      <c r="F53" s="257"/>
      <c r="G53" s="257"/>
      <c r="H53" s="258"/>
      <c r="I53" s="238">
        <f>SUM('Octobre (recto)'!R53:T53)</f>
        <v>0</v>
      </c>
      <c r="J53" s="239"/>
      <c r="K53" s="240"/>
      <c r="L53" s="268">
        <v>0</v>
      </c>
      <c r="M53" s="269"/>
      <c r="N53" s="270"/>
      <c r="O53" s="262">
        <v>0</v>
      </c>
      <c r="P53" s="263"/>
      <c r="Q53" s="264"/>
      <c r="R53" s="265">
        <f t="shared" si="9"/>
        <v>0</v>
      </c>
      <c r="S53" s="266"/>
      <c r="T53" s="267"/>
      <c r="U53" s="6"/>
      <c r="V53" s="6"/>
      <c r="AG53" s="250" t="s">
        <v>32</v>
      </c>
      <c r="AH53" s="250"/>
      <c r="AI53" s="250"/>
    </row>
    <row r="54" spans="2:35" ht="15" thickTop="1" thickBot="1">
      <c r="B54" s="47">
        <v>13</v>
      </c>
      <c r="C54" s="271" t="s">
        <v>100</v>
      </c>
      <c r="D54" s="272"/>
      <c r="E54" s="272"/>
      <c r="F54" s="272"/>
      <c r="G54" s="272"/>
      <c r="H54" s="273"/>
      <c r="I54" s="367">
        <f>SUM('Octobre (recto)'!R54:T54)</f>
        <v>0</v>
      </c>
      <c r="J54" s="368"/>
      <c r="K54" s="369"/>
      <c r="L54" s="277">
        <v>0</v>
      </c>
      <c r="M54" s="278"/>
      <c r="N54" s="279"/>
      <c r="O54" s="280">
        <v>0</v>
      </c>
      <c r="P54" s="281"/>
      <c r="Q54" s="282"/>
      <c r="R54" s="283">
        <f t="shared" si="9"/>
        <v>0</v>
      </c>
      <c r="S54" s="284"/>
      <c r="T54" s="285"/>
      <c r="U54" s="6"/>
      <c r="V54" s="6"/>
      <c r="W54" s="251" t="s">
        <v>101</v>
      </c>
      <c r="X54" s="252"/>
      <c r="Y54" s="252"/>
      <c r="Z54" s="253"/>
      <c r="AA54" s="254">
        <f>SUM(O42:Q54)+U45</f>
        <v>0</v>
      </c>
      <c r="AB54" s="255"/>
      <c r="AI54" s="142" t="s">
        <v>111</v>
      </c>
    </row>
    <row r="55" spans="2:35" ht="14.25" thickTop="1">
      <c r="B55" s="132"/>
      <c r="C55" s="306"/>
      <c r="D55" s="307"/>
      <c r="E55" s="307"/>
      <c r="F55" s="307"/>
      <c r="G55" s="307"/>
      <c r="H55" s="307"/>
      <c r="I55" s="366"/>
      <c r="J55" s="366"/>
      <c r="K55" s="366"/>
      <c r="L55" s="309"/>
      <c r="M55" s="309"/>
      <c r="N55" s="309"/>
      <c r="O55" s="310"/>
      <c r="P55" s="310"/>
      <c r="Q55" s="310"/>
      <c r="R55" s="311"/>
      <c r="S55" s="311"/>
      <c r="T55" s="311"/>
      <c r="AG55" s="142"/>
      <c r="AH55" s="142"/>
      <c r="AI55" s="142"/>
    </row>
    <row r="56" spans="2:35">
      <c r="I56" s="3"/>
      <c r="J56" s="3"/>
      <c r="K56" s="3"/>
      <c r="O56" s="3"/>
      <c r="P56" s="3"/>
      <c r="Q56" s="3"/>
    </row>
  </sheetData>
  <mergeCells count="101">
    <mergeCell ref="W54:Z54"/>
    <mergeCell ref="AA54:AB54"/>
    <mergeCell ref="C55:H55"/>
    <mergeCell ref="I55:K55"/>
    <mergeCell ref="L55:N55"/>
    <mergeCell ref="O55:Q55"/>
    <mergeCell ref="R55:T55"/>
    <mergeCell ref="C54:H54"/>
    <mergeCell ref="I54:K54"/>
    <mergeCell ref="L54:N54"/>
    <mergeCell ref="O54:Q54"/>
    <mergeCell ref="R54:T54"/>
    <mergeCell ref="W41:AI41"/>
    <mergeCell ref="W42:AI45"/>
    <mergeCell ref="W47:AI47"/>
    <mergeCell ref="C53:H53"/>
    <mergeCell ref="I53:K53"/>
    <mergeCell ref="L53:N53"/>
    <mergeCell ref="O53:Q53"/>
    <mergeCell ref="R53:T53"/>
    <mergeCell ref="AG53:AI53"/>
    <mergeCell ref="C41:H41"/>
    <mergeCell ref="I41:K41"/>
    <mergeCell ref="L41:N41"/>
    <mergeCell ref="O41:Q41"/>
    <mergeCell ref="R41:T41"/>
    <mergeCell ref="R49:T49"/>
    <mergeCell ref="C52:H52"/>
    <mergeCell ref="I52:K52"/>
    <mergeCell ref="L52:N52"/>
    <mergeCell ref="O52:Q52"/>
    <mergeCell ref="R52:T52"/>
    <mergeCell ref="R50:T50"/>
    <mergeCell ref="C51:H51"/>
    <mergeCell ref="I51:K51"/>
    <mergeCell ref="L51:N51"/>
    <mergeCell ref="B35:L35"/>
    <mergeCell ref="N35:R35"/>
    <mergeCell ref="B37:L38"/>
    <mergeCell ref="B11:B12"/>
    <mergeCell ref="B15:B17"/>
    <mergeCell ref="B19:B21"/>
    <mergeCell ref="B23:B26"/>
    <mergeCell ref="B30:C30"/>
    <mergeCell ref="A7:A32"/>
    <mergeCell ref="B31:C31"/>
    <mergeCell ref="B32:C32"/>
    <mergeCell ref="N38:R38"/>
    <mergeCell ref="O51:Q51"/>
    <mergeCell ref="R51:T51"/>
    <mergeCell ref="C50:H50"/>
    <mergeCell ref="I50:K50"/>
    <mergeCell ref="L50:N50"/>
    <mergeCell ref="R46:T46"/>
    <mergeCell ref="R47:T47"/>
    <mergeCell ref="O47:Q47"/>
    <mergeCell ref="L47:N47"/>
    <mergeCell ref="O50:Q50"/>
    <mergeCell ref="E1:J1"/>
    <mergeCell ref="M1:X1"/>
    <mergeCell ref="AE1:AI1"/>
    <mergeCell ref="G4:L4"/>
    <mergeCell ref="P4:U4"/>
    <mergeCell ref="X4:Y4"/>
    <mergeCell ref="AC4:AD4"/>
    <mergeCell ref="AE4:AI4"/>
    <mergeCell ref="C49:H49"/>
    <mergeCell ref="I49:K49"/>
    <mergeCell ref="L49:N49"/>
    <mergeCell ref="O49:Q49"/>
    <mergeCell ref="C47:H47"/>
    <mergeCell ref="I47:K47"/>
    <mergeCell ref="L46:N46"/>
    <mergeCell ref="O46:Q46"/>
    <mergeCell ref="I48:K48"/>
    <mergeCell ref="L48:N48"/>
    <mergeCell ref="O48:Q48"/>
    <mergeCell ref="R48:T48"/>
    <mergeCell ref="C48:H48"/>
    <mergeCell ref="C42:H42"/>
    <mergeCell ref="I42:K42"/>
    <mergeCell ref="L42:N42"/>
    <mergeCell ref="O42:Q42"/>
    <mergeCell ref="R42:T42"/>
    <mergeCell ref="C43:H43"/>
    <mergeCell ref="I43:K43"/>
    <mergeCell ref="L43:N43"/>
    <mergeCell ref="O43:Q43"/>
    <mergeCell ref="R43:T43"/>
    <mergeCell ref="I44:K44"/>
    <mergeCell ref="C46:H46"/>
    <mergeCell ref="I46:K46"/>
    <mergeCell ref="L44:N44"/>
    <mergeCell ref="O44:Q44"/>
    <mergeCell ref="R44:T44"/>
    <mergeCell ref="C45:H45"/>
    <mergeCell ref="I45:K45"/>
    <mergeCell ref="L45:N45"/>
    <mergeCell ref="O45:Q45"/>
    <mergeCell ref="R45:T45"/>
    <mergeCell ref="C44:H44"/>
  </mergeCells>
  <pageMargins left="0.43307086614173229" right="0" top="0.74803149606299213" bottom="0.74803149606299213" header="0.31496062992125984" footer="0.31496062992125984"/>
  <pageSetup paperSize="5" scale="73" orientation="landscape" r:id="rId1"/>
  <ignoredErrors>
    <ignoredError sqref="R45:T45" formula="1"/>
  </ignoredErrors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topLeftCell="A17" zoomScale="110" zoomScaleNormal="110" workbookViewId="0">
      <selection activeCell="D26" sqref="D26:E26"/>
    </sheetView>
  </sheetViews>
  <sheetFormatPr baseColWidth="10" defaultRowHeight="12.75"/>
  <cols>
    <col min="1" max="1" width="6" customWidth="1"/>
    <col min="2" max="2" width="89.85546875" customWidth="1"/>
    <col min="3" max="3" width="24.85546875" customWidth="1"/>
    <col min="4" max="4" width="12.42578125" customWidth="1"/>
    <col min="5" max="6" width="12.28515625" customWidth="1"/>
    <col min="7" max="7" width="13.140625" customWidth="1"/>
  </cols>
  <sheetData>
    <row r="1" spans="1:7" ht="16.5" thickTop="1">
      <c r="A1" s="357" t="s">
        <v>16</v>
      </c>
      <c r="B1" s="359" t="s">
        <v>17</v>
      </c>
      <c r="C1" s="359" t="s">
        <v>18</v>
      </c>
      <c r="D1" s="359" t="s">
        <v>19</v>
      </c>
      <c r="E1" s="359"/>
      <c r="F1" s="355" t="s">
        <v>25</v>
      </c>
      <c r="G1" s="356"/>
    </row>
    <row r="2" spans="1:7" ht="16.5" thickBot="1">
      <c r="A2" s="358"/>
      <c r="B2" s="360"/>
      <c r="C2" s="360"/>
      <c r="D2" s="7" t="s">
        <v>20</v>
      </c>
      <c r="E2" s="7" t="s">
        <v>21</v>
      </c>
      <c r="F2" s="8" t="s">
        <v>26</v>
      </c>
      <c r="G2" s="9" t="s">
        <v>16</v>
      </c>
    </row>
    <row r="3" spans="1:7" ht="15.95" customHeight="1" thickTop="1">
      <c r="A3" s="10">
        <v>1</v>
      </c>
      <c r="B3" s="94"/>
      <c r="C3" s="85"/>
      <c r="D3" s="86"/>
      <c r="E3" s="86"/>
      <c r="F3" s="88"/>
      <c r="G3" s="89"/>
    </row>
    <row r="4" spans="1:7" ht="15.95" customHeight="1">
      <c r="A4" s="11">
        <v>2</v>
      </c>
      <c r="B4" s="94"/>
      <c r="C4" s="86"/>
      <c r="D4" s="86"/>
      <c r="E4" s="86"/>
      <c r="F4" s="90"/>
      <c r="G4" s="91"/>
    </row>
    <row r="5" spans="1:7" ht="15.95" customHeight="1">
      <c r="A5" s="11">
        <v>3</v>
      </c>
      <c r="B5" s="94"/>
      <c r="C5" s="86"/>
      <c r="D5" s="96"/>
      <c r="E5" s="96"/>
      <c r="F5" s="90"/>
      <c r="G5" s="91"/>
    </row>
    <row r="6" spans="1:7" ht="15.95" customHeight="1">
      <c r="A6" s="11">
        <v>4</v>
      </c>
      <c r="B6" s="94"/>
      <c r="C6" s="86"/>
      <c r="D6" s="96"/>
      <c r="E6" s="96"/>
      <c r="F6" s="90"/>
      <c r="G6" s="91"/>
    </row>
    <row r="7" spans="1:7" ht="15.95" customHeight="1">
      <c r="A7" s="11">
        <v>5</v>
      </c>
      <c r="B7" s="83"/>
      <c r="C7" s="86"/>
      <c r="D7" s="86"/>
      <c r="E7" s="86"/>
      <c r="F7" s="90"/>
      <c r="G7" s="91"/>
    </row>
    <row r="8" spans="1:7" ht="15.95" customHeight="1">
      <c r="A8" s="11">
        <v>6</v>
      </c>
      <c r="B8" s="83"/>
      <c r="C8" s="86"/>
      <c r="D8" s="86"/>
      <c r="E8" s="86"/>
      <c r="F8" s="90"/>
      <c r="G8" s="91"/>
    </row>
    <row r="9" spans="1:7" ht="15.95" customHeight="1">
      <c r="A9" s="11">
        <v>7</v>
      </c>
      <c r="B9" s="83"/>
      <c r="C9" s="86"/>
      <c r="D9" s="86"/>
      <c r="E9" s="86"/>
      <c r="F9" s="90"/>
      <c r="G9" s="91"/>
    </row>
    <row r="10" spans="1:7" ht="15.95" customHeight="1">
      <c r="A10" s="11">
        <v>8</v>
      </c>
      <c r="B10" s="94"/>
      <c r="C10" s="86"/>
      <c r="D10" s="96"/>
      <c r="E10" s="96"/>
      <c r="F10" s="90"/>
      <c r="G10" s="91"/>
    </row>
    <row r="11" spans="1:7" ht="15.95" customHeight="1">
      <c r="A11" s="11">
        <v>9</v>
      </c>
      <c r="B11" s="94"/>
      <c r="C11" s="86"/>
      <c r="D11" s="96"/>
      <c r="E11" s="96"/>
      <c r="F11" s="90"/>
      <c r="G11" s="91"/>
    </row>
    <row r="12" spans="1:7" ht="15.95" customHeight="1">
      <c r="A12" s="11">
        <v>10</v>
      </c>
      <c r="B12" s="83"/>
      <c r="C12" s="86"/>
      <c r="D12" s="86"/>
      <c r="E12" s="86"/>
      <c r="F12" s="90"/>
      <c r="G12" s="91"/>
    </row>
    <row r="13" spans="1:7" ht="15.95" customHeight="1">
      <c r="A13" s="11">
        <v>11</v>
      </c>
      <c r="B13" s="83"/>
      <c r="C13" s="86"/>
      <c r="D13" s="86"/>
      <c r="E13" s="86"/>
      <c r="F13" s="90"/>
      <c r="G13" s="91"/>
    </row>
    <row r="14" spans="1:7" ht="15.95" customHeight="1">
      <c r="A14" s="11">
        <v>12</v>
      </c>
      <c r="B14" s="83"/>
      <c r="C14" s="86"/>
      <c r="D14" s="86"/>
      <c r="E14" s="86"/>
      <c r="F14" s="90"/>
      <c r="G14" s="91"/>
    </row>
    <row r="15" spans="1:7" ht="15.95" customHeight="1">
      <c r="A15" s="11">
        <v>13</v>
      </c>
      <c r="B15" s="83"/>
      <c r="C15" s="86"/>
      <c r="D15" s="86"/>
      <c r="E15" s="86"/>
      <c r="F15" s="90"/>
      <c r="G15" s="91"/>
    </row>
    <row r="16" spans="1:7" ht="15.95" customHeight="1">
      <c r="A16" s="11">
        <v>14</v>
      </c>
      <c r="B16" s="83"/>
      <c r="C16" s="86"/>
      <c r="D16" s="86"/>
      <c r="E16" s="86"/>
      <c r="F16" s="90"/>
      <c r="G16" s="91"/>
    </row>
    <row r="17" spans="1:7" ht="15.95" customHeight="1">
      <c r="A17" s="11">
        <v>15</v>
      </c>
      <c r="B17" s="83"/>
      <c r="C17" s="86"/>
      <c r="D17" s="86"/>
      <c r="E17" s="86"/>
      <c r="F17" s="90"/>
      <c r="G17" s="91"/>
    </row>
    <row r="18" spans="1:7" ht="15.95" customHeight="1">
      <c r="A18" s="11">
        <v>16</v>
      </c>
      <c r="B18" s="83"/>
      <c r="C18" s="86"/>
      <c r="D18" s="86"/>
      <c r="E18" s="86"/>
      <c r="F18" s="90"/>
      <c r="G18" s="91"/>
    </row>
    <row r="19" spans="1:7" ht="15.95" customHeight="1">
      <c r="A19" s="11">
        <v>17</v>
      </c>
      <c r="B19" s="83"/>
      <c r="C19" s="86"/>
      <c r="D19" s="86"/>
      <c r="E19" s="86"/>
      <c r="F19" s="90"/>
      <c r="G19" s="91"/>
    </row>
    <row r="20" spans="1:7" ht="15.95" customHeight="1">
      <c r="A20" s="11">
        <v>18</v>
      </c>
      <c r="B20" s="83"/>
      <c r="C20" s="86"/>
      <c r="D20" s="86"/>
      <c r="E20" s="86"/>
      <c r="F20" s="90"/>
      <c r="G20" s="91"/>
    </row>
    <row r="21" spans="1:7" ht="15.95" customHeight="1">
      <c r="A21" s="11">
        <v>19</v>
      </c>
      <c r="B21" s="83"/>
      <c r="C21" s="86"/>
      <c r="D21" s="86"/>
      <c r="E21" s="86"/>
      <c r="F21" s="90"/>
      <c r="G21" s="91"/>
    </row>
    <row r="22" spans="1:7" ht="15.95" customHeight="1">
      <c r="A22" s="11">
        <v>20</v>
      </c>
      <c r="B22" s="83"/>
      <c r="C22" s="86"/>
      <c r="D22" s="86"/>
      <c r="E22" s="86"/>
      <c r="F22" s="90"/>
      <c r="G22" s="91"/>
    </row>
    <row r="23" spans="1:7" ht="15.95" customHeight="1">
      <c r="A23" s="11">
        <v>21</v>
      </c>
      <c r="B23" s="83"/>
      <c r="C23" s="86"/>
      <c r="D23" s="86"/>
      <c r="E23" s="86"/>
      <c r="F23" s="90"/>
      <c r="G23" s="91"/>
    </row>
    <row r="24" spans="1:7" ht="15.95" customHeight="1">
      <c r="A24" s="11">
        <v>22</v>
      </c>
      <c r="B24" s="83"/>
      <c r="C24" s="86"/>
      <c r="D24" s="86"/>
      <c r="E24" s="86"/>
      <c r="F24" s="90"/>
      <c r="G24" s="91"/>
    </row>
    <row r="25" spans="1:7" ht="15.95" customHeight="1">
      <c r="A25" s="11">
        <v>23</v>
      </c>
      <c r="B25" s="83"/>
      <c r="C25" s="86"/>
      <c r="D25" s="86"/>
      <c r="E25" s="86"/>
      <c r="F25" s="90"/>
      <c r="G25" s="91"/>
    </row>
    <row r="26" spans="1:7" ht="15.95" customHeight="1">
      <c r="A26" s="11">
        <v>24</v>
      </c>
      <c r="B26" s="83"/>
      <c r="C26" s="86"/>
      <c r="D26" s="86"/>
      <c r="E26" s="86"/>
      <c r="F26" s="90"/>
      <c r="G26" s="91"/>
    </row>
    <row r="27" spans="1:7" ht="15.95" customHeight="1">
      <c r="A27" s="11">
        <v>25</v>
      </c>
      <c r="B27" s="83"/>
      <c r="C27" s="86"/>
      <c r="D27" s="86"/>
      <c r="E27" s="86"/>
      <c r="F27" s="90"/>
      <c r="G27" s="91"/>
    </row>
    <row r="28" spans="1:7" ht="15.95" customHeight="1">
      <c r="A28" s="11">
        <v>26</v>
      </c>
      <c r="B28" s="83"/>
      <c r="C28" s="86"/>
      <c r="D28" s="86"/>
      <c r="E28" s="86"/>
      <c r="F28" s="90"/>
      <c r="G28" s="91"/>
    </row>
    <row r="29" spans="1:7" ht="15.95" customHeight="1">
      <c r="A29" s="11">
        <v>27</v>
      </c>
      <c r="B29" s="83"/>
      <c r="C29" s="86"/>
      <c r="D29" s="86"/>
      <c r="E29" s="86"/>
      <c r="F29" s="90"/>
      <c r="G29" s="91"/>
    </row>
    <row r="30" spans="1:7" ht="15.95" customHeight="1">
      <c r="A30" s="11">
        <v>28</v>
      </c>
      <c r="B30" s="83"/>
      <c r="C30" s="86"/>
      <c r="D30" s="86"/>
      <c r="E30" s="86"/>
      <c r="F30" s="90"/>
      <c r="G30" s="91"/>
    </row>
    <row r="31" spans="1:7" ht="15.95" customHeight="1">
      <c r="A31" s="11">
        <v>29</v>
      </c>
      <c r="B31" s="83"/>
      <c r="C31" s="86"/>
      <c r="D31" s="86"/>
      <c r="E31" s="86"/>
      <c r="F31" s="90"/>
      <c r="G31" s="91"/>
    </row>
    <row r="32" spans="1:7" ht="15.95" customHeight="1">
      <c r="A32" s="11">
        <v>30</v>
      </c>
      <c r="B32" s="83"/>
      <c r="C32" s="86"/>
      <c r="D32" s="86"/>
      <c r="E32" s="86"/>
      <c r="F32" s="90"/>
      <c r="G32" s="91"/>
    </row>
    <row r="33" spans="1:7" ht="15.95" customHeight="1" thickBot="1">
      <c r="A33" s="12">
        <v>31</v>
      </c>
      <c r="B33" s="84"/>
      <c r="C33" s="87"/>
      <c r="D33" s="87"/>
      <c r="E33" s="87"/>
      <c r="F33" s="92"/>
      <c r="G33" s="93"/>
    </row>
    <row r="34" spans="1:7" ht="13.5" thickTop="1"/>
  </sheetData>
  <sheetProtection password="DDE3" sheet="1" objects="1" scenarios="1"/>
  <mergeCells count="5">
    <mergeCell ref="A1:A2"/>
    <mergeCell ref="B1:B2"/>
    <mergeCell ref="C1:C2"/>
    <mergeCell ref="D1:E1"/>
    <mergeCell ref="F1:G1"/>
  </mergeCells>
  <pageMargins left="0.31496062992125984" right="0.31496062992125984" top="0.55118110236220474" bottom="0.15748031496062992" header="0.31496062992125984" footer="0.31496062992125984"/>
  <pageSetup paperSize="5" orientation="landscape" r:id="rId1"/>
  <headerFooter>
    <oddHeader>&amp;A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I56"/>
  <sheetViews>
    <sheetView zoomScale="90" zoomScaleNormal="90" workbookViewId="0">
      <selection activeCell="W4" sqref="W4"/>
    </sheetView>
  </sheetViews>
  <sheetFormatPr baseColWidth="10" defaultRowHeight="12.75"/>
  <cols>
    <col min="1" max="1" width="3.28515625" customWidth="1"/>
    <col min="2" max="2" width="10.7109375" customWidth="1"/>
    <col min="3" max="3" width="16.28515625" customWidth="1"/>
    <col min="4" max="34" width="6.28515625" customWidth="1"/>
    <col min="35" max="35" width="6.85546875" customWidth="1"/>
  </cols>
  <sheetData>
    <row r="1" spans="1:35" ht="18">
      <c r="A1" s="5"/>
      <c r="B1" s="138"/>
      <c r="C1" s="138"/>
      <c r="D1" s="138"/>
      <c r="E1" s="341"/>
      <c r="F1" s="341"/>
      <c r="G1" s="341"/>
      <c r="H1" s="341"/>
      <c r="I1" s="341"/>
      <c r="J1" s="341"/>
      <c r="K1" s="138"/>
      <c r="L1" s="138"/>
      <c r="M1" s="340" t="s">
        <v>2</v>
      </c>
      <c r="N1" s="340"/>
      <c r="O1" s="340"/>
      <c r="P1" s="340"/>
      <c r="Q1" s="340"/>
      <c r="R1" s="340"/>
      <c r="S1" s="340"/>
      <c r="T1" s="340"/>
      <c r="U1" s="340"/>
      <c r="V1" s="340"/>
      <c r="W1" s="340"/>
      <c r="X1" s="340"/>
      <c r="Y1" s="138"/>
      <c r="Z1" s="138"/>
      <c r="AA1" s="138"/>
      <c r="AB1" s="138"/>
      <c r="AC1" s="138"/>
      <c r="AD1" s="138"/>
      <c r="AE1" s="361" t="s">
        <v>24</v>
      </c>
      <c r="AF1" s="361"/>
      <c r="AG1" s="361"/>
      <c r="AH1" s="361"/>
      <c r="AI1" s="361"/>
    </row>
    <row r="4" spans="1:35">
      <c r="F4" s="152" t="s">
        <v>5</v>
      </c>
      <c r="G4" s="362" t="str">
        <f>IF('Avril (recto)'!G4:L4="","",'Avril (recto)'!G4:L4)</f>
        <v/>
      </c>
      <c r="H4" s="362"/>
      <c r="I4" s="362"/>
      <c r="J4" s="362"/>
      <c r="K4" s="362"/>
      <c r="L4" s="362"/>
      <c r="M4" s="153"/>
      <c r="N4" s="152" t="s">
        <v>4</v>
      </c>
      <c r="O4" s="153"/>
      <c r="P4" s="362" t="str">
        <f>IF('Avril (recto)'!P4:U4="","",'Avril (recto)'!P4:U4)</f>
        <v/>
      </c>
      <c r="Q4" s="362"/>
      <c r="R4" s="362"/>
      <c r="S4" s="362"/>
      <c r="T4" s="362"/>
      <c r="U4" s="362"/>
      <c r="V4" s="153"/>
      <c r="W4" s="152"/>
      <c r="X4" s="363" t="str">
        <f>IF('Avril (recto)'!X4:Y4="","",'Avril (recto)'!X4:Y4)</f>
        <v/>
      </c>
      <c r="Y4" s="363"/>
      <c r="Z4" s="153"/>
      <c r="AA4" s="153"/>
      <c r="AB4" s="153"/>
      <c r="AC4" s="364" t="s">
        <v>3</v>
      </c>
      <c r="AD4" s="364"/>
      <c r="AE4" s="345" t="str">
        <f>PROPER(TEXT(D7,"mmmm-yyyy"))</f>
        <v>Décembre-2019</v>
      </c>
      <c r="AF4" s="345"/>
      <c r="AG4" s="345"/>
      <c r="AH4" s="345"/>
      <c r="AI4" s="345"/>
    </row>
    <row r="5" spans="1:35"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</row>
    <row r="6" spans="1:35" ht="13.5" thickBot="1"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</row>
    <row r="7" spans="1:35" ht="15" thickTop="1" thickBot="1">
      <c r="A7" s="287"/>
      <c r="B7" s="68" t="s">
        <v>83</v>
      </c>
      <c r="C7" s="60"/>
      <c r="D7" s="194">
        <f>EOMONTH('Novembre (recto)'!D7,0)+1</f>
        <v>43800</v>
      </c>
      <c r="E7" s="194">
        <f>D7+1</f>
        <v>43801</v>
      </c>
      <c r="F7" s="194">
        <f>E7+1</f>
        <v>43802</v>
      </c>
      <c r="G7" s="194">
        <f>F7+1</f>
        <v>43803</v>
      </c>
      <c r="H7" s="194">
        <f>G7+1</f>
        <v>43804</v>
      </c>
      <c r="I7" s="194">
        <f t="shared" ref="I7:AG7" si="0">H7+1</f>
        <v>43805</v>
      </c>
      <c r="J7" s="194">
        <f t="shared" si="0"/>
        <v>43806</v>
      </c>
      <c r="K7" s="194">
        <f t="shared" si="0"/>
        <v>43807</v>
      </c>
      <c r="L7" s="194">
        <f t="shared" si="0"/>
        <v>43808</v>
      </c>
      <c r="M7" s="194">
        <f t="shared" si="0"/>
        <v>43809</v>
      </c>
      <c r="N7" s="194">
        <f t="shared" si="0"/>
        <v>43810</v>
      </c>
      <c r="O7" s="194">
        <f t="shared" si="0"/>
        <v>43811</v>
      </c>
      <c r="P7" s="194">
        <f t="shared" si="0"/>
        <v>43812</v>
      </c>
      <c r="Q7" s="194">
        <f t="shared" si="0"/>
        <v>43813</v>
      </c>
      <c r="R7" s="194">
        <f t="shared" si="0"/>
        <v>43814</v>
      </c>
      <c r="S7" s="194">
        <f t="shared" si="0"/>
        <v>43815</v>
      </c>
      <c r="T7" s="194">
        <f t="shared" si="0"/>
        <v>43816</v>
      </c>
      <c r="U7" s="194">
        <f t="shared" si="0"/>
        <v>43817</v>
      </c>
      <c r="V7" s="194">
        <f t="shared" si="0"/>
        <v>43818</v>
      </c>
      <c r="W7" s="194">
        <f t="shared" si="0"/>
        <v>43819</v>
      </c>
      <c r="X7" s="194">
        <f t="shared" si="0"/>
        <v>43820</v>
      </c>
      <c r="Y7" s="194">
        <f t="shared" si="0"/>
        <v>43821</v>
      </c>
      <c r="Z7" s="194">
        <f t="shared" si="0"/>
        <v>43822</v>
      </c>
      <c r="AA7" s="194">
        <f t="shared" si="0"/>
        <v>43823</v>
      </c>
      <c r="AB7" s="194">
        <f t="shared" si="0"/>
        <v>43824</v>
      </c>
      <c r="AC7" s="194">
        <f t="shared" si="0"/>
        <v>43825</v>
      </c>
      <c r="AD7" s="194">
        <f t="shared" si="0"/>
        <v>43826</v>
      </c>
      <c r="AE7" s="194">
        <f t="shared" si="0"/>
        <v>43827</v>
      </c>
      <c r="AF7" s="194">
        <f t="shared" si="0"/>
        <v>43828</v>
      </c>
      <c r="AG7" s="194">
        <f t="shared" si="0"/>
        <v>43829</v>
      </c>
      <c r="AH7" s="194">
        <f>AG7+1</f>
        <v>43830</v>
      </c>
      <c r="AI7" s="195"/>
    </row>
    <row r="8" spans="1:35" ht="14.25" thickTop="1" thickBot="1">
      <c r="A8" s="288"/>
      <c r="B8" s="69" t="s">
        <v>84</v>
      </c>
      <c r="C8" s="81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  <c r="V8" s="125"/>
      <c r="W8" s="125"/>
      <c r="X8" s="125"/>
      <c r="Y8" s="125"/>
      <c r="Z8" s="125"/>
      <c r="AA8" s="125"/>
      <c r="AB8" s="125"/>
      <c r="AC8" s="125"/>
      <c r="AD8" s="125"/>
      <c r="AE8" s="125"/>
      <c r="AF8" s="125"/>
      <c r="AG8" s="125"/>
      <c r="AH8" s="126"/>
      <c r="AI8" s="205"/>
    </row>
    <row r="9" spans="1:35" ht="13.5" thickTop="1">
      <c r="A9" s="288"/>
      <c r="B9" s="70" t="s">
        <v>116</v>
      </c>
      <c r="C9" s="61"/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27"/>
      <c r="W9" s="127"/>
      <c r="X9" s="127"/>
      <c r="Y9" s="127"/>
      <c r="Z9" s="127"/>
      <c r="AA9" s="127"/>
      <c r="AB9" s="127"/>
      <c r="AC9" s="127"/>
      <c r="AD9" s="127"/>
      <c r="AE9" s="127"/>
      <c r="AF9" s="127"/>
      <c r="AG9" s="127"/>
      <c r="AH9" s="71"/>
      <c r="AI9" s="199">
        <f>SUM(D9:AH9)</f>
        <v>0</v>
      </c>
    </row>
    <row r="10" spans="1:35">
      <c r="A10" s="288"/>
      <c r="B10" s="70" t="s">
        <v>0</v>
      </c>
      <c r="C10" s="62"/>
      <c r="D10" s="124">
        <f>SUM(D9-D11+D15+D20+D25)+D28</f>
        <v>0</v>
      </c>
      <c r="E10" s="124">
        <f>SUM(E9-E11+E15+E20+E25)+E28</f>
        <v>0</v>
      </c>
      <c r="F10" s="124">
        <f t="shared" ref="F10:AH10" si="1">SUM(F9-F11+F15+F20+F25)+F28</f>
        <v>0</v>
      </c>
      <c r="G10" s="124">
        <f t="shared" si="1"/>
        <v>0</v>
      </c>
      <c r="H10" s="124">
        <f t="shared" si="1"/>
        <v>0</v>
      </c>
      <c r="I10" s="124">
        <f t="shared" si="1"/>
        <v>0</v>
      </c>
      <c r="J10" s="124">
        <f t="shared" si="1"/>
        <v>0</v>
      </c>
      <c r="K10" s="124">
        <f t="shared" si="1"/>
        <v>0</v>
      </c>
      <c r="L10" s="124">
        <f t="shared" si="1"/>
        <v>0</v>
      </c>
      <c r="M10" s="124">
        <f t="shared" si="1"/>
        <v>0</v>
      </c>
      <c r="N10" s="124">
        <f t="shared" si="1"/>
        <v>0</v>
      </c>
      <c r="O10" s="124">
        <f t="shared" si="1"/>
        <v>0</v>
      </c>
      <c r="P10" s="124">
        <f t="shared" si="1"/>
        <v>0</v>
      </c>
      <c r="Q10" s="124">
        <f t="shared" si="1"/>
        <v>0</v>
      </c>
      <c r="R10" s="124">
        <f t="shared" si="1"/>
        <v>0</v>
      </c>
      <c r="S10" s="124">
        <f t="shared" si="1"/>
        <v>0</v>
      </c>
      <c r="T10" s="124">
        <f t="shared" si="1"/>
        <v>0</v>
      </c>
      <c r="U10" s="124">
        <f t="shared" si="1"/>
        <v>0</v>
      </c>
      <c r="V10" s="124">
        <f t="shared" si="1"/>
        <v>0</v>
      </c>
      <c r="W10" s="124">
        <f t="shared" si="1"/>
        <v>0</v>
      </c>
      <c r="X10" s="124">
        <f t="shared" si="1"/>
        <v>0</v>
      </c>
      <c r="Y10" s="124">
        <f t="shared" si="1"/>
        <v>0</v>
      </c>
      <c r="Z10" s="124">
        <f t="shared" si="1"/>
        <v>0</v>
      </c>
      <c r="AA10" s="124">
        <f t="shared" si="1"/>
        <v>0</v>
      </c>
      <c r="AB10" s="124">
        <f t="shared" si="1"/>
        <v>0</v>
      </c>
      <c r="AC10" s="124">
        <f t="shared" si="1"/>
        <v>0</v>
      </c>
      <c r="AD10" s="124">
        <f t="shared" si="1"/>
        <v>0</v>
      </c>
      <c r="AE10" s="124">
        <f t="shared" si="1"/>
        <v>0</v>
      </c>
      <c r="AF10" s="124">
        <f t="shared" si="1"/>
        <v>0</v>
      </c>
      <c r="AG10" s="124">
        <f t="shared" si="1"/>
        <v>0</v>
      </c>
      <c r="AH10" s="124">
        <f t="shared" si="1"/>
        <v>0</v>
      </c>
      <c r="AI10" s="197">
        <f>SUM(D10:AH10)</f>
        <v>0</v>
      </c>
    </row>
    <row r="11" spans="1:35">
      <c r="A11" s="288"/>
      <c r="B11" s="301" t="s">
        <v>28</v>
      </c>
      <c r="C11" s="63" t="s">
        <v>29</v>
      </c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72"/>
      <c r="AI11" s="197">
        <f>SUM(D11:AH11)</f>
        <v>0</v>
      </c>
    </row>
    <row r="12" spans="1:35">
      <c r="A12" s="288"/>
      <c r="B12" s="302"/>
      <c r="C12" s="63" t="s">
        <v>9</v>
      </c>
      <c r="D12" s="211"/>
      <c r="E12" s="211"/>
      <c r="F12" s="211"/>
      <c r="G12" s="211"/>
      <c r="H12" s="211"/>
      <c r="I12" s="211"/>
      <c r="J12" s="211"/>
      <c r="K12" s="211"/>
      <c r="L12" s="211"/>
      <c r="M12" s="211"/>
      <c r="N12" s="211"/>
      <c r="O12" s="211"/>
      <c r="P12" s="211"/>
      <c r="Q12" s="211"/>
      <c r="R12" s="211"/>
      <c r="S12" s="211"/>
      <c r="T12" s="211"/>
      <c r="U12" s="211"/>
      <c r="V12" s="211"/>
      <c r="W12" s="211"/>
      <c r="X12" s="211"/>
      <c r="Y12" s="211"/>
      <c r="Z12" s="211"/>
      <c r="AA12" s="211"/>
      <c r="AB12" s="211"/>
      <c r="AC12" s="211"/>
      <c r="AD12" s="211"/>
      <c r="AE12" s="211"/>
      <c r="AF12" s="211"/>
      <c r="AG12" s="211"/>
      <c r="AH12" s="211"/>
      <c r="AI12" s="197"/>
    </row>
    <row r="13" spans="1:35">
      <c r="A13" s="288"/>
      <c r="B13" s="70" t="s">
        <v>1</v>
      </c>
      <c r="C13" s="62"/>
      <c r="D13" s="124">
        <f t="shared" ref="D13:AH13" si="2">SUM(D11)</f>
        <v>0</v>
      </c>
      <c r="E13" s="124">
        <f t="shared" si="2"/>
        <v>0</v>
      </c>
      <c r="F13" s="124">
        <f t="shared" si="2"/>
        <v>0</v>
      </c>
      <c r="G13" s="124">
        <f t="shared" si="2"/>
        <v>0</v>
      </c>
      <c r="H13" s="124">
        <f t="shared" si="2"/>
        <v>0</v>
      </c>
      <c r="I13" s="124">
        <f t="shared" si="2"/>
        <v>0</v>
      </c>
      <c r="J13" s="124">
        <f t="shared" si="2"/>
        <v>0</v>
      </c>
      <c r="K13" s="124">
        <f t="shared" si="2"/>
        <v>0</v>
      </c>
      <c r="L13" s="124">
        <f t="shared" si="2"/>
        <v>0</v>
      </c>
      <c r="M13" s="124">
        <f t="shared" si="2"/>
        <v>0</v>
      </c>
      <c r="N13" s="124">
        <f t="shared" si="2"/>
        <v>0</v>
      </c>
      <c r="O13" s="124">
        <f t="shared" si="2"/>
        <v>0</v>
      </c>
      <c r="P13" s="124">
        <f t="shared" si="2"/>
        <v>0</v>
      </c>
      <c r="Q13" s="124">
        <f t="shared" si="2"/>
        <v>0</v>
      </c>
      <c r="R13" s="124">
        <f t="shared" si="2"/>
        <v>0</v>
      </c>
      <c r="S13" s="124">
        <f t="shared" si="2"/>
        <v>0</v>
      </c>
      <c r="T13" s="124">
        <f t="shared" si="2"/>
        <v>0</v>
      </c>
      <c r="U13" s="124">
        <f t="shared" si="2"/>
        <v>0</v>
      </c>
      <c r="V13" s="124">
        <f t="shared" si="2"/>
        <v>0</v>
      </c>
      <c r="W13" s="124">
        <f t="shared" si="2"/>
        <v>0</v>
      </c>
      <c r="X13" s="124">
        <f t="shared" si="2"/>
        <v>0</v>
      </c>
      <c r="Y13" s="124">
        <f t="shared" si="2"/>
        <v>0</v>
      </c>
      <c r="Z13" s="124">
        <f t="shared" si="2"/>
        <v>0</v>
      </c>
      <c r="AA13" s="124">
        <f t="shared" si="2"/>
        <v>0</v>
      </c>
      <c r="AB13" s="124">
        <f t="shared" si="2"/>
        <v>0</v>
      </c>
      <c r="AC13" s="124">
        <f t="shared" si="2"/>
        <v>0</v>
      </c>
      <c r="AD13" s="124">
        <f t="shared" si="2"/>
        <v>0</v>
      </c>
      <c r="AE13" s="124">
        <f t="shared" si="2"/>
        <v>0</v>
      </c>
      <c r="AF13" s="124">
        <f t="shared" si="2"/>
        <v>0</v>
      </c>
      <c r="AG13" s="124">
        <f t="shared" si="2"/>
        <v>0</v>
      </c>
      <c r="AH13" s="124">
        <f t="shared" si="2"/>
        <v>0</v>
      </c>
      <c r="AI13" s="198">
        <f>SUM(D13:AH13)</f>
        <v>0</v>
      </c>
    </row>
    <row r="14" spans="1:35" ht="3" customHeight="1">
      <c r="A14" s="288"/>
      <c r="B14" s="73"/>
      <c r="C14" s="56"/>
      <c r="D14" s="187"/>
      <c r="E14" s="187"/>
      <c r="F14" s="187"/>
      <c r="G14" s="187"/>
      <c r="H14" s="187"/>
      <c r="I14" s="187"/>
      <c r="J14" s="187"/>
      <c r="K14" s="187"/>
      <c r="L14" s="187"/>
      <c r="M14" s="187"/>
      <c r="N14" s="187"/>
      <c r="O14" s="187"/>
      <c r="P14" s="187"/>
      <c r="Q14" s="187"/>
      <c r="R14" s="187"/>
      <c r="S14" s="187"/>
      <c r="T14" s="187"/>
      <c r="U14" s="187"/>
      <c r="V14" s="187"/>
      <c r="W14" s="187"/>
      <c r="X14" s="187"/>
      <c r="Y14" s="187"/>
      <c r="Z14" s="187"/>
      <c r="AA14" s="187"/>
      <c r="AB14" s="187"/>
      <c r="AC14" s="187"/>
      <c r="AD14" s="187"/>
      <c r="AE14" s="187"/>
      <c r="AF14" s="187"/>
      <c r="AG14" s="187"/>
      <c r="AH14" s="188"/>
      <c r="AI14" s="203"/>
    </row>
    <row r="15" spans="1:35" ht="25.5">
      <c r="A15" s="288"/>
      <c r="B15" s="303" t="s">
        <v>117</v>
      </c>
      <c r="C15" s="146" t="s">
        <v>122</v>
      </c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197">
        <f t="shared" ref="AI15:AI17" si="3">SUM(D15:AH15)</f>
        <v>0</v>
      </c>
    </row>
    <row r="16" spans="1:35" ht="25.5">
      <c r="A16" s="288"/>
      <c r="B16" s="304"/>
      <c r="C16" s="146" t="s">
        <v>123</v>
      </c>
      <c r="D16" s="3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74"/>
      <c r="AI16" s="197">
        <f t="shared" si="3"/>
        <v>0</v>
      </c>
    </row>
    <row r="17" spans="1:35">
      <c r="A17" s="288"/>
      <c r="B17" s="305"/>
      <c r="C17" s="147" t="s">
        <v>85</v>
      </c>
      <c r="D17" s="136">
        <f t="shared" ref="D17:AH17" si="4">SUM(D15:D16)*1.5</f>
        <v>0</v>
      </c>
      <c r="E17" s="136">
        <f t="shared" si="4"/>
        <v>0</v>
      </c>
      <c r="F17" s="136">
        <f t="shared" si="4"/>
        <v>0</v>
      </c>
      <c r="G17" s="136">
        <f t="shared" si="4"/>
        <v>0</v>
      </c>
      <c r="H17" s="136">
        <f t="shared" si="4"/>
        <v>0</v>
      </c>
      <c r="I17" s="136">
        <f t="shared" si="4"/>
        <v>0</v>
      </c>
      <c r="J17" s="136">
        <f t="shared" si="4"/>
        <v>0</v>
      </c>
      <c r="K17" s="136">
        <f t="shared" si="4"/>
        <v>0</v>
      </c>
      <c r="L17" s="136">
        <f t="shared" si="4"/>
        <v>0</v>
      </c>
      <c r="M17" s="136">
        <f t="shared" si="4"/>
        <v>0</v>
      </c>
      <c r="N17" s="136">
        <f t="shared" si="4"/>
        <v>0</v>
      </c>
      <c r="O17" s="136">
        <f t="shared" si="4"/>
        <v>0</v>
      </c>
      <c r="P17" s="136">
        <f t="shared" si="4"/>
        <v>0</v>
      </c>
      <c r="Q17" s="136">
        <f t="shared" si="4"/>
        <v>0</v>
      </c>
      <c r="R17" s="136">
        <f t="shared" si="4"/>
        <v>0</v>
      </c>
      <c r="S17" s="136">
        <f t="shared" si="4"/>
        <v>0</v>
      </c>
      <c r="T17" s="136">
        <f t="shared" si="4"/>
        <v>0</v>
      </c>
      <c r="U17" s="136">
        <f t="shared" si="4"/>
        <v>0</v>
      </c>
      <c r="V17" s="136">
        <f t="shared" si="4"/>
        <v>0</v>
      </c>
      <c r="W17" s="136">
        <f t="shared" si="4"/>
        <v>0</v>
      </c>
      <c r="X17" s="136">
        <f t="shared" si="4"/>
        <v>0</v>
      </c>
      <c r="Y17" s="136">
        <f t="shared" si="4"/>
        <v>0</v>
      </c>
      <c r="Z17" s="136">
        <f t="shared" si="4"/>
        <v>0</v>
      </c>
      <c r="AA17" s="136">
        <f t="shared" si="4"/>
        <v>0</v>
      </c>
      <c r="AB17" s="136">
        <f t="shared" si="4"/>
        <v>0</v>
      </c>
      <c r="AC17" s="136">
        <f t="shared" si="4"/>
        <v>0</v>
      </c>
      <c r="AD17" s="136">
        <f t="shared" si="4"/>
        <v>0</v>
      </c>
      <c r="AE17" s="136">
        <f t="shared" si="4"/>
        <v>0</v>
      </c>
      <c r="AF17" s="136">
        <f t="shared" si="4"/>
        <v>0</v>
      </c>
      <c r="AG17" s="136">
        <f t="shared" si="4"/>
        <v>0</v>
      </c>
      <c r="AH17" s="136">
        <f t="shared" si="4"/>
        <v>0</v>
      </c>
      <c r="AI17" s="197">
        <f t="shared" si="3"/>
        <v>0</v>
      </c>
    </row>
    <row r="18" spans="1:35" ht="3" customHeight="1">
      <c r="A18" s="288"/>
      <c r="B18" s="78"/>
      <c r="C18" s="66"/>
      <c r="D18" s="67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75"/>
      <c r="AI18" s="200"/>
    </row>
    <row r="19" spans="1:35">
      <c r="A19" s="288"/>
      <c r="B19" s="290" t="s">
        <v>118</v>
      </c>
      <c r="C19" s="148" t="s">
        <v>55</v>
      </c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  <c r="P19" s="125"/>
      <c r="Q19" s="125"/>
      <c r="R19" s="125"/>
      <c r="S19" s="125"/>
      <c r="T19" s="125"/>
      <c r="U19" s="125"/>
      <c r="V19" s="125"/>
      <c r="W19" s="125"/>
      <c r="X19" s="125"/>
      <c r="Y19" s="125"/>
      <c r="Z19" s="125"/>
      <c r="AA19" s="125"/>
      <c r="AB19" s="125"/>
      <c r="AC19" s="125"/>
      <c r="AD19" s="125"/>
      <c r="AE19" s="125"/>
      <c r="AF19" s="125"/>
      <c r="AG19" s="125"/>
      <c r="AH19" s="126"/>
      <c r="AI19" s="208">
        <f t="shared" ref="AI19:AI26" si="5">SUM(D19:AH19)</f>
        <v>0</v>
      </c>
    </row>
    <row r="20" spans="1:35">
      <c r="A20" s="288"/>
      <c r="B20" s="291"/>
      <c r="C20" s="149" t="s">
        <v>56</v>
      </c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77"/>
      <c r="AI20" s="197">
        <f>SUM(D20:AH20)</f>
        <v>0</v>
      </c>
    </row>
    <row r="21" spans="1:35">
      <c r="A21" s="288"/>
      <c r="B21" s="292"/>
      <c r="C21" s="147" t="s">
        <v>85</v>
      </c>
      <c r="D21" s="136">
        <f>SUM(D19)*6</f>
        <v>0</v>
      </c>
      <c r="E21" s="136">
        <f t="shared" ref="E21:AH21" si="6">SUM(E19)*6</f>
        <v>0</v>
      </c>
      <c r="F21" s="136">
        <f t="shared" si="6"/>
        <v>0</v>
      </c>
      <c r="G21" s="136">
        <f t="shared" si="6"/>
        <v>0</v>
      </c>
      <c r="H21" s="136">
        <f t="shared" si="6"/>
        <v>0</v>
      </c>
      <c r="I21" s="136">
        <f t="shared" si="6"/>
        <v>0</v>
      </c>
      <c r="J21" s="136">
        <f t="shared" si="6"/>
        <v>0</v>
      </c>
      <c r="K21" s="136">
        <f t="shared" si="6"/>
        <v>0</v>
      </c>
      <c r="L21" s="136">
        <f t="shared" si="6"/>
        <v>0</v>
      </c>
      <c r="M21" s="136">
        <f t="shared" si="6"/>
        <v>0</v>
      </c>
      <c r="N21" s="136">
        <f t="shared" si="6"/>
        <v>0</v>
      </c>
      <c r="O21" s="136">
        <f t="shared" si="6"/>
        <v>0</v>
      </c>
      <c r="P21" s="136">
        <f t="shared" si="6"/>
        <v>0</v>
      </c>
      <c r="Q21" s="136">
        <f t="shared" si="6"/>
        <v>0</v>
      </c>
      <c r="R21" s="136">
        <f t="shared" si="6"/>
        <v>0</v>
      </c>
      <c r="S21" s="136">
        <f t="shared" si="6"/>
        <v>0</v>
      </c>
      <c r="T21" s="136">
        <f t="shared" si="6"/>
        <v>0</v>
      </c>
      <c r="U21" s="136">
        <f t="shared" si="6"/>
        <v>0</v>
      </c>
      <c r="V21" s="136">
        <f t="shared" si="6"/>
        <v>0</v>
      </c>
      <c r="W21" s="136">
        <f t="shared" si="6"/>
        <v>0</v>
      </c>
      <c r="X21" s="136">
        <f t="shared" si="6"/>
        <v>0</v>
      </c>
      <c r="Y21" s="136">
        <f t="shared" si="6"/>
        <v>0</v>
      </c>
      <c r="Z21" s="136">
        <f t="shared" si="6"/>
        <v>0</v>
      </c>
      <c r="AA21" s="136">
        <f t="shared" si="6"/>
        <v>0</v>
      </c>
      <c r="AB21" s="136">
        <f t="shared" si="6"/>
        <v>0</v>
      </c>
      <c r="AC21" s="136">
        <f t="shared" si="6"/>
        <v>0</v>
      </c>
      <c r="AD21" s="136">
        <f t="shared" si="6"/>
        <v>0</v>
      </c>
      <c r="AE21" s="136">
        <f t="shared" si="6"/>
        <v>0</v>
      </c>
      <c r="AF21" s="136">
        <f t="shared" si="6"/>
        <v>0</v>
      </c>
      <c r="AG21" s="136">
        <f t="shared" si="6"/>
        <v>0</v>
      </c>
      <c r="AH21" s="136">
        <f t="shared" si="6"/>
        <v>0</v>
      </c>
      <c r="AI21" s="197">
        <f t="shared" si="5"/>
        <v>0</v>
      </c>
    </row>
    <row r="22" spans="1:35" ht="3" customHeight="1">
      <c r="A22" s="288"/>
      <c r="B22" s="79"/>
      <c r="C22" s="66"/>
      <c r="D22" s="206"/>
      <c r="E22" s="206"/>
      <c r="F22" s="206"/>
      <c r="G22" s="206"/>
      <c r="H22" s="206"/>
      <c r="I22" s="206"/>
      <c r="J22" s="206"/>
      <c r="K22" s="206"/>
      <c r="L22" s="206"/>
      <c r="M22" s="206"/>
      <c r="N22" s="206"/>
      <c r="O22" s="206"/>
      <c r="P22" s="206"/>
      <c r="Q22" s="206"/>
      <c r="R22" s="206"/>
      <c r="S22" s="206"/>
      <c r="T22" s="206"/>
      <c r="U22" s="206"/>
      <c r="V22" s="206"/>
      <c r="W22" s="206"/>
      <c r="X22" s="206"/>
      <c r="Y22" s="206"/>
      <c r="Z22" s="206"/>
      <c r="AA22" s="206"/>
      <c r="AB22" s="206"/>
      <c r="AC22" s="206"/>
      <c r="AD22" s="206"/>
      <c r="AE22" s="206"/>
      <c r="AF22" s="206"/>
      <c r="AG22" s="206"/>
      <c r="AH22" s="207"/>
      <c r="AI22" s="200"/>
    </row>
    <row r="23" spans="1:35" ht="13.5">
      <c r="A23" s="288"/>
      <c r="B23" s="293" t="s">
        <v>121</v>
      </c>
      <c r="C23" s="196" t="s">
        <v>120</v>
      </c>
      <c r="D23" s="220" t="str">
        <f>PROPER(TEXT(D7,"DDD"))</f>
        <v>Dim</v>
      </c>
      <c r="E23" s="220" t="str">
        <f t="shared" ref="E23:AH23" si="7">PROPER(TEXT(E7,"DDD"))</f>
        <v>Lun</v>
      </c>
      <c r="F23" s="220" t="str">
        <f t="shared" si="7"/>
        <v>Mar</v>
      </c>
      <c r="G23" s="220" t="str">
        <f t="shared" si="7"/>
        <v>Mer</v>
      </c>
      <c r="H23" s="220" t="str">
        <f t="shared" si="7"/>
        <v>Jeu</v>
      </c>
      <c r="I23" s="220" t="str">
        <f t="shared" si="7"/>
        <v>Ven</v>
      </c>
      <c r="J23" s="220" t="str">
        <f t="shared" si="7"/>
        <v>Sam</v>
      </c>
      <c r="K23" s="220" t="str">
        <f t="shared" si="7"/>
        <v>Dim</v>
      </c>
      <c r="L23" s="220" t="str">
        <f t="shared" si="7"/>
        <v>Lun</v>
      </c>
      <c r="M23" s="220" t="str">
        <f t="shared" si="7"/>
        <v>Mar</v>
      </c>
      <c r="N23" s="220" t="str">
        <f t="shared" si="7"/>
        <v>Mer</v>
      </c>
      <c r="O23" s="220" t="str">
        <f t="shared" si="7"/>
        <v>Jeu</v>
      </c>
      <c r="P23" s="220" t="str">
        <f t="shared" si="7"/>
        <v>Ven</v>
      </c>
      <c r="Q23" s="220" t="str">
        <f t="shared" si="7"/>
        <v>Sam</v>
      </c>
      <c r="R23" s="220" t="str">
        <f t="shared" si="7"/>
        <v>Dim</v>
      </c>
      <c r="S23" s="220" t="str">
        <f t="shared" si="7"/>
        <v>Lun</v>
      </c>
      <c r="T23" s="220" t="str">
        <f t="shared" si="7"/>
        <v>Mar</v>
      </c>
      <c r="U23" s="220" t="str">
        <f t="shared" si="7"/>
        <v>Mer</v>
      </c>
      <c r="V23" s="220" t="str">
        <f t="shared" si="7"/>
        <v>Jeu</v>
      </c>
      <c r="W23" s="220" t="str">
        <f t="shared" si="7"/>
        <v>Ven</v>
      </c>
      <c r="X23" s="220" t="str">
        <f t="shared" si="7"/>
        <v>Sam</v>
      </c>
      <c r="Y23" s="220" t="str">
        <f t="shared" si="7"/>
        <v>Dim</v>
      </c>
      <c r="Z23" s="220" t="str">
        <f t="shared" si="7"/>
        <v>Lun</v>
      </c>
      <c r="AA23" s="220" t="str">
        <f t="shared" si="7"/>
        <v>Mar</v>
      </c>
      <c r="AB23" s="220" t="str">
        <f t="shared" si="7"/>
        <v>Mer</v>
      </c>
      <c r="AC23" s="220" t="str">
        <f t="shared" si="7"/>
        <v>Jeu</v>
      </c>
      <c r="AD23" s="220" t="str">
        <f t="shared" si="7"/>
        <v>Ven</v>
      </c>
      <c r="AE23" s="220" t="str">
        <f t="shared" si="7"/>
        <v>Sam</v>
      </c>
      <c r="AF23" s="220" t="str">
        <f t="shared" si="7"/>
        <v>Dim</v>
      </c>
      <c r="AG23" s="220" t="str">
        <f t="shared" si="7"/>
        <v>Lun</v>
      </c>
      <c r="AH23" s="220" t="str">
        <f t="shared" si="7"/>
        <v>Mar</v>
      </c>
      <c r="AI23" s="197"/>
    </row>
    <row r="24" spans="1:35">
      <c r="A24" s="288"/>
      <c r="B24" s="294"/>
      <c r="C24" s="63" t="s">
        <v>124</v>
      </c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72"/>
      <c r="AI24" s="197">
        <f t="shared" si="5"/>
        <v>0</v>
      </c>
    </row>
    <row r="25" spans="1:35">
      <c r="A25" s="288"/>
      <c r="B25" s="295"/>
      <c r="C25" s="150" t="s">
        <v>119</v>
      </c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76"/>
      <c r="AI25" s="197">
        <f t="shared" si="5"/>
        <v>0</v>
      </c>
    </row>
    <row r="26" spans="1:35">
      <c r="A26" s="288"/>
      <c r="B26" s="296"/>
      <c r="C26" s="151" t="s">
        <v>128</v>
      </c>
      <c r="D26" s="124">
        <f t="shared" ref="D26:AH26" si="8">D25-D24</f>
        <v>0</v>
      </c>
      <c r="E26" s="124">
        <f t="shared" si="8"/>
        <v>0</v>
      </c>
      <c r="F26" s="124">
        <f t="shared" si="8"/>
        <v>0</v>
      </c>
      <c r="G26" s="124">
        <f t="shared" si="8"/>
        <v>0</v>
      </c>
      <c r="H26" s="124">
        <f t="shared" si="8"/>
        <v>0</v>
      </c>
      <c r="I26" s="124">
        <f t="shared" si="8"/>
        <v>0</v>
      </c>
      <c r="J26" s="124">
        <f t="shared" si="8"/>
        <v>0</v>
      </c>
      <c r="K26" s="124">
        <f t="shared" si="8"/>
        <v>0</v>
      </c>
      <c r="L26" s="124">
        <f t="shared" si="8"/>
        <v>0</v>
      </c>
      <c r="M26" s="124">
        <f t="shared" si="8"/>
        <v>0</v>
      </c>
      <c r="N26" s="124">
        <f t="shared" si="8"/>
        <v>0</v>
      </c>
      <c r="O26" s="124">
        <f t="shared" si="8"/>
        <v>0</v>
      </c>
      <c r="P26" s="124">
        <f t="shared" si="8"/>
        <v>0</v>
      </c>
      <c r="Q26" s="124">
        <f t="shared" si="8"/>
        <v>0</v>
      </c>
      <c r="R26" s="124">
        <f t="shared" si="8"/>
        <v>0</v>
      </c>
      <c r="S26" s="124">
        <f t="shared" si="8"/>
        <v>0</v>
      </c>
      <c r="T26" s="124">
        <f t="shared" si="8"/>
        <v>0</v>
      </c>
      <c r="U26" s="124">
        <f t="shared" si="8"/>
        <v>0</v>
      </c>
      <c r="V26" s="124">
        <f t="shared" si="8"/>
        <v>0</v>
      </c>
      <c r="W26" s="124">
        <f t="shared" si="8"/>
        <v>0</v>
      </c>
      <c r="X26" s="124">
        <f t="shared" si="8"/>
        <v>0</v>
      </c>
      <c r="Y26" s="124">
        <f t="shared" si="8"/>
        <v>0</v>
      </c>
      <c r="Z26" s="124">
        <f t="shared" si="8"/>
        <v>0</v>
      </c>
      <c r="AA26" s="124">
        <f t="shared" si="8"/>
        <v>0</v>
      </c>
      <c r="AB26" s="124">
        <f t="shared" si="8"/>
        <v>0</v>
      </c>
      <c r="AC26" s="124">
        <f t="shared" si="8"/>
        <v>0</v>
      </c>
      <c r="AD26" s="124">
        <f t="shared" si="8"/>
        <v>0</v>
      </c>
      <c r="AE26" s="124">
        <f t="shared" si="8"/>
        <v>0</v>
      </c>
      <c r="AF26" s="124">
        <f t="shared" si="8"/>
        <v>0</v>
      </c>
      <c r="AG26" s="124">
        <f t="shared" si="8"/>
        <v>0</v>
      </c>
      <c r="AH26" s="124">
        <f t="shared" si="8"/>
        <v>0</v>
      </c>
      <c r="AI26" s="197">
        <f t="shared" si="5"/>
        <v>0</v>
      </c>
    </row>
    <row r="27" spans="1:35" ht="3" customHeight="1">
      <c r="A27" s="288"/>
      <c r="B27" s="145"/>
      <c r="C27" s="65"/>
      <c r="D27" s="128"/>
      <c r="E27" s="128"/>
      <c r="F27" s="128"/>
      <c r="G27" s="128"/>
      <c r="H27" s="128"/>
      <c r="I27" s="128"/>
      <c r="J27" s="128"/>
      <c r="K27" s="128"/>
      <c r="L27" s="128"/>
      <c r="M27" s="128"/>
      <c r="N27" s="128"/>
      <c r="O27" s="128"/>
      <c r="P27" s="128"/>
      <c r="Q27" s="128"/>
      <c r="R27" s="128"/>
      <c r="S27" s="128"/>
      <c r="T27" s="128"/>
      <c r="U27" s="128"/>
      <c r="V27" s="128"/>
      <c r="W27" s="128"/>
      <c r="X27" s="128"/>
      <c r="Y27" s="128"/>
      <c r="Z27" s="128"/>
      <c r="AA27" s="128"/>
      <c r="AB27" s="128"/>
      <c r="AC27" s="128"/>
      <c r="AD27" s="128"/>
      <c r="AE27" s="128"/>
      <c r="AF27" s="128"/>
      <c r="AG27" s="128"/>
      <c r="AH27" s="129"/>
      <c r="AI27" s="200"/>
    </row>
    <row r="28" spans="1:35" ht="13.9" customHeight="1">
      <c r="A28" s="288"/>
      <c r="B28" s="70" t="s">
        <v>131</v>
      </c>
      <c r="C28" s="143"/>
      <c r="D28" s="193"/>
      <c r="E28" s="193"/>
      <c r="F28" s="193"/>
      <c r="G28" s="193"/>
      <c r="H28" s="193"/>
      <c r="I28" s="193"/>
      <c r="J28" s="193"/>
      <c r="K28" s="193"/>
      <c r="L28" s="193"/>
      <c r="M28" s="193"/>
      <c r="N28" s="193"/>
      <c r="O28" s="193"/>
      <c r="P28" s="193"/>
      <c r="Q28" s="193"/>
      <c r="R28" s="193"/>
      <c r="S28" s="193"/>
      <c r="T28" s="193"/>
      <c r="U28" s="193"/>
      <c r="V28" s="193"/>
      <c r="W28" s="193"/>
      <c r="X28" s="193"/>
      <c r="Y28" s="193"/>
      <c r="Z28" s="193"/>
      <c r="AA28" s="193"/>
      <c r="AB28" s="193"/>
      <c r="AC28" s="193"/>
      <c r="AD28" s="193"/>
      <c r="AE28" s="193"/>
      <c r="AF28" s="193"/>
      <c r="AG28" s="193"/>
      <c r="AH28" s="193"/>
      <c r="AI28" s="201">
        <f>SUM(D28:AH28)</f>
        <v>0</v>
      </c>
    </row>
    <row r="29" spans="1:35" ht="3" customHeight="1">
      <c r="A29" s="288"/>
      <c r="B29" s="144"/>
      <c r="C29" s="65"/>
      <c r="D29" s="128"/>
      <c r="E29" s="128"/>
      <c r="F29" s="128"/>
      <c r="G29" s="128"/>
      <c r="H29" s="128"/>
      <c r="I29" s="128"/>
      <c r="J29" s="128"/>
      <c r="K29" s="128"/>
      <c r="L29" s="128"/>
      <c r="M29" s="128"/>
      <c r="N29" s="128"/>
      <c r="O29" s="128"/>
      <c r="P29" s="128"/>
      <c r="Q29" s="128"/>
      <c r="R29" s="128"/>
      <c r="S29" s="128"/>
      <c r="T29" s="128"/>
      <c r="U29" s="128"/>
      <c r="V29" s="128"/>
      <c r="W29" s="128"/>
      <c r="X29" s="128"/>
      <c r="Y29" s="128"/>
      <c r="Z29" s="128"/>
      <c r="AA29" s="128"/>
      <c r="AB29" s="128"/>
      <c r="AC29" s="128"/>
      <c r="AD29" s="128"/>
      <c r="AE29" s="128"/>
      <c r="AF29" s="128"/>
      <c r="AG29" s="128"/>
      <c r="AH29" s="129"/>
      <c r="AI29" s="200"/>
    </row>
    <row r="30" spans="1:35">
      <c r="A30" s="288"/>
      <c r="B30" s="297" t="s">
        <v>31</v>
      </c>
      <c r="C30" s="29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72"/>
      <c r="AI30" s="197">
        <f>SUM(D30:AH30)</f>
        <v>0</v>
      </c>
    </row>
    <row r="31" spans="1:35">
      <c r="A31" s="288"/>
      <c r="B31" s="297" t="s">
        <v>105</v>
      </c>
      <c r="C31" s="29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72"/>
      <c r="AI31" s="197">
        <f>SUM(D31:AH31)</f>
        <v>0</v>
      </c>
    </row>
    <row r="32" spans="1:35" ht="13.5" thickBot="1">
      <c r="A32" s="289"/>
      <c r="B32" s="299" t="s">
        <v>153</v>
      </c>
      <c r="C32" s="300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80"/>
      <c r="AI32" s="202">
        <f>SUM(D32:AH32)</f>
        <v>0</v>
      </c>
    </row>
    <row r="33" spans="1:35" ht="13.5" thickTop="1">
      <c r="A33" s="59"/>
    </row>
    <row r="34" spans="1:35">
      <c r="A34" s="59"/>
    </row>
    <row r="35" spans="1:35">
      <c r="B35" s="347" t="s">
        <v>6</v>
      </c>
      <c r="C35" s="347"/>
      <c r="D35" s="348"/>
      <c r="E35" s="348"/>
      <c r="F35" s="348"/>
      <c r="G35" s="348"/>
      <c r="H35" s="348"/>
      <c r="I35" s="348"/>
      <c r="J35" s="348"/>
      <c r="K35" s="348"/>
      <c r="L35" s="348"/>
      <c r="N35" s="346" t="s">
        <v>7</v>
      </c>
      <c r="O35" s="346"/>
      <c r="P35" s="346"/>
      <c r="Q35" s="346"/>
      <c r="R35" s="346"/>
      <c r="S35" s="4"/>
      <c r="T35" s="4"/>
      <c r="U35" s="4"/>
      <c r="V35" s="4"/>
      <c r="W35" s="4"/>
      <c r="X35" s="4"/>
      <c r="Y35" s="4"/>
      <c r="Z35" s="4"/>
      <c r="AA35" s="4"/>
      <c r="AB35" s="4"/>
      <c r="AD35" s="1" t="s">
        <v>8</v>
      </c>
      <c r="AE35" s="4"/>
      <c r="AF35" s="4"/>
      <c r="AG35" s="4"/>
      <c r="AH35" s="4"/>
      <c r="AI35" s="4"/>
    </row>
    <row r="37" spans="1:35">
      <c r="B37" s="350" t="s">
        <v>22</v>
      </c>
      <c r="C37" s="350"/>
      <c r="D37" s="351"/>
      <c r="E37" s="351"/>
      <c r="F37" s="351"/>
      <c r="G37" s="351"/>
      <c r="H37" s="351"/>
      <c r="I37" s="351"/>
      <c r="J37" s="351"/>
      <c r="K37" s="351"/>
      <c r="L37" s="351"/>
    </row>
    <row r="38" spans="1:35">
      <c r="B38" s="351"/>
      <c r="C38" s="351"/>
      <c r="D38" s="351"/>
      <c r="E38" s="351"/>
      <c r="F38" s="351"/>
      <c r="G38" s="351"/>
      <c r="H38" s="351"/>
      <c r="I38" s="351"/>
      <c r="J38" s="351"/>
      <c r="K38" s="351"/>
      <c r="L38" s="351"/>
      <c r="N38" s="346" t="s">
        <v>23</v>
      </c>
      <c r="O38" s="346"/>
      <c r="P38" s="346"/>
      <c r="Q38" s="346"/>
      <c r="R38" s="346"/>
      <c r="S38" s="4"/>
      <c r="T38" s="4"/>
      <c r="U38" s="4"/>
      <c r="V38" s="4"/>
      <c r="W38" s="4"/>
      <c r="X38" s="4"/>
      <c r="Y38" s="4"/>
      <c r="Z38" s="4"/>
      <c r="AA38" s="4"/>
      <c r="AB38" s="4"/>
      <c r="AD38" s="1" t="s">
        <v>8</v>
      </c>
      <c r="AE38" s="4"/>
      <c r="AF38" s="4"/>
      <c r="AG38" s="4"/>
      <c r="AH38" s="4"/>
      <c r="AI38" s="4"/>
    </row>
    <row r="39" spans="1:35">
      <c r="B39" s="140"/>
      <c r="C39" s="140"/>
      <c r="D39" s="140"/>
      <c r="E39" s="140"/>
      <c r="F39" s="140"/>
      <c r="G39" s="140"/>
      <c r="H39" s="140"/>
      <c r="I39" s="140"/>
      <c r="J39" s="140"/>
      <c r="K39" s="140"/>
      <c r="L39" s="140"/>
      <c r="N39" s="137" t="s">
        <v>126</v>
      </c>
      <c r="O39" s="137" t="s">
        <v>125</v>
      </c>
      <c r="P39" s="137" t="s">
        <v>127</v>
      </c>
      <c r="Q39" s="139"/>
      <c r="R39" s="139"/>
      <c r="S39" s="3"/>
      <c r="T39" s="3"/>
      <c r="U39" s="3"/>
      <c r="V39" s="3"/>
      <c r="W39" s="3"/>
      <c r="X39" s="3"/>
      <c r="Y39" s="3"/>
      <c r="Z39" s="3"/>
      <c r="AA39" s="3"/>
      <c r="AB39" s="3"/>
      <c r="AD39" s="1"/>
      <c r="AE39" s="3"/>
      <c r="AF39" s="3"/>
      <c r="AG39" s="3"/>
      <c r="AH39" s="3"/>
      <c r="AI39" s="3"/>
    </row>
    <row r="40" spans="1:35" ht="13.5" thickBot="1"/>
    <row r="41" spans="1:35" ht="28.15" customHeight="1" thickTop="1" thickBot="1">
      <c r="B41" s="14" t="s">
        <v>9</v>
      </c>
      <c r="C41" s="247" t="s">
        <v>14</v>
      </c>
      <c r="D41" s="248"/>
      <c r="E41" s="248"/>
      <c r="F41" s="248"/>
      <c r="G41" s="248"/>
      <c r="H41" s="249"/>
      <c r="I41" s="352" t="s">
        <v>34</v>
      </c>
      <c r="J41" s="353"/>
      <c r="K41" s="354"/>
      <c r="L41" s="352" t="s">
        <v>35</v>
      </c>
      <c r="M41" s="353"/>
      <c r="N41" s="354"/>
      <c r="O41" s="352" t="s">
        <v>36</v>
      </c>
      <c r="P41" s="248"/>
      <c r="Q41" s="248"/>
      <c r="R41" s="247" t="s">
        <v>15</v>
      </c>
      <c r="S41" s="248"/>
      <c r="T41" s="334"/>
      <c r="U41" s="15"/>
      <c r="V41" s="15"/>
      <c r="W41" s="322" t="s">
        <v>39</v>
      </c>
      <c r="X41" s="323"/>
      <c r="Y41" s="323"/>
      <c r="Z41" s="323"/>
      <c r="AA41" s="323"/>
      <c r="AB41" s="323"/>
      <c r="AC41" s="323"/>
      <c r="AD41" s="323"/>
      <c r="AE41" s="323"/>
      <c r="AF41" s="323"/>
      <c r="AG41" s="323"/>
      <c r="AH41" s="323"/>
      <c r="AI41" s="324"/>
    </row>
    <row r="42" spans="1:35" ht="13.5" thickTop="1">
      <c r="B42" s="13">
        <v>1</v>
      </c>
      <c r="C42" s="234" t="s">
        <v>40</v>
      </c>
      <c r="D42" s="235"/>
      <c r="E42" s="235"/>
      <c r="F42" s="235"/>
      <c r="G42" s="235"/>
      <c r="H42" s="236"/>
      <c r="I42" s="238">
        <f>SUM('Novembre (recto)'!R42:T42)</f>
        <v>0</v>
      </c>
      <c r="J42" s="239"/>
      <c r="K42" s="240"/>
      <c r="L42" s="238">
        <v>0</v>
      </c>
      <c r="M42" s="239"/>
      <c r="N42" s="240"/>
      <c r="O42" s="241">
        <v>0</v>
      </c>
      <c r="P42" s="286"/>
      <c r="Q42" s="286"/>
      <c r="R42" s="244">
        <f>I42+L42-O42</f>
        <v>0</v>
      </c>
      <c r="S42" s="312"/>
      <c r="T42" s="313"/>
      <c r="U42" s="16"/>
      <c r="V42" s="17"/>
      <c r="W42" s="325"/>
      <c r="X42" s="326"/>
      <c r="Y42" s="326"/>
      <c r="Z42" s="326"/>
      <c r="AA42" s="326"/>
      <c r="AB42" s="326"/>
      <c r="AC42" s="326"/>
      <c r="AD42" s="326"/>
      <c r="AE42" s="326"/>
      <c r="AF42" s="326"/>
      <c r="AG42" s="326"/>
      <c r="AH42" s="326"/>
      <c r="AI42" s="327"/>
    </row>
    <row r="43" spans="1:35">
      <c r="B43" s="13" t="s">
        <v>33</v>
      </c>
      <c r="C43" s="342" t="s">
        <v>99</v>
      </c>
      <c r="D43" s="343"/>
      <c r="E43" s="343"/>
      <c r="F43" s="343"/>
      <c r="G43" s="343"/>
      <c r="H43" s="344"/>
      <c r="I43" s="238">
        <f>SUM('Novembre (recto)'!R43:T43)</f>
        <v>0</v>
      </c>
      <c r="J43" s="239"/>
      <c r="K43" s="240"/>
      <c r="L43" s="238">
        <v>0</v>
      </c>
      <c r="M43" s="239"/>
      <c r="N43" s="240"/>
      <c r="O43" s="241">
        <v>0</v>
      </c>
      <c r="P43" s="242"/>
      <c r="Q43" s="243"/>
      <c r="R43" s="244">
        <f>I43+L43-O43</f>
        <v>0</v>
      </c>
      <c r="S43" s="245"/>
      <c r="T43" s="246"/>
      <c r="U43" s="16"/>
      <c r="V43" s="18"/>
      <c r="W43" s="328"/>
      <c r="X43" s="329"/>
      <c r="Y43" s="329"/>
      <c r="Z43" s="329"/>
      <c r="AA43" s="329"/>
      <c r="AB43" s="329"/>
      <c r="AC43" s="329"/>
      <c r="AD43" s="329"/>
      <c r="AE43" s="329"/>
      <c r="AF43" s="329"/>
      <c r="AG43" s="329"/>
      <c r="AH43" s="329"/>
      <c r="AI43" s="330"/>
    </row>
    <row r="44" spans="1:35" ht="13.5" thickBot="1">
      <c r="B44" s="98" t="s">
        <v>104</v>
      </c>
      <c r="C44" s="234" t="s">
        <v>105</v>
      </c>
      <c r="D44" s="235"/>
      <c r="E44" s="235"/>
      <c r="F44" s="235"/>
      <c r="G44" s="235"/>
      <c r="H44" s="236"/>
      <c r="I44" s="238">
        <f>SUM('Novembre (recto)'!R44:T44)</f>
        <v>0</v>
      </c>
      <c r="J44" s="239"/>
      <c r="K44" s="240"/>
      <c r="L44" s="238">
        <f>SUM(AI31)</f>
        <v>0</v>
      </c>
      <c r="M44" s="239"/>
      <c r="N44" s="240"/>
      <c r="O44" s="241">
        <v>0</v>
      </c>
      <c r="P44" s="242"/>
      <c r="Q44" s="243"/>
      <c r="R44" s="244">
        <f>I44+L44-O44</f>
        <v>0</v>
      </c>
      <c r="S44" s="245"/>
      <c r="T44" s="246"/>
      <c r="U44" s="16"/>
      <c r="V44" s="17"/>
      <c r="W44" s="328"/>
      <c r="X44" s="329"/>
      <c r="Y44" s="329"/>
      <c r="Z44" s="329"/>
      <c r="AA44" s="329"/>
      <c r="AB44" s="329"/>
      <c r="AC44" s="329"/>
      <c r="AD44" s="329"/>
      <c r="AE44" s="329"/>
      <c r="AF44" s="329"/>
      <c r="AG44" s="329"/>
      <c r="AH44" s="329"/>
      <c r="AI44" s="330"/>
    </row>
    <row r="45" spans="1:35" ht="14.25" thickTop="1" thickBot="1">
      <c r="B45" s="13">
        <v>2</v>
      </c>
      <c r="C45" s="234" t="s">
        <v>129</v>
      </c>
      <c r="D45" s="235"/>
      <c r="E45" s="235"/>
      <c r="F45" s="235"/>
      <c r="G45" s="235"/>
      <c r="H45" s="236"/>
      <c r="I45" s="238">
        <f>SUM('Novembre (recto)'!R45:T45)</f>
        <v>0</v>
      </c>
      <c r="J45" s="239"/>
      <c r="K45" s="240"/>
      <c r="L45" s="238" t="str">
        <f>IF(IF(AI25&gt;=AI24,AI25-AI24,"0,000")*AI26&lt;=0,"0,000",AI26*1.5)</f>
        <v>0,000</v>
      </c>
      <c r="M45" s="239"/>
      <c r="N45" s="240"/>
      <c r="O45" s="238" t="str">
        <f>IF(IF(AI24&gt;=AI25,AI25-AI24,"0,000")*AI24&lt;=0,"0,000","0,000")</f>
        <v>0,000</v>
      </c>
      <c r="P45" s="338"/>
      <c r="Q45" s="338"/>
      <c r="R45" s="244">
        <f>IF(I45+L45-O45&lt;="0",L45+I45,I45+L45)-U45</f>
        <v>0</v>
      </c>
      <c r="S45" s="245"/>
      <c r="T45" s="245"/>
      <c r="U45" s="204"/>
      <c r="V45" s="16"/>
      <c r="W45" s="331"/>
      <c r="X45" s="332"/>
      <c r="Y45" s="332"/>
      <c r="Z45" s="332"/>
      <c r="AA45" s="332"/>
      <c r="AB45" s="332"/>
      <c r="AC45" s="332"/>
      <c r="AD45" s="332"/>
      <c r="AE45" s="332"/>
      <c r="AF45" s="332"/>
      <c r="AG45" s="332"/>
      <c r="AH45" s="332"/>
      <c r="AI45" s="333"/>
    </row>
    <row r="46" spans="1:35" ht="14.25" thickTop="1" thickBot="1">
      <c r="B46" s="13">
        <v>3</v>
      </c>
      <c r="C46" s="234" t="s">
        <v>130</v>
      </c>
      <c r="D46" s="235"/>
      <c r="E46" s="235"/>
      <c r="F46" s="235"/>
      <c r="G46" s="235"/>
      <c r="H46" s="236"/>
      <c r="I46" s="238">
        <f>SUM('Novembre (recto)'!R46:T46)</f>
        <v>0</v>
      </c>
      <c r="J46" s="239"/>
      <c r="K46" s="240"/>
      <c r="L46" s="238">
        <f>AI28</f>
        <v>0</v>
      </c>
      <c r="M46" s="239"/>
      <c r="N46" s="240"/>
      <c r="O46" s="241">
        <v>0</v>
      </c>
      <c r="P46" s="242"/>
      <c r="Q46" s="243"/>
      <c r="R46" s="244">
        <f>I46+L46-O46</f>
        <v>0</v>
      </c>
      <c r="S46" s="245"/>
      <c r="T46" s="246"/>
      <c r="U46" s="16"/>
      <c r="V46" s="16"/>
      <c r="W46" s="141"/>
      <c r="X46" s="141"/>
      <c r="Y46" s="141"/>
      <c r="Z46" s="141"/>
      <c r="AA46" s="141"/>
      <c r="AB46" s="141"/>
      <c r="AC46" s="141"/>
      <c r="AD46" s="141"/>
      <c r="AE46" s="141"/>
      <c r="AF46" s="141"/>
      <c r="AG46" s="141"/>
      <c r="AH46" s="141"/>
      <c r="AI46" s="141"/>
    </row>
    <row r="47" spans="1:35" ht="14.25" thickTop="1" thickBot="1">
      <c r="B47" s="13">
        <v>4</v>
      </c>
      <c r="C47" s="234" t="s">
        <v>10</v>
      </c>
      <c r="D47" s="235"/>
      <c r="E47" s="235"/>
      <c r="F47" s="235"/>
      <c r="G47" s="235"/>
      <c r="H47" s="236"/>
      <c r="I47" s="238">
        <f>SUM('Novembre (recto)'!R47:T47)</f>
        <v>0</v>
      </c>
      <c r="J47" s="239"/>
      <c r="K47" s="240"/>
      <c r="L47" s="238">
        <f>SUM(AI17,AI21)</f>
        <v>0</v>
      </c>
      <c r="M47" s="239"/>
      <c r="N47" s="240"/>
      <c r="O47" s="241">
        <v>0</v>
      </c>
      <c r="P47" s="286"/>
      <c r="Q47" s="286"/>
      <c r="R47" s="244">
        <f t="shared" ref="R47:R54" si="9">I47+L47-O47</f>
        <v>0</v>
      </c>
      <c r="S47" s="312"/>
      <c r="T47" s="313"/>
      <c r="U47" s="16"/>
      <c r="V47" s="16"/>
      <c r="W47" s="335" t="s">
        <v>30</v>
      </c>
      <c r="X47" s="336"/>
      <c r="Y47" s="336"/>
      <c r="Z47" s="336"/>
      <c r="AA47" s="336"/>
      <c r="AB47" s="336"/>
      <c r="AC47" s="336"/>
      <c r="AD47" s="336"/>
      <c r="AE47" s="336"/>
      <c r="AF47" s="336"/>
      <c r="AG47" s="336"/>
      <c r="AH47" s="336"/>
      <c r="AI47" s="337"/>
    </row>
    <row r="48" spans="1:35" ht="13.5" thickTop="1">
      <c r="B48" s="13">
        <v>5</v>
      </c>
      <c r="C48" s="234" t="s">
        <v>11</v>
      </c>
      <c r="D48" s="235"/>
      <c r="E48" s="235"/>
      <c r="F48" s="235"/>
      <c r="G48" s="235"/>
      <c r="H48" s="236"/>
      <c r="I48" s="238">
        <f>SUM('Novembre (recto)'!R48:T48)</f>
        <v>0</v>
      </c>
      <c r="J48" s="239"/>
      <c r="K48" s="240"/>
      <c r="L48" s="238">
        <v>0</v>
      </c>
      <c r="M48" s="239"/>
      <c r="N48" s="240"/>
      <c r="O48" s="241">
        <v>0</v>
      </c>
      <c r="P48" s="286"/>
      <c r="Q48" s="286"/>
      <c r="R48" s="244">
        <f t="shared" si="9"/>
        <v>0</v>
      </c>
      <c r="S48" s="312"/>
      <c r="T48" s="313"/>
      <c r="U48" s="16"/>
      <c r="V48" s="16"/>
      <c r="W48" s="21"/>
      <c r="X48" s="19" t="s">
        <v>37</v>
      </c>
      <c r="Y48" s="29" t="s">
        <v>43</v>
      </c>
      <c r="Z48" s="29"/>
      <c r="AA48" s="29"/>
      <c r="AB48" s="30"/>
      <c r="AC48" s="22"/>
      <c r="AD48" s="19" t="s">
        <v>41</v>
      </c>
      <c r="AE48" s="29" t="s">
        <v>45</v>
      </c>
      <c r="AF48" s="30"/>
      <c r="AG48" s="30"/>
      <c r="AH48" s="29"/>
      <c r="AI48" s="23"/>
    </row>
    <row r="49" spans="2:35">
      <c r="B49" s="13">
        <v>6</v>
      </c>
      <c r="C49" s="234" t="s">
        <v>98</v>
      </c>
      <c r="D49" s="235"/>
      <c r="E49" s="235"/>
      <c r="F49" s="235"/>
      <c r="G49" s="235"/>
      <c r="H49" s="236"/>
      <c r="I49" s="238">
        <f>SUM('Novembre (recto)'!R49:T49)</f>
        <v>0</v>
      </c>
      <c r="J49" s="239"/>
      <c r="K49" s="240"/>
      <c r="L49" s="238">
        <v>0</v>
      </c>
      <c r="M49" s="239"/>
      <c r="N49" s="240"/>
      <c r="O49" s="241">
        <v>0</v>
      </c>
      <c r="P49" s="286"/>
      <c r="Q49" s="286"/>
      <c r="R49" s="244">
        <f t="shared" si="9"/>
        <v>0</v>
      </c>
      <c r="S49" s="312"/>
      <c r="T49" s="313"/>
      <c r="U49" s="16"/>
      <c r="V49" s="16"/>
      <c r="W49" s="24"/>
      <c r="X49" s="19" t="s">
        <v>38</v>
      </c>
      <c r="Y49" s="20" t="s">
        <v>44</v>
      </c>
      <c r="Z49" s="20"/>
      <c r="AA49" s="20"/>
      <c r="AB49" s="34"/>
      <c r="AC49" s="3"/>
      <c r="AD49" s="19" t="s">
        <v>42</v>
      </c>
      <c r="AE49" s="20" t="s">
        <v>46</v>
      </c>
      <c r="AF49" s="34"/>
      <c r="AG49" s="34"/>
      <c r="AH49" s="20"/>
      <c r="AI49" s="25"/>
    </row>
    <row r="50" spans="2:35">
      <c r="B50" s="13">
        <v>7</v>
      </c>
      <c r="C50" s="234" t="s">
        <v>12</v>
      </c>
      <c r="D50" s="235"/>
      <c r="E50" s="235"/>
      <c r="F50" s="235"/>
      <c r="G50" s="235"/>
      <c r="H50" s="236"/>
      <c r="I50" s="238">
        <f>SUM('Novembre (recto)'!R50:T50)</f>
        <v>0</v>
      </c>
      <c r="J50" s="239"/>
      <c r="K50" s="240"/>
      <c r="L50" s="238">
        <v>0</v>
      </c>
      <c r="M50" s="239"/>
      <c r="N50" s="240"/>
      <c r="O50" s="241">
        <v>0</v>
      </c>
      <c r="P50" s="286"/>
      <c r="Q50" s="286"/>
      <c r="R50" s="244">
        <f t="shared" si="9"/>
        <v>0</v>
      </c>
      <c r="S50" s="312"/>
      <c r="T50" s="313"/>
      <c r="U50" s="16"/>
      <c r="V50" s="16"/>
      <c r="W50" s="24"/>
      <c r="X50" s="19"/>
      <c r="Y50" s="16"/>
      <c r="Z50" s="16"/>
      <c r="AA50" s="16"/>
      <c r="AB50" s="33"/>
      <c r="AC50" s="3"/>
      <c r="AD50" s="19"/>
      <c r="AE50" s="16"/>
      <c r="AF50" s="16"/>
      <c r="AG50" s="16"/>
      <c r="AH50" s="16"/>
      <c r="AI50" s="25"/>
    </row>
    <row r="51" spans="2:35">
      <c r="B51" s="13">
        <v>8</v>
      </c>
      <c r="C51" s="234" t="s">
        <v>13</v>
      </c>
      <c r="D51" s="235"/>
      <c r="E51" s="235"/>
      <c r="F51" s="235"/>
      <c r="G51" s="235"/>
      <c r="H51" s="236"/>
      <c r="I51" s="238">
        <f>SUM('Novembre (recto)'!R51:T51)</f>
        <v>0</v>
      </c>
      <c r="J51" s="239"/>
      <c r="K51" s="240"/>
      <c r="L51" s="238">
        <v>0</v>
      </c>
      <c r="M51" s="239"/>
      <c r="N51" s="240"/>
      <c r="O51" s="241">
        <v>0</v>
      </c>
      <c r="P51" s="242"/>
      <c r="Q51" s="242"/>
      <c r="R51" s="244">
        <f t="shared" si="9"/>
        <v>0</v>
      </c>
      <c r="S51" s="312"/>
      <c r="T51" s="313"/>
      <c r="U51" s="6"/>
      <c r="V51" s="6"/>
      <c r="W51" s="24"/>
      <c r="X51" s="19" t="s">
        <v>110</v>
      </c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25"/>
    </row>
    <row r="52" spans="2:35" ht="13.5" thickBot="1">
      <c r="B52" s="97">
        <v>11</v>
      </c>
      <c r="C52" s="314" t="s">
        <v>27</v>
      </c>
      <c r="D52" s="315"/>
      <c r="E52" s="315"/>
      <c r="F52" s="315"/>
      <c r="G52" s="315"/>
      <c r="H52" s="316"/>
      <c r="I52" s="238">
        <f>SUM('Novembre (recto)'!R52:T52)</f>
        <v>0</v>
      </c>
      <c r="J52" s="239"/>
      <c r="K52" s="240"/>
      <c r="L52" s="365">
        <v>0</v>
      </c>
      <c r="M52" s="365"/>
      <c r="N52" s="365"/>
      <c r="O52" s="317">
        <v>0</v>
      </c>
      <c r="P52" s="317"/>
      <c r="Q52" s="318"/>
      <c r="R52" s="319">
        <f t="shared" si="9"/>
        <v>0</v>
      </c>
      <c r="S52" s="320"/>
      <c r="T52" s="321"/>
      <c r="U52" s="6"/>
      <c r="V52" s="6"/>
      <c r="W52" s="26"/>
      <c r="X52" s="31"/>
      <c r="Y52" s="31"/>
      <c r="Z52" s="27"/>
      <c r="AA52" s="27"/>
      <c r="AB52" s="32"/>
      <c r="AC52" s="27"/>
      <c r="AD52" s="27"/>
      <c r="AE52" s="27"/>
      <c r="AF52" s="27"/>
      <c r="AG52" s="27"/>
      <c r="AH52" s="27"/>
      <c r="AI52" s="28"/>
    </row>
    <row r="53" spans="2:35" ht="14.25" thickTop="1" thickBot="1">
      <c r="B53" s="46">
        <v>12</v>
      </c>
      <c r="C53" s="256" t="s">
        <v>97</v>
      </c>
      <c r="D53" s="257"/>
      <c r="E53" s="257"/>
      <c r="F53" s="257"/>
      <c r="G53" s="257"/>
      <c r="H53" s="258"/>
      <c r="I53" s="238">
        <f>SUM('Novembre (recto)'!R53:T53)</f>
        <v>0</v>
      </c>
      <c r="J53" s="239"/>
      <c r="K53" s="240"/>
      <c r="L53" s="268">
        <v>0</v>
      </c>
      <c r="M53" s="269"/>
      <c r="N53" s="270"/>
      <c r="O53" s="262">
        <v>0</v>
      </c>
      <c r="P53" s="263"/>
      <c r="Q53" s="264"/>
      <c r="R53" s="265">
        <f t="shared" si="9"/>
        <v>0</v>
      </c>
      <c r="S53" s="266"/>
      <c r="T53" s="267"/>
      <c r="U53" s="6"/>
      <c r="V53" s="6"/>
      <c r="AG53" s="250" t="s">
        <v>32</v>
      </c>
      <c r="AH53" s="250"/>
      <c r="AI53" s="250"/>
    </row>
    <row r="54" spans="2:35" ht="15" thickTop="1" thickBot="1">
      <c r="B54" s="47">
        <v>13</v>
      </c>
      <c r="C54" s="271" t="s">
        <v>100</v>
      </c>
      <c r="D54" s="272"/>
      <c r="E54" s="272"/>
      <c r="F54" s="272"/>
      <c r="G54" s="272"/>
      <c r="H54" s="273"/>
      <c r="I54" s="367">
        <f>SUM('Novembre (recto)'!R54:T54)</f>
        <v>0</v>
      </c>
      <c r="J54" s="368"/>
      <c r="K54" s="369"/>
      <c r="L54" s="277">
        <v>0</v>
      </c>
      <c r="M54" s="278"/>
      <c r="N54" s="279"/>
      <c r="O54" s="280">
        <v>0</v>
      </c>
      <c r="P54" s="281"/>
      <c r="Q54" s="282"/>
      <c r="R54" s="283">
        <f t="shared" si="9"/>
        <v>0</v>
      </c>
      <c r="S54" s="284"/>
      <c r="T54" s="285"/>
      <c r="U54" s="6"/>
      <c r="V54" s="6"/>
      <c r="W54" s="251" t="s">
        <v>101</v>
      </c>
      <c r="X54" s="252"/>
      <c r="Y54" s="252"/>
      <c r="Z54" s="253"/>
      <c r="AA54" s="254">
        <f>SUM(O42:Q54)+U45</f>
        <v>0</v>
      </c>
      <c r="AB54" s="255"/>
      <c r="AI54" s="142" t="s">
        <v>111</v>
      </c>
    </row>
    <row r="55" spans="2:35" ht="14.25" thickTop="1">
      <c r="B55" s="132"/>
      <c r="C55" s="306"/>
      <c r="D55" s="307"/>
      <c r="E55" s="307"/>
      <c r="F55" s="307"/>
      <c r="G55" s="307"/>
      <c r="H55" s="307"/>
      <c r="I55" s="366"/>
      <c r="J55" s="366"/>
      <c r="K55" s="366"/>
      <c r="L55" s="309"/>
      <c r="M55" s="309"/>
      <c r="N55" s="309"/>
      <c r="O55" s="310"/>
      <c r="P55" s="310"/>
      <c r="Q55" s="310"/>
      <c r="R55" s="311"/>
      <c r="S55" s="311"/>
      <c r="T55" s="311"/>
      <c r="AG55" s="142"/>
      <c r="AH55" s="142"/>
      <c r="AI55" s="142"/>
    </row>
    <row r="56" spans="2:35">
      <c r="I56" s="3"/>
      <c r="J56" s="3"/>
      <c r="K56" s="3"/>
      <c r="O56" s="3"/>
      <c r="P56" s="3"/>
      <c r="Q56" s="3"/>
    </row>
  </sheetData>
  <mergeCells count="101">
    <mergeCell ref="W54:Z54"/>
    <mergeCell ref="AA54:AB54"/>
    <mergeCell ref="C55:H55"/>
    <mergeCell ref="I55:K55"/>
    <mergeCell ref="L55:N55"/>
    <mergeCell ref="O55:Q55"/>
    <mergeCell ref="R55:T55"/>
    <mergeCell ref="C54:H54"/>
    <mergeCell ref="I54:K54"/>
    <mergeCell ref="L54:N54"/>
    <mergeCell ref="O54:Q54"/>
    <mergeCell ref="R54:T54"/>
    <mergeCell ref="W41:AI41"/>
    <mergeCell ref="W42:AI45"/>
    <mergeCell ref="W47:AI47"/>
    <mergeCell ref="C53:H53"/>
    <mergeCell ref="I53:K53"/>
    <mergeCell ref="L53:N53"/>
    <mergeCell ref="O53:Q53"/>
    <mergeCell ref="R53:T53"/>
    <mergeCell ref="AG53:AI53"/>
    <mergeCell ref="C41:H41"/>
    <mergeCell ref="I41:K41"/>
    <mergeCell ref="L41:N41"/>
    <mergeCell ref="O41:Q41"/>
    <mergeCell ref="R41:T41"/>
    <mergeCell ref="R49:T49"/>
    <mergeCell ref="C52:H52"/>
    <mergeCell ref="I52:K52"/>
    <mergeCell ref="L52:N52"/>
    <mergeCell ref="O52:Q52"/>
    <mergeCell ref="R52:T52"/>
    <mergeCell ref="R50:T50"/>
    <mergeCell ref="C51:H51"/>
    <mergeCell ref="I51:K51"/>
    <mergeCell ref="L51:N51"/>
    <mergeCell ref="B35:L35"/>
    <mergeCell ref="N35:R35"/>
    <mergeCell ref="B37:L38"/>
    <mergeCell ref="B11:B12"/>
    <mergeCell ref="B15:B17"/>
    <mergeCell ref="B19:B21"/>
    <mergeCell ref="B23:B26"/>
    <mergeCell ref="B30:C30"/>
    <mergeCell ref="A7:A32"/>
    <mergeCell ref="B31:C31"/>
    <mergeCell ref="B32:C32"/>
    <mergeCell ref="N38:R38"/>
    <mergeCell ref="O51:Q51"/>
    <mergeCell ref="R51:T51"/>
    <mergeCell ref="C50:H50"/>
    <mergeCell ref="I50:K50"/>
    <mergeCell ref="L50:N50"/>
    <mergeCell ref="R46:T46"/>
    <mergeCell ref="R47:T47"/>
    <mergeCell ref="O47:Q47"/>
    <mergeCell ref="L47:N47"/>
    <mergeCell ref="O50:Q50"/>
    <mergeCell ref="E1:J1"/>
    <mergeCell ref="M1:X1"/>
    <mergeCell ref="AE1:AI1"/>
    <mergeCell ref="G4:L4"/>
    <mergeCell ref="P4:U4"/>
    <mergeCell ref="X4:Y4"/>
    <mergeCell ref="AC4:AD4"/>
    <mergeCell ref="AE4:AI4"/>
    <mergeCell ref="C49:H49"/>
    <mergeCell ref="I49:K49"/>
    <mergeCell ref="L49:N49"/>
    <mergeCell ref="O49:Q49"/>
    <mergeCell ref="C47:H47"/>
    <mergeCell ref="I47:K47"/>
    <mergeCell ref="L46:N46"/>
    <mergeCell ref="O46:Q46"/>
    <mergeCell ref="I48:K48"/>
    <mergeCell ref="L48:N48"/>
    <mergeCell ref="O48:Q48"/>
    <mergeCell ref="R48:T48"/>
    <mergeCell ref="C48:H48"/>
    <mergeCell ref="C42:H42"/>
    <mergeCell ref="I42:K42"/>
    <mergeCell ref="L42:N42"/>
    <mergeCell ref="O42:Q42"/>
    <mergeCell ref="R42:T42"/>
    <mergeCell ref="C43:H43"/>
    <mergeCell ref="I43:K43"/>
    <mergeCell ref="L43:N43"/>
    <mergeCell ref="O43:Q43"/>
    <mergeCell ref="R43:T43"/>
    <mergeCell ref="I44:K44"/>
    <mergeCell ref="C46:H46"/>
    <mergeCell ref="I46:K46"/>
    <mergeCell ref="L44:N44"/>
    <mergeCell ref="O44:Q44"/>
    <mergeCell ref="R44:T44"/>
    <mergeCell ref="C45:H45"/>
    <mergeCell ref="I45:K45"/>
    <mergeCell ref="L45:N45"/>
    <mergeCell ref="O45:Q45"/>
    <mergeCell ref="R45:T45"/>
    <mergeCell ref="C44:H44"/>
  </mergeCells>
  <pageMargins left="0.43307086614173229" right="0" top="0.74803149606299213" bottom="0.74803149606299213" header="0.31496062992125984" footer="0.31496062992125984"/>
  <pageSetup paperSize="5" scale="73" orientation="landscape" r:id="rId1"/>
  <ignoredErrors>
    <ignoredError sqref="R45:T45" formula="1"/>
  </ignoredErrors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zoomScale="110" zoomScaleNormal="110" workbookViewId="0">
      <selection activeCell="B23" sqref="B23:E33"/>
    </sheetView>
  </sheetViews>
  <sheetFormatPr baseColWidth="10" defaultRowHeight="12.75"/>
  <cols>
    <col min="1" max="1" width="6" customWidth="1"/>
    <col min="2" max="2" width="89.85546875" customWidth="1"/>
    <col min="3" max="3" width="24.85546875" customWidth="1"/>
    <col min="4" max="4" width="12.42578125" customWidth="1"/>
    <col min="5" max="6" width="12.28515625" customWidth="1"/>
    <col min="7" max="7" width="13.140625" customWidth="1"/>
  </cols>
  <sheetData>
    <row r="1" spans="1:7" ht="16.5" thickTop="1">
      <c r="A1" s="357" t="s">
        <v>16</v>
      </c>
      <c r="B1" s="359" t="s">
        <v>17</v>
      </c>
      <c r="C1" s="359" t="s">
        <v>18</v>
      </c>
      <c r="D1" s="359" t="s">
        <v>19</v>
      </c>
      <c r="E1" s="359"/>
      <c r="F1" s="355" t="s">
        <v>25</v>
      </c>
      <c r="G1" s="356"/>
    </row>
    <row r="2" spans="1:7" ht="16.5" thickBot="1">
      <c r="A2" s="358"/>
      <c r="B2" s="360"/>
      <c r="C2" s="360"/>
      <c r="D2" s="7" t="s">
        <v>20</v>
      </c>
      <c r="E2" s="7" t="s">
        <v>21</v>
      </c>
      <c r="F2" s="8" t="s">
        <v>26</v>
      </c>
      <c r="G2" s="9" t="s">
        <v>16</v>
      </c>
    </row>
    <row r="3" spans="1:7" ht="15.95" customHeight="1" thickTop="1">
      <c r="A3" s="10">
        <v>1</v>
      </c>
      <c r="B3" s="82"/>
      <c r="C3" s="85"/>
      <c r="D3" s="85"/>
      <c r="E3" s="85"/>
      <c r="F3" s="88"/>
      <c r="G3" s="89"/>
    </row>
    <row r="4" spans="1:7" ht="15.95" customHeight="1">
      <c r="A4" s="11">
        <v>2</v>
      </c>
      <c r="B4" s="83"/>
      <c r="C4" s="86"/>
      <c r="D4" s="86"/>
      <c r="E4" s="86"/>
      <c r="F4" s="90"/>
      <c r="G4" s="91"/>
    </row>
    <row r="5" spans="1:7" ht="15.95" customHeight="1">
      <c r="A5" s="11">
        <v>3</v>
      </c>
      <c r="B5" s="83"/>
      <c r="C5" s="86"/>
      <c r="D5" s="86"/>
      <c r="E5" s="86"/>
      <c r="F5" s="90"/>
      <c r="G5" s="91"/>
    </row>
    <row r="6" spans="1:7" ht="15.95" customHeight="1">
      <c r="A6" s="11">
        <v>4</v>
      </c>
      <c r="B6" s="83"/>
      <c r="C6" s="86"/>
      <c r="D6" s="86"/>
      <c r="E6" s="86"/>
      <c r="F6" s="90"/>
      <c r="G6" s="91"/>
    </row>
    <row r="7" spans="1:7" ht="15.95" customHeight="1">
      <c r="A7" s="11">
        <v>5</v>
      </c>
      <c r="B7" s="83"/>
      <c r="C7" s="86"/>
      <c r="D7" s="86"/>
      <c r="E7" s="86"/>
      <c r="F7" s="90"/>
      <c r="G7" s="91"/>
    </row>
    <row r="8" spans="1:7" ht="15.95" customHeight="1">
      <c r="A8" s="11">
        <v>6</v>
      </c>
      <c r="B8" s="83"/>
      <c r="C8" s="86"/>
      <c r="D8" s="86"/>
      <c r="E8" s="86"/>
      <c r="F8" s="90"/>
      <c r="G8" s="91"/>
    </row>
    <row r="9" spans="1:7" ht="15.95" customHeight="1">
      <c r="A9" s="11">
        <v>7</v>
      </c>
      <c r="B9" s="83"/>
      <c r="C9" s="86"/>
      <c r="D9" s="86"/>
      <c r="E9" s="86"/>
      <c r="F9" s="90"/>
      <c r="G9" s="91"/>
    </row>
    <row r="10" spans="1:7" ht="15.95" customHeight="1">
      <c r="A10" s="11">
        <v>8</v>
      </c>
      <c r="B10" s="83"/>
      <c r="C10" s="86"/>
      <c r="D10" s="86"/>
      <c r="E10" s="86"/>
      <c r="F10" s="90"/>
      <c r="G10" s="91"/>
    </row>
    <row r="11" spans="1:7" ht="15.95" customHeight="1">
      <c r="A11" s="11">
        <v>9</v>
      </c>
      <c r="B11" s="83"/>
      <c r="C11" s="86"/>
      <c r="D11" s="86"/>
      <c r="E11" s="86"/>
      <c r="F11" s="90"/>
      <c r="G11" s="91"/>
    </row>
    <row r="12" spans="1:7" ht="15.95" customHeight="1">
      <c r="A12" s="11">
        <v>10</v>
      </c>
      <c r="B12" s="83"/>
      <c r="C12" s="86"/>
      <c r="D12" s="86"/>
      <c r="E12" s="86"/>
      <c r="F12" s="90"/>
      <c r="G12" s="91"/>
    </row>
    <row r="13" spans="1:7" ht="15.95" customHeight="1">
      <c r="A13" s="11">
        <v>11</v>
      </c>
      <c r="B13" s="83"/>
      <c r="C13" s="86"/>
      <c r="D13" s="86"/>
      <c r="E13" s="86"/>
      <c r="F13" s="90"/>
      <c r="G13" s="91"/>
    </row>
    <row r="14" spans="1:7" ht="15.95" customHeight="1">
      <c r="A14" s="11">
        <v>12</v>
      </c>
      <c r="B14" s="83"/>
      <c r="C14" s="86"/>
      <c r="D14" s="86"/>
      <c r="E14" s="86"/>
      <c r="F14" s="90"/>
      <c r="G14" s="91"/>
    </row>
    <row r="15" spans="1:7" ht="15.95" customHeight="1">
      <c r="A15" s="11">
        <v>13</v>
      </c>
      <c r="B15" s="83"/>
      <c r="C15" s="86"/>
      <c r="D15" s="86"/>
      <c r="E15" s="86"/>
      <c r="F15" s="90"/>
      <c r="G15" s="91"/>
    </row>
    <row r="16" spans="1:7" ht="15.95" customHeight="1">
      <c r="A16" s="11">
        <v>14</v>
      </c>
      <c r="B16" s="83"/>
      <c r="C16" s="86"/>
      <c r="D16" s="86"/>
      <c r="E16" s="86"/>
      <c r="F16" s="90"/>
      <c r="G16" s="91"/>
    </row>
    <row r="17" spans="1:7" ht="15.95" customHeight="1">
      <c r="A17" s="11">
        <v>15</v>
      </c>
      <c r="B17" s="83"/>
      <c r="C17" s="86"/>
      <c r="D17" s="86"/>
      <c r="E17" s="86"/>
      <c r="F17" s="90"/>
      <c r="G17" s="91"/>
    </row>
    <row r="18" spans="1:7" ht="15.95" customHeight="1">
      <c r="A18" s="11">
        <v>16</v>
      </c>
      <c r="B18" s="83"/>
      <c r="C18" s="86"/>
      <c r="D18" s="86"/>
      <c r="E18" s="86"/>
      <c r="F18" s="90"/>
      <c r="G18" s="91"/>
    </row>
    <row r="19" spans="1:7" ht="15.95" customHeight="1">
      <c r="A19" s="11">
        <v>17</v>
      </c>
      <c r="B19" s="83"/>
      <c r="C19" s="86"/>
      <c r="D19" s="86"/>
      <c r="E19" s="86"/>
      <c r="F19" s="90"/>
      <c r="G19" s="91"/>
    </row>
    <row r="20" spans="1:7" ht="15.95" customHeight="1">
      <c r="A20" s="11">
        <v>18</v>
      </c>
      <c r="B20" s="83"/>
      <c r="C20" s="86"/>
      <c r="D20" s="86"/>
      <c r="E20" s="86"/>
      <c r="F20" s="90"/>
      <c r="G20" s="91"/>
    </row>
    <row r="21" spans="1:7" ht="15.95" customHeight="1">
      <c r="A21" s="11">
        <v>19</v>
      </c>
      <c r="B21" s="83"/>
      <c r="C21" s="86"/>
      <c r="D21" s="86"/>
      <c r="E21" s="86"/>
      <c r="F21" s="90"/>
      <c r="G21" s="91"/>
    </row>
    <row r="22" spans="1:7" ht="15.95" customHeight="1">
      <c r="A22" s="11">
        <v>20</v>
      </c>
      <c r="B22" s="83"/>
      <c r="C22" s="86"/>
      <c r="D22" s="86"/>
      <c r="E22" s="86"/>
      <c r="F22" s="90"/>
      <c r="G22" s="91"/>
    </row>
    <row r="23" spans="1:7" ht="15.95" customHeight="1">
      <c r="A23" s="11">
        <v>21</v>
      </c>
      <c r="B23" s="83"/>
      <c r="C23" s="86"/>
      <c r="D23" s="86"/>
      <c r="E23" s="86"/>
      <c r="F23" s="90"/>
      <c r="G23" s="91"/>
    </row>
    <row r="24" spans="1:7" ht="15.95" customHeight="1">
      <c r="A24" s="11">
        <v>22</v>
      </c>
      <c r="B24" s="83"/>
      <c r="C24" s="86"/>
      <c r="D24" s="86"/>
      <c r="E24" s="86"/>
      <c r="F24" s="90"/>
      <c r="G24" s="91"/>
    </row>
    <row r="25" spans="1:7" ht="15.95" customHeight="1">
      <c r="A25" s="11">
        <v>23</v>
      </c>
      <c r="B25" s="83"/>
      <c r="C25" s="86"/>
      <c r="D25" s="86"/>
      <c r="E25" s="86"/>
      <c r="F25" s="90"/>
      <c r="G25" s="91"/>
    </row>
    <row r="26" spans="1:7" ht="15.95" customHeight="1">
      <c r="A26" s="11">
        <v>24</v>
      </c>
      <c r="B26" s="83"/>
      <c r="C26" s="86"/>
      <c r="D26" s="86"/>
      <c r="E26" s="86"/>
      <c r="F26" s="90"/>
      <c r="G26" s="91"/>
    </row>
    <row r="27" spans="1:7" ht="15.95" customHeight="1">
      <c r="A27" s="11">
        <v>25</v>
      </c>
      <c r="B27" s="83"/>
      <c r="C27" s="86"/>
      <c r="D27" s="86"/>
      <c r="E27" s="86"/>
      <c r="F27" s="90"/>
      <c r="G27" s="91"/>
    </row>
    <row r="28" spans="1:7" ht="15.95" customHeight="1">
      <c r="A28" s="11">
        <v>26</v>
      </c>
      <c r="B28" s="83"/>
      <c r="C28" s="86"/>
      <c r="D28" s="86"/>
      <c r="E28" s="86"/>
      <c r="F28" s="90"/>
      <c r="G28" s="91"/>
    </row>
    <row r="29" spans="1:7" ht="15.95" customHeight="1">
      <c r="A29" s="11">
        <v>27</v>
      </c>
      <c r="B29" s="83"/>
      <c r="C29" s="86"/>
      <c r="D29" s="86"/>
      <c r="E29" s="86"/>
      <c r="F29" s="90"/>
      <c r="G29" s="91"/>
    </row>
    <row r="30" spans="1:7" ht="15.95" customHeight="1">
      <c r="A30" s="11">
        <v>28</v>
      </c>
      <c r="B30" s="83"/>
      <c r="C30" s="86"/>
      <c r="D30" s="86"/>
      <c r="E30" s="86"/>
      <c r="F30" s="90"/>
      <c r="G30" s="91"/>
    </row>
    <row r="31" spans="1:7" ht="15.95" customHeight="1">
      <c r="A31" s="11">
        <v>29</v>
      </c>
      <c r="B31" s="83"/>
      <c r="C31" s="86"/>
      <c r="D31" s="90"/>
      <c r="E31" s="86"/>
      <c r="F31" s="90"/>
      <c r="G31" s="91"/>
    </row>
    <row r="32" spans="1:7" ht="15.95" customHeight="1">
      <c r="A32" s="11">
        <v>30</v>
      </c>
      <c r="B32" s="83"/>
      <c r="C32" s="86"/>
      <c r="D32" s="86"/>
      <c r="E32" s="86"/>
      <c r="F32" s="90"/>
      <c r="G32" s="91"/>
    </row>
    <row r="33" spans="1:7" ht="15.95" customHeight="1" thickBot="1">
      <c r="A33" s="12">
        <v>31</v>
      </c>
      <c r="B33" s="83"/>
      <c r="C33" s="87"/>
      <c r="D33" s="87"/>
      <c r="E33" s="87"/>
      <c r="F33" s="92"/>
      <c r="G33" s="93"/>
    </row>
    <row r="34" spans="1:7" ht="13.5" thickTop="1"/>
  </sheetData>
  <sheetProtection password="DDE3" sheet="1" objects="1" scenarios="1"/>
  <mergeCells count="5">
    <mergeCell ref="A1:A2"/>
    <mergeCell ref="B1:B2"/>
    <mergeCell ref="C1:C2"/>
    <mergeCell ref="D1:E1"/>
    <mergeCell ref="F1:G1"/>
  </mergeCells>
  <pageMargins left="0.31496062992125984" right="0.31496062992125984" top="0.55118110236220474" bottom="0.15748031496062992" header="0.31496062992125984" footer="0.31496062992125984"/>
  <pageSetup paperSize="5" orientation="landscape" r:id="rId1"/>
  <headerFooter>
    <oddHeader>&amp;A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I56"/>
  <sheetViews>
    <sheetView zoomScale="90" zoomScaleNormal="90" workbookViewId="0">
      <selection activeCell="W4" sqref="W4"/>
    </sheetView>
  </sheetViews>
  <sheetFormatPr baseColWidth="10" defaultRowHeight="12.75"/>
  <cols>
    <col min="1" max="1" width="3.28515625" customWidth="1"/>
    <col min="2" max="2" width="10.7109375" customWidth="1"/>
    <col min="3" max="3" width="16.28515625" customWidth="1"/>
    <col min="4" max="34" width="6.28515625" customWidth="1"/>
    <col min="35" max="35" width="6.85546875" customWidth="1"/>
  </cols>
  <sheetData>
    <row r="1" spans="1:35" ht="18">
      <c r="A1" s="5"/>
      <c r="B1" s="138"/>
      <c r="C1" s="138"/>
      <c r="D1" s="138"/>
      <c r="E1" s="341"/>
      <c r="F1" s="341"/>
      <c r="G1" s="341"/>
      <c r="H1" s="341"/>
      <c r="I1" s="341"/>
      <c r="J1" s="341"/>
      <c r="K1" s="138"/>
      <c r="L1" s="138"/>
      <c r="M1" s="340" t="s">
        <v>2</v>
      </c>
      <c r="N1" s="340"/>
      <c r="O1" s="340"/>
      <c r="P1" s="340"/>
      <c r="Q1" s="340"/>
      <c r="R1" s="340"/>
      <c r="S1" s="340"/>
      <c r="T1" s="340"/>
      <c r="U1" s="340"/>
      <c r="V1" s="340"/>
      <c r="W1" s="340"/>
      <c r="X1" s="340"/>
      <c r="Y1" s="138"/>
      <c r="Z1" s="138"/>
      <c r="AA1" s="138"/>
      <c r="AB1" s="138"/>
      <c r="AC1" s="138"/>
      <c r="AD1" s="138"/>
      <c r="AE1" s="361" t="s">
        <v>24</v>
      </c>
      <c r="AF1" s="361"/>
      <c r="AG1" s="361"/>
      <c r="AH1" s="361"/>
      <c r="AI1" s="361"/>
    </row>
    <row r="4" spans="1:35">
      <c r="F4" s="152" t="s">
        <v>5</v>
      </c>
      <c r="G4" s="362" t="str">
        <f>IF('Avril (recto)'!G4:L4="","",'Avril (recto)'!G4:L4)</f>
        <v/>
      </c>
      <c r="H4" s="362"/>
      <c r="I4" s="362"/>
      <c r="J4" s="362"/>
      <c r="K4" s="362"/>
      <c r="L4" s="362"/>
      <c r="M4" s="153"/>
      <c r="N4" s="152" t="s">
        <v>4</v>
      </c>
      <c r="O4" s="153"/>
      <c r="P4" s="362" t="str">
        <f>IF('Avril (recto)'!P4:U4="","",'Avril (recto)'!P4:U4)</f>
        <v/>
      </c>
      <c r="Q4" s="362"/>
      <c r="R4" s="362"/>
      <c r="S4" s="362"/>
      <c r="T4" s="362"/>
      <c r="U4" s="362"/>
      <c r="V4" s="153"/>
      <c r="W4" s="152"/>
      <c r="X4" s="363" t="str">
        <f>IF('Avril (recto)'!X4:Y4="","",'Avril (recto)'!X4:Y4)</f>
        <v/>
      </c>
      <c r="Y4" s="363"/>
      <c r="Z4" s="153"/>
      <c r="AA4" s="153"/>
      <c r="AB4" s="153"/>
      <c r="AC4" s="364" t="s">
        <v>3</v>
      </c>
      <c r="AD4" s="364"/>
      <c r="AE4" s="345" t="str">
        <f>PROPER(TEXT(D7,"mmmm-yyyy"))</f>
        <v>Janvier-2020</v>
      </c>
      <c r="AF4" s="345"/>
      <c r="AG4" s="345"/>
      <c r="AH4" s="345"/>
      <c r="AI4" s="345"/>
    </row>
    <row r="5" spans="1:35"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</row>
    <row r="6" spans="1:35" ht="13.5" thickBot="1"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</row>
    <row r="7" spans="1:35" ht="15" thickTop="1" thickBot="1">
      <c r="A7" s="287"/>
      <c r="B7" s="68" t="s">
        <v>83</v>
      </c>
      <c r="C7" s="60"/>
      <c r="D7" s="194">
        <f>EOMONTH('Décembre (recto)'!D7,0)+1</f>
        <v>43831</v>
      </c>
      <c r="E7" s="194">
        <f>D7+1</f>
        <v>43832</v>
      </c>
      <c r="F7" s="194">
        <f>E7+1</f>
        <v>43833</v>
      </c>
      <c r="G7" s="194">
        <f>F7+1</f>
        <v>43834</v>
      </c>
      <c r="H7" s="194">
        <f>G7+1</f>
        <v>43835</v>
      </c>
      <c r="I7" s="194">
        <f t="shared" ref="I7:AG7" si="0">H7+1</f>
        <v>43836</v>
      </c>
      <c r="J7" s="194">
        <f t="shared" si="0"/>
        <v>43837</v>
      </c>
      <c r="K7" s="194">
        <f t="shared" si="0"/>
        <v>43838</v>
      </c>
      <c r="L7" s="194">
        <f t="shared" si="0"/>
        <v>43839</v>
      </c>
      <c r="M7" s="194">
        <f t="shared" si="0"/>
        <v>43840</v>
      </c>
      <c r="N7" s="194">
        <f t="shared" si="0"/>
        <v>43841</v>
      </c>
      <c r="O7" s="194">
        <f t="shared" si="0"/>
        <v>43842</v>
      </c>
      <c r="P7" s="194">
        <f t="shared" si="0"/>
        <v>43843</v>
      </c>
      <c r="Q7" s="194">
        <f t="shared" si="0"/>
        <v>43844</v>
      </c>
      <c r="R7" s="194">
        <f t="shared" si="0"/>
        <v>43845</v>
      </c>
      <c r="S7" s="194">
        <f t="shared" si="0"/>
        <v>43846</v>
      </c>
      <c r="T7" s="194">
        <f t="shared" si="0"/>
        <v>43847</v>
      </c>
      <c r="U7" s="194">
        <f t="shared" si="0"/>
        <v>43848</v>
      </c>
      <c r="V7" s="194">
        <f t="shared" si="0"/>
        <v>43849</v>
      </c>
      <c r="W7" s="194">
        <f t="shared" si="0"/>
        <v>43850</v>
      </c>
      <c r="X7" s="194">
        <f t="shared" si="0"/>
        <v>43851</v>
      </c>
      <c r="Y7" s="194">
        <f t="shared" si="0"/>
        <v>43852</v>
      </c>
      <c r="Z7" s="194">
        <f t="shared" si="0"/>
        <v>43853</v>
      </c>
      <c r="AA7" s="194">
        <f t="shared" si="0"/>
        <v>43854</v>
      </c>
      <c r="AB7" s="194">
        <f t="shared" si="0"/>
        <v>43855</v>
      </c>
      <c r="AC7" s="194">
        <f t="shared" si="0"/>
        <v>43856</v>
      </c>
      <c r="AD7" s="194">
        <f t="shared" si="0"/>
        <v>43857</v>
      </c>
      <c r="AE7" s="194">
        <f t="shared" si="0"/>
        <v>43858</v>
      </c>
      <c r="AF7" s="194">
        <f t="shared" si="0"/>
        <v>43859</v>
      </c>
      <c r="AG7" s="194">
        <f t="shared" si="0"/>
        <v>43860</v>
      </c>
      <c r="AH7" s="194">
        <f>AG7+1</f>
        <v>43861</v>
      </c>
      <c r="AI7" s="195"/>
    </row>
    <row r="8" spans="1:35" ht="14.25" thickTop="1" thickBot="1">
      <c r="A8" s="288"/>
      <c r="B8" s="69" t="s">
        <v>84</v>
      </c>
      <c r="C8" s="81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  <c r="V8" s="125"/>
      <c r="W8" s="125"/>
      <c r="X8" s="125"/>
      <c r="Y8" s="125"/>
      <c r="Z8" s="125"/>
      <c r="AA8" s="125"/>
      <c r="AB8" s="125"/>
      <c r="AC8" s="125"/>
      <c r="AD8" s="125"/>
      <c r="AE8" s="125"/>
      <c r="AF8" s="125"/>
      <c r="AG8" s="125"/>
      <c r="AH8" s="126"/>
      <c r="AI8" s="205"/>
    </row>
    <row r="9" spans="1:35" ht="13.5" thickTop="1">
      <c r="A9" s="288"/>
      <c r="B9" s="70" t="s">
        <v>116</v>
      </c>
      <c r="C9" s="61"/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27"/>
      <c r="W9" s="127"/>
      <c r="X9" s="127"/>
      <c r="Y9" s="127"/>
      <c r="Z9" s="127"/>
      <c r="AA9" s="127"/>
      <c r="AB9" s="127"/>
      <c r="AC9" s="127"/>
      <c r="AD9" s="127"/>
      <c r="AE9" s="127"/>
      <c r="AF9" s="127"/>
      <c r="AG9" s="127"/>
      <c r="AH9" s="71"/>
      <c r="AI9" s="199">
        <f>SUM(D9:AH9)</f>
        <v>0</v>
      </c>
    </row>
    <row r="10" spans="1:35">
      <c r="A10" s="288"/>
      <c r="B10" s="70" t="s">
        <v>0</v>
      </c>
      <c r="C10" s="62"/>
      <c r="D10" s="124">
        <f>SUM(D9-D11+D15+D20+D25)+D28</f>
        <v>0</v>
      </c>
      <c r="E10" s="124">
        <f>SUM(E9-E11+E15+E20+E25)+E28</f>
        <v>0</v>
      </c>
      <c r="F10" s="124">
        <f t="shared" ref="F10:AH10" si="1">SUM(F9-F11+F15+F20+F25)+F28</f>
        <v>0</v>
      </c>
      <c r="G10" s="124">
        <f t="shared" si="1"/>
        <v>0</v>
      </c>
      <c r="H10" s="124">
        <f t="shared" si="1"/>
        <v>0</v>
      </c>
      <c r="I10" s="124">
        <f t="shared" si="1"/>
        <v>0</v>
      </c>
      <c r="J10" s="124">
        <f t="shared" si="1"/>
        <v>0</v>
      </c>
      <c r="K10" s="124">
        <f t="shared" si="1"/>
        <v>0</v>
      </c>
      <c r="L10" s="124">
        <f t="shared" si="1"/>
        <v>0</v>
      </c>
      <c r="M10" s="124">
        <f t="shared" si="1"/>
        <v>0</v>
      </c>
      <c r="N10" s="124">
        <f t="shared" si="1"/>
        <v>0</v>
      </c>
      <c r="O10" s="124">
        <f t="shared" si="1"/>
        <v>0</v>
      </c>
      <c r="P10" s="124">
        <f t="shared" si="1"/>
        <v>0</v>
      </c>
      <c r="Q10" s="124">
        <f t="shared" si="1"/>
        <v>0</v>
      </c>
      <c r="R10" s="124">
        <f t="shared" si="1"/>
        <v>0</v>
      </c>
      <c r="S10" s="124">
        <f t="shared" si="1"/>
        <v>0</v>
      </c>
      <c r="T10" s="124">
        <f t="shared" si="1"/>
        <v>0</v>
      </c>
      <c r="U10" s="124">
        <f t="shared" si="1"/>
        <v>0</v>
      </c>
      <c r="V10" s="124">
        <f t="shared" si="1"/>
        <v>0</v>
      </c>
      <c r="W10" s="124">
        <f t="shared" si="1"/>
        <v>0</v>
      </c>
      <c r="X10" s="124">
        <f t="shared" si="1"/>
        <v>0</v>
      </c>
      <c r="Y10" s="124">
        <f t="shared" si="1"/>
        <v>0</v>
      </c>
      <c r="Z10" s="124">
        <f t="shared" si="1"/>
        <v>0</v>
      </c>
      <c r="AA10" s="124">
        <f t="shared" si="1"/>
        <v>0</v>
      </c>
      <c r="AB10" s="124">
        <f t="shared" si="1"/>
        <v>0</v>
      </c>
      <c r="AC10" s="124">
        <f t="shared" si="1"/>
        <v>0</v>
      </c>
      <c r="AD10" s="124">
        <f t="shared" si="1"/>
        <v>0</v>
      </c>
      <c r="AE10" s="124">
        <f t="shared" si="1"/>
        <v>0</v>
      </c>
      <c r="AF10" s="124">
        <f t="shared" si="1"/>
        <v>0</v>
      </c>
      <c r="AG10" s="124">
        <f t="shared" si="1"/>
        <v>0</v>
      </c>
      <c r="AH10" s="124">
        <f t="shared" si="1"/>
        <v>0</v>
      </c>
      <c r="AI10" s="197">
        <f>SUM(D10:AH10)</f>
        <v>0</v>
      </c>
    </row>
    <row r="11" spans="1:35">
      <c r="A11" s="288"/>
      <c r="B11" s="301" t="s">
        <v>28</v>
      </c>
      <c r="C11" s="63" t="s">
        <v>29</v>
      </c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72"/>
      <c r="AI11" s="197">
        <f>SUM(D11:AH11)</f>
        <v>0</v>
      </c>
    </row>
    <row r="12" spans="1:35">
      <c r="A12" s="288"/>
      <c r="B12" s="302"/>
      <c r="C12" s="63" t="s">
        <v>9</v>
      </c>
      <c r="D12" s="211"/>
      <c r="E12" s="211"/>
      <c r="F12" s="211"/>
      <c r="G12" s="211"/>
      <c r="H12" s="211"/>
      <c r="I12" s="211"/>
      <c r="J12" s="211"/>
      <c r="K12" s="211"/>
      <c r="L12" s="211"/>
      <c r="M12" s="211"/>
      <c r="N12" s="211"/>
      <c r="O12" s="211"/>
      <c r="P12" s="211"/>
      <c r="Q12" s="211"/>
      <c r="R12" s="211"/>
      <c r="S12" s="211"/>
      <c r="T12" s="211"/>
      <c r="U12" s="211"/>
      <c r="V12" s="211"/>
      <c r="W12" s="211"/>
      <c r="X12" s="211"/>
      <c r="Y12" s="211"/>
      <c r="Z12" s="211"/>
      <c r="AA12" s="211"/>
      <c r="AB12" s="211"/>
      <c r="AC12" s="211"/>
      <c r="AD12" s="211"/>
      <c r="AE12" s="211"/>
      <c r="AF12" s="211"/>
      <c r="AG12" s="211"/>
      <c r="AH12" s="211"/>
      <c r="AI12" s="197"/>
    </row>
    <row r="13" spans="1:35">
      <c r="A13" s="288"/>
      <c r="B13" s="70" t="s">
        <v>1</v>
      </c>
      <c r="C13" s="62"/>
      <c r="D13" s="124">
        <f t="shared" ref="D13:AH13" si="2">SUM(D11)</f>
        <v>0</v>
      </c>
      <c r="E13" s="124">
        <f t="shared" si="2"/>
        <v>0</v>
      </c>
      <c r="F13" s="124">
        <f t="shared" si="2"/>
        <v>0</v>
      </c>
      <c r="G13" s="124">
        <f t="shared" si="2"/>
        <v>0</v>
      </c>
      <c r="H13" s="124">
        <f t="shared" si="2"/>
        <v>0</v>
      </c>
      <c r="I13" s="124">
        <f t="shared" si="2"/>
        <v>0</v>
      </c>
      <c r="J13" s="124">
        <f t="shared" si="2"/>
        <v>0</v>
      </c>
      <c r="K13" s="124">
        <f t="shared" si="2"/>
        <v>0</v>
      </c>
      <c r="L13" s="124">
        <f t="shared" si="2"/>
        <v>0</v>
      </c>
      <c r="M13" s="124">
        <f t="shared" si="2"/>
        <v>0</v>
      </c>
      <c r="N13" s="124">
        <f t="shared" si="2"/>
        <v>0</v>
      </c>
      <c r="O13" s="124">
        <f t="shared" si="2"/>
        <v>0</v>
      </c>
      <c r="P13" s="124">
        <f t="shared" si="2"/>
        <v>0</v>
      </c>
      <c r="Q13" s="124">
        <f t="shared" si="2"/>
        <v>0</v>
      </c>
      <c r="R13" s="124">
        <f t="shared" si="2"/>
        <v>0</v>
      </c>
      <c r="S13" s="124">
        <f t="shared" si="2"/>
        <v>0</v>
      </c>
      <c r="T13" s="124">
        <f t="shared" si="2"/>
        <v>0</v>
      </c>
      <c r="U13" s="124">
        <f t="shared" si="2"/>
        <v>0</v>
      </c>
      <c r="V13" s="124">
        <f t="shared" si="2"/>
        <v>0</v>
      </c>
      <c r="W13" s="124">
        <f t="shared" si="2"/>
        <v>0</v>
      </c>
      <c r="X13" s="124">
        <f t="shared" si="2"/>
        <v>0</v>
      </c>
      <c r="Y13" s="124">
        <f t="shared" si="2"/>
        <v>0</v>
      </c>
      <c r="Z13" s="124">
        <f t="shared" si="2"/>
        <v>0</v>
      </c>
      <c r="AA13" s="124">
        <f t="shared" si="2"/>
        <v>0</v>
      </c>
      <c r="AB13" s="124">
        <f t="shared" si="2"/>
        <v>0</v>
      </c>
      <c r="AC13" s="124">
        <f t="shared" si="2"/>
        <v>0</v>
      </c>
      <c r="AD13" s="124">
        <f t="shared" si="2"/>
        <v>0</v>
      </c>
      <c r="AE13" s="124">
        <f t="shared" si="2"/>
        <v>0</v>
      </c>
      <c r="AF13" s="124">
        <f t="shared" si="2"/>
        <v>0</v>
      </c>
      <c r="AG13" s="124">
        <f t="shared" si="2"/>
        <v>0</v>
      </c>
      <c r="AH13" s="124">
        <f t="shared" si="2"/>
        <v>0</v>
      </c>
      <c r="AI13" s="198">
        <f>SUM(D13:AH13)</f>
        <v>0</v>
      </c>
    </row>
    <row r="14" spans="1:35" ht="3" customHeight="1">
      <c r="A14" s="288"/>
      <c r="B14" s="73"/>
      <c r="C14" s="56"/>
      <c r="D14" s="187"/>
      <c r="E14" s="187"/>
      <c r="F14" s="187"/>
      <c r="G14" s="187"/>
      <c r="H14" s="187"/>
      <c r="I14" s="187"/>
      <c r="J14" s="187"/>
      <c r="K14" s="187"/>
      <c r="L14" s="187"/>
      <c r="M14" s="187"/>
      <c r="N14" s="187"/>
      <c r="O14" s="187"/>
      <c r="P14" s="187"/>
      <c r="Q14" s="187"/>
      <c r="R14" s="187"/>
      <c r="S14" s="187"/>
      <c r="T14" s="187"/>
      <c r="U14" s="187"/>
      <c r="V14" s="187"/>
      <c r="W14" s="187"/>
      <c r="X14" s="187"/>
      <c r="Y14" s="187"/>
      <c r="Z14" s="187"/>
      <c r="AA14" s="187"/>
      <c r="AB14" s="187"/>
      <c r="AC14" s="187"/>
      <c r="AD14" s="187"/>
      <c r="AE14" s="187"/>
      <c r="AF14" s="187"/>
      <c r="AG14" s="187"/>
      <c r="AH14" s="188"/>
      <c r="AI14" s="203"/>
    </row>
    <row r="15" spans="1:35" ht="25.5">
      <c r="A15" s="288"/>
      <c r="B15" s="303" t="s">
        <v>117</v>
      </c>
      <c r="C15" s="146" t="s">
        <v>122</v>
      </c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197">
        <f t="shared" ref="AI15:AI17" si="3">SUM(D15:AH15)</f>
        <v>0</v>
      </c>
    </row>
    <row r="16" spans="1:35" ht="25.5">
      <c r="A16" s="288"/>
      <c r="B16" s="304"/>
      <c r="C16" s="146" t="s">
        <v>123</v>
      </c>
      <c r="D16" s="3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74"/>
      <c r="AI16" s="197">
        <f t="shared" si="3"/>
        <v>0</v>
      </c>
    </row>
    <row r="17" spans="1:35">
      <c r="A17" s="288"/>
      <c r="B17" s="305"/>
      <c r="C17" s="147" t="s">
        <v>85</v>
      </c>
      <c r="D17" s="136">
        <f t="shared" ref="D17:AH17" si="4">SUM(D15:D16)*1.5</f>
        <v>0</v>
      </c>
      <c r="E17" s="136">
        <f t="shared" si="4"/>
        <v>0</v>
      </c>
      <c r="F17" s="136">
        <f t="shared" si="4"/>
        <v>0</v>
      </c>
      <c r="G17" s="136">
        <f t="shared" si="4"/>
        <v>0</v>
      </c>
      <c r="H17" s="136">
        <f t="shared" si="4"/>
        <v>0</v>
      </c>
      <c r="I17" s="136">
        <f t="shared" si="4"/>
        <v>0</v>
      </c>
      <c r="J17" s="136">
        <f t="shared" si="4"/>
        <v>0</v>
      </c>
      <c r="K17" s="136">
        <f t="shared" si="4"/>
        <v>0</v>
      </c>
      <c r="L17" s="136">
        <f t="shared" si="4"/>
        <v>0</v>
      </c>
      <c r="M17" s="136">
        <f t="shared" si="4"/>
        <v>0</v>
      </c>
      <c r="N17" s="136">
        <f t="shared" si="4"/>
        <v>0</v>
      </c>
      <c r="O17" s="136">
        <f t="shared" si="4"/>
        <v>0</v>
      </c>
      <c r="P17" s="136">
        <f t="shared" si="4"/>
        <v>0</v>
      </c>
      <c r="Q17" s="136">
        <f t="shared" si="4"/>
        <v>0</v>
      </c>
      <c r="R17" s="136">
        <f t="shared" si="4"/>
        <v>0</v>
      </c>
      <c r="S17" s="136">
        <f t="shared" si="4"/>
        <v>0</v>
      </c>
      <c r="T17" s="136">
        <f t="shared" si="4"/>
        <v>0</v>
      </c>
      <c r="U17" s="136">
        <f t="shared" si="4"/>
        <v>0</v>
      </c>
      <c r="V17" s="136">
        <f t="shared" si="4"/>
        <v>0</v>
      </c>
      <c r="W17" s="136">
        <f t="shared" si="4"/>
        <v>0</v>
      </c>
      <c r="X17" s="136">
        <f t="shared" si="4"/>
        <v>0</v>
      </c>
      <c r="Y17" s="136">
        <f t="shared" si="4"/>
        <v>0</v>
      </c>
      <c r="Z17" s="136">
        <f t="shared" si="4"/>
        <v>0</v>
      </c>
      <c r="AA17" s="136">
        <f t="shared" si="4"/>
        <v>0</v>
      </c>
      <c r="AB17" s="136">
        <f t="shared" si="4"/>
        <v>0</v>
      </c>
      <c r="AC17" s="136">
        <f t="shared" si="4"/>
        <v>0</v>
      </c>
      <c r="AD17" s="136">
        <f t="shared" si="4"/>
        <v>0</v>
      </c>
      <c r="AE17" s="136">
        <f t="shared" si="4"/>
        <v>0</v>
      </c>
      <c r="AF17" s="136">
        <f t="shared" si="4"/>
        <v>0</v>
      </c>
      <c r="AG17" s="136">
        <f t="shared" si="4"/>
        <v>0</v>
      </c>
      <c r="AH17" s="136">
        <f t="shared" si="4"/>
        <v>0</v>
      </c>
      <c r="AI17" s="197">
        <f t="shared" si="3"/>
        <v>0</v>
      </c>
    </row>
    <row r="18" spans="1:35" ht="3" customHeight="1">
      <c r="A18" s="288"/>
      <c r="B18" s="78"/>
      <c r="C18" s="66"/>
      <c r="D18" s="67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75"/>
      <c r="AI18" s="200"/>
    </row>
    <row r="19" spans="1:35">
      <c r="A19" s="288"/>
      <c r="B19" s="290" t="s">
        <v>118</v>
      </c>
      <c r="C19" s="148" t="s">
        <v>55</v>
      </c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  <c r="P19" s="125"/>
      <c r="Q19" s="125"/>
      <c r="R19" s="125"/>
      <c r="S19" s="125"/>
      <c r="T19" s="125"/>
      <c r="U19" s="125"/>
      <c r="V19" s="125"/>
      <c r="W19" s="125"/>
      <c r="X19" s="125"/>
      <c r="Y19" s="125"/>
      <c r="Z19" s="125"/>
      <c r="AA19" s="125"/>
      <c r="AB19" s="125"/>
      <c r="AC19" s="125"/>
      <c r="AD19" s="125"/>
      <c r="AE19" s="125"/>
      <c r="AF19" s="125"/>
      <c r="AG19" s="125"/>
      <c r="AH19" s="126"/>
      <c r="AI19" s="208">
        <f t="shared" ref="AI19:AI26" si="5">SUM(D19:AH19)</f>
        <v>0</v>
      </c>
    </row>
    <row r="20" spans="1:35">
      <c r="A20" s="288"/>
      <c r="B20" s="291"/>
      <c r="C20" s="149" t="s">
        <v>56</v>
      </c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77"/>
      <c r="AI20" s="197">
        <f>SUM(D20:AH20)</f>
        <v>0</v>
      </c>
    </row>
    <row r="21" spans="1:35">
      <c r="A21" s="288"/>
      <c r="B21" s="292"/>
      <c r="C21" s="147" t="s">
        <v>85</v>
      </c>
      <c r="D21" s="136">
        <f>SUM(D19)*6</f>
        <v>0</v>
      </c>
      <c r="E21" s="136">
        <f t="shared" ref="E21:AH21" si="6">SUM(E19)*6</f>
        <v>0</v>
      </c>
      <c r="F21" s="136">
        <f t="shared" si="6"/>
        <v>0</v>
      </c>
      <c r="G21" s="136">
        <f t="shared" si="6"/>
        <v>0</v>
      </c>
      <c r="H21" s="136">
        <f t="shared" si="6"/>
        <v>0</v>
      </c>
      <c r="I21" s="136">
        <f t="shared" si="6"/>
        <v>0</v>
      </c>
      <c r="J21" s="136">
        <f t="shared" si="6"/>
        <v>0</v>
      </c>
      <c r="K21" s="136">
        <f t="shared" si="6"/>
        <v>0</v>
      </c>
      <c r="L21" s="136">
        <f t="shared" si="6"/>
        <v>0</v>
      </c>
      <c r="M21" s="136">
        <f t="shared" si="6"/>
        <v>0</v>
      </c>
      <c r="N21" s="136">
        <f t="shared" si="6"/>
        <v>0</v>
      </c>
      <c r="O21" s="136">
        <f t="shared" si="6"/>
        <v>0</v>
      </c>
      <c r="P21" s="136">
        <f t="shared" si="6"/>
        <v>0</v>
      </c>
      <c r="Q21" s="136">
        <f t="shared" si="6"/>
        <v>0</v>
      </c>
      <c r="R21" s="136">
        <f t="shared" si="6"/>
        <v>0</v>
      </c>
      <c r="S21" s="136">
        <f t="shared" si="6"/>
        <v>0</v>
      </c>
      <c r="T21" s="136">
        <f t="shared" si="6"/>
        <v>0</v>
      </c>
      <c r="U21" s="136">
        <f t="shared" si="6"/>
        <v>0</v>
      </c>
      <c r="V21" s="136">
        <f t="shared" si="6"/>
        <v>0</v>
      </c>
      <c r="W21" s="136">
        <f t="shared" si="6"/>
        <v>0</v>
      </c>
      <c r="X21" s="136">
        <f t="shared" si="6"/>
        <v>0</v>
      </c>
      <c r="Y21" s="136">
        <f t="shared" si="6"/>
        <v>0</v>
      </c>
      <c r="Z21" s="136">
        <f t="shared" si="6"/>
        <v>0</v>
      </c>
      <c r="AA21" s="136">
        <f t="shared" si="6"/>
        <v>0</v>
      </c>
      <c r="AB21" s="136">
        <f t="shared" si="6"/>
        <v>0</v>
      </c>
      <c r="AC21" s="136">
        <f t="shared" si="6"/>
        <v>0</v>
      </c>
      <c r="AD21" s="136">
        <f t="shared" si="6"/>
        <v>0</v>
      </c>
      <c r="AE21" s="136">
        <f t="shared" si="6"/>
        <v>0</v>
      </c>
      <c r="AF21" s="136">
        <f t="shared" si="6"/>
        <v>0</v>
      </c>
      <c r="AG21" s="136">
        <f t="shared" si="6"/>
        <v>0</v>
      </c>
      <c r="AH21" s="136">
        <f t="shared" si="6"/>
        <v>0</v>
      </c>
      <c r="AI21" s="197">
        <f t="shared" si="5"/>
        <v>0</v>
      </c>
    </row>
    <row r="22" spans="1:35" ht="3" customHeight="1">
      <c r="A22" s="288"/>
      <c r="B22" s="79"/>
      <c r="C22" s="66"/>
      <c r="D22" s="206"/>
      <c r="E22" s="206"/>
      <c r="F22" s="206"/>
      <c r="G22" s="206"/>
      <c r="H22" s="206"/>
      <c r="I22" s="206"/>
      <c r="J22" s="206"/>
      <c r="K22" s="206"/>
      <c r="L22" s="206"/>
      <c r="M22" s="206"/>
      <c r="N22" s="206"/>
      <c r="O22" s="206"/>
      <c r="P22" s="206"/>
      <c r="Q22" s="206"/>
      <c r="R22" s="206"/>
      <c r="S22" s="206"/>
      <c r="T22" s="206"/>
      <c r="U22" s="206"/>
      <c r="V22" s="206"/>
      <c r="W22" s="206"/>
      <c r="X22" s="206"/>
      <c r="Y22" s="206"/>
      <c r="Z22" s="206"/>
      <c r="AA22" s="206"/>
      <c r="AB22" s="206"/>
      <c r="AC22" s="206"/>
      <c r="AD22" s="206"/>
      <c r="AE22" s="206"/>
      <c r="AF22" s="206"/>
      <c r="AG22" s="206"/>
      <c r="AH22" s="207"/>
      <c r="AI22" s="200"/>
    </row>
    <row r="23" spans="1:35" ht="13.5">
      <c r="A23" s="288"/>
      <c r="B23" s="293" t="s">
        <v>121</v>
      </c>
      <c r="C23" s="196" t="s">
        <v>120</v>
      </c>
      <c r="D23" s="220" t="str">
        <f>PROPER(TEXT(D7,"DDD"))</f>
        <v>Mer</v>
      </c>
      <c r="E23" s="220" t="str">
        <f t="shared" ref="E23:AH23" si="7">PROPER(TEXT(E7,"DDD"))</f>
        <v>Jeu</v>
      </c>
      <c r="F23" s="220" t="str">
        <f t="shared" si="7"/>
        <v>Ven</v>
      </c>
      <c r="G23" s="220" t="str">
        <f t="shared" si="7"/>
        <v>Sam</v>
      </c>
      <c r="H23" s="220" t="str">
        <f t="shared" si="7"/>
        <v>Dim</v>
      </c>
      <c r="I23" s="220" t="str">
        <f t="shared" si="7"/>
        <v>Lun</v>
      </c>
      <c r="J23" s="220" t="str">
        <f t="shared" si="7"/>
        <v>Mar</v>
      </c>
      <c r="K23" s="220" t="str">
        <f t="shared" si="7"/>
        <v>Mer</v>
      </c>
      <c r="L23" s="220" t="str">
        <f t="shared" si="7"/>
        <v>Jeu</v>
      </c>
      <c r="M23" s="220" t="str">
        <f t="shared" si="7"/>
        <v>Ven</v>
      </c>
      <c r="N23" s="220" t="str">
        <f t="shared" si="7"/>
        <v>Sam</v>
      </c>
      <c r="O23" s="220" t="str">
        <f t="shared" si="7"/>
        <v>Dim</v>
      </c>
      <c r="P23" s="220" t="str">
        <f t="shared" si="7"/>
        <v>Lun</v>
      </c>
      <c r="Q23" s="220" t="str">
        <f t="shared" si="7"/>
        <v>Mar</v>
      </c>
      <c r="R23" s="220" t="str">
        <f t="shared" si="7"/>
        <v>Mer</v>
      </c>
      <c r="S23" s="220" t="str">
        <f t="shared" si="7"/>
        <v>Jeu</v>
      </c>
      <c r="T23" s="220" t="str">
        <f t="shared" si="7"/>
        <v>Ven</v>
      </c>
      <c r="U23" s="220" t="str">
        <f t="shared" si="7"/>
        <v>Sam</v>
      </c>
      <c r="V23" s="220" t="str">
        <f t="shared" si="7"/>
        <v>Dim</v>
      </c>
      <c r="W23" s="220" t="str">
        <f t="shared" si="7"/>
        <v>Lun</v>
      </c>
      <c r="X23" s="220" t="str">
        <f t="shared" si="7"/>
        <v>Mar</v>
      </c>
      <c r="Y23" s="220" t="str">
        <f t="shared" si="7"/>
        <v>Mer</v>
      </c>
      <c r="Z23" s="220" t="str">
        <f t="shared" si="7"/>
        <v>Jeu</v>
      </c>
      <c r="AA23" s="220" t="str">
        <f t="shared" si="7"/>
        <v>Ven</v>
      </c>
      <c r="AB23" s="220" t="str">
        <f t="shared" si="7"/>
        <v>Sam</v>
      </c>
      <c r="AC23" s="220" t="str">
        <f t="shared" si="7"/>
        <v>Dim</v>
      </c>
      <c r="AD23" s="220" t="str">
        <f t="shared" si="7"/>
        <v>Lun</v>
      </c>
      <c r="AE23" s="220" t="str">
        <f t="shared" si="7"/>
        <v>Mar</v>
      </c>
      <c r="AF23" s="220" t="str">
        <f t="shared" si="7"/>
        <v>Mer</v>
      </c>
      <c r="AG23" s="220" t="str">
        <f t="shared" si="7"/>
        <v>Jeu</v>
      </c>
      <c r="AH23" s="220" t="str">
        <f t="shared" si="7"/>
        <v>Ven</v>
      </c>
      <c r="AI23" s="197"/>
    </row>
    <row r="24" spans="1:35">
      <c r="A24" s="288"/>
      <c r="B24" s="294"/>
      <c r="C24" s="63" t="s">
        <v>124</v>
      </c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72"/>
      <c r="AI24" s="197">
        <f t="shared" si="5"/>
        <v>0</v>
      </c>
    </row>
    <row r="25" spans="1:35">
      <c r="A25" s="288"/>
      <c r="B25" s="295"/>
      <c r="C25" s="150" t="s">
        <v>119</v>
      </c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76"/>
      <c r="AI25" s="197">
        <f t="shared" si="5"/>
        <v>0</v>
      </c>
    </row>
    <row r="26" spans="1:35">
      <c r="A26" s="288"/>
      <c r="B26" s="296"/>
      <c r="C26" s="151" t="s">
        <v>128</v>
      </c>
      <c r="D26" s="124">
        <f t="shared" ref="D26:AH26" si="8">D25-D24</f>
        <v>0</v>
      </c>
      <c r="E26" s="124">
        <f t="shared" si="8"/>
        <v>0</v>
      </c>
      <c r="F26" s="124">
        <f t="shared" si="8"/>
        <v>0</v>
      </c>
      <c r="G26" s="124">
        <f t="shared" si="8"/>
        <v>0</v>
      </c>
      <c r="H26" s="124">
        <f t="shared" si="8"/>
        <v>0</v>
      </c>
      <c r="I26" s="124">
        <f t="shared" si="8"/>
        <v>0</v>
      </c>
      <c r="J26" s="124">
        <f t="shared" si="8"/>
        <v>0</v>
      </c>
      <c r="K26" s="124">
        <f t="shared" si="8"/>
        <v>0</v>
      </c>
      <c r="L26" s="124">
        <f t="shared" si="8"/>
        <v>0</v>
      </c>
      <c r="M26" s="124">
        <f t="shared" si="8"/>
        <v>0</v>
      </c>
      <c r="N26" s="124">
        <f t="shared" si="8"/>
        <v>0</v>
      </c>
      <c r="O26" s="124">
        <f t="shared" si="8"/>
        <v>0</v>
      </c>
      <c r="P26" s="124">
        <f t="shared" si="8"/>
        <v>0</v>
      </c>
      <c r="Q26" s="124">
        <f t="shared" si="8"/>
        <v>0</v>
      </c>
      <c r="R26" s="124">
        <f t="shared" si="8"/>
        <v>0</v>
      </c>
      <c r="S26" s="124">
        <f t="shared" si="8"/>
        <v>0</v>
      </c>
      <c r="T26" s="124">
        <f t="shared" si="8"/>
        <v>0</v>
      </c>
      <c r="U26" s="124">
        <f t="shared" si="8"/>
        <v>0</v>
      </c>
      <c r="V26" s="124">
        <f t="shared" si="8"/>
        <v>0</v>
      </c>
      <c r="W26" s="124">
        <f t="shared" si="8"/>
        <v>0</v>
      </c>
      <c r="X26" s="124">
        <f t="shared" si="8"/>
        <v>0</v>
      </c>
      <c r="Y26" s="124">
        <f t="shared" si="8"/>
        <v>0</v>
      </c>
      <c r="Z26" s="124">
        <f t="shared" si="8"/>
        <v>0</v>
      </c>
      <c r="AA26" s="124">
        <f t="shared" si="8"/>
        <v>0</v>
      </c>
      <c r="AB26" s="124">
        <f t="shared" si="8"/>
        <v>0</v>
      </c>
      <c r="AC26" s="124">
        <f t="shared" si="8"/>
        <v>0</v>
      </c>
      <c r="AD26" s="124">
        <f t="shared" si="8"/>
        <v>0</v>
      </c>
      <c r="AE26" s="124">
        <f t="shared" si="8"/>
        <v>0</v>
      </c>
      <c r="AF26" s="124">
        <f t="shared" si="8"/>
        <v>0</v>
      </c>
      <c r="AG26" s="124">
        <f t="shared" si="8"/>
        <v>0</v>
      </c>
      <c r="AH26" s="124">
        <f t="shared" si="8"/>
        <v>0</v>
      </c>
      <c r="AI26" s="197">
        <f t="shared" si="5"/>
        <v>0</v>
      </c>
    </row>
    <row r="27" spans="1:35" ht="3" customHeight="1">
      <c r="A27" s="288"/>
      <c r="B27" s="145"/>
      <c r="C27" s="65"/>
      <c r="D27" s="128"/>
      <c r="E27" s="128"/>
      <c r="F27" s="128"/>
      <c r="G27" s="128"/>
      <c r="H27" s="128"/>
      <c r="I27" s="128"/>
      <c r="J27" s="128"/>
      <c r="K27" s="128"/>
      <c r="L27" s="128"/>
      <c r="M27" s="128"/>
      <c r="N27" s="128"/>
      <c r="O27" s="128"/>
      <c r="P27" s="128"/>
      <c r="Q27" s="128"/>
      <c r="R27" s="128"/>
      <c r="S27" s="128"/>
      <c r="T27" s="128"/>
      <c r="U27" s="128"/>
      <c r="V27" s="128"/>
      <c r="W27" s="128"/>
      <c r="X27" s="128"/>
      <c r="Y27" s="128"/>
      <c r="Z27" s="128"/>
      <c r="AA27" s="128"/>
      <c r="AB27" s="128"/>
      <c r="AC27" s="128"/>
      <c r="AD27" s="128"/>
      <c r="AE27" s="128"/>
      <c r="AF27" s="128"/>
      <c r="AG27" s="128"/>
      <c r="AH27" s="129"/>
      <c r="AI27" s="200"/>
    </row>
    <row r="28" spans="1:35" ht="13.9" customHeight="1">
      <c r="A28" s="288"/>
      <c r="B28" s="70" t="s">
        <v>131</v>
      </c>
      <c r="C28" s="143"/>
      <c r="D28" s="193"/>
      <c r="E28" s="193"/>
      <c r="F28" s="193"/>
      <c r="G28" s="193"/>
      <c r="H28" s="193"/>
      <c r="I28" s="193"/>
      <c r="J28" s="193"/>
      <c r="K28" s="193"/>
      <c r="L28" s="193"/>
      <c r="M28" s="193"/>
      <c r="N28" s="193"/>
      <c r="O28" s="193"/>
      <c r="P28" s="193"/>
      <c r="Q28" s="193"/>
      <c r="R28" s="193"/>
      <c r="S28" s="193"/>
      <c r="T28" s="193"/>
      <c r="U28" s="193"/>
      <c r="V28" s="193"/>
      <c r="W28" s="193"/>
      <c r="X28" s="193"/>
      <c r="Y28" s="193"/>
      <c r="Z28" s="193"/>
      <c r="AA28" s="193"/>
      <c r="AB28" s="193"/>
      <c r="AC28" s="193"/>
      <c r="AD28" s="193"/>
      <c r="AE28" s="193"/>
      <c r="AF28" s="193"/>
      <c r="AG28" s="193"/>
      <c r="AH28" s="193"/>
      <c r="AI28" s="201">
        <f>SUM(D28:AH28)</f>
        <v>0</v>
      </c>
    </row>
    <row r="29" spans="1:35" ht="3" customHeight="1">
      <c r="A29" s="288"/>
      <c r="B29" s="144"/>
      <c r="C29" s="65"/>
      <c r="D29" s="128"/>
      <c r="E29" s="128"/>
      <c r="F29" s="128"/>
      <c r="G29" s="128"/>
      <c r="H29" s="128"/>
      <c r="I29" s="128"/>
      <c r="J29" s="128"/>
      <c r="K29" s="128"/>
      <c r="L29" s="128"/>
      <c r="M29" s="128"/>
      <c r="N29" s="128"/>
      <c r="O29" s="128"/>
      <c r="P29" s="128"/>
      <c r="Q29" s="128"/>
      <c r="R29" s="128"/>
      <c r="S29" s="128"/>
      <c r="T29" s="128"/>
      <c r="U29" s="128"/>
      <c r="V29" s="128"/>
      <c r="W29" s="128"/>
      <c r="X29" s="128"/>
      <c r="Y29" s="128"/>
      <c r="Z29" s="128"/>
      <c r="AA29" s="128"/>
      <c r="AB29" s="128"/>
      <c r="AC29" s="128"/>
      <c r="AD29" s="128"/>
      <c r="AE29" s="128"/>
      <c r="AF29" s="128"/>
      <c r="AG29" s="128"/>
      <c r="AH29" s="129"/>
      <c r="AI29" s="200"/>
    </row>
    <row r="30" spans="1:35">
      <c r="A30" s="288"/>
      <c r="B30" s="297" t="s">
        <v>31</v>
      </c>
      <c r="C30" s="29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72"/>
      <c r="AI30" s="197">
        <f>SUM(D30:AH30)</f>
        <v>0</v>
      </c>
    </row>
    <row r="31" spans="1:35">
      <c r="A31" s="288"/>
      <c r="B31" s="297" t="s">
        <v>105</v>
      </c>
      <c r="C31" s="29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72"/>
      <c r="AI31" s="197">
        <f>SUM(D31:AH31)</f>
        <v>0</v>
      </c>
    </row>
    <row r="32" spans="1:35" ht="13.5" thickBot="1">
      <c r="A32" s="289"/>
      <c r="B32" s="299" t="s">
        <v>153</v>
      </c>
      <c r="C32" s="300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80"/>
      <c r="AI32" s="202">
        <f>SUM(D32:AH32)</f>
        <v>0</v>
      </c>
    </row>
    <row r="33" spans="1:35" ht="13.5" thickTop="1">
      <c r="A33" s="59"/>
    </row>
    <row r="34" spans="1:35">
      <c r="A34" s="59"/>
    </row>
    <row r="35" spans="1:35">
      <c r="B35" s="347" t="s">
        <v>6</v>
      </c>
      <c r="C35" s="347"/>
      <c r="D35" s="348"/>
      <c r="E35" s="348"/>
      <c r="F35" s="348"/>
      <c r="G35" s="348"/>
      <c r="H35" s="348"/>
      <c r="I35" s="348"/>
      <c r="J35" s="348"/>
      <c r="K35" s="348"/>
      <c r="L35" s="348"/>
      <c r="N35" s="346" t="s">
        <v>7</v>
      </c>
      <c r="O35" s="346"/>
      <c r="P35" s="346"/>
      <c r="Q35" s="346"/>
      <c r="R35" s="346"/>
      <c r="S35" s="4"/>
      <c r="T35" s="4"/>
      <c r="U35" s="4"/>
      <c r="V35" s="4"/>
      <c r="W35" s="4"/>
      <c r="X35" s="4"/>
      <c r="Y35" s="4"/>
      <c r="Z35" s="4"/>
      <c r="AA35" s="4"/>
      <c r="AB35" s="4"/>
      <c r="AD35" s="1" t="s">
        <v>8</v>
      </c>
      <c r="AE35" s="4"/>
      <c r="AF35" s="4"/>
      <c r="AG35" s="4"/>
      <c r="AH35" s="4"/>
      <c r="AI35" s="4"/>
    </row>
    <row r="37" spans="1:35">
      <c r="B37" s="350" t="s">
        <v>22</v>
      </c>
      <c r="C37" s="350"/>
      <c r="D37" s="351"/>
      <c r="E37" s="351"/>
      <c r="F37" s="351"/>
      <c r="G37" s="351"/>
      <c r="H37" s="351"/>
      <c r="I37" s="351"/>
      <c r="J37" s="351"/>
      <c r="K37" s="351"/>
      <c r="L37" s="351"/>
    </row>
    <row r="38" spans="1:35">
      <c r="B38" s="351"/>
      <c r="C38" s="351"/>
      <c r="D38" s="351"/>
      <c r="E38" s="351"/>
      <c r="F38" s="351"/>
      <c r="G38" s="351"/>
      <c r="H38" s="351"/>
      <c r="I38" s="351"/>
      <c r="J38" s="351"/>
      <c r="K38" s="351"/>
      <c r="L38" s="351"/>
      <c r="N38" s="346" t="s">
        <v>23</v>
      </c>
      <c r="O38" s="346"/>
      <c r="P38" s="346"/>
      <c r="Q38" s="346"/>
      <c r="R38" s="346"/>
      <c r="S38" s="4"/>
      <c r="T38" s="4"/>
      <c r="U38" s="4"/>
      <c r="V38" s="4"/>
      <c r="W38" s="4"/>
      <c r="X38" s="4"/>
      <c r="Y38" s="4"/>
      <c r="Z38" s="4"/>
      <c r="AA38" s="4"/>
      <c r="AB38" s="4"/>
      <c r="AD38" s="1" t="s">
        <v>8</v>
      </c>
      <c r="AE38" s="4"/>
      <c r="AF38" s="4"/>
      <c r="AG38" s="4"/>
      <c r="AH38" s="4"/>
      <c r="AI38" s="4"/>
    </row>
    <row r="39" spans="1:35">
      <c r="B39" s="140"/>
      <c r="C39" s="140"/>
      <c r="D39" s="140"/>
      <c r="E39" s="140"/>
      <c r="F39" s="140"/>
      <c r="G39" s="140"/>
      <c r="H39" s="140"/>
      <c r="I39" s="140"/>
      <c r="J39" s="140"/>
      <c r="K39" s="140"/>
      <c r="L39" s="140"/>
      <c r="N39" s="137" t="s">
        <v>126</v>
      </c>
      <c r="O39" s="137" t="s">
        <v>125</v>
      </c>
      <c r="P39" s="137" t="s">
        <v>127</v>
      </c>
      <c r="Q39" s="139"/>
      <c r="R39" s="139"/>
      <c r="S39" s="3"/>
      <c r="T39" s="3"/>
      <c r="U39" s="3"/>
      <c r="V39" s="3"/>
      <c r="W39" s="3"/>
      <c r="X39" s="3"/>
      <c r="Y39" s="3"/>
      <c r="Z39" s="3"/>
      <c r="AA39" s="3"/>
      <c r="AB39" s="3"/>
      <c r="AD39" s="1"/>
      <c r="AE39" s="3"/>
      <c r="AF39" s="3"/>
      <c r="AG39" s="3"/>
      <c r="AH39" s="3"/>
      <c r="AI39" s="3"/>
    </row>
    <row r="40" spans="1:35" ht="13.5" thickBot="1"/>
    <row r="41" spans="1:35" ht="28.15" customHeight="1" thickTop="1" thickBot="1">
      <c r="B41" s="14" t="s">
        <v>9</v>
      </c>
      <c r="C41" s="247" t="s">
        <v>14</v>
      </c>
      <c r="D41" s="248"/>
      <c r="E41" s="248"/>
      <c r="F41" s="248"/>
      <c r="G41" s="248"/>
      <c r="H41" s="249"/>
      <c r="I41" s="352" t="s">
        <v>34</v>
      </c>
      <c r="J41" s="353"/>
      <c r="K41" s="354"/>
      <c r="L41" s="352" t="s">
        <v>35</v>
      </c>
      <c r="M41" s="353"/>
      <c r="N41" s="354"/>
      <c r="O41" s="352" t="s">
        <v>36</v>
      </c>
      <c r="P41" s="248"/>
      <c r="Q41" s="248"/>
      <c r="R41" s="247" t="s">
        <v>15</v>
      </c>
      <c r="S41" s="248"/>
      <c r="T41" s="334"/>
      <c r="U41" s="15"/>
      <c r="V41" s="15"/>
      <c r="W41" s="322" t="s">
        <v>39</v>
      </c>
      <c r="X41" s="323"/>
      <c r="Y41" s="323"/>
      <c r="Z41" s="323"/>
      <c r="AA41" s="323"/>
      <c r="AB41" s="323"/>
      <c r="AC41" s="323"/>
      <c r="AD41" s="323"/>
      <c r="AE41" s="323"/>
      <c r="AF41" s="323"/>
      <c r="AG41" s="323"/>
      <c r="AH41" s="323"/>
      <c r="AI41" s="324"/>
    </row>
    <row r="42" spans="1:35" ht="13.5" thickTop="1">
      <c r="B42" s="13">
        <v>1</v>
      </c>
      <c r="C42" s="234" t="s">
        <v>40</v>
      </c>
      <c r="D42" s="235"/>
      <c r="E42" s="235"/>
      <c r="F42" s="235"/>
      <c r="G42" s="235"/>
      <c r="H42" s="236"/>
      <c r="I42" s="238">
        <f>SUM('Décembre (recto)'!R42:T42)</f>
        <v>0</v>
      </c>
      <c r="J42" s="239"/>
      <c r="K42" s="240"/>
      <c r="L42" s="238">
        <v>0</v>
      </c>
      <c r="M42" s="239"/>
      <c r="N42" s="240"/>
      <c r="O42" s="241">
        <v>0</v>
      </c>
      <c r="P42" s="286"/>
      <c r="Q42" s="286"/>
      <c r="R42" s="244">
        <f>I42+L42-O42</f>
        <v>0</v>
      </c>
      <c r="S42" s="312"/>
      <c r="T42" s="313"/>
      <c r="U42" s="16"/>
      <c r="V42" s="17"/>
      <c r="W42" s="325"/>
      <c r="X42" s="326"/>
      <c r="Y42" s="326"/>
      <c r="Z42" s="326"/>
      <c r="AA42" s="326"/>
      <c r="AB42" s="326"/>
      <c r="AC42" s="326"/>
      <c r="AD42" s="326"/>
      <c r="AE42" s="326"/>
      <c r="AF42" s="326"/>
      <c r="AG42" s="326"/>
      <c r="AH42" s="326"/>
      <c r="AI42" s="327"/>
    </row>
    <row r="43" spans="1:35">
      <c r="B43" s="13" t="s">
        <v>33</v>
      </c>
      <c r="C43" s="342" t="s">
        <v>99</v>
      </c>
      <c r="D43" s="343"/>
      <c r="E43" s="343"/>
      <c r="F43" s="343"/>
      <c r="G43" s="343"/>
      <c r="H43" s="344"/>
      <c r="I43" s="238">
        <f>SUM('Décembre (recto)'!R43:T43)</f>
        <v>0</v>
      </c>
      <c r="J43" s="239"/>
      <c r="K43" s="240"/>
      <c r="L43" s="238">
        <v>0</v>
      </c>
      <c r="M43" s="239"/>
      <c r="N43" s="240"/>
      <c r="O43" s="241">
        <v>0</v>
      </c>
      <c r="P43" s="242"/>
      <c r="Q43" s="243"/>
      <c r="R43" s="244">
        <f>I43+L43-O43</f>
        <v>0</v>
      </c>
      <c r="S43" s="245"/>
      <c r="T43" s="246"/>
      <c r="U43" s="16"/>
      <c r="V43" s="18"/>
      <c r="W43" s="328"/>
      <c r="X43" s="329"/>
      <c r="Y43" s="329"/>
      <c r="Z43" s="329"/>
      <c r="AA43" s="329"/>
      <c r="AB43" s="329"/>
      <c r="AC43" s="329"/>
      <c r="AD43" s="329"/>
      <c r="AE43" s="329"/>
      <c r="AF43" s="329"/>
      <c r="AG43" s="329"/>
      <c r="AH43" s="329"/>
      <c r="AI43" s="330"/>
    </row>
    <row r="44" spans="1:35" ht="13.5" thickBot="1">
      <c r="B44" s="98" t="s">
        <v>104</v>
      </c>
      <c r="C44" s="234" t="s">
        <v>105</v>
      </c>
      <c r="D44" s="235"/>
      <c r="E44" s="235"/>
      <c r="F44" s="235"/>
      <c r="G44" s="235"/>
      <c r="H44" s="236"/>
      <c r="I44" s="238">
        <f>SUM('Décembre (recto)'!R44:T44)</f>
        <v>0</v>
      </c>
      <c r="J44" s="239"/>
      <c r="K44" s="240"/>
      <c r="L44" s="238">
        <f>SUM(AI31)</f>
        <v>0</v>
      </c>
      <c r="M44" s="239"/>
      <c r="N44" s="240"/>
      <c r="O44" s="241">
        <v>0</v>
      </c>
      <c r="P44" s="242"/>
      <c r="Q44" s="243"/>
      <c r="R44" s="244">
        <f>I44+L44-O44</f>
        <v>0</v>
      </c>
      <c r="S44" s="245"/>
      <c r="T44" s="246"/>
      <c r="U44" s="16"/>
      <c r="V44" s="17"/>
      <c r="W44" s="328"/>
      <c r="X44" s="329"/>
      <c r="Y44" s="329"/>
      <c r="Z44" s="329"/>
      <c r="AA44" s="329"/>
      <c r="AB44" s="329"/>
      <c r="AC44" s="329"/>
      <c r="AD44" s="329"/>
      <c r="AE44" s="329"/>
      <c r="AF44" s="329"/>
      <c r="AG44" s="329"/>
      <c r="AH44" s="329"/>
      <c r="AI44" s="330"/>
    </row>
    <row r="45" spans="1:35" ht="14.25" thickTop="1" thickBot="1">
      <c r="B45" s="13">
        <v>2</v>
      </c>
      <c r="C45" s="234" t="s">
        <v>129</v>
      </c>
      <c r="D45" s="235"/>
      <c r="E45" s="235"/>
      <c r="F45" s="235"/>
      <c r="G45" s="235"/>
      <c r="H45" s="236"/>
      <c r="I45" s="238">
        <f>SUM('Décembre (recto)'!R45:T45)</f>
        <v>0</v>
      </c>
      <c r="J45" s="239"/>
      <c r="K45" s="240"/>
      <c r="L45" s="238" t="str">
        <f>IF(IF(AI25&gt;=AI24,AI25-AI24,"0,000")*AI26&lt;=0,"0,000",AI26*1.5)</f>
        <v>0,000</v>
      </c>
      <c r="M45" s="239"/>
      <c r="N45" s="240"/>
      <c r="O45" s="238" t="str">
        <f>IF(IF(AI24&gt;=AI25,AI25-AI24,"0,000")*AI24&lt;=0,"0,000","0,000")</f>
        <v>0,000</v>
      </c>
      <c r="P45" s="338"/>
      <c r="Q45" s="338"/>
      <c r="R45" s="244">
        <f>IF(I45+L45-O45&lt;="0",L45+I45,I45+L45)-U45</f>
        <v>0</v>
      </c>
      <c r="S45" s="245"/>
      <c r="T45" s="245"/>
      <c r="U45" s="204"/>
      <c r="V45" s="16"/>
      <c r="W45" s="331"/>
      <c r="X45" s="332"/>
      <c r="Y45" s="332"/>
      <c r="Z45" s="332"/>
      <c r="AA45" s="332"/>
      <c r="AB45" s="332"/>
      <c r="AC45" s="332"/>
      <c r="AD45" s="332"/>
      <c r="AE45" s="332"/>
      <c r="AF45" s="332"/>
      <c r="AG45" s="332"/>
      <c r="AH45" s="332"/>
      <c r="AI45" s="333"/>
    </row>
    <row r="46" spans="1:35" ht="14.25" thickTop="1" thickBot="1">
      <c r="B46" s="13">
        <v>3</v>
      </c>
      <c r="C46" s="234" t="s">
        <v>130</v>
      </c>
      <c r="D46" s="235"/>
      <c r="E46" s="235"/>
      <c r="F46" s="235"/>
      <c r="G46" s="235"/>
      <c r="H46" s="236"/>
      <c r="I46" s="238">
        <f>SUM('Décembre (recto)'!R46:T46)</f>
        <v>0</v>
      </c>
      <c r="J46" s="239"/>
      <c r="K46" s="240"/>
      <c r="L46" s="238">
        <f>AI28</f>
        <v>0</v>
      </c>
      <c r="M46" s="239"/>
      <c r="N46" s="240"/>
      <c r="O46" s="241">
        <v>0</v>
      </c>
      <c r="P46" s="242"/>
      <c r="Q46" s="243"/>
      <c r="R46" s="244">
        <f>I46+L46-O46</f>
        <v>0</v>
      </c>
      <c r="S46" s="245"/>
      <c r="T46" s="246"/>
      <c r="U46" s="16"/>
      <c r="V46" s="16"/>
      <c r="W46" s="141"/>
      <c r="X46" s="141"/>
      <c r="Y46" s="141"/>
      <c r="Z46" s="141"/>
      <c r="AA46" s="141"/>
      <c r="AB46" s="141"/>
      <c r="AC46" s="141"/>
      <c r="AD46" s="141"/>
      <c r="AE46" s="141"/>
      <c r="AF46" s="141"/>
      <c r="AG46" s="141"/>
      <c r="AH46" s="141"/>
      <c r="AI46" s="141"/>
    </row>
    <row r="47" spans="1:35" ht="14.25" thickTop="1" thickBot="1">
      <c r="B47" s="13">
        <v>4</v>
      </c>
      <c r="C47" s="234" t="s">
        <v>10</v>
      </c>
      <c r="D47" s="235"/>
      <c r="E47" s="235"/>
      <c r="F47" s="235"/>
      <c r="G47" s="235"/>
      <c r="H47" s="236"/>
      <c r="I47" s="238">
        <f>SUM('Décembre (recto)'!R47:T47)</f>
        <v>0</v>
      </c>
      <c r="J47" s="239"/>
      <c r="K47" s="240"/>
      <c r="L47" s="238">
        <f>SUM(AI17,AI21)</f>
        <v>0</v>
      </c>
      <c r="M47" s="239"/>
      <c r="N47" s="240"/>
      <c r="O47" s="241">
        <v>0</v>
      </c>
      <c r="P47" s="286"/>
      <c r="Q47" s="286"/>
      <c r="R47" s="244">
        <f t="shared" ref="R47:R54" si="9">I47+L47-O47</f>
        <v>0</v>
      </c>
      <c r="S47" s="312"/>
      <c r="T47" s="313"/>
      <c r="U47" s="16"/>
      <c r="V47" s="16"/>
      <c r="W47" s="335" t="s">
        <v>30</v>
      </c>
      <c r="X47" s="336"/>
      <c r="Y47" s="336"/>
      <c r="Z47" s="336"/>
      <c r="AA47" s="336"/>
      <c r="AB47" s="336"/>
      <c r="AC47" s="336"/>
      <c r="AD47" s="336"/>
      <c r="AE47" s="336"/>
      <c r="AF47" s="336"/>
      <c r="AG47" s="336"/>
      <c r="AH47" s="336"/>
      <c r="AI47" s="337"/>
    </row>
    <row r="48" spans="1:35" ht="13.5" thickTop="1">
      <c r="B48" s="13">
        <v>5</v>
      </c>
      <c r="C48" s="234" t="s">
        <v>11</v>
      </c>
      <c r="D48" s="235"/>
      <c r="E48" s="235"/>
      <c r="F48" s="235"/>
      <c r="G48" s="235"/>
      <c r="H48" s="236"/>
      <c r="I48" s="238">
        <f>SUM('Décembre (recto)'!R48:T48)</f>
        <v>0</v>
      </c>
      <c r="J48" s="239"/>
      <c r="K48" s="240"/>
      <c r="L48" s="238">
        <v>0</v>
      </c>
      <c r="M48" s="239"/>
      <c r="N48" s="240"/>
      <c r="O48" s="241">
        <v>0</v>
      </c>
      <c r="P48" s="286"/>
      <c r="Q48" s="286"/>
      <c r="R48" s="244">
        <f t="shared" si="9"/>
        <v>0</v>
      </c>
      <c r="S48" s="312"/>
      <c r="T48" s="313"/>
      <c r="U48" s="16"/>
      <c r="V48" s="16"/>
      <c r="W48" s="21"/>
      <c r="X48" s="19" t="s">
        <v>37</v>
      </c>
      <c r="Y48" s="29" t="s">
        <v>43</v>
      </c>
      <c r="Z48" s="29"/>
      <c r="AA48" s="29"/>
      <c r="AB48" s="30"/>
      <c r="AC48" s="22"/>
      <c r="AD48" s="19" t="s">
        <v>41</v>
      </c>
      <c r="AE48" s="29" t="s">
        <v>45</v>
      </c>
      <c r="AF48" s="30"/>
      <c r="AG48" s="30"/>
      <c r="AH48" s="29"/>
      <c r="AI48" s="23"/>
    </row>
    <row r="49" spans="2:35">
      <c r="B49" s="13">
        <v>6</v>
      </c>
      <c r="C49" s="234" t="s">
        <v>98</v>
      </c>
      <c r="D49" s="235"/>
      <c r="E49" s="235"/>
      <c r="F49" s="235"/>
      <c r="G49" s="235"/>
      <c r="H49" s="236"/>
      <c r="I49" s="238">
        <f>SUM('Décembre (recto)'!R49:T49)</f>
        <v>0</v>
      </c>
      <c r="J49" s="239"/>
      <c r="K49" s="240"/>
      <c r="L49" s="238">
        <v>0</v>
      </c>
      <c r="M49" s="239"/>
      <c r="N49" s="240"/>
      <c r="O49" s="241">
        <v>0</v>
      </c>
      <c r="P49" s="286"/>
      <c r="Q49" s="286"/>
      <c r="R49" s="244">
        <f t="shared" si="9"/>
        <v>0</v>
      </c>
      <c r="S49" s="312"/>
      <c r="T49" s="313"/>
      <c r="U49" s="16"/>
      <c r="V49" s="16"/>
      <c r="W49" s="24"/>
      <c r="X49" s="19" t="s">
        <v>38</v>
      </c>
      <c r="Y49" s="20" t="s">
        <v>44</v>
      </c>
      <c r="Z49" s="20"/>
      <c r="AA49" s="20"/>
      <c r="AB49" s="34"/>
      <c r="AC49" s="3"/>
      <c r="AD49" s="19" t="s">
        <v>42</v>
      </c>
      <c r="AE49" s="20" t="s">
        <v>46</v>
      </c>
      <c r="AF49" s="34"/>
      <c r="AG49" s="34"/>
      <c r="AH49" s="20"/>
      <c r="AI49" s="25"/>
    </row>
    <row r="50" spans="2:35">
      <c r="B50" s="13">
        <v>7</v>
      </c>
      <c r="C50" s="234" t="s">
        <v>12</v>
      </c>
      <c r="D50" s="235"/>
      <c r="E50" s="235"/>
      <c r="F50" s="235"/>
      <c r="G50" s="235"/>
      <c r="H50" s="236"/>
      <c r="I50" s="238">
        <f>SUM('Décembre (recto)'!R50:T50)</f>
        <v>0</v>
      </c>
      <c r="J50" s="239"/>
      <c r="K50" s="240"/>
      <c r="L50" s="238">
        <v>0</v>
      </c>
      <c r="M50" s="239"/>
      <c r="N50" s="240"/>
      <c r="O50" s="241">
        <v>0</v>
      </c>
      <c r="P50" s="286"/>
      <c r="Q50" s="286"/>
      <c r="R50" s="244">
        <f t="shared" si="9"/>
        <v>0</v>
      </c>
      <c r="S50" s="312"/>
      <c r="T50" s="313"/>
      <c r="U50" s="16"/>
      <c r="V50" s="16"/>
      <c r="W50" s="24"/>
      <c r="X50" s="19"/>
      <c r="Y50" s="16"/>
      <c r="Z50" s="16"/>
      <c r="AA50" s="16"/>
      <c r="AB50" s="33"/>
      <c r="AC50" s="3"/>
      <c r="AD50" s="19"/>
      <c r="AE50" s="16"/>
      <c r="AF50" s="16"/>
      <c r="AG50" s="16"/>
      <c r="AH50" s="16"/>
      <c r="AI50" s="25"/>
    </row>
    <row r="51" spans="2:35">
      <c r="B51" s="13">
        <v>8</v>
      </c>
      <c r="C51" s="234" t="s">
        <v>13</v>
      </c>
      <c r="D51" s="235"/>
      <c r="E51" s="235"/>
      <c r="F51" s="235"/>
      <c r="G51" s="235"/>
      <c r="H51" s="236"/>
      <c r="I51" s="238">
        <f>SUM('Décembre (recto)'!R51:T51)</f>
        <v>0</v>
      </c>
      <c r="J51" s="239"/>
      <c r="K51" s="240"/>
      <c r="L51" s="238">
        <v>0</v>
      </c>
      <c r="M51" s="239"/>
      <c r="N51" s="240"/>
      <c r="O51" s="241">
        <v>0</v>
      </c>
      <c r="P51" s="242"/>
      <c r="Q51" s="242"/>
      <c r="R51" s="244">
        <f t="shared" si="9"/>
        <v>0</v>
      </c>
      <c r="S51" s="312"/>
      <c r="T51" s="313"/>
      <c r="U51" s="6"/>
      <c r="V51" s="6"/>
      <c r="W51" s="24"/>
      <c r="X51" s="19" t="s">
        <v>110</v>
      </c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25"/>
    </row>
    <row r="52" spans="2:35" ht="13.5" thickBot="1">
      <c r="B52" s="97">
        <v>11</v>
      </c>
      <c r="C52" s="314" t="s">
        <v>27</v>
      </c>
      <c r="D52" s="315"/>
      <c r="E52" s="315"/>
      <c r="F52" s="315"/>
      <c r="G52" s="315"/>
      <c r="H52" s="316"/>
      <c r="I52" s="238">
        <f>SUM('Décembre (recto)'!R52:T52)</f>
        <v>0</v>
      </c>
      <c r="J52" s="239"/>
      <c r="K52" s="240"/>
      <c r="L52" s="365">
        <v>0</v>
      </c>
      <c r="M52" s="365"/>
      <c r="N52" s="365"/>
      <c r="O52" s="317">
        <v>0</v>
      </c>
      <c r="P52" s="317"/>
      <c r="Q52" s="318"/>
      <c r="R52" s="319">
        <f t="shared" si="9"/>
        <v>0</v>
      </c>
      <c r="S52" s="320"/>
      <c r="T52" s="321"/>
      <c r="U52" s="6"/>
      <c r="V52" s="6"/>
      <c r="W52" s="26"/>
      <c r="X52" s="31"/>
      <c r="Y52" s="31"/>
      <c r="Z52" s="27"/>
      <c r="AA52" s="27"/>
      <c r="AB52" s="32"/>
      <c r="AC52" s="27"/>
      <c r="AD52" s="27"/>
      <c r="AE52" s="27"/>
      <c r="AF52" s="27"/>
      <c r="AG52" s="27"/>
      <c r="AH52" s="27"/>
      <c r="AI52" s="28"/>
    </row>
    <row r="53" spans="2:35" ht="14.25" thickTop="1" thickBot="1">
      <c r="B53" s="46">
        <v>12</v>
      </c>
      <c r="C53" s="256" t="s">
        <v>97</v>
      </c>
      <c r="D53" s="257"/>
      <c r="E53" s="257"/>
      <c r="F53" s="257"/>
      <c r="G53" s="257"/>
      <c r="H53" s="258"/>
      <c r="I53" s="238">
        <f>SUM('Décembre (recto)'!R53:T53)</f>
        <v>0</v>
      </c>
      <c r="J53" s="239"/>
      <c r="K53" s="240"/>
      <c r="L53" s="268">
        <v>0</v>
      </c>
      <c r="M53" s="269"/>
      <c r="N53" s="270"/>
      <c r="O53" s="262">
        <v>0</v>
      </c>
      <c r="P53" s="263"/>
      <c r="Q53" s="264"/>
      <c r="R53" s="265">
        <f t="shared" si="9"/>
        <v>0</v>
      </c>
      <c r="S53" s="266"/>
      <c r="T53" s="267"/>
      <c r="U53" s="6"/>
      <c r="V53" s="6"/>
      <c r="AG53" s="250" t="s">
        <v>32</v>
      </c>
      <c r="AH53" s="250"/>
      <c r="AI53" s="250"/>
    </row>
    <row r="54" spans="2:35" ht="15" thickTop="1" thickBot="1">
      <c r="B54" s="47">
        <v>13</v>
      </c>
      <c r="C54" s="271" t="s">
        <v>100</v>
      </c>
      <c r="D54" s="272"/>
      <c r="E54" s="272"/>
      <c r="F54" s="272"/>
      <c r="G54" s="272"/>
      <c r="H54" s="273"/>
      <c r="I54" s="367">
        <f>SUM('Décembre (recto)'!R54:T54)</f>
        <v>0</v>
      </c>
      <c r="J54" s="368"/>
      <c r="K54" s="369"/>
      <c r="L54" s="277">
        <v>0</v>
      </c>
      <c r="M54" s="278"/>
      <c r="N54" s="279"/>
      <c r="O54" s="280">
        <v>0</v>
      </c>
      <c r="P54" s="281"/>
      <c r="Q54" s="282"/>
      <c r="R54" s="283">
        <f t="shared" si="9"/>
        <v>0</v>
      </c>
      <c r="S54" s="284"/>
      <c r="T54" s="285"/>
      <c r="U54" s="6"/>
      <c r="V54" s="6"/>
      <c r="W54" s="251" t="s">
        <v>101</v>
      </c>
      <c r="X54" s="252"/>
      <c r="Y54" s="252"/>
      <c r="Z54" s="253"/>
      <c r="AA54" s="254">
        <f>SUM(O42:Q54)+U45</f>
        <v>0</v>
      </c>
      <c r="AB54" s="255"/>
      <c r="AI54" s="142" t="s">
        <v>111</v>
      </c>
    </row>
    <row r="55" spans="2:35" ht="14.25" thickTop="1">
      <c r="B55" s="132"/>
      <c r="C55" s="306"/>
      <c r="D55" s="307"/>
      <c r="E55" s="307"/>
      <c r="F55" s="307"/>
      <c r="G55" s="307"/>
      <c r="H55" s="307"/>
      <c r="I55" s="366"/>
      <c r="J55" s="366"/>
      <c r="K55" s="366"/>
      <c r="L55" s="309"/>
      <c r="M55" s="309"/>
      <c r="N55" s="309"/>
      <c r="O55" s="310"/>
      <c r="P55" s="310"/>
      <c r="Q55" s="310"/>
      <c r="R55" s="311"/>
      <c r="S55" s="311"/>
      <c r="T55" s="311"/>
      <c r="AG55" s="142"/>
      <c r="AH55" s="142"/>
      <c r="AI55" s="142"/>
    </row>
    <row r="56" spans="2:35">
      <c r="I56" s="3"/>
      <c r="J56" s="3"/>
      <c r="K56" s="3"/>
      <c r="O56" s="3"/>
      <c r="P56" s="3"/>
      <c r="Q56" s="3"/>
    </row>
  </sheetData>
  <mergeCells count="101">
    <mergeCell ref="W54:Z54"/>
    <mergeCell ref="AA54:AB54"/>
    <mergeCell ref="C55:H55"/>
    <mergeCell ref="I55:K55"/>
    <mergeCell ref="L55:N55"/>
    <mergeCell ref="O55:Q55"/>
    <mergeCell ref="R55:T55"/>
    <mergeCell ref="C54:H54"/>
    <mergeCell ref="I54:K54"/>
    <mergeCell ref="L54:N54"/>
    <mergeCell ref="O54:Q54"/>
    <mergeCell ref="R54:T54"/>
    <mergeCell ref="W41:AI41"/>
    <mergeCell ref="W42:AI45"/>
    <mergeCell ref="W47:AI47"/>
    <mergeCell ref="C53:H53"/>
    <mergeCell ref="I53:K53"/>
    <mergeCell ref="L53:N53"/>
    <mergeCell ref="O53:Q53"/>
    <mergeCell ref="R53:T53"/>
    <mergeCell ref="AG53:AI53"/>
    <mergeCell ref="O46:Q46"/>
    <mergeCell ref="R46:T46"/>
    <mergeCell ref="R48:T48"/>
    <mergeCell ref="O47:Q47"/>
    <mergeCell ref="R47:T47"/>
    <mergeCell ref="C48:H48"/>
    <mergeCell ref="I48:K48"/>
    <mergeCell ref="C47:H47"/>
    <mergeCell ref="I47:K47"/>
    <mergeCell ref="L47:N47"/>
    <mergeCell ref="L48:N48"/>
    <mergeCell ref="O48:Q48"/>
    <mergeCell ref="L43:N43"/>
    <mergeCell ref="L44:N44"/>
    <mergeCell ref="O43:Q43"/>
    <mergeCell ref="C46:H46"/>
    <mergeCell ref="I46:K46"/>
    <mergeCell ref="L46:N46"/>
    <mergeCell ref="B11:B12"/>
    <mergeCell ref="B15:B17"/>
    <mergeCell ref="B19:B21"/>
    <mergeCell ref="B23:B26"/>
    <mergeCell ref="B30:C30"/>
    <mergeCell ref="A7:A32"/>
    <mergeCell ref="B31:C31"/>
    <mergeCell ref="B32:C32"/>
    <mergeCell ref="B35:L35"/>
    <mergeCell ref="O49:Q49"/>
    <mergeCell ref="R49:T49"/>
    <mergeCell ref="C50:H50"/>
    <mergeCell ref="I50:K50"/>
    <mergeCell ref="L50:N50"/>
    <mergeCell ref="O50:Q50"/>
    <mergeCell ref="R50:T50"/>
    <mergeCell ref="C49:H49"/>
    <mergeCell ref="I49:K49"/>
    <mergeCell ref="L49:N49"/>
    <mergeCell ref="L51:N51"/>
    <mergeCell ref="O51:Q51"/>
    <mergeCell ref="R51:T51"/>
    <mergeCell ref="C52:H52"/>
    <mergeCell ref="I52:K52"/>
    <mergeCell ref="L52:N52"/>
    <mergeCell ref="O52:Q52"/>
    <mergeCell ref="R52:T52"/>
    <mergeCell ref="C51:H51"/>
    <mergeCell ref="I51:K51"/>
    <mergeCell ref="R43:T43"/>
    <mergeCell ref="R44:T44"/>
    <mergeCell ref="O44:Q44"/>
    <mergeCell ref="I41:K41"/>
    <mergeCell ref="C43:H43"/>
    <mergeCell ref="C44:H44"/>
    <mergeCell ref="I43:K43"/>
    <mergeCell ref="I44:K44"/>
    <mergeCell ref="N35:R35"/>
    <mergeCell ref="E1:J1"/>
    <mergeCell ref="M1:X1"/>
    <mergeCell ref="AE1:AI1"/>
    <mergeCell ref="G4:L4"/>
    <mergeCell ref="P4:U4"/>
    <mergeCell ref="X4:Y4"/>
    <mergeCell ref="AC4:AD4"/>
    <mergeCell ref="AE4:AI4"/>
    <mergeCell ref="R45:T45"/>
    <mergeCell ref="C45:H45"/>
    <mergeCell ref="I45:K45"/>
    <mergeCell ref="L45:N45"/>
    <mergeCell ref="L41:N41"/>
    <mergeCell ref="O41:Q41"/>
    <mergeCell ref="B37:L38"/>
    <mergeCell ref="N38:R38"/>
    <mergeCell ref="O45:Q45"/>
    <mergeCell ref="R41:T41"/>
    <mergeCell ref="C42:H42"/>
    <mergeCell ref="I42:K42"/>
    <mergeCell ref="L42:N42"/>
    <mergeCell ref="O42:Q42"/>
    <mergeCell ref="R42:T42"/>
    <mergeCell ref="C41:H41"/>
  </mergeCells>
  <pageMargins left="0.43307086614173229" right="0" top="0.74803149606299213" bottom="0.74803149606299213" header="0.31496062992125984" footer="0.31496062992125984"/>
  <pageSetup paperSize="5" scale="73" orientation="landscape" verticalDpi="4" r:id="rId1"/>
  <ignoredErrors>
    <ignoredError sqref="R45:U4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zoomScaleNormal="100" workbookViewId="0">
      <selection activeCell="B3" sqref="B3:E33"/>
    </sheetView>
  </sheetViews>
  <sheetFormatPr baseColWidth="10" defaultRowHeight="12.75"/>
  <cols>
    <col min="1" max="1" width="6" customWidth="1"/>
    <col min="2" max="2" width="89.85546875" customWidth="1"/>
    <col min="3" max="3" width="24.85546875" customWidth="1"/>
    <col min="4" max="4" width="12.42578125" customWidth="1"/>
    <col min="5" max="6" width="12.28515625" customWidth="1"/>
    <col min="7" max="7" width="13.140625" customWidth="1"/>
  </cols>
  <sheetData>
    <row r="1" spans="1:7" ht="16.5" thickTop="1">
      <c r="A1" s="357" t="s">
        <v>16</v>
      </c>
      <c r="B1" s="359" t="s">
        <v>17</v>
      </c>
      <c r="C1" s="359" t="s">
        <v>18</v>
      </c>
      <c r="D1" s="359" t="s">
        <v>19</v>
      </c>
      <c r="E1" s="359"/>
      <c r="F1" s="355" t="s">
        <v>25</v>
      </c>
      <c r="G1" s="356"/>
    </row>
    <row r="2" spans="1:7" ht="16.5" thickBot="1">
      <c r="A2" s="358"/>
      <c r="B2" s="360"/>
      <c r="C2" s="360"/>
      <c r="D2" s="7" t="s">
        <v>20</v>
      </c>
      <c r="E2" s="7" t="s">
        <v>21</v>
      </c>
      <c r="F2" s="8" t="s">
        <v>26</v>
      </c>
      <c r="G2" s="9" t="s">
        <v>16</v>
      </c>
    </row>
    <row r="3" spans="1:7" ht="15.95" customHeight="1" thickTop="1">
      <c r="A3" s="10">
        <v>1</v>
      </c>
      <c r="B3" s="82"/>
      <c r="C3" s="85"/>
      <c r="D3" s="85"/>
      <c r="E3" s="85"/>
      <c r="F3" s="88"/>
      <c r="G3" s="89"/>
    </row>
    <row r="4" spans="1:7" ht="15.95" customHeight="1">
      <c r="A4" s="11">
        <v>2</v>
      </c>
      <c r="B4" s="83"/>
      <c r="C4" s="86"/>
      <c r="D4" s="86"/>
      <c r="E4" s="86"/>
      <c r="F4" s="90"/>
      <c r="G4" s="91"/>
    </row>
    <row r="5" spans="1:7" ht="15.95" customHeight="1">
      <c r="A5" s="11">
        <v>3</v>
      </c>
      <c r="B5" s="83"/>
      <c r="C5" s="86"/>
      <c r="D5" s="86"/>
      <c r="E5" s="86"/>
      <c r="F5" s="90"/>
      <c r="G5" s="91"/>
    </row>
    <row r="6" spans="1:7" ht="15.95" customHeight="1">
      <c r="A6" s="11">
        <v>4</v>
      </c>
      <c r="B6" s="83"/>
      <c r="C6" s="86"/>
      <c r="D6" s="86"/>
      <c r="E6" s="86"/>
      <c r="F6" s="90"/>
      <c r="G6" s="91"/>
    </row>
    <row r="7" spans="1:7" ht="15.95" customHeight="1">
      <c r="A7" s="11">
        <v>5</v>
      </c>
      <c r="B7" s="83"/>
      <c r="C7" s="86"/>
      <c r="D7" s="86"/>
      <c r="E7" s="86"/>
      <c r="F7" s="90"/>
      <c r="G7" s="91"/>
    </row>
    <row r="8" spans="1:7" ht="15.95" customHeight="1">
      <c r="A8" s="11">
        <v>6</v>
      </c>
      <c r="B8" s="83"/>
      <c r="C8" s="86"/>
      <c r="D8" s="86"/>
      <c r="E8" s="86"/>
      <c r="F8" s="90"/>
      <c r="G8" s="91"/>
    </row>
    <row r="9" spans="1:7" ht="15.95" customHeight="1">
      <c r="A9" s="11">
        <v>7</v>
      </c>
      <c r="B9" s="83"/>
      <c r="C9" s="86"/>
      <c r="D9" s="86"/>
      <c r="E9" s="86"/>
      <c r="F9" s="90"/>
      <c r="G9" s="91"/>
    </row>
    <row r="10" spans="1:7" ht="15.95" customHeight="1">
      <c r="A10" s="11">
        <v>8</v>
      </c>
      <c r="B10" s="83"/>
      <c r="C10" s="86"/>
      <c r="D10" s="86"/>
      <c r="E10" s="86"/>
      <c r="F10" s="90"/>
      <c r="G10" s="91"/>
    </row>
    <row r="11" spans="1:7" ht="15.95" customHeight="1">
      <c r="A11" s="11">
        <v>9</v>
      </c>
      <c r="B11" s="83"/>
      <c r="C11" s="86"/>
      <c r="D11" s="86"/>
      <c r="E11" s="86"/>
      <c r="F11" s="90"/>
      <c r="G11" s="91"/>
    </row>
    <row r="12" spans="1:7" ht="15.95" customHeight="1">
      <c r="A12" s="11">
        <v>10</v>
      </c>
      <c r="B12" s="83"/>
      <c r="C12" s="86"/>
      <c r="D12" s="86"/>
      <c r="E12" s="86"/>
      <c r="F12" s="90"/>
      <c r="G12" s="91"/>
    </row>
    <row r="13" spans="1:7" ht="15.95" customHeight="1">
      <c r="A13" s="11">
        <v>11</v>
      </c>
      <c r="B13" s="83"/>
      <c r="C13" s="86"/>
      <c r="D13" s="96"/>
      <c r="E13" s="96"/>
      <c r="F13" s="90"/>
      <c r="G13" s="91"/>
    </row>
    <row r="14" spans="1:7" ht="15.95" customHeight="1">
      <c r="A14" s="11">
        <v>12</v>
      </c>
      <c r="B14" s="83"/>
      <c r="C14" s="86"/>
      <c r="D14" s="86"/>
      <c r="E14" s="86"/>
      <c r="F14" s="90"/>
      <c r="G14" s="91"/>
    </row>
    <row r="15" spans="1:7" ht="15.95" customHeight="1">
      <c r="A15" s="11">
        <v>13</v>
      </c>
      <c r="B15" s="83"/>
      <c r="C15" s="86"/>
      <c r="D15" s="86"/>
      <c r="E15" s="86"/>
      <c r="F15" s="90"/>
      <c r="G15" s="91"/>
    </row>
    <row r="16" spans="1:7" ht="15.95" customHeight="1">
      <c r="A16" s="11">
        <v>14</v>
      </c>
      <c r="B16" s="94"/>
      <c r="C16" s="86"/>
      <c r="D16" s="96"/>
      <c r="E16" s="96"/>
      <c r="F16" s="90"/>
      <c r="G16" s="91"/>
    </row>
    <row r="17" spans="1:7" ht="15.95" customHeight="1">
      <c r="A17" s="11">
        <v>15</v>
      </c>
      <c r="B17" s="83"/>
      <c r="C17" s="86"/>
      <c r="D17" s="86"/>
      <c r="E17" s="86"/>
      <c r="F17" s="90"/>
      <c r="G17" s="91"/>
    </row>
    <row r="18" spans="1:7" ht="15.95" customHeight="1">
      <c r="A18" s="11">
        <v>16</v>
      </c>
      <c r="B18" s="83"/>
      <c r="C18" s="86"/>
      <c r="D18" s="86"/>
      <c r="E18" s="86"/>
      <c r="F18" s="90"/>
      <c r="G18" s="91"/>
    </row>
    <row r="19" spans="1:7" ht="15.95" customHeight="1">
      <c r="A19" s="11">
        <v>17</v>
      </c>
      <c r="B19" s="83"/>
      <c r="C19" s="86"/>
      <c r="D19" s="86"/>
      <c r="E19" s="86"/>
      <c r="F19" s="90"/>
      <c r="G19" s="91"/>
    </row>
    <row r="20" spans="1:7" ht="15.95" customHeight="1">
      <c r="A20" s="11">
        <v>18</v>
      </c>
      <c r="B20" s="83"/>
      <c r="C20" s="86"/>
      <c r="D20" s="96"/>
      <c r="E20" s="96"/>
      <c r="F20" s="90"/>
      <c r="G20" s="91"/>
    </row>
    <row r="21" spans="1:7" ht="15.95" customHeight="1">
      <c r="A21" s="11">
        <v>19</v>
      </c>
      <c r="B21" s="83"/>
      <c r="C21" s="86"/>
      <c r="D21" s="86"/>
      <c r="E21" s="86"/>
      <c r="F21" s="90"/>
      <c r="G21" s="91"/>
    </row>
    <row r="22" spans="1:7" ht="15.95" customHeight="1">
      <c r="A22" s="11">
        <v>20</v>
      </c>
      <c r="B22" s="83"/>
      <c r="C22" s="86"/>
      <c r="D22" s="86"/>
      <c r="E22" s="86"/>
      <c r="F22" s="90"/>
      <c r="G22" s="91"/>
    </row>
    <row r="23" spans="1:7" ht="15.95" customHeight="1">
      <c r="A23" s="11">
        <v>21</v>
      </c>
      <c r="B23" s="83"/>
      <c r="C23" s="86"/>
      <c r="D23" s="86"/>
      <c r="E23" s="86"/>
      <c r="F23" s="90"/>
      <c r="G23" s="91"/>
    </row>
    <row r="24" spans="1:7" ht="15.95" customHeight="1">
      <c r="A24" s="11">
        <v>22</v>
      </c>
      <c r="B24" s="83"/>
      <c r="C24" s="86"/>
      <c r="D24" s="86"/>
      <c r="E24" s="86"/>
      <c r="F24" s="90"/>
      <c r="G24" s="91"/>
    </row>
    <row r="25" spans="1:7" ht="15.95" customHeight="1">
      <c r="A25" s="11">
        <v>23</v>
      </c>
      <c r="B25" s="83"/>
      <c r="C25" s="86"/>
      <c r="D25" s="86"/>
      <c r="E25" s="86"/>
      <c r="F25" s="90"/>
      <c r="G25" s="91"/>
    </row>
    <row r="26" spans="1:7" ht="15.95" customHeight="1">
      <c r="A26" s="11">
        <v>24</v>
      </c>
      <c r="B26" s="83"/>
      <c r="C26" s="86"/>
      <c r="D26" s="86"/>
      <c r="E26" s="86"/>
      <c r="F26" s="90"/>
      <c r="G26" s="91"/>
    </row>
    <row r="27" spans="1:7" ht="15.95" customHeight="1">
      <c r="A27" s="11">
        <v>25</v>
      </c>
      <c r="B27" s="83"/>
      <c r="C27" s="96"/>
      <c r="D27" s="96"/>
      <c r="E27" s="96"/>
      <c r="F27" s="90"/>
      <c r="G27" s="91"/>
    </row>
    <row r="28" spans="1:7" ht="15.95" customHeight="1">
      <c r="A28" s="11">
        <v>26</v>
      </c>
      <c r="B28" s="83"/>
      <c r="C28" s="86"/>
      <c r="D28" s="86"/>
      <c r="E28" s="86"/>
      <c r="F28" s="90"/>
      <c r="G28" s="91"/>
    </row>
    <row r="29" spans="1:7" ht="15.95" customHeight="1">
      <c r="A29" s="11">
        <v>27</v>
      </c>
      <c r="B29" s="83"/>
      <c r="C29" s="86"/>
      <c r="D29" s="86"/>
      <c r="E29" s="86"/>
      <c r="F29" s="90"/>
      <c r="G29" s="91"/>
    </row>
    <row r="30" spans="1:7" ht="15.95" customHeight="1">
      <c r="A30" s="11">
        <v>28</v>
      </c>
      <c r="B30" s="94"/>
      <c r="C30" s="86"/>
      <c r="D30" s="96"/>
      <c r="E30" s="96"/>
      <c r="F30" s="90"/>
      <c r="G30" s="91"/>
    </row>
    <row r="31" spans="1:7" ht="15.95" customHeight="1">
      <c r="A31" s="11">
        <v>29</v>
      </c>
      <c r="B31" s="94"/>
      <c r="C31" s="86"/>
      <c r="D31" s="96"/>
      <c r="E31" s="96"/>
      <c r="F31" s="90"/>
      <c r="G31" s="91"/>
    </row>
    <row r="32" spans="1:7" ht="15.95" customHeight="1">
      <c r="A32" s="11">
        <v>30</v>
      </c>
      <c r="B32" s="83"/>
      <c r="C32" s="86"/>
      <c r="D32" s="86"/>
      <c r="E32" s="86"/>
      <c r="F32" s="90"/>
      <c r="G32" s="91"/>
    </row>
    <row r="33" spans="1:7" ht="15.95" customHeight="1" thickBot="1">
      <c r="A33" s="12">
        <v>31</v>
      </c>
      <c r="B33" s="84"/>
      <c r="C33" s="87"/>
      <c r="D33" s="87"/>
      <c r="E33" s="87"/>
      <c r="F33" s="92"/>
      <c r="G33" s="93"/>
    </row>
    <row r="34" spans="1:7" ht="13.5" thickTop="1"/>
  </sheetData>
  <sheetProtection password="DDE3" sheet="1" objects="1" scenarios="1"/>
  <mergeCells count="5">
    <mergeCell ref="F1:G1"/>
    <mergeCell ref="A1:A2"/>
    <mergeCell ref="B1:B2"/>
    <mergeCell ref="C1:C2"/>
    <mergeCell ref="D1:E1"/>
  </mergeCells>
  <phoneticPr fontId="0" type="noConversion"/>
  <printOptions horizontalCentered="1"/>
  <pageMargins left="0.31496062992125984" right="0.31496062992125984" top="0.55118110236220474" bottom="0.15748031496062992" header="0.31496062992125984" footer="0.31496062992125984"/>
  <pageSetup paperSize="5" orientation="landscape" r:id="rId1"/>
  <headerFooter alignWithMargins="0">
    <oddHeader>&amp;A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topLeftCell="A17" zoomScale="110" zoomScaleNormal="110" workbookViewId="0">
      <selection activeCell="B3" sqref="B3:E18"/>
    </sheetView>
  </sheetViews>
  <sheetFormatPr baseColWidth="10" defaultRowHeight="12.75"/>
  <cols>
    <col min="1" max="1" width="6" customWidth="1"/>
    <col min="2" max="2" width="89.85546875" customWidth="1"/>
    <col min="3" max="3" width="24.85546875" customWidth="1"/>
    <col min="4" max="4" width="12.42578125" customWidth="1"/>
    <col min="5" max="6" width="12.28515625" customWidth="1"/>
    <col min="7" max="7" width="13.140625" customWidth="1"/>
  </cols>
  <sheetData>
    <row r="1" spans="1:7" ht="16.5" thickTop="1">
      <c r="A1" s="357" t="s">
        <v>16</v>
      </c>
      <c r="B1" s="359" t="s">
        <v>17</v>
      </c>
      <c r="C1" s="359" t="s">
        <v>18</v>
      </c>
      <c r="D1" s="359" t="s">
        <v>19</v>
      </c>
      <c r="E1" s="359"/>
      <c r="F1" s="355" t="s">
        <v>25</v>
      </c>
      <c r="G1" s="356"/>
    </row>
    <row r="2" spans="1:7" ht="16.5" thickBot="1">
      <c r="A2" s="358"/>
      <c r="B2" s="360"/>
      <c r="C2" s="360"/>
      <c r="D2" s="7" t="s">
        <v>20</v>
      </c>
      <c r="E2" s="7" t="s">
        <v>21</v>
      </c>
      <c r="F2" s="8" t="s">
        <v>26</v>
      </c>
      <c r="G2" s="9" t="s">
        <v>16</v>
      </c>
    </row>
    <row r="3" spans="1:7" ht="15.95" customHeight="1" thickTop="1">
      <c r="A3" s="10">
        <v>1</v>
      </c>
      <c r="B3" s="83"/>
      <c r="C3" s="85"/>
      <c r="D3" s="85"/>
      <c r="E3" s="85"/>
      <c r="F3" s="88"/>
      <c r="G3" s="89"/>
    </row>
    <row r="4" spans="1:7" ht="15.95" customHeight="1">
      <c r="A4" s="11">
        <v>2</v>
      </c>
      <c r="B4" s="83"/>
      <c r="C4" s="86"/>
      <c r="D4" s="86"/>
      <c r="E4" s="86"/>
      <c r="F4" s="90"/>
      <c r="G4" s="91"/>
    </row>
    <row r="5" spans="1:7" ht="15.95" customHeight="1">
      <c r="A5" s="11">
        <v>3</v>
      </c>
      <c r="B5" s="83"/>
      <c r="C5" s="86"/>
      <c r="D5" s="86"/>
      <c r="E5" s="86"/>
      <c r="F5" s="90"/>
      <c r="G5" s="91"/>
    </row>
    <row r="6" spans="1:7" ht="15.95" customHeight="1">
      <c r="A6" s="11">
        <v>4</v>
      </c>
      <c r="B6" s="83"/>
      <c r="C6" s="86"/>
      <c r="D6" s="86"/>
      <c r="E6" s="86"/>
      <c r="F6" s="90"/>
      <c r="G6" s="91"/>
    </row>
    <row r="7" spans="1:7" ht="15.95" customHeight="1">
      <c r="A7" s="11">
        <v>5</v>
      </c>
      <c r="B7" s="83"/>
      <c r="C7" s="86"/>
      <c r="D7" s="86"/>
      <c r="E7" s="86"/>
      <c r="F7" s="90"/>
      <c r="G7" s="91"/>
    </row>
    <row r="8" spans="1:7" ht="15.95" customHeight="1">
      <c r="A8" s="11">
        <v>6</v>
      </c>
      <c r="B8" s="83"/>
      <c r="C8" s="86"/>
      <c r="D8" s="86"/>
      <c r="E8" s="86"/>
      <c r="F8" s="90"/>
      <c r="G8" s="91"/>
    </row>
    <row r="9" spans="1:7" ht="15.95" customHeight="1">
      <c r="A9" s="11">
        <v>7</v>
      </c>
      <c r="B9" s="83"/>
      <c r="C9" s="86"/>
      <c r="D9" s="86"/>
      <c r="E9" s="86"/>
      <c r="F9" s="90"/>
      <c r="G9" s="91"/>
    </row>
    <row r="10" spans="1:7" ht="15.95" customHeight="1">
      <c r="A10" s="11">
        <v>8</v>
      </c>
      <c r="B10" s="83"/>
      <c r="C10" s="86"/>
      <c r="D10" s="86"/>
      <c r="E10" s="86"/>
      <c r="F10" s="90"/>
      <c r="G10" s="91"/>
    </row>
    <row r="11" spans="1:7" ht="15.95" customHeight="1">
      <c r="A11" s="11">
        <v>9</v>
      </c>
      <c r="B11" s="83"/>
      <c r="C11" s="86"/>
      <c r="D11" s="86"/>
      <c r="E11" s="86"/>
      <c r="F11" s="90"/>
      <c r="G11" s="91"/>
    </row>
    <row r="12" spans="1:7" ht="15.95" customHeight="1">
      <c r="A12" s="11">
        <v>10</v>
      </c>
      <c r="B12" s="83"/>
      <c r="C12" s="86"/>
      <c r="D12" s="86"/>
      <c r="E12" s="86"/>
      <c r="F12" s="90"/>
      <c r="G12" s="91"/>
    </row>
    <row r="13" spans="1:7" ht="15.95" customHeight="1">
      <c r="A13" s="11">
        <v>11</v>
      </c>
      <c r="B13" s="83"/>
      <c r="C13" s="86"/>
      <c r="D13" s="86"/>
      <c r="E13" s="86"/>
      <c r="F13" s="90"/>
      <c r="G13" s="91"/>
    </row>
    <row r="14" spans="1:7" ht="15.95" customHeight="1">
      <c r="A14" s="11">
        <v>12</v>
      </c>
      <c r="B14" s="83"/>
      <c r="C14" s="86"/>
      <c r="D14" s="86"/>
      <c r="E14" s="86"/>
      <c r="F14" s="90"/>
      <c r="G14" s="91"/>
    </row>
    <row r="15" spans="1:7" ht="15.95" customHeight="1">
      <c r="A15" s="11">
        <v>13</v>
      </c>
      <c r="B15" s="83"/>
      <c r="C15" s="86"/>
      <c r="D15" s="86"/>
      <c r="E15" s="86"/>
      <c r="F15" s="90"/>
      <c r="G15" s="91"/>
    </row>
    <row r="16" spans="1:7" ht="15.95" customHeight="1">
      <c r="A16" s="11">
        <v>14</v>
      </c>
      <c r="B16" s="83"/>
      <c r="C16" s="86"/>
      <c r="D16" s="86"/>
      <c r="E16" s="86"/>
      <c r="F16" s="90"/>
      <c r="G16" s="91"/>
    </row>
    <row r="17" spans="1:7" ht="15.95" customHeight="1">
      <c r="A17" s="11">
        <v>15</v>
      </c>
      <c r="B17" s="83"/>
      <c r="C17" s="86"/>
      <c r="D17" s="86"/>
      <c r="E17" s="86"/>
      <c r="F17" s="90"/>
      <c r="G17" s="91"/>
    </row>
    <row r="18" spans="1:7" ht="15.95" customHeight="1">
      <c r="A18" s="11">
        <v>16</v>
      </c>
      <c r="B18" s="83"/>
      <c r="C18" s="86"/>
      <c r="D18" s="86"/>
      <c r="E18" s="86"/>
      <c r="F18" s="90"/>
      <c r="G18" s="91"/>
    </row>
    <row r="19" spans="1:7" ht="15.95" customHeight="1">
      <c r="A19" s="11">
        <v>17</v>
      </c>
      <c r="B19" s="83"/>
      <c r="C19" s="86"/>
      <c r="D19" s="86"/>
      <c r="E19" s="86"/>
      <c r="F19" s="90"/>
      <c r="G19" s="91"/>
    </row>
    <row r="20" spans="1:7" ht="15.95" customHeight="1">
      <c r="A20" s="11">
        <v>18</v>
      </c>
      <c r="B20" s="83"/>
      <c r="C20" s="86"/>
      <c r="D20" s="86"/>
      <c r="E20" s="86"/>
      <c r="F20" s="90"/>
      <c r="G20" s="91"/>
    </row>
    <row r="21" spans="1:7" ht="15.95" customHeight="1">
      <c r="A21" s="11">
        <v>19</v>
      </c>
      <c r="B21" s="83"/>
      <c r="C21" s="86"/>
      <c r="D21" s="86"/>
      <c r="E21" s="86"/>
      <c r="F21" s="90"/>
      <c r="G21" s="91"/>
    </row>
    <row r="22" spans="1:7" ht="15.95" customHeight="1">
      <c r="A22" s="11">
        <v>20</v>
      </c>
      <c r="B22" s="83"/>
      <c r="C22" s="86"/>
      <c r="D22" s="86"/>
      <c r="E22" s="86"/>
      <c r="F22" s="90"/>
      <c r="G22" s="91"/>
    </row>
    <row r="23" spans="1:7" ht="15.95" customHeight="1">
      <c r="A23" s="11">
        <v>21</v>
      </c>
      <c r="B23" s="83"/>
      <c r="C23" s="86"/>
      <c r="D23" s="86"/>
      <c r="E23" s="86"/>
      <c r="F23" s="90"/>
      <c r="G23" s="91"/>
    </row>
    <row r="24" spans="1:7" ht="15.95" customHeight="1">
      <c r="A24" s="11">
        <v>22</v>
      </c>
      <c r="B24" s="83"/>
      <c r="C24" s="86"/>
      <c r="D24" s="86"/>
      <c r="E24" s="86"/>
      <c r="F24" s="90"/>
      <c r="G24" s="91"/>
    </row>
    <row r="25" spans="1:7" ht="15.95" customHeight="1">
      <c r="A25" s="11">
        <v>23</v>
      </c>
      <c r="B25" s="83"/>
      <c r="C25" s="86"/>
      <c r="D25" s="86"/>
      <c r="E25" s="86"/>
      <c r="F25" s="90"/>
      <c r="G25" s="91"/>
    </row>
    <row r="26" spans="1:7" ht="15.95" customHeight="1">
      <c r="A26" s="11">
        <v>24</v>
      </c>
      <c r="B26" s="83"/>
      <c r="C26" s="86"/>
      <c r="D26" s="86"/>
      <c r="E26" s="86"/>
      <c r="F26" s="90"/>
      <c r="G26" s="91"/>
    </row>
    <row r="27" spans="1:7" ht="15.95" customHeight="1">
      <c r="A27" s="11">
        <v>25</v>
      </c>
      <c r="B27" s="83"/>
      <c r="C27" s="86"/>
      <c r="D27" s="86"/>
      <c r="E27" s="86"/>
      <c r="F27" s="90"/>
      <c r="G27" s="91"/>
    </row>
    <row r="28" spans="1:7" ht="15.95" customHeight="1">
      <c r="A28" s="11">
        <v>26</v>
      </c>
      <c r="B28" s="83"/>
      <c r="C28" s="86"/>
      <c r="D28" s="86"/>
      <c r="E28" s="86"/>
      <c r="F28" s="90"/>
      <c r="G28" s="91"/>
    </row>
    <row r="29" spans="1:7" ht="15.95" customHeight="1">
      <c r="A29" s="11">
        <v>27</v>
      </c>
      <c r="B29" s="83"/>
      <c r="C29" s="86"/>
      <c r="D29" s="86"/>
      <c r="E29" s="86"/>
      <c r="F29" s="90"/>
      <c r="G29" s="91"/>
    </row>
    <row r="30" spans="1:7" ht="15.95" customHeight="1">
      <c r="A30" s="11">
        <v>28</v>
      </c>
      <c r="B30" s="83"/>
      <c r="C30" s="86"/>
      <c r="D30" s="86"/>
      <c r="E30" s="86"/>
      <c r="F30" s="90"/>
      <c r="G30" s="91"/>
    </row>
    <row r="31" spans="1:7" ht="15.95" customHeight="1">
      <c r="A31" s="11">
        <v>29</v>
      </c>
      <c r="B31" s="83"/>
      <c r="C31" s="86"/>
      <c r="D31" s="86"/>
      <c r="E31" s="86"/>
      <c r="F31" s="90"/>
      <c r="G31" s="91"/>
    </row>
    <row r="32" spans="1:7" ht="15.95" customHeight="1">
      <c r="A32" s="11">
        <v>30</v>
      </c>
      <c r="B32" s="83"/>
      <c r="C32" s="86"/>
      <c r="D32" s="86"/>
      <c r="E32" s="86"/>
      <c r="F32" s="90"/>
      <c r="G32" s="91"/>
    </row>
    <row r="33" spans="1:7" ht="15.95" customHeight="1" thickBot="1">
      <c r="A33" s="12">
        <v>31</v>
      </c>
      <c r="B33" s="84"/>
      <c r="C33" s="87"/>
      <c r="D33" s="87"/>
      <c r="E33" s="87"/>
      <c r="F33" s="92"/>
      <c r="G33" s="93"/>
    </row>
    <row r="34" spans="1:7" ht="13.5" thickTop="1"/>
  </sheetData>
  <sheetProtection password="DDE3" sheet="1" objects="1" scenarios="1"/>
  <mergeCells count="5">
    <mergeCell ref="A1:A2"/>
    <mergeCell ref="B1:B2"/>
    <mergeCell ref="C1:C2"/>
    <mergeCell ref="D1:E1"/>
    <mergeCell ref="F1:G1"/>
  </mergeCells>
  <pageMargins left="0.31496062992125984" right="0.31496062992125984" top="0.55118110236220474" bottom="0.15748031496062992" header="0.31496062992125984" footer="0.31496062992125984"/>
  <pageSetup paperSize="5" orientation="landscape" r:id="rId1"/>
  <headerFooter>
    <oddHeader>&amp;A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I56"/>
  <sheetViews>
    <sheetView zoomScaleNormal="100" workbookViewId="0">
      <selection activeCell="W4" sqref="W4"/>
    </sheetView>
  </sheetViews>
  <sheetFormatPr baseColWidth="10" defaultRowHeight="12.75"/>
  <cols>
    <col min="1" max="1" width="3.28515625" customWidth="1"/>
    <col min="2" max="2" width="10.7109375" customWidth="1"/>
    <col min="3" max="3" width="16.28515625" customWidth="1"/>
    <col min="4" max="34" width="6.28515625" customWidth="1"/>
    <col min="35" max="35" width="6.85546875" customWidth="1"/>
  </cols>
  <sheetData>
    <row r="1" spans="1:35" ht="18">
      <c r="A1" s="5"/>
      <c r="B1" s="138"/>
      <c r="C1" s="138"/>
      <c r="D1" s="138"/>
      <c r="E1" s="341"/>
      <c r="F1" s="341"/>
      <c r="G1" s="341"/>
      <c r="H1" s="341"/>
      <c r="I1" s="341"/>
      <c r="J1" s="341"/>
      <c r="K1" s="138"/>
      <c r="L1" s="138"/>
      <c r="M1" s="340" t="s">
        <v>2</v>
      </c>
      <c r="N1" s="340"/>
      <c r="O1" s="340"/>
      <c r="P1" s="340"/>
      <c r="Q1" s="340"/>
      <c r="R1" s="340"/>
      <c r="S1" s="340"/>
      <c r="T1" s="340"/>
      <c r="U1" s="340"/>
      <c r="V1" s="340"/>
      <c r="W1" s="340"/>
      <c r="X1" s="340"/>
      <c r="Y1" s="138"/>
      <c r="Z1" s="138"/>
      <c r="AA1" s="138"/>
      <c r="AB1" s="138"/>
      <c r="AC1" s="138"/>
      <c r="AD1" s="138"/>
      <c r="AE1" s="361" t="s">
        <v>24</v>
      </c>
      <c r="AF1" s="361"/>
      <c r="AG1" s="361"/>
      <c r="AH1" s="361"/>
      <c r="AI1" s="361"/>
    </row>
    <row r="4" spans="1:35">
      <c r="F4" s="152" t="s">
        <v>5</v>
      </c>
      <c r="G4" s="362" t="str">
        <f>IF('Avril (recto)'!G4:L4="","",'Avril (recto)'!G4:L4)</f>
        <v/>
      </c>
      <c r="H4" s="362"/>
      <c r="I4" s="362"/>
      <c r="J4" s="362"/>
      <c r="K4" s="362"/>
      <c r="L4" s="362"/>
      <c r="M4" s="153"/>
      <c r="N4" s="152" t="s">
        <v>4</v>
      </c>
      <c r="O4" s="153"/>
      <c r="P4" s="362" t="str">
        <f>IF('Avril (recto)'!P4:U4="","",'Avril (recto)'!P4:U4)</f>
        <v/>
      </c>
      <c r="Q4" s="362"/>
      <c r="R4" s="362"/>
      <c r="S4" s="362"/>
      <c r="T4" s="362"/>
      <c r="U4" s="362"/>
      <c r="V4" s="153"/>
      <c r="W4" s="152"/>
      <c r="X4" s="363" t="str">
        <f>IF('Avril (recto)'!X4:Y4="","",'Avril (recto)'!X4:Y4)</f>
        <v/>
      </c>
      <c r="Y4" s="363"/>
      <c r="Z4" s="153"/>
      <c r="AA4" s="153"/>
      <c r="AB4" s="153"/>
      <c r="AC4" s="364" t="s">
        <v>3</v>
      </c>
      <c r="AD4" s="364"/>
      <c r="AE4" s="345" t="str">
        <f>PROPER(TEXT(D7,"mmmm-yyyy"))</f>
        <v>Février-2020</v>
      </c>
      <c r="AF4" s="345"/>
      <c r="AG4" s="345"/>
      <c r="AH4" s="345"/>
      <c r="AI4" s="345"/>
    </row>
    <row r="5" spans="1:35"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</row>
    <row r="6" spans="1:35" ht="13.5" thickBot="1"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</row>
    <row r="7" spans="1:35" ht="15" thickTop="1" thickBot="1">
      <c r="A7" s="287"/>
      <c r="B7" s="68" t="s">
        <v>83</v>
      </c>
      <c r="C7" s="60"/>
      <c r="D7" s="194">
        <f>'Janvier (recto)'!AH7+1</f>
        <v>43862</v>
      </c>
      <c r="E7" s="194">
        <f>D7+1</f>
        <v>43863</v>
      </c>
      <c r="F7" s="194">
        <f>E7+1</f>
        <v>43864</v>
      </c>
      <c r="G7" s="194">
        <f>F7+1</f>
        <v>43865</v>
      </c>
      <c r="H7" s="194">
        <f>G7+1</f>
        <v>43866</v>
      </c>
      <c r="I7" s="194">
        <f t="shared" ref="I7:AD7" si="0">H7+1</f>
        <v>43867</v>
      </c>
      <c r="J7" s="194">
        <f t="shared" si="0"/>
        <v>43868</v>
      </c>
      <c r="K7" s="194">
        <f t="shared" si="0"/>
        <v>43869</v>
      </c>
      <c r="L7" s="194">
        <f t="shared" si="0"/>
        <v>43870</v>
      </c>
      <c r="M7" s="194">
        <f t="shared" si="0"/>
        <v>43871</v>
      </c>
      <c r="N7" s="194">
        <f t="shared" si="0"/>
        <v>43872</v>
      </c>
      <c r="O7" s="194">
        <f t="shared" si="0"/>
        <v>43873</v>
      </c>
      <c r="P7" s="194">
        <f t="shared" si="0"/>
        <v>43874</v>
      </c>
      <c r="Q7" s="194">
        <f t="shared" si="0"/>
        <v>43875</v>
      </c>
      <c r="R7" s="194">
        <f t="shared" si="0"/>
        <v>43876</v>
      </c>
      <c r="S7" s="194">
        <f t="shared" si="0"/>
        <v>43877</v>
      </c>
      <c r="T7" s="194">
        <f t="shared" si="0"/>
        <v>43878</v>
      </c>
      <c r="U7" s="194">
        <f t="shared" si="0"/>
        <v>43879</v>
      </c>
      <c r="V7" s="194">
        <f t="shared" si="0"/>
        <v>43880</v>
      </c>
      <c r="W7" s="194">
        <f t="shared" si="0"/>
        <v>43881</v>
      </c>
      <c r="X7" s="194">
        <f t="shared" si="0"/>
        <v>43882</v>
      </c>
      <c r="Y7" s="194">
        <f t="shared" si="0"/>
        <v>43883</v>
      </c>
      <c r="Z7" s="194">
        <f t="shared" si="0"/>
        <v>43884</v>
      </c>
      <c r="AA7" s="194">
        <f t="shared" si="0"/>
        <v>43885</v>
      </c>
      <c r="AB7" s="194">
        <f t="shared" si="0"/>
        <v>43886</v>
      </c>
      <c r="AC7" s="194">
        <f t="shared" si="0"/>
        <v>43887</v>
      </c>
      <c r="AD7" s="194">
        <f t="shared" si="0"/>
        <v>43888</v>
      </c>
      <c r="AE7" s="194">
        <f>AD7+1</f>
        <v>43889</v>
      </c>
      <c r="AF7" s="194">
        <f>IF(MONTH(AE7+1)&lt;&gt;MONTH(AE7),"",AE7+1)</f>
        <v>43890</v>
      </c>
      <c r="AG7" s="194" t="str">
        <f>IFERROR(IF(MONTH(AF7+1)&lt;&gt;MONTH(AF7),"",AF7+1),"")</f>
        <v/>
      </c>
      <c r="AH7" s="194" t="str">
        <f>IFERROR(IF(MONTH(AG7+1)&lt;&gt;MONTH(AG7),"",AG7+1),"")</f>
        <v/>
      </c>
      <c r="AI7" s="195"/>
    </row>
    <row r="8" spans="1:35" ht="14.25" thickTop="1" thickBot="1">
      <c r="A8" s="288"/>
      <c r="B8" s="69" t="s">
        <v>84</v>
      </c>
      <c r="C8" s="81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  <c r="V8" s="125"/>
      <c r="W8" s="125"/>
      <c r="X8" s="125"/>
      <c r="Y8" s="125"/>
      <c r="Z8" s="125"/>
      <c r="AA8" s="125"/>
      <c r="AB8" s="125"/>
      <c r="AC8" s="125"/>
      <c r="AD8" s="125"/>
      <c r="AE8" s="125"/>
      <c r="AF8" s="125"/>
      <c r="AG8" s="125"/>
      <c r="AH8" s="126"/>
      <c r="AI8" s="205"/>
    </row>
    <row r="9" spans="1:35" ht="13.5" thickTop="1">
      <c r="A9" s="288"/>
      <c r="B9" s="70" t="s">
        <v>116</v>
      </c>
      <c r="C9" s="61"/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27"/>
      <c r="W9" s="127"/>
      <c r="X9" s="127"/>
      <c r="Y9" s="127"/>
      <c r="Z9" s="127"/>
      <c r="AA9" s="127"/>
      <c r="AB9" s="127"/>
      <c r="AC9" s="127"/>
      <c r="AD9" s="127"/>
      <c r="AE9" s="127"/>
      <c r="AF9" s="127"/>
      <c r="AG9" s="127"/>
      <c r="AH9" s="71"/>
      <c r="AI9" s="199">
        <f>SUM(D9:AH9)</f>
        <v>0</v>
      </c>
    </row>
    <row r="10" spans="1:35">
      <c r="A10" s="288"/>
      <c r="B10" s="70" t="s">
        <v>0</v>
      </c>
      <c r="C10" s="62"/>
      <c r="D10" s="124">
        <f>SUM(D9-D11+D15+D20+D25)+D28</f>
        <v>0</v>
      </c>
      <c r="E10" s="124">
        <f>SUM(E9-E11+E15+E20+E25)+E28</f>
        <v>0</v>
      </c>
      <c r="F10" s="124">
        <f t="shared" ref="F10:AE10" si="1">SUM(F9-F11+F15+F20+F25)+F28</f>
        <v>0</v>
      </c>
      <c r="G10" s="124">
        <f t="shared" si="1"/>
        <v>0</v>
      </c>
      <c r="H10" s="124">
        <f t="shared" si="1"/>
        <v>0</v>
      </c>
      <c r="I10" s="124">
        <f t="shared" si="1"/>
        <v>0</v>
      </c>
      <c r="J10" s="124">
        <f t="shared" si="1"/>
        <v>0</v>
      </c>
      <c r="K10" s="124">
        <f t="shared" si="1"/>
        <v>0</v>
      </c>
      <c r="L10" s="124">
        <f t="shared" si="1"/>
        <v>0</v>
      </c>
      <c r="M10" s="124">
        <f t="shared" si="1"/>
        <v>0</v>
      </c>
      <c r="N10" s="124">
        <f t="shared" si="1"/>
        <v>0</v>
      </c>
      <c r="O10" s="124">
        <f t="shared" si="1"/>
        <v>0</v>
      </c>
      <c r="P10" s="124">
        <f t="shared" si="1"/>
        <v>0</v>
      </c>
      <c r="Q10" s="124">
        <f t="shared" si="1"/>
        <v>0</v>
      </c>
      <c r="R10" s="124">
        <f t="shared" si="1"/>
        <v>0</v>
      </c>
      <c r="S10" s="124">
        <f t="shared" si="1"/>
        <v>0</v>
      </c>
      <c r="T10" s="124">
        <f t="shared" si="1"/>
        <v>0</v>
      </c>
      <c r="U10" s="124">
        <f t="shared" si="1"/>
        <v>0</v>
      </c>
      <c r="V10" s="124">
        <f t="shared" si="1"/>
        <v>0</v>
      </c>
      <c r="W10" s="124">
        <f t="shared" si="1"/>
        <v>0</v>
      </c>
      <c r="X10" s="124">
        <f t="shared" si="1"/>
        <v>0</v>
      </c>
      <c r="Y10" s="124">
        <f t="shared" si="1"/>
        <v>0</v>
      </c>
      <c r="Z10" s="124">
        <f t="shared" si="1"/>
        <v>0</v>
      </c>
      <c r="AA10" s="124">
        <f t="shared" si="1"/>
        <v>0</v>
      </c>
      <c r="AB10" s="124">
        <f t="shared" si="1"/>
        <v>0</v>
      </c>
      <c r="AC10" s="124">
        <f t="shared" si="1"/>
        <v>0</v>
      </c>
      <c r="AD10" s="124">
        <f t="shared" si="1"/>
        <v>0</v>
      </c>
      <c r="AE10" s="124">
        <f t="shared" si="1"/>
        <v>0</v>
      </c>
      <c r="AF10" s="224">
        <f>IF(AF7="","",SUM(AF9-AF11+AF15+AF20+AF25)+AF28)</f>
        <v>0</v>
      </c>
      <c r="AG10" s="124" t="str">
        <f>IF(AG7&gt;"",SUM(AG9-AG11+AG15+AG20+AG25)+AG28,"")</f>
        <v/>
      </c>
      <c r="AH10" s="124" t="str">
        <f>IF(AH7&gt;"",SUM(AH9-AH11+AH15+AH20+AH25)+AH28,"")</f>
        <v/>
      </c>
      <c r="AI10" s="197">
        <f>SUM(D10:AH10)</f>
        <v>0</v>
      </c>
    </row>
    <row r="11" spans="1:35">
      <c r="A11" s="288"/>
      <c r="B11" s="301" t="s">
        <v>28</v>
      </c>
      <c r="C11" s="63" t="s">
        <v>29</v>
      </c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72"/>
      <c r="AI11" s="197">
        <f>SUM(D11:AH11)</f>
        <v>0</v>
      </c>
    </row>
    <row r="12" spans="1:35">
      <c r="A12" s="288"/>
      <c r="B12" s="302"/>
      <c r="C12" s="63" t="s">
        <v>9</v>
      </c>
      <c r="D12" s="211"/>
      <c r="E12" s="211"/>
      <c r="F12" s="211"/>
      <c r="G12" s="211"/>
      <c r="H12" s="211"/>
      <c r="I12" s="211"/>
      <c r="J12" s="211"/>
      <c r="K12" s="211"/>
      <c r="L12" s="211"/>
      <c r="M12" s="211"/>
      <c r="N12" s="211"/>
      <c r="O12" s="211"/>
      <c r="P12" s="211"/>
      <c r="Q12" s="211"/>
      <c r="R12" s="211"/>
      <c r="S12" s="211"/>
      <c r="T12" s="211"/>
      <c r="U12" s="211"/>
      <c r="V12" s="211"/>
      <c r="W12" s="211"/>
      <c r="X12" s="211"/>
      <c r="Y12" s="211"/>
      <c r="Z12" s="211"/>
      <c r="AA12" s="211"/>
      <c r="AB12" s="211"/>
      <c r="AC12" s="211"/>
      <c r="AD12" s="211"/>
      <c r="AE12" s="211"/>
      <c r="AF12" s="211"/>
      <c r="AG12" s="211"/>
      <c r="AH12" s="211"/>
      <c r="AI12" s="197"/>
    </row>
    <row r="13" spans="1:35">
      <c r="A13" s="288"/>
      <c r="B13" s="70" t="s">
        <v>1</v>
      </c>
      <c r="C13" s="62"/>
      <c r="D13" s="124">
        <f t="shared" ref="D13:AE13" si="2">SUM(D11)</f>
        <v>0</v>
      </c>
      <c r="E13" s="124">
        <f t="shared" si="2"/>
        <v>0</v>
      </c>
      <c r="F13" s="124">
        <f t="shared" si="2"/>
        <v>0</v>
      </c>
      <c r="G13" s="124">
        <f t="shared" si="2"/>
        <v>0</v>
      </c>
      <c r="H13" s="124">
        <f t="shared" si="2"/>
        <v>0</v>
      </c>
      <c r="I13" s="124">
        <f t="shared" si="2"/>
        <v>0</v>
      </c>
      <c r="J13" s="124">
        <f t="shared" si="2"/>
        <v>0</v>
      </c>
      <c r="K13" s="124">
        <f t="shared" si="2"/>
        <v>0</v>
      </c>
      <c r="L13" s="124">
        <f t="shared" si="2"/>
        <v>0</v>
      </c>
      <c r="M13" s="124">
        <f t="shared" si="2"/>
        <v>0</v>
      </c>
      <c r="N13" s="124">
        <f t="shared" si="2"/>
        <v>0</v>
      </c>
      <c r="O13" s="124">
        <f t="shared" si="2"/>
        <v>0</v>
      </c>
      <c r="P13" s="124">
        <f t="shared" si="2"/>
        <v>0</v>
      </c>
      <c r="Q13" s="124">
        <f t="shared" si="2"/>
        <v>0</v>
      </c>
      <c r="R13" s="124">
        <f t="shared" si="2"/>
        <v>0</v>
      </c>
      <c r="S13" s="124">
        <f t="shared" si="2"/>
        <v>0</v>
      </c>
      <c r="T13" s="124">
        <f t="shared" si="2"/>
        <v>0</v>
      </c>
      <c r="U13" s="124">
        <f t="shared" si="2"/>
        <v>0</v>
      </c>
      <c r="V13" s="124">
        <f t="shared" si="2"/>
        <v>0</v>
      </c>
      <c r="W13" s="124">
        <f t="shared" si="2"/>
        <v>0</v>
      </c>
      <c r="X13" s="124">
        <f t="shared" si="2"/>
        <v>0</v>
      </c>
      <c r="Y13" s="124">
        <f t="shared" si="2"/>
        <v>0</v>
      </c>
      <c r="Z13" s="124">
        <f t="shared" si="2"/>
        <v>0</v>
      </c>
      <c r="AA13" s="124">
        <f t="shared" si="2"/>
        <v>0</v>
      </c>
      <c r="AB13" s="124">
        <f t="shared" si="2"/>
        <v>0</v>
      </c>
      <c r="AC13" s="124">
        <f t="shared" si="2"/>
        <v>0</v>
      </c>
      <c r="AD13" s="124">
        <f t="shared" si="2"/>
        <v>0</v>
      </c>
      <c r="AE13" s="124">
        <f t="shared" si="2"/>
        <v>0</v>
      </c>
      <c r="AF13" s="124">
        <f>IF(AF7="","",SUM(AF11))</f>
        <v>0</v>
      </c>
      <c r="AG13" s="124" t="str">
        <f>IF(AG10&gt;"",SUM(AG12-AG14+AG18+AG23+AG28)+AG31,"")</f>
        <v/>
      </c>
      <c r="AH13" s="124" t="str">
        <f>IF(AH10&gt;"",SUM(AH12-AH14+AH18+AH23+AH28)+AH31,"")</f>
        <v/>
      </c>
      <c r="AI13" s="198">
        <f>SUM(D13:AH13)</f>
        <v>0</v>
      </c>
    </row>
    <row r="14" spans="1:35" ht="3" customHeight="1">
      <c r="A14" s="288"/>
      <c r="B14" s="73"/>
      <c r="C14" s="56"/>
      <c r="D14" s="187"/>
      <c r="E14" s="187"/>
      <c r="F14" s="187"/>
      <c r="G14" s="187"/>
      <c r="H14" s="187"/>
      <c r="I14" s="187"/>
      <c r="J14" s="187"/>
      <c r="K14" s="187"/>
      <c r="L14" s="187"/>
      <c r="M14" s="187"/>
      <c r="N14" s="187"/>
      <c r="O14" s="187"/>
      <c r="P14" s="187"/>
      <c r="Q14" s="187"/>
      <c r="R14" s="187"/>
      <c r="S14" s="187"/>
      <c r="T14" s="187"/>
      <c r="U14" s="187"/>
      <c r="V14" s="187"/>
      <c r="W14" s="187"/>
      <c r="X14" s="187"/>
      <c r="Y14" s="187"/>
      <c r="Z14" s="187"/>
      <c r="AA14" s="187"/>
      <c r="AB14" s="187"/>
      <c r="AC14" s="187"/>
      <c r="AD14" s="187"/>
      <c r="AE14" s="187"/>
      <c r="AF14" s="187"/>
      <c r="AG14" s="187"/>
      <c r="AH14" s="188"/>
      <c r="AI14" s="203"/>
    </row>
    <row r="15" spans="1:35" ht="25.5">
      <c r="A15" s="288"/>
      <c r="B15" s="303" t="s">
        <v>117</v>
      </c>
      <c r="C15" s="146" t="s">
        <v>122</v>
      </c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197">
        <f t="shared" ref="AI15:AI17" si="3">SUM(D15:AH15)</f>
        <v>0</v>
      </c>
    </row>
    <row r="16" spans="1:35" ht="25.5">
      <c r="A16" s="288"/>
      <c r="B16" s="304"/>
      <c r="C16" s="146" t="s">
        <v>123</v>
      </c>
      <c r="D16" s="3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74"/>
      <c r="AI16" s="197">
        <f t="shared" si="3"/>
        <v>0</v>
      </c>
    </row>
    <row r="17" spans="1:35">
      <c r="A17" s="288"/>
      <c r="B17" s="305"/>
      <c r="C17" s="147" t="s">
        <v>85</v>
      </c>
      <c r="D17" s="136">
        <f t="shared" ref="D17:AE17" si="4">SUM(D15:D16)*1.5</f>
        <v>0</v>
      </c>
      <c r="E17" s="136">
        <f t="shared" si="4"/>
        <v>0</v>
      </c>
      <c r="F17" s="136">
        <f t="shared" si="4"/>
        <v>0</v>
      </c>
      <c r="G17" s="136">
        <f t="shared" si="4"/>
        <v>0</v>
      </c>
      <c r="H17" s="136">
        <f t="shared" si="4"/>
        <v>0</v>
      </c>
      <c r="I17" s="136">
        <f t="shared" si="4"/>
        <v>0</v>
      </c>
      <c r="J17" s="136">
        <f t="shared" si="4"/>
        <v>0</v>
      </c>
      <c r="K17" s="136">
        <f t="shared" si="4"/>
        <v>0</v>
      </c>
      <c r="L17" s="136">
        <f t="shared" si="4"/>
        <v>0</v>
      </c>
      <c r="M17" s="136">
        <f t="shared" si="4"/>
        <v>0</v>
      </c>
      <c r="N17" s="136">
        <f t="shared" si="4"/>
        <v>0</v>
      </c>
      <c r="O17" s="136">
        <f t="shared" si="4"/>
        <v>0</v>
      </c>
      <c r="P17" s="136">
        <f t="shared" si="4"/>
        <v>0</v>
      </c>
      <c r="Q17" s="136">
        <f t="shared" si="4"/>
        <v>0</v>
      </c>
      <c r="R17" s="136">
        <f t="shared" si="4"/>
        <v>0</v>
      </c>
      <c r="S17" s="136">
        <f t="shared" si="4"/>
        <v>0</v>
      </c>
      <c r="T17" s="136">
        <f t="shared" si="4"/>
        <v>0</v>
      </c>
      <c r="U17" s="136">
        <f t="shared" si="4"/>
        <v>0</v>
      </c>
      <c r="V17" s="136">
        <f t="shared" si="4"/>
        <v>0</v>
      </c>
      <c r="W17" s="136">
        <f t="shared" si="4"/>
        <v>0</v>
      </c>
      <c r="X17" s="136">
        <f t="shared" si="4"/>
        <v>0</v>
      </c>
      <c r="Y17" s="136">
        <f t="shared" si="4"/>
        <v>0</v>
      </c>
      <c r="Z17" s="136">
        <f t="shared" si="4"/>
        <v>0</v>
      </c>
      <c r="AA17" s="136">
        <f t="shared" si="4"/>
        <v>0</v>
      </c>
      <c r="AB17" s="136">
        <f t="shared" si="4"/>
        <v>0</v>
      </c>
      <c r="AC17" s="136">
        <f t="shared" si="4"/>
        <v>0</v>
      </c>
      <c r="AD17" s="136">
        <f t="shared" si="4"/>
        <v>0</v>
      </c>
      <c r="AE17" s="136">
        <f t="shared" si="4"/>
        <v>0</v>
      </c>
      <c r="AF17" s="136">
        <f>IF(AF7="","",SUM(AF15:AF16)*1.5)</f>
        <v>0</v>
      </c>
      <c r="AG17" s="136" t="str">
        <f>IF(AG14&gt;"",SUM(AG16-AG18+AG22+AG27+AG32)+AG35,"")</f>
        <v/>
      </c>
      <c r="AH17" s="136" t="str">
        <f>IF(AH14&gt;"",SUM(AH16-AH18+AH22+AH27+AH32)+AH35,"")</f>
        <v/>
      </c>
      <c r="AI17" s="197">
        <f t="shared" si="3"/>
        <v>0</v>
      </c>
    </row>
    <row r="18" spans="1:35" ht="3" customHeight="1">
      <c r="A18" s="288"/>
      <c r="B18" s="78"/>
      <c r="C18" s="66"/>
      <c r="D18" s="67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75"/>
      <c r="AI18" s="200"/>
    </row>
    <row r="19" spans="1:35">
      <c r="A19" s="288"/>
      <c r="B19" s="290" t="s">
        <v>118</v>
      </c>
      <c r="C19" s="148" t="s">
        <v>55</v>
      </c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  <c r="P19" s="125"/>
      <c r="Q19" s="125"/>
      <c r="R19" s="125"/>
      <c r="S19" s="125"/>
      <c r="T19" s="125"/>
      <c r="U19" s="125"/>
      <c r="V19" s="125"/>
      <c r="W19" s="125"/>
      <c r="X19" s="125"/>
      <c r="Y19" s="125"/>
      <c r="Z19" s="125"/>
      <c r="AA19" s="125"/>
      <c r="AB19" s="125"/>
      <c r="AC19" s="125"/>
      <c r="AD19" s="125"/>
      <c r="AE19" s="125"/>
      <c r="AF19" s="125"/>
      <c r="AG19" s="125"/>
      <c r="AH19" s="126"/>
      <c r="AI19" s="208">
        <f t="shared" ref="AI19:AI26" si="5">SUM(D19:AH19)</f>
        <v>0</v>
      </c>
    </row>
    <row r="20" spans="1:35">
      <c r="A20" s="288"/>
      <c r="B20" s="291"/>
      <c r="C20" s="149" t="s">
        <v>56</v>
      </c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77"/>
      <c r="AI20" s="197">
        <f>SUM(D20:AH20)</f>
        <v>0</v>
      </c>
    </row>
    <row r="21" spans="1:35">
      <c r="A21" s="288"/>
      <c r="B21" s="292"/>
      <c r="C21" s="147" t="s">
        <v>85</v>
      </c>
      <c r="D21" s="136">
        <f>SUM(D19)*6</f>
        <v>0</v>
      </c>
      <c r="E21" s="136">
        <f t="shared" ref="E21:AE21" si="6">SUM(E19)*6</f>
        <v>0</v>
      </c>
      <c r="F21" s="136">
        <f t="shared" si="6"/>
        <v>0</v>
      </c>
      <c r="G21" s="136">
        <f t="shared" si="6"/>
        <v>0</v>
      </c>
      <c r="H21" s="136">
        <f t="shared" si="6"/>
        <v>0</v>
      </c>
      <c r="I21" s="136">
        <f t="shared" si="6"/>
        <v>0</v>
      </c>
      <c r="J21" s="136">
        <f t="shared" si="6"/>
        <v>0</v>
      </c>
      <c r="K21" s="136">
        <f t="shared" si="6"/>
        <v>0</v>
      </c>
      <c r="L21" s="136">
        <f t="shared" si="6"/>
        <v>0</v>
      </c>
      <c r="M21" s="136">
        <f t="shared" si="6"/>
        <v>0</v>
      </c>
      <c r="N21" s="136">
        <f t="shared" si="6"/>
        <v>0</v>
      </c>
      <c r="O21" s="136">
        <f t="shared" si="6"/>
        <v>0</v>
      </c>
      <c r="P21" s="136">
        <f t="shared" si="6"/>
        <v>0</v>
      </c>
      <c r="Q21" s="136">
        <f t="shared" si="6"/>
        <v>0</v>
      </c>
      <c r="R21" s="136">
        <f t="shared" si="6"/>
        <v>0</v>
      </c>
      <c r="S21" s="136">
        <f t="shared" si="6"/>
        <v>0</v>
      </c>
      <c r="T21" s="136">
        <f t="shared" si="6"/>
        <v>0</v>
      </c>
      <c r="U21" s="136">
        <f t="shared" si="6"/>
        <v>0</v>
      </c>
      <c r="V21" s="136">
        <f t="shared" si="6"/>
        <v>0</v>
      </c>
      <c r="W21" s="136">
        <f t="shared" si="6"/>
        <v>0</v>
      </c>
      <c r="X21" s="136">
        <f t="shared" si="6"/>
        <v>0</v>
      </c>
      <c r="Y21" s="136">
        <f t="shared" si="6"/>
        <v>0</v>
      </c>
      <c r="Z21" s="136">
        <f t="shared" si="6"/>
        <v>0</v>
      </c>
      <c r="AA21" s="136">
        <f t="shared" si="6"/>
        <v>0</v>
      </c>
      <c r="AB21" s="136">
        <f t="shared" si="6"/>
        <v>0</v>
      </c>
      <c r="AC21" s="136">
        <f t="shared" si="6"/>
        <v>0</v>
      </c>
      <c r="AD21" s="136">
        <f t="shared" si="6"/>
        <v>0</v>
      </c>
      <c r="AE21" s="136">
        <f t="shared" si="6"/>
        <v>0</v>
      </c>
      <c r="AF21" s="136">
        <f>IF(AF7="","",SUM(AF19)*6)</f>
        <v>0</v>
      </c>
      <c r="AG21" s="136" t="str">
        <f>IF(AG18&gt;"",SUM(AG20-AG22+AG26+AG31+AG36)+AG39,"")</f>
        <v/>
      </c>
      <c r="AH21" s="136" t="str">
        <f>IF(AH18&gt;"",SUM(AH20-AH22+AH26+AH31+AH36)+AH39,"")</f>
        <v/>
      </c>
      <c r="AI21" s="197">
        <f t="shared" si="5"/>
        <v>0</v>
      </c>
    </row>
    <row r="22" spans="1:35" ht="3" customHeight="1">
      <c r="A22" s="288"/>
      <c r="B22" s="79"/>
      <c r="C22" s="66"/>
      <c r="D22" s="206"/>
      <c r="E22" s="206"/>
      <c r="F22" s="206"/>
      <c r="G22" s="206"/>
      <c r="H22" s="206"/>
      <c r="I22" s="206"/>
      <c r="J22" s="206"/>
      <c r="K22" s="206"/>
      <c r="L22" s="206"/>
      <c r="M22" s="206"/>
      <c r="N22" s="206"/>
      <c r="O22" s="206"/>
      <c r="P22" s="206"/>
      <c r="Q22" s="206"/>
      <c r="R22" s="206"/>
      <c r="S22" s="206"/>
      <c r="T22" s="206"/>
      <c r="U22" s="206"/>
      <c r="V22" s="206"/>
      <c r="W22" s="206"/>
      <c r="X22" s="206"/>
      <c r="Y22" s="206"/>
      <c r="Z22" s="206"/>
      <c r="AA22" s="206"/>
      <c r="AB22" s="206"/>
      <c r="AC22" s="206"/>
      <c r="AD22" s="206"/>
      <c r="AE22" s="206"/>
      <c r="AF22" s="206"/>
      <c r="AG22" s="206"/>
      <c r="AH22" s="207"/>
      <c r="AI22" s="200"/>
    </row>
    <row r="23" spans="1:35" ht="13.5">
      <c r="A23" s="288"/>
      <c r="B23" s="293" t="s">
        <v>121</v>
      </c>
      <c r="C23" s="196" t="s">
        <v>120</v>
      </c>
      <c r="D23" s="220" t="str">
        <f>PROPER(TEXT(D7,"DDD"))</f>
        <v>Sam</v>
      </c>
      <c r="E23" s="220" t="str">
        <f t="shared" ref="E23:AH23" si="7">PROPER(TEXT(E7,"DDD"))</f>
        <v>Dim</v>
      </c>
      <c r="F23" s="220" t="str">
        <f t="shared" si="7"/>
        <v>Lun</v>
      </c>
      <c r="G23" s="220" t="str">
        <f t="shared" si="7"/>
        <v>Mar</v>
      </c>
      <c r="H23" s="220" t="str">
        <f t="shared" si="7"/>
        <v>Mer</v>
      </c>
      <c r="I23" s="220" t="str">
        <f t="shared" si="7"/>
        <v>Jeu</v>
      </c>
      <c r="J23" s="220" t="str">
        <f t="shared" si="7"/>
        <v>Ven</v>
      </c>
      <c r="K23" s="220" t="str">
        <f t="shared" si="7"/>
        <v>Sam</v>
      </c>
      <c r="L23" s="220" t="str">
        <f t="shared" si="7"/>
        <v>Dim</v>
      </c>
      <c r="M23" s="220" t="str">
        <f t="shared" si="7"/>
        <v>Lun</v>
      </c>
      <c r="N23" s="220" t="str">
        <f t="shared" si="7"/>
        <v>Mar</v>
      </c>
      <c r="O23" s="220" t="str">
        <f t="shared" si="7"/>
        <v>Mer</v>
      </c>
      <c r="P23" s="220" t="str">
        <f t="shared" si="7"/>
        <v>Jeu</v>
      </c>
      <c r="Q23" s="220" t="str">
        <f t="shared" si="7"/>
        <v>Ven</v>
      </c>
      <c r="R23" s="220" t="str">
        <f t="shared" si="7"/>
        <v>Sam</v>
      </c>
      <c r="S23" s="220" t="str">
        <f t="shared" si="7"/>
        <v>Dim</v>
      </c>
      <c r="T23" s="220" t="str">
        <f t="shared" si="7"/>
        <v>Lun</v>
      </c>
      <c r="U23" s="220" t="str">
        <f t="shared" si="7"/>
        <v>Mar</v>
      </c>
      <c r="V23" s="220" t="str">
        <f t="shared" si="7"/>
        <v>Mer</v>
      </c>
      <c r="W23" s="220" t="str">
        <f t="shared" si="7"/>
        <v>Jeu</v>
      </c>
      <c r="X23" s="220" t="str">
        <f t="shared" si="7"/>
        <v>Ven</v>
      </c>
      <c r="Y23" s="220" t="str">
        <f t="shared" si="7"/>
        <v>Sam</v>
      </c>
      <c r="Z23" s="220" t="str">
        <f t="shared" si="7"/>
        <v>Dim</v>
      </c>
      <c r="AA23" s="220" t="str">
        <f t="shared" si="7"/>
        <v>Lun</v>
      </c>
      <c r="AB23" s="220" t="str">
        <f t="shared" si="7"/>
        <v>Mar</v>
      </c>
      <c r="AC23" s="220" t="str">
        <f t="shared" si="7"/>
        <v>Mer</v>
      </c>
      <c r="AD23" s="220" t="str">
        <f t="shared" si="7"/>
        <v>Jeu</v>
      </c>
      <c r="AE23" s="220" t="str">
        <f t="shared" si="7"/>
        <v>Ven</v>
      </c>
      <c r="AF23" s="220" t="str">
        <f>IF(AF7="","",PROPER(TEXT(AF7,"DDD")))</f>
        <v>Sam</v>
      </c>
      <c r="AG23" s="220" t="str">
        <f t="shared" si="7"/>
        <v/>
      </c>
      <c r="AH23" s="220" t="str">
        <f t="shared" si="7"/>
        <v/>
      </c>
      <c r="AI23" s="197"/>
    </row>
    <row r="24" spans="1:35">
      <c r="A24" s="288"/>
      <c r="B24" s="294"/>
      <c r="C24" s="63" t="s">
        <v>124</v>
      </c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72"/>
      <c r="AI24" s="197">
        <f t="shared" si="5"/>
        <v>0</v>
      </c>
    </row>
    <row r="25" spans="1:35">
      <c r="A25" s="288"/>
      <c r="B25" s="295"/>
      <c r="C25" s="150" t="s">
        <v>119</v>
      </c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76"/>
      <c r="AI25" s="197">
        <f t="shared" si="5"/>
        <v>0</v>
      </c>
    </row>
    <row r="26" spans="1:35">
      <c r="A26" s="288"/>
      <c r="B26" s="296"/>
      <c r="C26" s="151" t="s">
        <v>128</v>
      </c>
      <c r="D26" s="124">
        <f t="shared" ref="D26:AE26" si="8">D25-D24</f>
        <v>0</v>
      </c>
      <c r="E26" s="124">
        <f t="shared" si="8"/>
        <v>0</v>
      </c>
      <c r="F26" s="124">
        <f t="shared" si="8"/>
        <v>0</v>
      </c>
      <c r="G26" s="124">
        <f t="shared" si="8"/>
        <v>0</v>
      </c>
      <c r="H26" s="124">
        <f t="shared" si="8"/>
        <v>0</v>
      </c>
      <c r="I26" s="124">
        <f t="shared" si="8"/>
        <v>0</v>
      </c>
      <c r="J26" s="124">
        <f t="shared" si="8"/>
        <v>0</v>
      </c>
      <c r="K26" s="124">
        <f t="shared" si="8"/>
        <v>0</v>
      </c>
      <c r="L26" s="124">
        <f t="shared" si="8"/>
        <v>0</v>
      </c>
      <c r="M26" s="124">
        <f t="shared" si="8"/>
        <v>0</v>
      </c>
      <c r="N26" s="124">
        <f t="shared" si="8"/>
        <v>0</v>
      </c>
      <c r="O26" s="124">
        <f t="shared" si="8"/>
        <v>0</v>
      </c>
      <c r="P26" s="124">
        <f t="shared" si="8"/>
        <v>0</v>
      </c>
      <c r="Q26" s="124">
        <f t="shared" si="8"/>
        <v>0</v>
      </c>
      <c r="R26" s="124">
        <f t="shared" si="8"/>
        <v>0</v>
      </c>
      <c r="S26" s="124">
        <f t="shared" si="8"/>
        <v>0</v>
      </c>
      <c r="T26" s="124">
        <f t="shared" si="8"/>
        <v>0</v>
      </c>
      <c r="U26" s="124">
        <f t="shared" si="8"/>
        <v>0</v>
      </c>
      <c r="V26" s="124">
        <f t="shared" si="8"/>
        <v>0</v>
      </c>
      <c r="W26" s="124">
        <f t="shared" si="8"/>
        <v>0</v>
      </c>
      <c r="X26" s="124">
        <f t="shared" si="8"/>
        <v>0</v>
      </c>
      <c r="Y26" s="124">
        <f t="shared" si="8"/>
        <v>0</v>
      </c>
      <c r="Z26" s="124">
        <f t="shared" si="8"/>
        <v>0</v>
      </c>
      <c r="AA26" s="124">
        <f t="shared" si="8"/>
        <v>0</v>
      </c>
      <c r="AB26" s="124">
        <f t="shared" si="8"/>
        <v>0</v>
      </c>
      <c r="AC26" s="124">
        <f t="shared" si="8"/>
        <v>0</v>
      </c>
      <c r="AD26" s="124">
        <f t="shared" si="8"/>
        <v>0</v>
      </c>
      <c r="AE26" s="124">
        <f t="shared" si="8"/>
        <v>0</v>
      </c>
      <c r="AF26" s="124">
        <f>IF(AF7="","",AF25-AF24)</f>
        <v>0</v>
      </c>
      <c r="AG26" s="124" t="str">
        <f>IF(AG23&gt;"",SUM(AG25-AG27+AG31+AG36+AG41)+AG44,"")</f>
        <v/>
      </c>
      <c r="AH26" s="124" t="str">
        <f>IF(AH23&gt;"",SUM(AH25-AH27+AH31+AH36+AH41)+AH44,"")</f>
        <v/>
      </c>
      <c r="AI26" s="197">
        <f t="shared" si="5"/>
        <v>0</v>
      </c>
    </row>
    <row r="27" spans="1:35" ht="3" customHeight="1">
      <c r="A27" s="288"/>
      <c r="B27" s="145"/>
      <c r="C27" s="65"/>
      <c r="D27" s="128"/>
      <c r="E27" s="128"/>
      <c r="F27" s="128"/>
      <c r="G27" s="128"/>
      <c r="H27" s="128"/>
      <c r="I27" s="128"/>
      <c r="J27" s="128"/>
      <c r="K27" s="128"/>
      <c r="L27" s="128"/>
      <c r="M27" s="128"/>
      <c r="N27" s="128"/>
      <c r="O27" s="128"/>
      <c r="P27" s="128"/>
      <c r="Q27" s="128"/>
      <c r="R27" s="128"/>
      <c r="S27" s="128"/>
      <c r="T27" s="128"/>
      <c r="U27" s="128"/>
      <c r="V27" s="128"/>
      <c r="W27" s="128"/>
      <c r="X27" s="128"/>
      <c r="Y27" s="128"/>
      <c r="Z27" s="128"/>
      <c r="AA27" s="128"/>
      <c r="AB27" s="128"/>
      <c r="AC27" s="128"/>
      <c r="AD27" s="128"/>
      <c r="AE27" s="128"/>
      <c r="AF27" s="128"/>
      <c r="AG27" s="128"/>
      <c r="AH27" s="129"/>
      <c r="AI27" s="200"/>
    </row>
    <row r="28" spans="1:35" ht="13.9" customHeight="1">
      <c r="A28" s="288"/>
      <c r="B28" s="70" t="s">
        <v>131</v>
      </c>
      <c r="C28" s="143"/>
      <c r="D28" s="193"/>
      <c r="E28" s="193"/>
      <c r="F28" s="193"/>
      <c r="G28" s="193"/>
      <c r="H28" s="193"/>
      <c r="I28" s="193"/>
      <c r="J28" s="193"/>
      <c r="K28" s="193"/>
      <c r="L28" s="193"/>
      <c r="M28" s="193"/>
      <c r="N28" s="193"/>
      <c r="O28" s="193"/>
      <c r="P28" s="193"/>
      <c r="Q28" s="193"/>
      <c r="R28" s="193"/>
      <c r="S28" s="193"/>
      <c r="T28" s="193"/>
      <c r="U28" s="193"/>
      <c r="V28" s="193"/>
      <c r="W28" s="193"/>
      <c r="X28" s="193"/>
      <c r="Y28" s="193"/>
      <c r="Z28" s="193"/>
      <c r="AA28" s="193"/>
      <c r="AB28" s="193"/>
      <c r="AC28" s="193"/>
      <c r="AD28" s="193"/>
      <c r="AE28" s="193"/>
      <c r="AF28" s="193"/>
      <c r="AG28" s="193"/>
      <c r="AH28" s="193"/>
      <c r="AI28" s="201">
        <f>SUM(D28:AH28)</f>
        <v>0</v>
      </c>
    </row>
    <row r="29" spans="1:35" ht="3" customHeight="1">
      <c r="A29" s="288"/>
      <c r="B29" s="144"/>
      <c r="C29" s="65"/>
      <c r="D29" s="128"/>
      <c r="E29" s="128"/>
      <c r="F29" s="128"/>
      <c r="G29" s="128"/>
      <c r="H29" s="128"/>
      <c r="I29" s="128"/>
      <c r="J29" s="128"/>
      <c r="K29" s="128"/>
      <c r="L29" s="128"/>
      <c r="M29" s="128"/>
      <c r="N29" s="128"/>
      <c r="O29" s="128"/>
      <c r="P29" s="128"/>
      <c r="Q29" s="128"/>
      <c r="R29" s="128"/>
      <c r="S29" s="128"/>
      <c r="T29" s="128"/>
      <c r="U29" s="128"/>
      <c r="V29" s="128"/>
      <c r="W29" s="128"/>
      <c r="X29" s="128"/>
      <c r="Y29" s="128"/>
      <c r="Z29" s="128"/>
      <c r="AA29" s="128"/>
      <c r="AB29" s="128"/>
      <c r="AC29" s="128"/>
      <c r="AD29" s="128"/>
      <c r="AE29" s="128"/>
      <c r="AF29" s="128"/>
      <c r="AG29" s="128"/>
      <c r="AH29" s="129"/>
      <c r="AI29" s="200"/>
    </row>
    <row r="30" spans="1:35">
      <c r="A30" s="288"/>
      <c r="B30" s="297" t="s">
        <v>31</v>
      </c>
      <c r="C30" s="29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72"/>
      <c r="AI30" s="197">
        <f>SUM(D30:AH30)</f>
        <v>0</v>
      </c>
    </row>
    <row r="31" spans="1:35">
      <c r="A31" s="288"/>
      <c r="B31" s="297" t="s">
        <v>105</v>
      </c>
      <c r="C31" s="29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72"/>
      <c r="AI31" s="197">
        <f>SUM(D31:AH31)</f>
        <v>0</v>
      </c>
    </row>
    <row r="32" spans="1:35" ht="13.5" thickBot="1">
      <c r="A32" s="289"/>
      <c r="B32" s="299" t="s">
        <v>153</v>
      </c>
      <c r="C32" s="300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80"/>
      <c r="AI32" s="202">
        <f>SUM(D32:AH32)</f>
        <v>0</v>
      </c>
    </row>
    <row r="33" spans="1:35" ht="13.5" thickTop="1">
      <c r="A33" s="59"/>
    </row>
    <row r="34" spans="1:35">
      <c r="A34" s="59"/>
    </row>
    <row r="35" spans="1:35">
      <c r="B35" s="347" t="s">
        <v>6</v>
      </c>
      <c r="C35" s="347"/>
      <c r="D35" s="348"/>
      <c r="E35" s="348"/>
      <c r="F35" s="348"/>
      <c r="G35" s="348"/>
      <c r="H35" s="348"/>
      <c r="I35" s="348"/>
      <c r="J35" s="348"/>
      <c r="K35" s="348"/>
      <c r="L35" s="348"/>
      <c r="N35" s="346" t="s">
        <v>7</v>
      </c>
      <c r="O35" s="346"/>
      <c r="P35" s="346"/>
      <c r="Q35" s="346"/>
      <c r="R35" s="346"/>
      <c r="S35" s="4"/>
      <c r="T35" s="4"/>
      <c r="U35" s="4"/>
      <c r="V35" s="4"/>
      <c r="W35" s="4"/>
      <c r="X35" s="4"/>
      <c r="Y35" s="4"/>
      <c r="Z35" s="4"/>
      <c r="AA35" s="4"/>
      <c r="AB35" s="4"/>
      <c r="AD35" s="1" t="s">
        <v>8</v>
      </c>
      <c r="AE35" s="4"/>
      <c r="AF35" s="4"/>
      <c r="AG35" s="4"/>
      <c r="AH35" s="4"/>
      <c r="AI35" s="4"/>
    </row>
    <row r="37" spans="1:35">
      <c r="B37" s="350" t="s">
        <v>22</v>
      </c>
      <c r="C37" s="350"/>
      <c r="D37" s="351"/>
      <c r="E37" s="351"/>
      <c r="F37" s="351"/>
      <c r="G37" s="351"/>
      <c r="H37" s="351"/>
      <c r="I37" s="351"/>
      <c r="J37" s="351"/>
      <c r="K37" s="351"/>
      <c r="L37" s="351"/>
    </row>
    <row r="38" spans="1:35">
      <c r="B38" s="351"/>
      <c r="C38" s="351"/>
      <c r="D38" s="351"/>
      <c r="E38" s="351"/>
      <c r="F38" s="351"/>
      <c r="G38" s="351"/>
      <c r="H38" s="351"/>
      <c r="I38" s="351"/>
      <c r="J38" s="351"/>
      <c r="K38" s="351"/>
      <c r="L38" s="351"/>
      <c r="N38" s="346" t="s">
        <v>23</v>
      </c>
      <c r="O38" s="346"/>
      <c r="P38" s="346"/>
      <c r="Q38" s="346"/>
      <c r="R38" s="346"/>
      <c r="S38" s="4"/>
      <c r="T38" s="4"/>
      <c r="U38" s="4"/>
      <c r="V38" s="4"/>
      <c r="W38" s="4"/>
      <c r="X38" s="4"/>
      <c r="Y38" s="4"/>
      <c r="Z38" s="4"/>
      <c r="AA38" s="4"/>
      <c r="AB38" s="4"/>
      <c r="AD38" s="1" t="s">
        <v>8</v>
      </c>
      <c r="AE38" s="4"/>
      <c r="AF38" s="4"/>
      <c r="AG38" s="4"/>
      <c r="AH38" s="4"/>
      <c r="AI38" s="4"/>
    </row>
    <row r="39" spans="1:35">
      <c r="B39" s="140"/>
      <c r="C39" s="140"/>
      <c r="D39" s="140"/>
      <c r="E39" s="140"/>
      <c r="F39" s="140"/>
      <c r="G39" s="140"/>
      <c r="H39" s="140"/>
      <c r="I39" s="140"/>
      <c r="J39" s="140"/>
      <c r="K39" s="140"/>
      <c r="L39" s="140"/>
      <c r="N39" s="137" t="s">
        <v>126</v>
      </c>
      <c r="O39" s="137" t="s">
        <v>125</v>
      </c>
      <c r="P39" s="137" t="s">
        <v>127</v>
      </c>
      <c r="Q39" s="139"/>
      <c r="R39" s="139"/>
      <c r="S39" s="3"/>
      <c r="T39" s="3"/>
      <c r="U39" s="3"/>
      <c r="V39" s="3"/>
      <c r="W39" s="3"/>
      <c r="X39" s="3"/>
      <c r="Y39" s="3"/>
      <c r="Z39" s="3"/>
      <c r="AA39" s="3"/>
      <c r="AB39" s="3"/>
      <c r="AD39" s="1"/>
      <c r="AE39" s="3"/>
      <c r="AF39" s="3"/>
      <c r="AG39" s="3"/>
      <c r="AH39" s="3"/>
      <c r="AI39" s="3"/>
    </row>
    <row r="40" spans="1:35" ht="13.5" thickBot="1"/>
    <row r="41" spans="1:35" ht="28.15" customHeight="1" thickTop="1" thickBot="1">
      <c r="B41" s="14" t="s">
        <v>9</v>
      </c>
      <c r="C41" s="247" t="s">
        <v>14</v>
      </c>
      <c r="D41" s="248"/>
      <c r="E41" s="248"/>
      <c r="F41" s="248"/>
      <c r="G41" s="248"/>
      <c r="H41" s="249"/>
      <c r="I41" s="352" t="s">
        <v>34</v>
      </c>
      <c r="J41" s="353"/>
      <c r="K41" s="354"/>
      <c r="L41" s="352" t="s">
        <v>35</v>
      </c>
      <c r="M41" s="353"/>
      <c r="N41" s="354"/>
      <c r="O41" s="352" t="s">
        <v>36</v>
      </c>
      <c r="P41" s="248"/>
      <c r="Q41" s="248"/>
      <c r="R41" s="247" t="s">
        <v>15</v>
      </c>
      <c r="S41" s="248"/>
      <c r="T41" s="334"/>
      <c r="U41" s="15"/>
      <c r="V41" s="15"/>
      <c r="W41" s="322" t="s">
        <v>39</v>
      </c>
      <c r="X41" s="323"/>
      <c r="Y41" s="323"/>
      <c r="Z41" s="323"/>
      <c r="AA41" s="323"/>
      <c r="AB41" s="323"/>
      <c r="AC41" s="323"/>
      <c r="AD41" s="323"/>
      <c r="AE41" s="323"/>
      <c r="AF41" s="323"/>
      <c r="AG41" s="323"/>
      <c r="AH41" s="323"/>
      <c r="AI41" s="324"/>
    </row>
    <row r="42" spans="1:35" ht="13.5" thickTop="1">
      <c r="B42" s="13">
        <v>1</v>
      </c>
      <c r="C42" s="234" t="s">
        <v>40</v>
      </c>
      <c r="D42" s="235"/>
      <c r="E42" s="235"/>
      <c r="F42" s="235"/>
      <c r="G42" s="235"/>
      <c r="H42" s="236"/>
      <c r="I42" s="238">
        <f>SUM('Janvier (recto)'!R42:T42)</f>
        <v>0</v>
      </c>
      <c r="J42" s="239"/>
      <c r="K42" s="240"/>
      <c r="L42" s="238">
        <v>0</v>
      </c>
      <c r="M42" s="239"/>
      <c r="N42" s="240"/>
      <c r="O42" s="241">
        <v>0</v>
      </c>
      <c r="P42" s="286"/>
      <c r="Q42" s="286"/>
      <c r="R42" s="244">
        <f>I42+L42-O42</f>
        <v>0</v>
      </c>
      <c r="S42" s="312"/>
      <c r="T42" s="313"/>
      <c r="U42" s="16"/>
      <c r="V42" s="17"/>
      <c r="W42" s="325"/>
      <c r="X42" s="326"/>
      <c r="Y42" s="326"/>
      <c r="Z42" s="326"/>
      <c r="AA42" s="326"/>
      <c r="AB42" s="326"/>
      <c r="AC42" s="326"/>
      <c r="AD42" s="326"/>
      <c r="AE42" s="326"/>
      <c r="AF42" s="326"/>
      <c r="AG42" s="326"/>
      <c r="AH42" s="326"/>
      <c r="AI42" s="327"/>
    </row>
    <row r="43" spans="1:35">
      <c r="B43" s="13" t="s">
        <v>33</v>
      </c>
      <c r="C43" s="342" t="s">
        <v>99</v>
      </c>
      <c r="D43" s="343"/>
      <c r="E43" s="343"/>
      <c r="F43" s="343"/>
      <c r="G43" s="343"/>
      <c r="H43" s="344"/>
      <c r="I43" s="238">
        <f>SUM('Janvier (recto)'!R43:T43)</f>
        <v>0</v>
      </c>
      <c r="J43" s="239"/>
      <c r="K43" s="240"/>
      <c r="L43" s="238">
        <v>0</v>
      </c>
      <c r="M43" s="239"/>
      <c r="N43" s="240"/>
      <c r="O43" s="241">
        <v>0</v>
      </c>
      <c r="P43" s="242"/>
      <c r="Q43" s="243"/>
      <c r="R43" s="244">
        <f>I43+L43-O43</f>
        <v>0</v>
      </c>
      <c r="S43" s="245"/>
      <c r="T43" s="246"/>
      <c r="U43" s="16"/>
      <c r="V43" s="18"/>
      <c r="W43" s="328"/>
      <c r="X43" s="329"/>
      <c r="Y43" s="329"/>
      <c r="Z43" s="329"/>
      <c r="AA43" s="329"/>
      <c r="AB43" s="329"/>
      <c r="AC43" s="329"/>
      <c r="AD43" s="329"/>
      <c r="AE43" s="329"/>
      <c r="AF43" s="329"/>
      <c r="AG43" s="329"/>
      <c r="AH43" s="329"/>
      <c r="AI43" s="330"/>
    </row>
    <row r="44" spans="1:35" ht="13.5" thickBot="1">
      <c r="B44" s="98" t="s">
        <v>104</v>
      </c>
      <c r="C44" s="234" t="s">
        <v>105</v>
      </c>
      <c r="D44" s="235"/>
      <c r="E44" s="235"/>
      <c r="F44" s="235"/>
      <c r="G44" s="235"/>
      <c r="H44" s="236"/>
      <c r="I44" s="238">
        <f>SUM('Janvier (recto)'!R44:T44)</f>
        <v>0</v>
      </c>
      <c r="J44" s="239"/>
      <c r="K44" s="240"/>
      <c r="L44" s="238">
        <f>SUM(AI31)</f>
        <v>0</v>
      </c>
      <c r="M44" s="239"/>
      <c r="N44" s="240"/>
      <c r="O44" s="241">
        <v>0</v>
      </c>
      <c r="P44" s="242"/>
      <c r="Q44" s="243"/>
      <c r="R44" s="244">
        <f>I44+L44-O44</f>
        <v>0</v>
      </c>
      <c r="S44" s="245"/>
      <c r="T44" s="246"/>
      <c r="U44" s="16"/>
      <c r="V44" s="17"/>
      <c r="W44" s="328"/>
      <c r="X44" s="329"/>
      <c r="Y44" s="329"/>
      <c r="Z44" s="329"/>
      <c r="AA44" s="329"/>
      <c r="AB44" s="329"/>
      <c r="AC44" s="329"/>
      <c r="AD44" s="329"/>
      <c r="AE44" s="329"/>
      <c r="AF44" s="329"/>
      <c r="AG44" s="329"/>
      <c r="AH44" s="329"/>
      <c r="AI44" s="330"/>
    </row>
    <row r="45" spans="1:35" ht="14.25" thickTop="1" thickBot="1">
      <c r="B45" s="13">
        <v>2</v>
      </c>
      <c r="C45" s="234" t="s">
        <v>129</v>
      </c>
      <c r="D45" s="235"/>
      <c r="E45" s="235"/>
      <c r="F45" s="235"/>
      <c r="G45" s="235"/>
      <c r="H45" s="236"/>
      <c r="I45" s="238">
        <f>SUM('Janvier (recto)'!R45:T45)</f>
        <v>0</v>
      </c>
      <c r="J45" s="239"/>
      <c r="K45" s="240"/>
      <c r="L45" s="238" t="str">
        <f>IF(IF(AI25&gt;=AI24,AI25-AI24,"0,000")*AI26&lt;=0,"0,000",AI26*1.5)</f>
        <v>0,000</v>
      </c>
      <c r="M45" s="239"/>
      <c r="N45" s="240"/>
      <c r="O45" s="238" t="str">
        <f>IF(IF(AI24&gt;=AI25,AI25-AI24,"0,000")*AI24&lt;=0,"0,000","0,000")</f>
        <v>0,000</v>
      </c>
      <c r="P45" s="338"/>
      <c r="Q45" s="338"/>
      <c r="R45" s="244">
        <f>IF(I45+L45-O45&lt;="0",L45+I45,I45+L45)-U45</f>
        <v>0</v>
      </c>
      <c r="S45" s="245"/>
      <c r="T45" s="245"/>
      <c r="U45" s="204"/>
      <c r="V45" s="16"/>
      <c r="W45" s="331"/>
      <c r="X45" s="332"/>
      <c r="Y45" s="332"/>
      <c r="Z45" s="332"/>
      <c r="AA45" s="332"/>
      <c r="AB45" s="332"/>
      <c r="AC45" s="332"/>
      <c r="AD45" s="332"/>
      <c r="AE45" s="332"/>
      <c r="AF45" s="332"/>
      <c r="AG45" s="332"/>
      <c r="AH45" s="332"/>
      <c r="AI45" s="333"/>
    </row>
    <row r="46" spans="1:35" ht="14.25" thickTop="1" thickBot="1">
      <c r="B46" s="13">
        <v>3</v>
      </c>
      <c r="C46" s="234" t="s">
        <v>130</v>
      </c>
      <c r="D46" s="235"/>
      <c r="E46" s="235"/>
      <c r="F46" s="235"/>
      <c r="G46" s="235"/>
      <c r="H46" s="236"/>
      <c r="I46" s="238">
        <f>SUM('Janvier (recto)'!R46:T46)</f>
        <v>0</v>
      </c>
      <c r="J46" s="239"/>
      <c r="K46" s="240"/>
      <c r="L46" s="238">
        <f>AI28</f>
        <v>0</v>
      </c>
      <c r="M46" s="239"/>
      <c r="N46" s="240"/>
      <c r="O46" s="241">
        <v>0</v>
      </c>
      <c r="P46" s="242"/>
      <c r="Q46" s="243"/>
      <c r="R46" s="244">
        <f>I46+L46-O46</f>
        <v>0</v>
      </c>
      <c r="S46" s="245"/>
      <c r="T46" s="246"/>
      <c r="U46" s="16"/>
      <c r="V46" s="16"/>
      <c r="W46" s="141"/>
      <c r="X46" s="141"/>
      <c r="Y46" s="141"/>
      <c r="Z46" s="141"/>
      <c r="AA46" s="141"/>
      <c r="AB46" s="141"/>
      <c r="AC46" s="141"/>
      <c r="AD46" s="141"/>
      <c r="AE46" s="141"/>
      <c r="AF46" s="141"/>
      <c r="AG46" s="141"/>
      <c r="AH46" s="141"/>
      <c r="AI46" s="141"/>
    </row>
    <row r="47" spans="1:35" ht="14.25" thickTop="1" thickBot="1">
      <c r="B47" s="13">
        <v>4</v>
      </c>
      <c r="C47" s="234" t="s">
        <v>10</v>
      </c>
      <c r="D47" s="235"/>
      <c r="E47" s="235"/>
      <c r="F47" s="235"/>
      <c r="G47" s="235"/>
      <c r="H47" s="236"/>
      <c r="I47" s="238">
        <f>SUM('Janvier (recto)'!R47:T47)</f>
        <v>0</v>
      </c>
      <c r="J47" s="239"/>
      <c r="K47" s="240"/>
      <c r="L47" s="238">
        <f>SUM(AI17,AI21)</f>
        <v>0</v>
      </c>
      <c r="M47" s="239"/>
      <c r="N47" s="240"/>
      <c r="O47" s="241">
        <v>0</v>
      </c>
      <c r="P47" s="286"/>
      <c r="Q47" s="286"/>
      <c r="R47" s="244">
        <f t="shared" ref="R47:R54" si="9">I47+L47-O47</f>
        <v>0</v>
      </c>
      <c r="S47" s="312"/>
      <c r="T47" s="313"/>
      <c r="U47" s="16"/>
      <c r="V47" s="16"/>
      <c r="W47" s="335" t="s">
        <v>30</v>
      </c>
      <c r="X47" s="336"/>
      <c r="Y47" s="336"/>
      <c r="Z47" s="336"/>
      <c r="AA47" s="336"/>
      <c r="AB47" s="336"/>
      <c r="AC47" s="336"/>
      <c r="AD47" s="336"/>
      <c r="AE47" s="336"/>
      <c r="AF47" s="336"/>
      <c r="AG47" s="336"/>
      <c r="AH47" s="336"/>
      <c r="AI47" s="337"/>
    </row>
    <row r="48" spans="1:35" ht="13.5" thickTop="1">
      <c r="B48" s="13">
        <v>5</v>
      </c>
      <c r="C48" s="234" t="s">
        <v>11</v>
      </c>
      <c r="D48" s="235"/>
      <c r="E48" s="235"/>
      <c r="F48" s="235"/>
      <c r="G48" s="235"/>
      <c r="H48" s="236"/>
      <c r="I48" s="238">
        <f>SUM('Janvier (recto)'!R48:T48)</f>
        <v>0</v>
      </c>
      <c r="J48" s="239"/>
      <c r="K48" s="240"/>
      <c r="L48" s="238">
        <v>0</v>
      </c>
      <c r="M48" s="239"/>
      <c r="N48" s="240"/>
      <c r="O48" s="241">
        <v>0</v>
      </c>
      <c r="P48" s="286"/>
      <c r="Q48" s="286"/>
      <c r="R48" s="244">
        <f t="shared" si="9"/>
        <v>0</v>
      </c>
      <c r="S48" s="312"/>
      <c r="T48" s="313"/>
      <c r="U48" s="16"/>
      <c r="V48" s="16"/>
      <c r="W48" s="21"/>
      <c r="X48" s="19" t="s">
        <v>37</v>
      </c>
      <c r="Y48" s="29" t="s">
        <v>43</v>
      </c>
      <c r="Z48" s="29"/>
      <c r="AA48" s="29"/>
      <c r="AB48" s="30"/>
      <c r="AC48" s="22"/>
      <c r="AD48" s="19" t="s">
        <v>41</v>
      </c>
      <c r="AE48" s="29" t="s">
        <v>45</v>
      </c>
      <c r="AF48" s="30"/>
      <c r="AG48" s="30"/>
      <c r="AH48" s="29"/>
      <c r="AI48" s="23"/>
    </row>
    <row r="49" spans="2:35">
      <c r="B49" s="13">
        <v>6</v>
      </c>
      <c r="C49" s="234" t="s">
        <v>98</v>
      </c>
      <c r="D49" s="235"/>
      <c r="E49" s="235"/>
      <c r="F49" s="235"/>
      <c r="G49" s="235"/>
      <c r="H49" s="236"/>
      <c r="I49" s="238">
        <f>SUM('Janvier (recto)'!R49:T49)</f>
        <v>0</v>
      </c>
      <c r="J49" s="239"/>
      <c r="K49" s="240"/>
      <c r="L49" s="238">
        <v>0</v>
      </c>
      <c r="M49" s="239"/>
      <c r="N49" s="240"/>
      <c r="O49" s="241">
        <v>0</v>
      </c>
      <c r="P49" s="286"/>
      <c r="Q49" s="286"/>
      <c r="R49" s="244">
        <f t="shared" si="9"/>
        <v>0</v>
      </c>
      <c r="S49" s="312"/>
      <c r="T49" s="313"/>
      <c r="U49" s="16"/>
      <c r="V49" s="16"/>
      <c r="W49" s="24"/>
      <c r="X49" s="19" t="s">
        <v>38</v>
      </c>
      <c r="Y49" s="20" t="s">
        <v>44</v>
      </c>
      <c r="Z49" s="20"/>
      <c r="AA49" s="20"/>
      <c r="AB49" s="34"/>
      <c r="AC49" s="3"/>
      <c r="AD49" s="19" t="s">
        <v>42</v>
      </c>
      <c r="AE49" s="20" t="s">
        <v>46</v>
      </c>
      <c r="AF49" s="34"/>
      <c r="AG49" s="34"/>
      <c r="AH49" s="20"/>
      <c r="AI49" s="25"/>
    </row>
    <row r="50" spans="2:35">
      <c r="B50" s="13">
        <v>7</v>
      </c>
      <c r="C50" s="234" t="s">
        <v>12</v>
      </c>
      <c r="D50" s="235"/>
      <c r="E50" s="235"/>
      <c r="F50" s="235"/>
      <c r="G50" s="235"/>
      <c r="H50" s="236"/>
      <c r="I50" s="238">
        <f>SUM('Janvier (recto)'!R50:T50)</f>
        <v>0</v>
      </c>
      <c r="J50" s="239"/>
      <c r="K50" s="240"/>
      <c r="L50" s="238">
        <v>0</v>
      </c>
      <c r="M50" s="239"/>
      <c r="N50" s="240"/>
      <c r="O50" s="241">
        <v>0</v>
      </c>
      <c r="P50" s="286"/>
      <c r="Q50" s="286"/>
      <c r="R50" s="244">
        <f t="shared" si="9"/>
        <v>0</v>
      </c>
      <c r="S50" s="312"/>
      <c r="T50" s="313"/>
      <c r="U50" s="16"/>
      <c r="V50" s="16"/>
      <c r="W50" s="24"/>
      <c r="X50" s="19"/>
      <c r="Y50" s="16"/>
      <c r="Z50" s="16"/>
      <c r="AA50" s="16"/>
      <c r="AB50" s="33"/>
      <c r="AC50" s="3"/>
      <c r="AD50" s="19"/>
      <c r="AE50" s="16"/>
      <c r="AF50" s="16"/>
      <c r="AG50" s="16"/>
      <c r="AH50" s="16"/>
      <c r="AI50" s="25"/>
    </row>
    <row r="51" spans="2:35">
      <c r="B51" s="13">
        <v>8</v>
      </c>
      <c r="C51" s="234" t="s">
        <v>13</v>
      </c>
      <c r="D51" s="235"/>
      <c r="E51" s="235"/>
      <c r="F51" s="235"/>
      <c r="G51" s="235"/>
      <c r="H51" s="236"/>
      <c r="I51" s="238">
        <f>SUM('Janvier (recto)'!R51:T51)</f>
        <v>0</v>
      </c>
      <c r="J51" s="239"/>
      <c r="K51" s="240"/>
      <c r="L51" s="238">
        <v>0</v>
      </c>
      <c r="M51" s="239"/>
      <c r="N51" s="240"/>
      <c r="O51" s="241">
        <v>0</v>
      </c>
      <c r="P51" s="242"/>
      <c r="Q51" s="242"/>
      <c r="R51" s="244">
        <f t="shared" si="9"/>
        <v>0</v>
      </c>
      <c r="S51" s="312"/>
      <c r="T51" s="313"/>
      <c r="U51" s="6"/>
      <c r="V51" s="6"/>
      <c r="W51" s="24"/>
      <c r="X51" s="19" t="s">
        <v>110</v>
      </c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25"/>
    </row>
    <row r="52" spans="2:35" ht="13.5" thickBot="1">
      <c r="B52" s="97">
        <v>11</v>
      </c>
      <c r="C52" s="314" t="s">
        <v>27</v>
      </c>
      <c r="D52" s="315"/>
      <c r="E52" s="315"/>
      <c r="F52" s="315"/>
      <c r="G52" s="315"/>
      <c r="H52" s="316"/>
      <c r="I52" s="238">
        <f>SUM('Janvier (recto)'!R52:T52)</f>
        <v>0</v>
      </c>
      <c r="J52" s="239"/>
      <c r="K52" s="240"/>
      <c r="L52" s="365">
        <v>0</v>
      </c>
      <c r="M52" s="365"/>
      <c r="N52" s="365"/>
      <c r="O52" s="317">
        <v>0</v>
      </c>
      <c r="P52" s="317"/>
      <c r="Q52" s="318"/>
      <c r="R52" s="319">
        <f t="shared" si="9"/>
        <v>0</v>
      </c>
      <c r="S52" s="320"/>
      <c r="T52" s="321"/>
      <c r="U52" s="6"/>
      <c r="V52" s="6"/>
      <c r="W52" s="26"/>
      <c r="X52" s="31"/>
      <c r="Y52" s="31"/>
      <c r="Z52" s="27"/>
      <c r="AA52" s="27"/>
      <c r="AB52" s="32"/>
      <c r="AC52" s="27"/>
      <c r="AD52" s="27"/>
      <c r="AE52" s="27"/>
      <c r="AF52" s="27"/>
      <c r="AG52" s="27"/>
      <c r="AH52" s="27"/>
      <c r="AI52" s="28"/>
    </row>
    <row r="53" spans="2:35" ht="14.25" thickTop="1" thickBot="1">
      <c r="B53" s="46">
        <v>12</v>
      </c>
      <c r="C53" s="256" t="s">
        <v>97</v>
      </c>
      <c r="D53" s="257"/>
      <c r="E53" s="257"/>
      <c r="F53" s="257"/>
      <c r="G53" s="257"/>
      <c r="H53" s="258"/>
      <c r="I53" s="238">
        <f>SUM('Janvier (recto)'!R53:T53)</f>
        <v>0</v>
      </c>
      <c r="J53" s="239"/>
      <c r="K53" s="240"/>
      <c r="L53" s="268">
        <v>0</v>
      </c>
      <c r="M53" s="269"/>
      <c r="N53" s="270"/>
      <c r="O53" s="262">
        <v>0</v>
      </c>
      <c r="P53" s="263"/>
      <c r="Q53" s="264"/>
      <c r="R53" s="265">
        <f t="shared" si="9"/>
        <v>0</v>
      </c>
      <c r="S53" s="266"/>
      <c r="T53" s="267"/>
      <c r="U53" s="6"/>
      <c r="V53" s="6"/>
      <c r="AG53" s="250" t="s">
        <v>32</v>
      </c>
      <c r="AH53" s="250"/>
      <c r="AI53" s="250"/>
    </row>
    <row r="54" spans="2:35" ht="15" thickTop="1" thickBot="1">
      <c r="B54" s="47">
        <v>13</v>
      </c>
      <c r="C54" s="271" t="s">
        <v>100</v>
      </c>
      <c r="D54" s="272"/>
      <c r="E54" s="272"/>
      <c r="F54" s="272"/>
      <c r="G54" s="272"/>
      <c r="H54" s="273"/>
      <c r="I54" s="367">
        <f>SUM('Janvier (recto)'!R54:T54)</f>
        <v>0</v>
      </c>
      <c r="J54" s="368"/>
      <c r="K54" s="369"/>
      <c r="L54" s="277">
        <v>0</v>
      </c>
      <c r="M54" s="278"/>
      <c r="N54" s="279"/>
      <c r="O54" s="280">
        <v>0</v>
      </c>
      <c r="P54" s="281"/>
      <c r="Q54" s="282"/>
      <c r="R54" s="283">
        <f t="shared" si="9"/>
        <v>0</v>
      </c>
      <c r="S54" s="284"/>
      <c r="T54" s="285"/>
      <c r="U54" s="6"/>
      <c r="V54" s="6"/>
      <c r="W54" s="251" t="s">
        <v>101</v>
      </c>
      <c r="X54" s="252"/>
      <c r="Y54" s="252"/>
      <c r="Z54" s="253"/>
      <c r="AA54" s="254">
        <f>SUM(O42:Q54)+U45</f>
        <v>0</v>
      </c>
      <c r="AB54" s="255"/>
      <c r="AI54" s="142" t="s">
        <v>111</v>
      </c>
    </row>
    <row r="55" spans="2:35" ht="14.25" thickTop="1">
      <c r="B55" s="132"/>
      <c r="C55" s="306"/>
      <c r="D55" s="307"/>
      <c r="E55" s="307"/>
      <c r="F55" s="307"/>
      <c r="G55" s="307"/>
      <c r="H55" s="307"/>
      <c r="I55" s="366"/>
      <c r="J55" s="366"/>
      <c r="K55" s="366"/>
      <c r="L55" s="309"/>
      <c r="M55" s="309"/>
      <c r="N55" s="309"/>
      <c r="O55" s="310"/>
      <c r="P55" s="310"/>
      <c r="Q55" s="310"/>
      <c r="R55" s="311"/>
      <c r="S55" s="311"/>
      <c r="T55" s="311"/>
      <c r="AG55" s="142"/>
      <c r="AH55" s="142"/>
      <c r="AI55" s="142"/>
    </row>
    <row r="56" spans="2:35">
      <c r="I56" s="3"/>
      <c r="J56" s="3"/>
      <c r="K56" s="3"/>
      <c r="O56" s="3"/>
      <c r="P56" s="3"/>
      <c r="Q56" s="3"/>
    </row>
  </sheetData>
  <mergeCells count="101">
    <mergeCell ref="C52:H52"/>
    <mergeCell ref="I52:K52"/>
    <mergeCell ref="L52:N52"/>
    <mergeCell ref="O52:Q52"/>
    <mergeCell ref="R52:T52"/>
    <mergeCell ref="C55:H55"/>
    <mergeCell ref="I55:K55"/>
    <mergeCell ref="L55:N55"/>
    <mergeCell ref="O55:Q55"/>
    <mergeCell ref="R55:T55"/>
    <mergeCell ref="AG53:AI53"/>
    <mergeCell ref="C54:H54"/>
    <mergeCell ref="I54:K54"/>
    <mergeCell ref="L54:N54"/>
    <mergeCell ref="O54:Q54"/>
    <mergeCell ref="R54:T54"/>
    <mergeCell ref="W54:Z54"/>
    <mergeCell ref="AA54:AB54"/>
    <mergeCell ref="C53:H53"/>
    <mergeCell ref="I53:K53"/>
    <mergeCell ref="L53:N53"/>
    <mergeCell ref="O53:Q53"/>
    <mergeCell ref="R53:T53"/>
    <mergeCell ref="C48:H48"/>
    <mergeCell ref="C51:H51"/>
    <mergeCell ref="I51:K51"/>
    <mergeCell ref="L51:N51"/>
    <mergeCell ref="C49:H49"/>
    <mergeCell ref="I49:K49"/>
    <mergeCell ref="L49:N49"/>
    <mergeCell ref="C50:H50"/>
    <mergeCell ref="I50:K50"/>
    <mergeCell ref="L50:N50"/>
    <mergeCell ref="O51:Q51"/>
    <mergeCell ref="R51:T51"/>
    <mergeCell ref="I48:K48"/>
    <mergeCell ref="L48:N48"/>
    <mergeCell ref="O48:Q48"/>
    <mergeCell ref="O49:Q49"/>
    <mergeCell ref="R49:T49"/>
    <mergeCell ref="R50:T50"/>
    <mergeCell ref="R48:T48"/>
    <mergeCell ref="O50:Q50"/>
    <mergeCell ref="B11:B12"/>
    <mergeCell ref="B15:B17"/>
    <mergeCell ref="B19:B21"/>
    <mergeCell ref="B23:B26"/>
    <mergeCell ref="B30:C30"/>
    <mergeCell ref="R42:T42"/>
    <mergeCell ref="R46:T46"/>
    <mergeCell ref="R47:T47"/>
    <mergeCell ref="L47:N47"/>
    <mergeCell ref="I47:K47"/>
    <mergeCell ref="A7:A32"/>
    <mergeCell ref="B31:C31"/>
    <mergeCell ref="B32:C32"/>
    <mergeCell ref="O43:Q43"/>
    <mergeCell ref="O44:Q44"/>
    <mergeCell ref="I41:K41"/>
    <mergeCell ref="C46:H46"/>
    <mergeCell ref="I46:K46"/>
    <mergeCell ref="L41:N41"/>
    <mergeCell ref="C43:H43"/>
    <mergeCell ref="C44:H44"/>
    <mergeCell ref="I43:K43"/>
    <mergeCell ref="I44:K44"/>
    <mergeCell ref="L43:N43"/>
    <mergeCell ref="L44:N44"/>
    <mergeCell ref="C41:H41"/>
    <mergeCell ref="O41:Q41"/>
    <mergeCell ref="C42:H42"/>
    <mergeCell ref="I42:K42"/>
    <mergeCell ref="L42:N42"/>
    <mergeCell ref="O42:Q42"/>
    <mergeCell ref="B35:L35"/>
    <mergeCell ref="N35:R35"/>
    <mergeCell ref="B37:L38"/>
    <mergeCell ref="W47:AI47"/>
    <mergeCell ref="E1:J1"/>
    <mergeCell ref="M1:X1"/>
    <mergeCell ref="AE1:AI1"/>
    <mergeCell ref="G4:L4"/>
    <mergeCell ref="P4:U4"/>
    <mergeCell ref="X4:Y4"/>
    <mergeCell ref="AC4:AD4"/>
    <mergeCell ref="AE4:AI4"/>
    <mergeCell ref="R45:T45"/>
    <mergeCell ref="R43:T43"/>
    <mergeCell ref="R44:T44"/>
    <mergeCell ref="R41:T41"/>
    <mergeCell ref="W42:AI45"/>
    <mergeCell ref="N38:R38"/>
    <mergeCell ref="W41:AI41"/>
    <mergeCell ref="O47:Q47"/>
    <mergeCell ref="O46:Q46"/>
    <mergeCell ref="L46:N46"/>
    <mergeCell ref="C45:H45"/>
    <mergeCell ref="I45:K45"/>
    <mergeCell ref="L45:N45"/>
    <mergeCell ref="O45:Q45"/>
    <mergeCell ref="C47:H47"/>
  </mergeCells>
  <pageMargins left="0.43307086614173229" right="0" top="0.74803149606299213" bottom="0.74803149606299213" header="0.31496062992125984" footer="0.31496062992125984"/>
  <pageSetup paperSize="5" scale="73" orientation="landscape" r:id="rId1"/>
  <ignoredErrors>
    <ignoredError sqref="R45:U45 AF23" formula="1"/>
  </ignoredErrors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zoomScale="110" zoomScaleNormal="110" workbookViewId="0">
      <selection activeCell="B3" sqref="B3"/>
    </sheetView>
  </sheetViews>
  <sheetFormatPr baseColWidth="10" defaultRowHeight="12.75"/>
  <cols>
    <col min="1" max="1" width="6" customWidth="1"/>
    <col min="2" max="2" width="89.85546875" customWidth="1"/>
    <col min="3" max="3" width="24.85546875" customWidth="1"/>
    <col min="4" max="4" width="12.42578125" customWidth="1"/>
    <col min="5" max="6" width="12.28515625" customWidth="1"/>
    <col min="7" max="7" width="13.140625" customWidth="1"/>
  </cols>
  <sheetData>
    <row r="1" spans="1:7" ht="16.5" thickTop="1">
      <c r="A1" s="357" t="s">
        <v>16</v>
      </c>
      <c r="B1" s="359" t="s">
        <v>17</v>
      </c>
      <c r="C1" s="359" t="s">
        <v>18</v>
      </c>
      <c r="D1" s="359" t="s">
        <v>19</v>
      </c>
      <c r="E1" s="359"/>
      <c r="F1" s="355" t="s">
        <v>25</v>
      </c>
      <c r="G1" s="356"/>
    </row>
    <row r="2" spans="1:7" ht="16.5" thickBot="1">
      <c r="A2" s="358"/>
      <c r="B2" s="360"/>
      <c r="C2" s="360"/>
      <c r="D2" s="7" t="s">
        <v>20</v>
      </c>
      <c r="E2" s="7" t="s">
        <v>21</v>
      </c>
      <c r="F2" s="8" t="s">
        <v>26</v>
      </c>
      <c r="G2" s="9" t="s">
        <v>16</v>
      </c>
    </row>
    <row r="3" spans="1:7" ht="15.95" customHeight="1" thickTop="1">
      <c r="A3" s="10">
        <v>1</v>
      </c>
      <c r="B3" s="82"/>
      <c r="C3" s="85"/>
      <c r="D3" s="85"/>
      <c r="E3" s="85"/>
      <c r="F3" s="88"/>
      <c r="G3" s="89"/>
    </row>
    <row r="4" spans="1:7" ht="15.95" customHeight="1">
      <c r="A4" s="11">
        <v>2</v>
      </c>
      <c r="B4" s="83"/>
      <c r="C4" s="86"/>
      <c r="D4" s="86"/>
      <c r="E4" s="86"/>
      <c r="F4" s="90"/>
      <c r="G4" s="91"/>
    </row>
    <row r="5" spans="1:7" ht="15.95" customHeight="1">
      <c r="A5" s="11">
        <v>3</v>
      </c>
      <c r="B5" s="83"/>
      <c r="C5" s="86"/>
      <c r="D5" s="86"/>
      <c r="E5" s="86"/>
      <c r="F5" s="90"/>
      <c r="G5" s="91"/>
    </row>
    <row r="6" spans="1:7" ht="15.95" customHeight="1">
      <c r="A6" s="11">
        <v>4</v>
      </c>
      <c r="B6" s="83"/>
      <c r="C6" s="86"/>
      <c r="D6" s="86"/>
      <c r="E6" s="86"/>
      <c r="F6" s="90"/>
      <c r="G6" s="91"/>
    </row>
    <row r="7" spans="1:7" ht="15.95" customHeight="1">
      <c r="A7" s="11">
        <v>5</v>
      </c>
      <c r="B7" s="83"/>
      <c r="C7" s="86"/>
      <c r="D7" s="86"/>
      <c r="E7" s="86"/>
      <c r="F7" s="90"/>
      <c r="G7" s="91"/>
    </row>
    <row r="8" spans="1:7" ht="15.95" customHeight="1">
      <c r="A8" s="11">
        <v>6</v>
      </c>
      <c r="B8" s="83"/>
      <c r="C8" s="86"/>
      <c r="D8" s="86"/>
      <c r="E8" s="86"/>
      <c r="F8" s="90"/>
      <c r="G8" s="91"/>
    </row>
    <row r="9" spans="1:7" ht="15.95" customHeight="1">
      <c r="A9" s="11">
        <v>7</v>
      </c>
      <c r="B9" s="83"/>
      <c r="C9" s="86"/>
      <c r="D9" s="86"/>
      <c r="E9" s="86"/>
      <c r="F9" s="90"/>
      <c r="G9" s="91"/>
    </row>
    <row r="10" spans="1:7" ht="15.95" customHeight="1">
      <c r="A10" s="11">
        <v>8</v>
      </c>
      <c r="B10" s="83"/>
      <c r="C10" s="86"/>
      <c r="D10" s="86"/>
      <c r="E10" s="86"/>
      <c r="F10" s="90"/>
      <c r="G10" s="91"/>
    </row>
    <row r="11" spans="1:7" ht="15.95" customHeight="1">
      <c r="A11" s="11">
        <v>9</v>
      </c>
      <c r="B11" s="83"/>
      <c r="C11" s="86"/>
      <c r="D11" s="86"/>
      <c r="E11" s="86"/>
      <c r="F11" s="90"/>
      <c r="G11" s="91"/>
    </row>
    <row r="12" spans="1:7" ht="15.95" customHeight="1">
      <c r="A12" s="11">
        <v>10</v>
      </c>
      <c r="B12" s="83"/>
      <c r="C12" s="86"/>
      <c r="D12" s="86"/>
      <c r="E12" s="86"/>
      <c r="F12" s="90"/>
      <c r="G12" s="91"/>
    </row>
    <row r="13" spans="1:7" ht="15.95" customHeight="1">
      <c r="A13" s="11">
        <v>11</v>
      </c>
      <c r="B13" s="83"/>
      <c r="C13" s="86"/>
      <c r="D13" s="86"/>
      <c r="E13" s="86"/>
      <c r="F13" s="90"/>
      <c r="G13" s="91"/>
    </row>
    <row r="14" spans="1:7" ht="15.95" customHeight="1">
      <c r="A14" s="11">
        <v>12</v>
      </c>
      <c r="B14" s="83"/>
      <c r="C14" s="86"/>
      <c r="D14" s="86"/>
      <c r="E14" s="86"/>
      <c r="F14" s="90"/>
      <c r="G14" s="91"/>
    </row>
    <row r="15" spans="1:7" ht="15.95" customHeight="1">
      <c r="A15" s="11">
        <v>13</v>
      </c>
      <c r="B15" s="83"/>
      <c r="C15" s="86"/>
      <c r="D15" s="86"/>
      <c r="E15" s="86"/>
      <c r="F15" s="90"/>
      <c r="G15" s="91"/>
    </row>
    <row r="16" spans="1:7" ht="15.95" customHeight="1">
      <c r="A16" s="11">
        <v>14</v>
      </c>
      <c r="B16" s="83"/>
      <c r="C16" s="86"/>
      <c r="D16" s="86"/>
      <c r="E16" s="86"/>
      <c r="F16" s="90"/>
      <c r="G16" s="91"/>
    </row>
    <row r="17" spans="1:7" ht="15.95" customHeight="1">
      <c r="A17" s="11">
        <v>15</v>
      </c>
      <c r="B17" s="83"/>
      <c r="C17" s="86"/>
      <c r="D17" s="86"/>
      <c r="E17" s="86"/>
      <c r="F17" s="90"/>
      <c r="G17" s="91"/>
    </row>
    <row r="18" spans="1:7" ht="15.95" customHeight="1">
      <c r="A18" s="11">
        <v>16</v>
      </c>
      <c r="B18" s="83"/>
      <c r="C18" s="86"/>
      <c r="D18" s="86"/>
      <c r="E18" s="86"/>
      <c r="F18" s="90"/>
      <c r="G18" s="91"/>
    </row>
    <row r="19" spans="1:7" ht="15.95" customHeight="1">
      <c r="A19" s="11">
        <v>17</v>
      </c>
      <c r="B19" s="83"/>
      <c r="C19" s="86"/>
      <c r="D19" s="86"/>
      <c r="E19" s="86"/>
      <c r="F19" s="90"/>
      <c r="G19" s="91"/>
    </row>
    <row r="20" spans="1:7" ht="15.95" customHeight="1">
      <c r="A20" s="11">
        <v>18</v>
      </c>
      <c r="B20" s="83"/>
      <c r="C20" s="86"/>
      <c r="D20" s="86"/>
      <c r="E20" s="86"/>
      <c r="F20" s="90"/>
      <c r="G20" s="91"/>
    </row>
    <row r="21" spans="1:7" ht="15.95" customHeight="1">
      <c r="A21" s="11">
        <v>19</v>
      </c>
      <c r="B21" s="83"/>
      <c r="C21" s="86"/>
      <c r="D21" s="86"/>
      <c r="E21" s="86"/>
      <c r="F21" s="90"/>
      <c r="G21" s="91"/>
    </row>
    <row r="22" spans="1:7" ht="15.95" customHeight="1">
      <c r="A22" s="11">
        <v>20</v>
      </c>
      <c r="B22" s="83"/>
      <c r="C22" s="86"/>
      <c r="D22" s="86"/>
      <c r="E22" s="86"/>
      <c r="F22" s="90"/>
      <c r="G22" s="91"/>
    </row>
    <row r="23" spans="1:7" ht="15.95" customHeight="1">
      <c r="A23" s="11">
        <v>21</v>
      </c>
      <c r="B23" s="83"/>
      <c r="C23" s="86"/>
      <c r="D23" s="86"/>
      <c r="E23" s="86"/>
      <c r="F23" s="90"/>
      <c r="G23" s="91"/>
    </row>
    <row r="24" spans="1:7" ht="15.95" customHeight="1">
      <c r="A24" s="11">
        <v>22</v>
      </c>
      <c r="B24" s="83"/>
      <c r="C24" s="86"/>
      <c r="D24" s="86"/>
      <c r="E24" s="86"/>
      <c r="F24" s="90"/>
      <c r="G24" s="91"/>
    </row>
    <row r="25" spans="1:7" ht="15.95" customHeight="1">
      <c r="A25" s="11">
        <v>23</v>
      </c>
      <c r="B25" s="83"/>
      <c r="C25" s="86"/>
      <c r="D25" s="86"/>
      <c r="E25" s="86"/>
      <c r="F25" s="90"/>
      <c r="G25" s="91"/>
    </row>
    <row r="26" spans="1:7" ht="15.95" customHeight="1">
      <c r="A26" s="11">
        <v>24</v>
      </c>
      <c r="B26" s="83"/>
      <c r="C26" s="86"/>
      <c r="D26" s="86"/>
      <c r="E26" s="86"/>
      <c r="F26" s="90"/>
      <c r="G26" s="91"/>
    </row>
    <row r="27" spans="1:7" ht="15.95" customHeight="1">
      <c r="A27" s="11">
        <v>25</v>
      </c>
      <c r="B27" s="83"/>
      <c r="C27" s="86"/>
      <c r="D27" s="86"/>
      <c r="E27" s="86"/>
      <c r="F27" s="90"/>
      <c r="G27" s="91"/>
    </row>
    <row r="28" spans="1:7" ht="15.95" customHeight="1">
      <c r="A28" s="11">
        <v>26</v>
      </c>
      <c r="B28" s="83"/>
      <c r="C28" s="86"/>
      <c r="D28" s="86"/>
      <c r="E28" s="86"/>
      <c r="F28" s="90"/>
      <c r="G28" s="91"/>
    </row>
    <row r="29" spans="1:7" ht="15.95" customHeight="1">
      <c r="A29" s="11">
        <v>27</v>
      </c>
      <c r="B29" s="83"/>
      <c r="C29" s="86"/>
      <c r="D29" s="86"/>
      <c r="E29" s="86"/>
      <c r="F29" s="90"/>
      <c r="G29" s="91"/>
    </row>
    <row r="30" spans="1:7" ht="15.95" customHeight="1">
      <c r="A30" s="11">
        <v>28</v>
      </c>
      <c r="B30" s="83"/>
      <c r="C30" s="86"/>
      <c r="D30" s="86"/>
      <c r="E30" s="86"/>
      <c r="F30" s="90"/>
      <c r="G30" s="91"/>
    </row>
    <row r="31" spans="1:7" ht="15.95" customHeight="1">
      <c r="A31" s="11">
        <v>29</v>
      </c>
      <c r="B31" s="83"/>
      <c r="C31" s="86"/>
      <c r="D31" s="86"/>
      <c r="E31" s="86"/>
      <c r="F31" s="90"/>
      <c r="G31" s="91"/>
    </row>
    <row r="32" spans="1:7" ht="15.95" customHeight="1">
      <c r="A32" s="11">
        <v>30</v>
      </c>
      <c r="B32" s="83"/>
      <c r="C32" s="86"/>
      <c r="D32" s="86"/>
      <c r="E32" s="86"/>
      <c r="F32" s="90"/>
      <c r="G32" s="91"/>
    </row>
    <row r="33" spans="1:7" ht="15.95" customHeight="1" thickBot="1">
      <c r="A33" s="12">
        <v>31</v>
      </c>
      <c r="B33" s="84"/>
      <c r="C33" s="87"/>
      <c r="D33" s="87"/>
      <c r="E33" s="87"/>
      <c r="F33" s="92"/>
      <c r="G33" s="93"/>
    </row>
    <row r="34" spans="1:7" ht="13.5" thickTop="1"/>
  </sheetData>
  <mergeCells count="5">
    <mergeCell ref="A1:A2"/>
    <mergeCell ref="B1:B2"/>
    <mergeCell ref="C1:C2"/>
    <mergeCell ref="D1:E1"/>
    <mergeCell ref="F1:G1"/>
  </mergeCells>
  <pageMargins left="0.31496062992125984" right="0.31496062992125984" top="0.55118110236220474" bottom="0.15748031496062992" header="0.31496062992125984" footer="0.31496062992125984"/>
  <pageSetup paperSize="5" orientation="landscape" r:id="rId1"/>
  <headerFooter>
    <oddHeader>&amp;A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I56"/>
  <sheetViews>
    <sheetView zoomScaleNormal="100" workbookViewId="0">
      <selection activeCell="W4" sqref="W4"/>
    </sheetView>
  </sheetViews>
  <sheetFormatPr baseColWidth="10" defaultRowHeight="12.75"/>
  <cols>
    <col min="1" max="1" width="3.28515625" customWidth="1"/>
    <col min="2" max="2" width="10.7109375" customWidth="1"/>
    <col min="3" max="3" width="16.28515625" customWidth="1"/>
    <col min="4" max="34" width="6.28515625" customWidth="1"/>
    <col min="35" max="35" width="6.85546875" customWidth="1"/>
  </cols>
  <sheetData>
    <row r="1" spans="1:35" ht="18">
      <c r="A1" s="5"/>
      <c r="B1" s="138"/>
      <c r="C1" s="138"/>
      <c r="D1" s="138"/>
      <c r="E1" s="341"/>
      <c r="F1" s="341"/>
      <c r="G1" s="341"/>
      <c r="H1" s="341"/>
      <c r="I1" s="341"/>
      <c r="J1" s="341"/>
      <c r="K1" s="138"/>
      <c r="L1" s="138"/>
      <c r="M1" s="340" t="s">
        <v>2</v>
      </c>
      <c r="N1" s="340"/>
      <c r="O1" s="340"/>
      <c r="P1" s="340"/>
      <c r="Q1" s="340"/>
      <c r="R1" s="340"/>
      <c r="S1" s="340"/>
      <c r="T1" s="340"/>
      <c r="U1" s="340"/>
      <c r="V1" s="340"/>
      <c r="W1" s="340"/>
      <c r="X1" s="340"/>
      <c r="Y1" s="138"/>
      <c r="Z1" s="138"/>
      <c r="AA1" s="138"/>
      <c r="AB1" s="138"/>
      <c r="AC1" s="138"/>
      <c r="AD1" s="138"/>
      <c r="AE1" s="361" t="s">
        <v>24</v>
      </c>
      <c r="AF1" s="361"/>
      <c r="AG1" s="361"/>
      <c r="AH1" s="361"/>
      <c r="AI1" s="361"/>
    </row>
    <row r="4" spans="1:35">
      <c r="F4" s="152" t="s">
        <v>5</v>
      </c>
      <c r="G4" s="362" t="str">
        <f>IF('Avril (recto)'!G4:L4="","",'Avril (recto)'!G4:L4)</f>
        <v/>
      </c>
      <c r="H4" s="362"/>
      <c r="I4" s="362"/>
      <c r="J4" s="362"/>
      <c r="K4" s="362"/>
      <c r="L4" s="362"/>
      <c r="M4" s="153"/>
      <c r="N4" s="152" t="s">
        <v>4</v>
      </c>
      <c r="O4" s="153"/>
      <c r="P4" s="362" t="str">
        <f>IF('Avril (recto)'!P4:U4="","",'Avril (recto)'!P4:U4)</f>
        <v/>
      </c>
      <c r="Q4" s="362"/>
      <c r="R4" s="362"/>
      <c r="S4" s="362"/>
      <c r="T4" s="362"/>
      <c r="U4" s="362"/>
      <c r="V4" s="153"/>
      <c r="W4" s="152"/>
      <c r="X4" s="363" t="str">
        <f>IF('Avril (recto)'!X4:Y4="","",'Avril (recto)'!X4:Y4)</f>
        <v/>
      </c>
      <c r="Y4" s="363"/>
      <c r="Z4" s="153"/>
      <c r="AA4" s="153"/>
      <c r="AB4" s="153"/>
      <c r="AC4" s="364" t="s">
        <v>3</v>
      </c>
      <c r="AD4" s="364"/>
      <c r="AE4" s="345" t="str">
        <f>PROPER(TEXT(D7,"mmmm-yyyy"))</f>
        <v>Mars-2020</v>
      </c>
      <c r="AF4" s="345"/>
      <c r="AG4" s="345"/>
      <c r="AH4" s="345"/>
      <c r="AI4" s="345"/>
    </row>
    <row r="5" spans="1:35"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</row>
    <row r="6" spans="1:35" ht="13.5" thickBot="1"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</row>
    <row r="7" spans="1:35" ht="15" thickTop="1" thickBot="1">
      <c r="A7" s="287"/>
      <c r="B7" s="68" t="s">
        <v>83</v>
      </c>
      <c r="C7" s="60"/>
      <c r="D7" s="194">
        <f>EOMONTH('Février (recto)'!D7,0)+1</f>
        <v>43891</v>
      </c>
      <c r="E7" s="194">
        <f>D7+1</f>
        <v>43892</v>
      </c>
      <c r="F7" s="194">
        <f>E7+1</f>
        <v>43893</v>
      </c>
      <c r="G7" s="194">
        <f>F7+1</f>
        <v>43894</v>
      </c>
      <c r="H7" s="194">
        <f>G7+1</f>
        <v>43895</v>
      </c>
      <c r="I7" s="194">
        <f t="shared" ref="I7:AG7" si="0">H7+1</f>
        <v>43896</v>
      </c>
      <c r="J7" s="194">
        <f t="shared" si="0"/>
        <v>43897</v>
      </c>
      <c r="K7" s="194">
        <f t="shared" si="0"/>
        <v>43898</v>
      </c>
      <c r="L7" s="194">
        <f t="shared" si="0"/>
        <v>43899</v>
      </c>
      <c r="M7" s="194">
        <f t="shared" si="0"/>
        <v>43900</v>
      </c>
      <c r="N7" s="194">
        <f t="shared" si="0"/>
        <v>43901</v>
      </c>
      <c r="O7" s="194">
        <f t="shared" si="0"/>
        <v>43902</v>
      </c>
      <c r="P7" s="194">
        <f t="shared" si="0"/>
        <v>43903</v>
      </c>
      <c r="Q7" s="194">
        <f t="shared" si="0"/>
        <v>43904</v>
      </c>
      <c r="R7" s="194">
        <f t="shared" si="0"/>
        <v>43905</v>
      </c>
      <c r="S7" s="194">
        <f t="shared" si="0"/>
        <v>43906</v>
      </c>
      <c r="T7" s="194">
        <f t="shared" si="0"/>
        <v>43907</v>
      </c>
      <c r="U7" s="194">
        <f t="shared" si="0"/>
        <v>43908</v>
      </c>
      <c r="V7" s="194">
        <f t="shared" si="0"/>
        <v>43909</v>
      </c>
      <c r="W7" s="194">
        <f t="shared" si="0"/>
        <v>43910</v>
      </c>
      <c r="X7" s="194">
        <f t="shared" si="0"/>
        <v>43911</v>
      </c>
      <c r="Y7" s="194">
        <f t="shared" si="0"/>
        <v>43912</v>
      </c>
      <c r="Z7" s="194">
        <f t="shared" si="0"/>
        <v>43913</v>
      </c>
      <c r="AA7" s="194">
        <f t="shared" si="0"/>
        <v>43914</v>
      </c>
      <c r="AB7" s="194">
        <f t="shared" si="0"/>
        <v>43915</v>
      </c>
      <c r="AC7" s="194">
        <f t="shared" si="0"/>
        <v>43916</v>
      </c>
      <c r="AD7" s="194">
        <f t="shared" si="0"/>
        <v>43917</v>
      </c>
      <c r="AE7" s="194">
        <f t="shared" si="0"/>
        <v>43918</v>
      </c>
      <c r="AF7" s="194">
        <f t="shared" si="0"/>
        <v>43919</v>
      </c>
      <c r="AG7" s="194">
        <f t="shared" si="0"/>
        <v>43920</v>
      </c>
      <c r="AH7" s="194">
        <v>31</v>
      </c>
      <c r="AI7" s="195"/>
    </row>
    <row r="8" spans="1:35" ht="14.25" thickTop="1" thickBot="1">
      <c r="A8" s="288"/>
      <c r="B8" s="69" t="s">
        <v>84</v>
      </c>
      <c r="C8" s="81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  <c r="V8" s="125"/>
      <c r="W8" s="125"/>
      <c r="X8" s="125"/>
      <c r="Y8" s="125"/>
      <c r="Z8" s="125"/>
      <c r="AA8" s="125"/>
      <c r="AB8" s="125"/>
      <c r="AC8" s="125"/>
      <c r="AD8" s="125"/>
      <c r="AE8" s="125"/>
      <c r="AF8" s="125"/>
      <c r="AG8" s="125"/>
      <c r="AH8" s="126"/>
      <c r="AI8" s="205"/>
    </row>
    <row r="9" spans="1:35" ht="13.5" thickTop="1">
      <c r="A9" s="288"/>
      <c r="B9" s="70" t="s">
        <v>116</v>
      </c>
      <c r="C9" s="61"/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27"/>
      <c r="W9" s="127"/>
      <c r="X9" s="127"/>
      <c r="Y9" s="127"/>
      <c r="Z9" s="127"/>
      <c r="AA9" s="127"/>
      <c r="AB9" s="127"/>
      <c r="AC9" s="127"/>
      <c r="AD9" s="127"/>
      <c r="AE9" s="127"/>
      <c r="AF9" s="127"/>
      <c r="AG9" s="127"/>
      <c r="AH9" s="71"/>
      <c r="AI9" s="199">
        <f>SUM(D9:AH9)</f>
        <v>0</v>
      </c>
    </row>
    <row r="10" spans="1:35">
      <c r="A10" s="288"/>
      <c r="B10" s="70" t="s">
        <v>0</v>
      </c>
      <c r="C10" s="62"/>
      <c r="D10" s="124">
        <f>SUM(D9-D11+D15+D20+D25)+D28</f>
        <v>0</v>
      </c>
      <c r="E10" s="124">
        <f>SUM(E9-E11+E15+E20+E25)+E28</f>
        <v>0</v>
      </c>
      <c r="F10" s="124">
        <f t="shared" ref="F10:AH10" si="1">SUM(F9-F11+F15+F20+F25)+F28</f>
        <v>0</v>
      </c>
      <c r="G10" s="124">
        <f t="shared" si="1"/>
        <v>0</v>
      </c>
      <c r="H10" s="124">
        <f t="shared" si="1"/>
        <v>0</v>
      </c>
      <c r="I10" s="124">
        <f t="shared" si="1"/>
        <v>0</v>
      </c>
      <c r="J10" s="124">
        <f t="shared" si="1"/>
        <v>0</v>
      </c>
      <c r="K10" s="124">
        <f t="shared" si="1"/>
        <v>0</v>
      </c>
      <c r="L10" s="124">
        <f t="shared" si="1"/>
        <v>0</v>
      </c>
      <c r="M10" s="124">
        <f t="shared" si="1"/>
        <v>0</v>
      </c>
      <c r="N10" s="124">
        <f t="shared" si="1"/>
        <v>0</v>
      </c>
      <c r="O10" s="124">
        <f t="shared" si="1"/>
        <v>0</v>
      </c>
      <c r="P10" s="124">
        <f t="shared" si="1"/>
        <v>0</v>
      </c>
      <c r="Q10" s="124">
        <f t="shared" si="1"/>
        <v>0</v>
      </c>
      <c r="R10" s="124">
        <f t="shared" si="1"/>
        <v>0</v>
      </c>
      <c r="S10" s="124">
        <f t="shared" si="1"/>
        <v>0</v>
      </c>
      <c r="T10" s="124">
        <f t="shared" si="1"/>
        <v>0</v>
      </c>
      <c r="U10" s="124">
        <f t="shared" si="1"/>
        <v>0</v>
      </c>
      <c r="V10" s="124">
        <f t="shared" si="1"/>
        <v>0</v>
      </c>
      <c r="W10" s="124">
        <f t="shared" si="1"/>
        <v>0</v>
      </c>
      <c r="X10" s="124">
        <f t="shared" si="1"/>
        <v>0</v>
      </c>
      <c r="Y10" s="124">
        <f t="shared" si="1"/>
        <v>0</v>
      </c>
      <c r="Z10" s="124">
        <f t="shared" si="1"/>
        <v>0</v>
      </c>
      <c r="AA10" s="124">
        <f t="shared" si="1"/>
        <v>0</v>
      </c>
      <c r="AB10" s="124">
        <f t="shared" si="1"/>
        <v>0</v>
      </c>
      <c r="AC10" s="124">
        <f t="shared" si="1"/>
        <v>0</v>
      </c>
      <c r="AD10" s="124">
        <f t="shared" si="1"/>
        <v>0</v>
      </c>
      <c r="AE10" s="124">
        <f t="shared" si="1"/>
        <v>0</v>
      </c>
      <c r="AF10" s="124">
        <f t="shared" si="1"/>
        <v>0</v>
      </c>
      <c r="AG10" s="124">
        <f t="shared" si="1"/>
        <v>0</v>
      </c>
      <c r="AH10" s="124">
        <f t="shared" si="1"/>
        <v>0</v>
      </c>
      <c r="AI10" s="197">
        <f>SUM(D10:AH10)</f>
        <v>0</v>
      </c>
    </row>
    <row r="11" spans="1:35">
      <c r="A11" s="288"/>
      <c r="B11" s="301" t="s">
        <v>28</v>
      </c>
      <c r="C11" s="63" t="s">
        <v>29</v>
      </c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72"/>
      <c r="AI11" s="197">
        <f>SUM(D11:AH11)</f>
        <v>0</v>
      </c>
    </row>
    <row r="12" spans="1:35">
      <c r="A12" s="288"/>
      <c r="B12" s="302"/>
      <c r="C12" s="63" t="s">
        <v>9</v>
      </c>
      <c r="D12" s="211"/>
      <c r="E12" s="211"/>
      <c r="F12" s="211"/>
      <c r="G12" s="211"/>
      <c r="H12" s="211"/>
      <c r="I12" s="211"/>
      <c r="J12" s="211"/>
      <c r="K12" s="211"/>
      <c r="L12" s="211"/>
      <c r="M12" s="211"/>
      <c r="N12" s="211"/>
      <c r="O12" s="211"/>
      <c r="P12" s="211"/>
      <c r="Q12" s="211"/>
      <c r="R12" s="211"/>
      <c r="S12" s="211"/>
      <c r="T12" s="211"/>
      <c r="U12" s="211"/>
      <c r="V12" s="211"/>
      <c r="W12" s="211"/>
      <c r="X12" s="211"/>
      <c r="Y12" s="211"/>
      <c r="Z12" s="211"/>
      <c r="AA12" s="211"/>
      <c r="AB12" s="211"/>
      <c r="AC12" s="211"/>
      <c r="AD12" s="211"/>
      <c r="AE12" s="211"/>
      <c r="AF12" s="211"/>
      <c r="AG12" s="211"/>
      <c r="AH12" s="211"/>
      <c r="AI12" s="197"/>
    </row>
    <row r="13" spans="1:35">
      <c r="A13" s="288"/>
      <c r="B13" s="70" t="s">
        <v>1</v>
      </c>
      <c r="C13" s="62"/>
      <c r="D13" s="124">
        <f t="shared" ref="D13:AH13" si="2">SUM(D11)</f>
        <v>0</v>
      </c>
      <c r="E13" s="124">
        <f t="shared" si="2"/>
        <v>0</v>
      </c>
      <c r="F13" s="124">
        <f t="shared" si="2"/>
        <v>0</v>
      </c>
      <c r="G13" s="124">
        <f t="shared" si="2"/>
        <v>0</v>
      </c>
      <c r="H13" s="124">
        <f t="shared" si="2"/>
        <v>0</v>
      </c>
      <c r="I13" s="124">
        <f t="shared" si="2"/>
        <v>0</v>
      </c>
      <c r="J13" s="124">
        <f t="shared" si="2"/>
        <v>0</v>
      </c>
      <c r="K13" s="124">
        <f t="shared" si="2"/>
        <v>0</v>
      </c>
      <c r="L13" s="124">
        <f t="shared" si="2"/>
        <v>0</v>
      </c>
      <c r="M13" s="124">
        <f t="shared" si="2"/>
        <v>0</v>
      </c>
      <c r="N13" s="124">
        <f t="shared" si="2"/>
        <v>0</v>
      </c>
      <c r="O13" s="124">
        <f t="shared" si="2"/>
        <v>0</v>
      </c>
      <c r="P13" s="124">
        <f t="shared" si="2"/>
        <v>0</v>
      </c>
      <c r="Q13" s="124">
        <f t="shared" si="2"/>
        <v>0</v>
      </c>
      <c r="R13" s="124">
        <f t="shared" si="2"/>
        <v>0</v>
      </c>
      <c r="S13" s="124">
        <f t="shared" si="2"/>
        <v>0</v>
      </c>
      <c r="T13" s="124">
        <f t="shared" si="2"/>
        <v>0</v>
      </c>
      <c r="U13" s="124">
        <f t="shared" si="2"/>
        <v>0</v>
      </c>
      <c r="V13" s="124">
        <f t="shared" si="2"/>
        <v>0</v>
      </c>
      <c r="W13" s="124">
        <f t="shared" si="2"/>
        <v>0</v>
      </c>
      <c r="X13" s="124">
        <f t="shared" si="2"/>
        <v>0</v>
      </c>
      <c r="Y13" s="124">
        <f t="shared" si="2"/>
        <v>0</v>
      </c>
      <c r="Z13" s="124">
        <f t="shared" si="2"/>
        <v>0</v>
      </c>
      <c r="AA13" s="124">
        <f t="shared" si="2"/>
        <v>0</v>
      </c>
      <c r="AB13" s="124">
        <f t="shared" si="2"/>
        <v>0</v>
      </c>
      <c r="AC13" s="124">
        <f t="shared" si="2"/>
        <v>0</v>
      </c>
      <c r="AD13" s="124">
        <f t="shared" si="2"/>
        <v>0</v>
      </c>
      <c r="AE13" s="124">
        <f t="shared" si="2"/>
        <v>0</v>
      </c>
      <c r="AF13" s="124">
        <f t="shared" si="2"/>
        <v>0</v>
      </c>
      <c r="AG13" s="124">
        <f t="shared" si="2"/>
        <v>0</v>
      </c>
      <c r="AH13" s="124">
        <f t="shared" si="2"/>
        <v>0</v>
      </c>
      <c r="AI13" s="198">
        <f>SUM(D13:AH13)</f>
        <v>0</v>
      </c>
    </row>
    <row r="14" spans="1:35" ht="3" customHeight="1">
      <c r="A14" s="288"/>
      <c r="B14" s="73"/>
      <c r="C14" s="56"/>
      <c r="D14" s="187"/>
      <c r="E14" s="187"/>
      <c r="F14" s="187"/>
      <c r="G14" s="187"/>
      <c r="H14" s="187"/>
      <c r="I14" s="187"/>
      <c r="J14" s="187"/>
      <c r="K14" s="187"/>
      <c r="L14" s="187"/>
      <c r="M14" s="187"/>
      <c r="N14" s="187"/>
      <c r="O14" s="187"/>
      <c r="P14" s="187"/>
      <c r="Q14" s="187"/>
      <c r="R14" s="187"/>
      <c r="S14" s="187"/>
      <c r="T14" s="187"/>
      <c r="U14" s="187"/>
      <c r="V14" s="187"/>
      <c r="W14" s="187"/>
      <c r="X14" s="187"/>
      <c r="Y14" s="187"/>
      <c r="Z14" s="187"/>
      <c r="AA14" s="187"/>
      <c r="AB14" s="187"/>
      <c r="AC14" s="187"/>
      <c r="AD14" s="187"/>
      <c r="AE14" s="187"/>
      <c r="AF14" s="187"/>
      <c r="AG14" s="187"/>
      <c r="AH14" s="188"/>
      <c r="AI14" s="203"/>
    </row>
    <row r="15" spans="1:35" ht="25.5">
      <c r="A15" s="288"/>
      <c r="B15" s="303" t="s">
        <v>117</v>
      </c>
      <c r="C15" s="146" t="s">
        <v>122</v>
      </c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197">
        <f t="shared" ref="AI15:AI17" si="3">SUM(D15:AH15)</f>
        <v>0</v>
      </c>
    </row>
    <row r="16" spans="1:35" ht="25.5">
      <c r="A16" s="288"/>
      <c r="B16" s="304"/>
      <c r="C16" s="146" t="s">
        <v>123</v>
      </c>
      <c r="D16" s="3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74"/>
      <c r="AI16" s="197">
        <f t="shared" si="3"/>
        <v>0</v>
      </c>
    </row>
    <row r="17" spans="1:35">
      <c r="A17" s="288"/>
      <c r="B17" s="305"/>
      <c r="C17" s="147" t="s">
        <v>85</v>
      </c>
      <c r="D17" s="136">
        <f t="shared" ref="D17:AH17" si="4">SUM(D15:D16)*1.5</f>
        <v>0</v>
      </c>
      <c r="E17" s="136">
        <f t="shared" si="4"/>
        <v>0</v>
      </c>
      <c r="F17" s="136">
        <f t="shared" si="4"/>
        <v>0</v>
      </c>
      <c r="G17" s="136">
        <f t="shared" si="4"/>
        <v>0</v>
      </c>
      <c r="H17" s="136">
        <f t="shared" si="4"/>
        <v>0</v>
      </c>
      <c r="I17" s="136">
        <f t="shared" si="4"/>
        <v>0</v>
      </c>
      <c r="J17" s="136">
        <f t="shared" si="4"/>
        <v>0</v>
      </c>
      <c r="K17" s="136">
        <f t="shared" si="4"/>
        <v>0</v>
      </c>
      <c r="L17" s="136">
        <f t="shared" si="4"/>
        <v>0</v>
      </c>
      <c r="M17" s="136">
        <f t="shared" si="4"/>
        <v>0</v>
      </c>
      <c r="N17" s="136">
        <f t="shared" si="4"/>
        <v>0</v>
      </c>
      <c r="O17" s="136">
        <f t="shared" si="4"/>
        <v>0</v>
      </c>
      <c r="P17" s="136">
        <f t="shared" si="4"/>
        <v>0</v>
      </c>
      <c r="Q17" s="136">
        <f t="shared" si="4"/>
        <v>0</v>
      </c>
      <c r="R17" s="136">
        <f t="shared" si="4"/>
        <v>0</v>
      </c>
      <c r="S17" s="136">
        <f t="shared" si="4"/>
        <v>0</v>
      </c>
      <c r="T17" s="136">
        <f t="shared" si="4"/>
        <v>0</v>
      </c>
      <c r="U17" s="136">
        <f t="shared" si="4"/>
        <v>0</v>
      </c>
      <c r="V17" s="136">
        <f t="shared" si="4"/>
        <v>0</v>
      </c>
      <c r="W17" s="136">
        <f t="shared" si="4"/>
        <v>0</v>
      </c>
      <c r="X17" s="136">
        <f t="shared" si="4"/>
        <v>0</v>
      </c>
      <c r="Y17" s="136">
        <f t="shared" si="4"/>
        <v>0</v>
      </c>
      <c r="Z17" s="136">
        <f t="shared" si="4"/>
        <v>0</v>
      </c>
      <c r="AA17" s="136">
        <f t="shared" si="4"/>
        <v>0</v>
      </c>
      <c r="AB17" s="136">
        <f t="shared" si="4"/>
        <v>0</v>
      </c>
      <c r="AC17" s="136">
        <f t="shared" si="4"/>
        <v>0</v>
      </c>
      <c r="AD17" s="136">
        <f t="shared" si="4"/>
        <v>0</v>
      </c>
      <c r="AE17" s="136">
        <f t="shared" si="4"/>
        <v>0</v>
      </c>
      <c r="AF17" s="136">
        <f t="shared" si="4"/>
        <v>0</v>
      </c>
      <c r="AG17" s="136">
        <f t="shared" si="4"/>
        <v>0</v>
      </c>
      <c r="AH17" s="136">
        <f t="shared" si="4"/>
        <v>0</v>
      </c>
      <c r="AI17" s="197">
        <f t="shared" si="3"/>
        <v>0</v>
      </c>
    </row>
    <row r="18" spans="1:35" ht="3" customHeight="1">
      <c r="A18" s="288"/>
      <c r="B18" s="78"/>
      <c r="C18" s="66"/>
      <c r="D18" s="67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75"/>
      <c r="AI18" s="200"/>
    </row>
    <row r="19" spans="1:35">
      <c r="A19" s="288"/>
      <c r="B19" s="290" t="s">
        <v>118</v>
      </c>
      <c r="C19" s="148" t="s">
        <v>55</v>
      </c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  <c r="P19" s="125"/>
      <c r="Q19" s="125"/>
      <c r="R19" s="125"/>
      <c r="S19" s="125"/>
      <c r="T19" s="125"/>
      <c r="U19" s="125"/>
      <c r="V19" s="125"/>
      <c r="W19" s="125"/>
      <c r="X19" s="125"/>
      <c r="Y19" s="125"/>
      <c r="Z19" s="125"/>
      <c r="AA19" s="125"/>
      <c r="AB19" s="125"/>
      <c r="AC19" s="125"/>
      <c r="AD19" s="125"/>
      <c r="AE19" s="125"/>
      <c r="AF19" s="125"/>
      <c r="AG19" s="125"/>
      <c r="AH19" s="126"/>
      <c r="AI19" s="208">
        <f t="shared" ref="AI19:AI26" si="5">SUM(D19:AH19)</f>
        <v>0</v>
      </c>
    </row>
    <row r="20" spans="1:35">
      <c r="A20" s="288"/>
      <c r="B20" s="291"/>
      <c r="C20" s="149" t="s">
        <v>56</v>
      </c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77"/>
      <c r="AI20" s="197">
        <f>SUM(D20:AH20)</f>
        <v>0</v>
      </c>
    </row>
    <row r="21" spans="1:35">
      <c r="A21" s="288"/>
      <c r="B21" s="292"/>
      <c r="C21" s="147" t="s">
        <v>85</v>
      </c>
      <c r="D21" s="136">
        <f>SUM(D19)*6</f>
        <v>0</v>
      </c>
      <c r="E21" s="136">
        <f t="shared" ref="E21:AH21" si="6">SUM(E19)*6</f>
        <v>0</v>
      </c>
      <c r="F21" s="136">
        <f t="shared" si="6"/>
        <v>0</v>
      </c>
      <c r="G21" s="136">
        <f t="shared" si="6"/>
        <v>0</v>
      </c>
      <c r="H21" s="136">
        <f t="shared" si="6"/>
        <v>0</v>
      </c>
      <c r="I21" s="136">
        <f t="shared" si="6"/>
        <v>0</v>
      </c>
      <c r="J21" s="136">
        <f t="shared" si="6"/>
        <v>0</v>
      </c>
      <c r="K21" s="136">
        <f t="shared" si="6"/>
        <v>0</v>
      </c>
      <c r="L21" s="136">
        <f t="shared" si="6"/>
        <v>0</v>
      </c>
      <c r="M21" s="136">
        <f t="shared" si="6"/>
        <v>0</v>
      </c>
      <c r="N21" s="136">
        <f t="shared" si="6"/>
        <v>0</v>
      </c>
      <c r="O21" s="136">
        <f t="shared" si="6"/>
        <v>0</v>
      </c>
      <c r="P21" s="136">
        <f t="shared" si="6"/>
        <v>0</v>
      </c>
      <c r="Q21" s="136">
        <f t="shared" si="6"/>
        <v>0</v>
      </c>
      <c r="R21" s="136">
        <f t="shared" si="6"/>
        <v>0</v>
      </c>
      <c r="S21" s="136">
        <f t="shared" si="6"/>
        <v>0</v>
      </c>
      <c r="T21" s="136">
        <f t="shared" si="6"/>
        <v>0</v>
      </c>
      <c r="U21" s="136">
        <f t="shared" si="6"/>
        <v>0</v>
      </c>
      <c r="V21" s="136">
        <f t="shared" si="6"/>
        <v>0</v>
      </c>
      <c r="W21" s="136">
        <f t="shared" si="6"/>
        <v>0</v>
      </c>
      <c r="X21" s="136">
        <f t="shared" si="6"/>
        <v>0</v>
      </c>
      <c r="Y21" s="136">
        <f t="shared" si="6"/>
        <v>0</v>
      </c>
      <c r="Z21" s="136">
        <f t="shared" si="6"/>
        <v>0</v>
      </c>
      <c r="AA21" s="136">
        <f t="shared" si="6"/>
        <v>0</v>
      </c>
      <c r="AB21" s="136">
        <f t="shared" si="6"/>
        <v>0</v>
      </c>
      <c r="AC21" s="136">
        <f t="shared" si="6"/>
        <v>0</v>
      </c>
      <c r="AD21" s="136">
        <f t="shared" si="6"/>
        <v>0</v>
      </c>
      <c r="AE21" s="136">
        <f t="shared" si="6"/>
        <v>0</v>
      </c>
      <c r="AF21" s="136">
        <f t="shared" si="6"/>
        <v>0</v>
      </c>
      <c r="AG21" s="136">
        <f t="shared" si="6"/>
        <v>0</v>
      </c>
      <c r="AH21" s="136">
        <f t="shared" si="6"/>
        <v>0</v>
      </c>
      <c r="AI21" s="197">
        <f t="shared" si="5"/>
        <v>0</v>
      </c>
    </row>
    <row r="22" spans="1:35" ht="3" customHeight="1">
      <c r="A22" s="288"/>
      <c r="B22" s="79"/>
      <c r="C22" s="66"/>
      <c r="D22" s="206"/>
      <c r="E22" s="206"/>
      <c r="F22" s="206"/>
      <c r="G22" s="206"/>
      <c r="H22" s="206"/>
      <c r="I22" s="206"/>
      <c r="J22" s="206"/>
      <c r="K22" s="206"/>
      <c r="L22" s="206"/>
      <c r="M22" s="206"/>
      <c r="N22" s="206"/>
      <c r="O22" s="206"/>
      <c r="P22" s="206"/>
      <c r="Q22" s="206"/>
      <c r="R22" s="206"/>
      <c r="S22" s="206"/>
      <c r="T22" s="206"/>
      <c r="U22" s="206"/>
      <c r="V22" s="206"/>
      <c r="W22" s="206"/>
      <c r="X22" s="206"/>
      <c r="Y22" s="206"/>
      <c r="Z22" s="206"/>
      <c r="AA22" s="206"/>
      <c r="AB22" s="206"/>
      <c r="AC22" s="206"/>
      <c r="AD22" s="206"/>
      <c r="AE22" s="206"/>
      <c r="AF22" s="206"/>
      <c r="AG22" s="206"/>
      <c r="AH22" s="207"/>
      <c r="AI22" s="200"/>
    </row>
    <row r="23" spans="1:35" ht="13.5">
      <c r="A23" s="288"/>
      <c r="B23" s="293" t="s">
        <v>121</v>
      </c>
      <c r="C23" s="196" t="s">
        <v>120</v>
      </c>
      <c r="D23" s="220" t="str">
        <f>PROPER(TEXT(D7,"DDD"))</f>
        <v>Dim</v>
      </c>
      <c r="E23" s="220" t="str">
        <f t="shared" ref="E23:AH23" si="7">PROPER(TEXT(E7,"DDD"))</f>
        <v>Lun</v>
      </c>
      <c r="F23" s="220" t="str">
        <f t="shared" si="7"/>
        <v>Mar</v>
      </c>
      <c r="G23" s="220" t="str">
        <f t="shared" si="7"/>
        <v>Mer</v>
      </c>
      <c r="H23" s="220" t="str">
        <f t="shared" si="7"/>
        <v>Jeu</v>
      </c>
      <c r="I23" s="220" t="str">
        <f t="shared" si="7"/>
        <v>Ven</v>
      </c>
      <c r="J23" s="220" t="str">
        <f t="shared" si="7"/>
        <v>Sam</v>
      </c>
      <c r="K23" s="220" t="str">
        <f t="shared" si="7"/>
        <v>Dim</v>
      </c>
      <c r="L23" s="220" t="str">
        <f t="shared" si="7"/>
        <v>Lun</v>
      </c>
      <c r="M23" s="220" t="str">
        <f t="shared" si="7"/>
        <v>Mar</v>
      </c>
      <c r="N23" s="220" t="str">
        <f t="shared" si="7"/>
        <v>Mer</v>
      </c>
      <c r="O23" s="220" t="str">
        <f t="shared" si="7"/>
        <v>Jeu</v>
      </c>
      <c r="P23" s="220" t="str">
        <f t="shared" si="7"/>
        <v>Ven</v>
      </c>
      <c r="Q23" s="220" t="str">
        <f t="shared" si="7"/>
        <v>Sam</v>
      </c>
      <c r="R23" s="220" t="str">
        <f t="shared" si="7"/>
        <v>Dim</v>
      </c>
      <c r="S23" s="220" t="str">
        <f t="shared" si="7"/>
        <v>Lun</v>
      </c>
      <c r="T23" s="220" t="str">
        <f t="shared" si="7"/>
        <v>Mar</v>
      </c>
      <c r="U23" s="220" t="str">
        <f t="shared" si="7"/>
        <v>Mer</v>
      </c>
      <c r="V23" s="220" t="str">
        <f t="shared" si="7"/>
        <v>Jeu</v>
      </c>
      <c r="W23" s="220" t="str">
        <f t="shared" si="7"/>
        <v>Ven</v>
      </c>
      <c r="X23" s="220" t="str">
        <f t="shared" si="7"/>
        <v>Sam</v>
      </c>
      <c r="Y23" s="220" t="str">
        <f t="shared" si="7"/>
        <v>Dim</v>
      </c>
      <c r="Z23" s="220" t="str">
        <f t="shared" si="7"/>
        <v>Lun</v>
      </c>
      <c r="AA23" s="220" t="str">
        <f t="shared" si="7"/>
        <v>Mar</v>
      </c>
      <c r="AB23" s="220" t="str">
        <f t="shared" si="7"/>
        <v>Mer</v>
      </c>
      <c r="AC23" s="220" t="str">
        <f t="shared" si="7"/>
        <v>Jeu</v>
      </c>
      <c r="AD23" s="220" t="str">
        <f t="shared" si="7"/>
        <v>Ven</v>
      </c>
      <c r="AE23" s="220" t="str">
        <f t="shared" si="7"/>
        <v>Sam</v>
      </c>
      <c r="AF23" s="220" t="str">
        <f t="shared" si="7"/>
        <v>Dim</v>
      </c>
      <c r="AG23" s="220" t="str">
        <f t="shared" si="7"/>
        <v>Lun</v>
      </c>
      <c r="AH23" s="220" t="str">
        <f t="shared" si="7"/>
        <v>Mar</v>
      </c>
      <c r="AI23" s="197"/>
    </row>
    <row r="24" spans="1:35">
      <c r="A24" s="288"/>
      <c r="B24" s="294"/>
      <c r="C24" s="63" t="s">
        <v>124</v>
      </c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72"/>
      <c r="AI24" s="197">
        <f t="shared" si="5"/>
        <v>0</v>
      </c>
    </row>
    <row r="25" spans="1:35">
      <c r="A25" s="288"/>
      <c r="B25" s="295"/>
      <c r="C25" s="150" t="s">
        <v>119</v>
      </c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76"/>
      <c r="AI25" s="197">
        <f t="shared" si="5"/>
        <v>0</v>
      </c>
    </row>
    <row r="26" spans="1:35">
      <c r="A26" s="288"/>
      <c r="B26" s="296"/>
      <c r="C26" s="151" t="s">
        <v>128</v>
      </c>
      <c r="D26" s="124">
        <f t="shared" ref="D26:AH26" si="8">D25-D24</f>
        <v>0</v>
      </c>
      <c r="E26" s="124">
        <f t="shared" si="8"/>
        <v>0</v>
      </c>
      <c r="F26" s="124">
        <f t="shared" si="8"/>
        <v>0</v>
      </c>
      <c r="G26" s="124">
        <f t="shared" si="8"/>
        <v>0</v>
      </c>
      <c r="H26" s="124">
        <f t="shared" si="8"/>
        <v>0</v>
      </c>
      <c r="I26" s="124">
        <f t="shared" si="8"/>
        <v>0</v>
      </c>
      <c r="J26" s="124">
        <f t="shared" si="8"/>
        <v>0</v>
      </c>
      <c r="K26" s="124">
        <f t="shared" si="8"/>
        <v>0</v>
      </c>
      <c r="L26" s="124">
        <f t="shared" si="8"/>
        <v>0</v>
      </c>
      <c r="M26" s="124">
        <f t="shared" si="8"/>
        <v>0</v>
      </c>
      <c r="N26" s="124">
        <f t="shared" si="8"/>
        <v>0</v>
      </c>
      <c r="O26" s="124">
        <f t="shared" si="8"/>
        <v>0</v>
      </c>
      <c r="P26" s="124">
        <f t="shared" si="8"/>
        <v>0</v>
      </c>
      <c r="Q26" s="124">
        <f t="shared" si="8"/>
        <v>0</v>
      </c>
      <c r="R26" s="124">
        <f t="shared" si="8"/>
        <v>0</v>
      </c>
      <c r="S26" s="124">
        <f t="shared" si="8"/>
        <v>0</v>
      </c>
      <c r="T26" s="124">
        <f t="shared" si="8"/>
        <v>0</v>
      </c>
      <c r="U26" s="124">
        <f t="shared" si="8"/>
        <v>0</v>
      </c>
      <c r="V26" s="124">
        <f t="shared" si="8"/>
        <v>0</v>
      </c>
      <c r="W26" s="124">
        <f t="shared" si="8"/>
        <v>0</v>
      </c>
      <c r="X26" s="124">
        <f t="shared" si="8"/>
        <v>0</v>
      </c>
      <c r="Y26" s="124">
        <f t="shared" si="8"/>
        <v>0</v>
      </c>
      <c r="Z26" s="124">
        <f t="shared" si="8"/>
        <v>0</v>
      </c>
      <c r="AA26" s="124">
        <f t="shared" si="8"/>
        <v>0</v>
      </c>
      <c r="AB26" s="124">
        <f t="shared" si="8"/>
        <v>0</v>
      </c>
      <c r="AC26" s="124">
        <f t="shared" si="8"/>
        <v>0</v>
      </c>
      <c r="AD26" s="124">
        <f t="shared" si="8"/>
        <v>0</v>
      </c>
      <c r="AE26" s="124">
        <f t="shared" si="8"/>
        <v>0</v>
      </c>
      <c r="AF26" s="124">
        <f t="shared" si="8"/>
        <v>0</v>
      </c>
      <c r="AG26" s="124">
        <f t="shared" si="8"/>
        <v>0</v>
      </c>
      <c r="AH26" s="124">
        <f t="shared" si="8"/>
        <v>0</v>
      </c>
      <c r="AI26" s="197">
        <f t="shared" si="5"/>
        <v>0</v>
      </c>
    </row>
    <row r="27" spans="1:35" ht="3" customHeight="1">
      <c r="A27" s="288"/>
      <c r="B27" s="145"/>
      <c r="C27" s="65"/>
      <c r="D27" s="128"/>
      <c r="E27" s="128"/>
      <c r="F27" s="128"/>
      <c r="G27" s="128"/>
      <c r="H27" s="128"/>
      <c r="I27" s="128"/>
      <c r="J27" s="128"/>
      <c r="K27" s="128"/>
      <c r="L27" s="128"/>
      <c r="M27" s="128"/>
      <c r="N27" s="128"/>
      <c r="O27" s="128"/>
      <c r="P27" s="128"/>
      <c r="Q27" s="128"/>
      <c r="R27" s="128"/>
      <c r="S27" s="128"/>
      <c r="T27" s="128"/>
      <c r="U27" s="128"/>
      <c r="V27" s="128"/>
      <c r="W27" s="128"/>
      <c r="X27" s="128"/>
      <c r="Y27" s="128"/>
      <c r="Z27" s="128"/>
      <c r="AA27" s="128"/>
      <c r="AB27" s="128"/>
      <c r="AC27" s="128"/>
      <c r="AD27" s="128"/>
      <c r="AE27" s="128"/>
      <c r="AF27" s="128"/>
      <c r="AG27" s="128"/>
      <c r="AH27" s="129"/>
      <c r="AI27" s="200"/>
    </row>
    <row r="28" spans="1:35" ht="13.9" customHeight="1">
      <c r="A28" s="288"/>
      <c r="B28" s="70" t="s">
        <v>131</v>
      </c>
      <c r="C28" s="143"/>
      <c r="D28" s="193"/>
      <c r="E28" s="193"/>
      <c r="F28" s="193"/>
      <c r="G28" s="193"/>
      <c r="H28" s="193"/>
      <c r="I28" s="193"/>
      <c r="J28" s="193"/>
      <c r="K28" s="193"/>
      <c r="L28" s="193"/>
      <c r="M28" s="193"/>
      <c r="N28" s="193"/>
      <c r="O28" s="193"/>
      <c r="P28" s="193"/>
      <c r="Q28" s="193"/>
      <c r="R28" s="193"/>
      <c r="S28" s="193"/>
      <c r="T28" s="193"/>
      <c r="U28" s="193"/>
      <c r="V28" s="193"/>
      <c r="W28" s="193"/>
      <c r="X28" s="193"/>
      <c r="Y28" s="193"/>
      <c r="Z28" s="193"/>
      <c r="AA28" s="193"/>
      <c r="AB28" s="193"/>
      <c r="AC28" s="193"/>
      <c r="AD28" s="193"/>
      <c r="AE28" s="193"/>
      <c r="AF28" s="193"/>
      <c r="AG28" s="193"/>
      <c r="AH28" s="193"/>
      <c r="AI28" s="201">
        <f>SUM(D28:AH28)</f>
        <v>0</v>
      </c>
    </row>
    <row r="29" spans="1:35" ht="3" customHeight="1">
      <c r="A29" s="288"/>
      <c r="B29" s="144"/>
      <c r="C29" s="65"/>
      <c r="D29" s="191"/>
      <c r="E29" s="191"/>
      <c r="F29" s="191"/>
      <c r="G29" s="191"/>
      <c r="H29" s="191"/>
      <c r="I29" s="191"/>
      <c r="J29" s="191"/>
      <c r="K29" s="191"/>
      <c r="L29" s="191"/>
      <c r="M29" s="191"/>
      <c r="N29" s="191"/>
      <c r="O29" s="191"/>
      <c r="P29" s="191"/>
      <c r="Q29" s="191"/>
      <c r="R29" s="191"/>
      <c r="S29" s="191"/>
      <c r="T29" s="191"/>
      <c r="U29" s="191"/>
      <c r="V29" s="191"/>
      <c r="W29" s="191"/>
      <c r="X29" s="191"/>
      <c r="Y29" s="191"/>
      <c r="Z29" s="191"/>
      <c r="AA29" s="191"/>
      <c r="AB29" s="191"/>
      <c r="AC29" s="191"/>
      <c r="AD29" s="191"/>
      <c r="AE29" s="191"/>
      <c r="AF29" s="191"/>
      <c r="AG29" s="191"/>
      <c r="AH29" s="192"/>
      <c r="AI29" s="200"/>
    </row>
    <row r="30" spans="1:35">
      <c r="A30" s="288"/>
      <c r="B30" s="297" t="s">
        <v>31</v>
      </c>
      <c r="C30" s="29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72"/>
      <c r="AI30" s="197">
        <f>SUM(D30:AH30)</f>
        <v>0</v>
      </c>
    </row>
    <row r="31" spans="1:35">
      <c r="A31" s="288"/>
      <c r="B31" s="297" t="s">
        <v>105</v>
      </c>
      <c r="C31" s="29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72"/>
      <c r="AI31" s="197">
        <f>SUM(D31:AH31)</f>
        <v>0</v>
      </c>
    </row>
    <row r="32" spans="1:35" ht="13.5" thickBot="1">
      <c r="A32" s="289"/>
      <c r="B32" s="299" t="s">
        <v>153</v>
      </c>
      <c r="C32" s="300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80"/>
      <c r="AI32" s="202">
        <f>SUM(D32:AH32)</f>
        <v>0</v>
      </c>
    </row>
    <row r="33" spans="1:35" ht="13.5" thickTop="1">
      <c r="A33" s="59"/>
    </row>
    <row r="34" spans="1:35">
      <c r="A34" s="59"/>
    </row>
    <row r="35" spans="1:35">
      <c r="B35" s="347" t="s">
        <v>6</v>
      </c>
      <c r="C35" s="347"/>
      <c r="D35" s="348"/>
      <c r="E35" s="348"/>
      <c r="F35" s="348"/>
      <c r="G35" s="348"/>
      <c r="H35" s="348"/>
      <c r="I35" s="348"/>
      <c r="J35" s="348"/>
      <c r="K35" s="348"/>
      <c r="L35" s="348"/>
      <c r="N35" s="346" t="s">
        <v>7</v>
      </c>
      <c r="O35" s="346"/>
      <c r="P35" s="346"/>
      <c r="Q35" s="346"/>
      <c r="R35" s="346"/>
      <c r="S35" s="4"/>
      <c r="T35" s="4"/>
      <c r="U35" s="4"/>
      <c r="V35" s="4"/>
      <c r="W35" s="4"/>
      <c r="X35" s="4"/>
      <c r="Y35" s="4"/>
      <c r="Z35" s="4"/>
      <c r="AA35" s="4"/>
      <c r="AB35" s="4"/>
      <c r="AD35" s="1" t="s">
        <v>8</v>
      </c>
      <c r="AE35" s="4"/>
      <c r="AF35" s="4"/>
      <c r="AG35" s="4"/>
      <c r="AH35" s="4"/>
      <c r="AI35" s="4"/>
    </row>
    <row r="37" spans="1:35">
      <c r="B37" s="350" t="s">
        <v>22</v>
      </c>
      <c r="C37" s="350"/>
      <c r="D37" s="351"/>
      <c r="E37" s="351"/>
      <c r="F37" s="351"/>
      <c r="G37" s="351"/>
      <c r="H37" s="351"/>
      <c r="I37" s="351"/>
      <c r="J37" s="351"/>
      <c r="K37" s="351"/>
      <c r="L37" s="351"/>
    </row>
    <row r="38" spans="1:35">
      <c r="B38" s="351"/>
      <c r="C38" s="351"/>
      <c r="D38" s="351"/>
      <c r="E38" s="351"/>
      <c r="F38" s="351"/>
      <c r="G38" s="351"/>
      <c r="H38" s="351"/>
      <c r="I38" s="351"/>
      <c r="J38" s="351"/>
      <c r="K38" s="351"/>
      <c r="L38" s="351"/>
      <c r="N38" s="346" t="s">
        <v>23</v>
      </c>
      <c r="O38" s="346"/>
      <c r="P38" s="346"/>
      <c r="Q38" s="346"/>
      <c r="R38" s="346"/>
      <c r="S38" s="4"/>
      <c r="T38" s="4"/>
      <c r="U38" s="4"/>
      <c r="V38" s="4"/>
      <c r="W38" s="4"/>
      <c r="X38" s="4"/>
      <c r="Y38" s="4"/>
      <c r="Z38" s="4"/>
      <c r="AA38" s="4"/>
      <c r="AB38" s="4"/>
      <c r="AD38" s="1" t="s">
        <v>8</v>
      </c>
      <c r="AE38" s="4"/>
      <c r="AF38" s="4"/>
      <c r="AG38" s="4"/>
      <c r="AH38" s="4"/>
      <c r="AI38" s="4"/>
    </row>
    <row r="39" spans="1:35">
      <c r="B39" s="140"/>
      <c r="C39" s="140"/>
      <c r="D39" s="140"/>
      <c r="E39" s="140"/>
      <c r="F39" s="140"/>
      <c r="G39" s="140"/>
      <c r="H39" s="140"/>
      <c r="I39" s="140"/>
      <c r="J39" s="140"/>
      <c r="K39" s="140"/>
      <c r="L39" s="140"/>
      <c r="N39" s="137" t="s">
        <v>126</v>
      </c>
      <c r="O39" s="137" t="s">
        <v>125</v>
      </c>
      <c r="P39" s="137" t="s">
        <v>127</v>
      </c>
      <c r="Q39" s="139"/>
      <c r="R39" s="139"/>
      <c r="S39" s="3"/>
      <c r="T39" s="3"/>
      <c r="U39" s="3"/>
      <c r="V39" s="3"/>
      <c r="W39" s="3"/>
      <c r="X39" s="3"/>
      <c r="Y39" s="3"/>
      <c r="Z39" s="3"/>
      <c r="AA39" s="3"/>
      <c r="AB39" s="3"/>
      <c r="AD39" s="1"/>
      <c r="AE39" s="3"/>
      <c r="AF39" s="3"/>
      <c r="AG39" s="3"/>
      <c r="AH39" s="3"/>
      <c r="AI39" s="3"/>
    </row>
    <row r="40" spans="1:35" ht="13.5" thickBot="1"/>
    <row r="41" spans="1:35" ht="28.15" customHeight="1" thickTop="1" thickBot="1">
      <c r="B41" s="14" t="s">
        <v>9</v>
      </c>
      <c r="C41" s="247" t="s">
        <v>14</v>
      </c>
      <c r="D41" s="248"/>
      <c r="E41" s="248"/>
      <c r="F41" s="248"/>
      <c r="G41" s="248"/>
      <c r="H41" s="249"/>
      <c r="I41" s="352" t="s">
        <v>34</v>
      </c>
      <c r="J41" s="353"/>
      <c r="K41" s="354"/>
      <c r="L41" s="352" t="s">
        <v>35</v>
      </c>
      <c r="M41" s="353"/>
      <c r="N41" s="354"/>
      <c r="O41" s="352" t="s">
        <v>36</v>
      </c>
      <c r="P41" s="248"/>
      <c r="Q41" s="248"/>
      <c r="R41" s="247" t="s">
        <v>15</v>
      </c>
      <c r="S41" s="248"/>
      <c r="T41" s="334"/>
      <c r="U41" s="15"/>
      <c r="V41" s="15"/>
      <c r="W41" s="322" t="s">
        <v>39</v>
      </c>
      <c r="X41" s="323"/>
      <c r="Y41" s="323"/>
      <c r="Z41" s="323"/>
      <c r="AA41" s="323"/>
      <c r="AB41" s="323"/>
      <c r="AC41" s="323"/>
      <c r="AD41" s="323"/>
      <c r="AE41" s="323"/>
      <c r="AF41" s="323"/>
      <c r="AG41" s="323"/>
      <c r="AH41" s="323"/>
      <c r="AI41" s="324"/>
    </row>
    <row r="42" spans="1:35" ht="13.5" thickTop="1">
      <c r="B42" s="13">
        <v>1</v>
      </c>
      <c r="C42" s="234" t="s">
        <v>40</v>
      </c>
      <c r="D42" s="235"/>
      <c r="E42" s="235"/>
      <c r="F42" s="235"/>
      <c r="G42" s="235"/>
      <c r="H42" s="236"/>
      <c r="I42" s="238">
        <f>SUM('Février (recto)'!R42:T42)</f>
        <v>0</v>
      </c>
      <c r="J42" s="239"/>
      <c r="K42" s="240"/>
      <c r="L42" s="238">
        <v>0</v>
      </c>
      <c r="M42" s="239"/>
      <c r="N42" s="240"/>
      <c r="O42" s="241">
        <v>0</v>
      </c>
      <c r="P42" s="286"/>
      <c r="Q42" s="286"/>
      <c r="R42" s="244">
        <f>I42+L42-O42</f>
        <v>0</v>
      </c>
      <c r="S42" s="312"/>
      <c r="T42" s="313"/>
      <c r="U42" s="16"/>
      <c r="V42" s="17"/>
      <c r="W42" s="325"/>
      <c r="X42" s="326"/>
      <c r="Y42" s="326"/>
      <c r="Z42" s="326"/>
      <c r="AA42" s="326"/>
      <c r="AB42" s="326"/>
      <c r="AC42" s="326"/>
      <c r="AD42" s="326"/>
      <c r="AE42" s="326"/>
      <c r="AF42" s="326"/>
      <c r="AG42" s="326"/>
      <c r="AH42" s="326"/>
      <c r="AI42" s="327"/>
    </row>
    <row r="43" spans="1:35">
      <c r="B43" s="13" t="s">
        <v>33</v>
      </c>
      <c r="C43" s="342" t="s">
        <v>99</v>
      </c>
      <c r="D43" s="343"/>
      <c r="E43" s="343"/>
      <c r="F43" s="343"/>
      <c r="G43" s="343"/>
      <c r="H43" s="344"/>
      <c r="I43" s="238">
        <f>SUM('Février (recto)'!R43:T43)</f>
        <v>0</v>
      </c>
      <c r="J43" s="239"/>
      <c r="K43" s="240"/>
      <c r="L43" s="238">
        <v>0</v>
      </c>
      <c r="M43" s="239"/>
      <c r="N43" s="240"/>
      <c r="O43" s="241">
        <v>0</v>
      </c>
      <c r="P43" s="242"/>
      <c r="Q43" s="243"/>
      <c r="R43" s="244">
        <f>I43+L43-O43</f>
        <v>0</v>
      </c>
      <c r="S43" s="245"/>
      <c r="T43" s="246"/>
      <c r="U43" s="16"/>
      <c r="V43" s="18"/>
      <c r="W43" s="328"/>
      <c r="X43" s="329"/>
      <c r="Y43" s="329"/>
      <c r="Z43" s="329"/>
      <c r="AA43" s="329"/>
      <c r="AB43" s="329"/>
      <c r="AC43" s="329"/>
      <c r="AD43" s="329"/>
      <c r="AE43" s="329"/>
      <c r="AF43" s="329"/>
      <c r="AG43" s="329"/>
      <c r="AH43" s="329"/>
      <c r="AI43" s="330"/>
    </row>
    <row r="44" spans="1:35" ht="13.5" thickBot="1">
      <c r="B44" s="98" t="s">
        <v>104</v>
      </c>
      <c r="C44" s="234" t="s">
        <v>105</v>
      </c>
      <c r="D44" s="235"/>
      <c r="E44" s="235"/>
      <c r="F44" s="235"/>
      <c r="G44" s="235"/>
      <c r="H44" s="236"/>
      <c r="I44" s="238">
        <f>SUM('Février (recto)'!R44:T44)</f>
        <v>0</v>
      </c>
      <c r="J44" s="239"/>
      <c r="K44" s="240"/>
      <c r="L44" s="238">
        <f>SUM(AI31)</f>
        <v>0</v>
      </c>
      <c r="M44" s="239"/>
      <c r="N44" s="240"/>
      <c r="O44" s="241">
        <v>0</v>
      </c>
      <c r="P44" s="242"/>
      <c r="Q44" s="243"/>
      <c r="R44" s="244">
        <f>I44+L44-O44</f>
        <v>0</v>
      </c>
      <c r="S44" s="245"/>
      <c r="T44" s="246"/>
      <c r="U44" s="16"/>
      <c r="V44" s="17"/>
      <c r="W44" s="328"/>
      <c r="X44" s="329"/>
      <c r="Y44" s="329"/>
      <c r="Z44" s="329"/>
      <c r="AA44" s="329"/>
      <c r="AB44" s="329"/>
      <c r="AC44" s="329"/>
      <c r="AD44" s="329"/>
      <c r="AE44" s="329"/>
      <c r="AF44" s="329"/>
      <c r="AG44" s="329"/>
      <c r="AH44" s="329"/>
      <c r="AI44" s="330"/>
    </row>
    <row r="45" spans="1:35" ht="14.25" thickTop="1" thickBot="1">
      <c r="B45" s="13">
        <v>2</v>
      </c>
      <c r="C45" s="234" t="s">
        <v>129</v>
      </c>
      <c r="D45" s="235"/>
      <c r="E45" s="235"/>
      <c r="F45" s="235"/>
      <c r="G45" s="235"/>
      <c r="H45" s="236"/>
      <c r="I45" s="238">
        <f>SUM('Février (recto)'!R45:T45)</f>
        <v>0</v>
      </c>
      <c r="J45" s="239"/>
      <c r="K45" s="240"/>
      <c r="L45" s="238" t="str">
        <f>IF(IF(AI25&gt;=AI24,AI25-AI24,"0,000")*AI26&lt;=0,"0,000",AI26*1.5)</f>
        <v>0,000</v>
      </c>
      <c r="M45" s="239"/>
      <c r="N45" s="240"/>
      <c r="O45" s="238" t="str">
        <f>IF(IF(AI24&gt;=AI25,AI25-AI24,"0,000")*AI24&lt;=0,"0,000","0,000")</f>
        <v>0,000</v>
      </c>
      <c r="P45" s="338"/>
      <c r="Q45" s="338"/>
      <c r="R45" s="244">
        <f>IF(I45+L45-O45&lt;="0",L45+I45,I45+L45)-U45</f>
        <v>0</v>
      </c>
      <c r="S45" s="245"/>
      <c r="T45" s="245"/>
      <c r="U45" s="204"/>
      <c r="V45" s="16"/>
      <c r="W45" s="331"/>
      <c r="X45" s="332"/>
      <c r="Y45" s="332"/>
      <c r="Z45" s="332"/>
      <c r="AA45" s="332"/>
      <c r="AB45" s="332"/>
      <c r="AC45" s="332"/>
      <c r="AD45" s="332"/>
      <c r="AE45" s="332"/>
      <c r="AF45" s="332"/>
      <c r="AG45" s="332"/>
      <c r="AH45" s="332"/>
      <c r="AI45" s="333"/>
    </row>
    <row r="46" spans="1:35" ht="14.25" thickTop="1" thickBot="1">
      <c r="B46" s="13">
        <v>3</v>
      </c>
      <c r="C46" s="234" t="s">
        <v>130</v>
      </c>
      <c r="D46" s="235"/>
      <c r="E46" s="235"/>
      <c r="F46" s="235"/>
      <c r="G46" s="235"/>
      <c r="H46" s="236"/>
      <c r="I46" s="238">
        <f>SUM('Février (recto)'!R46:T46)</f>
        <v>0</v>
      </c>
      <c r="J46" s="239"/>
      <c r="K46" s="240"/>
      <c r="L46" s="238">
        <f>AI28</f>
        <v>0</v>
      </c>
      <c r="M46" s="239"/>
      <c r="N46" s="240"/>
      <c r="O46" s="241">
        <v>0</v>
      </c>
      <c r="P46" s="242"/>
      <c r="Q46" s="243"/>
      <c r="R46" s="244">
        <f>I46+L46-O46</f>
        <v>0</v>
      </c>
      <c r="S46" s="245"/>
      <c r="T46" s="246"/>
      <c r="U46" s="16"/>
      <c r="V46" s="16"/>
      <c r="W46" s="141"/>
      <c r="X46" s="141"/>
      <c r="Y46" s="141"/>
      <c r="Z46" s="141"/>
      <c r="AA46" s="141"/>
      <c r="AB46" s="141"/>
      <c r="AC46" s="141"/>
      <c r="AD46" s="141"/>
      <c r="AE46" s="141"/>
      <c r="AF46" s="141"/>
      <c r="AG46" s="141"/>
      <c r="AH46" s="141"/>
      <c r="AI46" s="141"/>
    </row>
    <row r="47" spans="1:35" ht="14.25" thickTop="1" thickBot="1">
      <c r="B47" s="13">
        <v>4</v>
      </c>
      <c r="C47" s="234" t="s">
        <v>10</v>
      </c>
      <c r="D47" s="235"/>
      <c r="E47" s="235"/>
      <c r="F47" s="235"/>
      <c r="G47" s="235"/>
      <c r="H47" s="236"/>
      <c r="I47" s="238">
        <f>SUM('Février (recto)'!R47:T47)</f>
        <v>0</v>
      </c>
      <c r="J47" s="239"/>
      <c r="K47" s="240"/>
      <c r="L47" s="238">
        <f>SUM(AI17,AI21)</f>
        <v>0</v>
      </c>
      <c r="M47" s="239"/>
      <c r="N47" s="240"/>
      <c r="O47" s="241">
        <v>0</v>
      </c>
      <c r="P47" s="286"/>
      <c r="Q47" s="286"/>
      <c r="R47" s="244">
        <f t="shared" ref="R47:R54" si="9">I47+L47-O47</f>
        <v>0</v>
      </c>
      <c r="S47" s="312"/>
      <c r="T47" s="313"/>
      <c r="U47" s="16"/>
      <c r="V47" s="16"/>
      <c r="W47" s="335" t="s">
        <v>30</v>
      </c>
      <c r="X47" s="336"/>
      <c r="Y47" s="336"/>
      <c r="Z47" s="336"/>
      <c r="AA47" s="336"/>
      <c r="AB47" s="336"/>
      <c r="AC47" s="336"/>
      <c r="AD47" s="336"/>
      <c r="AE47" s="336"/>
      <c r="AF47" s="336"/>
      <c r="AG47" s="336"/>
      <c r="AH47" s="336"/>
      <c r="AI47" s="337"/>
    </row>
    <row r="48" spans="1:35" ht="13.5" thickTop="1">
      <c r="B48" s="13">
        <v>5</v>
      </c>
      <c r="C48" s="234" t="s">
        <v>11</v>
      </c>
      <c r="D48" s="235"/>
      <c r="E48" s="235"/>
      <c r="F48" s="235"/>
      <c r="G48" s="235"/>
      <c r="H48" s="236"/>
      <c r="I48" s="238">
        <f>SUM('Février (recto)'!R48:T48)</f>
        <v>0</v>
      </c>
      <c r="J48" s="239"/>
      <c r="K48" s="240"/>
      <c r="L48" s="238">
        <v>0</v>
      </c>
      <c r="M48" s="239"/>
      <c r="N48" s="240"/>
      <c r="O48" s="241">
        <v>0</v>
      </c>
      <c r="P48" s="286"/>
      <c r="Q48" s="286"/>
      <c r="R48" s="244">
        <f t="shared" si="9"/>
        <v>0</v>
      </c>
      <c r="S48" s="312"/>
      <c r="T48" s="313"/>
      <c r="U48" s="16"/>
      <c r="V48" s="16"/>
      <c r="W48" s="21"/>
      <c r="X48" s="19" t="s">
        <v>37</v>
      </c>
      <c r="Y48" s="29" t="s">
        <v>43</v>
      </c>
      <c r="Z48" s="29"/>
      <c r="AA48" s="29"/>
      <c r="AB48" s="30"/>
      <c r="AC48" s="22"/>
      <c r="AD48" s="19" t="s">
        <v>41</v>
      </c>
      <c r="AE48" s="29" t="s">
        <v>45</v>
      </c>
      <c r="AF48" s="30"/>
      <c r="AG48" s="30"/>
      <c r="AH48" s="29"/>
      <c r="AI48" s="23"/>
    </row>
    <row r="49" spans="2:35">
      <c r="B49" s="13">
        <v>6</v>
      </c>
      <c r="C49" s="234" t="s">
        <v>98</v>
      </c>
      <c r="D49" s="235"/>
      <c r="E49" s="235"/>
      <c r="F49" s="235"/>
      <c r="G49" s="235"/>
      <c r="H49" s="236"/>
      <c r="I49" s="238">
        <f>SUM('Février (recto)'!R49:T49)</f>
        <v>0</v>
      </c>
      <c r="J49" s="239"/>
      <c r="K49" s="240"/>
      <c r="L49" s="238">
        <v>0</v>
      </c>
      <c r="M49" s="239"/>
      <c r="N49" s="240"/>
      <c r="O49" s="241">
        <v>0</v>
      </c>
      <c r="P49" s="286"/>
      <c r="Q49" s="286"/>
      <c r="R49" s="244">
        <f t="shared" si="9"/>
        <v>0</v>
      </c>
      <c r="S49" s="312"/>
      <c r="T49" s="313"/>
      <c r="U49" s="16"/>
      <c r="V49" s="16"/>
      <c r="W49" s="24"/>
      <c r="X49" s="19" t="s">
        <v>38</v>
      </c>
      <c r="Y49" s="20" t="s">
        <v>44</v>
      </c>
      <c r="Z49" s="20"/>
      <c r="AA49" s="20"/>
      <c r="AB49" s="34"/>
      <c r="AC49" s="3"/>
      <c r="AD49" s="19" t="s">
        <v>42</v>
      </c>
      <c r="AE49" s="20" t="s">
        <v>46</v>
      </c>
      <c r="AF49" s="34"/>
      <c r="AG49" s="34"/>
      <c r="AH49" s="20"/>
      <c r="AI49" s="25"/>
    </row>
    <row r="50" spans="2:35">
      <c r="B50" s="13">
        <v>7</v>
      </c>
      <c r="C50" s="234" t="s">
        <v>12</v>
      </c>
      <c r="D50" s="235"/>
      <c r="E50" s="235"/>
      <c r="F50" s="235"/>
      <c r="G50" s="235"/>
      <c r="H50" s="236"/>
      <c r="I50" s="238">
        <f>SUM('Février (recto)'!R50:T50)</f>
        <v>0</v>
      </c>
      <c r="J50" s="239"/>
      <c r="K50" s="240"/>
      <c r="L50" s="238">
        <v>0</v>
      </c>
      <c r="M50" s="239"/>
      <c r="N50" s="240"/>
      <c r="O50" s="241">
        <v>0</v>
      </c>
      <c r="P50" s="286"/>
      <c r="Q50" s="286"/>
      <c r="R50" s="244">
        <f t="shared" si="9"/>
        <v>0</v>
      </c>
      <c r="S50" s="312"/>
      <c r="T50" s="313"/>
      <c r="U50" s="16"/>
      <c r="V50" s="16"/>
      <c r="W50" s="24"/>
      <c r="X50" s="19"/>
      <c r="Y50" s="16"/>
      <c r="Z50" s="16"/>
      <c r="AA50" s="16"/>
      <c r="AB50" s="33"/>
      <c r="AC50" s="3"/>
      <c r="AD50" s="19"/>
      <c r="AE50" s="16"/>
      <c r="AF50" s="16"/>
      <c r="AG50" s="16"/>
      <c r="AH50" s="16"/>
      <c r="AI50" s="25"/>
    </row>
    <row r="51" spans="2:35">
      <c r="B51" s="13">
        <v>8</v>
      </c>
      <c r="C51" s="234" t="s">
        <v>13</v>
      </c>
      <c r="D51" s="235"/>
      <c r="E51" s="235"/>
      <c r="F51" s="235"/>
      <c r="G51" s="235"/>
      <c r="H51" s="236"/>
      <c r="I51" s="238">
        <f>SUM('Février (recto)'!R51:T51)</f>
        <v>0</v>
      </c>
      <c r="J51" s="239"/>
      <c r="K51" s="240"/>
      <c r="L51" s="238">
        <v>0</v>
      </c>
      <c r="M51" s="239"/>
      <c r="N51" s="240"/>
      <c r="O51" s="241">
        <v>0</v>
      </c>
      <c r="P51" s="242"/>
      <c r="Q51" s="242"/>
      <c r="R51" s="244">
        <f t="shared" si="9"/>
        <v>0</v>
      </c>
      <c r="S51" s="312"/>
      <c r="T51" s="313"/>
      <c r="U51" s="6"/>
      <c r="V51" s="6"/>
      <c r="W51" s="24"/>
      <c r="X51" s="19" t="s">
        <v>110</v>
      </c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25"/>
    </row>
    <row r="52" spans="2:35" ht="13.5" thickBot="1">
      <c r="B52" s="97">
        <v>11</v>
      </c>
      <c r="C52" s="314" t="s">
        <v>27</v>
      </c>
      <c r="D52" s="315"/>
      <c r="E52" s="315"/>
      <c r="F52" s="315"/>
      <c r="G52" s="315"/>
      <c r="H52" s="316"/>
      <c r="I52" s="238">
        <f>SUM('Février (recto)'!R52:T52)</f>
        <v>0</v>
      </c>
      <c r="J52" s="239"/>
      <c r="K52" s="240"/>
      <c r="L52" s="365">
        <v>0</v>
      </c>
      <c r="M52" s="365"/>
      <c r="N52" s="365"/>
      <c r="O52" s="317">
        <v>0</v>
      </c>
      <c r="P52" s="317"/>
      <c r="Q52" s="318"/>
      <c r="R52" s="319">
        <f t="shared" si="9"/>
        <v>0</v>
      </c>
      <c r="S52" s="320"/>
      <c r="T52" s="321"/>
      <c r="U52" s="6"/>
      <c r="V52" s="6"/>
      <c r="W52" s="26"/>
      <c r="X52" s="31"/>
      <c r="Y52" s="31"/>
      <c r="Z52" s="27"/>
      <c r="AA52" s="27"/>
      <c r="AB52" s="32"/>
      <c r="AC52" s="27"/>
      <c r="AD52" s="27"/>
      <c r="AE52" s="27"/>
      <c r="AF52" s="27"/>
      <c r="AG52" s="27"/>
      <c r="AH52" s="27"/>
      <c r="AI52" s="28"/>
    </row>
    <row r="53" spans="2:35" ht="14.25" thickTop="1" thickBot="1">
      <c r="B53" s="46">
        <v>12</v>
      </c>
      <c r="C53" s="256" t="s">
        <v>97</v>
      </c>
      <c r="D53" s="257"/>
      <c r="E53" s="257"/>
      <c r="F53" s="257"/>
      <c r="G53" s="257"/>
      <c r="H53" s="258"/>
      <c r="I53" s="238">
        <f>SUM('Février (recto)'!R53:T53)</f>
        <v>0</v>
      </c>
      <c r="J53" s="239"/>
      <c r="K53" s="240"/>
      <c r="L53" s="268">
        <v>0</v>
      </c>
      <c r="M53" s="269"/>
      <c r="N53" s="270"/>
      <c r="O53" s="262">
        <v>0</v>
      </c>
      <c r="P53" s="263"/>
      <c r="Q53" s="264"/>
      <c r="R53" s="265">
        <f t="shared" si="9"/>
        <v>0</v>
      </c>
      <c r="S53" s="266"/>
      <c r="T53" s="267"/>
      <c r="U53" s="6"/>
      <c r="V53" s="6"/>
      <c r="AG53" s="250" t="s">
        <v>32</v>
      </c>
      <c r="AH53" s="250"/>
      <c r="AI53" s="250"/>
    </row>
    <row r="54" spans="2:35" ht="15" thickTop="1" thickBot="1">
      <c r="B54" s="47">
        <v>13</v>
      </c>
      <c r="C54" s="271" t="s">
        <v>100</v>
      </c>
      <c r="D54" s="272"/>
      <c r="E54" s="272"/>
      <c r="F54" s="272"/>
      <c r="G54" s="272"/>
      <c r="H54" s="273"/>
      <c r="I54" s="367">
        <f>SUM('Février (recto)'!R54:T54)</f>
        <v>0</v>
      </c>
      <c r="J54" s="368"/>
      <c r="K54" s="369"/>
      <c r="L54" s="277">
        <v>0</v>
      </c>
      <c r="M54" s="278"/>
      <c r="N54" s="279"/>
      <c r="O54" s="280">
        <v>0</v>
      </c>
      <c r="P54" s="281"/>
      <c r="Q54" s="282"/>
      <c r="R54" s="283">
        <f t="shared" si="9"/>
        <v>0</v>
      </c>
      <c r="S54" s="284"/>
      <c r="T54" s="285"/>
      <c r="U54" s="6"/>
      <c r="V54" s="6"/>
      <c r="W54" s="251" t="s">
        <v>101</v>
      </c>
      <c r="X54" s="252"/>
      <c r="Y54" s="252"/>
      <c r="Z54" s="253"/>
      <c r="AA54" s="254">
        <f>SUM(O42:Q54)+U45</f>
        <v>0</v>
      </c>
      <c r="AB54" s="255"/>
      <c r="AI54" s="142" t="s">
        <v>111</v>
      </c>
    </row>
    <row r="55" spans="2:35" ht="14.25" thickTop="1">
      <c r="B55" s="132"/>
      <c r="C55" s="306"/>
      <c r="D55" s="307"/>
      <c r="E55" s="307"/>
      <c r="F55" s="307"/>
      <c r="G55" s="307"/>
      <c r="H55" s="307"/>
      <c r="I55" s="366"/>
      <c r="J55" s="366"/>
      <c r="K55" s="366"/>
      <c r="L55" s="309"/>
      <c r="M55" s="309"/>
      <c r="N55" s="309"/>
      <c r="O55" s="310"/>
      <c r="P55" s="310"/>
      <c r="Q55" s="310"/>
      <c r="R55" s="311"/>
      <c r="S55" s="311"/>
      <c r="T55" s="311"/>
      <c r="AG55" s="142"/>
      <c r="AH55" s="142"/>
      <c r="AI55" s="142"/>
    </row>
    <row r="56" spans="2:35">
      <c r="I56" s="3"/>
      <c r="J56" s="3"/>
      <c r="K56" s="3"/>
      <c r="O56" s="3"/>
      <c r="P56" s="3"/>
      <c r="Q56" s="3"/>
    </row>
  </sheetData>
  <mergeCells count="101">
    <mergeCell ref="W54:Z54"/>
    <mergeCell ref="AA54:AB54"/>
    <mergeCell ref="C55:H55"/>
    <mergeCell ref="I55:K55"/>
    <mergeCell ref="L55:N55"/>
    <mergeCell ref="O55:Q55"/>
    <mergeCell ref="R55:T55"/>
    <mergeCell ref="C54:H54"/>
    <mergeCell ref="I54:K54"/>
    <mergeCell ref="L54:N54"/>
    <mergeCell ref="O54:Q54"/>
    <mergeCell ref="R54:T54"/>
    <mergeCell ref="W41:AI41"/>
    <mergeCell ref="W42:AI45"/>
    <mergeCell ref="W47:AI47"/>
    <mergeCell ref="C53:H53"/>
    <mergeCell ref="I53:K53"/>
    <mergeCell ref="L53:N53"/>
    <mergeCell ref="O53:Q53"/>
    <mergeCell ref="R53:T53"/>
    <mergeCell ref="AG53:AI53"/>
    <mergeCell ref="C52:H52"/>
    <mergeCell ref="I52:K52"/>
    <mergeCell ref="L52:N52"/>
    <mergeCell ref="O52:Q52"/>
    <mergeCell ref="R52:T52"/>
    <mergeCell ref="L50:N50"/>
    <mergeCell ref="O50:Q50"/>
    <mergeCell ref="R50:T50"/>
    <mergeCell ref="C51:H51"/>
    <mergeCell ref="I51:K51"/>
    <mergeCell ref="L51:N51"/>
    <mergeCell ref="O51:Q51"/>
    <mergeCell ref="R51:T51"/>
    <mergeCell ref="L47:N47"/>
    <mergeCell ref="O47:Q47"/>
    <mergeCell ref="A7:A32"/>
    <mergeCell ref="B31:C31"/>
    <mergeCell ref="B32:C32"/>
    <mergeCell ref="I50:K50"/>
    <mergeCell ref="C47:H47"/>
    <mergeCell ref="I47:K47"/>
    <mergeCell ref="C50:H50"/>
    <mergeCell ref="C44:H44"/>
    <mergeCell ref="I44:K44"/>
    <mergeCell ref="C48:H48"/>
    <mergeCell ref="I48:K48"/>
    <mergeCell ref="C45:H45"/>
    <mergeCell ref="I45:K45"/>
    <mergeCell ref="L48:N48"/>
    <mergeCell ref="O48:Q48"/>
    <mergeCell ref="R48:T48"/>
    <mergeCell ref="C49:H49"/>
    <mergeCell ref="I49:K49"/>
    <mergeCell ref="L49:N49"/>
    <mergeCell ref="O49:Q49"/>
    <mergeCell ref="R49:T49"/>
    <mergeCell ref="B37:L38"/>
    <mergeCell ref="N38:R38"/>
    <mergeCell ref="R41:T41"/>
    <mergeCell ref="R42:T42"/>
    <mergeCell ref="O41:Q41"/>
    <mergeCell ref="O42:Q42"/>
    <mergeCell ref="C41:H41"/>
    <mergeCell ref="C42:H42"/>
    <mergeCell ref="R47:T47"/>
    <mergeCell ref="L41:N41"/>
    <mergeCell ref="L42:N42"/>
    <mergeCell ref="I41:K41"/>
    <mergeCell ref="I42:K42"/>
    <mergeCell ref="L43:N43"/>
    <mergeCell ref="O43:Q43"/>
    <mergeCell ref="R46:T46"/>
    <mergeCell ref="E1:J1"/>
    <mergeCell ref="M1:X1"/>
    <mergeCell ref="AE1:AI1"/>
    <mergeCell ref="G4:L4"/>
    <mergeCell ref="P4:U4"/>
    <mergeCell ref="X4:Y4"/>
    <mergeCell ref="AC4:AD4"/>
    <mergeCell ref="AE4:AI4"/>
    <mergeCell ref="B35:L35"/>
    <mergeCell ref="N35:R35"/>
    <mergeCell ref="B11:B12"/>
    <mergeCell ref="B15:B17"/>
    <mergeCell ref="B19:B21"/>
    <mergeCell ref="B23:B26"/>
    <mergeCell ref="B30:C30"/>
    <mergeCell ref="R43:T43"/>
    <mergeCell ref="C43:H43"/>
    <mergeCell ref="I43:K43"/>
    <mergeCell ref="L45:N45"/>
    <mergeCell ref="O45:Q45"/>
    <mergeCell ref="R45:T45"/>
    <mergeCell ref="C46:H46"/>
    <mergeCell ref="I46:K46"/>
    <mergeCell ref="L46:N46"/>
    <mergeCell ref="O46:Q46"/>
    <mergeCell ref="L44:N44"/>
    <mergeCell ref="O44:Q44"/>
    <mergeCell ref="R44:T44"/>
  </mergeCells>
  <pageMargins left="0.43307086614173229" right="0" top="0.74803149606299213" bottom="0.74803149606299213" header="0.31496062992125984" footer="0.31496062992125984"/>
  <pageSetup paperSize="5" scale="73" orientation="landscape" r:id="rId1"/>
  <ignoredErrors>
    <ignoredError sqref="R45" formula="1"/>
  </ignoredErrors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zoomScale="110" zoomScaleNormal="110" workbookViewId="0">
      <selection activeCell="B3" sqref="B3"/>
    </sheetView>
  </sheetViews>
  <sheetFormatPr baseColWidth="10" defaultRowHeight="12.75"/>
  <cols>
    <col min="1" max="1" width="6" customWidth="1"/>
    <col min="2" max="2" width="89.85546875" customWidth="1"/>
    <col min="3" max="3" width="24.85546875" customWidth="1"/>
    <col min="4" max="4" width="12.42578125" customWidth="1"/>
    <col min="5" max="6" width="12.28515625" customWidth="1"/>
    <col min="7" max="7" width="13.140625" customWidth="1"/>
  </cols>
  <sheetData>
    <row r="1" spans="1:7" ht="16.5" thickTop="1">
      <c r="A1" s="357" t="s">
        <v>16</v>
      </c>
      <c r="B1" s="359" t="s">
        <v>17</v>
      </c>
      <c r="C1" s="359" t="s">
        <v>18</v>
      </c>
      <c r="D1" s="359" t="s">
        <v>19</v>
      </c>
      <c r="E1" s="359"/>
      <c r="F1" s="355" t="s">
        <v>25</v>
      </c>
      <c r="G1" s="356"/>
    </row>
    <row r="2" spans="1:7" ht="16.5" thickBot="1">
      <c r="A2" s="358"/>
      <c r="B2" s="360"/>
      <c r="C2" s="360"/>
      <c r="D2" s="7" t="s">
        <v>20</v>
      </c>
      <c r="E2" s="7" t="s">
        <v>21</v>
      </c>
      <c r="F2" s="8" t="s">
        <v>26</v>
      </c>
      <c r="G2" s="9" t="s">
        <v>16</v>
      </c>
    </row>
    <row r="3" spans="1:7" ht="15.95" customHeight="1" thickTop="1">
      <c r="A3" s="10">
        <v>1</v>
      </c>
      <c r="B3" s="82"/>
      <c r="C3" s="85"/>
      <c r="D3" s="85"/>
      <c r="E3" s="85"/>
      <c r="F3" s="88"/>
      <c r="G3" s="89"/>
    </row>
    <row r="4" spans="1:7" ht="15.95" customHeight="1">
      <c r="A4" s="11">
        <v>2</v>
      </c>
      <c r="B4" s="83"/>
      <c r="C4" s="86"/>
      <c r="D4" s="86"/>
      <c r="E4" s="86"/>
      <c r="F4" s="90"/>
      <c r="G4" s="91"/>
    </row>
    <row r="5" spans="1:7" ht="15.95" customHeight="1">
      <c r="A5" s="11">
        <v>3</v>
      </c>
      <c r="B5" s="83"/>
      <c r="C5" s="86"/>
      <c r="D5" s="86"/>
      <c r="E5" s="86"/>
      <c r="F5" s="90"/>
      <c r="G5" s="91"/>
    </row>
    <row r="6" spans="1:7" ht="15.95" customHeight="1">
      <c r="A6" s="11">
        <v>4</v>
      </c>
      <c r="B6" s="83"/>
      <c r="C6" s="86"/>
      <c r="D6" s="86"/>
      <c r="E6" s="86"/>
      <c r="F6" s="90"/>
      <c r="G6" s="91"/>
    </row>
    <row r="7" spans="1:7" ht="15.95" customHeight="1">
      <c r="A7" s="11">
        <v>5</v>
      </c>
      <c r="B7" s="83"/>
      <c r="C7" s="86"/>
      <c r="D7" s="86"/>
      <c r="E7" s="86"/>
      <c r="F7" s="90"/>
      <c r="G7" s="91"/>
    </row>
    <row r="8" spans="1:7" ht="15.95" customHeight="1">
      <c r="A8" s="11">
        <v>6</v>
      </c>
      <c r="B8" s="83"/>
      <c r="C8" s="86"/>
      <c r="D8" s="86"/>
      <c r="E8" s="86"/>
      <c r="F8" s="90"/>
      <c r="G8" s="91"/>
    </row>
    <row r="9" spans="1:7" ht="15.95" customHeight="1">
      <c r="A9" s="11">
        <v>7</v>
      </c>
      <c r="B9" s="83"/>
      <c r="C9" s="86"/>
      <c r="D9" s="86"/>
      <c r="E9" s="86"/>
      <c r="F9" s="90"/>
      <c r="G9" s="91"/>
    </row>
    <row r="10" spans="1:7" ht="15.95" customHeight="1">
      <c r="A10" s="11">
        <v>8</v>
      </c>
      <c r="B10" s="83"/>
      <c r="C10" s="86"/>
      <c r="D10" s="86"/>
      <c r="E10" s="86"/>
      <c r="F10" s="90"/>
      <c r="G10" s="91"/>
    </row>
    <row r="11" spans="1:7" ht="15.95" customHeight="1">
      <c r="A11" s="11">
        <v>9</v>
      </c>
      <c r="B11" s="83"/>
      <c r="C11" s="86"/>
      <c r="D11" s="86"/>
      <c r="E11" s="86"/>
      <c r="F11" s="90"/>
      <c r="G11" s="91"/>
    </row>
    <row r="12" spans="1:7" ht="15.95" customHeight="1">
      <c r="A12" s="11">
        <v>10</v>
      </c>
      <c r="B12" s="83"/>
      <c r="C12" s="86"/>
      <c r="D12" s="86"/>
      <c r="E12" s="86"/>
      <c r="F12" s="90"/>
      <c r="G12" s="91"/>
    </row>
    <row r="13" spans="1:7" ht="15.95" customHeight="1">
      <c r="A13" s="11">
        <v>11</v>
      </c>
      <c r="B13" s="83"/>
      <c r="C13" s="86"/>
      <c r="D13" s="86"/>
      <c r="E13" s="86"/>
      <c r="F13" s="90"/>
      <c r="G13" s="91"/>
    </row>
    <row r="14" spans="1:7" ht="15.95" customHeight="1">
      <c r="A14" s="11">
        <v>12</v>
      </c>
      <c r="B14" s="83"/>
      <c r="C14" s="86"/>
      <c r="D14" s="86"/>
      <c r="E14" s="86"/>
      <c r="F14" s="90"/>
      <c r="G14" s="91"/>
    </row>
    <row r="15" spans="1:7" ht="15.95" customHeight="1">
      <c r="A15" s="11">
        <v>13</v>
      </c>
      <c r="B15" s="83"/>
      <c r="C15" s="86"/>
      <c r="D15" s="86"/>
      <c r="E15" s="86"/>
      <c r="F15" s="90"/>
      <c r="G15" s="91"/>
    </row>
    <row r="16" spans="1:7" ht="15.95" customHeight="1">
      <c r="A16" s="11">
        <v>14</v>
      </c>
      <c r="B16" s="83"/>
      <c r="C16" s="86"/>
      <c r="D16" s="86"/>
      <c r="E16" s="86"/>
      <c r="F16" s="90"/>
      <c r="G16" s="91"/>
    </row>
    <row r="17" spans="1:7" ht="15.95" customHeight="1">
      <c r="A17" s="11">
        <v>15</v>
      </c>
      <c r="B17" s="83"/>
      <c r="C17" s="86"/>
      <c r="D17" s="86"/>
      <c r="E17" s="86"/>
      <c r="F17" s="90"/>
      <c r="G17" s="91"/>
    </row>
    <row r="18" spans="1:7" ht="15.95" customHeight="1">
      <c r="A18" s="11">
        <v>16</v>
      </c>
      <c r="B18" s="83"/>
      <c r="C18" s="86"/>
      <c r="D18" s="86"/>
      <c r="E18" s="86"/>
      <c r="F18" s="90"/>
      <c r="G18" s="91"/>
    </row>
    <row r="19" spans="1:7" ht="15.95" customHeight="1">
      <c r="A19" s="11">
        <v>17</v>
      </c>
      <c r="B19" s="83"/>
      <c r="C19" s="86"/>
      <c r="D19" s="86"/>
      <c r="E19" s="86"/>
      <c r="F19" s="90"/>
      <c r="G19" s="91"/>
    </row>
    <row r="20" spans="1:7" ht="15.95" customHeight="1">
      <c r="A20" s="11">
        <v>18</v>
      </c>
      <c r="B20" s="83"/>
      <c r="C20" s="86"/>
      <c r="D20" s="86"/>
      <c r="E20" s="86"/>
      <c r="F20" s="90"/>
      <c r="G20" s="91"/>
    </row>
    <row r="21" spans="1:7" ht="15.95" customHeight="1">
      <c r="A21" s="11">
        <v>19</v>
      </c>
      <c r="B21" s="83"/>
      <c r="C21" s="86"/>
      <c r="D21" s="86"/>
      <c r="E21" s="86"/>
      <c r="F21" s="90"/>
      <c r="G21" s="91"/>
    </row>
    <row r="22" spans="1:7" ht="15.95" customHeight="1">
      <c r="A22" s="11">
        <v>20</v>
      </c>
      <c r="B22" s="83"/>
      <c r="C22" s="86"/>
      <c r="D22" s="86"/>
      <c r="E22" s="86"/>
      <c r="F22" s="90"/>
      <c r="G22" s="91"/>
    </row>
    <row r="23" spans="1:7" ht="15.95" customHeight="1">
      <c r="A23" s="11">
        <v>21</v>
      </c>
      <c r="B23" s="83"/>
      <c r="C23" s="86"/>
      <c r="D23" s="86"/>
      <c r="E23" s="86"/>
      <c r="F23" s="90"/>
      <c r="G23" s="91"/>
    </row>
    <row r="24" spans="1:7" ht="15.95" customHeight="1">
      <c r="A24" s="11">
        <v>22</v>
      </c>
      <c r="B24" s="83"/>
      <c r="C24" s="86"/>
      <c r="D24" s="86"/>
      <c r="E24" s="86"/>
      <c r="F24" s="90"/>
      <c r="G24" s="91"/>
    </row>
    <row r="25" spans="1:7" ht="15.95" customHeight="1">
      <c r="A25" s="11">
        <v>23</v>
      </c>
      <c r="B25" s="83"/>
      <c r="C25" s="86"/>
      <c r="D25" s="86"/>
      <c r="E25" s="86"/>
      <c r="F25" s="90"/>
      <c r="G25" s="91"/>
    </row>
    <row r="26" spans="1:7" ht="15.95" customHeight="1">
      <c r="A26" s="11">
        <v>24</v>
      </c>
      <c r="B26" s="83"/>
      <c r="C26" s="86"/>
      <c r="D26" s="86"/>
      <c r="E26" s="86"/>
      <c r="F26" s="90"/>
      <c r="G26" s="91"/>
    </row>
    <row r="27" spans="1:7" ht="15.95" customHeight="1">
      <c r="A27" s="11">
        <v>25</v>
      </c>
      <c r="B27" s="83"/>
      <c r="C27" s="86"/>
      <c r="D27" s="86"/>
      <c r="E27" s="86"/>
      <c r="F27" s="90"/>
      <c r="G27" s="91"/>
    </row>
    <row r="28" spans="1:7" ht="15.95" customHeight="1">
      <c r="A28" s="11">
        <v>26</v>
      </c>
      <c r="B28" s="83"/>
      <c r="C28" s="86"/>
      <c r="D28" s="86"/>
      <c r="E28" s="86"/>
      <c r="F28" s="90"/>
      <c r="G28" s="91"/>
    </row>
    <row r="29" spans="1:7" ht="15.95" customHeight="1">
      <c r="A29" s="11">
        <v>27</v>
      </c>
      <c r="B29" s="83"/>
      <c r="C29" s="86"/>
      <c r="D29" s="86"/>
      <c r="E29" s="86"/>
      <c r="F29" s="90"/>
      <c r="G29" s="91"/>
    </row>
    <row r="30" spans="1:7" ht="15.95" customHeight="1">
      <c r="A30" s="11">
        <v>28</v>
      </c>
      <c r="B30" s="83"/>
      <c r="C30" s="86"/>
      <c r="D30" s="86"/>
      <c r="E30" s="86"/>
      <c r="F30" s="90"/>
      <c r="G30" s="91"/>
    </row>
    <row r="31" spans="1:7" ht="15.95" customHeight="1">
      <c r="A31" s="11">
        <v>29</v>
      </c>
      <c r="B31" s="83"/>
      <c r="C31" s="86"/>
      <c r="D31" s="86"/>
      <c r="E31" s="86"/>
      <c r="F31" s="90"/>
      <c r="G31" s="91"/>
    </row>
    <row r="32" spans="1:7" ht="15.95" customHeight="1">
      <c r="A32" s="11">
        <v>30</v>
      </c>
      <c r="B32" s="83"/>
      <c r="C32" s="86"/>
      <c r="D32" s="86"/>
      <c r="E32" s="86"/>
      <c r="F32" s="90"/>
      <c r="G32" s="91"/>
    </row>
    <row r="33" spans="1:7" ht="15.95" customHeight="1" thickBot="1">
      <c r="A33" s="12">
        <v>31</v>
      </c>
      <c r="B33" s="84"/>
      <c r="C33" s="87"/>
      <c r="D33" s="87"/>
      <c r="E33" s="87"/>
      <c r="F33" s="92"/>
      <c r="G33" s="93"/>
    </row>
    <row r="34" spans="1:7" ht="13.5" thickTop="1"/>
  </sheetData>
  <sheetProtection password="DDE3" sheet="1" objects="1" scenarios="1"/>
  <mergeCells count="5">
    <mergeCell ref="A1:A2"/>
    <mergeCell ref="B1:B2"/>
    <mergeCell ref="C1:C2"/>
    <mergeCell ref="D1:E1"/>
    <mergeCell ref="F1:G1"/>
  </mergeCells>
  <pageMargins left="0.31496062992125984" right="0.31496062992125984" top="0.55118110236220474" bottom="0.15748031496062992" header="0.31496062992125984" footer="0.31496062992125984"/>
  <pageSetup paperSize="5" orientation="landscape" r:id="rId1"/>
  <headerFooter>
    <oddHeader>&amp;A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C28"/>
  <sheetViews>
    <sheetView zoomScaleNormal="100" workbookViewId="0">
      <selection activeCell="J26" sqref="J26"/>
    </sheetView>
  </sheetViews>
  <sheetFormatPr baseColWidth="10" defaultRowHeight="12.75"/>
  <cols>
    <col min="1" max="1" width="3.140625" customWidth="1"/>
    <col min="2" max="2" width="17" style="45" bestFit="1" customWidth="1"/>
    <col min="3" max="3" width="3" bestFit="1" customWidth="1"/>
    <col min="4" max="4" width="17" style="45" bestFit="1" customWidth="1"/>
    <col min="5" max="5" width="9" bestFit="1" customWidth="1"/>
    <col min="6" max="6" width="9.85546875" customWidth="1"/>
    <col min="7" max="7" width="9.28515625" customWidth="1"/>
    <col min="8" max="8" width="9" customWidth="1"/>
    <col min="9" max="9" width="8.5703125" customWidth="1"/>
    <col min="10" max="10" width="7.5703125" customWidth="1"/>
    <col min="12" max="12" width="9" bestFit="1" customWidth="1"/>
    <col min="13" max="13" width="9.7109375" bestFit="1" customWidth="1"/>
    <col min="14" max="15" width="9.7109375" customWidth="1"/>
    <col min="16" max="16" width="9.28515625" customWidth="1"/>
    <col min="17" max="17" width="9.42578125" customWidth="1"/>
    <col min="18" max="18" width="8.42578125" bestFit="1" customWidth="1"/>
    <col min="19" max="19" width="8.42578125" customWidth="1"/>
    <col min="20" max="20" width="10.28515625" customWidth="1"/>
    <col min="21" max="21" width="9.28515625" customWidth="1"/>
    <col min="22" max="23" width="8.42578125" customWidth="1"/>
    <col min="24" max="24" width="9.85546875" customWidth="1"/>
    <col min="25" max="25" width="9.42578125" customWidth="1"/>
    <col min="26" max="29" width="9" customWidth="1"/>
    <col min="270" max="270" width="3.140625" customWidth="1"/>
    <col min="271" max="271" width="17" bestFit="1" customWidth="1"/>
    <col min="272" max="272" width="3" bestFit="1" customWidth="1"/>
    <col min="273" max="273" width="17" bestFit="1" customWidth="1"/>
    <col min="274" max="274" width="9" bestFit="1" customWidth="1"/>
    <col min="275" max="275" width="7.5703125" customWidth="1"/>
    <col min="277" max="277" width="9.28515625" bestFit="1" customWidth="1"/>
    <col min="278" max="278" width="8.85546875" customWidth="1"/>
    <col min="279" max="279" width="9.5703125" bestFit="1" customWidth="1"/>
    <col min="280" max="280" width="9.42578125" customWidth="1"/>
    <col min="281" max="281" width="8.42578125" bestFit="1" customWidth="1"/>
    <col min="282" max="282" width="9" customWidth="1"/>
    <col min="526" max="526" width="3.140625" customWidth="1"/>
    <col min="527" max="527" width="17" bestFit="1" customWidth="1"/>
    <col min="528" max="528" width="3" bestFit="1" customWidth="1"/>
    <col min="529" max="529" width="17" bestFit="1" customWidth="1"/>
    <col min="530" max="530" width="9" bestFit="1" customWidth="1"/>
    <col min="531" max="531" width="7.5703125" customWidth="1"/>
    <col min="533" max="533" width="9.28515625" bestFit="1" customWidth="1"/>
    <col min="534" max="534" width="8.85546875" customWidth="1"/>
    <col min="535" max="535" width="9.5703125" bestFit="1" customWidth="1"/>
    <col min="536" max="536" width="9.42578125" customWidth="1"/>
    <col min="537" max="537" width="8.42578125" bestFit="1" customWidth="1"/>
    <col min="538" max="538" width="9" customWidth="1"/>
    <col min="782" max="782" width="3.140625" customWidth="1"/>
    <col min="783" max="783" width="17" bestFit="1" customWidth="1"/>
    <col min="784" max="784" width="3" bestFit="1" customWidth="1"/>
    <col min="785" max="785" width="17" bestFit="1" customWidth="1"/>
    <col min="786" max="786" width="9" bestFit="1" customWidth="1"/>
    <col min="787" max="787" width="7.5703125" customWidth="1"/>
    <col min="789" max="789" width="9.28515625" bestFit="1" customWidth="1"/>
    <col min="790" max="790" width="8.85546875" customWidth="1"/>
    <col min="791" max="791" width="9.5703125" bestFit="1" customWidth="1"/>
    <col min="792" max="792" width="9.42578125" customWidth="1"/>
    <col min="793" max="793" width="8.42578125" bestFit="1" customWidth="1"/>
    <col min="794" max="794" width="9" customWidth="1"/>
    <col min="1038" max="1038" width="3.140625" customWidth="1"/>
    <col min="1039" max="1039" width="17" bestFit="1" customWidth="1"/>
    <col min="1040" max="1040" width="3" bestFit="1" customWidth="1"/>
    <col min="1041" max="1041" width="17" bestFit="1" customWidth="1"/>
    <col min="1042" max="1042" width="9" bestFit="1" customWidth="1"/>
    <col min="1043" max="1043" width="7.5703125" customWidth="1"/>
    <col min="1045" max="1045" width="9.28515625" bestFit="1" customWidth="1"/>
    <col min="1046" max="1046" width="8.85546875" customWidth="1"/>
    <col min="1047" max="1047" width="9.5703125" bestFit="1" customWidth="1"/>
    <col min="1048" max="1048" width="9.42578125" customWidth="1"/>
    <col min="1049" max="1049" width="8.42578125" bestFit="1" customWidth="1"/>
    <col min="1050" max="1050" width="9" customWidth="1"/>
    <col min="1294" max="1294" width="3.140625" customWidth="1"/>
    <col min="1295" max="1295" width="17" bestFit="1" customWidth="1"/>
    <col min="1296" max="1296" width="3" bestFit="1" customWidth="1"/>
    <col min="1297" max="1297" width="17" bestFit="1" customWidth="1"/>
    <col min="1298" max="1298" width="9" bestFit="1" customWidth="1"/>
    <col min="1299" max="1299" width="7.5703125" customWidth="1"/>
    <col min="1301" max="1301" width="9.28515625" bestFit="1" customWidth="1"/>
    <col min="1302" max="1302" width="8.85546875" customWidth="1"/>
    <col min="1303" max="1303" width="9.5703125" bestFit="1" customWidth="1"/>
    <col min="1304" max="1304" width="9.42578125" customWidth="1"/>
    <col min="1305" max="1305" width="8.42578125" bestFit="1" customWidth="1"/>
    <col min="1306" max="1306" width="9" customWidth="1"/>
    <col min="1550" max="1550" width="3.140625" customWidth="1"/>
    <col min="1551" max="1551" width="17" bestFit="1" customWidth="1"/>
    <col min="1552" max="1552" width="3" bestFit="1" customWidth="1"/>
    <col min="1553" max="1553" width="17" bestFit="1" customWidth="1"/>
    <col min="1554" max="1554" width="9" bestFit="1" customWidth="1"/>
    <col min="1555" max="1555" width="7.5703125" customWidth="1"/>
    <col min="1557" max="1557" width="9.28515625" bestFit="1" customWidth="1"/>
    <col min="1558" max="1558" width="8.85546875" customWidth="1"/>
    <col min="1559" max="1559" width="9.5703125" bestFit="1" customWidth="1"/>
    <col min="1560" max="1560" width="9.42578125" customWidth="1"/>
    <col min="1561" max="1561" width="8.42578125" bestFit="1" customWidth="1"/>
    <col min="1562" max="1562" width="9" customWidth="1"/>
    <col min="1806" max="1806" width="3.140625" customWidth="1"/>
    <col min="1807" max="1807" width="17" bestFit="1" customWidth="1"/>
    <col min="1808" max="1808" width="3" bestFit="1" customWidth="1"/>
    <col min="1809" max="1809" width="17" bestFit="1" customWidth="1"/>
    <col min="1810" max="1810" width="9" bestFit="1" customWidth="1"/>
    <col min="1811" max="1811" width="7.5703125" customWidth="1"/>
    <col min="1813" max="1813" width="9.28515625" bestFit="1" customWidth="1"/>
    <col min="1814" max="1814" width="8.85546875" customWidth="1"/>
    <col min="1815" max="1815" width="9.5703125" bestFit="1" customWidth="1"/>
    <col min="1816" max="1816" width="9.42578125" customWidth="1"/>
    <col min="1817" max="1817" width="8.42578125" bestFit="1" customWidth="1"/>
    <col min="1818" max="1818" width="9" customWidth="1"/>
    <col min="2062" max="2062" width="3.140625" customWidth="1"/>
    <col min="2063" max="2063" width="17" bestFit="1" customWidth="1"/>
    <col min="2064" max="2064" width="3" bestFit="1" customWidth="1"/>
    <col min="2065" max="2065" width="17" bestFit="1" customWidth="1"/>
    <col min="2066" max="2066" width="9" bestFit="1" customWidth="1"/>
    <col min="2067" max="2067" width="7.5703125" customWidth="1"/>
    <col min="2069" max="2069" width="9.28515625" bestFit="1" customWidth="1"/>
    <col min="2070" max="2070" width="8.85546875" customWidth="1"/>
    <col min="2071" max="2071" width="9.5703125" bestFit="1" customWidth="1"/>
    <col min="2072" max="2072" width="9.42578125" customWidth="1"/>
    <col min="2073" max="2073" width="8.42578125" bestFit="1" customWidth="1"/>
    <col min="2074" max="2074" width="9" customWidth="1"/>
    <col min="2318" max="2318" width="3.140625" customWidth="1"/>
    <col min="2319" max="2319" width="17" bestFit="1" customWidth="1"/>
    <col min="2320" max="2320" width="3" bestFit="1" customWidth="1"/>
    <col min="2321" max="2321" width="17" bestFit="1" customWidth="1"/>
    <col min="2322" max="2322" width="9" bestFit="1" customWidth="1"/>
    <col min="2323" max="2323" width="7.5703125" customWidth="1"/>
    <col min="2325" max="2325" width="9.28515625" bestFit="1" customWidth="1"/>
    <col min="2326" max="2326" width="8.85546875" customWidth="1"/>
    <col min="2327" max="2327" width="9.5703125" bestFit="1" customWidth="1"/>
    <col min="2328" max="2328" width="9.42578125" customWidth="1"/>
    <col min="2329" max="2329" width="8.42578125" bestFit="1" customWidth="1"/>
    <col min="2330" max="2330" width="9" customWidth="1"/>
    <col min="2574" max="2574" width="3.140625" customWidth="1"/>
    <col min="2575" max="2575" width="17" bestFit="1" customWidth="1"/>
    <col min="2576" max="2576" width="3" bestFit="1" customWidth="1"/>
    <col min="2577" max="2577" width="17" bestFit="1" customWidth="1"/>
    <col min="2578" max="2578" width="9" bestFit="1" customWidth="1"/>
    <col min="2579" max="2579" width="7.5703125" customWidth="1"/>
    <col min="2581" max="2581" width="9.28515625" bestFit="1" customWidth="1"/>
    <col min="2582" max="2582" width="8.85546875" customWidth="1"/>
    <col min="2583" max="2583" width="9.5703125" bestFit="1" customWidth="1"/>
    <col min="2584" max="2584" width="9.42578125" customWidth="1"/>
    <col min="2585" max="2585" width="8.42578125" bestFit="1" customWidth="1"/>
    <col min="2586" max="2586" width="9" customWidth="1"/>
    <col min="2830" max="2830" width="3.140625" customWidth="1"/>
    <col min="2831" max="2831" width="17" bestFit="1" customWidth="1"/>
    <col min="2832" max="2832" width="3" bestFit="1" customWidth="1"/>
    <col min="2833" max="2833" width="17" bestFit="1" customWidth="1"/>
    <col min="2834" max="2834" width="9" bestFit="1" customWidth="1"/>
    <col min="2835" max="2835" width="7.5703125" customWidth="1"/>
    <col min="2837" max="2837" width="9.28515625" bestFit="1" customWidth="1"/>
    <col min="2838" max="2838" width="8.85546875" customWidth="1"/>
    <col min="2839" max="2839" width="9.5703125" bestFit="1" customWidth="1"/>
    <col min="2840" max="2840" width="9.42578125" customWidth="1"/>
    <col min="2841" max="2841" width="8.42578125" bestFit="1" customWidth="1"/>
    <col min="2842" max="2842" width="9" customWidth="1"/>
    <col min="3086" max="3086" width="3.140625" customWidth="1"/>
    <col min="3087" max="3087" width="17" bestFit="1" customWidth="1"/>
    <col min="3088" max="3088" width="3" bestFit="1" customWidth="1"/>
    <col min="3089" max="3089" width="17" bestFit="1" customWidth="1"/>
    <col min="3090" max="3090" width="9" bestFit="1" customWidth="1"/>
    <col min="3091" max="3091" width="7.5703125" customWidth="1"/>
    <col min="3093" max="3093" width="9.28515625" bestFit="1" customWidth="1"/>
    <col min="3094" max="3094" width="8.85546875" customWidth="1"/>
    <col min="3095" max="3095" width="9.5703125" bestFit="1" customWidth="1"/>
    <col min="3096" max="3096" width="9.42578125" customWidth="1"/>
    <col min="3097" max="3097" width="8.42578125" bestFit="1" customWidth="1"/>
    <col min="3098" max="3098" width="9" customWidth="1"/>
    <col min="3342" max="3342" width="3.140625" customWidth="1"/>
    <col min="3343" max="3343" width="17" bestFit="1" customWidth="1"/>
    <col min="3344" max="3344" width="3" bestFit="1" customWidth="1"/>
    <col min="3345" max="3345" width="17" bestFit="1" customWidth="1"/>
    <col min="3346" max="3346" width="9" bestFit="1" customWidth="1"/>
    <col min="3347" max="3347" width="7.5703125" customWidth="1"/>
    <col min="3349" max="3349" width="9.28515625" bestFit="1" customWidth="1"/>
    <col min="3350" max="3350" width="8.85546875" customWidth="1"/>
    <col min="3351" max="3351" width="9.5703125" bestFit="1" customWidth="1"/>
    <col min="3352" max="3352" width="9.42578125" customWidth="1"/>
    <col min="3353" max="3353" width="8.42578125" bestFit="1" customWidth="1"/>
    <col min="3354" max="3354" width="9" customWidth="1"/>
    <col min="3598" max="3598" width="3.140625" customWidth="1"/>
    <col min="3599" max="3599" width="17" bestFit="1" customWidth="1"/>
    <col min="3600" max="3600" width="3" bestFit="1" customWidth="1"/>
    <col min="3601" max="3601" width="17" bestFit="1" customWidth="1"/>
    <col min="3602" max="3602" width="9" bestFit="1" customWidth="1"/>
    <col min="3603" max="3603" width="7.5703125" customWidth="1"/>
    <col min="3605" max="3605" width="9.28515625" bestFit="1" customWidth="1"/>
    <col min="3606" max="3606" width="8.85546875" customWidth="1"/>
    <col min="3607" max="3607" width="9.5703125" bestFit="1" customWidth="1"/>
    <col min="3608" max="3608" width="9.42578125" customWidth="1"/>
    <col min="3609" max="3609" width="8.42578125" bestFit="1" customWidth="1"/>
    <col min="3610" max="3610" width="9" customWidth="1"/>
    <col min="3854" max="3854" width="3.140625" customWidth="1"/>
    <col min="3855" max="3855" width="17" bestFit="1" customWidth="1"/>
    <col min="3856" max="3856" width="3" bestFit="1" customWidth="1"/>
    <col min="3857" max="3857" width="17" bestFit="1" customWidth="1"/>
    <col min="3858" max="3858" width="9" bestFit="1" customWidth="1"/>
    <col min="3859" max="3859" width="7.5703125" customWidth="1"/>
    <col min="3861" max="3861" width="9.28515625" bestFit="1" customWidth="1"/>
    <col min="3862" max="3862" width="8.85546875" customWidth="1"/>
    <col min="3863" max="3863" width="9.5703125" bestFit="1" customWidth="1"/>
    <col min="3864" max="3864" width="9.42578125" customWidth="1"/>
    <col min="3865" max="3865" width="8.42578125" bestFit="1" customWidth="1"/>
    <col min="3866" max="3866" width="9" customWidth="1"/>
    <col min="4110" max="4110" width="3.140625" customWidth="1"/>
    <col min="4111" max="4111" width="17" bestFit="1" customWidth="1"/>
    <col min="4112" max="4112" width="3" bestFit="1" customWidth="1"/>
    <col min="4113" max="4113" width="17" bestFit="1" customWidth="1"/>
    <col min="4114" max="4114" width="9" bestFit="1" customWidth="1"/>
    <col min="4115" max="4115" width="7.5703125" customWidth="1"/>
    <col min="4117" max="4117" width="9.28515625" bestFit="1" customWidth="1"/>
    <col min="4118" max="4118" width="8.85546875" customWidth="1"/>
    <col min="4119" max="4119" width="9.5703125" bestFit="1" customWidth="1"/>
    <col min="4120" max="4120" width="9.42578125" customWidth="1"/>
    <col min="4121" max="4121" width="8.42578125" bestFit="1" customWidth="1"/>
    <col min="4122" max="4122" width="9" customWidth="1"/>
    <col min="4366" max="4366" width="3.140625" customWidth="1"/>
    <col min="4367" max="4367" width="17" bestFit="1" customWidth="1"/>
    <col min="4368" max="4368" width="3" bestFit="1" customWidth="1"/>
    <col min="4369" max="4369" width="17" bestFit="1" customWidth="1"/>
    <col min="4370" max="4370" width="9" bestFit="1" customWidth="1"/>
    <col min="4371" max="4371" width="7.5703125" customWidth="1"/>
    <col min="4373" max="4373" width="9.28515625" bestFit="1" customWidth="1"/>
    <col min="4374" max="4374" width="8.85546875" customWidth="1"/>
    <col min="4375" max="4375" width="9.5703125" bestFit="1" customWidth="1"/>
    <col min="4376" max="4376" width="9.42578125" customWidth="1"/>
    <col min="4377" max="4377" width="8.42578125" bestFit="1" customWidth="1"/>
    <col min="4378" max="4378" width="9" customWidth="1"/>
    <col min="4622" max="4622" width="3.140625" customWidth="1"/>
    <col min="4623" max="4623" width="17" bestFit="1" customWidth="1"/>
    <col min="4624" max="4624" width="3" bestFit="1" customWidth="1"/>
    <col min="4625" max="4625" width="17" bestFit="1" customWidth="1"/>
    <col min="4626" max="4626" width="9" bestFit="1" customWidth="1"/>
    <col min="4627" max="4627" width="7.5703125" customWidth="1"/>
    <col min="4629" max="4629" width="9.28515625" bestFit="1" customWidth="1"/>
    <col min="4630" max="4630" width="8.85546875" customWidth="1"/>
    <col min="4631" max="4631" width="9.5703125" bestFit="1" customWidth="1"/>
    <col min="4632" max="4632" width="9.42578125" customWidth="1"/>
    <col min="4633" max="4633" width="8.42578125" bestFit="1" customWidth="1"/>
    <col min="4634" max="4634" width="9" customWidth="1"/>
    <col min="4878" max="4878" width="3.140625" customWidth="1"/>
    <col min="4879" max="4879" width="17" bestFit="1" customWidth="1"/>
    <col min="4880" max="4880" width="3" bestFit="1" customWidth="1"/>
    <col min="4881" max="4881" width="17" bestFit="1" customWidth="1"/>
    <col min="4882" max="4882" width="9" bestFit="1" customWidth="1"/>
    <col min="4883" max="4883" width="7.5703125" customWidth="1"/>
    <col min="4885" max="4885" width="9.28515625" bestFit="1" customWidth="1"/>
    <col min="4886" max="4886" width="8.85546875" customWidth="1"/>
    <col min="4887" max="4887" width="9.5703125" bestFit="1" customWidth="1"/>
    <col min="4888" max="4888" width="9.42578125" customWidth="1"/>
    <col min="4889" max="4889" width="8.42578125" bestFit="1" customWidth="1"/>
    <col min="4890" max="4890" width="9" customWidth="1"/>
    <col min="5134" max="5134" width="3.140625" customWidth="1"/>
    <col min="5135" max="5135" width="17" bestFit="1" customWidth="1"/>
    <col min="5136" max="5136" width="3" bestFit="1" customWidth="1"/>
    <col min="5137" max="5137" width="17" bestFit="1" customWidth="1"/>
    <col min="5138" max="5138" width="9" bestFit="1" customWidth="1"/>
    <col min="5139" max="5139" width="7.5703125" customWidth="1"/>
    <col min="5141" max="5141" width="9.28515625" bestFit="1" customWidth="1"/>
    <col min="5142" max="5142" width="8.85546875" customWidth="1"/>
    <col min="5143" max="5143" width="9.5703125" bestFit="1" customWidth="1"/>
    <col min="5144" max="5144" width="9.42578125" customWidth="1"/>
    <col min="5145" max="5145" width="8.42578125" bestFit="1" customWidth="1"/>
    <col min="5146" max="5146" width="9" customWidth="1"/>
    <col min="5390" max="5390" width="3.140625" customWidth="1"/>
    <col min="5391" max="5391" width="17" bestFit="1" customWidth="1"/>
    <col min="5392" max="5392" width="3" bestFit="1" customWidth="1"/>
    <col min="5393" max="5393" width="17" bestFit="1" customWidth="1"/>
    <col min="5394" max="5394" width="9" bestFit="1" customWidth="1"/>
    <col min="5395" max="5395" width="7.5703125" customWidth="1"/>
    <col min="5397" max="5397" width="9.28515625" bestFit="1" customWidth="1"/>
    <col min="5398" max="5398" width="8.85546875" customWidth="1"/>
    <col min="5399" max="5399" width="9.5703125" bestFit="1" customWidth="1"/>
    <col min="5400" max="5400" width="9.42578125" customWidth="1"/>
    <col min="5401" max="5401" width="8.42578125" bestFit="1" customWidth="1"/>
    <col min="5402" max="5402" width="9" customWidth="1"/>
    <col min="5646" max="5646" width="3.140625" customWidth="1"/>
    <col min="5647" max="5647" width="17" bestFit="1" customWidth="1"/>
    <col min="5648" max="5648" width="3" bestFit="1" customWidth="1"/>
    <col min="5649" max="5649" width="17" bestFit="1" customWidth="1"/>
    <col min="5650" max="5650" width="9" bestFit="1" customWidth="1"/>
    <col min="5651" max="5651" width="7.5703125" customWidth="1"/>
    <col min="5653" max="5653" width="9.28515625" bestFit="1" customWidth="1"/>
    <col min="5654" max="5654" width="8.85546875" customWidth="1"/>
    <col min="5655" max="5655" width="9.5703125" bestFit="1" customWidth="1"/>
    <col min="5656" max="5656" width="9.42578125" customWidth="1"/>
    <col min="5657" max="5657" width="8.42578125" bestFit="1" customWidth="1"/>
    <col min="5658" max="5658" width="9" customWidth="1"/>
    <col min="5902" max="5902" width="3.140625" customWidth="1"/>
    <col min="5903" max="5903" width="17" bestFit="1" customWidth="1"/>
    <col min="5904" max="5904" width="3" bestFit="1" customWidth="1"/>
    <col min="5905" max="5905" width="17" bestFit="1" customWidth="1"/>
    <col min="5906" max="5906" width="9" bestFit="1" customWidth="1"/>
    <col min="5907" max="5907" width="7.5703125" customWidth="1"/>
    <col min="5909" max="5909" width="9.28515625" bestFit="1" customWidth="1"/>
    <col min="5910" max="5910" width="8.85546875" customWidth="1"/>
    <col min="5911" max="5911" width="9.5703125" bestFit="1" customWidth="1"/>
    <col min="5912" max="5912" width="9.42578125" customWidth="1"/>
    <col min="5913" max="5913" width="8.42578125" bestFit="1" customWidth="1"/>
    <col min="5914" max="5914" width="9" customWidth="1"/>
    <col min="6158" max="6158" width="3.140625" customWidth="1"/>
    <col min="6159" max="6159" width="17" bestFit="1" customWidth="1"/>
    <col min="6160" max="6160" width="3" bestFit="1" customWidth="1"/>
    <col min="6161" max="6161" width="17" bestFit="1" customWidth="1"/>
    <col min="6162" max="6162" width="9" bestFit="1" customWidth="1"/>
    <col min="6163" max="6163" width="7.5703125" customWidth="1"/>
    <col min="6165" max="6165" width="9.28515625" bestFit="1" customWidth="1"/>
    <col min="6166" max="6166" width="8.85546875" customWidth="1"/>
    <col min="6167" max="6167" width="9.5703125" bestFit="1" customWidth="1"/>
    <col min="6168" max="6168" width="9.42578125" customWidth="1"/>
    <col min="6169" max="6169" width="8.42578125" bestFit="1" customWidth="1"/>
    <col min="6170" max="6170" width="9" customWidth="1"/>
    <col min="6414" max="6414" width="3.140625" customWidth="1"/>
    <col min="6415" max="6415" width="17" bestFit="1" customWidth="1"/>
    <col min="6416" max="6416" width="3" bestFit="1" customWidth="1"/>
    <col min="6417" max="6417" width="17" bestFit="1" customWidth="1"/>
    <col min="6418" max="6418" width="9" bestFit="1" customWidth="1"/>
    <col min="6419" max="6419" width="7.5703125" customWidth="1"/>
    <col min="6421" max="6421" width="9.28515625" bestFit="1" customWidth="1"/>
    <col min="6422" max="6422" width="8.85546875" customWidth="1"/>
    <col min="6423" max="6423" width="9.5703125" bestFit="1" customWidth="1"/>
    <col min="6424" max="6424" width="9.42578125" customWidth="1"/>
    <col min="6425" max="6425" width="8.42578125" bestFit="1" customWidth="1"/>
    <col min="6426" max="6426" width="9" customWidth="1"/>
    <col min="6670" max="6670" width="3.140625" customWidth="1"/>
    <col min="6671" max="6671" width="17" bestFit="1" customWidth="1"/>
    <col min="6672" max="6672" width="3" bestFit="1" customWidth="1"/>
    <col min="6673" max="6673" width="17" bestFit="1" customWidth="1"/>
    <col min="6674" max="6674" width="9" bestFit="1" customWidth="1"/>
    <col min="6675" max="6675" width="7.5703125" customWidth="1"/>
    <col min="6677" max="6677" width="9.28515625" bestFit="1" customWidth="1"/>
    <col min="6678" max="6678" width="8.85546875" customWidth="1"/>
    <col min="6679" max="6679" width="9.5703125" bestFit="1" customWidth="1"/>
    <col min="6680" max="6680" width="9.42578125" customWidth="1"/>
    <col min="6681" max="6681" width="8.42578125" bestFit="1" customWidth="1"/>
    <col min="6682" max="6682" width="9" customWidth="1"/>
    <col min="6926" max="6926" width="3.140625" customWidth="1"/>
    <col min="6927" max="6927" width="17" bestFit="1" customWidth="1"/>
    <col min="6928" max="6928" width="3" bestFit="1" customWidth="1"/>
    <col min="6929" max="6929" width="17" bestFit="1" customWidth="1"/>
    <col min="6930" max="6930" width="9" bestFit="1" customWidth="1"/>
    <col min="6931" max="6931" width="7.5703125" customWidth="1"/>
    <col min="6933" max="6933" width="9.28515625" bestFit="1" customWidth="1"/>
    <col min="6934" max="6934" width="8.85546875" customWidth="1"/>
    <col min="6935" max="6935" width="9.5703125" bestFit="1" customWidth="1"/>
    <col min="6936" max="6936" width="9.42578125" customWidth="1"/>
    <col min="6937" max="6937" width="8.42578125" bestFit="1" customWidth="1"/>
    <col min="6938" max="6938" width="9" customWidth="1"/>
    <col min="7182" max="7182" width="3.140625" customWidth="1"/>
    <col min="7183" max="7183" width="17" bestFit="1" customWidth="1"/>
    <col min="7184" max="7184" width="3" bestFit="1" customWidth="1"/>
    <col min="7185" max="7185" width="17" bestFit="1" customWidth="1"/>
    <col min="7186" max="7186" width="9" bestFit="1" customWidth="1"/>
    <col min="7187" max="7187" width="7.5703125" customWidth="1"/>
    <col min="7189" max="7189" width="9.28515625" bestFit="1" customWidth="1"/>
    <col min="7190" max="7190" width="8.85546875" customWidth="1"/>
    <col min="7191" max="7191" width="9.5703125" bestFit="1" customWidth="1"/>
    <col min="7192" max="7192" width="9.42578125" customWidth="1"/>
    <col min="7193" max="7193" width="8.42578125" bestFit="1" customWidth="1"/>
    <col min="7194" max="7194" width="9" customWidth="1"/>
    <col min="7438" max="7438" width="3.140625" customWidth="1"/>
    <col min="7439" max="7439" width="17" bestFit="1" customWidth="1"/>
    <col min="7440" max="7440" width="3" bestFit="1" customWidth="1"/>
    <col min="7441" max="7441" width="17" bestFit="1" customWidth="1"/>
    <col min="7442" max="7442" width="9" bestFit="1" customWidth="1"/>
    <col min="7443" max="7443" width="7.5703125" customWidth="1"/>
    <col min="7445" max="7445" width="9.28515625" bestFit="1" customWidth="1"/>
    <col min="7446" max="7446" width="8.85546875" customWidth="1"/>
    <col min="7447" max="7447" width="9.5703125" bestFit="1" customWidth="1"/>
    <col min="7448" max="7448" width="9.42578125" customWidth="1"/>
    <col min="7449" max="7449" width="8.42578125" bestFit="1" customWidth="1"/>
    <col min="7450" max="7450" width="9" customWidth="1"/>
    <col min="7694" max="7694" width="3.140625" customWidth="1"/>
    <col min="7695" max="7695" width="17" bestFit="1" customWidth="1"/>
    <col min="7696" max="7696" width="3" bestFit="1" customWidth="1"/>
    <col min="7697" max="7697" width="17" bestFit="1" customWidth="1"/>
    <col min="7698" max="7698" width="9" bestFit="1" customWidth="1"/>
    <col min="7699" max="7699" width="7.5703125" customWidth="1"/>
    <col min="7701" max="7701" width="9.28515625" bestFit="1" customWidth="1"/>
    <col min="7702" max="7702" width="8.85546875" customWidth="1"/>
    <col min="7703" max="7703" width="9.5703125" bestFit="1" customWidth="1"/>
    <col min="7704" max="7704" width="9.42578125" customWidth="1"/>
    <col min="7705" max="7705" width="8.42578125" bestFit="1" customWidth="1"/>
    <col min="7706" max="7706" width="9" customWidth="1"/>
    <col min="7950" max="7950" width="3.140625" customWidth="1"/>
    <col min="7951" max="7951" width="17" bestFit="1" customWidth="1"/>
    <col min="7952" max="7952" width="3" bestFit="1" customWidth="1"/>
    <col min="7953" max="7953" width="17" bestFit="1" customWidth="1"/>
    <col min="7954" max="7954" width="9" bestFit="1" customWidth="1"/>
    <col min="7955" max="7955" width="7.5703125" customWidth="1"/>
    <col min="7957" max="7957" width="9.28515625" bestFit="1" customWidth="1"/>
    <col min="7958" max="7958" width="8.85546875" customWidth="1"/>
    <col min="7959" max="7959" width="9.5703125" bestFit="1" customWidth="1"/>
    <col min="7960" max="7960" width="9.42578125" customWidth="1"/>
    <col min="7961" max="7961" width="8.42578125" bestFit="1" customWidth="1"/>
    <col min="7962" max="7962" width="9" customWidth="1"/>
    <col min="8206" max="8206" width="3.140625" customWidth="1"/>
    <col min="8207" max="8207" width="17" bestFit="1" customWidth="1"/>
    <col min="8208" max="8208" width="3" bestFit="1" customWidth="1"/>
    <col min="8209" max="8209" width="17" bestFit="1" customWidth="1"/>
    <col min="8210" max="8210" width="9" bestFit="1" customWidth="1"/>
    <col min="8211" max="8211" width="7.5703125" customWidth="1"/>
    <col min="8213" max="8213" width="9.28515625" bestFit="1" customWidth="1"/>
    <col min="8214" max="8214" width="8.85546875" customWidth="1"/>
    <col min="8215" max="8215" width="9.5703125" bestFit="1" customWidth="1"/>
    <col min="8216" max="8216" width="9.42578125" customWidth="1"/>
    <col min="8217" max="8217" width="8.42578125" bestFit="1" customWidth="1"/>
    <col min="8218" max="8218" width="9" customWidth="1"/>
    <col min="8462" max="8462" width="3.140625" customWidth="1"/>
    <col min="8463" max="8463" width="17" bestFit="1" customWidth="1"/>
    <col min="8464" max="8464" width="3" bestFit="1" customWidth="1"/>
    <col min="8465" max="8465" width="17" bestFit="1" customWidth="1"/>
    <col min="8466" max="8466" width="9" bestFit="1" customWidth="1"/>
    <col min="8467" max="8467" width="7.5703125" customWidth="1"/>
    <col min="8469" max="8469" width="9.28515625" bestFit="1" customWidth="1"/>
    <col min="8470" max="8470" width="8.85546875" customWidth="1"/>
    <col min="8471" max="8471" width="9.5703125" bestFit="1" customWidth="1"/>
    <col min="8472" max="8472" width="9.42578125" customWidth="1"/>
    <col min="8473" max="8473" width="8.42578125" bestFit="1" customWidth="1"/>
    <col min="8474" max="8474" width="9" customWidth="1"/>
    <col min="8718" max="8718" width="3.140625" customWidth="1"/>
    <col min="8719" max="8719" width="17" bestFit="1" customWidth="1"/>
    <col min="8720" max="8720" width="3" bestFit="1" customWidth="1"/>
    <col min="8721" max="8721" width="17" bestFit="1" customWidth="1"/>
    <col min="8722" max="8722" width="9" bestFit="1" customWidth="1"/>
    <col min="8723" max="8723" width="7.5703125" customWidth="1"/>
    <col min="8725" max="8725" width="9.28515625" bestFit="1" customWidth="1"/>
    <col min="8726" max="8726" width="8.85546875" customWidth="1"/>
    <col min="8727" max="8727" width="9.5703125" bestFit="1" customWidth="1"/>
    <col min="8728" max="8728" width="9.42578125" customWidth="1"/>
    <col min="8729" max="8729" width="8.42578125" bestFit="1" customWidth="1"/>
    <col min="8730" max="8730" width="9" customWidth="1"/>
    <col min="8974" max="8974" width="3.140625" customWidth="1"/>
    <col min="8975" max="8975" width="17" bestFit="1" customWidth="1"/>
    <col min="8976" max="8976" width="3" bestFit="1" customWidth="1"/>
    <col min="8977" max="8977" width="17" bestFit="1" customWidth="1"/>
    <col min="8978" max="8978" width="9" bestFit="1" customWidth="1"/>
    <col min="8979" max="8979" width="7.5703125" customWidth="1"/>
    <col min="8981" max="8981" width="9.28515625" bestFit="1" customWidth="1"/>
    <col min="8982" max="8982" width="8.85546875" customWidth="1"/>
    <col min="8983" max="8983" width="9.5703125" bestFit="1" customWidth="1"/>
    <col min="8984" max="8984" width="9.42578125" customWidth="1"/>
    <col min="8985" max="8985" width="8.42578125" bestFit="1" customWidth="1"/>
    <col min="8986" max="8986" width="9" customWidth="1"/>
    <col min="9230" max="9230" width="3.140625" customWidth="1"/>
    <col min="9231" max="9231" width="17" bestFit="1" customWidth="1"/>
    <col min="9232" max="9232" width="3" bestFit="1" customWidth="1"/>
    <col min="9233" max="9233" width="17" bestFit="1" customWidth="1"/>
    <col min="9234" max="9234" width="9" bestFit="1" customWidth="1"/>
    <col min="9235" max="9235" width="7.5703125" customWidth="1"/>
    <col min="9237" max="9237" width="9.28515625" bestFit="1" customWidth="1"/>
    <col min="9238" max="9238" width="8.85546875" customWidth="1"/>
    <col min="9239" max="9239" width="9.5703125" bestFit="1" customWidth="1"/>
    <col min="9240" max="9240" width="9.42578125" customWidth="1"/>
    <col min="9241" max="9241" width="8.42578125" bestFit="1" customWidth="1"/>
    <col min="9242" max="9242" width="9" customWidth="1"/>
    <col min="9486" max="9486" width="3.140625" customWidth="1"/>
    <col min="9487" max="9487" width="17" bestFit="1" customWidth="1"/>
    <col min="9488" max="9488" width="3" bestFit="1" customWidth="1"/>
    <col min="9489" max="9489" width="17" bestFit="1" customWidth="1"/>
    <col min="9490" max="9490" width="9" bestFit="1" customWidth="1"/>
    <col min="9491" max="9491" width="7.5703125" customWidth="1"/>
    <col min="9493" max="9493" width="9.28515625" bestFit="1" customWidth="1"/>
    <col min="9494" max="9494" width="8.85546875" customWidth="1"/>
    <col min="9495" max="9495" width="9.5703125" bestFit="1" customWidth="1"/>
    <col min="9496" max="9496" width="9.42578125" customWidth="1"/>
    <col min="9497" max="9497" width="8.42578125" bestFit="1" customWidth="1"/>
    <col min="9498" max="9498" width="9" customWidth="1"/>
    <col min="9742" max="9742" width="3.140625" customWidth="1"/>
    <col min="9743" max="9743" width="17" bestFit="1" customWidth="1"/>
    <col min="9744" max="9744" width="3" bestFit="1" customWidth="1"/>
    <col min="9745" max="9745" width="17" bestFit="1" customWidth="1"/>
    <col min="9746" max="9746" width="9" bestFit="1" customWidth="1"/>
    <col min="9747" max="9747" width="7.5703125" customWidth="1"/>
    <col min="9749" max="9749" width="9.28515625" bestFit="1" customWidth="1"/>
    <col min="9750" max="9750" width="8.85546875" customWidth="1"/>
    <col min="9751" max="9751" width="9.5703125" bestFit="1" customWidth="1"/>
    <col min="9752" max="9752" width="9.42578125" customWidth="1"/>
    <col min="9753" max="9753" width="8.42578125" bestFit="1" customWidth="1"/>
    <col min="9754" max="9754" width="9" customWidth="1"/>
    <col min="9998" max="9998" width="3.140625" customWidth="1"/>
    <col min="9999" max="9999" width="17" bestFit="1" customWidth="1"/>
    <col min="10000" max="10000" width="3" bestFit="1" customWidth="1"/>
    <col min="10001" max="10001" width="17" bestFit="1" customWidth="1"/>
    <col min="10002" max="10002" width="9" bestFit="1" customWidth="1"/>
    <col min="10003" max="10003" width="7.5703125" customWidth="1"/>
    <col min="10005" max="10005" width="9.28515625" bestFit="1" customWidth="1"/>
    <col min="10006" max="10006" width="8.85546875" customWidth="1"/>
    <col min="10007" max="10007" width="9.5703125" bestFit="1" customWidth="1"/>
    <col min="10008" max="10008" width="9.42578125" customWidth="1"/>
    <col min="10009" max="10009" width="8.42578125" bestFit="1" customWidth="1"/>
    <col min="10010" max="10010" width="9" customWidth="1"/>
    <col min="10254" max="10254" width="3.140625" customWidth="1"/>
    <col min="10255" max="10255" width="17" bestFit="1" customWidth="1"/>
    <col min="10256" max="10256" width="3" bestFit="1" customWidth="1"/>
    <col min="10257" max="10257" width="17" bestFit="1" customWidth="1"/>
    <col min="10258" max="10258" width="9" bestFit="1" customWidth="1"/>
    <col min="10259" max="10259" width="7.5703125" customWidth="1"/>
    <col min="10261" max="10261" width="9.28515625" bestFit="1" customWidth="1"/>
    <col min="10262" max="10262" width="8.85546875" customWidth="1"/>
    <col min="10263" max="10263" width="9.5703125" bestFit="1" customWidth="1"/>
    <col min="10264" max="10264" width="9.42578125" customWidth="1"/>
    <col min="10265" max="10265" width="8.42578125" bestFit="1" customWidth="1"/>
    <col min="10266" max="10266" width="9" customWidth="1"/>
    <col min="10510" max="10510" width="3.140625" customWidth="1"/>
    <col min="10511" max="10511" width="17" bestFit="1" customWidth="1"/>
    <col min="10512" max="10512" width="3" bestFit="1" customWidth="1"/>
    <col min="10513" max="10513" width="17" bestFit="1" customWidth="1"/>
    <col min="10514" max="10514" width="9" bestFit="1" customWidth="1"/>
    <col min="10515" max="10515" width="7.5703125" customWidth="1"/>
    <col min="10517" max="10517" width="9.28515625" bestFit="1" customWidth="1"/>
    <col min="10518" max="10518" width="8.85546875" customWidth="1"/>
    <col min="10519" max="10519" width="9.5703125" bestFit="1" customWidth="1"/>
    <col min="10520" max="10520" width="9.42578125" customWidth="1"/>
    <col min="10521" max="10521" width="8.42578125" bestFit="1" customWidth="1"/>
    <col min="10522" max="10522" width="9" customWidth="1"/>
    <col min="10766" max="10766" width="3.140625" customWidth="1"/>
    <col min="10767" max="10767" width="17" bestFit="1" customWidth="1"/>
    <col min="10768" max="10768" width="3" bestFit="1" customWidth="1"/>
    <col min="10769" max="10769" width="17" bestFit="1" customWidth="1"/>
    <col min="10770" max="10770" width="9" bestFit="1" customWidth="1"/>
    <col min="10771" max="10771" width="7.5703125" customWidth="1"/>
    <col min="10773" max="10773" width="9.28515625" bestFit="1" customWidth="1"/>
    <col min="10774" max="10774" width="8.85546875" customWidth="1"/>
    <col min="10775" max="10775" width="9.5703125" bestFit="1" customWidth="1"/>
    <col min="10776" max="10776" width="9.42578125" customWidth="1"/>
    <col min="10777" max="10777" width="8.42578125" bestFit="1" customWidth="1"/>
    <col min="10778" max="10778" width="9" customWidth="1"/>
    <col min="11022" max="11022" width="3.140625" customWidth="1"/>
    <col min="11023" max="11023" width="17" bestFit="1" customWidth="1"/>
    <col min="11024" max="11024" width="3" bestFit="1" customWidth="1"/>
    <col min="11025" max="11025" width="17" bestFit="1" customWidth="1"/>
    <col min="11026" max="11026" width="9" bestFit="1" customWidth="1"/>
    <col min="11027" max="11027" width="7.5703125" customWidth="1"/>
    <col min="11029" max="11029" width="9.28515625" bestFit="1" customWidth="1"/>
    <col min="11030" max="11030" width="8.85546875" customWidth="1"/>
    <col min="11031" max="11031" width="9.5703125" bestFit="1" customWidth="1"/>
    <col min="11032" max="11032" width="9.42578125" customWidth="1"/>
    <col min="11033" max="11033" width="8.42578125" bestFit="1" customWidth="1"/>
    <col min="11034" max="11034" width="9" customWidth="1"/>
    <col min="11278" max="11278" width="3.140625" customWidth="1"/>
    <col min="11279" max="11279" width="17" bestFit="1" customWidth="1"/>
    <col min="11280" max="11280" width="3" bestFit="1" customWidth="1"/>
    <col min="11281" max="11281" width="17" bestFit="1" customWidth="1"/>
    <col min="11282" max="11282" width="9" bestFit="1" customWidth="1"/>
    <col min="11283" max="11283" width="7.5703125" customWidth="1"/>
    <col min="11285" max="11285" width="9.28515625" bestFit="1" customWidth="1"/>
    <col min="11286" max="11286" width="8.85546875" customWidth="1"/>
    <col min="11287" max="11287" width="9.5703125" bestFit="1" customWidth="1"/>
    <col min="11288" max="11288" width="9.42578125" customWidth="1"/>
    <col min="11289" max="11289" width="8.42578125" bestFit="1" customWidth="1"/>
    <col min="11290" max="11290" width="9" customWidth="1"/>
    <col min="11534" max="11534" width="3.140625" customWidth="1"/>
    <col min="11535" max="11535" width="17" bestFit="1" customWidth="1"/>
    <col min="11536" max="11536" width="3" bestFit="1" customWidth="1"/>
    <col min="11537" max="11537" width="17" bestFit="1" customWidth="1"/>
    <col min="11538" max="11538" width="9" bestFit="1" customWidth="1"/>
    <col min="11539" max="11539" width="7.5703125" customWidth="1"/>
    <col min="11541" max="11541" width="9.28515625" bestFit="1" customWidth="1"/>
    <col min="11542" max="11542" width="8.85546875" customWidth="1"/>
    <col min="11543" max="11543" width="9.5703125" bestFit="1" customWidth="1"/>
    <col min="11544" max="11544" width="9.42578125" customWidth="1"/>
    <col min="11545" max="11545" width="8.42578125" bestFit="1" customWidth="1"/>
    <col min="11546" max="11546" width="9" customWidth="1"/>
    <col min="11790" max="11790" width="3.140625" customWidth="1"/>
    <col min="11791" max="11791" width="17" bestFit="1" customWidth="1"/>
    <col min="11792" max="11792" width="3" bestFit="1" customWidth="1"/>
    <col min="11793" max="11793" width="17" bestFit="1" customWidth="1"/>
    <col min="11794" max="11794" width="9" bestFit="1" customWidth="1"/>
    <col min="11795" max="11795" width="7.5703125" customWidth="1"/>
    <col min="11797" max="11797" width="9.28515625" bestFit="1" customWidth="1"/>
    <col min="11798" max="11798" width="8.85546875" customWidth="1"/>
    <col min="11799" max="11799" width="9.5703125" bestFit="1" customWidth="1"/>
    <col min="11800" max="11800" width="9.42578125" customWidth="1"/>
    <col min="11801" max="11801" width="8.42578125" bestFit="1" customWidth="1"/>
    <col min="11802" max="11802" width="9" customWidth="1"/>
    <col min="12046" max="12046" width="3.140625" customWidth="1"/>
    <col min="12047" max="12047" width="17" bestFit="1" customWidth="1"/>
    <col min="12048" max="12048" width="3" bestFit="1" customWidth="1"/>
    <col min="12049" max="12049" width="17" bestFit="1" customWidth="1"/>
    <col min="12050" max="12050" width="9" bestFit="1" customWidth="1"/>
    <col min="12051" max="12051" width="7.5703125" customWidth="1"/>
    <col min="12053" max="12053" width="9.28515625" bestFit="1" customWidth="1"/>
    <col min="12054" max="12054" width="8.85546875" customWidth="1"/>
    <col min="12055" max="12055" width="9.5703125" bestFit="1" customWidth="1"/>
    <col min="12056" max="12056" width="9.42578125" customWidth="1"/>
    <col min="12057" max="12057" width="8.42578125" bestFit="1" customWidth="1"/>
    <col min="12058" max="12058" width="9" customWidth="1"/>
    <col min="12302" max="12302" width="3.140625" customWidth="1"/>
    <col min="12303" max="12303" width="17" bestFit="1" customWidth="1"/>
    <col min="12304" max="12304" width="3" bestFit="1" customWidth="1"/>
    <col min="12305" max="12305" width="17" bestFit="1" customWidth="1"/>
    <col min="12306" max="12306" width="9" bestFit="1" customWidth="1"/>
    <col min="12307" max="12307" width="7.5703125" customWidth="1"/>
    <col min="12309" max="12309" width="9.28515625" bestFit="1" customWidth="1"/>
    <col min="12310" max="12310" width="8.85546875" customWidth="1"/>
    <col min="12311" max="12311" width="9.5703125" bestFit="1" customWidth="1"/>
    <col min="12312" max="12312" width="9.42578125" customWidth="1"/>
    <col min="12313" max="12313" width="8.42578125" bestFit="1" customWidth="1"/>
    <col min="12314" max="12314" width="9" customWidth="1"/>
    <col min="12558" max="12558" width="3.140625" customWidth="1"/>
    <col min="12559" max="12559" width="17" bestFit="1" customWidth="1"/>
    <col min="12560" max="12560" width="3" bestFit="1" customWidth="1"/>
    <col min="12561" max="12561" width="17" bestFit="1" customWidth="1"/>
    <col min="12562" max="12562" width="9" bestFit="1" customWidth="1"/>
    <col min="12563" max="12563" width="7.5703125" customWidth="1"/>
    <col min="12565" max="12565" width="9.28515625" bestFit="1" customWidth="1"/>
    <col min="12566" max="12566" width="8.85546875" customWidth="1"/>
    <col min="12567" max="12567" width="9.5703125" bestFit="1" customWidth="1"/>
    <col min="12568" max="12568" width="9.42578125" customWidth="1"/>
    <col min="12569" max="12569" width="8.42578125" bestFit="1" customWidth="1"/>
    <col min="12570" max="12570" width="9" customWidth="1"/>
    <col min="12814" max="12814" width="3.140625" customWidth="1"/>
    <col min="12815" max="12815" width="17" bestFit="1" customWidth="1"/>
    <col min="12816" max="12816" width="3" bestFit="1" customWidth="1"/>
    <col min="12817" max="12817" width="17" bestFit="1" customWidth="1"/>
    <col min="12818" max="12818" width="9" bestFit="1" customWidth="1"/>
    <col min="12819" max="12819" width="7.5703125" customWidth="1"/>
    <col min="12821" max="12821" width="9.28515625" bestFit="1" customWidth="1"/>
    <col min="12822" max="12822" width="8.85546875" customWidth="1"/>
    <col min="12823" max="12823" width="9.5703125" bestFit="1" customWidth="1"/>
    <col min="12824" max="12824" width="9.42578125" customWidth="1"/>
    <col min="12825" max="12825" width="8.42578125" bestFit="1" customWidth="1"/>
    <col min="12826" max="12826" width="9" customWidth="1"/>
    <col min="13070" max="13070" width="3.140625" customWidth="1"/>
    <col min="13071" max="13071" width="17" bestFit="1" customWidth="1"/>
    <col min="13072" max="13072" width="3" bestFit="1" customWidth="1"/>
    <col min="13073" max="13073" width="17" bestFit="1" customWidth="1"/>
    <col min="13074" max="13074" width="9" bestFit="1" customWidth="1"/>
    <col min="13075" max="13075" width="7.5703125" customWidth="1"/>
    <col min="13077" max="13077" width="9.28515625" bestFit="1" customWidth="1"/>
    <col min="13078" max="13078" width="8.85546875" customWidth="1"/>
    <col min="13079" max="13079" width="9.5703125" bestFit="1" customWidth="1"/>
    <col min="13080" max="13080" width="9.42578125" customWidth="1"/>
    <col min="13081" max="13081" width="8.42578125" bestFit="1" customWidth="1"/>
    <col min="13082" max="13082" width="9" customWidth="1"/>
    <col min="13326" max="13326" width="3.140625" customWidth="1"/>
    <col min="13327" max="13327" width="17" bestFit="1" customWidth="1"/>
    <col min="13328" max="13328" width="3" bestFit="1" customWidth="1"/>
    <col min="13329" max="13329" width="17" bestFit="1" customWidth="1"/>
    <col min="13330" max="13330" width="9" bestFit="1" customWidth="1"/>
    <col min="13331" max="13331" width="7.5703125" customWidth="1"/>
    <col min="13333" max="13333" width="9.28515625" bestFit="1" customWidth="1"/>
    <col min="13334" max="13334" width="8.85546875" customWidth="1"/>
    <col min="13335" max="13335" width="9.5703125" bestFit="1" customWidth="1"/>
    <col min="13336" max="13336" width="9.42578125" customWidth="1"/>
    <col min="13337" max="13337" width="8.42578125" bestFit="1" customWidth="1"/>
    <col min="13338" max="13338" width="9" customWidth="1"/>
    <col min="13582" max="13582" width="3.140625" customWidth="1"/>
    <col min="13583" max="13583" width="17" bestFit="1" customWidth="1"/>
    <col min="13584" max="13584" width="3" bestFit="1" customWidth="1"/>
    <col min="13585" max="13585" width="17" bestFit="1" customWidth="1"/>
    <col min="13586" max="13586" width="9" bestFit="1" customWidth="1"/>
    <col min="13587" max="13587" width="7.5703125" customWidth="1"/>
    <col min="13589" max="13589" width="9.28515625" bestFit="1" customWidth="1"/>
    <col min="13590" max="13590" width="8.85546875" customWidth="1"/>
    <col min="13591" max="13591" width="9.5703125" bestFit="1" customWidth="1"/>
    <col min="13592" max="13592" width="9.42578125" customWidth="1"/>
    <col min="13593" max="13593" width="8.42578125" bestFit="1" customWidth="1"/>
    <col min="13594" max="13594" width="9" customWidth="1"/>
    <col min="13838" max="13838" width="3.140625" customWidth="1"/>
    <col min="13839" max="13839" width="17" bestFit="1" customWidth="1"/>
    <col min="13840" max="13840" width="3" bestFit="1" customWidth="1"/>
    <col min="13841" max="13841" width="17" bestFit="1" customWidth="1"/>
    <col min="13842" max="13842" width="9" bestFit="1" customWidth="1"/>
    <col min="13843" max="13843" width="7.5703125" customWidth="1"/>
    <col min="13845" max="13845" width="9.28515625" bestFit="1" customWidth="1"/>
    <col min="13846" max="13846" width="8.85546875" customWidth="1"/>
    <col min="13847" max="13847" width="9.5703125" bestFit="1" customWidth="1"/>
    <col min="13848" max="13848" width="9.42578125" customWidth="1"/>
    <col min="13849" max="13849" width="8.42578125" bestFit="1" customWidth="1"/>
    <col min="13850" max="13850" width="9" customWidth="1"/>
    <col min="14094" max="14094" width="3.140625" customWidth="1"/>
    <col min="14095" max="14095" width="17" bestFit="1" customWidth="1"/>
    <col min="14096" max="14096" width="3" bestFit="1" customWidth="1"/>
    <col min="14097" max="14097" width="17" bestFit="1" customWidth="1"/>
    <col min="14098" max="14098" width="9" bestFit="1" customWidth="1"/>
    <col min="14099" max="14099" width="7.5703125" customWidth="1"/>
    <col min="14101" max="14101" width="9.28515625" bestFit="1" customWidth="1"/>
    <col min="14102" max="14102" width="8.85546875" customWidth="1"/>
    <col min="14103" max="14103" width="9.5703125" bestFit="1" customWidth="1"/>
    <col min="14104" max="14104" width="9.42578125" customWidth="1"/>
    <col min="14105" max="14105" width="8.42578125" bestFit="1" customWidth="1"/>
    <col min="14106" max="14106" width="9" customWidth="1"/>
    <col min="14350" max="14350" width="3.140625" customWidth="1"/>
    <col min="14351" max="14351" width="17" bestFit="1" customWidth="1"/>
    <col min="14352" max="14352" width="3" bestFit="1" customWidth="1"/>
    <col min="14353" max="14353" width="17" bestFit="1" customWidth="1"/>
    <col min="14354" max="14354" width="9" bestFit="1" customWidth="1"/>
    <col min="14355" max="14355" width="7.5703125" customWidth="1"/>
    <col min="14357" max="14357" width="9.28515625" bestFit="1" customWidth="1"/>
    <col min="14358" max="14358" width="8.85546875" customWidth="1"/>
    <col min="14359" max="14359" width="9.5703125" bestFit="1" customWidth="1"/>
    <col min="14360" max="14360" width="9.42578125" customWidth="1"/>
    <col min="14361" max="14361" width="8.42578125" bestFit="1" customWidth="1"/>
    <col min="14362" max="14362" width="9" customWidth="1"/>
    <col min="14606" max="14606" width="3.140625" customWidth="1"/>
    <col min="14607" max="14607" width="17" bestFit="1" customWidth="1"/>
    <col min="14608" max="14608" width="3" bestFit="1" customWidth="1"/>
    <col min="14609" max="14609" width="17" bestFit="1" customWidth="1"/>
    <col min="14610" max="14610" width="9" bestFit="1" customWidth="1"/>
    <col min="14611" max="14611" width="7.5703125" customWidth="1"/>
    <col min="14613" max="14613" width="9.28515625" bestFit="1" customWidth="1"/>
    <col min="14614" max="14614" width="8.85546875" customWidth="1"/>
    <col min="14615" max="14615" width="9.5703125" bestFit="1" customWidth="1"/>
    <col min="14616" max="14616" width="9.42578125" customWidth="1"/>
    <col min="14617" max="14617" width="8.42578125" bestFit="1" customWidth="1"/>
    <col min="14618" max="14618" width="9" customWidth="1"/>
    <col min="14862" max="14862" width="3.140625" customWidth="1"/>
    <col min="14863" max="14863" width="17" bestFit="1" customWidth="1"/>
    <col min="14864" max="14864" width="3" bestFit="1" customWidth="1"/>
    <col min="14865" max="14865" width="17" bestFit="1" customWidth="1"/>
    <col min="14866" max="14866" width="9" bestFit="1" customWidth="1"/>
    <col min="14867" max="14867" width="7.5703125" customWidth="1"/>
    <col min="14869" max="14869" width="9.28515625" bestFit="1" customWidth="1"/>
    <col min="14870" max="14870" width="8.85546875" customWidth="1"/>
    <col min="14871" max="14871" width="9.5703125" bestFit="1" customWidth="1"/>
    <col min="14872" max="14872" width="9.42578125" customWidth="1"/>
    <col min="14873" max="14873" width="8.42578125" bestFit="1" customWidth="1"/>
    <col min="14874" max="14874" width="9" customWidth="1"/>
    <col min="15118" max="15118" width="3.140625" customWidth="1"/>
    <col min="15119" max="15119" width="17" bestFit="1" customWidth="1"/>
    <col min="15120" max="15120" width="3" bestFit="1" customWidth="1"/>
    <col min="15121" max="15121" width="17" bestFit="1" customWidth="1"/>
    <col min="15122" max="15122" width="9" bestFit="1" customWidth="1"/>
    <col min="15123" max="15123" width="7.5703125" customWidth="1"/>
    <col min="15125" max="15125" width="9.28515625" bestFit="1" customWidth="1"/>
    <col min="15126" max="15126" width="8.85546875" customWidth="1"/>
    <col min="15127" max="15127" width="9.5703125" bestFit="1" customWidth="1"/>
    <col min="15128" max="15128" width="9.42578125" customWidth="1"/>
    <col min="15129" max="15129" width="8.42578125" bestFit="1" customWidth="1"/>
    <col min="15130" max="15130" width="9" customWidth="1"/>
    <col min="15374" max="15374" width="3.140625" customWidth="1"/>
    <col min="15375" max="15375" width="17" bestFit="1" customWidth="1"/>
    <col min="15376" max="15376" width="3" bestFit="1" customWidth="1"/>
    <col min="15377" max="15377" width="17" bestFit="1" customWidth="1"/>
    <col min="15378" max="15378" width="9" bestFit="1" customWidth="1"/>
    <col min="15379" max="15379" width="7.5703125" customWidth="1"/>
    <col min="15381" max="15381" width="9.28515625" bestFit="1" customWidth="1"/>
    <col min="15382" max="15382" width="8.85546875" customWidth="1"/>
    <col min="15383" max="15383" width="9.5703125" bestFit="1" customWidth="1"/>
    <col min="15384" max="15384" width="9.42578125" customWidth="1"/>
    <col min="15385" max="15385" width="8.42578125" bestFit="1" customWidth="1"/>
    <col min="15386" max="15386" width="9" customWidth="1"/>
    <col min="15630" max="15630" width="3.140625" customWidth="1"/>
    <col min="15631" max="15631" width="17" bestFit="1" customWidth="1"/>
    <col min="15632" max="15632" width="3" bestFit="1" customWidth="1"/>
    <col min="15633" max="15633" width="17" bestFit="1" customWidth="1"/>
    <col min="15634" max="15634" width="9" bestFit="1" customWidth="1"/>
    <col min="15635" max="15635" width="7.5703125" customWidth="1"/>
    <col min="15637" max="15637" width="9.28515625" bestFit="1" customWidth="1"/>
    <col min="15638" max="15638" width="8.85546875" customWidth="1"/>
    <col min="15639" max="15639" width="9.5703125" bestFit="1" customWidth="1"/>
    <col min="15640" max="15640" width="9.42578125" customWidth="1"/>
    <col min="15641" max="15641" width="8.42578125" bestFit="1" customWidth="1"/>
    <col min="15642" max="15642" width="9" customWidth="1"/>
    <col min="15886" max="15886" width="3.140625" customWidth="1"/>
    <col min="15887" max="15887" width="17" bestFit="1" customWidth="1"/>
    <col min="15888" max="15888" width="3" bestFit="1" customWidth="1"/>
    <col min="15889" max="15889" width="17" bestFit="1" customWidth="1"/>
    <col min="15890" max="15890" width="9" bestFit="1" customWidth="1"/>
    <col min="15891" max="15891" width="7.5703125" customWidth="1"/>
    <col min="15893" max="15893" width="9.28515625" bestFit="1" customWidth="1"/>
    <col min="15894" max="15894" width="8.85546875" customWidth="1"/>
    <col min="15895" max="15895" width="9.5703125" bestFit="1" customWidth="1"/>
    <col min="15896" max="15896" width="9.42578125" customWidth="1"/>
    <col min="15897" max="15897" width="8.42578125" bestFit="1" customWidth="1"/>
    <col min="15898" max="15898" width="9" customWidth="1"/>
    <col min="16142" max="16142" width="3.140625" customWidth="1"/>
    <col min="16143" max="16143" width="17" bestFit="1" customWidth="1"/>
    <col min="16144" max="16144" width="3" bestFit="1" customWidth="1"/>
    <col min="16145" max="16145" width="17" bestFit="1" customWidth="1"/>
    <col min="16146" max="16146" width="9" bestFit="1" customWidth="1"/>
    <col min="16147" max="16147" width="7.5703125" customWidth="1"/>
    <col min="16149" max="16149" width="9.28515625" bestFit="1" customWidth="1"/>
    <col min="16150" max="16150" width="8.85546875" customWidth="1"/>
    <col min="16151" max="16151" width="9.5703125" bestFit="1" customWidth="1"/>
    <col min="16152" max="16152" width="9.42578125" customWidth="1"/>
    <col min="16153" max="16153" width="8.42578125" bestFit="1" customWidth="1"/>
    <col min="16154" max="16154" width="9" customWidth="1"/>
  </cols>
  <sheetData>
    <row r="1" spans="1:29" s="164" customFormat="1" ht="21" customHeight="1">
      <c r="A1" s="401" t="s">
        <v>154</v>
      </c>
      <c r="B1" s="401"/>
      <c r="C1" s="401"/>
      <c r="D1" s="180" t="str">
        <f>IF('Avril (recto)'!G4="","",'Avril (recto)'!G4)</f>
        <v/>
      </c>
      <c r="E1" s="175"/>
      <c r="F1" s="175"/>
      <c r="G1" s="401" t="s">
        <v>142</v>
      </c>
      <c r="H1" s="401"/>
      <c r="I1" s="181" t="str">
        <f>IF('Avril (recto)'!P4="","",'Avril (recto)'!P4)</f>
        <v/>
      </c>
      <c r="J1" s="176"/>
      <c r="K1" s="176"/>
      <c r="L1" s="176"/>
      <c r="M1" s="166"/>
      <c r="N1" s="182" t="str">
        <f>IF('Avril (recto)'!X4="","",'Avril (recto)'!X4)</f>
        <v/>
      </c>
      <c r="O1" s="167" t="s">
        <v>91</v>
      </c>
      <c r="P1" s="178">
        <f>IF('Avril (recto)'!D7="","",'Avril (recto)'!D7)</f>
        <v>43556</v>
      </c>
      <c r="Q1" s="177">
        <f>IF('Mars (recto)'!D7="","",'Mars (recto)'!D7)</f>
        <v>43891</v>
      </c>
      <c r="S1" s="396"/>
      <c r="T1" s="396"/>
      <c r="U1" s="165"/>
      <c r="V1" s="165"/>
      <c r="W1" s="165"/>
      <c r="X1" s="165"/>
    </row>
    <row r="2" spans="1:29" ht="21" customHeight="1"/>
    <row r="3" spans="1:29" ht="65.099999999999994" customHeight="1">
      <c r="A3" s="370" t="s">
        <v>60</v>
      </c>
      <c r="B3" s="371"/>
      <c r="C3" s="371"/>
      <c r="D3" s="372"/>
      <c r="E3" s="168" t="s">
        <v>74</v>
      </c>
      <c r="F3" s="169" t="s">
        <v>75</v>
      </c>
      <c r="G3" s="169" t="s">
        <v>76</v>
      </c>
      <c r="H3" s="169" t="s">
        <v>77</v>
      </c>
      <c r="I3" s="169" t="s">
        <v>78</v>
      </c>
      <c r="J3" s="169" t="s">
        <v>79</v>
      </c>
      <c r="K3" s="169" t="s">
        <v>80</v>
      </c>
      <c r="L3" s="169" t="s">
        <v>108</v>
      </c>
      <c r="M3" s="168" t="s">
        <v>115</v>
      </c>
      <c r="N3" s="168" t="s">
        <v>135</v>
      </c>
      <c r="O3" s="168" t="s">
        <v>134</v>
      </c>
      <c r="P3" s="169" t="s">
        <v>136</v>
      </c>
      <c r="Q3" s="168" t="s">
        <v>61</v>
      </c>
      <c r="R3" s="168" t="s">
        <v>31</v>
      </c>
      <c r="S3" s="168" t="s">
        <v>86</v>
      </c>
      <c r="T3" s="169" t="s">
        <v>155</v>
      </c>
      <c r="U3" s="168" t="s">
        <v>87</v>
      </c>
      <c r="V3" s="169" t="s">
        <v>92</v>
      </c>
      <c r="W3" s="169" t="s">
        <v>93</v>
      </c>
      <c r="X3" s="169" t="s">
        <v>88</v>
      </c>
      <c r="Y3" s="169" t="s">
        <v>94</v>
      </c>
      <c r="Z3" s="169" t="s">
        <v>89</v>
      </c>
      <c r="AA3" s="169" t="s">
        <v>90</v>
      </c>
      <c r="AB3" s="169" t="s">
        <v>95</v>
      </c>
      <c r="AC3" s="169" t="s">
        <v>96</v>
      </c>
    </row>
    <row r="4" spans="1:29" s="45" customFormat="1" ht="21" customHeight="1">
      <c r="A4" s="373" t="s">
        <v>132</v>
      </c>
      <c r="B4" s="374"/>
      <c r="C4" s="374"/>
      <c r="D4" s="375"/>
      <c r="E4" s="48">
        <v>0</v>
      </c>
      <c r="F4" s="48">
        <v>0</v>
      </c>
      <c r="G4" s="48">
        <v>0</v>
      </c>
      <c r="H4" s="48">
        <v>0</v>
      </c>
      <c r="I4" s="48">
        <v>0</v>
      </c>
      <c r="J4" s="154">
        <v>0</v>
      </c>
      <c r="K4" s="48">
        <v>0</v>
      </c>
      <c r="L4" s="155">
        <v>0</v>
      </c>
      <c r="M4" s="48">
        <v>0</v>
      </c>
      <c r="N4" s="48">
        <v>0</v>
      </c>
      <c r="O4" s="48">
        <v>0</v>
      </c>
      <c r="P4" s="48">
        <v>0</v>
      </c>
      <c r="Q4" s="48">
        <v>0</v>
      </c>
      <c r="R4" s="48">
        <v>0</v>
      </c>
      <c r="S4" s="48">
        <v>0</v>
      </c>
      <c r="T4" s="48">
        <v>0</v>
      </c>
      <c r="U4" s="48">
        <v>0</v>
      </c>
      <c r="V4" s="48">
        <v>0</v>
      </c>
      <c r="W4" s="48">
        <v>0</v>
      </c>
      <c r="X4" s="48">
        <v>0</v>
      </c>
      <c r="Y4" s="48">
        <v>0</v>
      </c>
      <c r="Z4" s="48">
        <v>0</v>
      </c>
      <c r="AA4" s="48">
        <v>0</v>
      </c>
      <c r="AB4" s="48">
        <v>0</v>
      </c>
      <c r="AC4" s="48">
        <v>0</v>
      </c>
    </row>
    <row r="5" spans="1:29" s="45" customFormat="1" ht="21" customHeight="1">
      <c r="A5" s="386" t="s">
        <v>143</v>
      </c>
      <c r="B5" s="394"/>
      <c r="C5" s="394"/>
      <c r="D5" s="395"/>
      <c r="E5" s="49">
        <f>SUM('Avril (recto)'!AI9)</f>
        <v>0</v>
      </c>
      <c r="F5" s="49">
        <f>SUM('Avril (recto)'!AI10)</f>
        <v>0</v>
      </c>
      <c r="G5" s="49">
        <f>SUM('Avril (recto)'!AI15)</f>
        <v>0</v>
      </c>
      <c r="H5" s="49">
        <f>SUM('Avril (recto)'!AI15*1.5)</f>
        <v>0</v>
      </c>
      <c r="I5" s="49">
        <f>SUM('Avril (recto)'!O47:Q47)</f>
        <v>0</v>
      </c>
      <c r="J5" s="157">
        <f>SUM('Avril (recto)'!AI19)</f>
        <v>0</v>
      </c>
      <c r="K5" s="49">
        <f>SUM('Avril (recto)'!AI20)</f>
        <v>0</v>
      </c>
      <c r="L5" s="49">
        <f>SUM('Avril (recto)'!AI21)</f>
        <v>0</v>
      </c>
      <c r="M5" s="49">
        <f>SUM('Avril (recto)'!AI25)</f>
        <v>0</v>
      </c>
      <c r="N5" s="49">
        <f>SUM('Avril (recto)'!L45:N45)</f>
        <v>0</v>
      </c>
      <c r="O5" s="49">
        <f>'Avril (recto)'!AI26</f>
        <v>0</v>
      </c>
      <c r="P5" s="49">
        <f>SUM('Avril (recto)'!AI28)</f>
        <v>0</v>
      </c>
      <c r="Q5" s="49">
        <f>SUM('Avril (recto)'!AI16)</f>
        <v>0</v>
      </c>
      <c r="R5" s="49">
        <f>SUM('Avril (recto)'!AI30)</f>
        <v>0</v>
      </c>
      <c r="S5" s="49">
        <f>SUM('Avril (recto)'!AI31)</f>
        <v>0</v>
      </c>
      <c r="T5" s="49">
        <f>SUM('Avril (recto)'!AI32)</f>
        <v>0</v>
      </c>
      <c r="U5" s="49">
        <f>SUM('Avril (recto)'!O42:Q42)</f>
        <v>0</v>
      </c>
      <c r="V5" s="49">
        <f>SUM('Avril (recto)'!O43:Q43)</f>
        <v>0</v>
      </c>
      <c r="W5" s="49">
        <f>SUM('Avril (recto)'!O48:Q48)</f>
        <v>0</v>
      </c>
      <c r="X5" s="49">
        <f>SUM('Avril (recto)'!O49:Q49)</f>
        <v>0</v>
      </c>
      <c r="Y5" s="158">
        <f>SUM('Avril (recto)'!O53:Q53)</f>
        <v>0</v>
      </c>
      <c r="Z5" s="49">
        <f>SUM('Avril (recto)'!O50:Q50)</f>
        <v>0</v>
      </c>
      <c r="AA5" s="49">
        <f>SUM('Avril (recto)'!O51:Q51)</f>
        <v>0</v>
      </c>
      <c r="AB5" s="49">
        <f>SUM('Avril (recto)'!O52:Q52)</f>
        <v>0</v>
      </c>
      <c r="AC5" s="49">
        <f>SUM('Avril (recto)'!O54:Q54)</f>
        <v>0</v>
      </c>
    </row>
    <row r="6" spans="1:29" s="45" customFormat="1" ht="21" customHeight="1">
      <c r="A6" s="373" t="s">
        <v>64</v>
      </c>
      <c r="B6" s="374"/>
      <c r="C6" s="374"/>
      <c r="D6" s="375"/>
      <c r="E6" s="49">
        <f>SUM('Mai (recto)'!AI9)</f>
        <v>0</v>
      </c>
      <c r="F6" s="49">
        <f>SUM('Mai (recto)'!AI10)</f>
        <v>0</v>
      </c>
      <c r="G6" s="49">
        <f>SUM('Mai (recto)'!AI15)</f>
        <v>0</v>
      </c>
      <c r="H6" s="49">
        <f>SUM('Mai (recto)'!AI15*1.5)</f>
        <v>0</v>
      </c>
      <c r="I6" s="49">
        <f>SUM('Mai (recto)'!O47:Q47)</f>
        <v>0</v>
      </c>
      <c r="J6" s="157">
        <f>SUM('Mai (recto)'!AI19)</f>
        <v>0</v>
      </c>
      <c r="K6" s="49">
        <f>SUM('Mai (recto)'!AI20)</f>
        <v>0</v>
      </c>
      <c r="L6" s="49">
        <f>SUM('Mai (recto)'!AI21)</f>
        <v>0</v>
      </c>
      <c r="M6" s="49">
        <f>SUM('Mai (recto)'!AI25)</f>
        <v>0</v>
      </c>
      <c r="N6" s="49">
        <f>SUM('Mai (recto)'!L45:N45)</f>
        <v>0</v>
      </c>
      <c r="O6" s="49">
        <f>'Mai (recto)'!AI26</f>
        <v>0</v>
      </c>
      <c r="P6" s="49">
        <f>SUM('Mai (recto)'!AI28)</f>
        <v>0</v>
      </c>
      <c r="Q6" s="49">
        <f>SUM('Mai (recto)'!AI16)</f>
        <v>0</v>
      </c>
      <c r="R6" s="49">
        <f>SUM('Mai (recto)'!AI30)</f>
        <v>0</v>
      </c>
      <c r="S6" s="49">
        <f>SUM('Mai (recto)'!AI31)</f>
        <v>0</v>
      </c>
      <c r="T6" s="49">
        <f>SUM('Mai (recto)'!AI32)</f>
        <v>0</v>
      </c>
      <c r="U6" s="49">
        <f>SUM('Mai (recto)'!O42:Q42)</f>
        <v>0</v>
      </c>
      <c r="V6" s="49">
        <f>SUM('Mai (recto)'!O43:Q43)</f>
        <v>0</v>
      </c>
      <c r="W6" s="49">
        <f>SUM('Mai (recto)'!O48:Q48)</f>
        <v>0</v>
      </c>
      <c r="X6" s="49">
        <f>SUM('Mai (recto)'!O49:Q49)</f>
        <v>0</v>
      </c>
      <c r="Y6" s="158">
        <f>SUM('Mai (recto)'!O53:Q53)</f>
        <v>0</v>
      </c>
      <c r="Z6" s="49">
        <f>SUM('Mai (recto)'!O50:Q50)</f>
        <v>0</v>
      </c>
      <c r="AA6" s="49">
        <f>SUM('Mai (recto)'!O51:Q51)</f>
        <v>0</v>
      </c>
      <c r="AB6" s="49">
        <f>SUM('Mai (recto)'!O52:Q52)</f>
        <v>0</v>
      </c>
      <c r="AC6" s="49">
        <f>SUM('Mai (recto)'!O54:Q54)</f>
        <v>0</v>
      </c>
    </row>
    <row r="7" spans="1:29" s="45" customFormat="1" ht="21" customHeight="1">
      <c r="A7" s="373" t="s">
        <v>65</v>
      </c>
      <c r="B7" s="374"/>
      <c r="C7" s="374"/>
      <c r="D7" s="375"/>
      <c r="E7" s="49">
        <f>SUM('Juin (recto)'!AI9)</f>
        <v>0</v>
      </c>
      <c r="F7" s="49">
        <f>SUM('Juin (recto)'!AI10)</f>
        <v>0</v>
      </c>
      <c r="G7" s="49">
        <f>SUM('Juin (recto)'!AI15)</f>
        <v>0</v>
      </c>
      <c r="H7" s="49">
        <f>SUM('Juin (recto)'!AI15*1.5)</f>
        <v>0</v>
      </c>
      <c r="I7" s="49">
        <f>SUM('Juin (recto)'!O47:Q47)</f>
        <v>0</v>
      </c>
      <c r="J7" s="157">
        <f>SUM('Juin (recto)'!AI19)</f>
        <v>0</v>
      </c>
      <c r="K7" s="49">
        <f>SUM('Juin (recto)'!AI20)</f>
        <v>0</v>
      </c>
      <c r="L7" s="49">
        <f>SUM('Juin (recto)'!AI21)</f>
        <v>0</v>
      </c>
      <c r="M7" s="49">
        <f>SUM('Juin (recto)'!AI25)</f>
        <v>0</v>
      </c>
      <c r="N7" s="49">
        <f>SUM('Juin (recto)'!L45:N45)</f>
        <v>0</v>
      </c>
      <c r="O7" s="49">
        <f>'Juin (recto)'!AI26</f>
        <v>0</v>
      </c>
      <c r="P7" s="49">
        <f>SUM('Juin (recto)'!AI28)</f>
        <v>0</v>
      </c>
      <c r="Q7" s="49">
        <f>SUM('Juin (recto)'!AI16)</f>
        <v>0</v>
      </c>
      <c r="R7" s="49">
        <f>SUM('Juin (recto)'!AI30)</f>
        <v>0</v>
      </c>
      <c r="S7" s="49">
        <f>SUM('Juin (recto)'!AI31)</f>
        <v>0</v>
      </c>
      <c r="T7" s="49">
        <f>SUM('Juin (recto)'!AI32)</f>
        <v>0</v>
      </c>
      <c r="U7" s="49">
        <f>SUM('Juin (recto)'!O42:Q42)</f>
        <v>0</v>
      </c>
      <c r="V7" s="49">
        <f>SUM('Juin (recto)'!O43:Q43)</f>
        <v>0</v>
      </c>
      <c r="W7" s="49">
        <f>SUM('Juin (recto)'!O48:Q48)</f>
        <v>0</v>
      </c>
      <c r="X7" s="49">
        <f>SUM('Juin (recto)'!O49:Q49)</f>
        <v>0</v>
      </c>
      <c r="Y7" s="158">
        <f>SUM('Juin (recto)'!O53:Q53)</f>
        <v>0</v>
      </c>
      <c r="Z7" s="49">
        <f>SUM('Juin (recto)'!O50:Q50)</f>
        <v>0</v>
      </c>
      <c r="AA7" s="49">
        <f>SUM('Juin (recto)'!O51:Q51)</f>
        <v>0</v>
      </c>
      <c r="AB7" s="49">
        <f>SUM('Juin (recto)'!O52:Q52)</f>
        <v>0</v>
      </c>
      <c r="AC7" s="49">
        <f>SUM('Juin (recto)'!O54:Q54)</f>
        <v>0</v>
      </c>
    </row>
    <row r="8" spans="1:29" s="45" customFormat="1" ht="21" customHeight="1">
      <c r="A8" s="373" t="s">
        <v>66</v>
      </c>
      <c r="B8" s="374"/>
      <c r="C8" s="374"/>
      <c r="D8" s="375"/>
      <c r="E8" s="49">
        <f>SUM('Juillet (recto)'!AI9)</f>
        <v>0</v>
      </c>
      <c r="F8" s="49">
        <f>SUM('Juillet (recto)'!AI10)</f>
        <v>0</v>
      </c>
      <c r="G8" s="49">
        <f>SUM('Juillet (recto)'!AI15)</f>
        <v>0</v>
      </c>
      <c r="H8" s="49">
        <f>SUM('Juillet (recto)'!AI15*1.5)</f>
        <v>0</v>
      </c>
      <c r="I8" s="49">
        <f>SUM('Juillet (recto)'!O47:Q47)</f>
        <v>0</v>
      </c>
      <c r="J8" s="157">
        <f>SUM('Juillet (recto)'!AI19)</f>
        <v>0</v>
      </c>
      <c r="K8" s="49">
        <f>SUM('Juillet (recto)'!AI20)</f>
        <v>0</v>
      </c>
      <c r="L8" s="49">
        <f>SUM('Juillet (recto)'!AI21)</f>
        <v>0</v>
      </c>
      <c r="M8" s="49">
        <f>SUM('Juillet (recto)'!AI25)</f>
        <v>0</v>
      </c>
      <c r="N8" s="49">
        <f>SUM('Juillet (recto)'!L45:N45)</f>
        <v>0</v>
      </c>
      <c r="O8" s="49">
        <f>'Juillet (recto)'!AI26</f>
        <v>0</v>
      </c>
      <c r="P8" s="49">
        <f>SUM('Juillet (recto)'!AI28)</f>
        <v>0</v>
      </c>
      <c r="Q8" s="49">
        <f>SUM('Juillet (recto)'!AI16)</f>
        <v>0</v>
      </c>
      <c r="R8" s="49">
        <f>SUM('Juillet (recto)'!AI30)</f>
        <v>0</v>
      </c>
      <c r="S8" s="49">
        <f>SUM('Juillet (recto)'!AI31)</f>
        <v>0</v>
      </c>
      <c r="T8" s="49">
        <f>SUM('Juillet (recto)'!AI32)</f>
        <v>0</v>
      </c>
      <c r="U8" s="49">
        <f>SUM('Juillet (recto)'!O42:Q42)</f>
        <v>0</v>
      </c>
      <c r="V8" s="49">
        <f>SUM('Juillet (recto)'!O43:Q43)</f>
        <v>0</v>
      </c>
      <c r="W8" s="49">
        <f>SUM('Juillet (recto)'!O48:Q48)</f>
        <v>0</v>
      </c>
      <c r="X8" s="49">
        <f>SUM('Juillet (recto)'!O49:Q49)</f>
        <v>0</v>
      </c>
      <c r="Y8" s="158">
        <f>SUM('Juillet (recto)'!O53:Q53)</f>
        <v>0</v>
      </c>
      <c r="Z8" s="49">
        <f>SUM('Juillet (recto)'!O50:Q50)</f>
        <v>0</v>
      </c>
      <c r="AA8" s="49">
        <f>SUM('Juillet (recto)'!O51:Q51)</f>
        <v>0</v>
      </c>
      <c r="AB8" s="49">
        <f>SUM('Juillet (recto)'!O52:Q52)</f>
        <v>0</v>
      </c>
      <c r="AC8" s="49">
        <f>SUM('Juillet (recto)'!O54:Q54)</f>
        <v>0</v>
      </c>
    </row>
    <row r="9" spans="1:29" s="45" customFormat="1" ht="21" customHeight="1">
      <c r="A9" s="373" t="s">
        <v>67</v>
      </c>
      <c r="B9" s="374"/>
      <c r="C9" s="374"/>
      <c r="D9" s="375"/>
      <c r="E9" s="49">
        <f>SUM('Août (recto)'!AI9)</f>
        <v>0</v>
      </c>
      <c r="F9" s="49">
        <f>SUM('Août (recto)'!AI10)</f>
        <v>0</v>
      </c>
      <c r="G9" s="49">
        <f>SUM('Août (recto)'!AI15)</f>
        <v>0</v>
      </c>
      <c r="H9" s="49">
        <f>SUM('Août (recto)'!AI15*1.5)</f>
        <v>0</v>
      </c>
      <c r="I9" s="49">
        <f>SUM('Août (recto)'!O47:Q47)</f>
        <v>0</v>
      </c>
      <c r="J9" s="157">
        <f>SUM('Août (recto)'!AI19)</f>
        <v>0</v>
      </c>
      <c r="K9" s="49">
        <f>SUM('Août (recto)'!AI20)</f>
        <v>0</v>
      </c>
      <c r="L9" s="49">
        <f>SUM('Août (recto)'!AI21)</f>
        <v>0</v>
      </c>
      <c r="M9" s="49">
        <f>SUM('Août (recto)'!AI25)</f>
        <v>0</v>
      </c>
      <c r="N9" s="49">
        <f>SUM('Août (recto)'!L45:N45)</f>
        <v>0</v>
      </c>
      <c r="O9" s="49">
        <f>'Août (recto)'!AI26</f>
        <v>0</v>
      </c>
      <c r="P9" s="49">
        <f>SUM('Août (recto)'!AI28)</f>
        <v>0</v>
      </c>
      <c r="Q9" s="49">
        <f>SUM('Août (recto)'!AI16)</f>
        <v>0</v>
      </c>
      <c r="R9" s="49">
        <f>SUM('Août (recto)'!AI30)</f>
        <v>0</v>
      </c>
      <c r="S9" s="49">
        <f>SUM('Août (recto)'!AI31)</f>
        <v>0</v>
      </c>
      <c r="T9" s="49">
        <f>SUM('Août (recto)'!AI32)</f>
        <v>0</v>
      </c>
      <c r="U9" s="49">
        <f>SUM('Août (recto)'!O42:Q42)</f>
        <v>0</v>
      </c>
      <c r="V9" s="49">
        <f>SUM('Août (recto)'!O43:Q43)</f>
        <v>0</v>
      </c>
      <c r="W9" s="49">
        <f>SUM('Août (recto)'!O48:Q48)</f>
        <v>0</v>
      </c>
      <c r="X9" s="49">
        <f>SUM('Août (recto)'!O49:Q49)</f>
        <v>0</v>
      </c>
      <c r="Y9" s="158">
        <f>SUM('Août (recto)'!O53:Q53)</f>
        <v>0</v>
      </c>
      <c r="Z9" s="49">
        <f>SUM('Août (recto)'!O50:Q50)</f>
        <v>0</v>
      </c>
      <c r="AA9" s="49">
        <f>SUM('Août (recto)'!O51:Q51)</f>
        <v>0</v>
      </c>
      <c r="AB9" s="49">
        <f>SUM('Août (recto)'!O52:Q52)</f>
        <v>0</v>
      </c>
      <c r="AC9" s="49">
        <f>SUM('Avril (recto)'!O54:Q54)</f>
        <v>0</v>
      </c>
    </row>
    <row r="10" spans="1:29" s="45" customFormat="1" ht="21" customHeight="1">
      <c r="A10" s="373" t="s">
        <v>68</v>
      </c>
      <c r="B10" s="374"/>
      <c r="C10" s="374"/>
      <c r="D10" s="375"/>
      <c r="E10" s="49">
        <f>SUM('Septembre (recto)'!AI9)</f>
        <v>0</v>
      </c>
      <c r="F10" s="49">
        <f>SUM('Septembre (recto)'!AI10)</f>
        <v>0</v>
      </c>
      <c r="G10" s="49">
        <f>SUM('Septembre (recto)'!AI15)</f>
        <v>0</v>
      </c>
      <c r="H10" s="49">
        <f>SUM('Septembre (recto)'!AI15*1.5)</f>
        <v>0</v>
      </c>
      <c r="I10" s="49">
        <f>SUM('Septembre (recto)'!O47:Q47)</f>
        <v>0</v>
      </c>
      <c r="J10" s="157">
        <f>SUM('Septembre (recto)'!AI19)</f>
        <v>0</v>
      </c>
      <c r="K10" s="49">
        <f>SUM('Septembre (recto)'!AI20)</f>
        <v>0</v>
      </c>
      <c r="L10" s="49">
        <f>SUM('Septembre (recto)'!AI21)</f>
        <v>0</v>
      </c>
      <c r="M10" s="49">
        <f>SUM('Septembre (recto)'!AI25)</f>
        <v>0</v>
      </c>
      <c r="N10" s="49">
        <f>SUM('Septembre (recto)'!L45:N45)</f>
        <v>0</v>
      </c>
      <c r="O10" s="49">
        <f>'Septembre (recto)'!AI26</f>
        <v>0</v>
      </c>
      <c r="P10" s="49">
        <f>SUM('Septembre (recto)'!AI28)</f>
        <v>0</v>
      </c>
      <c r="Q10" s="49">
        <f>SUM('Septembre (recto)'!AI16)</f>
        <v>0</v>
      </c>
      <c r="R10" s="49">
        <f>SUM('Septembre (recto)'!AI30)</f>
        <v>0</v>
      </c>
      <c r="S10" s="49">
        <f>SUM('Septembre (recto)'!AI31)</f>
        <v>0</v>
      </c>
      <c r="T10" s="49">
        <f>SUM('Septembre (recto)'!AI32)</f>
        <v>0</v>
      </c>
      <c r="U10" s="49">
        <f>SUM('Septembre (recto)'!O42:Q42)</f>
        <v>0</v>
      </c>
      <c r="V10" s="49">
        <f>SUM('Septembre (recto)'!O43:Q43)</f>
        <v>0</v>
      </c>
      <c r="W10" s="49">
        <f>SUM('Septembre (recto)'!O48:Q48)</f>
        <v>0</v>
      </c>
      <c r="X10" s="49">
        <f>SUM('Septembre (recto)'!O49:Q49)</f>
        <v>0</v>
      </c>
      <c r="Y10" s="158">
        <f>SUM('Septembre (recto)'!O53:Q53)</f>
        <v>0</v>
      </c>
      <c r="Z10" s="49">
        <f>SUM('Septembre (recto)'!O50:Q50)</f>
        <v>0</v>
      </c>
      <c r="AA10" s="49">
        <f>SUM('Septembre (recto)'!O51:Q51)</f>
        <v>0</v>
      </c>
      <c r="AB10" s="49">
        <f>SUM('Septembre (recto)'!O52:Q52)</f>
        <v>0</v>
      </c>
      <c r="AC10" s="49">
        <f>SUM('Septembre (recto)'!O54:Q54)</f>
        <v>0</v>
      </c>
    </row>
    <row r="11" spans="1:29" s="45" customFormat="1" ht="21" customHeight="1">
      <c r="A11" s="373" t="s">
        <v>69</v>
      </c>
      <c r="B11" s="374"/>
      <c r="C11" s="374"/>
      <c r="D11" s="375"/>
      <c r="E11" s="49">
        <f>SUM('Octobre (recto)'!AI9)</f>
        <v>0</v>
      </c>
      <c r="F11" s="49">
        <f>SUM('Octobre (recto)'!AI10)</f>
        <v>0</v>
      </c>
      <c r="G11" s="49">
        <f>SUM('Octobre (recto)'!AI15)</f>
        <v>0</v>
      </c>
      <c r="H11" s="49">
        <f>SUM('Octobre (recto)'!AI15*1.5)</f>
        <v>0</v>
      </c>
      <c r="I11" s="49">
        <f>SUM('Octobre (recto)'!O47:Q47)</f>
        <v>0</v>
      </c>
      <c r="J11" s="157">
        <f>SUM('Octobre (recto)'!AI19)</f>
        <v>0</v>
      </c>
      <c r="K11" s="49">
        <f>SUM('Octobre (recto)'!AI20)</f>
        <v>0</v>
      </c>
      <c r="L11" s="49">
        <f>SUM('Octobre (recto)'!AI21)</f>
        <v>0</v>
      </c>
      <c r="M11" s="49">
        <f>SUM('Octobre (recto)'!AI25)</f>
        <v>0</v>
      </c>
      <c r="N11" s="49">
        <f>SUM('Octobre (recto)'!L45:N45)</f>
        <v>0</v>
      </c>
      <c r="O11" s="49">
        <f>'Octobre (recto)'!AI26</f>
        <v>0</v>
      </c>
      <c r="P11" s="49">
        <f>SUM('Octobre (recto)'!AI28)</f>
        <v>0</v>
      </c>
      <c r="Q11" s="49">
        <f>SUM('Octobre (recto)'!AI16)</f>
        <v>0</v>
      </c>
      <c r="R11" s="49">
        <f>SUM('Octobre (recto)'!AI30)</f>
        <v>0</v>
      </c>
      <c r="S11" s="49">
        <f>SUM('Octobre (recto)'!AI31)</f>
        <v>0</v>
      </c>
      <c r="T11" s="49">
        <f>SUM('Octobre (recto)'!AI32)</f>
        <v>0</v>
      </c>
      <c r="U11" s="49">
        <f>SUM('Octobre (recto)'!O42:Q42)</f>
        <v>0</v>
      </c>
      <c r="V11" s="49">
        <f>SUM('Octobre (recto)'!O43:Q43)</f>
        <v>0</v>
      </c>
      <c r="W11" s="49">
        <f>SUM('Octobre (recto)'!O48:Q48)</f>
        <v>0</v>
      </c>
      <c r="X11" s="49">
        <f>SUM('Octobre (recto)'!O49:Q49)</f>
        <v>0</v>
      </c>
      <c r="Y11" s="158">
        <f>SUM('Octobre (recto)'!O53:Q53)</f>
        <v>0</v>
      </c>
      <c r="Z11" s="49">
        <f>SUM('Octobre (recto)'!O50:Q50)</f>
        <v>0</v>
      </c>
      <c r="AA11" s="49">
        <f>SUM('Octobre (recto)'!O51:Q51)</f>
        <v>0</v>
      </c>
      <c r="AB11" s="49">
        <f>SUM('Octobre (recto)'!O52:Q52)</f>
        <v>0</v>
      </c>
      <c r="AC11" s="49">
        <f>SUM('Octobre (recto)'!O54:Q54)</f>
        <v>0</v>
      </c>
    </row>
    <row r="12" spans="1:29" s="45" customFormat="1" ht="21" customHeight="1">
      <c r="A12" s="373" t="s">
        <v>70</v>
      </c>
      <c r="B12" s="374"/>
      <c r="C12" s="374"/>
      <c r="D12" s="375"/>
      <c r="E12" s="49">
        <f>SUM('Novembre (recto)'!AI9)</f>
        <v>0</v>
      </c>
      <c r="F12" s="49">
        <f>SUM('Novembre (recto)'!AI10)</f>
        <v>0</v>
      </c>
      <c r="G12" s="49">
        <f>SUM('Novembre (recto)'!AI15)</f>
        <v>0</v>
      </c>
      <c r="H12" s="49">
        <f>SUM('Novembre (recto)'!AI15*1.5)</f>
        <v>0</v>
      </c>
      <c r="I12" s="49">
        <f>SUM('Novembre (recto)'!O47:Q47)</f>
        <v>0</v>
      </c>
      <c r="J12" s="157">
        <f>SUM('Novembre (recto)'!AI19)</f>
        <v>0</v>
      </c>
      <c r="K12" s="49">
        <f>SUM('Novembre (recto)'!AI20)</f>
        <v>0</v>
      </c>
      <c r="L12" s="49">
        <f>SUM('Novembre (recto)'!AI21)</f>
        <v>0</v>
      </c>
      <c r="M12" s="49">
        <f>SUM('Novembre (recto)'!AI25)</f>
        <v>0</v>
      </c>
      <c r="N12" s="49">
        <f>SUM('Novembre (recto)'!L45:N45)</f>
        <v>0</v>
      </c>
      <c r="O12" s="49">
        <f>'Novembre (recto)'!AI26</f>
        <v>0</v>
      </c>
      <c r="P12" s="49">
        <f>SUM('Novembre (recto)'!AI28)</f>
        <v>0</v>
      </c>
      <c r="Q12" s="49">
        <f>SUM('Novembre (recto)'!AI16)</f>
        <v>0</v>
      </c>
      <c r="R12" s="49">
        <f>SUM('Novembre (recto)'!AI30)</f>
        <v>0</v>
      </c>
      <c r="S12" s="49">
        <f>SUM('Novembre (recto)'!AI31)</f>
        <v>0</v>
      </c>
      <c r="T12" s="49">
        <f>SUM('Novembre (recto)'!AI32)</f>
        <v>0</v>
      </c>
      <c r="U12" s="49">
        <f>SUM('Octobre (recto)'!O42:Q42)</f>
        <v>0</v>
      </c>
      <c r="V12" s="49">
        <f>SUM('Novembre (recto)'!O43:Q43)</f>
        <v>0</v>
      </c>
      <c r="W12" s="49">
        <f>SUM('Novembre (recto)'!O48:Q48)</f>
        <v>0</v>
      </c>
      <c r="X12" s="49">
        <f>SUM('Novembre (recto)'!O49:Q49)</f>
        <v>0</v>
      </c>
      <c r="Y12" s="158">
        <f>SUM('Novembre (recto)'!O53:Q53)</f>
        <v>0</v>
      </c>
      <c r="Z12" s="49">
        <f>SUM('Novembre (recto)'!O50:Q50)</f>
        <v>0</v>
      </c>
      <c r="AA12" s="49">
        <f>SUM('Novembre (recto)'!O51:Q51)</f>
        <v>0</v>
      </c>
      <c r="AB12" s="49">
        <f>SUM('Novembre (recto)'!O52:Q52)</f>
        <v>0</v>
      </c>
      <c r="AC12" s="49">
        <f>SUM('Novembre (recto)'!O54:Q54)</f>
        <v>0</v>
      </c>
    </row>
    <row r="13" spans="1:29" s="45" customFormat="1" ht="21" customHeight="1">
      <c r="A13" s="373" t="s">
        <v>71</v>
      </c>
      <c r="B13" s="374"/>
      <c r="C13" s="374"/>
      <c r="D13" s="375"/>
      <c r="E13" s="49">
        <f>SUM('Décembre (recto)'!AI9)</f>
        <v>0</v>
      </c>
      <c r="F13" s="49">
        <f>SUM('Décembre (recto)'!AI10)</f>
        <v>0</v>
      </c>
      <c r="G13" s="49">
        <f>SUM('Décembre (recto)'!AI15)</f>
        <v>0</v>
      </c>
      <c r="H13" s="49">
        <f>SUM('Décembre (recto)'!AI15*1.5)</f>
        <v>0</v>
      </c>
      <c r="I13" s="49">
        <f>SUM('Décembre (recto)'!O47:Q47)</f>
        <v>0</v>
      </c>
      <c r="J13" s="157">
        <f>SUM('Décembre (recto)'!AI19)</f>
        <v>0</v>
      </c>
      <c r="K13" s="49">
        <f>SUM('Décembre (recto)'!AI20)</f>
        <v>0</v>
      </c>
      <c r="L13" s="49">
        <f>SUM('Décembre (recto)'!AI21)</f>
        <v>0</v>
      </c>
      <c r="M13" s="49">
        <f>SUM('Décembre (recto)'!AI25)</f>
        <v>0</v>
      </c>
      <c r="N13" s="49">
        <f>SUM('Décembre (recto)'!L45:N45)</f>
        <v>0</v>
      </c>
      <c r="O13" s="49">
        <f>'Décembre (recto)'!AI26</f>
        <v>0</v>
      </c>
      <c r="P13" s="49">
        <f>SUM('Décembre (recto)'!AI28)</f>
        <v>0</v>
      </c>
      <c r="Q13" s="49">
        <f>SUM('Décembre (recto)'!AI16)</f>
        <v>0</v>
      </c>
      <c r="R13" s="49">
        <f>SUM('Décembre (recto)'!AI30)</f>
        <v>0</v>
      </c>
      <c r="S13" s="49">
        <f>SUM('Décembre (recto)'!AI31)</f>
        <v>0</v>
      </c>
      <c r="T13" s="49">
        <f>SUM('Décembre (recto)'!AI32)</f>
        <v>0</v>
      </c>
      <c r="U13" s="49">
        <f>SUM('Décembre (recto)'!O42:Q42)</f>
        <v>0</v>
      </c>
      <c r="V13" s="49">
        <f>SUM('Décembre (recto)'!O43:Q43)</f>
        <v>0</v>
      </c>
      <c r="W13" s="49">
        <f>SUM('Décembre (recto)'!O48:Q48)</f>
        <v>0</v>
      </c>
      <c r="X13" s="49">
        <f>SUM('Décembre (recto)'!O49:Q49)</f>
        <v>0</v>
      </c>
      <c r="Y13" s="158">
        <f>SUM('Décembre (recto)'!O53:Q53)</f>
        <v>0</v>
      </c>
      <c r="Z13" s="49">
        <f>SUM('Décembre (recto)'!O50:Q50)</f>
        <v>0</v>
      </c>
      <c r="AA13" s="49">
        <f>SUM('Décembre (recto)'!O51:Q51)</f>
        <v>0</v>
      </c>
      <c r="AB13" s="49">
        <f>SUM('Décembre (recto)'!O52:Q52)</f>
        <v>0</v>
      </c>
      <c r="AC13" s="49">
        <f>SUM('Décembre (recto)'!O54:Q54)</f>
        <v>0</v>
      </c>
    </row>
    <row r="14" spans="1:29" s="45" customFormat="1" ht="21" customHeight="1">
      <c r="A14" s="373" t="s">
        <v>72</v>
      </c>
      <c r="B14" s="374"/>
      <c r="C14" s="374"/>
      <c r="D14" s="375"/>
      <c r="E14" s="49">
        <f>SUM('Janvier (recto)'!AI9)</f>
        <v>0</v>
      </c>
      <c r="F14" s="49">
        <f>SUM('Janvier (recto)'!AI10)</f>
        <v>0</v>
      </c>
      <c r="G14" s="49">
        <f>SUM('Janvier (recto)'!AI15)</f>
        <v>0</v>
      </c>
      <c r="H14" s="49">
        <f>SUM('Janvier (recto)'!AI15*1.5)</f>
        <v>0</v>
      </c>
      <c r="I14" s="49">
        <f>SUM('Janvier (recto)'!O47:Q47)</f>
        <v>0</v>
      </c>
      <c r="J14" s="157">
        <f>SUM('Janvier (recto)'!AI19)</f>
        <v>0</v>
      </c>
      <c r="K14" s="49">
        <f>SUM('Janvier (recto)'!AI20)</f>
        <v>0</v>
      </c>
      <c r="L14" s="49">
        <f>SUM('Janvier (recto)'!AI21)</f>
        <v>0</v>
      </c>
      <c r="M14" s="49">
        <f>SUM('Janvier (recto)'!AI25)</f>
        <v>0</v>
      </c>
      <c r="N14" s="49">
        <f>SUM('Janvier (recto)'!L45:N45)</f>
        <v>0</v>
      </c>
      <c r="O14" s="49">
        <f>'Janvier (recto)'!AI26</f>
        <v>0</v>
      </c>
      <c r="P14" s="49">
        <f>SUM('Janvier (recto)'!AI28)</f>
        <v>0</v>
      </c>
      <c r="Q14" s="49">
        <f>SUM('Janvier (recto)'!AI16)</f>
        <v>0</v>
      </c>
      <c r="R14" s="49">
        <f>SUM('Janvier (recto)'!AI30)</f>
        <v>0</v>
      </c>
      <c r="S14" s="49">
        <f>SUM('Janvier (recto)'!AI31)</f>
        <v>0</v>
      </c>
      <c r="T14" s="49">
        <f>SUM('Janvier (recto)'!AI32)</f>
        <v>0</v>
      </c>
      <c r="U14" s="49">
        <f>SUM('Janvier (recto)'!O42:Q42)</f>
        <v>0</v>
      </c>
      <c r="V14" s="49">
        <f>SUM('Janvier (recto)'!O43:Q43)</f>
        <v>0</v>
      </c>
      <c r="W14" s="49">
        <f>SUM('Janvier (recto)'!O48:Q48)</f>
        <v>0</v>
      </c>
      <c r="X14" s="49">
        <f>SUM('Janvier (recto)'!O49:Q49)</f>
        <v>0</v>
      </c>
      <c r="Y14" s="158">
        <f>SUM('Janvier (recto)'!O53:Q53)</f>
        <v>0</v>
      </c>
      <c r="Z14" s="49">
        <f>SUM('Janvier (recto)'!O50:Q50)</f>
        <v>0</v>
      </c>
      <c r="AA14" s="49">
        <f>SUM('Janvier (recto)'!O51:Q51)</f>
        <v>0</v>
      </c>
      <c r="AB14" s="49">
        <f>SUM('Janvier (recto)'!O52:Q52)</f>
        <v>0</v>
      </c>
      <c r="AC14" s="49">
        <f>SUM('Janvier (recto)'!O54:Q54)</f>
        <v>0</v>
      </c>
    </row>
    <row r="15" spans="1:29" s="45" customFormat="1" ht="21" customHeight="1">
      <c r="A15" s="373" t="s">
        <v>73</v>
      </c>
      <c r="B15" s="374"/>
      <c r="C15" s="374"/>
      <c r="D15" s="375"/>
      <c r="E15" s="49">
        <f>SUM('Février (recto)'!AI9)</f>
        <v>0</v>
      </c>
      <c r="F15" s="49">
        <f>SUM('Février (recto)'!AI10)</f>
        <v>0</v>
      </c>
      <c r="G15" s="49">
        <f>SUM('Février (recto)'!AI15)</f>
        <v>0</v>
      </c>
      <c r="H15" s="49">
        <f>SUM('Février (recto)'!AI15*1.5)</f>
        <v>0</v>
      </c>
      <c r="I15" s="49">
        <f>SUM('Février (recto)'!O47:Q47)</f>
        <v>0</v>
      </c>
      <c r="J15" s="157">
        <f>SUM('Février (recto)'!AI19)</f>
        <v>0</v>
      </c>
      <c r="K15" s="49">
        <f>SUM('Février (recto)'!AI20)</f>
        <v>0</v>
      </c>
      <c r="L15" s="49">
        <f>SUM('Février (recto)'!AI21)</f>
        <v>0</v>
      </c>
      <c r="M15" s="49">
        <f>SUM('Février (recto)'!AI25)</f>
        <v>0</v>
      </c>
      <c r="N15" s="49">
        <f>SUM('Février (recto)'!L45:N45)</f>
        <v>0</v>
      </c>
      <c r="O15" s="49">
        <f>'Février (recto)'!AI26</f>
        <v>0</v>
      </c>
      <c r="P15" s="49">
        <f>SUM('Février (recto)'!AI28)</f>
        <v>0</v>
      </c>
      <c r="Q15" s="49">
        <f>SUM('Février (recto)'!AI16)</f>
        <v>0</v>
      </c>
      <c r="R15" s="49">
        <f>SUM('Février (recto)'!AI30)</f>
        <v>0</v>
      </c>
      <c r="S15" s="49">
        <f>SUM('Février (recto)'!AI31)</f>
        <v>0</v>
      </c>
      <c r="T15" s="49">
        <f>SUM('Février (recto)'!AI32)</f>
        <v>0</v>
      </c>
      <c r="U15" s="49">
        <f>SUM('Février (recto)'!O42:Q42)</f>
        <v>0</v>
      </c>
      <c r="V15" s="49">
        <f>SUM('Février (recto)'!O43:Q43)</f>
        <v>0</v>
      </c>
      <c r="W15" s="49">
        <f>SUM('Février (recto)'!O48:Q48)</f>
        <v>0</v>
      </c>
      <c r="X15" s="49">
        <f>SUM('Février (recto)'!O49:Q49)</f>
        <v>0</v>
      </c>
      <c r="Y15" s="158">
        <f>SUM('Février (recto)'!O53:Q53)</f>
        <v>0</v>
      </c>
      <c r="Z15" s="49">
        <f>SUM('Février (recto)'!O50:Q50)</f>
        <v>0</v>
      </c>
      <c r="AA15" s="49">
        <f>SUM('Février (recto)'!O51:Q51)</f>
        <v>0</v>
      </c>
      <c r="AB15" s="49">
        <f>SUM('Février (recto)'!O52:Q52)</f>
        <v>0</v>
      </c>
      <c r="AC15" s="49">
        <f>SUM('Février (recto)'!O54:Q54)</f>
        <v>0</v>
      </c>
    </row>
    <row r="16" spans="1:29" s="45" customFormat="1" ht="21" customHeight="1">
      <c r="A16" s="373" t="s">
        <v>63</v>
      </c>
      <c r="B16" s="374"/>
      <c r="C16" s="374"/>
      <c r="D16" s="375"/>
      <c r="E16" s="49">
        <f>SUM('Mars (recto)'!AI9)</f>
        <v>0</v>
      </c>
      <c r="F16" s="49">
        <f>SUM('Mars (recto)'!AI10)</f>
        <v>0</v>
      </c>
      <c r="G16" s="49">
        <f>SUM('Mars (recto)'!AI15)</f>
        <v>0</v>
      </c>
      <c r="H16" s="49">
        <f>SUM('Mars (recto)'!AI15*1.5)</f>
        <v>0</v>
      </c>
      <c r="I16" s="49">
        <f>SUM('Mars (recto)'!O47:Q47)</f>
        <v>0</v>
      </c>
      <c r="J16" s="157">
        <f>SUM('Mars (recto)'!AI19)</f>
        <v>0</v>
      </c>
      <c r="K16" s="49">
        <f>SUM('Mars (recto)'!AI20)</f>
        <v>0</v>
      </c>
      <c r="L16" s="49">
        <f>SUM('Mars (recto)'!AI21)</f>
        <v>0</v>
      </c>
      <c r="M16" s="49">
        <f>SUM('Mars (recto)'!AI25)</f>
        <v>0</v>
      </c>
      <c r="N16" s="49">
        <f>SUM('Mars (recto)'!L45:N45)</f>
        <v>0</v>
      </c>
      <c r="O16" s="49">
        <f>'Mars (recto)'!AI26</f>
        <v>0</v>
      </c>
      <c r="P16" s="49">
        <f>SUM('Mars (recto)'!AI28)</f>
        <v>0</v>
      </c>
      <c r="Q16" s="49">
        <f>SUM('Mars (recto)'!AI16)</f>
        <v>0</v>
      </c>
      <c r="R16" s="49">
        <f>SUM('Mars (recto)'!AI30)</f>
        <v>0</v>
      </c>
      <c r="S16" s="49">
        <f>SUM('Mars (recto)'!AI31)</f>
        <v>0</v>
      </c>
      <c r="T16" s="49">
        <f>SUM('Mars (recto)'!AI32)</f>
        <v>0</v>
      </c>
      <c r="U16" s="49">
        <f>SUM('Mars (recto)'!O42:Q42)</f>
        <v>0</v>
      </c>
      <c r="V16" s="49">
        <f>SUM('Mars (recto)'!O43:Q43)</f>
        <v>0</v>
      </c>
      <c r="W16" s="49">
        <f>SUM('Mars (recto)'!O48:Q48)</f>
        <v>0</v>
      </c>
      <c r="X16" s="49">
        <f>SUM('Mars (recto)'!O49:Q49)</f>
        <v>0</v>
      </c>
      <c r="Y16" s="158">
        <f>SUM('Mars (recto)'!O53:Q53)</f>
        <v>0</v>
      </c>
      <c r="Z16" s="49">
        <f>SUM('Mars (recto)'!O50:Q50)</f>
        <v>0</v>
      </c>
      <c r="AA16" s="49">
        <f>SUM('Mars (recto)'!O51:Q51)</f>
        <v>0</v>
      </c>
      <c r="AB16" s="49">
        <f>SUM('Mars (recto)'!O52:Q52)</f>
        <v>0</v>
      </c>
      <c r="AC16" s="49">
        <f>SUM('Mars (recto)'!O54:Q54)</f>
        <v>0</v>
      </c>
    </row>
    <row r="17" spans="1:29" s="45" customFormat="1" ht="21" customHeight="1">
      <c r="A17" s="386" t="s">
        <v>106</v>
      </c>
      <c r="B17" s="387"/>
      <c r="C17" s="387"/>
      <c r="D17" s="388"/>
      <c r="E17" s="48">
        <v>0</v>
      </c>
      <c r="F17" s="48">
        <v>0</v>
      </c>
      <c r="G17" s="48">
        <v>0</v>
      </c>
      <c r="H17" s="48">
        <v>0</v>
      </c>
      <c r="I17" s="48">
        <v>0</v>
      </c>
      <c r="J17" s="154">
        <v>0</v>
      </c>
      <c r="K17" s="48">
        <v>0</v>
      </c>
      <c r="L17" s="48">
        <v>0</v>
      </c>
      <c r="M17" s="48">
        <v>0</v>
      </c>
      <c r="N17" s="48">
        <v>0</v>
      </c>
      <c r="O17" s="48">
        <v>0</v>
      </c>
      <c r="P17" s="48">
        <v>0</v>
      </c>
      <c r="Q17" s="48">
        <v>0</v>
      </c>
      <c r="R17" s="48">
        <v>0</v>
      </c>
      <c r="S17" s="48">
        <v>0</v>
      </c>
      <c r="T17" s="48">
        <v>0</v>
      </c>
      <c r="U17" s="48">
        <v>0</v>
      </c>
      <c r="V17" s="48">
        <v>0</v>
      </c>
      <c r="W17" s="48">
        <v>0</v>
      </c>
      <c r="X17" s="48">
        <v>0</v>
      </c>
      <c r="Y17" s="156">
        <v>0</v>
      </c>
      <c r="Z17" s="48">
        <v>0</v>
      </c>
      <c r="AA17" s="48">
        <v>0</v>
      </c>
      <c r="AB17" s="48">
        <v>0</v>
      </c>
      <c r="AC17" s="48">
        <v>0</v>
      </c>
    </row>
    <row r="18" spans="1:29" ht="24.95" customHeight="1">
      <c r="A18" s="411" t="s">
        <v>62</v>
      </c>
      <c r="B18" s="412"/>
      <c r="C18" s="412"/>
      <c r="D18" s="413"/>
      <c r="E18" s="170">
        <f>SUM(E4:E17)</f>
        <v>0</v>
      </c>
      <c r="F18" s="170">
        <f>SUM(F4:F17)</f>
        <v>0</v>
      </c>
      <c r="G18" s="170">
        <f>SUM(G4:G16)</f>
        <v>0</v>
      </c>
      <c r="H18" s="170">
        <f>SUM(H4:H16)</f>
        <v>0</v>
      </c>
      <c r="I18" s="170">
        <f>SUM(I4:I16)</f>
        <v>0</v>
      </c>
      <c r="J18" s="171">
        <f>SUM(J4:J16)</f>
        <v>0</v>
      </c>
      <c r="K18" s="170">
        <f>SUM(K4:K16)</f>
        <v>0</v>
      </c>
      <c r="L18" s="170">
        <f>SUM(L4:L17)</f>
        <v>0</v>
      </c>
      <c r="M18" s="170">
        <f>SUM(M4:M16)</f>
        <v>0</v>
      </c>
      <c r="N18" s="170">
        <f>SUM(N4:N17)</f>
        <v>0</v>
      </c>
      <c r="O18" s="170">
        <f>SUM(O4:O17)</f>
        <v>0</v>
      </c>
      <c r="P18" s="170">
        <f t="shared" ref="P18:T18" si="0">SUM(P4:P16)</f>
        <v>0</v>
      </c>
      <c r="Q18" s="170">
        <f t="shared" si="0"/>
        <v>0</v>
      </c>
      <c r="R18" s="170">
        <f t="shared" si="0"/>
        <v>0</v>
      </c>
      <c r="S18" s="170">
        <f t="shared" si="0"/>
        <v>0</v>
      </c>
      <c r="T18" s="170">
        <f t="shared" si="0"/>
        <v>0</v>
      </c>
      <c r="U18" s="170">
        <f t="shared" ref="U18:AA18" si="1">SUM(U4:U16)</f>
        <v>0</v>
      </c>
      <c r="V18" s="170">
        <f t="shared" si="1"/>
        <v>0</v>
      </c>
      <c r="W18" s="170">
        <f t="shared" si="1"/>
        <v>0</v>
      </c>
      <c r="X18" s="170">
        <f t="shared" si="1"/>
        <v>0</v>
      </c>
      <c r="Y18" s="170">
        <f t="shared" si="1"/>
        <v>0</v>
      </c>
      <c r="Z18" s="170">
        <f t="shared" si="1"/>
        <v>0</v>
      </c>
      <c r="AA18" s="170">
        <f t="shared" si="1"/>
        <v>0</v>
      </c>
      <c r="AB18" s="170">
        <f>SUM(AB4:AB16)</f>
        <v>0</v>
      </c>
      <c r="AC18" s="170">
        <f>SUM(AC4:AC16)</f>
        <v>0</v>
      </c>
    </row>
    <row r="19" spans="1:29" ht="13.5" thickBot="1"/>
    <row r="20" spans="1:29" ht="12.75" customHeight="1" thickTop="1">
      <c r="A20" s="405" t="s">
        <v>102</v>
      </c>
      <c r="B20" s="406"/>
      <c r="C20" s="406"/>
      <c r="D20" s="406"/>
      <c r="E20" s="406"/>
      <c r="F20" s="406"/>
      <c r="G20" s="406"/>
      <c r="H20" s="407"/>
      <c r="J20" s="389" t="s">
        <v>137</v>
      </c>
      <c r="K20" s="390"/>
      <c r="L20" s="390"/>
      <c r="M20" s="390"/>
      <c r="N20" s="390"/>
      <c r="O20" s="161">
        <f>SUM(F18,G18,K18,P18-L18)+N18/1.5-P18</f>
        <v>0</v>
      </c>
      <c r="U20" s="107"/>
      <c r="V20" s="108"/>
      <c r="W20" s="108"/>
      <c r="X20" s="108"/>
      <c r="Y20" s="106"/>
    </row>
    <row r="21" spans="1:29" ht="12.75" customHeight="1" thickBot="1">
      <c r="A21" s="408"/>
      <c r="B21" s="409"/>
      <c r="C21" s="409"/>
      <c r="D21" s="409"/>
      <c r="E21" s="409"/>
      <c r="F21" s="409"/>
      <c r="G21" s="409"/>
      <c r="H21" s="410"/>
      <c r="J21" s="391" t="s">
        <v>133</v>
      </c>
      <c r="K21" s="391"/>
      <c r="L21" s="391"/>
      <c r="M21" s="391"/>
      <c r="N21" s="391"/>
      <c r="O21" s="162">
        <f>SUM(O18,U18,V18,W18,Y18,AB18,AC18)</f>
        <v>0</v>
      </c>
      <c r="U21" s="108"/>
      <c r="V21" s="108"/>
      <c r="W21" s="108"/>
      <c r="X21" s="108"/>
      <c r="Y21" s="95"/>
    </row>
    <row r="22" spans="1:29" ht="14.25" thickTop="1" thickBot="1">
      <c r="A22" s="99">
        <v>1</v>
      </c>
      <c r="B22" s="377" t="s">
        <v>40</v>
      </c>
      <c r="C22" s="378"/>
      <c r="D22" s="378"/>
      <c r="E22" s="378"/>
      <c r="F22" s="378"/>
      <c r="G22" s="379"/>
      <c r="H22" s="103">
        <f>SUM('Mars (recto)'!R42:T42)</f>
        <v>0</v>
      </c>
      <c r="J22" s="392" t="s">
        <v>138</v>
      </c>
      <c r="K22" s="393"/>
      <c r="L22" s="393"/>
      <c r="M22" s="393"/>
      <c r="N22" s="393"/>
      <c r="O22" s="163">
        <f>SUM(O20-O21)</f>
        <v>0</v>
      </c>
      <c r="U22" s="108"/>
      <c r="V22" s="108"/>
      <c r="W22" s="108"/>
      <c r="X22" s="108"/>
      <c r="Y22" s="95"/>
    </row>
    <row r="23" spans="1:29" ht="13.5" thickTop="1">
      <c r="A23" s="100" t="s">
        <v>33</v>
      </c>
      <c r="B23" s="380" t="s">
        <v>103</v>
      </c>
      <c r="C23" s="381"/>
      <c r="D23" s="381"/>
      <c r="E23" s="381"/>
      <c r="F23" s="381"/>
      <c r="G23" s="382"/>
      <c r="H23" s="104">
        <f>IF(SUM('Mars (recto)'!R43:T43)&lt;240,0,SUM('Mars (recto)'!R43:T43)-240)</f>
        <v>0</v>
      </c>
      <c r="U23" s="109"/>
      <c r="V23" s="109"/>
      <c r="W23" s="109"/>
      <c r="X23" s="109"/>
      <c r="Y23" s="376"/>
    </row>
    <row r="24" spans="1:29">
      <c r="A24" s="101" t="s">
        <v>104</v>
      </c>
      <c r="B24" s="383" t="s">
        <v>86</v>
      </c>
      <c r="C24" s="384"/>
      <c r="D24" s="384"/>
      <c r="E24" s="384"/>
      <c r="F24" s="384"/>
      <c r="G24" s="385"/>
      <c r="H24" s="104">
        <f>SUM('Mars (recto)'!R44:T44)</f>
        <v>0</v>
      </c>
      <c r="U24" s="109"/>
      <c r="V24" s="109"/>
      <c r="W24" s="109"/>
      <c r="X24" s="109"/>
      <c r="Y24" s="376"/>
    </row>
    <row r="25" spans="1:29" ht="13.5" thickBot="1">
      <c r="A25" s="100">
        <v>2</v>
      </c>
      <c r="B25" s="383" t="s">
        <v>57</v>
      </c>
      <c r="C25" s="384"/>
      <c r="D25" s="384"/>
      <c r="E25" s="384"/>
      <c r="F25" s="384"/>
      <c r="G25" s="385"/>
      <c r="H25" s="104">
        <f>SUM('Mars (recto)'!R45:T45)</f>
        <v>0</v>
      </c>
      <c r="U25" s="108"/>
      <c r="V25" s="108"/>
      <c r="W25" s="108"/>
      <c r="X25" s="108"/>
      <c r="Y25" s="95"/>
    </row>
    <row r="26" spans="1:29" ht="14.25" thickTop="1" thickBot="1">
      <c r="A26" s="100">
        <v>4</v>
      </c>
      <c r="B26" s="383" t="s">
        <v>10</v>
      </c>
      <c r="C26" s="384"/>
      <c r="D26" s="384"/>
      <c r="E26" s="384"/>
      <c r="F26" s="384"/>
      <c r="G26" s="385"/>
      <c r="H26" s="104">
        <f>SUM('Mars (recto)'!R47:T47)</f>
        <v>0</v>
      </c>
      <c r="K26" s="172" t="s">
        <v>140</v>
      </c>
      <c r="L26" s="173" t="s">
        <v>139</v>
      </c>
      <c r="M26" s="399" t="s">
        <v>141</v>
      </c>
      <c r="N26" s="400"/>
    </row>
    <row r="27" spans="1:29" ht="14.25" thickTop="1" thickBot="1">
      <c r="A27" s="102">
        <v>11</v>
      </c>
      <c r="B27" s="402" t="s">
        <v>27</v>
      </c>
      <c r="C27" s="403"/>
      <c r="D27" s="403"/>
      <c r="E27" s="403"/>
      <c r="F27" s="403"/>
      <c r="G27" s="404"/>
      <c r="H27" s="105">
        <f>SUM('Mars (recto)'!R52:T52)</f>
        <v>0</v>
      </c>
      <c r="K27" s="159">
        <f>IF(H23/2&lt;0,0,SUM(H23/2,H24,H25,H26,H27))</f>
        <v>0</v>
      </c>
      <c r="L27" s="160"/>
      <c r="M27" s="397">
        <f>SUM(L27*K27)</f>
        <v>0</v>
      </c>
      <c r="N27" s="398"/>
    </row>
    <row r="28" spans="1:29" ht="13.5" thickTop="1"/>
  </sheetData>
  <mergeCells count="32">
    <mergeCell ref="S1:T1"/>
    <mergeCell ref="M27:N27"/>
    <mergeCell ref="M26:N26"/>
    <mergeCell ref="G1:H1"/>
    <mergeCell ref="B27:G27"/>
    <mergeCell ref="A20:H21"/>
    <mergeCell ref="B26:G26"/>
    <mergeCell ref="A18:D18"/>
    <mergeCell ref="B25:G25"/>
    <mergeCell ref="A16:D16"/>
    <mergeCell ref="A10:D10"/>
    <mergeCell ref="A13:D13"/>
    <mergeCell ref="A15:D15"/>
    <mergeCell ref="A14:D14"/>
    <mergeCell ref="A1:C1"/>
    <mergeCell ref="A11:D11"/>
    <mergeCell ref="A3:D3"/>
    <mergeCell ref="A9:D9"/>
    <mergeCell ref="Y23:Y24"/>
    <mergeCell ref="B22:G22"/>
    <mergeCell ref="B23:G23"/>
    <mergeCell ref="B24:G24"/>
    <mergeCell ref="A17:D17"/>
    <mergeCell ref="J20:N20"/>
    <mergeCell ref="J21:N21"/>
    <mergeCell ref="J22:N22"/>
    <mergeCell ref="A12:D12"/>
    <mergeCell ref="A4:D4"/>
    <mergeCell ref="A5:D5"/>
    <mergeCell ref="A6:D6"/>
    <mergeCell ref="A7:D7"/>
    <mergeCell ref="A8:D8"/>
  </mergeCells>
  <pageMargins left="0.23622047244094491" right="0" top="0.74803149606299213" bottom="0.74803149606299213" header="0.31496062992125984" footer="0.31496062992125984"/>
  <pageSetup paperSize="5" scale="66" orientation="landscape" r:id="rId1"/>
  <ignoredErrors>
    <ignoredError sqref="S18 L18" formula="1"/>
    <ignoredError sqref="AB5:AC5 U5:U16 W5:W6 V5:V16 X5:AA5 Y6:Y16 X6:X16 Z6:Z16 AB7:AB13 AC6:AC16 AA6:AA16 W7:W16" formulaRange="1"/>
    <ignoredError sqref="AB14:AB16 AB6" formula="1" formulaRange="1"/>
  </ignoredErrors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AE50"/>
  <sheetViews>
    <sheetView zoomScale="80" zoomScaleNormal="80" workbookViewId="0">
      <selection activeCell="A3" sqref="A3"/>
    </sheetView>
  </sheetViews>
  <sheetFormatPr baseColWidth="10" defaultColWidth="11.42578125" defaultRowHeight="12.75"/>
  <cols>
    <col min="1" max="1" width="38" style="35" bestFit="1" customWidth="1"/>
    <col min="2" max="2" width="9.7109375" style="35" bestFit="1" customWidth="1"/>
    <col min="3" max="3" width="9.42578125" style="35" bestFit="1" customWidth="1"/>
    <col min="4" max="4" width="13.140625" style="35" bestFit="1" customWidth="1"/>
    <col min="5" max="6" width="13.140625" style="35" customWidth="1"/>
    <col min="7" max="7" width="10.7109375" style="35" customWidth="1"/>
    <col min="8" max="8" width="8.42578125" style="35" bestFit="1" customWidth="1"/>
    <col min="9" max="9" width="12.7109375" style="35" bestFit="1" customWidth="1"/>
    <col min="10" max="10" width="9.7109375" style="35" customWidth="1"/>
    <col min="11" max="11" width="11.5703125" style="35" bestFit="1" customWidth="1"/>
    <col min="12" max="12" width="8.42578125" style="35" bestFit="1" customWidth="1"/>
    <col min="13" max="13" width="9.42578125" style="35" bestFit="1" customWidth="1"/>
    <col min="14" max="14" width="12.140625" style="35" bestFit="1" customWidth="1"/>
    <col min="15" max="16" width="12.140625" style="35" customWidth="1"/>
    <col min="17" max="17" width="11.42578125" style="35" bestFit="1" customWidth="1"/>
    <col min="18" max="18" width="9.42578125" style="35" bestFit="1" customWidth="1"/>
    <col min="19" max="19" width="12.140625" style="35" bestFit="1" customWidth="1"/>
    <col min="20" max="21" width="12.140625" style="35" customWidth="1"/>
    <col min="22" max="22" width="13.85546875" style="35" bestFit="1" customWidth="1"/>
    <col min="23" max="23" width="5.42578125" style="35" bestFit="1" customWidth="1"/>
    <col min="24" max="26" width="11.42578125" style="35" customWidth="1"/>
    <col min="27" max="27" width="13.140625" style="35" bestFit="1" customWidth="1"/>
    <col min="28" max="29" width="13.42578125" style="35" bestFit="1" customWidth="1"/>
    <col min="30" max="16384" width="11.42578125" style="35"/>
  </cols>
  <sheetData>
    <row r="1" spans="1:31" ht="24.95" customHeight="1">
      <c r="A1" s="414" t="s">
        <v>82</v>
      </c>
      <c r="B1" s="414"/>
      <c r="C1" s="414"/>
      <c r="D1" s="414"/>
      <c r="E1" s="414"/>
      <c r="F1" s="414"/>
      <c r="G1" s="414"/>
      <c r="H1" s="414"/>
      <c r="I1" s="414"/>
      <c r="J1" s="414"/>
      <c r="K1" s="414"/>
      <c r="L1" s="414"/>
      <c r="M1" s="414"/>
      <c r="N1" s="414"/>
      <c r="O1" s="414"/>
      <c r="P1" s="414"/>
      <c r="Q1" s="414"/>
      <c r="R1" s="414"/>
      <c r="S1" s="414"/>
      <c r="T1" s="414"/>
      <c r="U1" s="414"/>
      <c r="V1" s="414"/>
      <c r="W1" s="414"/>
      <c r="X1" s="414"/>
      <c r="Y1" s="414"/>
      <c r="Z1" s="414"/>
      <c r="AA1" s="414"/>
      <c r="AB1" s="414"/>
      <c r="AC1" s="414"/>
      <c r="AD1" s="414"/>
      <c r="AE1" s="414"/>
    </row>
    <row r="2" spans="1:31">
      <c r="A2" s="54" t="s">
        <v>152</v>
      </c>
      <c r="B2" s="54" t="s">
        <v>47</v>
      </c>
      <c r="C2" s="54" t="s">
        <v>48</v>
      </c>
      <c r="D2" s="54" t="s">
        <v>107</v>
      </c>
      <c r="E2" s="54" t="s">
        <v>145</v>
      </c>
      <c r="F2" s="54" t="s">
        <v>146</v>
      </c>
      <c r="G2" s="54" t="s">
        <v>49</v>
      </c>
      <c r="H2" s="54" t="s">
        <v>50</v>
      </c>
      <c r="I2" s="54" t="s">
        <v>51</v>
      </c>
      <c r="J2" s="54" t="s">
        <v>145</v>
      </c>
      <c r="K2" s="54" t="s">
        <v>146</v>
      </c>
      <c r="L2" s="54" t="s">
        <v>52</v>
      </c>
      <c r="M2" s="54" t="s">
        <v>50</v>
      </c>
      <c r="N2" s="54" t="s">
        <v>51</v>
      </c>
      <c r="O2" s="54" t="s">
        <v>145</v>
      </c>
      <c r="P2" s="54" t="s">
        <v>146</v>
      </c>
      <c r="Q2" s="54" t="s">
        <v>53</v>
      </c>
      <c r="R2" s="54" t="s">
        <v>50</v>
      </c>
      <c r="S2" s="54" t="s">
        <v>51</v>
      </c>
      <c r="T2" s="54" t="s">
        <v>145</v>
      </c>
      <c r="U2" s="54" t="s">
        <v>146</v>
      </c>
      <c r="V2" s="54" t="s">
        <v>109</v>
      </c>
      <c r="W2" s="54" t="s">
        <v>50</v>
      </c>
      <c r="X2" s="54" t="s">
        <v>51</v>
      </c>
      <c r="Y2" s="54" t="s">
        <v>145</v>
      </c>
      <c r="Z2" s="54" t="s">
        <v>146</v>
      </c>
      <c r="AA2" s="54" t="s">
        <v>81</v>
      </c>
      <c r="AB2" s="54" t="s">
        <v>54</v>
      </c>
      <c r="AC2" s="55" t="s">
        <v>112</v>
      </c>
      <c r="AD2" s="54" t="s">
        <v>147</v>
      </c>
      <c r="AE2" s="54" t="s">
        <v>148</v>
      </c>
    </row>
    <row r="3" spans="1:31" ht="12.75" customHeight="1">
      <c r="A3" s="121" t="s">
        <v>144</v>
      </c>
      <c r="B3" s="117"/>
      <c r="C3" s="118"/>
      <c r="D3" s="44">
        <f t="shared" ref="D3:D31" si="0">SUM(B3*C3)</f>
        <v>0</v>
      </c>
      <c r="E3" s="118">
        <f>SUM(C3)*0%</f>
        <v>0</v>
      </c>
      <c r="F3" s="44">
        <f>SUM(B3)*E3</f>
        <v>0</v>
      </c>
      <c r="G3" s="50"/>
      <c r="H3" s="118"/>
      <c r="I3" s="44">
        <f t="shared" ref="I3:I31" si="1">SUM(G3)*(H3)</f>
        <v>0</v>
      </c>
      <c r="J3" s="44"/>
      <c r="K3" s="44">
        <f>SUM(G3)*J3</f>
        <v>0</v>
      </c>
      <c r="L3" s="50"/>
      <c r="M3" s="118"/>
      <c r="N3" s="44">
        <f t="shared" ref="N3:N31" si="2">SUM(L3)*(M3)</f>
        <v>0</v>
      </c>
      <c r="O3" s="44">
        <f>E3</f>
        <v>0</v>
      </c>
      <c r="P3" s="44">
        <f>SUM(L3)*O3</f>
        <v>0</v>
      </c>
      <c r="Q3" s="50"/>
      <c r="R3" s="118"/>
      <c r="S3" s="44">
        <f t="shared" ref="S3:S31" si="3">SUM(Q3)*(R3)</f>
        <v>0</v>
      </c>
      <c r="T3" s="44">
        <f>E3</f>
        <v>0</v>
      </c>
      <c r="U3" s="44">
        <f>SUM(Q3)*T3</f>
        <v>0</v>
      </c>
      <c r="V3" s="119"/>
      <c r="W3" s="120"/>
      <c r="X3" s="215">
        <f t="shared" ref="X3:X31" si="4">SUM(V3)*(W3)</f>
        <v>0</v>
      </c>
      <c r="Y3" s="215">
        <f>E3</f>
        <v>0</v>
      </c>
      <c r="Z3" s="215">
        <f>SUM(V3)*Y3</f>
        <v>0</v>
      </c>
      <c r="AA3" s="44">
        <f>SUM(D3,I3,N3,S3,X3)</f>
        <v>0</v>
      </c>
      <c r="AB3" s="118"/>
      <c r="AC3" s="44">
        <f t="shared" ref="AC3:AC31" si="5">SUM(AA3)-X3</f>
        <v>0</v>
      </c>
      <c r="AD3" s="36">
        <f>SUM(F3,K3,P3,U3,Z3)</f>
        <v>0</v>
      </c>
    </row>
    <row r="4" spans="1:31">
      <c r="A4" s="111"/>
      <c r="B4" s="117"/>
      <c r="C4" s="118"/>
      <c r="D4" s="44">
        <f t="shared" si="0"/>
        <v>0</v>
      </c>
      <c r="E4" s="44">
        <f>E3</f>
        <v>0</v>
      </c>
      <c r="F4" s="44">
        <f t="shared" ref="F4:F31" si="6">SUM(B4)*E4</f>
        <v>0</v>
      </c>
      <c r="G4" s="50"/>
      <c r="H4" s="118"/>
      <c r="I4" s="44">
        <f t="shared" si="1"/>
        <v>0</v>
      </c>
      <c r="J4" s="44"/>
      <c r="K4" s="44">
        <f t="shared" ref="K4:K31" si="7">SUM(G4)*J4</f>
        <v>0</v>
      </c>
      <c r="L4" s="50"/>
      <c r="M4" s="118"/>
      <c r="N4" s="44">
        <f t="shared" si="2"/>
        <v>0</v>
      </c>
      <c r="O4" s="44">
        <f>O3</f>
        <v>0</v>
      </c>
      <c r="P4" s="44">
        <f t="shared" ref="P4:P31" si="8">SUM(L4)*O4</f>
        <v>0</v>
      </c>
      <c r="Q4" s="50"/>
      <c r="R4" s="118"/>
      <c r="S4" s="44">
        <f t="shared" si="3"/>
        <v>0</v>
      </c>
      <c r="T4" s="44">
        <f>T3</f>
        <v>0</v>
      </c>
      <c r="U4" s="44">
        <f t="shared" ref="U4:U31" si="9">SUM(Q4)*T4</f>
        <v>0</v>
      </c>
      <c r="V4" s="119"/>
      <c r="W4" s="120"/>
      <c r="X4" s="215">
        <f t="shared" si="4"/>
        <v>0</v>
      </c>
      <c r="Y4" s="215">
        <f>Y3</f>
        <v>0</v>
      </c>
      <c r="Z4" s="215">
        <f t="shared" ref="Z4:Z31" si="10">SUM(V4)*Y4</f>
        <v>0</v>
      </c>
      <c r="AA4" s="44">
        <f t="shared" ref="AA4:AA31" si="11">SUM(D4,I4,N4,S4,X4)</f>
        <v>0</v>
      </c>
      <c r="AB4" s="118"/>
      <c r="AC4" s="44">
        <f t="shared" si="5"/>
        <v>0</v>
      </c>
      <c r="AD4" s="36">
        <f t="shared" ref="AD4:AD31" si="12">SUM(F4,K4,P4,U4,Z4)</f>
        <v>0</v>
      </c>
    </row>
    <row r="5" spans="1:31">
      <c r="A5" s="213"/>
      <c r="B5" s="117"/>
      <c r="C5" s="118"/>
      <c r="D5" s="44">
        <f t="shared" si="0"/>
        <v>0</v>
      </c>
      <c r="E5" s="44">
        <f t="shared" ref="E5:E31" si="13">E4</f>
        <v>0</v>
      </c>
      <c r="F5" s="44">
        <f t="shared" si="6"/>
        <v>0</v>
      </c>
      <c r="G5" s="50"/>
      <c r="H5" s="118"/>
      <c r="I5" s="44">
        <f t="shared" si="1"/>
        <v>0</v>
      </c>
      <c r="J5" s="44"/>
      <c r="K5" s="44">
        <f t="shared" si="7"/>
        <v>0</v>
      </c>
      <c r="L5" s="50"/>
      <c r="M5" s="37"/>
      <c r="N5" s="44">
        <f t="shared" si="2"/>
        <v>0</v>
      </c>
      <c r="O5" s="44">
        <f t="shared" ref="O5:O31" si="14">O4</f>
        <v>0</v>
      </c>
      <c r="P5" s="44">
        <f t="shared" si="8"/>
        <v>0</v>
      </c>
      <c r="Q5" s="50"/>
      <c r="R5" s="37"/>
      <c r="S5" s="44">
        <f t="shared" si="3"/>
        <v>0</v>
      </c>
      <c r="T5" s="44">
        <f t="shared" ref="T5:T31" si="15">T4</f>
        <v>0</v>
      </c>
      <c r="U5" s="44">
        <f t="shared" si="9"/>
        <v>0</v>
      </c>
      <c r="V5" s="52"/>
      <c r="W5" s="37"/>
      <c r="X5" s="44">
        <f t="shared" si="4"/>
        <v>0</v>
      </c>
      <c r="Y5" s="215">
        <f t="shared" ref="Y5:Y31" si="16">Y4</f>
        <v>0</v>
      </c>
      <c r="Z5" s="215">
        <f t="shared" si="10"/>
        <v>0</v>
      </c>
      <c r="AA5" s="44">
        <f t="shared" si="11"/>
        <v>0</v>
      </c>
      <c r="AB5" s="118"/>
      <c r="AC5" s="44">
        <f t="shared" si="5"/>
        <v>0</v>
      </c>
      <c r="AD5" s="36">
        <f t="shared" si="12"/>
        <v>0</v>
      </c>
    </row>
    <row r="6" spans="1:31">
      <c r="A6" s="121"/>
      <c r="B6" s="117"/>
      <c r="C6" s="118"/>
      <c r="D6" s="44">
        <f t="shared" si="0"/>
        <v>0</v>
      </c>
      <c r="E6" s="44">
        <f t="shared" si="13"/>
        <v>0</v>
      </c>
      <c r="F6" s="44">
        <f t="shared" si="6"/>
        <v>0</v>
      </c>
      <c r="G6" s="50"/>
      <c r="H6" s="118"/>
      <c r="I6" s="44">
        <f t="shared" si="1"/>
        <v>0</v>
      </c>
      <c r="J6" s="44"/>
      <c r="K6" s="44">
        <f t="shared" si="7"/>
        <v>0</v>
      </c>
      <c r="L6" s="50"/>
      <c r="M6" s="37"/>
      <c r="N6" s="44">
        <f t="shared" si="2"/>
        <v>0</v>
      </c>
      <c r="O6" s="44">
        <f t="shared" si="14"/>
        <v>0</v>
      </c>
      <c r="P6" s="44">
        <f t="shared" si="8"/>
        <v>0</v>
      </c>
      <c r="Q6" s="50"/>
      <c r="R6" s="37"/>
      <c r="S6" s="44">
        <f t="shared" si="3"/>
        <v>0</v>
      </c>
      <c r="T6" s="44">
        <f t="shared" si="15"/>
        <v>0</v>
      </c>
      <c r="U6" s="44">
        <f t="shared" si="9"/>
        <v>0</v>
      </c>
      <c r="V6" s="52"/>
      <c r="W6" s="37"/>
      <c r="X6" s="44">
        <f t="shared" si="4"/>
        <v>0</v>
      </c>
      <c r="Y6" s="215">
        <f t="shared" si="16"/>
        <v>0</v>
      </c>
      <c r="Z6" s="215">
        <f t="shared" si="10"/>
        <v>0</v>
      </c>
      <c r="AA6" s="44">
        <f t="shared" si="11"/>
        <v>0</v>
      </c>
      <c r="AB6" s="118"/>
      <c r="AC6" s="44">
        <f t="shared" si="5"/>
        <v>0</v>
      </c>
      <c r="AD6" s="36">
        <f t="shared" si="12"/>
        <v>0</v>
      </c>
    </row>
    <row r="7" spans="1:31">
      <c r="A7" s="117"/>
      <c r="B7" s="117"/>
      <c r="C7" s="118"/>
      <c r="D7" s="44">
        <f t="shared" si="0"/>
        <v>0</v>
      </c>
      <c r="E7" s="44">
        <f t="shared" si="13"/>
        <v>0</v>
      </c>
      <c r="F7" s="44">
        <f t="shared" si="6"/>
        <v>0</v>
      </c>
      <c r="G7" s="50"/>
      <c r="H7" s="118"/>
      <c r="I7" s="44">
        <f t="shared" si="1"/>
        <v>0</v>
      </c>
      <c r="J7" s="44"/>
      <c r="K7" s="44">
        <f t="shared" si="7"/>
        <v>0</v>
      </c>
      <c r="L7" s="50"/>
      <c r="M7" s="37"/>
      <c r="N7" s="44">
        <f t="shared" si="2"/>
        <v>0</v>
      </c>
      <c r="O7" s="44">
        <f t="shared" si="14"/>
        <v>0</v>
      </c>
      <c r="P7" s="44">
        <f t="shared" si="8"/>
        <v>0</v>
      </c>
      <c r="Q7" s="50"/>
      <c r="R7" s="37"/>
      <c r="S7" s="44">
        <f t="shared" si="3"/>
        <v>0</v>
      </c>
      <c r="T7" s="44">
        <f t="shared" si="15"/>
        <v>0</v>
      </c>
      <c r="U7" s="44">
        <f t="shared" si="9"/>
        <v>0</v>
      </c>
      <c r="V7" s="52"/>
      <c r="W7" s="37"/>
      <c r="X7" s="44">
        <f t="shared" si="4"/>
        <v>0</v>
      </c>
      <c r="Y7" s="215">
        <f t="shared" si="16"/>
        <v>0</v>
      </c>
      <c r="Z7" s="215">
        <f t="shared" si="10"/>
        <v>0</v>
      </c>
      <c r="AA7" s="44">
        <f t="shared" si="11"/>
        <v>0</v>
      </c>
      <c r="AB7" s="118"/>
      <c r="AC7" s="44">
        <f t="shared" si="5"/>
        <v>0</v>
      </c>
      <c r="AD7" s="36">
        <f t="shared" si="12"/>
        <v>0</v>
      </c>
    </row>
    <row r="8" spans="1:31">
      <c r="A8" s="117"/>
      <c r="B8" s="117"/>
      <c r="C8" s="118"/>
      <c r="D8" s="44">
        <f t="shared" si="0"/>
        <v>0</v>
      </c>
      <c r="E8" s="44">
        <f t="shared" si="13"/>
        <v>0</v>
      </c>
      <c r="F8" s="44">
        <f t="shared" si="6"/>
        <v>0</v>
      </c>
      <c r="G8" s="50"/>
      <c r="H8" s="118"/>
      <c r="I8" s="44">
        <f t="shared" si="1"/>
        <v>0</v>
      </c>
      <c r="J8" s="44"/>
      <c r="K8" s="44">
        <f t="shared" si="7"/>
        <v>0</v>
      </c>
      <c r="L8" s="50"/>
      <c r="M8" s="37"/>
      <c r="N8" s="44">
        <f t="shared" si="2"/>
        <v>0</v>
      </c>
      <c r="O8" s="44">
        <f t="shared" si="14"/>
        <v>0</v>
      </c>
      <c r="P8" s="44">
        <f t="shared" si="8"/>
        <v>0</v>
      </c>
      <c r="Q8" s="50"/>
      <c r="R8" s="37"/>
      <c r="S8" s="44">
        <f t="shared" si="3"/>
        <v>0</v>
      </c>
      <c r="T8" s="44">
        <f t="shared" si="15"/>
        <v>0</v>
      </c>
      <c r="U8" s="44">
        <f t="shared" si="9"/>
        <v>0</v>
      </c>
      <c r="V8" s="52"/>
      <c r="W8" s="37"/>
      <c r="X8" s="44">
        <f t="shared" si="4"/>
        <v>0</v>
      </c>
      <c r="Y8" s="215">
        <f t="shared" si="16"/>
        <v>0</v>
      </c>
      <c r="Z8" s="215">
        <f t="shared" si="10"/>
        <v>0</v>
      </c>
      <c r="AA8" s="44">
        <f t="shared" si="11"/>
        <v>0</v>
      </c>
      <c r="AB8" s="118"/>
      <c r="AC8" s="44">
        <f t="shared" si="5"/>
        <v>0</v>
      </c>
      <c r="AD8" s="36">
        <f t="shared" si="12"/>
        <v>0</v>
      </c>
    </row>
    <row r="9" spans="1:31">
      <c r="A9" s="117"/>
      <c r="B9" s="117"/>
      <c r="C9" s="118"/>
      <c r="D9" s="44">
        <f t="shared" si="0"/>
        <v>0</v>
      </c>
      <c r="E9" s="44">
        <f t="shared" si="13"/>
        <v>0</v>
      </c>
      <c r="F9" s="44">
        <f t="shared" si="6"/>
        <v>0</v>
      </c>
      <c r="G9" s="50"/>
      <c r="H9" s="37"/>
      <c r="I9" s="44">
        <f t="shared" si="1"/>
        <v>0</v>
      </c>
      <c r="J9" s="44"/>
      <c r="K9" s="44">
        <f t="shared" si="7"/>
        <v>0</v>
      </c>
      <c r="L9" s="50"/>
      <c r="M9" s="37"/>
      <c r="N9" s="44">
        <f t="shared" si="2"/>
        <v>0</v>
      </c>
      <c r="O9" s="44">
        <f t="shared" si="14"/>
        <v>0</v>
      </c>
      <c r="P9" s="44">
        <f t="shared" si="8"/>
        <v>0</v>
      </c>
      <c r="Q9" s="50"/>
      <c r="R9" s="37"/>
      <c r="S9" s="44">
        <f t="shared" si="3"/>
        <v>0</v>
      </c>
      <c r="T9" s="44">
        <f t="shared" si="15"/>
        <v>0</v>
      </c>
      <c r="U9" s="44">
        <f t="shared" si="9"/>
        <v>0</v>
      </c>
      <c r="V9" s="52"/>
      <c r="W9" s="37"/>
      <c r="X9" s="44">
        <f t="shared" si="4"/>
        <v>0</v>
      </c>
      <c r="Y9" s="215">
        <f t="shared" si="16"/>
        <v>0</v>
      </c>
      <c r="Z9" s="215">
        <f t="shared" si="10"/>
        <v>0</v>
      </c>
      <c r="AA9" s="44">
        <f t="shared" si="11"/>
        <v>0</v>
      </c>
      <c r="AB9" s="118"/>
      <c r="AC9" s="44">
        <f t="shared" si="5"/>
        <v>0</v>
      </c>
      <c r="AD9" s="36">
        <f t="shared" si="12"/>
        <v>0</v>
      </c>
    </row>
    <row r="10" spans="1:31">
      <c r="A10" s="117"/>
      <c r="B10" s="117"/>
      <c r="C10" s="118"/>
      <c r="D10" s="44">
        <f t="shared" si="0"/>
        <v>0</v>
      </c>
      <c r="E10" s="44">
        <f t="shared" si="13"/>
        <v>0</v>
      </c>
      <c r="F10" s="44">
        <f t="shared" si="6"/>
        <v>0</v>
      </c>
      <c r="G10" s="50"/>
      <c r="H10" s="37"/>
      <c r="I10" s="44">
        <f t="shared" si="1"/>
        <v>0</v>
      </c>
      <c r="J10" s="44"/>
      <c r="K10" s="44">
        <f t="shared" si="7"/>
        <v>0</v>
      </c>
      <c r="L10" s="50"/>
      <c r="M10" s="37"/>
      <c r="N10" s="44">
        <f t="shared" si="2"/>
        <v>0</v>
      </c>
      <c r="O10" s="44">
        <f t="shared" si="14"/>
        <v>0</v>
      </c>
      <c r="P10" s="44">
        <f t="shared" si="8"/>
        <v>0</v>
      </c>
      <c r="Q10" s="50"/>
      <c r="R10" s="37"/>
      <c r="S10" s="44">
        <f t="shared" si="3"/>
        <v>0</v>
      </c>
      <c r="T10" s="44">
        <f t="shared" si="15"/>
        <v>0</v>
      </c>
      <c r="U10" s="44">
        <f t="shared" si="9"/>
        <v>0</v>
      </c>
      <c r="V10" s="52"/>
      <c r="W10" s="37"/>
      <c r="X10" s="44">
        <f t="shared" si="4"/>
        <v>0</v>
      </c>
      <c r="Y10" s="215">
        <f t="shared" si="16"/>
        <v>0</v>
      </c>
      <c r="Z10" s="215">
        <f t="shared" si="10"/>
        <v>0</v>
      </c>
      <c r="AA10" s="44">
        <f t="shared" si="11"/>
        <v>0</v>
      </c>
      <c r="AB10" s="118"/>
      <c r="AC10" s="44">
        <f t="shared" si="5"/>
        <v>0</v>
      </c>
      <c r="AD10" s="36">
        <f t="shared" si="12"/>
        <v>0</v>
      </c>
    </row>
    <row r="11" spans="1:31">
      <c r="A11" s="117"/>
      <c r="B11" s="117"/>
      <c r="C11" s="118"/>
      <c r="D11" s="44">
        <f t="shared" si="0"/>
        <v>0</v>
      </c>
      <c r="E11" s="44">
        <f t="shared" si="13"/>
        <v>0</v>
      </c>
      <c r="F11" s="44">
        <f t="shared" si="6"/>
        <v>0</v>
      </c>
      <c r="G11" s="50"/>
      <c r="H11" s="37"/>
      <c r="I11" s="44">
        <f t="shared" si="1"/>
        <v>0</v>
      </c>
      <c r="J11" s="44"/>
      <c r="K11" s="44">
        <f t="shared" si="7"/>
        <v>0</v>
      </c>
      <c r="L11" s="50"/>
      <c r="M11" s="37"/>
      <c r="N11" s="44">
        <f t="shared" si="2"/>
        <v>0</v>
      </c>
      <c r="O11" s="44">
        <f t="shared" si="14"/>
        <v>0</v>
      </c>
      <c r="P11" s="44">
        <f t="shared" si="8"/>
        <v>0</v>
      </c>
      <c r="Q11" s="50"/>
      <c r="R11" s="37"/>
      <c r="S11" s="44">
        <f t="shared" si="3"/>
        <v>0</v>
      </c>
      <c r="T11" s="44">
        <f t="shared" si="15"/>
        <v>0</v>
      </c>
      <c r="U11" s="44">
        <f t="shared" si="9"/>
        <v>0</v>
      </c>
      <c r="V11" s="52"/>
      <c r="W11" s="37"/>
      <c r="X11" s="44">
        <f t="shared" si="4"/>
        <v>0</v>
      </c>
      <c r="Y11" s="215">
        <f t="shared" si="16"/>
        <v>0</v>
      </c>
      <c r="Z11" s="215">
        <f t="shared" si="10"/>
        <v>0</v>
      </c>
      <c r="AA11" s="44">
        <f t="shared" si="11"/>
        <v>0</v>
      </c>
      <c r="AB11" s="37"/>
      <c r="AC11" s="44">
        <f t="shared" si="5"/>
        <v>0</v>
      </c>
      <c r="AD11" s="36">
        <f t="shared" si="12"/>
        <v>0</v>
      </c>
    </row>
    <row r="12" spans="1:31">
      <c r="A12" s="117"/>
      <c r="B12" s="117"/>
      <c r="C12" s="118"/>
      <c r="D12" s="44">
        <f t="shared" si="0"/>
        <v>0</v>
      </c>
      <c r="E12" s="44">
        <f t="shared" si="13"/>
        <v>0</v>
      </c>
      <c r="F12" s="44">
        <f t="shared" si="6"/>
        <v>0</v>
      </c>
      <c r="G12" s="50"/>
      <c r="H12" s="37"/>
      <c r="I12" s="44">
        <f t="shared" si="1"/>
        <v>0</v>
      </c>
      <c r="J12" s="44"/>
      <c r="K12" s="44">
        <f t="shared" si="7"/>
        <v>0</v>
      </c>
      <c r="L12" s="50"/>
      <c r="M12" s="37"/>
      <c r="N12" s="44">
        <f t="shared" si="2"/>
        <v>0</v>
      </c>
      <c r="O12" s="44">
        <f t="shared" si="14"/>
        <v>0</v>
      </c>
      <c r="P12" s="44">
        <f t="shared" si="8"/>
        <v>0</v>
      </c>
      <c r="Q12" s="50"/>
      <c r="R12" s="37"/>
      <c r="S12" s="44">
        <f t="shared" si="3"/>
        <v>0</v>
      </c>
      <c r="T12" s="44">
        <f t="shared" si="15"/>
        <v>0</v>
      </c>
      <c r="U12" s="44">
        <f t="shared" si="9"/>
        <v>0</v>
      </c>
      <c r="V12" s="52"/>
      <c r="W12" s="37"/>
      <c r="X12" s="44">
        <f t="shared" si="4"/>
        <v>0</v>
      </c>
      <c r="Y12" s="215">
        <f t="shared" si="16"/>
        <v>0</v>
      </c>
      <c r="Z12" s="215">
        <f t="shared" si="10"/>
        <v>0</v>
      </c>
      <c r="AA12" s="44">
        <f t="shared" si="11"/>
        <v>0</v>
      </c>
      <c r="AB12" s="37"/>
      <c r="AC12" s="44">
        <f t="shared" si="5"/>
        <v>0</v>
      </c>
      <c r="AD12" s="36">
        <f t="shared" si="12"/>
        <v>0</v>
      </c>
    </row>
    <row r="13" spans="1:31">
      <c r="A13" s="117"/>
      <c r="B13" s="117"/>
      <c r="C13" s="118"/>
      <c r="D13" s="44">
        <f t="shared" si="0"/>
        <v>0</v>
      </c>
      <c r="E13" s="44">
        <f t="shared" si="13"/>
        <v>0</v>
      </c>
      <c r="F13" s="44">
        <f t="shared" si="6"/>
        <v>0</v>
      </c>
      <c r="G13" s="50"/>
      <c r="H13" s="37"/>
      <c r="I13" s="44">
        <f t="shared" si="1"/>
        <v>0</v>
      </c>
      <c r="J13" s="44"/>
      <c r="K13" s="44">
        <f t="shared" si="7"/>
        <v>0</v>
      </c>
      <c r="L13" s="50"/>
      <c r="M13" s="37"/>
      <c r="N13" s="44">
        <f t="shared" si="2"/>
        <v>0</v>
      </c>
      <c r="O13" s="44">
        <f t="shared" si="14"/>
        <v>0</v>
      </c>
      <c r="P13" s="44">
        <f t="shared" si="8"/>
        <v>0</v>
      </c>
      <c r="Q13" s="50"/>
      <c r="R13" s="37"/>
      <c r="S13" s="44">
        <f t="shared" si="3"/>
        <v>0</v>
      </c>
      <c r="T13" s="44">
        <f t="shared" si="15"/>
        <v>0</v>
      </c>
      <c r="U13" s="44">
        <f t="shared" si="9"/>
        <v>0</v>
      </c>
      <c r="V13" s="52"/>
      <c r="W13" s="37"/>
      <c r="X13" s="44">
        <f t="shared" si="4"/>
        <v>0</v>
      </c>
      <c r="Y13" s="215">
        <f t="shared" si="16"/>
        <v>0</v>
      </c>
      <c r="Z13" s="215">
        <f t="shared" si="10"/>
        <v>0</v>
      </c>
      <c r="AA13" s="44">
        <f t="shared" si="11"/>
        <v>0</v>
      </c>
      <c r="AB13" s="37"/>
      <c r="AC13" s="44">
        <f t="shared" si="5"/>
        <v>0</v>
      </c>
      <c r="AD13" s="36">
        <f t="shared" si="12"/>
        <v>0</v>
      </c>
    </row>
    <row r="14" spans="1:31">
      <c r="A14" s="117"/>
      <c r="B14" s="117"/>
      <c r="C14" s="118"/>
      <c r="D14" s="44">
        <f t="shared" si="0"/>
        <v>0</v>
      </c>
      <c r="E14" s="44">
        <f t="shared" si="13"/>
        <v>0</v>
      </c>
      <c r="F14" s="44">
        <f t="shared" si="6"/>
        <v>0</v>
      </c>
      <c r="G14" s="50"/>
      <c r="H14" s="37"/>
      <c r="I14" s="44">
        <f t="shared" si="1"/>
        <v>0</v>
      </c>
      <c r="J14" s="44"/>
      <c r="K14" s="44">
        <f t="shared" si="7"/>
        <v>0</v>
      </c>
      <c r="L14" s="50"/>
      <c r="M14" s="37"/>
      <c r="N14" s="44">
        <f t="shared" si="2"/>
        <v>0</v>
      </c>
      <c r="O14" s="44">
        <f t="shared" si="14"/>
        <v>0</v>
      </c>
      <c r="P14" s="44">
        <f t="shared" si="8"/>
        <v>0</v>
      </c>
      <c r="Q14" s="50"/>
      <c r="R14" s="37"/>
      <c r="S14" s="44">
        <f t="shared" si="3"/>
        <v>0</v>
      </c>
      <c r="T14" s="44">
        <f t="shared" si="15"/>
        <v>0</v>
      </c>
      <c r="U14" s="44">
        <f t="shared" si="9"/>
        <v>0</v>
      </c>
      <c r="V14" s="52"/>
      <c r="W14" s="37"/>
      <c r="X14" s="44">
        <f t="shared" si="4"/>
        <v>0</v>
      </c>
      <c r="Y14" s="215">
        <f t="shared" si="16"/>
        <v>0</v>
      </c>
      <c r="Z14" s="215">
        <f t="shared" si="10"/>
        <v>0</v>
      </c>
      <c r="AA14" s="44">
        <f t="shared" si="11"/>
        <v>0</v>
      </c>
      <c r="AB14" s="37"/>
      <c r="AC14" s="44">
        <f t="shared" si="5"/>
        <v>0</v>
      </c>
      <c r="AD14" s="36">
        <f t="shared" si="12"/>
        <v>0</v>
      </c>
    </row>
    <row r="15" spans="1:31">
      <c r="A15" s="117"/>
      <c r="B15" s="117"/>
      <c r="C15" s="118"/>
      <c r="D15" s="44">
        <f t="shared" si="0"/>
        <v>0</v>
      </c>
      <c r="E15" s="44">
        <f t="shared" si="13"/>
        <v>0</v>
      </c>
      <c r="F15" s="44">
        <f t="shared" si="6"/>
        <v>0</v>
      </c>
      <c r="G15" s="50"/>
      <c r="H15" s="37"/>
      <c r="I15" s="44">
        <f t="shared" si="1"/>
        <v>0</v>
      </c>
      <c r="J15" s="44"/>
      <c r="K15" s="44">
        <f t="shared" si="7"/>
        <v>0</v>
      </c>
      <c r="L15" s="50"/>
      <c r="M15" s="37"/>
      <c r="N15" s="44">
        <f t="shared" si="2"/>
        <v>0</v>
      </c>
      <c r="O15" s="44">
        <f t="shared" si="14"/>
        <v>0</v>
      </c>
      <c r="P15" s="44">
        <f t="shared" si="8"/>
        <v>0</v>
      </c>
      <c r="Q15" s="50"/>
      <c r="R15" s="37"/>
      <c r="S15" s="44">
        <f t="shared" si="3"/>
        <v>0</v>
      </c>
      <c r="T15" s="44">
        <f t="shared" si="15"/>
        <v>0</v>
      </c>
      <c r="U15" s="44">
        <f t="shared" si="9"/>
        <v>0</v>
      </c>
      <c r="V15" s="52"/>
      <c r="W15" s="37"/>
      <c r="X15" s="44">
        <f t="shared" si="4"/>
        <v>0</v>
      </c>
      <c r="Y15" s="215">
        <f t="shared" si="16"/>
        <v>0</v>
      </c>
      <c r="Z15" s="215">
        <f t="shared" si="10"/>
        <v>0</v>
      </c>
      <c r="AA15" s="44">
        <f t="shared" si="11"/>
        <v>0</v>
      </c>
      <c r="AB15" s="37"/>
      <c r="AC15" s="44">
        <f t="shared" si="5"/>
        <v>0</v>
      </c>
      <c r="AD15" s="36">
        <f t="shared" si="12"/>
        <v>0</v>
      </c>
    </row>
    <row r="16" spans="1:31">
      <c r="A16" s="117"/>
      <c r="B16" s="110"/>
      <c r="C16" s="118"/>
      <c r="D16" s="44">
        <f t="shared" si="0"/>
        <v>0</v>
      </c>
      <c r="E16" s="44">
        <f t="shared" si="13"/>
        <v>0</v>
      </c>
      <c r="F16" s="44">
        <f t="shared" si="6"/>
        <v>0</v>
      </c>
      <c r="G16" s="50"/>
      <c r="H16" s="37"/>
      <c r="I16" s="44">
        <f t="shared" si="1"/>
        <v>0</v>
      </c>
      <c r="J16" s="44"/>
      <c r="K16" s="44">
        <f t="shared" si="7"/>
        <v>0</v>
      </c>
      <c r="L16" s="50"/>
      <c r="M16" s="37"/>
      <c r="N16" s="44">
        <f t="shared" si="2"/>
        <v>0</v>
      </c>
      <c r="O16" s="44">
        <f t="shared" si="14"/>
        <v>0</v>
      </c>
      <c r="P16" s="44">
        <f t="shared" si="8"/>
        <v>0</v>
      </c>
      <c r="Q16" s="50"/>
      <c r="R16" s="37"/>
      <c r="S16" s="44">
        <f t="shared" si="3"/>
        <v>0</v>
      </c>
      <c r="T16" s="44">
        <f t="shared" si="15"/>
        <v>0</v>
      </c>
      <c r="U16" s="44">
        <f t="shared" si="9"/>
        <v>0</v>
      </c>
      <c r="V16" s="52"/>
      <c r="W16" s="37"/>
      <c r="X16" s="44">
        <f t="shared" si="4"/>
        <v>0</v>
      </c>
      <c r="Y16" s="215">
        <f t="shared" si="16"/>
        <v>0</v>
      </c>
      <c r="Z16" s="215">
        <f t="shared" si="10"/>
        <v>0</v>
      </c>
      <c r="AA16" s="44">
        <f t="shared" si="11"/>
        <v>0</v>
      </c>
      <c r="AB16" s="37"/>
      <c r="AC16" s="44">
        <f t="shared" si="5"/>
        <v>0</v>
      </c>
      <c r="AD16" s="36">
        <f t="shared" si="12"/>
        <v>0</v>
      </c>
    </row>
    <row r="17" spans="1:30">
      <c r="A17" s="117"/>
      <c r="B17" s="110"/>
      <c r="C17" s="118"/>
      <c r="D17" s="44">
        <f t="shared" si="0"/>
        <v>0</v>
      </c>
      <c r="E17" s="44">
        <f t="shared" si="13"/>
        <v>0</v>
      </c>
      <c r="F17" s="44">
        <f t="shared" si="6"/>
        <v>0</v>
      </c>
      <c r="G17" s="50"/>
      <c r="H17" s="37"/>
      <c r="I17" s="44">
        <f t="shared" si="1"/>
        <v>0</v>
      </c>
      <c r="J17" s="44"/>
      <c r="K17" s="44">
        <f t="shared" si="7"/>
        <v>0</v>
      </c>
      <c r="L17" s="50"/>
      <c r="M17" s="37"/>
      <c r="N17" s="44">
        <f t="shared" si="2"/>
        <v>0</v>
      </c>
      <c r="O17" s="44">
        <f t="shared" si="14"/>
        <v>0</v>
      </c>
      <c r="P17" s="44">
        <f t="shared" si="8"/>
        <v>0</v>
      </c>
      <c r="Q17" s="50"/>
      <c r="R17" s="37"/>
      <c r="S17" s="44">
        <f t="shared" si="3"/>
        <v>0</v>
      </c>
      <c r="T17" s="44">
        <f t="shared" si="15"/>
        <v>0</v>
      </c>
      <c r="U17" s="44">
        <f t="shared" si="9"/>
        <v>0</v>
      </c>
      <c r="V17" s="52"/>
      <c r="W17" s="37"/>
      <c r="X17" s="44">
        <f t="shared" si="4"/>
        <v>0</v>
      </c>
      <c r="Y17" s="215">
        <f t="shared" si="16"/>
        <v>0</v>
      </c>
      <c r="Z17" s="215">
        <f t="shared" si="10"/>
        <v>0</v>
      </c>
      <c r="AA17" s="44">
        <f t="shared" si="11"/>
        <v>0</v>
      </c>
      <c r="AB17" s="37"/>
      <c r="AC17" s="44">
        <f t="shared" si="5"/>
        <v>0</v>
      </c>
      <c r="AD17" s="36">
        <f t="shared" si="12"/>
        <v>0</v>
      </c>
    </row>
    <row r="18" spans="1:30">
      <c r="A18" s="117"/>
      <c r="B18" s="110"/>
      <c r="C18" s="118"/>
      <c r="D18" s="44">
        <f t="shared" si="0"/>
        <v>0</v>
      </c>
      <c r="E18" s="44">
        <f t="shared" si="13"/>
        <v>0</v>
      </c>
      <c r="F18" s="44">
        <f t="shared" si="6"/>
        <v>0</v>
      </c>
      <c r="G18" s="50"/>
      <c r="H18" s="37"/>
      <c r="I18" s="44">
        <f t="shared" si="1"/>
        <v>0</v>
      </c>
      <c r="J18" s="44"/>
      <c r="K18" s="44">
        <f t="shared" si="7"/>
        <v>0</v>
      </c>
      <c r="L18" s="50"/>
      <c r="M18" s="37"/>
      <c r="N18" s="44">
        <f t="shared" si="2"/>
        <v>0</v>
      </c>
      <c r="O18" s="44">
        <f t="shared" si="14"/>
        <v>0</v>
      </c>
      <c r="P18" s="44">
        <f t="shared" si="8"/>
        <v>0</v>
      </c>
      <c r="Q18" s="50"/>
      <c r="R18" s="37"/>
      <c r="S18" s="44">
        <f t="shared" si="3"/>
        <v>0</v>
      </c>
      <c r="T18" s="44">
        <f t="shared" si="15"/>
        <v>0</v>
      </c>
      <c r="U18" s="44">
        <f t="shared" si="9"/>
        <v>0</v>
      </c>
      <c r="V18" s="52"/>
      <c r="W18" s="37"/>
      <c r="X18" s="44">
        <f t="shared" si="4"/>
        <v>0</v>
      </c>
      <c r="Y18" s="215">
        <f t="shared" si="16"/>
        <v>0</v>
      </c>
      <c r="Z18" s="215">
        <f t="shared" si="10"/>
        <v>0</v>
      </c>
      <c r="AA18" s="44">
        <f t="shared" si="11"/>
        <v>0</v>
      </c>
      <c r="AB18" s="37"/>
      <c r="AC18" s="44">
        <f t="shared" si="5"/>
        <v>0</v>
      </c>
      <c r="AD18" s="36">
        <f t="shared" si="12"/>
        <v>0</v>
      </c>
    </row>
    <row r="19" spans="1:30">
      <c r="A19" s="117"/>
      <c r="B19" s="110"/>
      <c r="C19" s="118"/>
      <c r="D19" s="44">
        <f t="shared" si="0"/>
        <v>0</v>
      </c>
      <c r="E19" s="44">
        <f t="shared" si="13"/>
        <v>0</v>
      </c>
      <c r="F19" s="44">
        <f t="shared" si="6"/>
        <v>0</v>
      </c>
      <c r="G19" s="50"/>
      <c r="H19" s="37"/>
      <c r="I19" s="44">
        <f t="shared" si="1"/>
        <v>0</v>
      </c>
      <c r="J19" s="44"/>
      <c r="K19" s="44">
        <f t="shared" si="7"/>
        <v>0</v>
      </c>
      <c r="L19" s="50"/>
      <c r="M19" s="37"/>
      <c r="N19" s="44">
        <f t="shared" si="2"/>
        <v>0</v>
      </c>
      <c r="O19" s="44">
        <f t="shared" si="14"/>
        <v>0</v>
      </c>
      <c r="P19" s="44">
        <f t="shared" si="8"/>
        <v>0</v>
      </c>
      <c r="Q19" s="50"/>
      <c r="R19" s="37"/>
      <c r="S19" s="44">
        <f t="shared" si="3"/>
        <v>0</v>
      </c>
      <c r="T19" s="44">
        <f t="shared" si="15"/>
        <v>0</v>
      </c>
      <c r="U19" s="44">
        <f t="shared" si="9"/>
        <v>0</v>
      </c>
      <c r="V19" s="52"/>
      <c r="W19" s="37"/>
      <c r="X19" s="44">
        <f t="shared" si="4"/>
        <v>0</v>
      </c>
      <c r="Y19" s="215">
        <f t="shared" si="16"/>
        <v>0</v>
      </c>
      <c r="Z19" s="215">
        <f t="shared" si="10"/>
        <v>0</v>
      </c>
      <c r="AA19" s="44">
        <f t="shared" si="11"/>
        <v>0</v>
      </c>
      <c r="AB19" s="37"/>
      <c r="AC19" s="44">
        <f t="shared" si="5"/>
        <v>0</v>
      </c>
      <c r="AD19" s="36">
        <f t="shared" si="12"/>
        <v>0</v>
      </c>
    </row>
    <row r="20" spans="1:30">
      <c r="A20" s="117"/>
      <c r="B20" s="110"/>
      <c r="C20" s="118"/>
      <c r="D20" s="44">
        <f t="shared" si="0"/>
        <v>0</v>
      </c>
      <c r="E20" s="44">
        <f t="shared" si="13"/>
        <v>0</v>
      </c>
      <c r="F20" s="44">
        <f t="shared" si="6"/>
        <v>0</v>
      </c>
      <c r="G20" s="50"/>
      <c r="H20" s="37"/>
      <c r="I20" s="44">
        <f t="shared" si="1"/>
        <v>0</v>
      </c>
      <c r="J20" s="44"/>
      <c r="K20" s="44">
        <f t="shared" si="7"/>
        <v>0</v>
      </c>
      <c r="L20" s="50"/>
      <c r="M20" s="37"/>
      <c r="N20" s="44">
        <f t="shared" si="2"/>
        <v>0</v>
      </c>
      <c r="O20" s="44">
        <f t="shared" si="14"/>
        <v>0</v>
      </c>
      <c r="P20" s="44">
        <f t="shared" si="8"/>
        <v>0</v>
      </c>
      <c r="Q20" s="50"/>
      <c r="R20" s="37"/>
      <c r="S20" s="44">
        <f t="shared" si="3"/>
        <v>0</v>
      </c>
      <c r="T20" s="44">
        <f t="shared" si="15"/>
        <v>0</v>
      </c>
      <c r="U20" s="44">
        <f t="shared" si="9"/>
        <v>0</v>
      </c>
      <c r="V20" s="52"/>
      <c r="W20" s="37"/>
      <c r="X20" s="44">
        <f t="shared" si="4"/>
        <v>0</v>
      </c>
      <c r="Y20" s="215">
        <f t="shared" si="16"/>
        <v>0</v>
      </c>
      <c r="Z20" s="215">
        <f t="shared" si="10"/>
        <v>0</v>
      </c>
      <c r="AA20" s="44">
        <f t="shared" si="11"/>
        <v>0</v>
      </c>
      <c r="AB20" s="37"/>
      <c r="AC20" s="44">
        <f t="shared" si="5"/>
        <v>0</v>
      </c>
      <c r="AD20" s="36">
        <f t="shared" si="12"/>
        <v>0</v>
      </c>
    </row>
    <row r="21" spans="1:30">
      <c r="A21" s="117"/>
      <c r="B21" s="110"/>
      <c r="C21" s="118"/>
      <c r="D21" s="44">
        <f t="shared" si="0"/>
        <v>0</v>
      </c>
      <c r="E21" s="44">
        <f t="shared" si="13"/>
        <v>0</v>
      </c>
      <c r="F21" s="44">
        <f t="shared" si="6"/>
        <v>0</v>
      </c>
      <c r="G21" s="50"/>
      <c r="H21" s="37"/>
      <c r="I21" s="44">
        <f t="shared" si="1"/>
        <v>0</v>
      </c>
      <c r="J21" s="44"/>
      <c r="K21" s="44">
        <f t="shared" si="7"/>
        <v>0</v>
      </c>
      <c r="L21" s="50"/>
      <c r="M21" s="37"/>
      <c r="N21" s="44">
        <f t="shared" si="2"/>
        <v>0</v>
      </c>
      <c r="O21" s="44">
        <f t="shared" si="14"/>
        <v>0</v>
      </c>
      <c r="P21" s="44">
        <f t="shared" si="8"/>
        <v>0</v>
      </c>
      <c r="Q21" s="50"/>
      <c r="R21" s="37"/>
      <c r="S21" s="44">
        <f t="shared" si="3"/>
        <v>0</v>
      </c>
      <c r="T21" s="44">
        <f t="shared" si="15"/>
        <v>0</v>
      </c>
      <c r="U21" s="44">
        <f t="shared" si="9"/>
        <v>0</v>
      </c>
      <c r="V21" s="52"/>
      <c r="W21" s="37"/>
      <c r="X21" s="44">
        <f t="shared" si="4"/>
        <v>0</v>
      </c>
      <c r="Y21" s="215">
        <f t="shared" si="16"/>
        <v>0</v>
      </c>
      <c r="Z21" s="215">
        <f t="shared" si="10"/>
        <v>0</v>
      </c>
      <c r="AA21" s="44">
        <f t="shared" si="11"/>
        <v>0</v>
      </c>
      <c r="AB21" s="37"/>
      <c r="AC21" s="44">
        <f t="shared" si="5"/>
        <v>0</v>
      </c>
      <c r="AD21" s="36">
        <f t="shared" si="12"/>
        <v>0</v>
      </c>
    </row>
    <row r="22" spans="1:30">
      <c r="A22" s="111"/>
      <c r="B22" s="110"/>
      <c r="C22" s="118"/>
      <c r="D22" s="44">
        <f t="shared" si="0"/>
        <v>0</v>
      </c>
      <c r="E22" s="44">
        <f t="shared" si="13"/>
        <v>0</v>
      </c>
      <c r="F22" s="44">
        <f t="shared" si="6"/>
        <v>0</v>
      </c>
      <c r="G22" s="50"/>
      <c r="H22" s="37"/>
      <c r="I22" s="44">
        <f t="shared" si="1"/>
        <v>0</v>
      </c>
      <c r="J22" s="44"/>
      <c r="K22" s="44">
        <f t="shared" si="7"/>
        <v>0</v>
      </c>
      <c r="L22" s="50"/>
      <c r="M22" s="37"/>
      <c r="N22" s="44">
        <f t="shared" si="2"/>
        <v>0</v>
      </c>
      <c r="O22" s="44">
        <f t="shared" si="14"/>
        <v>0</v>
      </c>
      <c r="P22" s="44">
        <f t="shared" si="8"/>
        <v>0</v>
      </c>
      <c r="Q22" s="50"/>
      <c r="R22" s="37"/>
      <c r="S22" s="44">
        <f t="shared" si="3"/>
        <v>0</v>
      </c>
      <c r="T22" s="44">
        <f t="shared" si="15"/>
        <v>0</v>
      </c>
      <c r="U22" s="44">
        <f t="shared" si="9"/>
        <v>0</v>
      </c>
      <c r="V22" s="52"/>
      <c r="W22" s="37"/>
      <c r="X22" s="44">
        <f t="shared" si="4"/>
        <v>0</v>
      </c>
      <c r="Y22" s="215">
        <f t="shared" si="16"/>
        <v>0</v>
      </c>
      <c r="Z22" s="215">
        <f t="shared" si="10"/>
        <v>0</v>
      </c>
      <c r="AA22" s="44">
        <f t="shared" si="11"/>
        <v>0</v>
      </c>
      <c r="AB22" s="37"/>
      <c r="AC22" s="44">
        <f t="shared" si="5"/>
        <v>0</v>
      </c>
      <c r="AD22" s="36">
        <f t="shared" si="12"/>
        <v>0</v>
      </c>
    </row>
    <row r="23" spans="1:30">
      <c r="A23" s="117"/>
      <c r="B23" s="110"/>
      <c r="C23" s="118"/>
      <c r="D23" s="44">
        <f t="shared" si="0"/>
        <v>0</v>
      </c>
      <c r="E23" s="44">
        <f t="shared" si="13"/>
        <v>0</v>
      </c>
      <c r="F23" s="44">
        <f t="shared" si="6"/>
        <v>0</v>
      </c>
      <c r="G23" s="50"/>
      <c r="H23" s="37"/>
      <c r="I23" s="44">
        <f t="shared" si="1"/>
        <v>0</v>
      </c>
      <c r="J23" s="44"/>
      <c r="K23" s="44">
        <f t="shared" si="7"/>
        <v>0</v>
      </c>
      <c r="L23" s="50"/>
      <c r="M23" s="37"/>
      <c r="N23" s="44">
        <f t="shared" si="2"/>
        <v>0</v>
      </c>
      <c r="O23" s="44">
        <f t="shared" si="14"/>
        <v>0</v>
      </c>
      <c r="P23" s="44">
        <f t="shared" si="8"/>
        <v>0</v>
      </c>
      <c r="Q23" s="50"/>
      <c r="R23" s="37"/>
      <c r="S23" s="44">
        <f t="shared" si="3"/>
        <v>0</v>
      </c>
      <c r="T23" s="44">
        <f t="shared" si="15"/>
        <v>0</v>
      </c>
      <c r="U23" s="44">
        <f t="shared" si="9"/>
        <v>0</v>
      </c>
      <c r="V23" s="52"/>
      <c r="W23" s="37"/>
      <c r="X23" s="44">
        <f t="shared" si="4"/>
        <v>0</v>
      </c>
      <c r="Y23" s="215">
        <f t="shared" si="16"/>
        <v>0</v>
      </c>
      <c r="Z23" s="215">
        <f t="shared" si="10"/>
        <v>0</v>
      </c>
      <c r="AA23" s="44">
        <f t="shared" si="11"/>
        <v>0</v>
      </c>
      <c r="AB23" s="37"/>
      <c r="AC23" s="44">
        <f t="shared" si="5"/>
        <v>0</v>
      </c>
      <c r="AD23" s="36">
        <f t="shared" si="12"/>
        <v>0</v>
      </c>
    </row>
    <row r="24" spans="1:30">
      <c r="A24" s="117"/>
      <c r="B24" s="110"/>
      <c r="C24" s="118"/>
      <c r="D24" s="44">
        <f t="shared" si="0"/>
        <v>0</v>
      </c>
      <c r="E24" s="44">
        <f t="shared" si="13"/>
        <v>0</v>
      </c>
      <c r="F24" s="44">
        <f t="shared" si="6"/>
        <v>0</v>
      </c>
      <c r="G24" s="50"/>
      <c r="H24" s="37"/>
      <c r="I24" s="44">
        <f t="shared" si="1"/>
        <v>0</v>
      </c>
      <c r="J24" s="44"/>
      <c r="K24" s="44">
        <f t="shared" si="7"/>
        <v>0</v>
      </c>
      <c r="L24" s="50"/>
      <c r="M24" s="37"/>
      <c r="N24" s="44">
        <f t="shared" si="2"/>
        <v>0</v>
      </c>
      <c r="O24" s="44">
        <f t="shared" si="14"/>
        <v>0</v>
      </c>
      <c r="P24" s="44">
        <f t="shared" si="8"/>
        <v>0</v>
      </c>
      <c r="Q24" s="50"/>
      <c r="R24" s="37"/>
      <c r="S24" s="44">
        <f t="shared" si="3"/>
        <v>0</v>
      </c>
      <c r="T24" s="44">
        <f t="shared" si="15"/>
        <v>0</v>
      </c>
      <c r="U24" s="44">
        <f t="shared" si="9"/>
        <v>0</v>
      </c>
      <c r="V24" s="52"/>
      <c r="W24" s="37"/>
      <c r="X24" s="44">
        <f t="shared" si="4"/>
        <v>0</v>
      </c>
      <c r="Y24" s="215">
        <f t="shared" si="16"/>
        <v>0</v>
      </c>
      <c r="Z24" s="215">
        <f t="shared" si="10"/>
        <v>0</v>
      </c>
      <c r="AA24" s="44">
        <f t="shared" si="11"/>
        <v>0</v>
      </c>
      <c r="AB24" s="37"/>
      <c r="AC24" s="44">
        <f t="shared" si="5"/>
        <v>0</v>
      </c>
      <c r="AD24" s="36">
        <f t="shared" si="12"/>
        <v>0</v>
      </c>
    </row>
    <row r="25" spans="1:30">
      <c r="A25" s="117"/>
      <c r="B25" s="110"/>
      <c r="C25" s="118"/>
      <c r="D25" s="44">
        <f t="shared" si="0"/>
        <v>0</v>
      </c>
      <c r="E25" s="44">
        <f t="shared" si="13"/>
        <v>0</v>
      </c>
      <c r="F25" s="44">
        <f t="shared" si="6"/>
        <v>0</v>
      </c>
      <c r="G25" s="50"/>
      <c r="H25" s="37"/>
      <c r="I25" s="44">
        <f t="shared" si="1"/>
        <v>0</v>
      </c>
      <c r="J25" s="44"/>
      <c r="K25" s="44">
        <f t="shared" si="7"/>
        <v>0</v>
      </c>
      <c r="L25" s="50"/>
      <c r="M25" s="37"/>
      <c r="N25" s="44">
        <f t="shared" si="2"/>
        <v>0</v>
      </c>
      <c r="O25" s="44">
        <f t="shared" si="14"/>
        <v>0</v>
      </c>
      <c r="P25" s="44">
        <f t="shared" si="8"/>
        <v>0</v>
      </c>
      <c r="Q25" s="50"/>
      <c r="R25" s="37"/>
      <c r="S25" s="44">
        <f t="shared" si="3"/>
        <v>0</v>
      </c>
      <c r="T25" s="44">
        <f t="shared" si="15"/>
        <v>0</v>
      </c>
      <c r="U25" s="44">
        <f t="shared" si="9"/>
        <v>0</v>
      </c>
      <c r="V25" s="52"/>
      <c r="W25" s="37"/>
      <c r="X25" s="44">
        <f t="shared" si="4"/>
        <v>0</v>
      </c>
      <c r="Y25" s="215">
        <f t="shared" si="16"/>
        <v>0</v>
      </c>
      <c r="Z25" s="215">
        <f t="shared" si="10"/>
        <v>0</v>
      </c>
      <c r="AA25" s="44">
        <f t="shared" si="11"/>
        <v>0</v>
      </c>
      <c r="AB25" s="37"/>
      <c r="AC25" s="44">
        <f t="shared" si="5"/>
        <v>0</v>
      </c>
      <c r="AD25" s="36">
        <f t="shared" si="12"/>
        <v>0</v>
      </c>
    </row>
    <row r="26" spans="1:30">
      <c r="A26" s="117"/>
      <c r="B26" s="110"/>
      <c r="C26" s="118"/>
      <c r="D26" s="44">
        <f t="shared" si="0"/>
        <v>0</v>
      </c>
      <c r="E26" s="44">
        <f t="shared" si="13"/>
        <v>0</v>
      </c>
      <c r="F26" s="44">
        <f t="shared" si="6"/>
        <v>0</v>
      </c>
      <c r="G26" s="50"/>
      <c r="H26" s="37"/>
      <c r="I26" s="44">
        <f t="shared" si="1"/>
        <v>0</v>
      </c>
      <c r="J26" s="44"/>
      <c r="K26" s="44">
        <f t="shared" si="7"/>
        <v>0</v>
      </c>
      <c r="L26" s="50"/>
      <c r="M26" s="37"/>
      <c r="N26" s="44">
        <f t="shared" si="2"/>
        <v>0</v>
      </c>
      <c r="O26" s="44">
        <f t="shared" si="14"/>
        <v>0</v>
      </c>
      <c r="P26" s="44">
        <f t="shared" si="8"/>
        <v>0</v>
      </c>
      <c r="Q26" s="50"/>
      <c r="R26" s="37"/>
      <c r="S26" s="44">
        <f t="shared" si="3"/>
        <v>0</v>
      </c>
      <c r="T26" s="44">
        <f t="shared" si="15"/>
        <v>0</v>
      </c>
      <c r="U26" s="44">
        <f t="shared" si="9"/>
        <v>0</v>
      </c>
      <c r="V26" s="52"/>
      <c r="W26" s="37"/>
      <c r="X26" s="44">
        <f t="shared" si="4"/>
        <v>0</v>
      </c>
      <c r="Y26" s="215">
        <f t="shared" si="16"/>
        <v>0</v>
      </c>
      <c r="Z26" s="215">
        <f t="shared" si="10"/>
        <v>0</v>
      </c>
      <c r="AA26" s="44">
        <f t="shared" si="11"/>
        <v>0</v>
      </c>
      <c r="AB26" s="37"/>
      <c r="AC26" s="44">
        <f t="shared" si="5"/>
        <v>0</v>
      </c>
      <c r="AD26" s="36">
        <f t="shared" si="12"/>
        <v>0</v>
      </c>
    </row>
    <row r="27" spans="1:30">
      <c r="A27" s="117"/>
      <c r="B27" s="122"/>
      <c r="C27" s="118"/>
      <c r="D27" s="44">
        <f t="shared" si="0"/>
        <v>0</v>
      </c>
      <c r="E27" s="44">
        <f t="shared" si="13"/>
        <v>0</v>
      </c>
      <c r="F27" s="44">
        <f t="shared" si="6"/>
        <v>0</v>
      </c>
      <c r="G27" s="50"/>
      <c r="H27" s="37"/>
      <c r="I27" s="44">
        <f t="shared" si="1"/>
        <v>0</v>
      </c>
      <c r="J27" s="44"/>
      <c r="K27" s="44">
        <f t="shared" si="7"/>
        <v>0</v>
      </c>
      <c r="L27" s="50"/>
      <c r="M27" s="37"/>
      <c r="N27" s="44">
        <f t="shared" si="2"/>
        <v>0</v>
      </c>
      <c r="O27" s="44">
        <f t="shared" si="14"/>
        <v>0</v>
      </c>
      <c r="P27" s="44">
        <f t="shared" si="8"/>
        <v>0</v>
      </c>
      <c r="Q27" s="50"/>
      <c r="R27" s="37"/>
      <c r="S27" s="44">
        <f t="shared" si="3"/>
        <v>0</v>
      </c>
      <c r="T27" s="44">
        <f t="shared" si="15"/>
        <v>0</v>
      </c>
      <c r="U27" s="44">
        <f t="shared" si="9"/>
        <v>0</v>
      </c>
      <c r="V27" s="52"/>
      <c r="W27" s="37"/>
      <c r="X27" s="44">
        <f t="shared" si="4"/>
        <v>0</v>
      </c>
      <c r="Y27" s="215">
        <f t="shared" si="16"/>
        <v>0</v>
      </c>
      <c r="Z27" s="215">
        <f t="shared" si="10"/>
        <v>0</v>
      </c>
      <c r="AA27" s="44">
        <f t="shared" si="11"/>
        <v>0</v>
      </c>
      <c r="AB27" s="37"/>
      <c r="AC27" s="44">
        <f t="shared" si="5"/>
        <v>0</v>
      </c>
      <c r="AD27" s="36">
        <f t="shared" si="12"/>
        <v>0</v>
      </c>
    </row>
    <row r="28" spans="1:30">
      <c r="A28" s="117"/>
      <c r="B28" s="110"/>
      <c r="C28" s="118"/>
      <c r="D28" s="44">
        <f t="shared" si="0"/>
        <v>0</v>
      </c>
      <c r="E28" s="44">
        <f t="shared" si="13"/>
        <v>0</v>
      </c>
      <c r="F28" s="44">
        <f t="shared" si="6"/>
        <v>0</v>
      </c>
      <c r="G28" s="50"/>
      <c r="H28" s="37"/>
      <c r="I28" s="44">
        <f t="shared" si="1"/>
        <v>0</v>
      </c>
      <c r="J28" s="44"/>
      <c r="K28" s="44">
        <f t="shared" si="7"/>
        <v>0</v>
      </c>
      <c r="L28" s="50"/>
      <c r="M28" s="37"/>
      <c r="N28" s="44">
        <f t="shared" si="2"/>
        <v>0</v>
      </c>
      <c r="O28" s="44">
        <f t="shared" si="14"/>
        <v>0</v>
      </c>
      <c r="P28" s="44">
        <f t="shared" si="8"/>
        <v>0</v>
      </c>
      <c r="Q28" s="50"/>
      <c r="R28" s="37"/>
      <c r="S28" s="44">
        <f t="shared" si="3"/>
        <v>0</v>
      </c>
      <c r="T28" s="44">
        <f t="shared" si="15"/>
        <v>0</v>
      </c>
      <c r="U28" s="44">
        <f t="shared" si="9"/>
        <v>0</v>
      </c>
      <c r="V28" s="52"/>
      <c r="W28" s="37"/>
      <c r="X28" s="44">
        <f t="shared" si="4"/>
        <v>0</v>
      </c>
      <c r="Y28" s="215">
        <f t="shared" si="16"/>
        <v>0</v>
      </c>
      <c r="Z28" s="215">
        <f t="shared" si="10"/>
        <v>0</v>
      </c>
      <c r="AA28" s="44">
        <f t="shared" si="11"/>
        <v>0</v>
      </c>
      <c r="AB28" s="37"/>
      <c r="AC28" s="44">
        <f t="shared" si="5"/>
        <v>0</v>
      </c>
      <c r="AD28" s="36">
        <f t="shared" si="12"/>
        <v>0</v>
      </c>
    </row>
    <row r="29" spans="1:30">
      <c r="A29" s="117"/>
      <c r="B29" s="110"/>
      <c r="C29" s="118"/>
      <c r="D29" s="44">
        <f t="shared" si="0"/>
        <v>0</v>
      </c>
      <c r="E29" s="44">
        <f t="shared" si="13"/>
        <v>0</v>
      </c>
      <c r="F29" s="44">
        <f t="shared" si="6"/>
        <v>0</v>
      </c>
      <c r="G29" s="50"/>
      <c r="H29" s="37"/>
      <c r="I29" s="44">
        <f t="shared" si="1"/>
        <v>0</v>
      </c>
      <c r="J29" s="44"/>
      <c r="K29" s="44">
        <f t="shared" si="7"/>
        <v>0</v>
      </c>
      <c r="L29" s="50"/>
      <c r="M29" s="37"/>
      <c r="N29" s="44">
        <f t="shared" si="2"/>
        <v>0</v>
      </c>
      <c r="O29" s="44">
        <f t="shared" si="14"/>
        <v>0</v>
      </c>
      <c r="P29" s="44">
        <f t="shared" si="8"/>
        <v>0</v>
      </c>
      <c r="Q29" s="50"/>
      <c r="R29" s="37"/>
      <c r="S29" s="44">
        <f t="shared" si="3"/>
        <v>0</v>
      </c>
      <c r="T29" s="44">
        <f t="shared" si="15"/>
        <v>0</v>
      </c>
      <c r="U29" s="44">
        <f t="shared" si="9"/>
        <v>0</v>
      </c>
      <c r="V29" s="52"/>
      <c r="W29" s="37"/>
      <c r="X29" s="44">
        <f t="shared" si="4"/>
        <v>0</v>
      </c>
      <c r="Y29" s="215">
        <f t="shared" si="16"/>
        <v>0</v>
      </c>
      <c r="Z29" s="215">
        <f t="shared" si="10"/>
        <v>0</v>
      </c>
      <c r="AA29" s="44">
        <f t="shared" si="11"/>
        <v>0</v>
      </c>
      <c r="AB29" s="37"/>
      <c r="AC29" s="44">
        <f t="shared" si="5"/>
        <v>0</v>
      </c>
      <c r="AD29" s="36">
        <f t="shared" si="12"/>
        <v>0</v>
      </c>
    </row>
    <row r="30" spans="1:30">
      <c r="A30" s="117"/>
      <c r="B30" s="110"/>
      <c r="C30" s="118"/>
      <c r="D30" s="44">
        <f t="shared" si="0"/>
        <v>0</v>
      </c>
      <c r="E30" s="44">
        <f t="shared" si="13"/>
        <v>0</v>
      </c>
      <c r="F30" s="44">
        <f t="shared" si="6"/>
        <v>0</v>
      </c>
      <c r="G30" s="50"/>
      <c r="H30" s="37"/>
      <c r="I30" s="44">
        <f t="shared" si="1"/>
        <v>0</v>
      </c>
      <c r="J30" s="44"/>
      <c r="K30" s="44">
        <f t="shared" si="7"/>
        <v>0</v>
      </c>
      <c r="L30" s="50"/>
      <c r="M30" s="37"/>
      <c r="N30" s="44">
        <f t="shared" si="2"/>
        <v>0</v>
      </c>
      <c r="O30" s="44">
        <f t="shared" si="14"/>
        <v>0</v>
      </c>
      <c r="P30" s="44">
        <f t="shared" si="8"/>
        <v>0</v>
      </c>
      <c r="Q30" s="50"/>
      <c r="R30" s="37"/>
      <c r="S30" s="44">
        <f t="shared" si="3"/>
        <v>0</v>
      </c>
      <c r="T30" s="44">
        <f t="shared" si="15"/>
        <v>0</v>
      </c>
      <c r="U30" s="44">
        <f t="shared" si="9"/>
        <v>0</v>
      </c>
      <c r="V30" s="52"/>
      <c r="W30" s="37"/>
      <c r="X30" s="44">
        <f t="shared" si="4"/>
        <v>0</v>
      </c>
      <c r="Y30" s="215">
        <f t="shared" si="16"/>
        <v>0</v>
      </c>
      <c r="Z30" s="215">
        <f t="shared" si="10"/>
        <v>0</v>
      </c>
      <c r="AA30" s="44">
        <f t="shared" si="11"/>
        <v>0</v>
      </c>
      <c r="AB30" s="37"/>
      <c r="AC30" s="44">
        <f t="shared" si="5"/>
        <v>0</v>
      </c>
      <c r="AD30" s="36">
        <f t="shared" si="12"/>
        <v>0</v>
      </c>
    </row>
    <row r="31" spans="1:30">
      <c r="A31" s="121"/>
      <c r="B31" s="110"/>
      <c r="C31" s="37"/>
      <c r="D31" s="44">
        <f t="shared" si="0"/>
        <v>0</v>
      </c>
      <c r="E31" s="44">
        <f t="shared" si="13"/>
        <v>0</v>
      </c>
      <c r="F31" s="44">
        <f t="shared" si="6"/>
        <v>0</v>
      </c>
      <c r="G31" s="50"/>
      <c r="H31" s="37"/>
      <c r="I31" s="44">
        <f t="shared" si="1"/>
        <v>0</v>
      </c>
      <c r="J31" s="44"/>
      <c r="K31" s="44">
        <f t="shared" si="7"/>
        <v>0</v>
      </c>
      <c r="L31" s="50"/>
      <c r="M31" s="37"/>
      <c r="N31" s="44">
        <f t="shared" si="2"/>
        <v>0</v>
      </c>
      <c r="O31" s="44">
        <f t="shared" si="14"/>
        <v>0</v>
      </c>
      <c r="P31" s="44">
        <f t="shared" si="8"/>
        <v>0</v>
      </c>
      <c r="Q31" s="50"/>
      <c r="R31" s="37"/>
      <c r="S31" s="44">
        <f t="shared" si="3"/>
        <v>0</v>
      </c>
      <c r="T31" s="44">
        <f t="shared" si="15"/>
        <v>0</v>
      </c>
      <c r="U31" s="44">
        <f t="shared" si="9"/>
        <v>0</v>
      </c>
      <c r="V31" s="52"/>
      <c r="W31" s="37"/>
      <c r="X31" s="44">
        <f t="shared" si="4"/>
        <v>0</v>
      </c>
      <c r="Y31" s="215">
        <f t="shared" si="16"/>
        <v>0</v>
      </c>
      <c r="Z31" s="215">
        <f t="shared" si="10"/>
        <v>0</v>
      </c>
      <c r="AA31" s="44">
        <f t="shared" si="11"/>
        <v>0</v>
      </c>
      <c r="AB31" s="37"/>
      <c r="AC31" s="44">
        <f t="shared" si="5"/>
        <v>0</v>
      </c>
      <c r="AD31" s="36">
        <f t="shared" si="12"/>
        <v>0</v>
      </c>
    </row>
    <row r="32" spans="1:30">
      <c r="A32" s="121"/>
      <c r="B32" s="110"/>
      <c r="C32" s="37"/>
      <c r="D32" s="44"/>
      <c r="E32" s="44"/>
      <c r="F32" s="44"/>
      <c r="G32" s="50"/>
      <c r="H32" s="37"/>
      <c r="I32" s="44"/>
      <c r="J32" s="44"/>
      <c r="K32" s="44"/>
      <c r="L32" s="50"/>
      <c r="M32" s="37"/>
      <c r="N32" s="44"/>
      <c r="O32" s="44"/>
      <c r="P32" s="44"/>
      <c r="Q32" s="50"/>
      <c r="R32" s="37"/>
      <c r="S32" s="44"/>
      <c r="T32" s="44"/>
      <c r="U32" s="44"/>
      <c r="V32" s="52"/>
      <c r="W32" s="37"/>
      <c r="X32" s="44"/>
      <c r="Y32" s="44"/>
      <c r="Z32" s="131"/>
      <c r="AA32" s="44"/>
      <c r="AB32" s="37"/>
      <c r="AC32" s="44"/>
      <c r="AD32" s="36"/>
    </row>
    <row r="33" spans="1:30">
      <c r="A33" s="117"/>
      <c r="B33" s="110"/>
      <c r="C33" s="37"/>
      <c r="D33" s="44"/>
      <c r="E33" s="44"/>
      <c r="F33" s="44"/>
      <c r="G33" s="50"/>
      <c r="H33" s="37"/>
      <c r="I33" s="44"/>
      <c r="J33" s="44"/>
      <c r="K33" s="44"/>
      <c r="L33" s="50"/>
      <c r="M33" s="37"/>
      <c r="N33" s="44"/>
      <c r="O33" s="44"/>
      <c r="P33" s="44"/>
      <c r="Q33" s="50"/>
      <c r="R33" s="37"/>
      <c r="S33" s="44"/>
      <c r="T33" s="44"/>
      <c r="U33" s="44"/>
      <c r="V33" s="52"/>
      <c r="W33" s="37"/>
      <c r="X33" s="44"/>
      <c r="Y33" s="44"/>
      <c r="Z33" s="131"/>
      <c r="AA33" s="44"/>
      <c r="AB33" s="37"/>
      <c r="AC33" s="44"/>
      <c r="AD33" s="36"/>
    </row>
    <row r="34" spans="1:30">
      <c r="A34" s="117"/>
      <c r="B34" s="110"/>
      <c r="C34" s="37"/>
      <c r="D34" s="44"/>
      <c r="E34" s="44"/>
      <c r="F34" s="44"/>
      <c r="G34" s="50"/>
      <c r="H34" s="37"/>
      <c r="I34" s="44"/>
      <c r="J34" s="44"/>
      <c r="K34" s="44"/>
      <c r="L34" s="50"/>
      <c r="M34" s="37"/>
      <c r="N34" s="44"/>
      <c r="O34" s="44"/>
      <c r="P34" s="44"/>
      <c r="Q34" s="50"/>
      <c r="R34" s="37"/>
      <c r="S34" s="44"/>
      <c r="T34" s="44"/>
      <c r="U34" s="44"/>
      <c r="V34" s="52"/>
      <c r="W34" s="37"/>
      <c r="X34" s="44"/>
      <c r="Y34" s="44"/>
      <c r="Z34" s="131"/>
      <c r="AA34" s="44"/>
      <c r="AB34" s="37"/>
      <c r="AC34" s="44"/>
      <c r="AD34" s="36"/>
    </row>
    <row r="35" spans="1:30">
      <c r="A35" s="117"/>
      <c r="B35" s="110"/>
      <c r="C35" s="37"/>
      <c r="D35" s="44"/>
      <c r="E35" s="44"/>
      <c r="F35" s="44"/>
      <c r="G35" s="50"/>
      <c r="H35" s="37"/>
      <c r="I35" s="44"/>
      <c r="J35" s="44"/>
      <c r="K35" s="44"/>
      <c r="L35" s="50"/>
      <c r="M35" s="37"/>
      <c r="N35" s="44"/>
      <c r="O35" s="44"/>
      <c r="P35" s="44"/>
      <c r="Q35" s="50"/>
      <c r="R35" s="37"/>
      <c r="S35" s="44"/>
      <c r="T35" s="44"/>
      <c r="U35" s="44"/>
      <c r="V35" s="52"/>
      <c r="W35" s="37"/>
      <c r="X35" s="44"/>
      <c r="Y35" s="44"/>
      <c r="Z35" s="131"/>
      <c r="AA35" s="44"/>
      <c r="AB35" s="37"/>
      <c r="AC35" s="44"/>
      <c r="AD35" s="36"/>
    </row>
    <row r="36" spans="1:30">
      <c r="A36" s="117"/>
      <c r="B36" s="110">
        <f>SUM(B3:B31)-B6</f>
        <v>0</v>
      </c>
      <c r="C36" s="37"/>
      <c r="D36" s="44"/>
      <c r="E36" s="44"/>
      <c r="F36" s="44"/>
      <c r="G36" s="50"/>
      <c r="H36" s="37"/>
      <c r="I36" s="44"/>
      <c r="J36" s="44"/>
      <c r="K36" s="44"/>
      <c r="L36" s="50"/>
      <c r="M36" s="37"/>
      <c r="N36" s="44"/>
      <c r="O36" s="44"/>
      <c r="P36" s="44"/>
      <c r="Q36" s="50"/>
      <c r="R36" s="37"/>
      <c r="S36" s="44"/>
      <c r="T36" s="44"/>
      <c r="U36" s="44"/>
      <c r="V36" s="52"/>
      <c r="W36" s="37"/>
      <c r="X36" s="44"/>
      <c r="Y36" s="44"/>
      <c r="Z36" s="131"/>
      <c r="AA36" s="44"/>
      <c r="AB36" s="37"/>
      <c r="AC36" s="44"/>
      <c r="AD36" s="36"/>
    </row>
    <row r="37" spans="1:30">
      <c r="A37" s="117"/>
      <c r="B37" s="110"/>
      <c r="C37" s="37"/>
      <c r="D37" s="44"/>
      <c r="E37" s="44"/>
      <c r="F37" s="44"/>
      <c r="G37" s="50"/>
      <c r="H37" s="37"/>
      <c r="I37" s="44"/>
      <c r="J37" s="44"/>
      <c r="K37" s="44"/>
      <c r="L37" s="50"/>
      <c r="M37" s="37"/>
      <c r="N37" s="44"/>
      <c r="O37" s="44"/>
      <c r="P37" s="44"/>
      <c r="Q37" s="50"/>
      <c r="R37" s="37"/>
      <c r="S37" s="44"/>
      <c r="T37" s="44"/>
      <c r="U37" s="44"/>
      <c r="V37" s="52"/>
      <c r="W37" s="37"/>
      <c r="X37" s="44"/>
      <c r="Y37" s="44"/>
      <c r="Z37" s="131"/>
      <c r="AA37" s="44"/>
      <c r="AB37" s="37"/>
      <c r="AC37" s="44"/>
      <c r="AD37" s="36"/>
    </row>
    <row r="38" spans="1:30">
      <c r="A38" s="117"/>
      <c r="B38" s="110"/>
      <c r="C38" s="37"/>
      <c r="D38" s="44"/>
      <c r="E38" s="44"/>
      <c r="F38" s="44"/>
      <c r="G38" s="50"/>
      <c r="H38" s="37"/>
      <c r="I38" s="44"/>
      <c r="J38" s="44"/>
      <c r="K38" s="44"/>
      <c r="L38" s="50"/>
      <c r="M38" s="37"/>
      <c r="N38" s="44"/>
      <c r="O38" s="44"/>
      <c r="P38" s="44"/>
      <c r="Q38" s="50"/>
      <c r="R38" s="37"/>
      <c r="S38" s="44"/>
      <c r="T38" s="44"/>
      <c r="U38" s="44"/>
      <c r="V38" s="52"/>
      <c r="W38" s="37"/>
      <c r="X38" s="44"/>
      <c r="Y38" s="44"/>
      <c r="Z38" s="131"/>
      <c r="AA38" s="44"/>
      <c r="AB38" s="37"/>
      <c r="AC38" s="44"/>
      <c r="AD38" s="36"/>
    </row>
    <row r="39" spans="1:30">
      <c r="A39" s="117"/>
      <c r="B39" s="110"/>
      <c r="C39" s="37"/>
      <c r="D39" s="44"/>
      <c r="E39" s="44"/>
      <c r="F39" s="44"/>
      <c r="G39" s="50"/>
      <c r="H39" s="37"/>
      <c r="I39" s="44"/>
      <c r="J39" s="44"/>
      <c r="K39" s="44"/>
      <c r="L39" s="50"/>
      <c r="M39" s="37"/>
      <c r="N39" s="44"/>
      <c r="O39" s="44"/>
      <c r="P39" s="44"/>
      <c r="Q39" s="50"/>
      <c r="R39" s="37"/>
      <c r="S39" s="44"/>
      <c r="T39" s="44"/>
      <c r="U39" s="44"/>
      <c r="V39" s="52"/>
      <c r="W39" s="37"/>
      <c r="X39" s="44"/>
      <c r="Y39" s="44"/>
      <c r="Z39" s="131"/>
      <c r="AA39" s="44"/>
      <c r="AB39" s="37"/>
      <c r="AC39" s="44"/>
      <c r="AD39" s="36"/>
    </row>
    <row r="40" spans="1:30">
      <c r="B40" s="110"/>
      <c r="C40" s="37"/>
      <c r="D40" s="114"/>
      <c r="E40" s="118"/>
      <c r="F40" s="118"/>
      <c r="G40" s="50"/>
      <c r="H40" s="37"/>
      <c r="I40" s="44"/>
      <c r="J40" s="44"/>
      <c r="K40" s="44"/>
      <c r="L40" s="50"/>
      <c r="M40" s="37"/>
      <c r="N40" s="44"/>
      <c r="O40" s="44"/>
      <c r="P40" s="44"/>
      <c r="Q40" s="50"/>
      <c r="R40" s="37"/>
      <c r="S40" s="44"/>
      <c r="T40" s="44"/>
      <c r="U40" s="44"/>
      <c r="V40" s="52"/>
      <c r="W40" s="37"/>
      <c r="X40" s="44"/>
      <c r="Y40" s="44"/>
      <c r="Z40" s="44"/>
      <c r="AA40" s="115"/>
      <c r="AB40" s="37"/>
      <c r="AC40" s="44"/>
    </row>
    <row r="41" spans="1:30">
      <c r="B41" s="123"/>
      <c r="C41" s="42"/>
      <c r="D41" s="42">
        <f>SUM(D3:D40)</f>
        <v>0</v>
      </c>
      <c r="E41" s="42"/>
      <c r="F41" s="42"/>
      <c r="G41" s="51">
        <f>SUM(G3:G40)</f>
        <v>0</v>
      </c>
      <c r="H41" s="42"/>
      <c r="I41" s="42">
        <f>SUM(I3:I40)</f>
        <v>0</v>
      </c>
      <c r="J41" s="42"/>
      <c r="K41" s="42"/>
      <c r="L41" s="51">
        <f>SUM(L3:L40)</f>
        <v>0</v>
      </c>
      <c r="M41" s="42"/>
      <c r="N41" s="42">
        <f>SUM(N3:N40)</f>
        <v>0</v>
      </c>
      <c r="O41" s="42"/>
      <c r="P41" s="42"/>
      <c r="Q41" s="51">
        <f>SUM(Q3:Q40)</f>
        <v>0</v>
      </c>
      <c r="R41" s="42"/>
      <c r="S41" s="42">
        <f>SUM(S3:S40)</f>
        <v>0</v>
      </c>
      <c r="T41" s="42"/>
      <c r="U41" s="42"/>
      <c r="V41" s="53">
        <f>SUM(V3:V40)</f>
        <v>0</v>
      </c>
      <c r="W41" s="42"/>
      <c r="X41" s="42">
        <f>SUM(X3:X40)</f>
        <v>0</v>
      </c>
      <c r="Y41" s="42"/>
      <c r="Z41" s="42"/>
      <c r="AA41" s="42">
        <f>SUM(AA3:AA40)</f>
        <v>0</v>
      </c>
      <c r="AB41" s="42">
        <f>SUM(AB3:AB39)</f>
        <v>0</v>
      </c>
      <c r="AC41" s="42">
        <f>SUM(AC3:AC40)</f>
        <v>0</v>
      </c>
      <c r="AD41" s="36">
        <f>SUM(AD3:AD31)</f>
        <v>0</v>
      </c>
    </row>
    <row r="43" spans="1:30">
      <c r="A43" s="112"/>
      <c r="D43" s="35" t="s">
        <v>59</v>
      </c>
      <c r="E43" s="217" t="s">
        <v>149</v>
      </c>
      <c r="I43" s="35" t="s">
        <v>58</v>
      </c>
      <c r="O43" s="35" t="s">
        <v>150</v>
      </c>
    </row>
    <row r="44" spans="1:30">
      <c r="D44" s="36">
        <f>SUM(AC41)</f>
        <v>0</v>
      </c>
      <c r="E44" s="36">
        <f>AD41</f>
        <v>0</v>
      </c>
      <c r="F44" s="36"/>
      <c r="I44" s="42">
        <f>SUM(D46)</f>
        <v>0</v>
      </c>
      <c r="J44" s="216" t="s">
        <v>113</v>
      </c>
      <c r="O44" s="36">
        <f>D46+E46</f>
        <v>0</v>
      </c>
    </row>
    <row r="45" spans="1:30">
      <c r="A45" s="37"/>
      <c r="D45" s="41">
        <v>0.1</v>
      </c>
      <c r="E45" s="41">
        <v>0.1</v>
      </c>
      <c r="F45" s="41"/>
      <c r="I45" s="37">
        <v>32.409999999999997</v>
      </c>
      <c r="J45" s="216" t="s">
        <v>114</v>
      </c>
      <c r="O45" s="219">
        <f>C3+E4</f>
        <v>0</v>
      </c>
    </row>
    <row r="46" spans="1:30">
      <c r="A46" s="37"/>
      <c r="D46" s="42">
        <f>SUM(D44)*D45</f>
        <v>0</v>
      </c>
      <c r="E46" s="42">
        <f>SUM(E44)*E45</f>
        <v>0</v>
      </c>
      <c r="F46" s="42"/>
      <c r="I46" s="43">
        <f>SUM(I44)/I45</f>
        <v>0</v>
      </c>
      <c r="J46" s="216"/>
      <c r="M46" s="216"/>
      <c r="N46" s="216"/>
      <c r="O46" s="218" t="e">
        <f>SUM(O44)/O45</f>
        <v>#DIV/0!</v>
      </c>
      <c r="P46" s="214"/>
    </row>
    <row r="47" spans="1:30">
      <c r="A47" s="37"/>
      <c r="L47" s="110"/>
    </row>
    <row r="48" spans="1:30">
      <c r="A48" s="37"/>
      <c r="L48" s="40"/>
    </row>
    <row r="49" spans="1:1">
      <c r="A49" s="37"/>
    </row>
    <row r="50" spans="1:1">
      <c r="A50" s="113"/>
    </row>
  </sheetData>
  <sheetProtection password="B752" sheet="1" objects="1" scenarios="1"/>
  <mergeCells count="1">
    <mergeCell ref="A1:AE1"/>
  </mergeCells>
  <printOptions gridLines="1"/>
  <pageMargins left="0" right="0" top="0.74803149606299213" bottom="0.74803149606299213" header="0.31496062992125984" footer="0.31496062992125984"/>
  <pageSetup paperSize="5" scale="48" orientation="landscape" verticalDpi="4" r:id="rId1"/>
  <headerFooter>
    <oddHeader>Page &amp;P&amp;R&amp;A</oddHeader>
  </headerFooter>
  <ignoredErrors>
    <ignoredError sqref="AB41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I56"/>
  <sheetViews>
    <sheetView zoomScale="80" zoomScaleNormal="80" workbookViewId="0">
      <selection activeCell="B33" sqref="B33"/>
    </sheetView>
  </sheetViews>
  <sheetFormatPr baseColWidth="10" defaultRowHeight="12.75"/>
  <cols>
    <col min="1" max="1" width="3.28515625" customWidth="1"/>
    <col min="2" max="2" width="10.7109375" customWidth="1"/>
    <col min="3" max="3" width="16.28515625" customWidth="1"/>
    <col min="4" max="34" width="6.28515625" customWidth="1"/>
    <col min="35" max="35" width="6.85546875" customWidth="1"/>
  </cols>
  <sheetData>
    <row r="1" spans="1:35" ht="18">
      <c r="A1" s="5"/>
      <c r="B1" s="138"/>
      <c r="C1" s="138"/>
      <c r="D1" s="138"/>
      <c r="E1" s="341"/>
      <c r="F1" s="341"/>
      <c r="G1" s="341"/>
      <c r="H1" s="341"/>
      <c r="I1" s="341"/>
      <c r="J1" s="341"/>
      <c r="K1" s="138"/>
      <c r="L1" s="138"/>
      <c r="M1" s="340" t="s">
        <v>2</v>
      </c>
      <c r="N1" s="340"/>
      <c r="O1" s="340"/>
      <c r="P1" s="340"/>
      <c r="Q1" s="340"/>
      <c r="R1" s="340"/>
      <c r="S1" s="340"/>
      <c r="T1" s="340"/>
      <c r="U1" s="340"/>
      <c r="V1" s="340"/>
      <c r="W1" s="340"/>
      <c r="X1" s="340"/>
      <c r="Y1" s="138"/>
      <c r="Z1" s="138"/>
      <c r="AA1" s="138"/>
      <c r="AB1" s="138"/>
      <c r="AC1" s="138"/>
      <c r="AD1" s="138"/>
      <c r="AE1" s="361" t="s">
        <v>24</v>
      </c>
      <c r="AF1" s="361"/>
      <c r="AG1" s="361"/>
      <c r="AH1" s="361"/>
      <c r="AI1" s="361"/>
    </row>
    <row r="4" spans="1:35">
      <c r="F4" s="152" t="s">
        <v>5</v>
      </c>
      <c r="G4" s="362" t="str">
        <f>IF('Avril (recto)'!G4:L4="","",'Avril (recto)'!G4:L4)</f>
        <v/>
      </c>
      <c r="H4" s="362"/>
      <c r="I4" s="362"/>
      <c r="J4" s="362"/>
      <c r="K4" s="362"/>
      <c r="L4" s="362"/>
      <c r="M4" s="153"/>
      <c r="N4" s="152" t="s">
        <v>4</v>
      </c>
      <c r="O4" s="153"/>
      <c r="P4" s="362" t="str">
        <f>IF('Avril (recto)'!P4:U4="","",'Avril (recto)'!P4:U4)</f>
        <v/>
      </c>
      <c r="Q4" s="362"/>
      <c r="R4" s="362"/>
      <c r="S4" s="362"/>
      <c r="T4" s="362"/>
      <c r="U4" s="362"/>
      <c r="V4" s="153"/>
      <c r="W4" s="152"/>
      <c r="X4" s="363" t="str">
        <f>IF('Avril (recto)'!X4:Y4="","",'Avril (recto)'!X4:Y4)</f>
        <v/>
      </c>
      <c r="Y4" s="363"/>
      <c r="Z4" s="153"/>
      <c r="AA4" s="153"/>
      <c r="AB4" s="153"/>
      <c r="AC4" s="364" t="s">
        <v>3</v>
      </c>
      <c r="AD4" s="364"/>
      <c r="AE4" s="345" t="str">
        <f>PROPER(TEXT(D7,"mmmm-yyyy"))</f>
        <v>Mai-2019</v>
      </c>
      <c r="AF4" s="345"/>
      <c r="AG4" s="345"/>
      <c r="AH4" s="345"/>
      <c r="AI4" s="345"/>
    </row>
    <row r="5" spans="1:35"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</row>
    <row r="6" spans="1:35" ht="13.5" thickBot="1"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</row>
    <row r="7" spans="1:35" ht="15" thickTop="1" thickBot="1">
      <c r="A7" s="287"/>
      <c r="B7" s="68" t="s">
        <v>83</v>
      </c>
      <c r="C7" s="60"/>
      <c r="D7" s="194">
        <f>EOMONTH('Avril (recto)'!D7,0)+1</f>
        <v>43586</v>
      </c>
      <c r="E7" s="194">
        <f>D7+1</f>
        <v>43587</v>
      </c>
      <c r="F7" s="194">
        <f>E7+1</f>
        <v>43588</v>
      </c>
      <c r="G7" s="194">
        <f>F7+1</f>
        <v>43589</v>
      </c>
      <c r="H7" s="194">
        <f>G7+1</f>
        <v>43590</v>
      </c>
      <c r="I7" s="194">
        <f t="shared" ref="I7:AG7" si="0">H7+1</f>
        <v>43591</v>
      </c>
      <c r="J7" s="194">
        <f t="shared" si="0"/>
        <v>43592</v>
      </c>
      <c r="K7" s="194">
        <f t="shared" si="0"/>
        <v>43593</v>
      </c>
      <c r="L7" s="194">
        <f t="shared" si="0"/>
        <v>43594</v>
      </c>
      <c r="M7" s="194">
        <f t="shared" si="0"/>
        <v>43595</v>
      </c>
      <c r="N7" s="194">
        <f t="shared" si="0"/>
        <v>43596</v>
      </c>
      <c r="O7" s="194">
        <f t="shared" si="0"/>
        <v>43597</v>
      </c>
      <c r="P7" s="194">
        <f t="shared" si="0"/>
        <v>43598</v>
      </c>
      <c r="Q7" s="194">
        <f t="shared" si="0"/>
        <v>43599</v>
      </c>
      <c r="R7" s="194">
        <f t="shared" si="0"/>
        <v>43600</v>
      </c>
      <c r="S7" s="194">
        <f t="shared" si="0"/>
        <v>43601</v>
      </c>
      <c r="T7" s="194">
        <f t="shared" si="0"/>
        <v>43602</v>
      </c>
      <c r="U7" s="194">
        <f t="shared" si="0"/>
        <v>43603</v>
      </c>
      <c r="V7" s="194">
        <f t="shared" si="0"/>
        <v>43604</v>
      </c>
      <c r="W7" s="194">
        <f t="shared" si="0"/>
        <v>43605</v>
      </c>
      <c r="X7" s="194">
        <f t="shared" si="0"/>
        <v>43606</v>
      </c>
      <c r="Y7" s="194">
        <f t="shared" si="0"/>
        <v>43607</v>
      </c>
      <c r="Z7" s="194">
        <f t="shared" si="0"/>
        <v>43608</v>
      </c>
      <c r="AA7" s="194">
        <f t="shared" si="0"/>
        <v>43609</v>
      </c>
      <c r="AB7" s="194">
        <f t="shared" si="0"/>
        <v>43610</v>
      </c>
      <c r="AC7" s="194">
        <f t="shared" si="0"/>
        <v>43611</v>
      </c>
      <c r="AD7" s="194">
        <f t="shared" si="0"/>
        <v>43612</v>
      </c>
      <c r="AE7" s="194">
        <f t="shared" si="0"/>
        <v>43613</v>
      </c>
      <c r="AF7" s="194">
        <f t="shared" si="0"/>
        <v>43614</v>
      </c>
      <c r="AG7" s="194">
        <f t="shared" si="0"/>
        <v>43615</v>
      </c>
      <c r="AH7" s="194">
        <f>AG7+1</f>
        <v>43616</v>
      </c>
      <c r="AI7" s="184"/>
    </row>
    <row r="8" spans="1:35" ht="14.25" thickTop="1" thickBot="1">
      <c r="A8" s="288"/>
      <c r="B8" s="69" t="s">
        <v>84</v>
      </c>
      <c r="C8" s="81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  <c r="V8" s="125"/>
      <c r="W8" s="125"/>
      <c r="X8" s="125"/>
      <c r="Y8" s="125"/>
      <c r="Z8" s="125"/>
      <c r="AA8" s="125"/>
      <c r="AB8" s="125"/>
      <c r="AC8" s="125"/>
      <c r="AD8" s="125"/>
      <c r="AE8" s="125"/>
      <c r="AF8" s="125"/>
      <c r="AG8" s="125"/>
      <c r="AH8" s="126"/>
      <c r="AI8" s="185"/>
    </row>
    <row r="9" spans="1:35" ht="13.5" thickTop="1">
      <c r="A9" s="288"/>
      <c r="B9" s="70" t="s">
        <v>116</v>
      </c>
      <c r="C9" s="61"/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27"/>
      <c r="W9" s="127"/>
      <c r="X9" s="127"/>
      <c r="Y9" s="127"/>
      <c r="Z9" s="127"/>
      <c r="AA9" s="127"/>
      <c r="AB9" s="127"/>
      <c r="AC9" s="127"/>
      <c r="AD9" s="127"/>
      <c r="AE9" s="127"/>
      <c r="AF9" s="127"/>
      <c r="AG9" s="127"/>
      <c r="AH9" s="71"/>
      <c r="AI9" s="199">
        <f>SUM(D9:AH9)</f>
        <v>0</v>
      </c>
    </row>
    <row r="10" spans="1:35">
      <c r="A10" s="288"/>
      <c r="B10" s="70" t="s">
        <v>0</v>
      </c>
      <c r="C10" s="62"/>
      <c r="D10" s="124">
        <f>SUM(D9-D11+D15+D20+D25)+D28</f>
        <v>0</v>
      </c>
      <c r="E10" s="124">
        <f>SUM(E9-E11+E15+E20+E25)+E28</f>
        <v>0</v>
      </c>
      <c r="F10" s="124">
        <f t="shared" ref="F10:AG10" si="1">SUM(F9-F11+F15+F20+F25)+F28</f>
        <v>0</v>
      </c>
      <c r="G10" s="124">
        <f t="shared" si="1"/>
        <v>0</v>
      </c>
      <c r="H10" s="124">
        <f t="shared" si="1"/>
        <v>0</v>
      </c>
      <c r="I10" s="124">
        <f t="shared" si="1"/>
        <v>0</v>
      </c>
      <c r="J10" s="124">
        <f t="shared" si="1"/>
        <v>0</v>
      </c>
      <c r="K10" s="124">
        <f t="shared" si="1"/>
        <v>0</v>
      </c>
      <c r="L10" s="124">
        <f t="shared" si="1"/>
        <v>0</v>
      </c>
      <c r="M10" s="124">
        <f t="shared" si="1"/>
        <v>0</v>
      </c>
      <c r="N10" s="124">
        <f t="shared" si="1"/>
        <v>0</v>
      </c>
      <c r="O10" s="124">
        <f t="shared" si="1"/>
        <v>0</v>
      </c>
      <c r="P10" s="124">
        <f t="shared" si="1"/>
        <v>0</v>
      </c>
      <c r="Q10" s="124">
        <f t="shared" si="1"/>
        <v>0</v>
      </c>
      <c r="R10" s="124">
        <f t="shared" si="1"/>
        <v>0</v>
      </c>
      <c r="S10" s="124">
        <f t="shared" si="1"/>
        <v>0</v>
      </c>
      <c r="T10" s="124">
        <f t="shared" si="1"/>
        <v>0</v>
      </c>
      <c r="U10" s="124">
        <f t="shared" si="1"/>
        <v>0</v>
      </c>
      <c r="V10" s="124">
        <f t="shared" si="1"/>
        <v>0</v>
      </c>
      <c r="W10" s="124">
        <f t="shared" si="1"/>
        <v>0</v>
      </c>
      <c r="X10" s="124">
        <f t="shared" si="1"/>
        <v>0</v>
      </c>
      <c r="Y10" s="124">
        <f t="shared" si="1"/>
        <v>0</v>
      </c>
      <c r="Z10" s="124">
        <f t="shared" si="1"/>
        <v>0</v>
      </c>
      <c r="AA10" s="124">
        <f t="shared" si="1"/>
        <v>0</v>
      </c>
      <c r="AB10" s="124">
        <f t="shared" si="1"/>
        <v>0</v>
      </c>
      <c r="AC10" s="124">
        <f t="shared" si="1"/>
        <v>0</v>
      </c>
      <c r="AD10" s="124">
        <f t="shared" si="1"/>
        <v>0</v>
      </c>
      <c r="AE10" s="124">
        <f t="shared" si="1"/>
        <v>0</v>
      </c>
      <c r="AF10" s="124">
        <f t="shared" si="1"/>
        <v>0</v>
      </c>
      <c r="AG10" s="124">
        <f t="shared" si="1"/>
        <v>0</v>
      </c>
      <c r="AH10" s="124"/>
      <c r="AI10" s="197">
        <f>SUM(D10:AH10)</f>
        <v>0</v>
      </c>
    </row>
    <row r="11" spans="1:35">
      <c r="A11" s="288"/>
      <c r="B11" s="301" t="s">
        <v>28</v>
      </c>
      <c r="C11" s="63" t="s">
        <v>29</v>
      </c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72"/>
      <c r="AI11" s="197">
        <f>SUM(D11:AH11)</f>
        <v>0</v>
      </c>
    </row>
    <row r="12" spans="1:35">
      <c r="A12" s="288"/>
      <c r="B12" s="302"/>
      <c r="C12" s="63" t="s">
        <v>9</v>
      </c>
      <c r="D12" s="211"/>
      <c r="E12" s="211"/>
      <c r="F12" s="211"/>
      <c r="G12" s="211"/>
      <c r="H12" s="211"/>
      <c r="I12" s="211"/>
      <c r="J12" s="211"/>
      <c r="K12" s="211"/>
      <c r="L12" s="211"/>
      <c r="M12" s="211"/>
      <c r="N12" s="211"/>
      <c r="O12" s="211"/>
      <c r="P12" s="211"/>
      <c r="Q12" s="211"/>
      <c r="R12" s="211"/>
      <c r="S12" s="211"/>
      <c r="T12" s="211"/>
      <c r="U12" s="211"/>
      <c r="V12" s="211"/>
      <c r="W12" s="211"/>
      <c r="X12" s="211"/>
      <c r="Y12" s="211"/>
      <c r="Z12" s="211"/>
      <c r="AA12" s="211"/>
      <c r="AB12" s="211"/>
      <c r="AC12" s="211"/>
      <c r="AD12" s="211"/>
      <c r="AE12" s="211"/>
      <c r="AF12" s="211"/>
      <c r="AG12" s="211"/>
      <c r="AH12" s="212"/>
      <c r="AI12" s="197"/>
    </row>
    <row r="13" spans="1:35">
      <c r="A13" s="288"/>
      <c r="B13" s="70" t="s">
        <v>1</v>
      </c>
      <c r="C13" s="62"/>
      <c r="D13" s="124">
        <f t="shared" ref="D13:AH13" si="2">SUM(D11)</f>
        <v>0</v>
      </c>
      <c r="E13" s="124">
        <f t="shared" si="2"/>
        <v>0</v>
      </c>
      <c r="F13" s="124">
        <f t="shared" si="2"/>
        <v>0</v>
      </c>
      <c r="G13" s="124">
        <f t="shared" si="2"/>
        <v>0</v>
      </c>
      <c r="H13" s="124">
        <f t="shared" si="2"/>
        <v>0</v>
      </c>
      <c r="I13" s="124">
        <f t="shared" si="2"/>
        <v>0</v>
      </c>
      <c r="J13" s="124">
        <f t="shared" si="2"/>
        <v>0</v>
      </c>
      <c r="K13" s="124">
        <f t="shared" si="2"/>
        <v>0</v>
      </c>
      <c r="L13" s="124">
        <f t="shared" si="2"/>
        <v>0</v>
      </c>
      <c r="M13" s="124">
        <f t="shared" si="2"/>
        <v>0</v>
      </c>
      <c r="N13" s="124">
        <f t="shared" si="2"/>
        <v>0</v>
      </c>
      <c r="O13" s="124">
        <f t="shared" si="2"/>
        <v>0</v>
      </c>
      <c r="P13" s="124">
        <f t="shared" si="2"/>
        <v>0</v>
      </c>
      <c r="Q13" s="124">
        <f t="shared" si="2"/>
        <v>0</v>
      </c>
      <c r="R13" s="124">
        <f t="shared" si="2"/>
        <v>0</v>
      </c>
      <c r="S13" s="124">
        <f t="shared" si="2"/>
        <v>0</v>
      </c>
      <c r="T13" s="124">
        <f t="shared" si="2"/>
        <v>0</v>
      </c>
      <c r="U13" s="124">
        <f t="shared" si="2"/>
        <v>0</v>
      </c>
      <c r="V13" s="124">
        <f t="shared" si="2"/>
        <v>0</v>
      </c>
      <c r="W13" s="124">
        <f t="shared" si="2"/>
        <v>0</v>
      </c>
      <c r="X13" s="124">
        <f t="shared" si="2"/>
        <v>0</v>
      </c>
      <c r="Y13" s="124">
        <f t="shared" si="2"/>
        <v>0</v>
      </c>
      <c r="Z13" s="124">
        <f t="shared" si="2"/>
        <v>0</v>
      </c>
      <c r="AA13" s="124">
        <f t="shared" si="2"/>
        <v>0</v>
      </c>
      <c r="AB13" s="124">
        <f t="shared" si="2"/>
        <v>0</v>
      </c>
      <c r="AC13" s="124">
        <f t="shared" si="2"/>
        <v>0</v>
      </c>
      <c r="AD13" s="124">
        <f t="shared" si="2"/>
        <v>0</v>
      </c>
      <c r="AE13" s="124">
        <f t="shared" si="2"/>
        <v>0</v>
      </c>
      <c r="AF13" s="124">
        <f t="shared" si="2"/>
        <v>0</v>
      </c>
      <c r="AG13" s="124">
        <f t="shared" si="2"/>
        <v>0</v>
      </c>
      <c r="AH13" s="124">
        <f t="shared" si="2"/>
        <v>0</v>
      </c>
      <c r="AI13" s="198">
        <f>SUM(D13:AH13)</f>
        <v>0</v>
      </c>
    </row>
    <row r="14" spans="1:35" ht="3" customHeight="1">
      <c r="A14" s="288"/>
      <c r="B14" s="73"/>
      <c r="C14" s="56"/>
      <c r="D14" s="187"/>
      <c r="E14" s="187"/>
      <c r="F14" s="187"/>
      <c r="G14" s="187"/>
      <c r="H14" s="187"/>
      <c r="I14" s="187"/>
      <c r="J14" s="187"/>
      <c r="K14" s="187"/>
      <c r="L14" s="187"/>
      <c r="M14" s="187"/>
      <c r="N14" s="187"/>
      <c r="O14" s="187"/>
      <c r="P14" s="187"/>
      <c r="Q14" s="187"/>
      <c r="R14" s="187"/>
      <c r="S14" s="187"/>
      <c r="T14" s="187"/>
      <c r="U14" s="187"/>
      <c r="V14" s="187"/>
      <c r="W14" s="187"/>
      <c r="X14" s="187"/>
      <c r="Y14" s="187"/>
      <c r="Z14" s="187"/>
      <c r="AA14" s="187"/>
      <c r="AB14" s="187"/>
      <c r="AC14" s="187"/>
      <c r="AD14" s="187"/>
      <c r="AE14" s="187"/>
      <c r="AF14" s="187"/>
      <c r="AG14" s="187"/>
      <c r="AH14" s="188"/>
      <c r="AI14" s="203"/>
    </row>
    <row r="15" spans="1:35" ht="25.5">
      <c r="A15" s="288"/>
      <c r="B15" s="303" t="s">
        <v>117</v>
      </c>
      <c r="C15" s="146" t="s">
        <v>122</v>
      </c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197">
        <f t="shared" ref="AI15:AI17" si="3">SUM(D15:AH15)</f>
        <v>0</v>
      </c>
    </row>
    <row r="16" spans="1:35" ht="25.5">
      <c r="A16" s="288"/>
      <c r="B16" s="304"/>
      <c r="C16" s="146" t="s">
        <v>123</v>
      </c>
      <c r="D16" s="3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74"/>
      <c r="AI16" s="197">
        <f t="shared" si="3"/>
        <v>0</v>
      </c>
    </row>
    <row r="17" spans="1:35">
      <c r="A17" s="288"/>
      <c r="B17" s="305"/>
      <c r="C17" s="147" t="s">
        <v>85</v>
      </c>
      <c r="D17" s="136">
        <f t="shared" ref="D17:AH17" si="4">SUM(D15:D16)*1.5</f>
        <v>0</v>
      </c>
      <c r="E17" s="136">
        <f t="shared" si="4"/>
        <v>0</v>
      </c>
      <c r="F17" s="136">
        <f t="shared" si="4"/>
        <v>0</v>
      </c>
      <c r="G17" s="136">
        <f t="shared" si="4"/>
        <v>0</v>
      </c>
      <c r="H17" s="136">
        <f t="shared" si="4"/>
        <v>0</v>
      </c>
      <c r="I17" s="136">
        <f t="shared" si="4"/>
        <v>0</v>
      </c>
      <c r="J17" s="136">
        <f t="shared" si="4"/>
        <v>0</v>
      </c>
      <c r="K17" s="136">
        <f t="shared" si="4"/>
        <v>0</v>
      </c>
      <c r="L17" s="136">
        <f t="shared" si="4"/>
        <v>0</v>
      </c>
      <c r="M17" s="136">
        <f t="shared" si="4"/>
        <v>0</v>
      </c>
      <c r="N17" s="136">
        <f t="shared" si="4"/>
        <v>0</v>
      </c>
      <c r="O17" s="136">
        <f t="shared" si="4"/>
        <v>0</v>
      </c>
      <c r="P17" s="136">
        <f t="shared" si="4"/>
        <v>0</v>
      </c>
      <c r="Q17" s="136">
        <f t="shared" si="4"/>
        <v>0</v>
      </c>
      <c r="R17" s="136">
        <f t="shared" si="4"/>
        <v>0</v>
      </c>
      <c r="S17" s="136">
        <f t="shared" si="4"/>
        <v>0</v>
      </c>
      <c r="T17" s="136">
        <f t="shared" si="4"/>
        <v>0</v>
      </c>
      <c r="U17" s="136">
        <f t="shared" si="4"/>
        <v>0</v>
      </c>
      <c r="V17" s="136">
        <f t="shared" si="4"/>
        <v>0</v>
      </c>
      <c r="W17" s="136">
        <f t="shared" si="4"/>
        <v>0</v>
      </c>
      <c r="X17" s="136">
        <f t="shared" si="4"/>
        <v>0</v>
      </c>
      <c r="Y17" s="136">
        <f t="shared" si="4"/>
        <v>0</v>
      </c>
      <c r="Z17" s="136">
        <f t="shared" si="4"/>
        <v>0</v>
      </c>
      <c r="AA17" s="136">
        <f t="shared" si="4"/>
        <v>0</v>
      </c>
      <c r="AB17" s="136">
        <f t="shared" si="4"/>
        <v>0</v>
      </c>
      <c r="AC17" s="136">
        <f t="shared" si="4"/>
        <v>0</v>
      </c>
      <c r="AD17" s="136">
        <f t="shared" si="4"/>
        <v>0</v>
      </c>
      <c r="AE17" s="136">
        <f t="shared" si="4"/>
        <v>0</v>
      </c>
      <c r="AF17" s="136">
        <f t="shared" si="4"/>
        <v>0</v>
      </c>
      <c r="AG17" s="136">
        <f t="shared" si="4"/>
        <v>0</v>
      </c>
      <c r="AH17" s="136">
        <f t="shared" si="4"/>
        <v>0</v>
      </c>
      <c r="AI17" s="197">
        <f t="shared" si="3"/>
        <v>0</v>
      </c>
    </row>
    <row r="18" spans="1:35" ht="3" customHeight="1">
      <c r="A18" s="288"/>
      <c r="B18" s="78"/>
      <c r="C18" s="66"/>
      <c r="D18" s="67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75"/>
      <c r="AI18" s="200"/>
    </row>
    <row r="19" spans="1:35">
      <c r="A19" s="288"/>
      <c r="B19" s="290" t="s">
        <v>118</v>
      </c>
      <c r="C19" s="148" t="s">
        <v>55</v>
      </c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  <c r="P19" s="125"/>
      <c r="Q19" s="125"/>
      <c r="R19" s="125"/>
      <c r="S19" s="125"/>
      <c r="T19" s="125"/>
      <c r="U19" s="125"/>
      <c r="V19" s="125"/>
      <c r="W19" s="125"/>
      <c r="X19" s="125"/>
      <c r="Y19" s="125"/>
      <c r="Z19" s="125"/>
      <c r="AA19" s="125"/>
      <c r="AB19" s="125"/>
      <c r="AC19" s="125"/>
      <c r="AD19" s="125"/>
      <c r="AE19" s="125"/>
      <c r="AF19" s="125"/>
      <c r="AG19" s="125"/>
      <c r="AH19" s="126"/>
      <c r="AI19" s="208">
        <f t="shared" ref="AI19:AI26" si="5">SUM(D19:AH19)</f>
        <v>0</v>
      </c>
    </row>
    <row r="20" spans="1:35">
      <c r="A20" s="288"/>
      <c r="B20" s="291"/>
      <c r="C20" s="149" t="s">
        <v>56</v>
      </c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77"/>
      <c r="AI20" s="197">
        <f>SUM(D20:AH20)</f>
        <v>0</v>
      </c>
    </row>
    <row r="21" spans="1:35">
      <c r="A21" s="288"/>
      <c r="B21" s="292"/>
      <c r="C21" s="147" t="s">
        <v>85</v>
      </c>
      <c r="D21" s="136">
        <f>SUM(D19)*6</f>
        <v>0</v>
      </c>
      <c r="E21" s="136">
        <f t="shared" ref="E21:AH21" si="6">SUM(E19)*6</f>
        <v>0</v>
      </c>
      <c r="F21" s="136">
        <f t="shared" si="6"/>
        <v>0</v>
      </c>
      <c r="G21" s="136">
        <f t="shared" si="6"/>
        <v>0</v>
      </c>
      <c r="H21" s="136">
        <f t="shared" si="6"/>
        <v>0</v>
      </c>
      <c r="I21" s="136">
        <f t="shared" si="6"/>
        <v>0</v>
      </c>
      <c r="J21" s="136">
        <f t="shared" si="6"/>
        <v>0</v>
      </c>
      <c r="K21" s="136">
        <f t="shared" si="6"/>
        <v>0</v>
      </c>
      <c r="L21" s="136">
        <f t="shared" si="6"/>
        <v>0</v>
      </c>
      <c r="M21" s="136">
        <f t="shared" si="6"/>
        <v>0</v>
      </c>
      <c r="N21" s="136">
        <f t="shared" si="6"/>
        <v>0</v>
      </c>
      <c r="O21" s="136">
        <f t="shared" si="6"/>
        <v>0</v>
      </c>
      <c r="P21" s="136">
        <f t="shared" si="6"/>
        <v>0</v>
      </c>
      <c r="Q21" s="136">
        <f t="shared" si="6"/>
        <v>0</v>
      </c>
      <c r="R21" s="136">
        <f t="shared" si="6"/>
        <v>0</v>
      </c>
      <c r="S21" s="136">
        <f t="shared" si="6"/>
        <v>0</v>
      </c>
      <c r="T21" s="136">
        <f t="shared" si="6"/>
        <v>0</v>
      </c>
      <c r="U21" s="136">
        <f t="shared" si="6"/>
        <v>0</v>
      </c>
      <c r="V21" s="136">
        <f t="shared" si="6"/>
        <v>0</v>
      </c>
      <c r="W21" s="136">
        <f t="shared" si="6"/>
        <v>0</v>
      </c>
      <c r="X21" s="136">
        <f t="shared" si="6"/>
        <v>0</v>
      </c>
      <c r="Y21" s="136">
        <f t="shared" si="6"/>
        <v>0</v>
      </c>
      <c r="Z21" s="136">
        <f t="shared" si="6"/>
        <v>0</v>
      </c>
      <c r="AA21" s="136">
        <f t="shared" si="6"/>
        <v>0</v>
      </c>
      <c r="AB21" s="136">
        <f t="shared" si="6"/>
        <v>0</v>
      </c>
      <c r="AC21" s="136">
        <f t="shared" si="6"/>
        <v>0</v>
      </c>
      <c r="AD21" s="136">
        <f t="shared" si="6"/>
        <v>0</v>
      </c>
      <c r="AE21" s="136">
        <f t="shared" si="6"/>
        <v>0</v>
      </c>
      <c r="AF21" s="136">
        <f t="shared" si="6"/>
        <v>0</v>
      </c>
      <c r="AG21" s="136">
        <f t="shared" si="6"/>
        <v>0</v>
      </c>
      <c r="AH21" s="136">
        <f t="shared" si="6"/>
        <v>0</v>
      </c>
      <c r="AI21" s="197">
        <f t="shared" si="5"/>
        <v>0</v>
      </c>
    </row>
    <row r="22" spans="1:35" ht="3" customHeight="1">
      <c r="A22" s="288"/>
      <c r="B22" s="79"/>
      <c r="C22" s="66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75"/>
      <c r="AI22" s="200"/>
    </row>
    <row r="23" spans="1:35" ht="13.5">
      <c r="A23" s="288"/>
      <c r="B23" s="293" t="s">
        <v>121</v>
      </c>
      <c r="C23" s="196" t="s">
        <v>120</v>
      </c>
      <c r="D23" s="225" t="str">
        <f>PROPER(TEXT(D7,"DDD"))</f>
        <v>Mer</v>
      </c>
      <c r="E23" s="225" t="str">
        <f t="shared" ref="E23:AH23" si="7">PROPER(TEXT(E7,"DDD"))</f>
        <v>Jeu</v>
      </c>
      <c r="F23" s="225" t="str">
        <f t="shared" si="7"/>
        <v>Ven</v>
      </c>
      <c r="G23" s="225" t="str">
        <f t="shared" si="7"/>
        <v>Sam</v>
      </c>
      <c r="H23" s="225" t="str">
        <f t="shared" si="7"/>
        <v>Dim</v>
      </c>
      <c r="I23" s="225" t="str">
        <f t="shared" si="7"/>
        <v>Lun</v>
      </c>
      <c r="J23" s="225" t="str">
        <f t="shared" si="7"/>
        <v>Mar</v>
      </c>
      <c r="K23" s="225" t="str">
        <f t="shared" si="7"/>
        <v>Mer</v>
      </c>
      <c r="L23" s="225" t="str">
        <f t="shared" si="7"/>
        <v>Jeu</v>
      </c>
      <c r="M23" s="225" t="str">
        <f t="shared" si="7"/>
        <v>Ven</v>
      </c>
      <c r="N23" s="225" t="str">
        <f t="shared" si="7"/>
        <v>Sam</v>
      </c>
      <c r="O23" s="225" t="str">
        <f t="shared" si="7"/>
        <v>Dim</v>
      </c>
      <c r="P23" s="225" t="str">
        <f t="shared" si="7"/>
        <v>Lun</v>
      </c>
      <c r="Q23" s="225" t="str">
        <f t="shared" si="7"/>
        <v>Mar</v>
      </c>
      <c r="R23" s="225" t="str">
        <f t="shared" si="7"/>
        <v>Mer</v>
      </c>
      <c r="S23" s="225" t="str">
        <f t="shared" si="7"/>
        <v>Jeu</v>
      </c>
      <c r="T23" s="225" t="str">
        <f t="shared" si="7"/>
        <v>Ven</v>
      </c>
      <c r="U23" s="225" t="str">
        <f t="shared" si="7"/>
        <v>Sam</v>
      </c>
      <c r="V23" s="225" t="str">
        <f t="shared" si="7"/>
        <v>Dim</v>
      </c>
      <c r="W23" s="225" t="str">
        <f t="shared" si="7"/>
        <v>Lun</v>
      </c>
      <c r="X23" s="225" t="str">
        <f t="shared" si="7"/>
        <v>Mar</v>
      </c>
      <c r="Y23" s="225" t="str">
        <f t="shared" si="7"/>
        <v>Mer</v>
      </c>
      <c r="Z23" s="225" t="str">
        <f t="shared" si="7"/>
        <v>Jeu</v>
      </c>
      <c r="AA23" s="225" t="str">
        <f t="shared" si="7"/>
        <v>Ven</v>
      </c>
      <c r="AB23" s="225" t="str">
        <f t="shared" si="7"/>
        <v>Sam</v>
      </c>
      <c r="AC23" s="225" t="str">
        <f t="shared" si="7"/>
        <v>Dim</v>
      </c>
      <c r="AD23" s="225" t="str">
        <f t="shared" si="7"/>
        <v>Lun</v>
      </c>
      <c r="AE23" s="225" t="str">
        <f t="shared" si="7"/>
        <v>Mar</v>
      </c>
      <c r="AF23" s="226" t="str">
        <f t="shared" si="7"/>
        <v>Mer</v>
      </c>
      <c r="AG23" s="225" t="str">
        <f t="shared" si="7"/>
        <v>Jeu</v>
      </c>
      <c r="AH23" s="226" t="str">
        <f t="shared" si="7"/>
        <v>Ven</v>
      </c>
      <c r="AI23" s="197"/>
    </row>
    <row r="24" spans="1:35">
      <c r="A24" s="288"/>
      <c r="B24" s="294"/>
      <c r="C24" s="63" t="s">
        <v>124</v>
      </c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74"/>
      <c r="AI24" s="197">
        <f t="shared" si="5"/>
        <v>0</v>
      </c>
    </row>
    <row r="25" spans="1:35">
      <c r="A25" s="288"/>
      <c r="B25" s="295"/>
      <c r="C25" s="150" t="s">
        <v>119</v>
      </c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72"/>
      <c r="AI25" s="197">
        <f t="shared" si="5"/>
        <v>0</v>
      </c>
    </row>
    <row r="26" spans="1:35">
      <c r="A26" s="288"/>
      <c r="B26" s="296"/>
      <c r="C26" s="151" t="s">
        <v>128</v>
      </c>
      <c r="D26" s="124">
        <f t="shared" ref="D26:AH26" si="8">D25-D24</f>
        <v>0</v>
      </c>
      <c r="E26" s="124">
        <f t="shared" si="8"/>
        <v>0</v>
      </c>
      <c r="F26" s="124">
        <f t="shared" si="8"/>
        <v>0</v>
      </c>
      <c r="G26" s="124">
        <f t="shared" si="8"/>
        <v>0</v>
      </c>
      <c r="H26" s="124">
        <f t="shared" si="8"/>
        <v>0</v>
      </c>
      <c r="I26" s="124">
        <f t="shared" si="8"/>
        <v>0</v>
      </c>
      <c r="J26" s="124">
        <f t="shared" si="8"/>
        <v>0</v>
      </c>
      <c r="K26" s="124">
        <f t="shared" si="8"/>
        <v>0</v>
      </c>
      <c r="L26" s="124">
        <f t="shared" si="8"/>
        <v>0</v>
      </c>
      <c r="M26" s="124">
        <f t="shared" si="8"/>
        <v>0</v>
      </c>
      <c r="N26" s="124">
        <f t="shared" si="8"/>
        <v>0</v>
      </c>
      <c r="O26" s="124">
        <f t="shared" si="8"/>
        <v>0</v>
      </c>
      <c r="P26" s="124">
        <f t="shared" si="8"/>
        <v>0</v>
      </c>
      <c r="Q26" s="124">
        <f t="shared" si="8"/>
        <v>0</v>
      </c>
      <c r="R26" s="124">
        <f t="shared" si="8"/>
        <v>0</v>
      </c>
      <c r="S26" s="124">
        <f t="shared" si="8"/>
        <v>0</v>
      </c>
      <c r="T26" s="124">
        <f t="shared" si="8"/>
        <v>0</v>
      </c>
      <c r="U26" s="124">
        <f t="shared" si="8"/>
        <v>0</v>
      </c>
      <c r="V26" s="124">
        <f t="shared" si="8"/>
        <v>0</v>
      </c>
      <c r="W26" s="124">
        <f t="shared" si="8"/>
        <v>0</v>
      </c>
      <c r="X26" s="124">
        <f t="shared" si="8"/>
        <v>0</v>
      </c>
      <c r="Y26" s="124">
        <f t="shared" si="8"/>
        <v>0</v>
      </c>
      <c r="Z26" s="124">
        <f t="shared" si="8"/>
        <v>0</v>
      </c>
      <c r="AA26" s="124">
        <f t="shared" si="8"/>
        <v>0</v>
      </c>
      <c r="AB26" s="124">
        <f t="shared" si="8"/>
        <v>0</v>
      </c>
      <c r="AC26" s="124">
        <f t="shared" si="8"/>
        <v>0</v>
      </c>
      <c r="AD26" s="124">
        <f t="shared" si="8"/>
        <v>0</v>
      </c>
      <c r="AE26" s="124">
        <f t="shared" si="8"/>
        <v>0</v>
      </c>
      <c r="AF26" s="124">
        <f t="shared" si="8"/>
        <v>0</v>
      </c>
      <c r="AG26" s="124">
        <f t="shared" si="8"/>
        <v>0</v>
      </c>
      <c r="AH26" s="124">
        <f t="shared" si="8"/>
        <v>0</v>
      </c>
      <c r="AI26" s="197">
        <f t="shared" si="5"/>
        <v>0</v>
      </c>
    </row>
    <row r="27" spans="1:35" ht="3" customHeight="1">
      <c r="A27" s="288"/>
      <c r="B27" s="145"/>
      <c r="C27" s="65"/>
      <c r="D27" s="128"/>
      <c r="E27" s="128"/>
      <c r="F27" s="128"/>
      <c r="G27" s="128"/>
      <c r="H27" s="128"/>
      <c r="I27" s="128"/>
      <c r="J27" s="128"/>
      <c r="K27" s="128"/>
      <c r="L27" s="128"/>
      <c r="M27" s="128"/>
      <c r="N27" s="128"/>
      <c r="O27" s="128"/>
      <c r="P27" s="128"/>
      <c r="Q27" s="128"/>
      <c r="R27" s="128"/>
      <c r="S27" s="128"/>
      <c r="T27" s="128"/>
      <c r="U27" s="128"/>
      <c r="V27" s="128"/>
      <c r="W27" s="128"/>
      <c r="X27" s="128"/>
      <c r="Y27" s="128"/>
      <c r="Z27" s="128"/>
      <c r="AA27" s="128"/>
      <c r="AB27" s="128"/>
      <c r="AC27" s="128"/>
      <c r="AD27" s="128"/>
      <c r="AE27" s="128"/>
      <c r="AF27" s="128"/>
      <c r="AG27" s="128"/>
      <c r="AH27" s="129"/>
      <c r="AI27" s="200"/>
    </row>
    <row r="28" spans="1:35" ht="13.9" customHeight="1">
      <c r="A28" s="288"/>
      <c r="B28" s="70" t="s">
        <v>131</v>
      </c>
      <c r="C28" s="143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77"/>
      <c r="AI28" s="201">
        <f>SUM(D28:AH28)</f>
        <v>0</v>
      </c>
    </row>
    <row r="29" spans="1:35" ht="3" customHeight="1">
      <c r="A29" s="288"/>
      <c r="B29" s="144"/>
      <c r="C29" s="65"/>
      <c r="D29" s="128"/>
      <c r="E29" s="128"/>
      <c r="F29" s="128"/>
      <c r="G29" s="128"/>
      <c r="H29" s="128"/>
      <c r="I29" s="128"/>
      <c r="J29" s="128"/>
      <c r="K29" s="128"/>
      <c r="L29" s="128"/>
      <c r="M29" s="128"/>
      <c r="N29" s="128"/>
      <c r="O29" s="128"/>
      <c r="P29" s="128"/>
      <c r="Q29" s="128"/>
      <c r="R29" s="128"/>
      <c r="S29" s="128"/>
      <c r="T29" s="128"/>
      <c r="U29" s="128"/>
      <c r="V29" s="128"/>
      <c r="W29" s="128"/>
      <c r="X29" s="128"/>
      <c r="Y29" s="128"/>
      <c r="Z29" s="128"/>
      <c r="AA29" s="128"/>
      <c r="AB29" s="128"/>
      <c r="AC29" s="128"/>
      <c r="AD29" s="128"/>
      <c r="AE29" s="128"/>
      <c r="AF29" s="128"/>
      <c r="AG29" s="128"/>
      <c r="AH29" s="129"/>
      <c r="AI29" s="200"/>
    </row>
    <row r="30" spans="1:35">
      <c r="A30" s="288"/>
      <c r="B30" s="297" t="s">
        <v>31</v>
      </c>
      <c r="C30" s="29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72"/>
      <c r="AI30" s="197">
        <f>SUM(D30:AH30)</f>
        <v>0</v>
      </c>
    </row>
    <row r="31" spans="1:35">
      <c r="A31" s="288"/>
      <c r="B31" s="297" t="s">
        <v>105</v>
      </c>
      <c r="C31" s="29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72"/>
      <c r="AI31" s="197">
        <f>SUM(D31:AH31)</f>
        <v>0</v>
      </c>
    </row>
    <row r="32" spans="1:35" ht="13.5" thickBot="1">
      <c r="A32" s="289"/>
      <c r="B32" s="299" t="s">
        <v>153</v>
      </c>
      <c r="C32" s="300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80"/>
      <c r="AI32" s="202">
        <f>SUM(D32:AH32)</f>
        <v>0</v>
      </c>
    </row>
    <row r="33" spans="1:35" ht="13.5" thickTop="1">
      <c r="A33" s="59"/>
    </row>
    <row r="34" spans="1:35">
      <c r="A34" s="59"/>
    </row>
    <row r="35" spans="1:35">
      <c r="B35" s="347" t="s">
        <v>6</v>
      </c>
      <c r="C35" s="347"/>
      <c r="D35" s="348"/>
      <c r="E35" s="348"/>
      <c r="F35" s="348"/>
      <c r="G35" s="348"/>
      <c r="H35" s="348"/>
      <c r="I35" s="348"/>
      <c r="J35" s="348"/>
      <c r="K35" s="348"/>
      <c r="L35" s="348"/>
      <c r="N35" s="346" t="s">
        <v>7</v>
      </c>
      <c r="O35" s="346"/>
      <c r="P35" s="346"/>
      <c r="Q35" s="346"/>
      <c r="R35" s="346"/>
      <c r="S35" s="4"/>
      <c r="T35" s="4"/>
      <c r="U35" s="4"/>
      <c r="V35" s="4"/>
      <c r="W35" s="4"/>
      <c r="X35" s="4"/>
      <c r="Y35" s="4"/>
      <c r="Z35" s="4"/>
      <c r="AA35" s="4"/>
      <c r="AB35" s="4"/>
      <c r="AD35" s="1" t="s">
        <v>8</v>
      </c>
      <c r="AE35" s="4"/>
      <c r="AF35" s="4"/>
      <c r="AG35" s="4"/>
      <c r="AH35" s="4"/>
      <c r="AI35" s="4"/>
    </row>
    <row r="37" spans="1:35">
      <c r="B37" s="350" t="s">
        <v>22</v>
      </c>
      <c r="C37" s="350"/>
      <c r="D37" s="351"/>
      <c r="E37" s="351"/>
      <c r="F37" s="351"/>
      <c r="G37" s="351"/>
      <c r="H37" s="351"/>
      <c r="I37" s="351"/>
      <c r="J37" s="351"/>
      <c r="K37" s="351"/>
      <c r="L37" s="351"/>
    </row>
    <row r="38" spans="1:35">
      <c r="B38" s="351"/>
      <c r="C38" s="351"/>
      <c r="D38" s="351"/>
      <c r="E38" s="351"/>
      <c r="F38" s="351"/>
      <c r="G38" s="351"/>
      <c r="H38" s="351"/>
      <c r="I38" s="351"/>
      <c r="J38" s="351"/>
      <c r="K38" s="351"/>
      <c r="L38" s="351"/>
      <c r="N38" s="346" t="s">
        <v>23</v>
      </c>
      <c r="O38" s="346"/>
      <c r="P38" s="346"/>
      <c r="Q38" s="346"/>
      <c r="R38" s="346"/>
      <c r="S38" s="4"/>
      <c r="T38" s="4"/>
      <c r="U38" s="4"/>
      <c r="V38" s="4"/>
      <c r="W38" s="4"/>
      <c r="X38" s="4"/>
      <c r="Y38" s="4"/>
      <c r="Z38" s="4"/>
      <c r="AA38" s="4"/>
      <c r="AB38" s="4"/>
      <c r="AD38" s="1" t="s">
        <v>8</v>
      </c>
      <c r="AE38" s="4"/>
      <c r="AF38" s="4"/>
      <c r="AG38" s="4"/>
      <c r="AH38" s="4"/>
      <c r="AI38" s="4"/>
    </row>
    <row r="39" spans="1:35">
      <c r="B39" s="140"/>
      <c r="C39" s="140"/>
      <c r="D39" s="140"/>
      <c r="E39" s="140"/>
      <c r="F39" s="140"/>
      <c r="G39" s="140"/>
      <c r="H39" s="140"/>
      <c r="I39" s="140"/>
      <c r="J39" s="140"/>
      <c r="K39" s="140"/>
      <c r="L39" s="140"/>
      <c r="N39" s="137" t="s">
        <v>126</v>
      </c>
      <c r="O39" s="137" t="s">
        <v>125</v>
      </c>
      <c r="P39" s="137" t="s">
        <v>127</v>
      </c>
      <c r="Q39" s="139"/>
      <c r="R39" s="139"/>
      <c r="S39" s="3"/>
      <c r="T39" s="3"/>
      <c r="U39" s="3"/>
      <c r="V39" s="3"/>
      <c r="W39" s="3"/>
      <c r="X39" s="3"/>
      <c r="Y39" s="3"/>
      <c r="Z39" s="3"/>
      <c r="AA39" s="3"/>
      <c r="AB39" s="3"/>
      <c r="AD39" s="1"/>
      <c r="AE39" s="3"/>
      <c r="AF39" s="3"/>
      <c r="AG39" s="3"/>
      <c r="AH39" s="3"/>
      <c r="AI39" s="3"/>
    </row>
    <row r="40" spans="1:35" ht="13.5" thickBot="1"/>
    <row r="41" spans="1:35" ht="28.15" customHeight="1" thickTop="1" thickBot="1">
      <c r="B41" s="14" t="s">
        <v>9</v>
      </c>
      <c r="C41" s="247" t="s">
        <v>14</v>
      </c>
      <c r="D41" s="248"/>
      <c r="E41" s="248"/>
      <c r="F41" s="248"/>
      <c r="G41" s="248"/>
      <c r="H41" s="249"/>
      <c r="I41" s="352" t="s">
        <v>34</v>
      </c>
      <c r="J41" s="353"/>
      <c r="K41" s="354"/>
      <c r="L41" s="352" t="s">
        <v>35</v>
      </c>
      <c r="M41" s="353"/>
      <c r="N41" s="354"/>
      <c r="O41" s="352" t="s">
        <v>36</v>
      </c>
      <c r="P41" s="248"/>
      <c r="Q41" s="248"/>
      <c r="R41" s="247" t="s">
        <v>15</v>
      </c>
      <c r="S41" s="248"/>
      <c r="T41" s="334"/>
      <c r="U41" s="15"/>
      <c r="V41" s="15"/>
      <c r="W41" s="322" t="s">
        <v>39</v>
      </c>
      <c r="X41" s="323"/>
      <c r="Y41" s="323"/>
      <c r="Z41" s="323"/>
      <c r="AA41" s="323"/>
      <c r="AB41" s="323"/>
      <c r="AC41" s="323"/>
      <c r="AD41" s="323"/>
      <c r="AE41" s="323"/>
      <c r="AF41" s="323"/>
      <c r="AG41" s="323"/>
      <c r="AH41" s="323"/>
      <c r="AI41" s="324"/>
    </row>
    <row r="42" spans="1:35" ht="13.5" thickTop="1">
      <c r="B42" s="13">
        <v>1</v>
      </c>
      <c r="C42" s="234" t="s">
        <v>40</v>
      </c>
      <c r="D42" s="235"/>
      <c r="E42" s="235"/>
      <c r="F42" s="235"/>
      <c r="G42" s="235"/>
      <c r="H42" s="236"/>
      <c r="I42" s="238">
        <f>SUM('Avril (recto)'!R42:T42)</f>
        <v>0</v>
      </c>
      <c r="J42" s="239"/>
      <c r="K42" s="240"/>
      <c r="L42" s="238">
        <v>0</v>
      </c>
      <c r="M42" s="239"/>
      <c r="N42" s="240"/>
      <c r="O42" s="241">
        <v>0</v>
      </c>
      <c r="P42" s="286"/>
      <c r="Q42" s="286"/>
      <c r="R42" s="244">
        <f>I42+L42-O42</f>
        <v>0</v>
      </c>
      <c r="S42" s="312"/>
      <c r="T42" s="313"/>
      <c r="U42" s="16"/>
      <c r="V42" s="17"/>
      <c r="W42" s="325"/>
      <c r="X42" s="326"/>
      <c r="Y42" s="326"/>
      <c r="Z42" s="326"/>
      <c r="AA42" s="326"/>
      <c r="AB42" s="326"/>
      <c r="AC42" s="326"/>
      <c r="AD42" s="326"/>
      <c r="AE42" s="326"/>
      <c r="AF42" s="326"/>
      <c r="AG42" s="326"/>
      <c r="AH42" s="326"/>
      <c r="AI42" s="327"/>
    </row>
    <row r="43" spans="1:35">
      <c r="B43" s="13" t="s">
        <v>33</v>
      </c>
      <c r="C43" s="342" t="s">
        <v>99</v>
      </c>
      <c r="D43" s="343"/>
      <c r="E43" s="343"/>
      <c r="F43" s="343"/>
      <c r="G43" s="343"/>
      <c r="H43" s="344"/>
      <c r="I43" s="238">
        <f>SUM('Avril (recto)'!R43:T43)</f>
        <v>0</v>
      </c>
      <c r="J43" s="239"/>
      <c r="K43" s="240"/>
      <c r="L43" s="238">
        <v>0</v>
      </c>
      <c r="M43" s="239"/>
      <c r="N43" s="240"/>
      <c r="O43" s="241">
        <v>0</v>
      </c>
      <c r="P43" s="242"/>
      <c r="Q43" s="243"/>
      <c r="R43" s="244">
        <f>I43+L43-O43</f>
        <v>0</v>
      </c>
      <c r="S43" s="245"/>
      <c r="T43" s="246"/>
      <c r="U43" s="16"/>
      <c r="V43" s="18"/>
      <c r="W43" s="328"/>
      <c r="X43" s="329"/>
      <c r="Y43" s="329"/>
      <c r="Z43" s="329"/>
      <c r="AA43" s="329"/>
      <c r="AB43" s="329"/>
      <c r="AC43" s="329"/>
      <c r="AD43" s="329"/>
      <c r="AE43" s="329"/>
      <c r="AF43" s="329"/>
      <c r="AG43" s="329"/>
      <c r="AH43" s="329"/>
      <c r="AI43" s="330"/>
    </row>
    <row r="44" spans="1:35" ht="13.5" thickBot="1">
      <c r="B44" s="98" t="s">
        <v>104</v>
      </c>
      <c r="C44" s="234" t="s">
        <v>105</v>
      </c>
      <c r="D44" s="235"/>
      <c r="E44" s="235"/>
      <c r="F44" s="235"/>
      <c r="G44" s="235"/>
      <c r="H44" s="236"/>
      <c r="I44" s="238">
        <f>SUM('Avril (recto)'!R44:T44)</f>
        <v>0</v>
      </c>
      <c r="J44" s="239"/>
      <c r="K44" s="240"/>
      <c r="L44" s="238">
        <f>SUM(AI31)</f>
        <v>0</v>
      </c>
      <c r="M44" s="239"/>
      <c r="N44" s="240"/>
      <c r="O44" s="241">
        <v>0</v>
      </c>
      <c r="P44" s="242"/>
      <c r="Q44" s="243"/>
      <c r="R44" s="244">
        <f>I44+L44-O44</f>
        <v>0</v>
      </c>
      <c r="S44" s="245"/>
      <c r="T44" s="246"/>
      <c r="U44" s="16"/>
      <c r="V44" s="17"/>
      <c r="W44" s="328"/>
      <c r="X44" s="329"/>
      <c r="Y44" s="329"/>
      <c r="Z44" s="329"/>
      <c r="AA44" s="329"/>
      <c r="AB44" s="329"/>
      <c r="AC44" s="329"/>
      <c r="AD44" s="329"/>
      <c r="AE44" s="329"/>
      <c r="AF44" s="329"/>
      <c r="AG44" s="329"/>
      <c r="AH44" s="329"/>
      <c r="AI44" s="330"/>
    </row>
    <row r="45" spans="1:35" ht="14.25" thickTop="1" thickBot="1">
      <c r="B45" s="13">
        <v>2</v>
      </c>
      <c r="C45" s="234" t="s">
        <v>129</v>
      </c>
      <c r="D45" s="235"/>
      <c r="E45" s="235"/>
      <c r="F45" s="235"/>
      <c r="G45" s="235"/>
      <c r="H45" s="236"/>
      <c r="I45" s="238">
        <f>SUM('Avril (recto)'!R45:T45)</f>
        <v>0</v>
      </c>
      <c r="J45" s="239"/>
      <c r="K45" s="240"/>
      <c r="L45" s="238" t="str">
        <f>IF(IF(AI25&gt;=AI24,AI25-AI24,"0,000")*AI26&lt;=0,"0,000",AI26*1.5)</f>
        <v>0,000</v>
      </c>
      <c r="M45" s="239"/>
      <c r="N45" s="240"/>
      <c r="O45" s="238" t="str">
        <f>IF(IF(AI24&gt;=AI25,AI25-AI24,"0,000")*AI24&lt;=0,"0,000","0,000")</f>
        <v>0,000</v>
      </c>
      <c r="P45" s="338"/>
      <c r="Q45" s="338"/>
      <c r="R45" s="244">
        <f>IF(I45+L45-O45&lt;="0",L45+I45,I45+L45)-U45</f>
        <v>0</v>
      </c>
      <c r="S45" s="245"/>
      <c r="T45" s="245"/>
      <c r="U45" s="204"/>
      <c r="V45" s="16"/>
      <c r="W45" s="331"/>
      <c r="X45" s="332"/>
      <c r="Y45" s="332"/>
      <c r="Z45" s="332"/>
      <c r="AA45" s="332"/>
      <c r="AB45" s="332"/>
      <c r="AC45" s="332"/>
      <c r="AD45" s="332"/>
      <c r="AE45" s="332"/>
      <c r="AF45" s="332"/>
      <c r="AG45" s="332"/>
      <c r="AH45" s="332"/>
      <c r="AI45" s="333"/>
    </row>
    <row r="46" spans="1:35" ht="14.25" thickTop="1" thickBot="1">
      <c r="B46" s="13">
        <v>3</v>
      </c>
      <c r="C46" s="234" t="s">
        <v>130</v>
      </c>
      <c r="D46" s="235"/>
      <c r="E46" s="235"/>
      <c r="F46" s="235"/>
      <c r="G46" s="235"/>
      <c r="H46" s="236"/>
      <c r="I46" s="238">
        <f>SUM('Avril (recto)'!R46:T46)</f>
        <v>0</v>
      </c>
      <c r="J46" s="239"/>
      <c r="K46" s="240"/>
      <c r="L46" s="238">
        <f>AI28</f>
        <v>0</v>
      </c>
      <c r="M46" s="239"/>
      <c r="N46" s="240"/>
      <c r="O46" s="241">
        <v>0</v>
      </c>
      <c r="P46" s="242"/>
      <c r="Q46" s="243"/>
      <c r="R46" s="244">
        <f>I46+L46-O46</f>
        <v>0</v>
      </c>
      <c r="S46" s="245"/>
      <c r="T46" s="246"/>
      <c r="U46" s="16"/>
      <c r="V46" s="16"/>
      <c r="W46" s="141"/>
      <c r="X46" s="141"/>
      <c r="Y46" s="141"/>
      <c r="Z46" s="141"/>
      <c r="AA46" s="141"/>
      <c r="AB46" s="141"/>
      <c r="AC46" s="141"/>
      <c r="AD46" s="141"/>
      <c r="AE46" s="141"/>
      <c r="AF46" s="141"/>
      <c r="AG46" s="141"/>
      <c r="AH46" s="141"/>
      <c r="AI46" s="141"/>
    </row>
    <row r="47" spans="1:35" ht="14.25" thickTop="1" thickBot="1">
      <c r="B47" s="13">
        <v>4</v>
      </c>
      <c r="C47" s="234" t="s">
        <v>10</v>
      </c>
      <c r="D47" s="235"/>
      <c r="E47" s="235"/>
      <c r="F47" s="235"/>
      <c r="G47" s="235"/>
      <c r="H47" s="236"/>
      <c r="I47" s="238">
        <f>SUM('Avril (recto)'!R47:T47)</f>
        <v>0</v>
      </c>
      <c r="J47" s="239"/>
      <c r="K47" s="240"/>
      <c r="L47" s="238">
        <f>SUM(AI17,AI21)</f>
        <v>0</v>
      </c>
      <c r="M47" s="239"/>
      <c r="N47" s="240"/>
      <c r="O47" s="241">
        <v>0</v>
      </c>
      <c r="P47" s="286"/>
      <c r="Q47" s="286"/>
      <c r="R47" s="244">
        <f t="shared" ref="R47:R54" si="9">I47+L47-O47</f>
        <v>0</v>
      </c>
      <c r="S47" s="312"/>
      <c r="T47" s="313"/>
      <c r="U47" s="16"/>
      <c r="V47" s="16"/>
      <c r="W47" s="335" t="s">
        <v>30</v>
      </c>
      <c r="X47" s="336"/>
      <c r="Y47" s="336"/>
      <c r="Z47" s="336"/>
      <c r="AA47" s="336"/>
      <c r="AB47" s="336"/>
      <c r="AC47" s="336"/>
      <c r="AD47" s="336"/>
      <c r="AE47" s="336"/>
      <c r="AF47" s="336"/>
      <c r="AG47" s="336"/>
      <c r="AH47" s="336"/>
      <c r="AI47" s="337"/>
    </row>
    <row r="48" spans="1:35" ht="13.5" thickTop="1">
      <c r="B48" s="13">
        <v>5</v>
      </c>
      <c r="C48" s="234" t="s">
        <v>11</v>
      </c>
      <c r="D48" s="235"/>
      <c r="E48" s="235"/>
      <c r="F48" s="235"/>
      <c r="G48" s="235"/>
      <c r="H48" s="236"/>
      <c r="I48" s="238">
        <f>SUM('Avril (recto)'!R48:T48)</f>
        <v>0</v>
      </c>
      <c r="J48" s="239"/>
      <c r="K48" s="240"/>
      <c r="L48" s="238">
        <v>0</v>
      </c>
      <c r="M48" s="239"/>
      <c r="N48" s="240"/>
      <c r="O48" s="241">
        <v>0</v>
      </c>
      <c r="P48" s="286"/>
      <c r="Q48" s="286"/>
      <c r="R48" s="244">
        <f t="shared" si="9"/>
        <v>0</v>
      </c>
      <c r="S48" s="312"/>
      <c r="T48" s="313"/>
      <c r="U48" s="16"/>
      <c r="V48" s="16"/>
      <c r="W48" s="21"/>
      <c r="X48" s="19" t="s">
        <v>37</v>
      </c>
      <c r="Y48" s="29" t="s">
        <v>43</v>
      </c>
      <c r="Z48" s="29"/>
      <c r="AA48" s="29"/>
      <c r="AB48" s="30"/>
      <c r="AC48" s="22"/>
      <c r="AD48" s="19" t="s">
        <v>41</v>
      </c>
      <c r="AE48" s="29" t="s">
        <v>45</v>
      </c>
      <c r="AF48" s="30"/>
      <c r="AG48" s="30"/>
      <c r="AH48" s="29"/>
      <c r="AI48" s="23"/>
    </row>
    <row r="49" spans="2:35">
      <c r="B49" s="13">
        <v>6</v>
      </c>
      <c r="C49" s="234" t="s">
        <v>98</v>
      </c>
      <c r="D49" s="235"/>
      <c r="E49" s="235"/>
      <c r="F49" s="235"/>
      <c r="G49" s="235"/>
      <c r="H49" s="236"/>
      <c r="I49" s="238">
        <f>SUM('Avril (recto)'!R49:T49)</f>
        <v>0</v>
      </c>
      <c r="J49" s="239"/>
      <c r="K49" s="240"/>
      <c r="L49" s="238">
        <v>0</v>
      </c>
      <c r="M49" s="239"/>
      <c r="N49" s="240"/>
      <c r="O49" s="241">
        <v>0</v>
      </c>
      <c r="P49" s="286"/>
      <c r="Q49" s="286"/>
      <c r="R49" s="244">
        <f t="shared" si="9"/>
        <v>0</v>
      </c>
      <c r="S49" s="312"/>
      <c r="T49" s="313"/>
      <c r="U49" s="16"/>
      <c r="V49" s="16"/>
      <c r="W49" s="24"/>
      <c r="X49" s="19" t="s">
        <v>38</v>
      </c>
      <c r="Y49" s="20" t="s">
        <v>44</v>
      </c>
      <c r="Z49" s="20"/>
      <c r="AA49" s="20"/>
      <c r="AB49" s="34"/>
      <c r="AC49" s="3"/>
      <c r="AD49" s="19" t="s">
        <v>42</v>
      </c>
      <c r="AE49" s="20" t="s">
        <v>46</v>
      </c>
      <c r="AF49" s="34"/>
      <c r="AG49" s="34"/>
      <c r="AH49" s="20"/>
      <c r="AI49" s="25"/>
    </row>
    <row r="50" spans="2:35">
      <c r="B50" s="13">
        <v>7</v>
      </c>
      <c r="C50" s="234" t="s">
        <v>12</v>
      </c>
      <c r="D50" s="235"/>
      <c r="E50" s="235"/>
      <c r="F50" s="235"/>
      <c r="G50" s="235"/>
      <c r="H50" s="236"/>
      <c r="I50" s="238">
        <f>SUM('Avril (recto)'!R50:T50)</f>
        <v>0</v>
      </c>
      <c r="J50" s="239"/>
      <c r="K50" s="240"/>
      <c r="L50" s="238">
        <v>0</v>
      </c>
      <c r="M50" s="239"/>
      <c r="N50" s="240"/>
      <c r="O50" s="241">
        <v>0</v>
      </c>
      <c r="P50" s="286"/>
      <c r="Q50" s="286"/>
      <c r="R50" s="244">
        <f t="shared" si="9"/>
        <v>0</v>
      </c>
      <c r="S50" s="312"/>
      <c r="T50" s="313"/>
      <c r="U50" s="16"/>
      <c r="V50" s="16"/>
      <c r="W50" s="24"/>
      <c r="X50" s="19"/>
      <c r="Y50" s="16"/>
      <c r="Z50" s="16"/>
      <c r="AA50" s="16"/>
      <c r="AB50" s="33"/>
      <c r="AC50" s="3"/>
      <c r="AD50" s="19"/>
      <c r="AE50" s="16"/>
      <c r="AF50" s="16"/>
      <c r="AG50" s="16"/>
      <c r="AH50" s="16"/>
      <c r="AI50" s="25"/>
    </row>
    <row r="51" spans="2:35">
      <c r="B51" s="13">
        <v>8</v>
      </c>
      <c r="C51" s="234" t="s">
        <v>13</v>
      </c>
      <c r="D51" s="235"/>
      <c r="E51" s="235"/>
      <c r="F51" s="235"/>
      <c r="G51" s="235"/>
      <c r="H51" s="236"/>
      <c r="I51" s="238">
        <f>SUM('Avril (recto)'!R51:T51)</f>
        <v>0</v>
      </c>
      <c r="J51" s="239"/>
      <c r="K51" s="240"/>
      <c r="L51" s="238">
        <v>0</v>
      </c>
      <c r="M51" s="239"/>
      <c r="N51" s="240"/>
      <c r="O51" s="241">
        <v>0</v>
      </c>
      <c r="P51" s="242"/>
      <c r="Q51" s="242"/>
      <c r="R51" s="244">
        <f t="shared" si="9"/>
        <v>0</v>
      </c>
      <c r="S51" s="312"/>
      <c r="T51" s="313"/>
      <c r="U51" s="6"/>
      <c r="V51" s="6"/>
      <c r="W51" s="24"/>
      <c r="X51" s="19" t="s">
        <v>110</v>
      </c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25"/>
    </row>
    <row r="52" spans="2:35" ht="13.5" thickBot="1">
      <c r="B52" s="97">
        <v>11</v>
      </c>
      <c r="C52" s="314" t="s">
        <v>27</v>
      </c>
      <c r="D52" s="315"/>
      <c r="E52" s="315"/>
      <c r="F52" s="315"/>
      <c r="G52" s="315"/>
      <c r="H52" s="316"/>
      <c r="I52" s="238">
        <f>SUM('Avril (recto)'!R52:T52)</f>
        <v>0</v>
      </c>
      <c r="J52" s="239"/>
      <c r="K52" s="240"/>
      <c r="L52" s="365">
        <v>0</v>
      </c>
      <c r="M52" s="365"/>
      <c r="N52" s="365"/>
      <c r="O52" s="317">
        <v>0</v>
      </c>
      <c r="P52" s="317"/>
      <c r="Q52" s="318"/>
      <c r="R52" s="319">
        <f t="shared" si="9"/>
        <v>0</v>
      </c>
      <c r="S52" s="320"/>
      <c r="T52" s="321"/>
      <c r="U52" s="6"/>
      <c r="V52" s="6"/>
      <c r="W52" s="26"/>
      <c r="X52" s="31"/>
      <c r="Y52" s="31"/>
      <c r="Z52" s="27"/>
      <c r="AA52" s="27"/>
      <c r="AB52" s="32"/>
      <c r="AC52" s="27"/>
      <c r="AD52" s="27"/>
      <c r="AE52" s="27"/>
      <c r="AF52" s="27"/>
      <c r="AG52" s="27"/>
      <c r="AH52" s="27"/>
      <c r="AI52" s="28"/>
    </row>
    <row r="53" spans="2:35" ht="14.25" thickTop="1" thickBot="1">
      <c r="B53" s="46">
        <v>12</v>
      </c>
      <c r="C53" s="256" t="s">
        <v>97</v>
      </c>
      <c r="D53" s="257"/>
      <c r="E53" s="257"/>
      <c r="F53" s="257"/>
      <c r="G53" s="257"/>
      <c r="H53" s="258"/>
      <c r="I53" s="259">
        <f>SUM('Avril (recto)'!R53:T53)</f>
        <v>0</v>
      </c>
      <c r="J53" s="260"/>
      <c r="K53" s="261"/>
      <c r="L53" s="268">
        <v>0</v>
      </c>
      <c r="M53" s="269"/>
      <c r="N53" s="270"/>
      <c r="O53" s="262">
        <v>0</v>
      </c>
      <c r="P53" s="263"/>
      <c r="Q53" s="264"/>
      <c r="R53" s="265">
        <f t="shared" si="9"/>
        <v>0</v>
      </c>
      <c r="S53" s="266"/>
      <c r="T53" s="267"/>
      <c r="U53" s="6"/>
      <c r="V53" s="6"/>
      <c r="AG53" s="250" t="s">
        <v>32</v>
      </c>
      <c r="AH53" s="250"/>
      <c r="AI53" s="250"/>
    </row>
    <row r="54" spans="2:35" ht="15" thickTop="1" thickBot="1">
      <c r="B54" s="47">
        <v>13</v>
      </c>
      <c r="C54" s="271" t="s">
        <v>100</v>
      </c>
      <c r="D54" s="272"/>
      <c r="E54" s="272"/>
      <c r="F54" s="272"/>
      <c r="G54" s="272"/>
      <c r="H54" s="273"/>
      <c r="I54" s="274">
        <f>SUM('Avril (recto)'!R54:T54)</f>
        <v>0</v>
      </c>
      <c r="J54" s="275"/>
      <c r="K54" s="276"/>
      <c r="L54" s="277">
        <v>0</v>
      </c>
      <c r="M54" s="278"/>
      <c r="N54" s="279"/>
      <c r="O54" s="280">
        <v>0</v>
      </c>
      <c r="P54" s="281"/>
      <c r="Q54" s="282"/>
      <c r="R54" s="283">
        <f t="shared" si="9"/>
        <v>0</v>
      </c>
      <c r="S54" s="284"/>
      <c r="T54" s="285"/>
      <c r="U54" s="6"/>
      <c r="V54" s="6"/>
      <c r="W54" s="251" t="s">
        <v>101</v>
      </c>
      <c r="X54" s="252"/>
      <c r="Y54" s="252"/>
      <c r="Z54" s="253"/>
      <c r="AA54" s="254">
        <f>SUM(O42:Q54)+U45</f>
        <v>0</v>
      </c>
      <c r="AB54" s="255"/>
      <c r="AI54" s="142" t="s">
        <v>111</v>
      </c>
    </row>
    <row r="55" spans="2:35" ht="14.25" thickTop="1">
      <c r="B55" s="132"/>
      <c r="C55" s="306"/>
      <c r="D55" s="307"/>
      <c r="E55" s="307"/>
      <c r="F55" s="307"/>
      <c r="G55" s="307"/>
      <c r="H55" s="307"/>
      <c r="I55" s="308"/>
      <c r="J55" s="308"/>
      <c r="K55" s="308"/>
      <c r="L55" s="309"/>
      <c r="M55" s="309"/>
      <c r="N55" s="309"/>
      <c r="O55" s="310"/>
      <c r="P55" s="310"/>
      <c r="Q55" s="310"/>
      <c r="R55" s="311"/>
      <c r="S55" s="311"/>
      <c r="T55" s="311"/>
      <c r="AG55" s="142"/>
      <c r="AH55" s="142"/>
      <c r="AI55" s="142"/>
    </row>
    <row r="56" spans="2:35">
      <c r="I56" s="3"/>
      <c r="J56" s="3"/>
      <c r="K56" s="3"/>
      <c r="O56" s="3"/>
      <c r="P56" s="3"/>
      <c r="Q56" s="3"/>
    </row>
  </sheetData>
  <mergeCells count="101">
    <mergeCell ref="O50:Q50"/>
    <mergeCell ref="R50:T50"/>
    <mergeCell ref="I47:K47"/>
    <mergeCell ref="AA54:AB54"/>
    <mergeCell ref="C55:H55"/>
    <mergeCell ref="I55:K55"/>
    <mergeCell ref="L55:N55"/>
    <mergeCell ref="O55:Q55"/>
    <mergeCell ref="R55:T55"/>
    <mergeCell ref="C54:H54"/>
    <mergeCell ref="I54:K54"/>
    <mergeCell ref="L54:N54"/>
    <mergeCell ref="O54:Q54"/>
    <mergeCell ref="R54:T54"/>
    <mergeCell ref="W54:Z54"/>
    <mergeCell ref="C47:H47"/>
    <mergeCell ref="R47:T47"/>
    <mergeCell ref="R45:T45"/>
    <mergeCell ref="O47:Q47"/>
    <mergeCell ref="O48:Q48"/>
    <mergeCell ref="R48:T48"/>
    <mergeCell ref="L48:N48"/>
    <mergeCell ref="L46:N46"/>
    <mergeCell ref="C52:H52"/>
    <mergeCell ref="I52:K52"/>
    <mergeCell ref="L52:N52"/>
    <mergeCell ref="O52:Q52"/>
    <mergeCell ref="R52:T52"/>
    <mergeCell ref="C49:H49"/>
    <mergeCell ref="I49:K49"/>
    <mergeCell ref="L49:N49"/>
    <mergeCell ref="O49:Q49"/>
    <mergeCell ref="R49:T49"/>
    <mergeCell ref="C51:H51"/>
    <mergeCell ref="I51:K51"/>
    <mergeCell ref="L51:N51"/>
    <mergeCell ref="O51:Q51"/>
    <mergeCell ref="R51:T51"/>
    <mergeCell ref="C50:H50"/>
    <mergeCell ref="I50:K50"/>
    <mergeCell ref="L50:N50"/>
    <mergeCell ref="C41:H41"/>
    <mergeCell ref="W41:AI41"/>
    <mergeCell ref="W42:AI45"/>
    <mergeCell ref="O43:Q43"/>
    <mergeCell ref="R43:T43"/>
    <mergeCell ref="O45:Q45"/>
    <mergeCell ref="C53:H53"/>
    <mergeCell ref="I53:K53"/>
    <mergeCell ref="L53:N53"/>
    <mergeCell ref="O53:Q53"/>
    <mergeCell ref="R53:T53"/>
    <mergeCell ref="AG53:AI53"/>
    <mergeCell ref="O46:Q46"/>
    <mergeCell ref="R46:T46"/>
    <mergeCell ref="I44:K44"/>
    <mergeCell ref="C44:H44"/>
    <mergeCell ref="R44:T44"/>
    <mergeCell ref="O44:Q44"/>
    <mergeCell ref="L44:N44"/>
    <mergeCell ref="C48:H48"/>
    <mergeCell ref="I48:K48"/>
    <mergeCell ref="C45:H45"/>
    <mergeCell ref="I45:K45"/>
    <mergeCell ref="L45:N45"/>
    <mergeCell ref="A7:A32"/>
    <mergeCell ref="B31:C31"/>
    <mergeCell ref="B32:C32"/>
    <mergeCell ref="N38:R38"/>
    <mergeCell ref="B11:B12"/>
    <mergeCell ref="B15:B17"/>
    <mergeCell ref="B19:B21"/>
    <mergeCell ref="B23:B26"/>
    <mergeCell ref="B30:C30"/>
    <mergeCell ref="B35:L35"/>
    <mergeCell ref="N35:R35"/>
    <mergeCell ref="B37:L38"/>
    <mergeCell ref="E1:J1"/>
    <mergeCell ref="M1:X1"/>
    <mergeCell ref="C43:H43"/>
    <mergeCell ref="I43:K43"/>
    <mergeCell ref="L43:N43"/>
    <mergeCell ref="W47:AI47"/>
    <mergeCell ref="L47:N47"/>
    <mergeCell ref="C46:H46"/>
    <mergeCell ref="I46:K46"/>
    <mergeCell ref="AE1:AI1"/>
    <mergeCell ref="G4:L4"/>
    <mergeCell ref="P4:U4"/>
    <mergeCell ref="X4:Y4"/>
    <mergeCell ref="AC4:AD4"/>
    <mergeCell ref="AE4:AI4"/>
    <mergeCell ref="C42:H42"/>
    <mergeCell ref="I42:K42"/>
    <mergeCell ref="L42:N42"/>
    <mergeCell ref="O42:Q42"/>
    <mergeCell ref="R42:T42"/>
    <mergeCell ref="I41:K41"/>
    <mergeCell ref="L41:N41"/>
    <mergeCell ref="O41:Q41"/>
    <mergeCell ref="R41:T41"/>
  </mergeCells>
  <pageMargins left="0.43307086614173229" right="0" top="0.74803149606299213" bottom="0.74803149606299213" header="0.31496062992125984" footer="0.31496062992125984"/>
  <pageSetup paperSize="5" scale="73" orientation="landscape" verticalDpi="4" r:id="rId1"/>
  <ignoredErrors>
    <ignoredError sqref="R45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zoomScale="110" zoomScaleNormal="110" workbookViewId="0">
      <selection activeCell="B3" sqref="B3:E33"/>
    </sheetView>
  </sheetViews>
  <sheetFormatPr baseColWidth="10" defaultRowHeight="12.75"/>
  <cols>
    <col min="1" max="1" width="6" customWidth="1"/>
    <col min="2" max="2" width="89.85546875" customWidth="1"/>
    <col min="3" max="3" width="24.85546875" customWidth="1"/>
    <col min="4" max="4" width="12.42578125" customWidth="1"/>
    <col min="5" max="6" width="12.28515625" customWidth="1"/>
    <col min="7" max="7" width="13.140625" customWidth="1"/>
  </cols>
  <sheetData>
    <row r="1" spans="1:7" ht="16.5" thickTop="1">
      <c r="A1" s="357" t="s">
        <v>16</v>
      </c>
      <c r="B1" s="359" t="s">
        <v>17</v>
      </c>
      <c r="C1" s="359" t="s">
        <v>18</v>
      </c>
      <c r="D1" s="359" t="s">
        <v>19</v>
      </c>
      <c r="E1" s="359"/>
      <c r="F1" s="355" t="s">
        <v>25</v>
      </c>
      <c r="G1" s="356"/>
    </row>
    <row r="2" spans="1:7" ht="16.5" thickBot="1">
      <c r="A2" s="358"/>
      <c r="B2" s="360"/>
      <c r="C2" s="360"/>
      <c r="D2" s="7" t="s">
        <v>20</v>
      </c>
      <c r="E2" s="7" t="s">
        <v>21</v>
      </c>
      <c r="F2" s="8" t="s">
        <v>26</v>
      </c>
      <c r="G2" s="9" t="s">
        <v>16</v>
      </c>
    </row>
    <row r="3" spans="1:7" ht="15.95" customHeight="1" thickTop="1">
      <c r="A3" s="10">
        <v>1</v>
      </c>
      <c r="B3" s="83"/>
      <c r="C3" s="86"/>
      <c r="D3" s="86"/>
      <c r="E3" s="86"/>
      <c r="F3" s="88"/>
      <c r="G3" s="89"/>
    </row>
    <row r="4" spans="1:7" ht="15.95" customHeight="1">
      <c r="A4" s="11">
        <v>2</v>
      </c>
      <c r="B4" s="83"/>
      <c r="C4" s="86"/>
      <c r="D4" s="86"/>
      <c r="E4" s="86"/>
      <c r="F4" s="90"/>
      <c r="G4" s="91"/>
    </row>
    <row r="5" spans="1:7" ht="15.95" customHeight="1">
      <c r="A5" s="11">
        <v>3</v>
      </c>
      <c r="B5" s="83"/>
      <c r="C5" s="96"/>
      <c r="D5" s="96"/>
      <c r="E5" s="96"/>
      <c r="F5" s="90"/>
      <c r="G5" s="91"/>
    </row>
    <row r="6" spans="1:7" ht="15.95" customHeight="1">
      <c r="A6" s="11">
        <v>4</v>
      </c>
      <c r="B6" s="83"/>
      <c r="C6" s="96"/>
      <c r="D6" s="96"/>
      <c r="E6" s="96"/>
      <c r="F6" s="90"/>
      <c r="G6" s="91"/>
    </row>
    <row r="7" spans="1:7" ht="15.95" customHeight="1">
      <c r="A7" s="11">
        <v>5</v>
      </c>
      <c r="B7" s="83"/>
      <c r="C7" s="86"/>
      <c r="D7" s="86"/>
      <c r="E7" s="86"/>
      <c r="F7" s="90"/>
      <c r="G7" s="91"/>
    </row>
    <row r="8" spans="1:7" ht="15.95" customHeight="1">
      <c r="A8" s="11">
        <v>6</v>
      </c>
      <c r="B8" s="94"/>
      <c r="C8" s="86"/>
      <c r="D8" s="86"/>
      <c r="E8" s="86"/>
      <c r="F8" s="90"/>
      <c r="G8" s="91"/>
    </row>
    <row r="9" spans="1:7" ht="15.95" customHeight="1">
      <c r="A9" s="11">
        <v>7</v>
      </c>
      <c r="B9" s="83"/>
      <c r="C9" s="86"/>
      <c r="D9" s="86"/>
      <c r="E9" s="86"/>
      <c r="F9" s="90"/>
      <c r="G9" s="91"/>
    </row>
    <row r="10" spans="1:7" ht="15.95" customHeight="1">
      <c r="A10" s="11">
        <v>8</v>
      </c>
      <c r="B10" s="83"/>
      <c r="C10" s="86"/>
      <c r="D10" s="86"/>
      <c r="E10" s="86"/>
      <c r="F10" s="90"/>
      <c r="G10" s="91"/>
    </row>
    <row r="11" spans="1:7" ht="15.95" customHeight="1">
      <c r="A11" s="11">
        <v>9</v>
      </c>
      <c r="B11" s="83"/>
      <c r="C11" s="86"/>
      <c r="D11" s="86"/>
      <c r="E11" s="86"/>
      <c r="F11" s="90"/>
      <c r="G11" s="91"/>
    </row>
    <row r="12" spans="1:7" ht="15.95" customHeight="1">
      <c r="A12" s="11">
        <v>10</v>
      </c>
      <c r="B12" s="83"/>
      <c r="C12" s="96"/>
      <c r="D12" s="96"/>
      <c r="E12" s="96"/>
      <c r="F12" s="90"/>
      <c r="G12" s="91"/>
    </row>
    <row r="13" spans="1:7" ht="15.95" customHeight="1">
      <c r="A13" s="11">
        <v>11</v>
      </c>
      <c r="B13" s="83"/>
      <c r="C13" s="96"/>
      <c r="D13" s="96"/>
      <c r="E13" s="96"/>
      <c r="F13" s="90"/>
      <c r="G13" s="91"/>
    </row>
    <row r="14" spans="1:7" ht="15.95" customHeight="1">
      <c r="A14" s="11">
        <v>12</v>
      </c>
      <c r="B14" s="83"/>
      <c r="C14" s="86"/>
      <c r="D14" s="86"/>
      <c r="E14" s="86"/>
      <c r="F14" s="90"/>
      <c r="G14" s="91"/>
    </row>
    <row r="15" spans="1:7" ht="15.95" customHeight="1">
      <c r="A15" s="11">
        <v>13</v>
      </c>
      <c r="B15" s="83"/>
      <c r="C15" s="86"/>
      <c r="D15" s="86"/>
      <c r="E15" s="86"/>
      <c r="F15" s="90"/>
      <c r="G15" s="91"/>
    </row>
    <row r="16" spans="1:7" ht="15.95" customHeight="1">
      <c r="A16" s="11">
        <v>14</v>
      </c>
      <c r="B16" s="83"/>
      <c r="C16" s="86"/>
      <c r="D16" s="86"/>
      <c r="E16" s="86"/>
      <c r="F16" s="90"/>
      <c r="G16" s="91"/>
    </row>
    <row r="17" spans="1:7" ht="15.95" customHeight="1">
      <c r="A17" s="11">
        <v>15</v>
      </c>
      <c r="B17" s="83"/>
      <c r="C17" s="86"/>
      <c r="D17" s="86"/>
      <c r="E17" s="86"/>
      <c r="F17" s="90"/>
      <c r="G17" s="91"/>
    </row>
    <row r="18" spans="1:7" ht="15.95" customHeight="1">
      <c r="A18" s="11">
        <v>16</v>
      </c>
      <c r="B18" s="83"/>
      <c r="C18" s="86"/>
      <c r="D18" s="86"/>
      <c r="E18" s="86"/>
      <c r="F18" s="90"/>
      <c r="G18" s="91"/>
    </row>
    <row r="19" spans="1:7" ht="15.95" customHeight="1">
      <c r="A19" s="11">
        <v>17</v>
      </c>
      <c r="B19" s="83"/>
      <c r="C19" s="86"/>
      <c r="D19" s="86"/>
      <c r="E19" s="86"/>
      <c r="F19" s="90"/>
      <c r="G19" s="91"/>
    </row>
    <row r="20" spans="1:7" ht="15.95" customHeight="1">
      <c r="A20" s="11">
        <v>18</v>
      </c>
      <c r="B20" s="83"/>
      <c r="C20" s="86"/>
      <c r="D20" s="86"/>
      <c r="E20" s="86"/>
      <c r="F20" s="90"/>
      <c r="G20" s="91"/>
    </row>
    <row r="21" spans="1:7" ht="15.95" customHeight="1">
      <c r="A21" s="11">
        <v>19</v>
      </c>
      <c r="B21" s="83"/>
      <c r="C21" s="86"/>
      <c r="D21" s="86"/>
      <c r="E21" s="86"/>
      <c r="F21" s="90"/>
      <c r="G21" s="91"/>
    </row>
    <row r="22" spans="1:7" ht="15.95" customHeight="1">
      <c r="A22" s="11">
        <v>20</v>
      </c>
      <c r="B22" s="83"/>
      <c r="C22" s="86"/>
      <c r="D22" s="86"/>
      <c r="E22" s="86"/>
      <c r="F22" s="90"/>
      <c r="G22" s="91"/>
    </row>
    <row r="23" spans="1:7" ht="15.95" customHeight="1">
      <c r="A23" s="11">
        <v>21</v>
      </c>
      <c r="B23" s="83"/>
      <c r="C23" s="86"/>
      <c r="D23" s="86"/>
      <c r="E23" s="86"/>
      <c r="F23" s="90"/>
      <c r="G23" s="91"/>
    </row>
    <row r="24" spans="1:7" ht="15.95" customHeight="1">
      <c r="A24" s="11">
        <v>22</v>
      </c>
      <c r="B24" s="83"/>
      <c r="C24" s="86"/>
      <c r="D24" s="86"/>
      <c r="E24" s="86"/>
      <c r="F24" s="90"/>
      <c r="G24" s="91"/>
    </row>
    <row r="25" spans="1:7" ht="15.95" customHeight="1">
      <c r="A25" s="11">
        <v>23</v>
      </c>
      <c r="B25" s="83"/>
      <c r="C25" s="86"/>
      <c r="D25" s="86"/>
      <c r="E25" s="86"/>
      <c r="F25" s="90"/>
      <c r="G25" s="91"/>
    </row>
    <row r="26" spans="1:7" ht="15.95" customHeight="1">
      <c r="A26" s="11">
        <v>24</v>
      </c>
      <c r="B26" s="83"/>
      <c r="C26" s="86"/>
      <c r="D26" s="86"/>
      <c r="E26" s="86"/>
      <c r="F26" s="90"/>
      <c r="G26" s="91"/>
    </row>
    <row r="27" spans="1:7" ht="15.95" customHeight="1">
      <c r="A27" s="11">
        <v>25</v>
      </c>
      <c r="B27" s="83"/>
      <c r="C27" s="86"/>
      <c r="D27" s="86"/>
      <c r="E27" s="86"/>
      <c r="F27" s="90"/>
      <c r="G27" s="91"/>
    </row>
    <row r="28" spans="1:7" ht="15.95" customHeight="1">
      <c r="A28" s="11">
        <v>26</v>
      </c>
      <c r="B28" s="83"/>
      <c r="C28" s="86"/>
      <c r="D28" s="86"/>
      <c r="E28" s="86"/>
      <c r="F28" s="90"/>
      <c r="G28" s="91"/>
    </row>
    <row r="29" spans="1:7" ht="15.95" customHeight="1">
      <c r="A29" s="11">
        <v>27</v>
      </c>
      <c r="B29" s="83"/>
      <c r="C29" s="86"/>
      <c r="D29" s="86"/>
      <c r="E29" s="86"/>
      <c r="F29" s="90"/>
      <c r="G29" s="91"/>
    </row>
    <row r="30" spans="1:7" ht="15.95" customHeight="1">
      <c r="A30" s="11">
        <v>28</v>
      </c>
      <c r="B30" s="83"/>
      <c r="C30" s="86"/>
      <c r="D30" s="86"/>
      <c r="E30" s="86"/>
      <c r="F30" s="90"/>
      <c r="G30" s="91"/>
    </row>
    <row r="31" spans="1:7" ht="15.95" customHeight="1">
      <c r="A31" s="11">
        <v>29</v>
      </c>
      <c r="B31" s="83"/>
      <c r="C31" s="86"/>
      <c r="D31" s="86"/>
      <c r="E31" s="86"/>
      <c r="F31" s="90"/>
      <c r="G31" s="91"/>
    </row>
    <row r="32" spans="1:7" ht="15.95" customHeight="1">
      <c r="A32" s="11">
        <v>30</v>
      </c>
      <c r="B32" s="83"/>
      <c r="C32" s="86"/>
      <c r="D32" s="86"/>
      <c r="E32" s="86"/>
      <c r="F32" s="90"/>
      <c r="G32" s="91"/>
    </row>
    <row r="33" spans="1:7" ht="15.95" customHeight="1" thickBot="1">
      <c r="A33" s="12">
        <v>31</v>
      </c>
      <c r="B33" s="83"/>
      <c r="C33" s="86"/>
      <c r="D33" s="86"/>
      <c r="E33" s="86"/>
      <c r="F33" s="92"/>
      <c r="G33" s="93"/>
    </row>
    <row r="34" spans="1:7" ht="13.5" thickTop="1"/>
  </sheetData>
  <sheetProtection password="DDE3" sheet="1" objects="1" scenarios="1"/>
  <mergeCells count="5">
    <mergeCell ref="A1:A2"/>
    <mergeCell ref="B1:B2"/>
    <mergeCell ref="C1:C2"/>
    <mergeCell ref="D1:E1"/>
    <mergeCell ref="F1:G1"/>
  </mergeCells>
  <pageMargins left="0.31496062992125984" right="0.31496062992125984" top="0.55118110236220474" bottom="0.15748031496062992" header="0.31496062992125984" footer="0.31496062992125984"/>
  <pageSetup paperSize="5" orientation="landscape" r:id="rId1"/>
  <headerFooter>
    <oddHeader>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I56"/>
  <sheetViews>
    <sheetView zoomScale="80" zoomScaleNormal="80" workbookViewId="0">
      <selection activeCell="B33" sqref="B33"/>
    </sheetView>
  </sheetViews>
  <sheetFormatPr baseColWidth="10" defaultRowHeight="12.75"/>
  <cols>
    <col min="1" max="1" width="3.28515625" customWidth="1"/>
    <col min="2" max="2" width="10.7109375" customWidth="1"/>
    <col min="3" max="3" width="16.28515625" customWidth="1"/>
    <col min="4" max="34" width="6.28515625" customWidth="1"/>
    <col min="35" max="35" width="6.85546875" customWidth="1"/>
  </cols>
  <sheetData>
    <row r="1" spans="1:35" ht="18">
      <c r="A1" s="5"/>
      <c r="B1" s="138"/>
      <c r="C1" s="138"/>
      <c r="D1" s="138"/>
      <c r="E1" s="341"/>
      <c r="F1" s="341"/>
      <c r="G1" s="341"/>
      <c r="H1" s="341"/>
      <c r="I1" s="341"/>
      <c r="J1" s="341"/>
      <c r="K1" s="138"/>
      <c r="L1" s="138"/>
      <c r="M1" s="340" t="s">
        <v>2</v>
      </c>
      <c r="N1" s="340"/>
      <c r="O1" s="340"/>
      <c r="P1" s="340"/>
      <c r="Q1" s="340"/>
      <c r="R1" s="340"/>
      <c r="S1" s="340"/>
      <c r="T1" s="340"/>
      <c r="U1" s="340"/>
      <c r="V1" s="340"/>
      <c r="W1" s="340"/>
      <c r="X1" s="340"/>
      <c r="Y1" s="138"/>
      <c r="Z1" s="138"/>
      <c r="AA1" s="138"/>
      <c r="AB1" s="138"/>
      <c r="AC1" s="138"/>
      <c r="AD1" s="138"/>
      <c r="AE1" s="361" t="s">
        <v>24</v>
      </c>
      <c r="AF1" s="361"/>
      <c r="AG1" s="361"/>
      <c r="AH1" s="361"/>
      <c r="AI1" s="361"/>
    </row>
    <row r="4" spans="1:35">
      <c r="F4" s="152" t="s">
        <v>5</v>
      </c>
      <c r="G4" s="362" t="str">
        <f>IF('Avril (recto)'!G4:L4="","",'Avril (recto)'!G4:L4)</f>
        <v/>
      </c>
      <c r="H4" s="362"/>
      <c r="I4" s="362"/>
      <c r="J4" s="362"/>
      <c r="K4" s="362"/>
      <c r="L4" s="362"/>
      <c r="M4" s="153"/>
      <c r="N4" s="152" t="s">
        <v>4</v>
      </c>
      <c r="O4" s="153"/>
      <c r="P4" s="362" t="str">
        <f>IF('Avril (recto)'!P4:U4="","",'Avril (recto)'!P4:U4)</f>
        <v/>
      </c>
      <c r="Q4" s="362"/>
      <c r="R4" s="362"/>
      <c r="S4" s="362"/>
      <c r="T4" s="362"/>
      <c r="U4" s="362"/>
      <c r="V4" s="153"/>
      <c r="W4" s="152"/>
      <c r="X4" s="363" t="str">
        <f>IF('Avril (recto)'!X4:Y4="","",'Avril (recto)'!X4:Y4)</f>
        <v/>
      </c>
      <c r="Y4" s="363"/>
      <c r="Z4" s="153"/>
      <c r="AA4" s="153"/>
      <c r="AB4" s="153"/>
      <c r="AC4" s="364" t="s">
        <v>3</v>
      </c>
      <c r="AD4" s="364"/>
      <c r="AE4" s="345" t="str">
        <f>PROPER(TEXT(D7,"mmmm-yyyy"))</f>
        <v>Juin-2019</v>
      </c>
      <c r="AF4" s="345"/>
      <c r="AG4" s="345"/>
      <c r="AH4" s="345"/>
      <c r="AI4" s="345"/>
    </row>
    <row r="5" spans="1:35"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</row>
    <row r="6" spans="1:35" ht="13.5" thickBot="1"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</row>
    <row r="7" spans="1:35" ht="15" thickTop="1" thickBot="1">
      <c r="A7" s="287"/>
      <c r="B7" s="68" t="s">
        <v>83</v>
      </c>
      <c r="C7" s="60"/>
      <c r="D7" s="194">
        <f>EOMONTH('Mai (recto)'!D7,0)+1</f>
        <v>43617</v>
      </c>
      <c r="E7" s="194">
        <f>D7+1</f>
        <v>43618</v>
      </c>
      <c r="F7" s="194">
        <f>E7+1</f>
        <v>43619</v>
      </c>
      <c r="G7" s="194">
        <f>F7+1</f>
        <v>43620</v>
      </c>
      <c r="H7" s="194">
        <f>G7+1</f>
        <v>43621</v>
      </c>
      <c r="I7" s="194">
        <f t="shared" ref="I7:AG7" si="0">H7+1</f>
        <v>43622</v>
      </c>
      <c r="J7" s="194">
        <f t="shared" si="0"/>
        <v>43623</v>
      </c>
      <c r="K7" s="194">
        <f t="shared" si="0"/>
        <v>43624</v>
      </c>
      <c r="L7" s="194">
        <f t="shared" si="0"/>
        <v>43625</v>
      </c>
      <c r="M7" s="194">
        <f t="shared" si="0"/>
        <v>43626</v>
      </c>
      <c r="N7" s="194">
        <f t="shared" si="0"/>
        <v>43627</v>
      </c>
      <c r="O7" s="194">
        <f t="shared" si="0"/>
        <v>43628</v>
      </c>
      <c r="P7" s="194">
        <f t="shared" si="0"/>
        <v>43629</v>
      </c>
      <c r="Q7" s="194">
        <f t="shared" si="0"/>
        <v>43630</v>
      </c>
      <c r="R7" s="194">
        <f t="shared" si="0"/>
        <v>43631</v>
      </c>
      <c r="S7" s="194">
        <f t="shared" si="0"/>
        <v>43632</v>
      </c>
      <c r="T7" s="194">
        <f t="shared" si="0"/>
        <v>43633</v>
      </c>
      <c r="U7" s="194">
        <f t="shared" si="0"/>
        <v>43634</v>
      </c>
      <c r="V7" s="194">
        <f t="shared" si="0"/>
        <v>43635</v>
      </c>
      <c r="W7" s="194">
        <f t="shared" si="0"/>
        <v>43636</v>
      </c>
      <c r="X7" s="194">
        <f t="shared" si="0"/>
        <v>43637</v>
      </c>
      <c r="Y7" s="194">
        <f t="shared" si="0"/>
        <v>43638</v>
      </c>
      <c r="Z7" s="194">
        <f t="shared" si="0"/>
        <v>43639</v>
      </c>
      <c r="AA7" s="194">
        <f t="shared" si="0"/>
        <v>43640</v>
      </c>
      <c r="AB7" s="194">
        <f t="shared" si="0"/>
        <v>43641</v>
      </c>
      <c r="AC7" s="194">
        <f t="shared" si="0"/>
        <v>43642</v>
      </c>
      <c r="AD7" s="194">
        <f t="shared" si="0"/>
        <v>43643</v>
      </c>
      <c r="AE7" s="194">
        <f t="shared" si="0"/>
        <v>43644</v>
      </c>
      <c r="AF7" s="194">
        <f t="shared" si="0"/>
        <v>43645</v>
      </c>
      <c r="AG7" s="194">
        <f t="shared" si="0"/>
        <v>43646</v>
      </c>
      <c r="AH7" s="194" t="str">
        <f>IF(MONTH(AG7+1)&lt;&gt;MONTH(AG7),"",AG7+1)</f>
        <v/>
      </c>
      <c r="AI7" s="195"/>
    </row>
    <row r="8" spans="1:35" ht="14.25" thickTop="1" thickBot="1">
      <c r="A8" s="288"/>
      <c r="B8" s="69" t="s">
        <v>84</v>
      </c>
      <c r="C8" s="81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  <c r="V8" s="125"/>
      <c r="W8" s="125"/>
      <c r="X8" s="125"/>
      <c r="Y8" s="125"/>
      <c r="Z8" s="125"/>
      <c r="AA8" s="125"/>
      <c r="AB8" s="125"/>
      <c r="AC8" s="125"/>
      <c r="AD8" s="125"/>
      <c r="AE8" s="125"/>
      <c r="AF8" s="125"/>
      <c r="AG8" s="125"/>
      <c r="AH8" s="126"/>
      <c r="AI8" s="205"/>
    </row>
    <row r="9" spans="1:35" ht="13.5" thickTop="1">
      <c r="A9" s="288"/>
      <c r="B9" s="70" t="s">
        <v>116</v>
      </c>
      <c r="C9" s="61"/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27"/>
      <c r="W9" s="127"/>
      <c r="X9" s="127"/>
      <c r="Y9" s="127"/>
      <c r="Z9" s="127"/>
      <c r="AA9" s="127"/>
      <c r="AB9" s="127"/>
      <c r="AC9" s="127"/>
      <c r="AD9" s="127"/>
      <c r="AE9" s="127"/>
      <c r="AF9" s="127"/>
      <c r="AG9" s="127"/>
      <c r="AH9" s="71"/>
      <c r="AI9" s="199">
        <f>SUM(D9:AH9)</f>
        <v>0</v>
      </c>
    </row>
    <row r="10" spans="1:35">
      <c r="A10" s="288"/>
      <c r="B10" s="70" t="s">
        <v>0</v>
      </c>
      <c r="C10" s="62"/>
      <c r="D10" s="124">
        <f>SUM(D9-D11+D15+D20+D25)+D28</f>
        <v>0</v>
      </c>
      <c r="E10" s="124">
        <f>SUM(E9-E11+E15+E20+E25)+E28</f>
        <v>0</v>
      </c>
      <c r="F10" s="124">
        <f t="shared" ref="F10:AG10" si="1">SUM(F9-F11+F15+F20+F25)+F28</f>
        <v>0</v>
      </c>
      <c r="G10" s="124">
        <f t="shared" si="1"/>
        <v>0</v>
      </c>
      <c r="H10" s="124">
        <f t="shared" si="1"/>
        <v>0</v>
      </c>
      <c r="I10" s="124">
        <f t="shared" si="1"/>
        <v>0</v>
      </c>
      <c r="J10" s="124">
        <f t="shared" si="1"/>
        <v>0</v>
      </c>
      <c r="K10" s="124">
        <f t="shared" si="1"/>
        <v>0</v>
      </c>
      <c r="L10" s="124">
        <f t="shared" si="1"/>
        <v>0</v>
      </c>
      <c r="M10" s="124">
        <f t="shared" si="1"/>
        <v>0</v>
      </c>
      <c r="N10" s="124">
        <f t="shared" si="1"/>
        <v>0</v>
      </c>
      <c r="O10" s="124">
        <f t="shared" si="1"/>
        <v>0</v>
      </c>
      <c r="P10" s="124">
        <f t="shared" si="1"/>
        <v>0</v>
      </c>
      <c r="Q10" s="124">
        <f t="shared" si="1"/>
        <v>0</v>
      </c>
      <c r="R10" s="124">
        <f t="shared" si="1"/>
        <v>0</v>
      </c>
      <c r="S10" s="124">
        <f t="shared" si="1"/>
        <v>0</v>
      </c>
      <c r="T10" s="124">
        <f t="shared" si="1"/>
        <v>0</v>
      </c>
      <c r="U10" s="124">
        <f t="shared" si="1"/>
        <v>0</v>
      </c>
      <c r="V10" s="124">
        <f t="shared" si="1"/>
        <v>0</v>
      </c>
      <c r="W10" s="124">
        <f t="shared" si="1"/>
        <v>0</v>
      </c>
      <c r="X10" s="124">
        <f t="shared" si="1"/>
        <v>0</v>
      </c>
      <c r="Y10" s="124">
        <f t="shared" si="1"/>
        <v>0</v>
      </c>
      <c r="Z10" s="124">
        <f t="shared" si="1"/>
        <v>0</v>
      </c>
      <c r="AA10" s="124">
        <f t="shared" si="1"/>
        <v>0</v>
      </c>
      <c r="AB10" s="124">
        <f t="shared" si="1"/>
        <v>0</v>
      </c>
      <c r="AC10" s="124">
        <f t="shared" si="1"/>
        <v>0</v>
      </c>
      <c r="AD10" s="124">
        <f t="shared" si="1"/>
        <v>0</v>
      </c>
      <c r="AE10" s="124">
        <f t="shared" si="1"/>
        <v>0</v>
      </c>
      <c r="AF10" s="124">
        <f t="shared" si="1"/>
        <v>0</v>
      </c>
      <c r="AG10" s="124">
        <f t="shared" si="1"/>
        <v>0</v>
      </c>
      <c r="AH10" s="124" t="str">
        <f>IF(AH7&lt;AG7,SUM(AH9-AH11+AH15+AH20+AH25)+AH28,"")</f>
        <v/>
      </c>
      <c r="AI10" s="197">
        <f>SUM(D10:AH10)</f>
        <v>0</v>
      </c>
    </row>
    <row r="11" spans="1:35">
      <c r="A11" s="288"/>
      <c r="B11" s="301" t="s">
        <v>28</v>
      </c>
      <c r="C11" s="63" t="s">
        <v>29</v>
      </c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72"/>
      <c r="AI11" s="197">
        <f>SUM(D11:AH11)</f>
        <v>0</v>
      </c>
    </row>
    <row r="12" spans="1:35">
      <c r="A12" s="288"/>
      <c r="B12" s="302"/>
      <c r="C12" s="63" t="s">
        <v>9</v>
      </c>
      <c r="D12" s="211"/>
      <c r="E12" s="211"/>
      <c r="F12" s="211"/>
      <c r="G12" s="211"/>
      <c r="H12" s="211"/>
      <c r="I12" s="211"/>
      <c r="J12" s="211"/>
      <c r="K12" s="211"/>
      <c r="L12" s="211"/>
      <c r="M12" s="211"/>
      <c r="N12" s="211"/>
      <c r="O12" s="211"/>
      <c r="P12" s="211"/>
      <c r="Q12" s="211"/>
      <c r="R12" s="211"/>
      <c r="S12" s="211"/>
      <c r="T12" s="211"/>
      <c r="U12" s="211"/>
      <c r="V12" s="211"/>
      <c r="W12" s="211"/>
      <c r="X12" s="211"/>
      <c r="Y12" s="211"/>
      <c r="Z12" s="211"/>
      <c r="AA12" s="211"/>
      <c r="AB12" s="211"/>
      <c r="AC12" s="211"/>
      <c r="AD12" s="211"/>
      <c r="AE12" s="211"/>
      <c r="AF12" s="211"/>
      <c r="AG12" s="127"/>
      <c r="AH12" s="127"/>
      <c r="AI12" s="197"/>
    </row>
    <row r="13" spans="1:35">
      <c r="A13" s="288"/>
      <c r="B13" s="70" t="s">
        <v>1</v>
      </c>
      <c r="C13" s="62"/>
      <c r="D13" s="124">
        <f t="shared" ref="D13:AG13" si="2">SUM(D11)</f>
        <v>0</v>
      </c>
      <c r="E13" s="124">
        <f t="shared" si="2"/>
        <v>0</v>
      </c>
      <c r="F13" s="124">
        <f t="shared" si="2"/>
        <v>0</v>
      </c>
      <c r="G13" s="124">
        <f t="shared" si="2"/>
        <v>0</v>
      </c>
      <c r="H13" s="124">
        <f t="shared" si="2"/>
        <v>0</v>
      </c>
      <c r="I13" s="124">
        <f t="shared" si="2"/>
        <v>0</v>
      </c>
      <c r="J13" s="124">
        <f t="shared" si="2"/>
        <v>0</v>
      </c>
      <c r="K13" s="124">
        <f t="shared" si="2"/>
        <v>0</v>
      </c>
      <c r="L13" s="124">
        <f t="shared" si="2"/>
        <v>0</v>
      </c>
      <c r="M13" s="124">
        <f t="shared" si="2"/>
        <v>0</v>
      </c>
      <c r="N13" s="124">
        <f t="shared" si="2"/>
        <v>0</v>
      </c>
      <c r="O13" s="124">
        <f t="shared" si="2"/>
        <v>0</v>
      </c>
      <c r="P13" s="124">
        <f t="shared" si="2"/>
        <v>0</v>
      </c>
      <c r="Q13" s="124">
        <f t="shared" si="2"/>
        <v>0</v>
      </c>
      <c r="R13" s="124">
        <f t="shared" si="2"/>
        <v>0</v>
      </c>
      <c r="S13" s="124">
        <f t="shared" si="2"/>
        <v>0</v>
      </c>
      <c r="T13" s="124">
        <f t="shared" si="2"/>
        <v>0</v>
      </c>
      <c r="U13" s="124">
        <f t="shared" si="2"/>
        <v>0</v>
      </c>
      <c r="V13" s="124">
        <f t="shared" si="2"/>
        <v>0</v>
      </c>
      <c r="W13" s="124">
        <f t="shared" si="2"/>
        <v>0</v>
      </c>
      <c r="X13" s="124">
        <f t="shared" si="2"/>
        <v>0</v>
      </c>
      <c r="Y13" s="124">
        <f t="shared" si="2"/>
        <v>0</v>
      </c>
      <c r="Z13" s="124">
        <f t="shared" si="2"/>
        <v>0</v>
      </c>
      <c r="AA13" s="124">
        <f t="shared" si="2"/>
        <v>0</v>
      </c>
      <c r="AB13" s="124">
        <f t="shared" si="2"/>
        <v>0</v>
      </c>
      <c r="AC13" s="124">
        <f t="shared" si="2"/>
        <v>0</v>
      </c>
      <c r="AD13" s="124">
        <f t="shared" si="2"/>
        <v>0</v>
      </c>
      <c r="AE13" s="124">
        <f t="shared" si="2"/>
        <v>0</v>
      </c>
      <c r="AF13" s="124">
        <f t="shared" si="2"/>
        <v>0</v>
      </c>
      <c r="AG13" s="124">
        <f t="shared" si="2"/>
        <v>0</v>
      </c>
      <c r="AH13" s="124" t="str">
        <f>IF(AH7&lt;AG7,SUM(AH11),"")</f>
        <v/>
      </c>
      <c r="AI13" s="198">
        <f>SUM(D13:AH13)</f>
        <v>0</v>
      </c>
    </row>
    <row r="14" spans="1:35" ht="3" customHeight="1">
      <c r="A14" s="288"/>
      <c r="B14" s="73"/>
      <c r="C14" s="56"/>
      <c r="D14" s="187"/>
      <c r="E14" s="187"/>
      <c r="F14" s="187"/>
      <c r="G14" s="187"/>
      <c r="H14" s="187"/>
      <c r="I14" s="187"/>
      <c r="J14" s="187"/>
      <c r="K14" s="187"/>
      <c r="L14" s="187"/>
      <c r="M14" s="187"/>
      <c r="N14" s="187"/>
      <c r="O14" s="187"/>
      <c r="P14" s="187"/>
      <c r="Q14" s="187"/>
      <c r="R14" s="187"/>
      <c r="S14" s="187"/>
      <c r="T14" s="187"/>
      <c r="U14" s="187"/>
      <c r="V14" s="187"/>
      <c r="W14" s="187"/>
      <c r="X14" s="187"/>
      <c r="Y14" s="187"/>
      <c r="Z14" s="187"/>
      <c r="AA14" s="187"/>
      <c r="AB14" s="187"/>
      <c r="AC14" s="187"/>
      <c r="AD14" s="187"/>
      <c r="AE14" s="187"/>
      <c r="AF14" s="187"/>
      <c r="AG14" s="187"/>
      <c r="AH14" s="188"/>
      <c r="AI14" s="203"/>
    </row>
    <row r="15" spans="1:35" ht="25.5">
      <c r="A15" s="288"/>
      <c r="B15" s="303" t="s">
        <v>117</v>
      </c>
      <c r="C15" s="146" t="s">
        <v>122</v>
      </c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197">
        <f t="shared" ref="AI15:AI17" si="3">SUM(D15:AH15)</f>
        <v>0</v>
      </c>
    </row>
    <row r="16" spans="1:35" ht="25.5">
      <c r="A16" s="288"/>
      <c r="B16" s="304"/>
      <c r="C16" s="146" t="s">
        <v>123</v>
      </c>
      <c r="D16" s="3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74"/>
      <c r="AI16" s="197">
        <f t="shared" si="3"/>
        <v>0</v>
      </c>
    </row>
    <row r="17" spans="1:35">
      <c r="A17" s="288"/>
      <c r="B17" s="305"/>
      <c r="C17" s="147" t="s">
        <v>85</v>
      </c>
      <c r="D17" s="136">
        <f t="shared" ref="D17:AG17" si="4">SUM(D15:D16)*1.5</f>
        <v>0</v>
      </c>
      <c r="E17" s="136">
        <f t="shared" si="4"/>
        <v>0</v>
      </c>
      <c r="F17" s="136">
        <f t="shared" si="4"/>
        <v>0</v>
      </c>
      <c r="G17" s="136">
        <f t="shared" si="4"/>
        <v>0</v>
      </c>
      <c r="H17" s="136">
        <f t="shared" si="4"/>
        <v>0</v>
      </c>
      <c r="I17" s="136">
        <f t="shared" si="4"/>
        <v>0</v>
      </c>
      <c r="J17" s="136">
        <f t="shared" si="4"/>
        <v>0</v>
      </c>
      <c r="K17" s="136">
        <f t="shared" si="4"/>
        <v>0</v>
      </c>
      <c r="L17" s="136">
        <f t="shared" si="4"/>
        <v>0</v>
      </c>
      <c r="M17" s="136">
        <f t="shared" si="4"/>
        <v>0</v>
      </c>
      <c r="N17" s="136">
        <f t="shared" si="4"/>
        <v>0</v>
      </c>
      <c r="O17" s="136">
        <f t="shared" si="4"/>
        <v>0</v>
      </c>
      <c r="P17" s="136">
        <f t="shared" si="4"/>
        <v>0</v>
      </c>
      <c r="Q17" s="136">
        <f t="shared" si="4"/>
        <v>0</v>
      </c>
      <c r="R17" s="136">
        <f t="shared" si="4"/>
        <v>0</v>
      </c>
      <c r="S17" s="136">
        <f t="shared" si="4"/>
        <v>0</v>
      </c>
      <c r="T17" s="136">
        <f t="shared" si="4"/>
        <v>0</v>
      </c>
      <c r="U17" s="136">
        <f t="shared" si="4"/>
        <v>0</v>
      </c>
      <c r="V17" s="136">
        <f t="shared" si="4"/>
        <v>0</v>
      </c>
      <c r="W17" s="136">
        <f t="shared" si="4"/>
        <v>0</v>
      </c>
      <c r="X17" s="136">
        <f t="shared" si="4"/>
        <v>0</v>
      </c>
      <c r="Y17" s="136">
        <f t="shared" si="4"/>
        <v>0</v>
      </c>
      <c r="Z17" s="136">
        <f t="shared" si="4"/>
        <v>0</v>
      </c>
      <c r="AA17" s="136">
        <f t="shared" si="4"/>
        <v>0</v>
      </c>
      <c r="AB17" s="136">
        <f t="shared" si="4"/>
        <v>0</v>
      </c>
      <c r="AC17" s="136">
        <f t="shared" si="4"/>
        <v>0</v>
      </c>
      <c r="AD17" s="136">
        <f t="shared" si="4"/>
        <v>0</v>
      </c>
      <c r="AE17" s="136">
        <f t="shared" si="4"/>
        <v>0</v>
      </c>
      <c r="AF17" s="136">
        <f t="shared" si="4"/>
        <v>0</v>
      </c>
      <c r="AG17" s="136">
        <f t="shared" si="4"/>
        <v>0</v>
      </c>
      <c r="AH17" s="136" t="str">
        <f>IF(AH7&lt;AG7,SUM(AH15:AH16)*1.5,"")</f>
        <v/>
      </c>
      <c r="AI17" s="197">
        <f t="shared" si="3"/>
        <v>0</v>
      </c>
    </row>
    <row r="18" spans="1:35" ht="3" customHeight="1">
      <c r="A18" s="288"/>
      <c r="B18" s="78"/>
      <c r="C18" s="66"/>
      <c r="D18" s="67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75"/>
      <c r="AI18" s="200"/>
    </row>
    <row r="19" spans="1:35">
      <c r="A19" s="288"/>
      <c r="B19" s="290" t="s">
        <v>118</v>
      </c>
      <c r="C19" s="148" t="s">
        <v>55</v>
      </c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  <c r="P19" s="125"/>
      <c r="Q19" s="125"/>
      <c r="R19" s="125"/>
      <c r="S19" s="125"/>
      <c r="T19" s="125"/>
      <c r="U19" s="125"/>
      <c r="V19" s="125"/>
      <c r="W19" s="125"/>
      <c r="X19" s="125"/>
      <c r="Y19" s="125"/>
      <c r="Z19" s="125"/>
      <c r="AA19" s="125"/>
      <c r="AB19" s="125"/>
      <c r="AC19" s="125"/>
      <c r="AD19" s="125"/>
      <c r="AE19" s="125"/>
      <c r="AF19" s="125"/>
      <c r="AG19" s="125"/>
      <c r="AH19" s="126"/>
      <c r="AI19" s="208">
        <f t="shared" ref="AI19:AI26" si="5">SUM(D19:AH19)</f>
        <v>0</v>
      </c>
    </row>
    <row r="20" spans="1:35">
      <c r="A20" s="288"/>
      <c r="B20" s="291"/>
      <c r="C20" s="149" t="s">
        <v>56</v>
      </c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77"/>
      <c r="AI20" s="197">
        <f>SUM(D20:AH20)</f>
        <v>0</v>
      </c>
    </row>
    <row r="21" spans="1:35">
      <c r="A21" s="288"/>
      <c r="B21" s="292"/>
      <c r="C21" s="147" t="s">
        <v>85</v>
      </c>
      <c r="D21" s="136">
        <f>SUM(D19)*6</f>
        <v>0</v>
      </c>
      <c r="E21" s="136">
        <f t="shared" ref="E21:AG21" si="6">SUM(E19)*6</f>
        <v>0</v>
      </c>
      <c r="F21" s="136">
        <f t="shared" si="6"/>
        <v>0</v>
      </c>
      <c r="G21" s="136">
        <f t="shared" si="6"/>
        <v>0</v>
      </c>
      <c r="H21" s="136">
        <f t="shared" si="6"/>
        <v>0</v>
      </c>
      <c r="I21" s="136">
        <f t="shared" si="6"/>
        <v>0</v>
      </c>
      <c r="J21" s="136">
        <f t="shared" si="6"/>
        <v>0</v>
      </c>
      <c r="K21" s="136">
        <f t="shared" si="6"/>
        <v>0</v>
      </c>
      <c r="L21" s="136">
        <f t="shared" si="6"/>
        <v>0</v>
      </c>
      <c r="M21" s="136">
        <f t="shared" si="6"/>
        <v>0</v>
      </c>
      <c r="N21" s="136">
        <f t="shared" si="6"/>
        <v>0</v>
      </c>
      <c r="O21" s="136">
        <f t="shared" si="6"/>
        <v>0</v>
      </c>
      <c r="P21" s="136">
        <f t="shared" si="6"/>
        <v>0</v>
      </c>
      <c r="Q21" s="136">
        <f t="shared" si="6"/>
        <v>0</v>
      </c>
      <c r="R21" s="136">
        <f t="shared" si="6"/>
        <v>0</v>
      </c>
      <c r="S21" s="136">
        <f t="shared" si="6"/>
        <v>0</v>
      </c>
      <c r="T21" s="136">
        <f t="shared" si="6"/>
        <v>0</v>
      </c>
      <c r="U21" s="136">
        <f t="shared" si="6"/>
        <v>0</v>
      </c>
      <c r="V21" s="136">
        <f t="shared" si="6"/>
        <v>0</v>
      </c>
      <c r="W21" s="136">
        <f t="shared" si="6"/>
        <v>0</v>
      </c>
      <c r="X21" s="136">
        <f t="shared" si="6"/>
        <v>0</v>
      </c>
      <c r="Y21" s="136">
        <f t="shared" si="6"/>
        <v>0</v>
      </c>
      <c r="Z21" s="136">
        <f t="shared" si="6"/>
        <v>0</v>
      </c>
      <c r="AA21" s="136">
        <f t="shared" si="6"/>
        <v>0</v>
      </c>
      <c r="AB21" s="136">
        <f t="shared" si="6"/>
        <v>0</v>
      </c>
      <c r="AC21" s="136">
        <f t="shared" si="6"/>
        <v>0</v>
      </c>
      <c r="AD21" s="136">
        <f t="shared" si="6"/>
        <v>0</v>
      </c>
      <c r="AE21" s="136">
        <f t="shared" si="6"/>
        <v>0</v>
      </c>
      <c r="AF21" s="136">
        <f t="shared" si="6"/>
        <v>0</v>
      </c>
      <c r="AG21" s="136">
        <f t="shared" si="6"/>
        <v>0</v>
      </c>
      <c r="AH21" s="136" t="str">
        <f>IF(AH7&lt;AG7,SUM(AH19)*6,"")</f>
        <v/>
      </c>
      <c r="AI21" s="197">
        <f t="shared" si="5"/>
        <v>0</v>
      </c>
    </row>
    <row r="22" spans="1:35" ht="3" customHeight="1">
      <c r="A22" s="288"/>
      <c r="B22" s="79"/>
      <c r="C22" s="66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75"/>
      <c r="AI22" s="200"/>
    </row>
    <row r="23" spans="1:35" ht="13.5">
      <c r="A23" s="288"/>
      <c r="B23" s="293" t="s">
        <v>121</v>
      </c>
      <c r="C23" s="196" t="s">
        <v>120</v>
      </c>
      <c r="D23" s="225" t="str">
        <f>PROPER(TEXT(D7,"DDD"))</f>
        <v>Sam</v>
      </c>
      <c r="E23" s="225" t="str">
        <f t="shared" ref="E23:AH23" si="7">PROPER(TEXT(E7,"DDD"))</f>
        <v>Dim</v>
      </c>
      <c r="F23" s="225" t="str">
        <f t="shared" si="7"/>
        <v>Lun</v>
      </c>
      <c r="G23" s="225" t="str">
        <f t="shared" si="7"/>
        <v>Mar</v>
      </c>
      <c r="H23" s="225" t="str">
        <f t="shared" si="7"/>
        <v>Mer</v>
      </c>
      <c r="I23" s="225" t="str">
        <f t="shared" si="7"/>
        <v>Jeu</v>
      </c>
      <c r="J23" s="225" t="str">
        <f t="shared" si="7"/>
        <v>Ven</v>
      </c>
      <c r="K23" s="225" t="str">
        <f t="shared" si="7"/>
        <v>Sam</v>
      </c>
      <c r="L23" s="225" t="str">
        <f t="shared" si="7"/>
        <v>Dim</v>
      </c>
      <c r="M23" s="225" t="str">
        <f t="shared" si="7"/>
        <v>Lun</v>
      </c>
      <c r="N23" s="225" t="str">
        <f t="shared" si="7"/>
        <v>Mar</v>
      </c>
      <c r="O23" s="225" t="str">
        <f t="shared" si="7"/>
        <v>Mer</v>
      </c>
      <c r="P23" s="225" t="str">
        <f t="shared" si="7"/>
        <v>Jeu</v>
      </c>
      <c r="Q23" s="225" t="str">
        <f t="shared" si="7"/>
        <v>Ven</v>
      </c>
      <c r="R23" s="225" t="str">
        <f t="shared" si="7"/>
        <v>Sam</v>
      </c>
      <c r="S23" s="225" t="str">
        <f t="shared" si="7"/>
        <v>Dim</v>
      </c>
      <c r="T23" s="225" t="str">
        <f t="shared" si="7"/>
        <v>Lun</v>
      </c>
      <c r="U23" s="225" t="str">
        <f t="shared" si="7"/>
        <v>Mar</v>
      </c>
      <c r="V23" s="225" t="str">
        <f t="shared" si="7"/>
        <v>Mer</v>
      </c>
      <c r="W23" s="225" t="str">
        <f t="shared" si="7"/>
        <v>Jeu</v>
      </c>
      <c r="X23" s="225" t="str">
        <f t="shared" si="7"/>
        <v>Ven</v>
      </c>
      <c r="Y23" s="225" t="str">
        <f t="shared" si="7"/>
        <v>Sam</v>
      </c>
      <c r="Z23" s="225" t="str">
        <f t="shared" si="7"/>
        <v>Dim</v>
      </c>
      <c r="AA23" s="225" t="str">
        <f t="shared" si="7"/>
        <v>Lun</v>
      </c>
      <c r="AB23" s="225" t="str">
        <f t="shared" si="7"/>
        <v>Mar</v>
      </c>
      <c r="AC23" s="227" t="str">
        <f t="shared" si="7"/>
        <v>Mer</v>
      </c>
      <c r="AD23" s="228" t="str">
        <f t="shared" si="7"/>
        <v>Jeu</v>
      </c>
      <c r="AE23" s="228" t="str">
        <f t="shared" si="7"/>
        <v>Ven</v>
      </c>
      <c r="AF23" s="229" t="str">
        <f t="shared" si="7"/>
        <v>Sam</v>
      </c>
      <c r="AG23" s="228" t="str">
        <f t="shared" si="7"/>
        <v>Dim</v>
      </c>
      <c r="AH23" s="230" t="str">
        <f t="shared" si="7"/>
        <v/>
      </c>
      <c r="AI23" s="197"/>
    </row>
    <row r="24" spans="1:35">
      <c r="A24" s="288"/>
      <c r="B24" s="294"/>
      <c r="C24" s="63" t="s">
        <v>124</v>
      </c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9"/>
      <c r="AH24" s="72"/>
      <c r="AI24" s="197">
        <f t="shared" si="5"/>
        <v>0</v>
      </c>
    </row>
    <row r="25" spans="1:35">
      <c r="A25" s="288"/>
      <c r="B25" s="295"/>
      <c r="C25" s="150" t="s">
        <v>119</v>
      </c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58"/>
      <c r="AH25" s="76"/>
      <c r="AI25" s="197">
        <f t="shared" si="5"/>
        <v>0</v>
      </c>
    </row>
    <row r="26" spans="1:35">
      <c r="A26" s="288"/>
      <c r="B26" s="296"/>
      <c r="C26" s="151" t="s">
        <v>128</v>
      </c>
      <c r="D26" s="124">
        <f t="shared" ref="D26:AG26" si="8">D25-D24</f>
        <v>0</v>
      </c>
      <c r="E26" s="124">
        <f t="shared" si="8"/>
        <v>0</v>
      </c>
      <c r="F26" s="124">
        <f t="shared" si="8"/>
        <v>0</v>
      </c>
      <c r="G26" s="124">
        <f t="shared" si="8"/>
        <v>0</v>
      </c>
      <c r="H26" s="124">
        <f t="shared" si="8"/>
        <v>0</v>
      </c>
      <c r="I26" s="124">
        <f t="shared" si="8"/>
        <v>0</v>
      </c>
      <c r="J26" s="124">
        <f t="shared" si="8"/>
        <v>0</v>
      </c>
      <c r="K26" s="124">
        <f t="shared" si="8"/>
        <v>0</v>
      </c>
      <c r="L26" s="124">
        <f t="shared" si="8"/>
        <v>0</v>
      </c>
      <c r="M26" s="124">
        <f t="shared" si="8"/>
        <v>0</v>
      </c>
      <c r="N26" s="124">
        <f t="shared" si="8"/>
        <v>0</v>
      </c>
      <c r="O26" s="124">
        <f t="shared" si="8"/>
        <v>0</v>
      </c>
      <c r="P26" s="124">
        <f t="shared" si="8"/>
        <v>0</v>
      </c>
      <c r="Q26" s="124">
        <f t="shared" si="8"/>
        <v>0</v>
      </c>
      <c r="R26" s="124">
        <f t="shared" si="8"/>
        <v>0</v>
      </c>
      <c r="S26" s="124">
        <f t="shared" si="8"/>
        <v>0</v>
      </c>
      <c r="T26" s="124">
        <f t="shared" si="8"/>
        <v>0</v>
      </c>
      <c r="U26" s="124">
        <f t="shared" si="8"/>
        <v>0</v>
      </c>
      <c r="V26" s="124">
        <f t="shared" si="8"/>
        <v>0</v>
      </c>
      <c r="W26" s="124">
        <f t="shared" si="8"/>
        <v>0</v>
      </c>
      <c r="X26" s="124">
        <f t="shared" si="8"/>
        <v>0</v>
      </c>
      <c r="Y26" s="124">
        <f t="shared" si="8"/>
        <v>0</v>
      </c>
      <c r="Z26" s="124">
        <f t="shared" si="8"/>
        <v>0</v>
      </c>
      <c r="AA26" s="124">
        <f t="shared" si="8"/>
        <v>0</v>
      </c>
      <c r="AB26" s="124">
        <f t="shared" si="8"/>
        <v>0</v>
      </c>
      <c r="AC26" s="124">
        <f t="shared" si="8"/>
        <v>0</v>
      </c>
      <c r="AD26" s="124">
        <f t="shared" si="8"/>
        <v>0</v>
      </c>
      <c r="AE26" s="124">
        <f t="shared" si="8"/>
        <v>0</v>
      </c>
      <c r="AF26" s="124">
        <f t="shared" si="8"/>
        <v>0</v>
      </c>
      <c r="AG26" s="124">
        <f t="shared" si="8"/>
        <v>0</v>
      </c>
      <c r="AH26" s="124" t="str">
        <f>IF(AH7&lt;AG7,AH25-AH24,"")</f>
        <v/>
      </c>
      <c r="AI26" s="197">
        <f t="shared" si="5"/>
        <v>0</v>
      </c>
    </row>
    <row r="27" spans="1:35" ht="3" customHeight="1">
      <c r="A27" s="288"/>
      <c r="B27" s="145"/>
      <c r="C27" s="65"/>
      <c r="D27" s="128"/>
      <c r="E27" s="128"/>
      <c r="F27" s="128"/>
      <c r="G27" s="128"/>
      <c r="H27" s="128"/>
      <c r="I27" s="128"/>
      <c r="J27" s="128"/>
      <c r="K27" s="128"/>
      <c r="L27" s="128"/>
      <c r="M27" s="128"/>
      <c r="N27" s="128"/>
      <c r="O27" s="128"/>
      <c r="P27" s="128"/>
      <c r="Q27" s="128"/>
      <c r="R27" s="128"/>
      <c r="S27" s="128"/>
      <c r="T27" s="128"/>
      <c r="U27" s="128"/>
      <c r="V27" s="128"/>
      <c r="W27" s="128"/>
      <c r="X27" s="128"/>
      <c r="Y27" s="128"/>
      <c r="Z27" s="128"/>
      <c r="AA27" s="128"/>
      <c r="AB27" s="128"/>
      <c r="AC27" s="128"/>
      <c r="AD27" s="128"/>
      <c r="AE27" s="128"/>
      <c r="AF27" s="128"/>
      <c r="AG27" s="128"/>
      <c r="AH27" s="129"/>
      <c r="AI27" s="200"/>
    </row>
    <row r="28" spans="1:35" ht="13.9" customHeight="1">
      <c r="A28" s="288"/>
      <c r="B28" s="70" t="s">
        <v>131</v>
      </c>
      <c r="C28" s="143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193"/>
      <c r="AI28" s="201">
        <f>SUM(D28:AH28)</f>
        <v>0</v>
      </c>
    </row>
    <row r="29" spans="1:35" ht="3" customHeight="1">
      <c r="A29" s="288"/>
      <c r="B29" s="144"/>
      <c r="C29" s="65"/>
      <c r="D29" s="128"/>
      <c r="E29" s="128"/>
      <c r="F29" s="128"/>
      <c r="G29" s="128"/>
      <c r="H29" s="128"/>
      <c r="I29" s="128"/>
      <c r="J29" s="128"/>
      <c r="K29" s="128"/>
      <c r="L29" s="128"/>
      <c r="M29" s="128"/>
      <c r="N29" s="128"/>
      <c r="O29" s="128"/>
      <c r="P29" s="128"/>
      <c r="Q29" s="128"/>
      <c r="R29" s="128"/>
      <c r="S29" s="128"/>
      <c r="T29" s="128"/>
      <c r="U29" s="128"/>
      <c r="V29" s="128"/>
      <c r="W29" s="128"/>
      <c r="X29" s="128"/>
      <c r="Y29" s="128"/>
      <c r="Z29" s="128"/>
      <c r="AA29" s="128"/>
      <c r="AB29" s="128"/>
      <c r="AC29" s="128"/>
      <c r="AD29" s="128"/>
      <c r="AE29" s="128"/>
      <c r="AF29" s="128"/>
      <c r="AG29" s="128"/>
      <c r="AH29" s="129"/>
      <c r="AI29" s="200"/>
    </row>
    <row r="30" spans="1:35">
      <c r="A30" s="288"/>
      <c r="B30" s="297" t="s">
        <v>31</v>
      </c>
      <c r="C30" s="29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72"/>
      <c r="AI30" s="197">
        <f>SUM(D30:AH30)</f>
        <v>0</v>
      </c>
    </row>
    <row r="31" spans="1:35">
      <c r="A31" s="288"/>
      <c r="B31" s="297" t="s">
        <v>105</v>
      </c>
      <c r="C31" s="29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72"/>
      <c r="AI31" s="197">
        <f>SUM(D31:AH31)</f>
        <v>0</v>
      </c>
    </row>
    <row r="32" spans="1:35" ht="13.5" thickBot="1">
      <c r="A32" s="289"/>
      <c r="B32" s="299" t="s">
        <v>153</v>
      </c>
      <c r="C32" s="300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80"/>
      <c r="AI32" s="202">
        <f>SUM(D32:AH32)</f>
        <v>0</v>
      </c>
    </row>
    <row r="33" spans="1:35" ht="13.5" thickTop="1">
      <c r="A33" s="59"/>
    </row>
    <row r="34" spans="1:35">
      <c r="A34" s="59"/>
    </row>
    <row r="35" spans="1:35">
      <c r="B35" s="347" t="s">
        <v>6</v>
      </c>
      <c r="C35" s="347"/>
      <c r="D35" s="348"/>
      <c r="E35" s="348"/>
      <c r="F35" s="348"/>
      <c r="G35" s="348"/>
      <c r="H35" s="348"/>
      <c r="I35" s="348"/>
      <c r="J35" s="348"/>
      <c r="K35" s="348"/>
      <c r="L35" s="348"/>
      <c r="N35" s="346" t="s">
        <v>7</v>
      </c>
      <c r="O35" s="346"/>
      <c r="P35" s="346"/>
      <c r="Q35" s="346"/>
      <c r="R35" s="346"/>
      <c r="S35" s="4"/>
      <c r="T35" s="4"/>
      <c r="U35" s="4"/>
      <c r="V35" s="4"/>
      <c r="W35" s="4"/>
      <c r="X35" s="4"/>
      <c r="Y35" s="4"/>
      <c r="Z35" s="4"/>
      <c r="AA35" s="4"/>
      <c r="AB35" s="4"/>
      <c r="AD35" s="1" t="s">
        <v>8</v>
      </c>
      <c r="AE35" s="4"/>
      <c r="AF35" s="4"/>
      <c r="AG35" s="4"/>
      <c r="AH35" s="4"/>
      <c r="AI35" s="4"/>
    </row>
    <row r="37" spans="1:35">
      <c r="B37" s="350" t="s">
        <v>22</v>
      </c>
      <c r="C37" s="350"/>
      <c r="D37" s="351"/>
      <c r="E37" s="351"/>
      <c r="F37" s="351"/>
      <c r="G37" s="351"/>
      <c r="H37" s="351"/>
      <c r="I37" s="351"/>
      <c r="J37" s="351"/>
      <c r="K37" s="351"/>
      <c r="L37" s="351"/>
    </row>
    <row r="38" spans="1:35">
      <c r="B38" s="351"/>
      <c r="C38" s="351"/>
      <c r="D38" s="351"/>
      <c r="E38" s="351"/>
      <c r="F38" s="351"/>
      <c r="G38" s="351"/>
      <c r="H38" s="351"/>
      <c r="I38" s="351"/>
      <c r="J38" s="351"/>
      <c r="K38" s="351"/>
      <c r="L38" s="351"/>
      <c r="N38" s="346" t="s">
        <v>23</v>
      </c>
      <c r="O38" s="346"/>
      <c r="P38" s="346"/>
      <c r="Q38" s="346"/>
      <c r="R38" s="346"/>
      <c r="S38" s="4"/>
      <c r="T38" s="4"/>
      <c r="U38" s="4"/>
      <c r="V38" s="4"/>
      <c r="W38" s="4"/>
      <c r="X38" s="4"/>
      <c r="Y38" s="4"/>
      <c r="Z38" s="4"/>
      <c r="AA38" s="4"/>
      <c r="AB38" s="4"/>
      <c r="AD38" s="1" t="s">
        <v>8</v>
      </c>
      <c r="AE38" s="4"/>
      <c r="AF38" s="4"/>
      <c r="AG38" s="4"/>
      <c r="AH38" s="4"/>
      <c r="AI38" s="4"/>
    </row>
    <row r="39" spans="1:35">
      <c r="B39" s="140"/>
      <c r="C39" s="140"/>
      <c r="D39" s="140"/>
      <c r="E39" s="140"/>
      <c r="F39" s="140"/>
      <c r="G39" s="140"/>
      <c r="H39" s="140"/>
      <c r="I39" s="140"/>
      <c r="J39" s="140"/>
      <c r="K39" s="140"/>
      <c r="L39" s="140"/>
      <c r="N39" s="137" t="s">
        <v>126</v>
      </c>
      <c r="O39" s="137" t="s">
        <v>125</v>
      </c>
      <c r="P39" s="137" t="s">
        <v>127</v>
      </c>
      <c r="Q39" s="139"/>
      <c r="R39" s="139"/>
      <c r="S39" s="3"/>
      <c r="T39" s="3"/>
      <c r="U39" s="3"/>
      <c r="V39" s="3"/>
      <c r="W39" s="3"/>
      <c r="X39" s="3"/>
      <c r="Y39" s="3"/>
      <c r="Z39" s="3"/>
      <c r="AA39" s="3"/>
      <c r="AB39" s="3"/>
      <c r="AD39" s="1"/>
      <c r="AE39" s="3"/>
      <c r="AF39" s="3"/>
      <c r="AG39" s="3"/>
      <c r="AH39" s="3"/>
      <c r="AI39" s="3"/>
    </row>
    <row r="40" spans="1:35" ht="13.5" thickBot="1"/>
    <row r="41" spans="1:35" ht="28.15" customHeight="1" thickTop="1" thickBot="1">
      <c r="B41" s="14" t="s">
        <v>9</v>
      </c>
      <c r="C41" s="247" t="s">
        <v>14</v>
      </c>
      <c r="D41" s="248"/>
      <c r="E41" s="248"/>
      <c r="F41" s="248"/>
      <c r="G41" s="248"/>
      <c r="H41" s="249"/>
      <c r="I41" s="352" t="s">
        <v>34</v>
      </c>
      <c r="J41" s="353"/>
      <c r="K41" s="354"/>
      <c r="L41" s="352" t="s">
        <v>35</v>
      </c>
      <c r="M41" s="353"/>
      <c r="N41" s="354"/>
      <c r="O41" s="352" t="s">
        <v>36</v>
      </c>
      <c r="P41" s="248"/>
      <c r="Q41" s="248"/>
      <c r="R41" s="247" t="s">
        <v>15</v>
      </c>
      <c r="S41" s="248"/>
      <c r="T41" s="334"/>
      <c r="U41" s="15"/>
      <c r="V41" s="15"/>
      <c r="W41" s="322" t="s">
        <v>39</v>
      </c>
      <c r="X41" s="323"/>
      <c r="Y41" s="323"/>
      <c r="Z41" s="323"/>
      <c r="AA41" s="323"/>
      <c r="AB41" s="323"/>
      <c r="AC41" s="323"/>
      <c r="AD41" s="323"/>
      <c r="AE41" s="323"/>
      <c r="AF41" s="323"/>
      <c r="AG41" s="323"/>
      <c r="AH41" s="323"/>
      <c r="AI41" s="324"/>
    </row>
    <row r="42" spans="1:35" ht="13.5" thickTop="1">
      <c r="B42" s="13">
        <v>1</v>
      </c>
      <c r="C42" s="234" t="s">
        <v>40</v>
      </c>
      <c r="D42" s="235"/>
      <c r="E42" s="235"/>
      <c r="F42" s="235"/>
      <c r="G42" s="235"/>
      <c r="H42" s="236"/>
      <c r="I42" s="238">
        <f>SUM('Mai (recto)'!R42:T42)</f>
        <v>0</v>
      </c>
      <c r="J42" s="239"/>
      <c r="K42" s="240"/>
      <c r="L42" s="238">
        <v>0</v>
      </c>
      <c r="M42" s="239"/>
      <c r="N42" s="240"/>
      <c r="O42" s="241">
        <v>0</v>
      </c>
      <c r="P42" s="286"/>
      <c r="Q42" s="286"/>
      <c r="R42" s="244">
        <f>I42+L42-O42</f>
        <v>0</v>
      </c>
      <c r="S42" s="312"/>
      <c r="T42" s="313"/>
      <c r="U42" s="16"/>
      <c r="V42" s="17"/>
      <c r="W42" s="325"/>
      <c r="X42" s="326"/>
      <c r="Y42" s="326"/>
      <c r="Z42" s="326"/>
      <c r="AA42" s="326"/>
      <c r="AB42" s="326"/>
      <c r="AC42" s="326"/>
      <c r="AD42" s="326"/>
      <c r="AE42" s="326"/>
      <c r="AF42" s="326"/>
      <c r="AG42" s="326"/>
      <c r="AH42" s="326"/>
      <c r="AI42" s="327"/>
    </row>
    <row r="43" spans="1:35">
      <c r="B43" s="13" t="s">
        <v>33</v>
      </c>
      <c r="C43" s="342" t="s">
        <v>99</v>
      </c>
      <c r="D43" s="343"/>
      <c r="E43" s="343"/>
      <c r="F43" s="343"/>
      <c r="G43" s="343"/>
      <c r="H43" s="344"/>
      <c r="I43" s="238">
        <f>SUM('Mai (recto)'!R43:T43)</f>
        <v>0</v>
      </c>
      <c r="J43" s="239"/>
      <c r="K43" s="240"/>
      <c r="L43" s="238">
        <v>0</v>
      </c>
      <c r="M43" s="239"/>
      <c r="N43" s="240"/>
      <c r="O43" s="241">
        <v>0</v>
      </c>
      <c r="P43" s="242"/>
      <c r="Q43" s="243"/>
      <c r="R43" s="244">
        <f>I43+L43-O43</f>
        <v>0</v>
      </c>
      <c r="S43" s="245"/>
      <c r="T43" s="246"/>
      <c r="U43" s="16"/>
      <c r="V43" s="18"/>
      <c r="W43" s="328"/>
      <c r="X43" s="329"/>
      <c r="Y43" s="329"/>
      <c r="Z43" s="329"/>
      <c r="AA43" s="329"/>
      <c r="AB43" s="329"/>
      <c r="AC43" s="329"/>
      <c r="AD43" s="329"/>
      <c r="AE43" s="329"/>
      <c r="AF43" s="329"/>
      <c r="AG43" s="329"/>
      <c r="AH43" s="329"/>
      <c r="AI43" s="330"/>
    </row>
    <row r="44" spans="1:35" ht="13.5" thickBot="1">
      <c r="B44" s="98" t="s">
        <v>104</v>
      </c>
      <c r="C44" s="234" t="s">
        <v>105</v>
      </c>
      <c r="D44" s="235"/>
      <c r="E44" s="235"/>
      <c r="F44" s="235"/>
      <c r="G44" s="235"/>
      <c r="H44" s="236"/>
      <c r="I44" s="238">
        <f>SUM('Mai (recto)'!R44:T44)</f>
        <v>0</v>
      </c>
      <c r="J44" s="239"/>
      <c r="K44" s="240"/>
      <c r="L44" s="238">
        <f>SUM(AI31)</f>
        <v>0</v>
      </c>
      <c r="M44" s="239"/>
      <c r="N44" s="240"/>
      <c r="O44" s="241">
        <v>0</v>
      </c>
      <c r="P44" s="242"/>
      <c r="Q44" s="243"/>
      <c r="R44" s="244">
        <f>I44+L44-O44</f>
        <v>0</v>
      </c>
      <c r="S44" s="245"/>
      <c r="T44" s="246"/>
      <c r="U44" s="16"/>
      <c r="V44" s="17"/>
      <c r="W44" s="328"/>
      <c r="X44" s="329"/>
      <c r="Y44" s="329"/>
      <c r="Z44" s="329"/>
      <c r="AA44" s="329"/>
      <c r="AB44" s="329"/>
      <c r="AC44" s="329"/>
      <c r="AD44" s="329"/>
      <c r="AE44" s="329"/>
      <c r="AF44" s="329"/>
      <c r="AG44" s="329"/>
      <c r="AH44" s="329"/>
      <c r="AI44" s="330"/>
    </row>
    <row r="45" spans="1:35" ht="14.25" thickTop="1" thickBot="1">
      <c r="B45" s="13">
        <v>2</v>
      </c>
      <c r="C45" s="234" t="s">
        <v>129</v>
      </c>
      <c r="D45" s="235"/>
      <c r="E45" s="235"/>
      <c r="F45" s="235"/>
      <c r="G45" s="235"/>
      <c r="H45" s="236"/>
      <c r="I45" s="238">
        <f>SUM('Mai (recto)'!R45:T45)</f>
        <v>0</v>
      </c>
      <c r="J45" s="239"/>
      <c r="K45" s="240"/>
      <c r="L45" s="238" t="str">
        <f>IF(IF(AI25&gt;=AI24,AI25-AI24,"0,000")*AI26&lt;=0,"0,000",AI26*1.5)</f>
        <v>0,000</v>
      </c>
      <c r="M45" s="239"/>
      <c r="N45" s="240"/>
      <c r="O45" s="238" t="str">
        <f>IF(IF(AI24&gt;=AI25,AI25-AI24,"0,000")*AI24&lt;=0,"0,000","0,000")</f>
        <v>0,000</v>
      </c>
      <c r="P45" s="338"/>
      <c r="Q45" s="338"/>
      <c r="R45" s="244">
        <f>IF(I45+L45-O45&lt;="0",L45+I45,I45+L45)-U45</f>
        <v>0</v>
      </c>
      <c r="S45" s="245"/>
      <c r="T45" s="245"/>
      <c r="U45" s="204"/>
      <c r="V45" s="16"/>
      <c r="W45" s="331"/>
      <c r="X45" s="332"/>
      <c r="Y45" s="332"/>
      <c r="Z45" s="332"/>
      <c r="AA45" s="332"/>
      <c r="AB45" s="332"/>
      <c r="AC45" s="332"/>
      <c r="AD45" s="332"/>
      <c r="AE45" s="332"/>
      <c r="AF45" s="332"/>
      <c r="AG45" s="332"/>
      <c r="AH45" s="332"/>
      <c r="AI45" s="333"/>
    </row>
    <row r="46" spans="1:35" ht="14.25" thickTop="1" thickBot="1">
      <c r="B46" s="13">
        <v>3</v>
      </c>
      <c r="C46" s="234" t="s">
        <v>130</v>
      </c>
      <c r="D46" s="235"/>
      <c r="E46" s="235"/>
      <c r="F46" s="235"/>
      <c r="G46" s="235"/>
      <c r="H46" s="236"/>
      <c r="I46" s="238">
        <f>SUM('Mai (recto)'!R46:T46)</f>
        <v>0</v>
      </c>
      <c r="J46" s="239"/>
      <c r="K46" s="240"/>
      <c r="L46" s="238">
        <f>AI28</f>
        <v>0</v>
      </c>
      <c r="M46" s="239"/>
      <c r="N46" s="240"/>
      <c r="O46" s="241">
        <v>0</v>
      </c>
      <c r="P46" s="242"/>
      <c r="Q46" s="243"/>
      <c r="R46" s="244">
        <f>I46+L46-O46</f>
        <v>0</v>
      </c>
      <c r="S46" s="245"/>
      <c r="T46" s="246"/>
      <c r="U46" s="16"/>
      <c r="V46" s="16"/>
      <c r="W46" s="141"/>
      <c r="X46" s="141"/>
      <c r="Y46" s="141"/>
      <c r="Z46" s="141"/>
      <c r="AA46" s="141"/>
      <c r="AB46" s="141"/>
      <c r="AC46" s="141"/>
      <c r="AD46" s="141"/>
      <c r="AE46" s="141"/>
      <c r="AF46" s="141"/>
      <c r="AG46" s="141"/>
      <c r="AH46" s="141"/>
      <c r="AI46" s="141"/>
    </row>
    <row r="47" spans="1:35" ht="14.25" thickTop="1" thickBot="1">
      <c r="B47" s="13">
        <v>4</v>
      </c>
      <c r="C47" s="234" t="s">
        <v>10</v>
      </c>
      <c r="D47" s="235"/>
      <c r="E47" s="235"/>
      <c r="F47" s="235"/>
      <c r="G47" s="235"/>
      <c r="H47" s="236"/>
      <c r="I47" s="238">
        <f>SUM('Mai (recto)'!R47:T47)</f>
        <v>0</v>
      </c>
      <c r="J47" s="239"/>
      <c r="K47" s="240"/>
      <c r="L47" s="238">
        <f>SUM(AI17,AI21)</f>
        <v>0</v>
      </c>
      <c r="M47" s="239"/>
      <c r="N47" s="240"/>
      <c r="O47" s="241">
        <v>0</v>
      </c>
      <c r="P47" s="286"/>
      <c r="Q47" s="286"/>
      <c r="R47" s="244">
        <f t="shared" ref="R47:R54" si="9">I47+L47-O47</f>
        <v>0</v>
      </c>
      <c r="S47" s="312"/>
      <c r="T47" s="313"/>
      <c r="U47" s="16"/>
      <c r="V47" s="16"/>
      <c r="W47" s="335" t="s">
        <v>30</v>
      </c>
      <c r="X47" s="336"/>
      <c r="Y47" s="336"/>
      <c r="Z47" s="336"/>
      <c r="AA47" s="336"/>
      <c r="AB47" s="336"/>
      <c r="AC47" s="336"/>
      <c r="AD47" s="336"/>
      <c r="AE47" s="336"/>
      <c r="AF47" s="336"/>
      <c r="AG47" s="336"/>
      <c r="AH47" s="336"/>
      <c r="AI47" s="337"/>
    </row>
    <row r="48" spans="1:35" ht="13.5" thickTop="1">
      <c r="B48" s="13">
        <v>5</v>
      </c>
      <c r="C48" s="234" t="s">
        <v>11</v>
      </c>
      <c r="D48" s="235"/>
      <c r="E48" s="235"/>
      <c r="F48" s="235"/>
      <c r="G48" s="235"/>
      <c r="H48" s="236"/>
      <c r="I48" s="238">
        <f>SUM('Mai (recto)'!R48:T48)</f>
        <v>0</v>
      </c>
      <c r="J48" s="239"/>
      <c r="K48" s="240"/>
      <c r="L48" s="238">
        <v>0</v>
      </c>
      <c r="M48" s="239"/>
      <c r="N48" s="240"/>
      <c r="O48" s="241">
        <v>0</v>
      </c>
      <c r="P48" s="286"/>
      <c r="Q48" s="286"/>
      <c r="R48" s="244">
        <f t="shared" si="9"/>
        <v>0</v>
      </c>
      <c r="S48" s="312"/>
      <c r="T48" s="313"/>
      <c r="U48" s="16"/>
      <c r="V48" s="16"/>
      <c r="W48" s="21"/>
      <c r="X48" s="19" t="s">
        <v>37</v>
      </c>
      <c r="Y48" s="29" t="s">
        <v>43</v>
      </c>
      <c r="Z48" s="29"/>
      <c r="AA48" s="29"/>
      <c r="AB48" s="30"/>
      <c r="AC48" s="22"/>
      <c r="AD48" s="19" t="s">
        <v>41</v>
      </c>
      <c r="AE48" s="29" t="s">
        <v>45</v>
      </c>
      <c r="AF48" s="30"/>
      <c r="AG48" s="30"/>
      <c r="AH48" s="29"/>
      <c r="AI48" s="23"/>
    </row>
    <row r="49" spans="2:35">
      <c r="B49" s="13">
        <v>6</v>
      </c>
      <c r="C49" s="234" t="s">
        <v>98</v>
      </c>
      <c r="D49" s="235"/>
      <c r="E49" s="235"/>
      <c r="F49" s="235"/>
      <c r="G49" s="235"/>
      <c r="H49" s="236"/>
      <c r="I49" s="238">
        <f>SUM('Mai (recto)'!R49:T49)</f>
        <v>0</v>
      </c>
      <c r="J49" s="239"/>
      <c r="K49" s="240"/>
      <c r="L49" s="238">
        <v>0</v>
      </c>
      <c r="M49" s="239"/>
      <c r="N49" s="240"/>
      <c r="O49" s="241">
        <v>0</v>
      </c>
      <c r="P49" s="286"/>
      <c r="Q49" s="286"/>
      <c r="R49" s="244">
        <f t="shared" si="9"/>
        <v>0</v>
      </c>
      <c r="S49" s="312"/>
      <c r="T49" s="313"/>
      <c r="U49" s="16"/>
      <c r="V49" s="16"/>
      <c r="W49" s="24"/>
      <c r="X49" s="19" t="s">
        <v>38</v>
      </c>
      <c r="Y49" s="20" t="s">
        <v>44</v>
      </c>
      <c r="Z49" s="20"/>
      <c r="AA49" s="20"/>
      <c r="AB49" s="34"/>
      <c r="AC49" s="3"/>
      <c r="AD49" s="19" t="s">
        <v>42</v>
      </c>
      <c r="AE49" s="20" t="s">
        <v>46</v>
      </c>
      <c r="AF49" s="34"/>
      <c r="AG49" s="34"/>
      <c r="AH49" s="20"/>
      <c r="AI49" s="25"/>
    </row>
    <row r="50" spans="2:35">
      <c r="B50" s="13">
        <v>7</v>
      </c>
      <c r="C50" s="234" t="s">
        <v>12</v>
      </c>
      <c r="D50" s="235"/>
      <c r="E50" s="235"/>
      <c r="F50" s="235"/>
      <c r="G50" s="235"/>
      <c r="H50" s="236"/>
      <c r="I50" s="238">
        <f>SUM('Mai (recto)'!R50:T50)</f>
        <v>0</v>
      </c>
      <c r="J50" s="239"/>
      <c r="K50" s="240"/>
      <c r="L50" s="238">
        <v>0</v>
      </c>
      <c r="M50" s="239"/>
      <c r="N50" s="240"/>
      <c r="O50" s="241">
        <v>0</v>
      </c>
      <c r="P50" s="286"/>
      <c r="Q50" s="286"/>
      <c r="R50" s="244">
        <f t="shared" si="9"/>
        <v>0</v>
      </c>
      <c r="S50" s="312"/>
      <c r="T50" s="313"/>
      <c r="U50" s="16"/>
      <c r="V50" s="16"/>
      <c r="W50" s="24"/>
      <c r="X50" s="19"/>
      <c r="Y50" s="16"/>
      <c r="Z50" s="16"/>
      <c r="AA50" s="16"/>
      <c r="AB50" s="33"/>
      <c r="AC50" s="3"/>
      <c r="AD50" s="19"/>
      <c r="AE50" s="16"/>
      <c r="AF50" s="16"/>
      <c r="AG50" s="16"/>
      <c r="AH50" s="16"/>
      <c r="AI50" s="25"/>
    </row>
    <row r="51" spans="2:35">
      <c r="B51" s="13">
        <v>8</v>
      </c>
      <c r="C51" s="234" t="s">
        <v>13</v>
      </c>
      <c r="D51" s="235"/>
      <c r="E51" s="235"/>
      <c r="F51" s="235"/>
      <c r="G51" s="235"/>
      <c r="H51" s="236"/>
      <c r="I51" s="238">
        <f>SUM('Mai (recto)'!R51:T51)</f>
        <v>0</v>
      </c>
      <c r="J51" s="239"/>
      <c r="K51" s="240"/>
      <c r="L51" s="238">
        <v>0</v>
      </c>
      <c r="M51" s="239"/>
      <c r="N51" s="240"/>
      <c r="O51" s="241">
        <v>0</v>
      </c>
      <c r="P51" s="242"/>
      <c r="Q51" s="242"/>
      <c r="R51" s="244">
        <f t="shared" si="9"/>
        <v>0</v>
      </c>
      <c r="S51" s="312"/>
      <c r="T51" s="313"/>
      <c r="U51" s="6"/>
      <c r="V51" s="6"/>
      <c r="W51" s="24"/>
      <c r="X51" s="19" t="s">
        <v>110</v>
      </c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25"/>
    </row>
    <row r="52" spans="2:35" ht="13.5" thickBot="1">
      <c r="B52" s="97">
        <v>11</v>
      </c>
      <c r="C52" s="314" t="s">
        <v>27</v>
      </c>
      <c r="D52" s="315"/>
      <c r="E52" s="315"/>
      <c r="F52" s="315"/>
      <c r="G52" s="315"/>
      <c r="H52" s="316"/>
      <c r="I52" s="238">
        <f>SUM('Mai (recto)'!R52:T52)</f>
        <v>0</v>
      </c>
      <c r="J52" s="239"/>
      <c r="K52" s="240"/>
      <c r="L52" s="365">
        <v>0</v>
      </c>
      <c r="M52" s="365"/>
      <c r="N52" s="365"/>
      <c r="O52" s="317">
        <v>0</v>
      </c>
      <c r="P52" s="317"/>
      <c r="Q52" s="318"/>
      <c r="R52" s="319">
        <f t="shared" si="9"/>
        <v>0</v>
      </c>
      <c r="S52" s="320"/>
      <c r="T52" s="321"/>
      <c r="U52" s="6"/>
      <c r="V52" s="6"/>
      <c r="W52" s="26"/>
      <c r="X52" s="31"/>
      <c r="Y52" s="31"/>
      <c r="Z52" s="27"/>
      <c r="AA52" s="27"/>
      <c r="AB52" s="32"/>
      <c r="AC52" s="27"/>
      <c r="AD52" s="27"/>
      <c r="AE52" s="27"/>
      <c r="AF52" s="27"/>
      <c r="AG52" s="27"/>
      <c r="AH52" s="27"/>
      <c r="AI52" s="28"/>
    </row>
    <row r="53" spans="2:35" ht="14.25" thickTop="1" thickBot="1">
      <c r="B53" s="46">
        <v>12</v>
      </c>
      <c r="C53" s="256" t="s">
        <v>97</v>
      </c>
      <c r="D53" s="257"/>
      <c r="E53" s="257"/>
      <c r="F53" s="257"/>
      <c r="G53" s="257"/>
      <c r="H53" s="258"/>
      <c r="I53" s="259">
        <f>SUM('Mai (recto)'!R53:T53)</f>
        <v>0</v>
      </c>
      <c r="J53" s="260"/>
      <c r="K53" s="261"/>
      <c r="L53" s="268">
        <v>0</v>
      </c>
      <c r="M53" s="269"/>
      <c r="N53" s="270"/>
      <c r="O53" s="262">
        <v>0</v>
      </c>
      <c r="P53" s="263"/>
      <c r="Q53" s="264"/>
      <c r="R53" s="265">
        <f t="shared" si="9"/>
        <v>0</v>
      </c>
      <c r="S53" s="266"/>
      <c r="T53" s="267"/>
      <c r="U53" s="6"/>
      <c r="V53" s="6"/>
      <c r="AG53" s="250" t="s">
        <v>32</v>
      </c>
      <c r="AH53" s="250"/>
      <c r="AI53" s="250"/>
    </row>
    <row r="54" spans="2:35" ht="15" thickTop="1" thickBot="1">
      <c r="B54" s="47">
        <v>13</v>
      </c>
      <c r="C54" s="271" t="s">
        <v>100</v>
      </c>
      <c r="D54" s="272"/>
      <c r="E54" s="272"/>
      <c r="F54" s="272"/>
      <c r="G54" s="272"/>
      <c r="H54" s="273"/>
      <c r="I54" s="274">
        <f>SUM('Mai (recto)'!R54:T54)</f>
        <v>0</v>
      </c>
      <c r="J54" s="275"/>
      <c r="K54" s="276"/>
      <c r="L54" s="277">
        <v>0</v>
      </c>
      <c r="M54" s="278"/>
      <c r="N54" s="279"/>
      <c r="O54" s="280">
        <v>0</v>
      </c>
      <c r="P54" s="281"/>
      <c r="Q54" s="282"/>
      <c r="R54" s="283">
        <f t="shared" si="9"/>
        <v>0</v>
      </c>
      <c r="S54" s="284"/>
      <c r="T54" s="285"/>
      <c r="U54" s="6"/>
      <c r="V54" s="6"/>
      <c r="W54" s="251" t="s">
        <v>101</v>
      </c>
      <c r="X54" s="252"/>
      <c r="Y54" s="252"/>
      <c r="Z54" s="253"/>
      <c r="AA54" s="254">
        <f>SUM(O42:Q54)+U45</f>
        <v>0</v>
      </c>
      <c r="AB54" s="255"/>
      <c r="AI54" s="142" t="s">
        <v>111</v>
      </c>
    </row>
    <row r="55" spans="2:35" ht="14.25" thickTop="1">
      <c r="B55" s="132"/>
      <c r="C55" s="306"/>
      <c r="D55" s="307"/>
      <c r="E55" s="307"/>
      <c r="F55" s="307"/>
      <c r="G55" s="307"/>
      <c r="H55" s="307"/>
      <c r="I55" s="308"/>
      <c r="J55" s="308"/>
      <c r="K55" s="308"/>
      <c r="L55" s="309"/>
      <c r="M55" s="309"/>
      <c r="N55" s="309"/>
      <c r="O55" s="310"/>
      <c r="P55" s="310"/>
      <c r="Q55" s="310"/>
      <c r="R55" s="311"/>
      <c r="S55" s="311"/>
      <c r="T55" s="311"/>
      <c r="AG55" s="142"/>
      <c r="AH55" s="142"/>
      <c r="AI55" s="142"/>
    </row>
    <row r="56" spans="2:35">
      <c r="I56" s="3"/>
      <c r="J56" s="3"/>
      <c r="K56" s="3"/>
      <c r="O56" s="3"/>
      <c r="P56" s="3"/>
      <c r="Q56" s="3"/>
    </row>
  </sheetData>
  <mergeCells count="101">
    <mergeCell ref="C55:H55"/>
    <mergeCell ref="I55:K55"/>
    <mergeCell ref="L55:N55"/>
    <mergeCell ref="O55:Q55"/>
    <mergeCell ref="R55:T55"/>
    <mergeCell ref="AG53:AI53"/>
    <mergeCell ref="C54:H54"/>
    <mergeCell ref="I54:K54"/>
    <mergeCell ref="L54:N54"/>
    <mergeCell ref="O54:Q54"/>
    <mergeCell ref="R54:T54"/>
    <mergeCell ref="W54:Z54"/>
    <mergeCell ref="AA54:AB54"/>
    <mergeCell ref="C53:H53"/>
    <mergeCell ref="I53:K53"/>
    <mergeCell ref="L53:N53"/>
    <mergeCell ref="O53:Q53"/>
    <mergeCell ref="R53:T53"/>
    <mergeCell ref="W42:AI45"/>
    <mergeCell ref="W47:AI47"/>
    <mergeCell ref="C41:H41"/>
    <mergeCell ref="I41:K41"/>
    <mergeCell ref="L41:N41"/>
    <mergeCell ref="O41:Q41"/>
    <mergeCell ref="R41:T41"/>
    <mergeCell ref="W41:AI41"/>
    <mergeCell ref="B35:L35"/>
    <mergeCell ref="N35:R35"/>
    <mergeCell ref="B37:L38"/>
    <mergeCell ref="N38:R38"/>
    <mergeCell ref="R45:T45"/>
    <mergeCell ref="C51:H51"/>
    <mergeCell ref="I51:K51"/>
    <mergeCell ref="L51:N51"/>
    <mergeCell ref="O51:Q51"/>
    <mergeCell ref="C42:H42"/>
    <mergeCell ref="I42:K42"/>
    <mergeCell ref="L42:N42"/>
    <mergeCell ref="O42:Q42"/>
    <mergeCell ref="C47:H47"/>
    <mergeCell ref="C44:H44"/>
    <mergeCell ref="I44:K44"/>
    <mergeCell ref="I47:K47"/>
    <mergeCell ref="C50:H50"/>
    <mergeCell ref="I50:K50"/>
    <mergeCell ref="L50:N50"/>
    <mergeCell ref="O50:Q50"/>
    <mergeCell ref="L48:N48"/>
    <mergeCell ref="O48:Q48"/>
    <mergeCell ref="C49:H49"/>
    <mergeCell ref="C46:H46"/>
    <mergeCell ref="I46:K46"/>
    <mergeCell ref="L46:N46"/>
    <mergeCell ref="O47:Q47"/>
    <mergeCell ref="L47:N47"/>
    <mergeCell ref="I49:K49"/>
    <mergeCell ref="C48:H48"/>
    <mergeCell ref="R48:T48"/>
    <mergeCell ref="L49:N49"/>
    <mergeCell ref="O49:Q49"/>
    <mergeCell ref="R49:T49"/>
    <mergeCell ref="I48:K48"/>
    <mergeCell ref="B11:B12"/>
    <mergeCell ref="B15:B17"/>
    <mergeCell ref="B19:B21"/>
    <mergeCell ref="B23:B26"/>
    <mergeCell ref="B30:C30"/>
    <mergeCell ref="A7:A32"/>
    <mergeCell ref="B31:C31"/>
    <mergeCell ref="B32:C32"/>
    <mergeCell ref="O46:Q46"/>
    <mergeCell ref="L44:N44"/>
    <mergeCell ref="O44:Q44"/>
    <mergeCell ref="C45:H45"/>
    <mergeCell ref="I45:K45"/>
    <mergeCell ref="L45:N45"/>
    <mergeCell ref="O45:Q45"/>
    <mergeCell ref="R52:T52"/>
    <mergeCell ref="R50:T50"/>
    <mergeCell ref="R47:T47"/>
    <mergeCell ref="R44:T44"/>
    <mergeCell ref="R51:T51"/>
    <mergeCell ref="E1:J1"/>
    <mergeCell ref="M1:X1"/>
    <mergeCell ref="AE1:AI1"/>
    <mergeCell ref="G4:L4"/>
    <mergeCell ref="P4:U4"/>
    <mergeCell ref="X4:Y4"/>
    <mergeCell ref="AC4:AD4"/>
    <mergeCell ref="AE4:AI4"/>
    <mergeCell ref="C43:H43"/>
    <mergeCell ref="I43:K43"/>
    <mergeCell ref="L43:N43"/>
    <mergeCell ref="O43:Q43"/>
    <mergeCell ref="R43:T43"/>
    <mergeCell ref="R42:T42"/>
    <mergeCell ref="C52:H52"/>
    <mergeCell ref="I52:K52"/>
    <mergeCell ref="L52:N52"/>
    <mergeCell ref="O52:Q52"/>
    <mergeCell ref="R46:T46"/>
  </mergeCells>
  <pageMargins left="0.43307086614173229" right="0" top="0.74803149606299213" bottom="0.74803149606299213" header="0.31496062992125984" footer="0.31496062992125984"/>
  <pageSetup paperSize="5" scale="73" orientation="landscape" r:id="rId1"/>
  <ignoredErrors>
    <ignoredError sqref="R45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zoomScale="110" zoomScaleNormal="110" workbookViewId="0">
      <selection activeCell="B3" sqref="B3:E33"/>
    </sheetView>
  </sheetViews>
  <sheetFormatPr baseColWidth="10" defaultRowHeight="12.75"/>
  <cols>
    <col min="1" max="1" width="6" customWidth="1"/>
    <col min="2" max="2" width="89.85546875" customWidth="1"/>
    <col min="3" max="3" width="24.85546875" customWidth="1"/>
    <col min="4" max="4" width="12.42578125" customWidth="1"/>
    <col min="5" max="6" width="12.28515625" customWidth="1"/>
    <col min="7" max="7" width="13.140625" customWidth="1"/>
  </cols>
  <sheetData>
    <row r="1" spans="1:7" ht="16.5" thickTop="1">
      <c r="A1" s="357" t="s">
        <v>16</v>
      </c>
      <c r="B1" s="359" t="s">
        <v>17</v>
      </c>
      <c r="C1" s="359" t="s">
        <v>18</v>
      </c>
      <c r="D1" s="359" t="s">
        <v>19</v>
      </c>
      <c r="E1" s="359"/>
      <c r="F1" s="355" t="s">
        <v>25</v>
      </c>
      <c r="G1" s="356"/>
    </row>
    <row r="2" spans="1:7" ht="16.5" thickBot="1">
      <c r="A2" s="358"/>
      <c r="B2" s="360"/>
      <c r="C2" s="360"/>
      <c r="D2" s="7" t="s">
        <v>20</v>
      </c>
      <c r="E2" s="7" t="s">
        <v>21</v>
      </c>
      <c r="F2" s="8" t="s">
        <v>26</v>
      </c>
      <c r="G2" s="9" t="s">
        <v>16</v>
      </c>
    </row>
    <row r="3" spans="1:7" ht="15.95" customHeight="1" thickTop="1">
      <c r="A3" s="10">
        <v>1</v>
      </c>
      <c r="B3" s="83"/>
      <c r="C3" s="96"/>
      <c r="D3" s="96"/>
      <c r="E3" s="96"/>
      <c r="F3" s="88"/>
      <c r="G3" s="89"/>
    </row>
    <row r="4" spans="1:7" ht="15.95" customHeight="1">
      <c r="A4" s="11">
        <v>2</v>
      </c>
      <c r="B4" s="83"/>
      <c r="C4" s="86"/>
      <c r="D4" s="86"/>
      <c r="E4" s="86"/>
      <c r="F4" s="90"/>
      <c r="G4" s="91"/>
    </row>
    <row r="5" spans="1:7" ht="15.95" customHeight="1">
      <c r="A5" s="11">
        <v>3</v>
      </c>
      <c r="B5" s="83"/>
      <c r="C5" s="86"/>
      <c r="D5" s="86"/>
      <c r="E5" s="86"/>
      <c r="F5" s="90"/>
      <c r="G5" s="91"/>
    </row>
    <row r="6" spans="1:7" ht="15.95" customHeight="1">
      <c r="A6" s="11">
        <v>4</v>
      </c>
      <c r="B6" s="83"/>
      <c r="C6" s="86"/>
      <c r="D6" s="86"/>
      <c r="E6" s="86"/>
      <c r="F6" s="90"/>
      <c r="G6" s="91"/>
    </row>
    <row r="7" spans="1:7" ht="15.95" customHeight="1">
      <c r="A7" s="11">
        <v>5</v>
      </c>
      <c r="B7" s="83"/>
      <c r="C7" s="86"/>
      <c r="D7" s="86"/>
      <c r="E7" s="86"/>
      <c r="F7" s="90"/>
      <c r="G7" s="91"/>
    </row>
    <row r="8" spans="1:7" ht="15.95" customHeight="1">
      <c r="A8" s="11">
        <v>6</v>
      </c>
      <c r="B8" s="83"/>
      <c r="C8" s="86"/>
      <c r="D8" s="86"/>
      <c r="E8" s="86"/>
      <c r="F8" s="90"/>
      <c r="G8" s="91"/>
    </row>
    <row r="9" spans="1:7" ht="15.95" customHeight="1">
      <c r="A9" s="11">
        <v>7</v>
      </c>
      <c r="B9" s="83"/>
      <c r="C9" s="96"/>
      <c r="D9" s="96"/>
      <c r="E9" s="96"/>
      <c r="F9" s="90"/>
      <c r="G9" s="91"/>
    </row>
    <row r="10" spans="1:7" ht="15.95" customHeight="1">
      <c r="A10" s="11">
        <v>8</v>
      </c>
      <c r="B10" s="83"/>
      <c r="C10" s="96"/>
      <c r="D10" s="96"/>
      <c r="E10" s="96"/>
      <c r="F10" s="90"/>
      <c r="G10" s="91"/>
    </row>
    <row r="11" spans="1:7" ht="15.95" customHeight="1">
      <c r="A11" s="11">
        <v>9</v>
      </c>
      <c r="B11" s="83"/>
      <c r="C11" s="86"/>
      <c r="D11" s="86"/>
      <c r="E11" s="86"/>
      <c r="F11" s="90"/>
      <c r="G11" s="91"/>
    </row>
    <row r="12" spans="1:7" ht="15.95" customHeight="1">
      <c r="A12" s="11">
        <v>10</v>
      </c>
      <c r="B12" s="83"/>
      <c r="C12" s="86"/>
      <c r="D12" s="86"/>
      <c r="E12" s="86"/>
      <c r="F12" s="90"/>
      <c r="G12" s="91"/>
    </row>
    <row r="13" spans="1:7" ht="15.95" customHeight="1">
      <c r="A13" s="11">
        <v>11</v>
      </c>
      <c r="B13" s="83"/>
      <c r="C13" s="86"/>
      <c r="D13" s="86"/>
      <c r="E13" s="86"/>
      <c r="F13" s="90"/>
      <c r="G13" s="91"/>
    </row>
    <row r="14" spans="1:7" ht="15.95" customHeight="1">
      <c r="A14" s="11">
        <v>12</v>
      </c>
      <c r="B14" s="83"/>
      <c r="C14" s="86"/>
      <c r="D14" s="86"/>
      <c r="E14" s="86"/>
      <c r="F14" s="90"/>
      <c r="G14" s="91"/>
    </row>
    <row r="15" spans="1:7" ht="15.95" customHeight="1">
      <c r="A15" s="11">
        <v>13</v>
      </c>
      <c r="B15" s="83"/>
      <c r="C15" s="86"/>
      <c r="D15" s="86"/>
      <c r="E15" s="86"/>
      <c r="F15" s="90"/>
      <c r="G15" s="91"/>
    </row>
    <row r="16" spans="1:7" ht="15.95" customHeight="1">
      <c r="A16" s="11">
        <v>14</v>
      </c>
      <c r="B16" s="83"/>
      <c r="C16" s="96"/>
      <c r="D16" s="96"/>
      <c r="E16" s="96"/>
      <c r="F16" s="90"/>
      <c r="G16" s="91"/>
    </row>
    <row r="17" spans="1:7" ht="15.95" customHeight="1">
      <c r="A17" s="11">
        <v>15</v>
      </c>
      <c r="B17" s="83"/>
      <c r="C17" s="96"/>
      <c r="D17" s="96"/>
      <c r="E17" s="96"/>
      <c r="F17" s="90"/>
      <c r="G17" s="91"/>
    </row>
    <row r="18" spans="1:7" ht="15.95" customHeight="1">
      <c r="A18" s="11">
        <v>16</v>
      </c>
      <c r="B18" s="83"/>
      <c r="C18" s="86"/>
      <c r="D18" s="86"/>
      <c r="E18" s="86"/>
      <c r="F18" s="90"/>
      <c r="G18" s="91"/>
    </row>
    <row r="19" spans="1:7" ht="15.95" customHeight="1">
      <c r="A19" s="11">
        <v>17</v>
      </c>
      <c r="B19" s="83"/>
      <c r="C19" s="86"/>
      <c r="D19" s="86"/>
      <c r="E19" s="86"/>
      <c r="F19" s="90"/>
      <c r="G19" s="91"/>
    </row>
    <row r="20" spans="1:7" ht="15.95" customHeight="1">
      <c r="A20" s="11">
        <v>18</v>
      </c>
      <c r="B20" s="83"/>
      <c r="C20" s="86"/>
      <c r="D20" s="86"/>
      <c r="E20" s="86"/>
      <c r="F20" s="90"/>
      <c r="G20" s="91"/>
    </row>
    <row r="21" spans="1:7" ht="15.95" customHeight="1">
      <c r="A21" s="11">
        <v>19</v>
      </c>
      <c r="B21" s="83"/>
      <c r="C21" s="86"/>
      <c r="D21" s="86"/>
      <c r="E21" s="86"/>
      <c r="F21" s="90"/>
      <c r="G21" s="91"/>
    </row>
    <row r="22" spans="1:7" ht="15.95" customHeight="1">
      <c r="A22" s="11">
        <v>20</v>
      </c>
      <c r="B22" s="83"/>
      <c r="C22" s="86"/>
      <c r="D22" s="86"/>
      <c r="E22" s="86"/>
      <c r="F22" s="90"/>
      <c r="G22" s="91"/>
    </row>
    <row r="23" spans="1:7" ht="15.95" customHeight="1">
      <c r="A23" s="11">
        <v>21</v>
      </c>
      <c r="B23" s="83"/>
      <c r="C23" s="96"/>
      <c r="D23" s="96"/>
      <c r="E23" s="96"/>
      <c r="F23" s="90"/>
      <c r="G23" s="91"/>
    </row>
    <row r="24" spans="1:7" ht="15.95" customHeight="1">
      <c r="A24" s="11">
        <v>22</v>
      </c>
      <c r="B24" s="83"/>
      <c r="C24" s="96"/>
      <c r="D24" s="96"/>
      <c r="E24" s="96"/>
      <c r="F24" s="90"/>
      <c r="G24" s="91"/>
    </row>
    <row r="25" spans="1:7" ht="15.95" customHeight="1">
      <c r="A25" s="11">
        <v>23</v>
      </c>
      <c r="B25" s="83"/>
      <c r="C25" s="86"/>
      <c r="D25" s="86"/>
      <c r="E25" s="86"/>
      <c r="F25" s="90"/>
      <c r="G25" s="91"/>
    </row>
    <row r="26" spans="1:7" ht="15.95" customHeight="1">
      <c r="A26" s="11">
        <v>24</v>
      </c>
      <c r="B26" s="83"/>
      <c r="C26" s="86"/>
      <c r="D26" s="86"/>
      <c r="E26" s="86"/>
      <c r="F26" s="90"/>
      <c r="G26" s="91"/>
    </row>
    <row r="27" spans="1:7" ht="15.95" customHeight="1">
      <c r="A27" s="11">
        <v>25</v>
      </c>
      <c r="B27" s="83"/>
      <c r="C27" s="86"/>
      <c r="D27" s="86"/>
      <c r="E27" s="86"/>
      <c r="F27" s="90"/>
      <c r="G27" s="91"/>
    </row>
    <row r="28" spans="1:7" ht="15.95" customHeight="1">
      <c r="A28" s="11">
        <v>26</v>
      </c>
      <c r="B28" s="83"/>
      <c r="C28" s="86"/>
      <c r="D28" s="86"/>
      <c r="E28" s="86"/>
      <c r="F28" s="90"/>
      <c r="G28" s="91"/>
    </row>
    <row r="29" spans="1:7" ht="15.95" customHeight="1">
      <c r="A29" s="11">
        <v>27</v>
      </c>
      <c r="B29" s="83"/>
      <c r="C29" s="86"/>
      <c r="D29" s="86"/>
      <c r="E29" s="86"/>
      <c r="F29" s="90"/>
      <c r="G29" s="91"/>
    </row>
    <row r="30" spans="1:7" ht="15.95" customHeight="1">
      <c r="A30" s="11">
        <v>28</v>
      </c>
      <c r="B30" s="83"/>
      <c r="C30" s="96"/>
      <c r="D30" s="96"/>
      <c r="E30" s="96"/>
      <c r="F30" s="90"/>
      <c r="G30" s="91"/>
    </row>
    <row r="31" spans="1:7" ht="15.95" customHeight="1">
      <c r="A31" s="11">
        <v>29</v>
      </c>
      <c r="B31" s="83"/>
      <c r="C31" s="96"/>
      <c r="D31" s="96"/>
      <c r="E31" s="96"/>
      <c r="F31" s="90"/>
      <c r="G31" s="91"/>
    </row>
    <row r="32" spans="1:7" ht="15.95" customHeight="1">
      <c r="A32" s="11">
        <v>30</v>
      </c>
      <c r="B32" s="83"/>
      <c r="C32" s="86"/>
      <c r="D32" s="86"/>
      <c r="E32" s="86"/>
      <c r="F32" s="90"/>
      <c r="G32" s="91"/>
    </row>
    <row r="33" spans="1:7" ht="15.95" customHeight="1" thickBot="1">
      <c r="A33" s="12">
        <v>31</v>
      </c>
      <c r="B33" s="84"/>
      <c r="C33" s="87"/>
      <c r="D33" s="87"/>
      <c r="E33" s="87"/>
      <c r="F33" s="92"/>
      <c r="G33" s="93"/>
    </row>
    <row r="34" spans="1:7" ht="13.5" thickTop="1"/>
  </sheetData>
  <sheetProtection password="DDE3" sheet="1" objects="1" scenarios="1"/>
  <mergeCells count="5">
    <mergeCell ref="A1:A2"/>
    <mergeCell ref="B1:B2"/>
    <mergeCell ref="C1:C2"/>
    <mergeCell ref="D1:E1"/>
    <mergeCell ref="F1:G1"/>
  </mergeCells>
  <pageMargins left="0.31496062992125984" right="0.31496062992125984" top="0.55118110236220474" bottom="0.15748031496062992" header="0.31496062992125984" footer="0.31496062992125984"/>
  <pageSetup paperSize="5" orientation="landscape" r:id="rId1"/>
  <headerFooter>
    <oddHeader>&amp;A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I56"/>
  <sheetViews>
    <sheetView zoomScale="80" zoomScaleNormal="80" workbookViewId="0">
      <selection activeCell="B33" sqref="B33"/>
    </sheetView>
  </sheetViews>
  <sheetFormatPr baseColWidth="10" defaultRowHeight="12.75"/>
  <cols>
    <col min="1" max="1" width="3.28515625" customWidth="1"/>
    <col min="2" max="2" width="10.7109375" customWidth="1"/>
    <col min="3" max="3" width="16.28515625" customWidth="1"/>
    <col min="4" max="34" width="6.28515625" customWidth="1"/>
    <col min="35" max="35" width="6.85546875" customWidth="1"/>
  </cols>
  <sheetData>
    <row r="1" spans="1:35" ht="18">
      <c r="A1" s="5"/>
      <c r="B1" s="138"/>
      <c r="C1" s="138"/>
      <c r="D1" s="138"/>
      <c r="E1" s="341"/>
      <c r="F1" s="341"/>
      <c r="G1" s="341"/>
      <c r="H1" s="341"/>
      <c r="I1" s="341"/>
      <c r="J1" s="341"/>
      <c r="K1" s="138"/>
      <c r="L1" s="138"/>
      <c r="M1" s="340" t="s">
        <v>2</v>
      </c>
      <c r="N1" s="340"/>
      <c r="O1" s="340"/>
      <c r="P1" s="340"/>
      <c r="Q1" s="340"/>
      <c r="R1" s="340"/>
      <c r="S1" s="340"/>
      <c r="T1" s="340"/>
      <c r="U1" s="340"/>
      <c r="V1" s="340"/>
      <c r="W1" s="340"/>
      <c r="X1" s="340"/>
      <c r="Y1" s="138"/>
      <c r="Z1" s="138"/>
      <c r="AA1" s="138"/>
      <c r="AB1" s="138"/>
      <c r="AC1" s="138"/>
      <c r="AD1" s="138"/>
      <c r="AE1" s="361" t="s">
        <v>24</v>
      </c>
      <c r="AF1" s="361"/>
      <c r="AG1" s="361"/>
      <c r="AH1" s="361"/>
      <c r="AI1" s="361"/>
    </row>
    <row r="4" spans="1:35">
      <c r="F4" s="152" t="s">
        <v>5</v>
      </c>
      <c r="G4" s="362" t="str">
        <f>IF('Avril (recto)'!G4:L4="","",'Avril (recto)'!G4:L4)</f>
        <v/>
      </c>
      <c r="H4" s="362"/>
      <c r="I4" s="362"/>
      <c r="J4" s="362"/>
      <c r="K4" s="362"/>
      <c r="L4" s="362"/>
      <c r="M4" s="153"/>
      <c r="N4" s="152" t="s">
        <v>4</v>
      </c>
      <c r="O4" s="153"/>
      <c r="P4" s="362" t="str">
        <f>IF('Avril (recto)'!P4:U4="","",'Avril (recto)'!P4:U4)</f>
        <v/>
      </c>
      <c r="Q4" s="362"/>
      <c r="R4" s="362"/>
      <c r="S4" s="362"/>
      <c r="T4" s="362"/>
      <c r="U4" s="362"/>
      <c r="V4" s="153"/>
      <c r="W4" s="152"/>
      <c r="X4" s="363" t="str">
        <f>IF('Avril (recto)'!X4:Y4="","",'Avril (recto)'!X4:Y4)</f>
        <v/>
      </c>
      <c r="Y4" s="363"/>
      <c r="Z4" s="153"/>
      <c r="AA4" s="153"/>
      <c r="AB4" s="153"/>
      <c r="AC4" s="364" t="s">
        <v>3</v>
      </c>
      <c r="AD4" s="364"/>
      <c r="AE4" s="345" t="str">
        <f>PROPER(TEXT(D7,"mmmm-yyyy"))</f>
        <v>Juillet-2019</v>
      </c>
      <c r="AF4" s="345"/>
      <c r="AG4" s="345"/>
      <c r="AH4" s="345"/>
      <c r="AI4" s="345"/>
    </row>
    <row r="5" spans="1:35"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</row>
    <row r="6" spans="1:35" ht="13.5" thickBot="1"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</row>
    <row r="7" spans="1:35" ht="15" thickTop="1" thickBot="1">
      <c r="A7" s="287"/>
      <c r="B7" s="68" t="s">
        <v>83</v>
      </c>
      <c r="C7" s="60"/>
      <c r="D7" s="194">
        <f>EOMONTH('Juin (recto)'!D7,0)+1</f>
        <v>43647</v>
      </c>
      <c r="E7" s="194">
        <f>D7+1</f>
        <v>43648</v>
      </c>
      <c r="F7" s="194">
        <f>E7+1</f>
        <v>43649</v>
      </c>
      <c r="G7" s="194">
        <f>F7+1</f>
        <v>43650</v>
      </c>
      <c r="H7" s="194">
        <f>G7+1</f>
        <v>43651</v>
      </c>
      <c r="I7" s="194">
        <f t="shared" ref="I7:AG7" si="0">H7+1</f>
        <v>43652</v>
      </c>
      <c r="J7" s="194">
        <f t="shared" si="0"/>
        <v>43653</v>
      </c>
      <c r="K7" s="194">
        <f t="shared" si="0"/>
        <v>43654</v>
      </c>
      <c r="L7" s="194">
        <f t="shared" si="0"/>
        <v>43655</v>
      </c>
      <c r="M7" s="194">
        <f t="shared" si="0"/>
        <v>43656</v>
      </c>
      <c r="N7" s="194">
        <f t="shared" si="0"/>
        <v>43657</v>
      </c>
      <c r="O7" s="194">
        <f t="shared" si="0"/>
        <v>43658</v>
      </c>
      <c r="P7" s="194">
        <f t="shared" si="0"/>
        <v>43659</v>
      </c>
      <c r="Q7" s="194">
        <f t="shared" si="0"/>
        <v>43660</v>
      </c>
      <c r="R7" s="194">
        <f t="shared" si="0"/>
        <v>43661</v>
      </c>
      <c r="S7" s="194">
        <f t="shared" si="0"/>
        <v>43662</v>
      </c>
      <c r="T7" s="194">
        <f t="shared" si="0"/>
        <v>43663</v>
      </c>
      <c r="U7" s="194">
        <f t="shared" si="0"/>
        <v>43664</v>
      </c>
      <c r="V7" s="194">
        <f t="shared" si="0"/>
        <v>43665</v>
      </c>
      <c r="W7" s="194">
        <f t="shared" si="0"/>
        <v>43666</v>
      </c>
      <c r="X7" s="194">
        <f t="shared" si="0"/>
        <v>43667</v>
      </c>
      <c r="Y7" s="194">
        <f t="shared" si="0"/>
        <v>43668</v>
      </c>
      <c r="Z7" s="194">
        <f t="shared" si="0"/>
        <v>43669</v>
      </c>
      <c r="AA7" s="194">
        <f t="shared" si="0"/>
        <v>43670</v>
      </c>
      <c r="AB7" s="194">
        <f t="shared" si="0"/>
        <v>43671</v>
      </c>
      <c r="AC7" s="194">
        <f t="shared" si="0"/>
        <v>43672</v>
      </c>
      <c r="AD7" s="194">
        <f t="shared" si="0"/>
        <v>43673</v>
      </c>
      <c r="AE7" s="194">
        <f t="shared" si="0"/>
        <v>43674</v>
      </c>
      <c r="AF7" s="194">
        <f t="shared" si="0"/>
        <v>43675</v>
      </c>
      <c r="AG7" s="194">
        <f t="shared" si="0"/>
        <v>43676</v>
      </c>
      <c r="AH7" s="194">
        <f>AG7+1</f>
        <v>43677</v>
      </c>
      <c r="AI7" s="195"/>
    </row>
    <row r="8" spans="1:35" ht="14.25" thickTop="1" thickBot="1">
      <c r="A8" s="288"/>
      <c r="B8" s="69" t="s">
        <v>84</v>
      </c>
      <c r="C8" s="81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  <c r="V8" s="125"/>
      <c r="W8" s="125"/>
      <c r="X8" s="125"/>
      <c r="Y8" s="125"/>
      <c r="Z8" s="125"/>
      <c r="AA8" s="125"/>
      <c r="AB8" s="125"/>
      <c r="AC8" s="125"/>
      <c r="AD8" s="125"/>
      <c r="AE8" s="125"/>
      <c r="AF8" s="125"/>
      <c r="AG8" s="125"/>
      <c r="AH8" s="126"/>
      <c r="AI8" s="205"/>
    </row>
    <row r="9" spans="1:35" ht="13.5" thickTop="1">
      <c r="A9" s="288"/>
      <c r="B9" s="70" t="s">
        <v>116</v>
      </c>
      <c r="C9" s="61"/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27"/>
      <c r="W9" s="127"/>
      <c r="X9" s="127"/>
      <c r="Y9" s="127"/>
      <c r="Z9" s="127"/>
      <c r="AA9" s="127"/>
      <c r="AB9" s="127"/>
      <c r="AC9" s="127"/>
      <c r="AD9" s="127"/>
      <c r="AE9" s="127"/>
      <c r="AF9" s="127"/>
      <c r="AG9" s="127"/>
      <c r="AH9" s="71"/>
      <c r="AI9" s="199">
        <f>SUM(D9:AH9)</f>
        <v>0</v>
      </c>
    </row>
    <row r="10" spans="1:35">
      <c r="A10" s="288"/>
      <c r="B10" s="70" t="s">
        <v>0</v>
      </c>
      <c r="C10" s="62"/>
      <c r="D10" s="124">
        <f>SUM(D9-D11+D15+D20+D25)+D28</f>
        <v>0</v>
      </c>
      <c r="E10" s="124">
        <f>SUM(E9-E11+E15+E20+E25)+E28</f>
        <v>0</v>
      </c>
      <c r="F10" s="124">
        <f t="shared" ref="F10:AH10" si="1">SUM(F9-F11+F15+F20+F25)+F28</f>
        <v>0</v>
      </c>
      <c r="G10" s="124">
        <f t="shared" si="1"/>
        <v>0</v>
      </c>
      <c r="H10" s="124">
        <f t="shared" si="1"/>
        <v>0</v>
      </c>
      <c r="I10" s="124">
        <f t="shared" si="1"/>
        <v>0</v>
      </c>
      <c r="J10" s="124">
        <f t="shared" si="1"/>
        <v>0</v>
      </c>
      <c r="K10" s="124">
        <f t="shared" si="1"/>
        <v>0</v>
      </c>
      <c r="L10" s="124">
        <f t="shared" si="1"/>
        <v>0</v>
      </c>
      <c r="M10" s="124">
        <f t="shared" si="1"/>
        <v>0</v>
      </c>
      <c r="N10" s="124">
        <f t="shared" si="1"/>
        <v>0</v>
      </c>
      <c r="O10" s="124">
        <f t="shared" si="1"/>
        <v>0</v>
      </c>
      <c r="P10" s="124">
        <f t="shared" si="1"/>
        <v>0</v>
      </c>
      <c r="Q10" s="124">
        <f t="shared" si="1"/>
        <v>0</v>
      </c>
      <c r="R10" s="124">
        <f t="shared" si="1"/>
        <v>0</v>
      </c>
      <c r="S10" s="124">
        <f t="shared" si="1"/>
        <v>0</v>
      </c>
      <c r="T10" s="124">
        <f t="shared" si="1"/>
        <v>0</v>
      </c>
      <c r="U10" s="124">
        <f t="shared" si="1"/>
        <v>0</v>
      </c>
      <c r="V10" s="124">
        <f t="shared" si="1"/>
        <v>0</v>
      </c>
      <c r="W10" s="124">
        <f t="shared" si="1"/>
        <v>0</v>
      </c>
      <c r="X10" s="124">
        <f t="shared" si="1"/>
        <v>0</v>
      </c>
      <c r="Y10" s="124">
        <f t="shared" si="1"/>
        <v>0</v>
      </c>
      <c r="Z10" s="124">
        <f t="shared" si="1"/>
        <v>0</v>
      </c>
      <c r="AA10" s="124">
        <f t="shared" si="1"/>
        <v>0</v>
      </c>
      <c r="AB10" s="124">
        <f t="shared" si="1"/>
        <v>0</v>
      </c>
      <c r="AC10" s="124">
        <f t="shared" si="1"/>
        <v>0</v>
      </c>
      <c r="AD10" s="124">
        <f t="shared" si="1"/>
        <v>0</v>
      </c>
      <c r="AE10" s="124">
        <f t="shared" si="1"/>
        <v>0</v>
      </c>
      <c r="AF10" s="124">
        <f t="shared" si="1"/>
        <v>0</v>
      </c>
      <c r="AG10" s="124">
        <f t="shared" si="1"/>
        <v>0</v>
      </c>
      <c r="AH10" s="124">
        <f t="shared" si="1"/>
        <v>0</v>
      </c>
      <c r="AI10" s="197">
        <f>SUM(D10:AH10)</f>
        <v>0</v>
      </c>
    </row>
    <row r="11" spans="1:35">
      <c r="A11" s="288"/>
      <c r="B11" s="301" t="s">
        <v>28</v>
      </c>
      <c r="C11" s="63" t="s">
        <v>29</v>
      </c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72"/>
      <c r="AI11" s="197">
        <f>SUM(D11:AH11)</f>
        <v>0</v>
      </c>
    </row>
    <row r="12" spans="1:35">
      <c r="A12" s="288"/>
      <c r="B12" s="302"/>
      <c r="C12" s="63" t="s">
        <v>9</v>
      </c>
      <c r="D12" s="211"/>
      <c r="E12" s="211"/>
      <c r="F12" s="211"/>
      <c r="G12" s="211"/>
      <c r="H12" s="211"/>
      <c r="I12" s="211"/>
      <c r="J12" s="211"/>
      <c r="K12" s="211"/>
      <c r="L12" s="211"/>
      <c r="M12" s="211"/>
      <c r="N12" s="211"/>
      <c r="O12" s="211"/>
      <c r="P12" s="211"/>
      <c r="Q12" s="211"/>
      <c r="R12" s="211"/>
      <c r="S12" s="211"/>
      <c r="T12" s="211"/>
      <c r="U12" s="211"/>
      <c r="V12" s="211"/>
      <c r="W12" s="211"/>
      <c r="X12" s="211"/>
      <c r="Y12" s="211"/>
      <c r="Z12" s="211"/>
      <c r="AA12" s="211"/>
      <c r="AB12" s="211"/>
      <c r="AC12" s="211"/>
      <c r="AD12" s="211"/>
      <c r="AE12" s="211"/>
      <c r="AF12" s="211"/>
      <c r="AG12" s="211"/>
      <c r="AH12" s="212"/>
      <c r="AI12" s="197"/>
    </row>
    <row r="13" spans="1:35">
      <c r="A13" s="288"/>
      <c r="B13" s="70" t="s">
        <v>1</v>
      </c>
      <c r="C13" s="62"/>
      <c r="D13" s="124">
        <f t="shared" ref="D13:AH13" si="2">SUM(D11)</f>
        <v>0</v>
      </c>
      <c r="E13" s="124">
        <f t="shared" si="2"/>
        <v>0</v>
      </c>
      <c r="F13" s="124">
        <f t="shared" si="2"/>
        <v>0</v>
      </c>
      <c r="G13" s="124">
        <f t="shared" si="2"/>
        <v>0</v>
      </c>
      <c r="H13" s="124">
        <f t="shared" si="2"/>
        <v>0</v>
      </c>
      <c r="I13" s="124">
        <f t="shared" si="2"/>
        <v>0</v>
      </c>
      <c r="J13" s="124">
        <f t="shared" si="2"/>
        <v>0</v>
      </c>
      <c r="K13" s="124">
        <f t="shared" si="2"/>
        <v>0</v>
      </c>
      <c r="L13" s="124">
        <f t="shared" si="2"/>
        <v>0</v>
      </c>
      <c r="M13" s="124">
        <f t="shared" si="2"/>
        <v>0</v>
      </c>
      <c r="N13" s="124">
        <f t="shared" si="2"/>
        <v>0</v>
      </c>
      <c r="O13" s="124">
        <f t="shared" si="2"/>
        <v>0</v>
      </c>
      <c r="P13" s="124">
        <f t="shared" si="2"/>
        <v>0</v>
      </c>
      <c r="Q13" s="124">
        <f t="shared" si="2"/>
        <v>0</v>
      </c>
      <c r="R13" s="124">
        <f t="shared" si="2"/>
        <v>0</v>
      </c>
      <c r="S13" s="124">
        <f t="shared" si="2"/>
        <v>0</v>
      </c>
      <c r="T13" s="124">
        <f t="shared" si="2"/>
        <v>0</v>
      </c>
      <c r="U13" s="124">
        <f t="shared" si="2"/>
        <v>0</v>
      </c>
      <c r="V13" s="124">
        <f t="shared" si="2"/>
        <v>0</v>
      </c>
      <c r="W13" s="124">
        <f t="shared" si="2"/>
        <v>0</v>
      </c>
      <c r="X13" s="124">
        <f t="shared" si="2"/>
        <v>0</v>
      </c>
      <c r="Y13" s="124">
        <f t="shared" si="2"/>
        <v>0</v>
      </c>
      <c r="Z13" s="124">
        <f t="shared" si="2"/>
        <v>0</v>
      </c>
      <c r="AA13" s="124">
        <f t="shared" si="2"/>
        <v>0</v>
      </c>
      <c r="AB13" s="124">
        <f t="shared" si="2"/>
        <v>0</v>
      </c>
      <c r="AC13" s="124">
        <f t="shared" si="2"/>
        <v>0</v>
      </c>
      <c r="AD13" s="124">
        <f t="shared" si="2"/>
        <v>0</v>
      </c>
      <c r="AE13" s="124">
        <f t="shared" si="2"/>
        <v>0</v>
      </c>
      <c r="AF13" s="124">
        <f t="shared" si="2"/>
        <v>0</v>
      </c>
      <c r="AG13" s="124">
        <f t="shared" si="2"/>
        <v>0</v>
      </c>
      <c r="AH13" s="124">
        <f t="shared" si="2"/>
        <v>0</v>
      </c>
      <c r="AI13" s="198">
        <f>SUM(D13:AH13)</f>
        <v>0</v>
      </c>
    </row>
    <row r="14" spans="1:35" ht="3" customHeight="1">
      <c r="A14" s="288"/>
      <c r="B14" s="73"/>
      <c r="C14" s="56"/>
      <c r="D14" s="187"/>
      <c r="E14" s="187"/>
      <c r="F14" s="187"/>
      <c r="G14" s="187"/>
      <c r="H14" s="187"/>
      <c r="I14" s="187"/>
      <c r="J14" s="187"/>
      <c r="K14" s="187"/>
      <c r="L14" s="187"/>
      <c r="M14" s="187"/>
      <c r="N14" s="187"/>
      <c r="O14" s="187"/>
      <c r="P14" s="187"/>
      <c r="Q14" s="187"/>
      <c r="R14" s="187"/>
      <c r="S14" s="187"/>
      <c r="T14" s="187"/>
      <c r="U14" s="187"/>
      <c r="V14" s="187"/>
      <c r="W14" s="187"/>
      <c r="X14" s="187"/>
      <c r="Y14" s="187"/>
      <c r="Z14" s="187"/>
      <c r="AA14" s="187"/>
      <c r="AB14" s="187"/>
      <c r="AC14" s="187"/>
      <c r="AD14" s="187"/>
      <c r="AE14" s="187"/>
      <c r="AF14" s="187"/>
      <c r="AG14" s="187"/>
      <c r="AH14" s="188"/>
      <c r="AI14" s="203"/>
    </row>
    <row r="15" spans="1:35" ht="25.5">
      <c r="A15" s="288"/>
      <c r="B15" s="303" t="s">
        <v>117</v>
      </c>
      <c r="C15" s="146" t="s">
        <v>122</v>
      </c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197">
        <f t="shared" ref="AI15:AI17" si="3">SUM(D15:AH15)</f>
        <v>0</v>
      </c>
    </row>
    <row r="16" spans="1:35" ht="25.5">
      <c r="A16" s="288"/>
      <c r="B16" s="304"/>
      <c r="C16" s="146" t="s">
        <v>123</v>
      </c>
      <c r="D16" s="3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74"/>
      <c r="AI16" s="197">
        <f t="shared" si="3"/>
        <v>0</v>
      </c>
    </row>
    <row r="17" spans="1:35">
      <c r="A17" s="288"/>
      <c r="B17" s="305"/>
      <c r="C17" s="147" t="s">
        <v>85</v>
      </c>
      <c r="D17" s="136">
        <f t="shared" ref="D17:AH17" si="4">SUM(D15:D16)*1.5</f>
        <v>0</v>
      </c>
      <c r="E17" s="136">
        <f t="shared" si="4"/>
        <v>0</v>
      </c>
      <c r="F17" s="136">
        <f t="shared" si="4"/>
        <v>0</v>
      </c>
      <c r="G17" s="136">
        <f t="shared" si="4"/>
        <v>0</v>
      </c>
      <c r="H17" s="136">
        <f t="shared" si="4"/>
        <v>0</v>
      </c>
      <c r="I17" s="136">
        <f t="shared" si="4"/>
        <v>0</v>
      </c>
      <c r="J17" s="136">
        <f t="shared" si="4"/>
        <v>0</v>
      </c>
      <c r="K17" s="136">
        <f t="shared" si="4"/>
        <v>0</v>
      </c>
      <c r="L17" s="136">
        <f t="shared" si="4"/>
        <v>0</v>
      </c>
      <c r="M17" s="136">
        <f t="shared" si="4"/>
        <v>0</v>
      </c>
      <c r="N17" s="136">
        <f t="shared" si="4"/>
        <v>0</v>
      </c>
      <c r="O17" s="136">
        <f t="shared" si="4"/>
        <v>0</v>
      </c>
      <c r="P17" s="136">
        <f t="shared" si="4"/>
        <v>0</v>
      </c>
      <c r="Q17" s="136">
        <f t="shared" si="4"/>
        <v>0</v>
      </c>
      <c r="R17" s="136">
        <f t="shared" si="4"/>
        <v>0</v>
      </c>
      <c r="S17" s="136">
        <f t="shared" si="4"/>
        <v>0</v>
      </c>
      <c r="T17" s="136">
        <f t="shared" si="4"/>
        <v>0</v>
      </c>
      <c r="U17" s="136">
        <f t="shared" si="4"/>
        <v>0</v>
      </c>
      <c r="V17" s="136">
        <f t="shared" si="4"/>
        <v>0</v>
      </c>
      <c r="W17" s="136">
        <f t="shared" si="4"/>
        <v>0</v>
      </c>
      <c r="X17" s="136">
        <f t="shared" si="4"/>
        <v>0</v>
      </c>
      <c r="Y17" s="136">
        <f t="shared" si="4"/>
        <v>0</v>
      </c>
      <c r="Z17" s="136">
        <f t="shared" si="4"/>
        <v>0</v>
      </c>
      <c r="AA17" s="136">
        <f t="shared" si="4"/>
        <v>0</v>
      </c>
      <c r="AB17" s="136">
        <f t="shared" si="4"/>
        <v>0</v>
      </c>
      <c r="AC17" s="136">
        <f t="shared" si="4"/>
        <v>0</v>
      </c>
      <c r="AD17" s="136">
        <f t="shared" si="4"/>
        <v>0</v>
      </c>
      <c r="AE17" s="136">
        <f t="shared" si="4"/>
        <v>0</v>
      </c>
      <c r="AF17" s="136">
        <f t="shared" si="4"/>
        <v>0</v>
      </c>
      <c r="AG17" s="136">
        <f t="shared" si="4"/>
        <v>0</v>
      </c>
      <c r="AH17" s="136">
        <f t="shared" si="4"/>
        <v>0</v>
      </c>
      <c r="AI17" s="197">
        <f t="shared" si="3"/>
        <v>0</v>
      </c>
    </row>
    <row r="18" spans="1:35" ht="3" customHeight="1">
      <c r="A18" s="288"/>
      <c r="B18" s="78"/>
      <c r="C18" s="66"/>
      <c r="D18" s="67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75"/>
      <c r="AI18" s="200"/>
    </row>
    <row r="19" spans="1:35">
      <c r="A19" s="288"/>
      <c r="B19" s="290" t="s">
        <v>118</v>
      </c>
      <c r="C19" s="148" t="s">
        <v>55</v>
      </c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  <c r="P19" s="125"/>
      <c r="Q19" s="125"/>
      <c r="R19" s="125"/>
      <c r="S19" s="125"/>
      <c r="T19" s="125"/>
      <c r="U19" s="125"/>
      <c r="V19" s="125"/>
      <c r="W19" s="125"/>
      <c r="X19" s="125"/>
      <c r="Y19" s="125"/>
      <c r="Z19" s="125"/>
      <c r="AA19" s="125"/>
      <c r="AB19" s="125"/>
      <c r="AC19" s="125"/>
      <c r="AD19" s="125"/>
      <c r="AE19" s="125"/>
      <c r="AF19" s="125"/>
      <c r="AG19" s="125"/>
      <c r="AH19" s="126"/>
      <c r="AI19" s="208">
        <f t="shared" ref="AI19:AI26" si="5">SUM(D19:AH19)</f>
        <v>0</v>
      </c>
    </row>
    <row r="20" spans="1:35">
      <c r="A20" s="288"/>
      <c r="B20" s="291"/>
      <c r="C20" s="149" t="s">
        <v>56</v>
      </c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77"/>
      <c r="AI20" s="197">
        <f>SUM(D20:AH20)</f>
        <v>0</v>
      </c>
    </row>
    <row r="21" spans="1:35">
      <c r="A21" s="288"/>
      <c r="B21" s="292"/>
      <c r="C21" s="147" t="s">
        <v>85</v>
      </c>
      <c r="D21" s="136">
        <f>SUM(D19)*6</f>
        <v>0</v>
      </c>
      <c r="E21" s="136">
        <f t="shared" ref="E21:AH21" si="6">SUM(E19)*6</f>
        <v>0</v>
      </c>
      <c r="F21" s="136">
        <f t="shared" si="6"/>
        <v>0</v>
      </c>
      <c r="G21" s="136">
        <f t="shared" si="6"/>
        <v>0</v>
      </c>
      <c r="H21" s="136">
        <f t="shared" si="6"/>
        <v>0</v>
      </c>
      <c r="I21" s="136">
        <f t="shared" si="6"/>
        <v>0</v>
      </c>
      <c r="J21" s="136">
        <f t="shared" si="6"/>
        <v>0</v>
      </c>
      <c r="K21" s="136">
        <f t="shared" si="6"/>
        <v>0</v>
      </c>
      <c r="L21" s="136">
        <f t="shared" si="6"/>
        <v>0</v>
      </c>
      <c r="M21" s="136">
        <f t="shared" si="6"/>
        <v>0</v>
      </c>
      <c r="N21" s="136">
        <f t="shared" si="6"/>
        <v>0</v>
      </c>
      <c r="O21" s="136">
        <f t="shared" si="6"/>
        <v>0</v>
      </c>
      <c r="P21" s="136">
        <f t="shared" si="6"/>
        <v>0</v>
      </c>
      <c r="Q21" s="136">
        <f t="shared" si="6"/>
        <v>0</v>
      </c>
      <c r="R21" s="136">
        <f t="shared" si="6"/>
        <v>0</v>
      </c>
      <c r="S21" s="136">
        <f t="shared" si="6"/>
        <v>0</v>
      </c>
      <c r="T21" s="136">
        <f t="shared" si="6"/>
        <v>0</v>
      </c>
      <c r="U21" s="136">
        <f t="shared" si="6"/>
        <v>0</v>
      </c>
      <c r="V21" s="136">
        <f t="shared" si="6"/>
        <v>0</v>
      </c>
      <c r="W21" s="136">
        <f t="shared" si="6"/>
        <v>0</v>
      </c>
      <c r="X21" s="136">
        <f t="shared" si="6"/>
        <v>0</v>
      </c>
      <c r="Y21" s="136">
        <f t="shared" si="6"/>
        <v>0</v>
      </c>
      <c r="Z21" s="136">
        <f t="shared" si="6"/>
        <v>0</v>
      </c>
      <c r="AA21" s="136">
        <f t="shared" si="6"/>
        <v>0</v>
      </c>
      <c r="AB21" s="136">
        <f t="shared" si="6"/>
        <v>0</v>
      </c>
      <c r="AC21" s="136">
        <f t="shared" si="6"/>
        <v>0</v>
      </c>
      <c r="AD21" s="136">
        <f t="shared" si="6"/>
        <v>0</v>
      </c>
      <c r="AE21" s="136">
        <f t="shared" si="6"/>
        <v>0</v>
      </c>
      <c r="AF21" s="136">
        <f t="shared" si="6"/>
        <v>0</v>
      </c>
      <c r="AG21" s="136">
        <f t="shared" si="6"/>
        <v>0</v>
      </c>
      <c r="AH21" s="136">
        <f t="shared" si="6"/>
        <v>0</v>
      </c>
      <c r="AI21" s="197">
        <f t="shared" si="5"/>
        <v>0</v>
      </c>
    </row>
    <row r="22" spans="1:35" ht="3" customHeight="1">
      <c r="A22" s="288"/>
      <c r="B22" s="79"/>
      <c r="C22" s="66"/>
      <c r="D22" s="206"/>
      <c r="E22" s="206"/>
      <c r="F22" s="206"/>
      <c r="G22" s="206"/>
      <c r="H22" s="206"/>
      <c r="I22" s="206"/>
      <c r="J22" s="206"/>
      <c r="K22" s="206"/>
      <c r="L22" s="206"/>
      <c r="M22" s="206"/>
      <c r="N22" s="206"/>
      <c r="O22" s="206"/>
      <c r="P22" s="206"/>
      <c r="Q22" s="206"/>
      <c r="R22" s="206"/>
      <c r="S22" s="206"/>
      <c r="T22" s="206"/>
      <c r="U22" s="206"/>
      <c r="V22" s="206"/>
      <c r="W22" s="206"/>
      <c r="X22" s="206"/>
      <c r="Y22" s="206"/>
      <c r="Z22" s="206"/>
      <c r="AA22" s="206"/>
      <c r="AB22" s="206"/>
      <c r="AC22" s="206"/>
      <c r="AD22" s="206"/>
      <c r="AE22" s="206"/>
      <c r="AF22" s="206"/>
      <c r="AG22" s="206"/>
      <c r="AH22" s="207"/>
      <c r="AI22" s="200"/>
    </row>
    <row r="23" spans="1:35" ht="13.5">
      <c r="A23" s="288"/>
      <c r="B23" s="293" t="s">
        <v>121</v>
      </c>
      <c r="C23" s="196" t="s">
        <v>120</v>
      </c>
      <c r="D23" s="225" t="str">
        <f>PROPER(TEXT(D7,"DDD"))</f>
        <v>Lun</v>
      </c>
      <c r="E23" s="225" t="str">
        <f t="shared" ref="E23:AH23" si="7">PROPER(TEXT(E7,"DDD"))</f>
        <v>Mar</v>
      </c>
      <c r="F23" s="225" t="str">
        <f t="shared" si="7"/>
        <v>Mer</v>
      </c>
      <c r="G23" s="225" t="str">
        <f t="shared" si="7"/>
        <v>Jeu</v>
      </c>
      <c r="H23" s="225" t="str">
        <f t="shared" si="7"/>
        <v>Ven</v>
      </c>
      <c r="I23" s="225" t="str">
        <f t="shared" si="7"/>
        <v>Sam</v>
      </c>
      <c r="J23" s="225" t="str">
        <f t="shared" si="7"/>
        <v>Dim</v>
      </c>
      <c r="K23" s="225" t="str">
        <f t="shared" si="7"/>
        <v>Lun</v>
      </c>
      <c r="L23" s="225" t="str">
        <f t="shared" si="7"/>
        <v>Mar</v>
      </c>
      <c r="M23" s="225" t="str">
        <f t="shared" si="7"/>
        <v>Mer</v>
      </c>
      <c r="N23" s="225" t="str">
        <f t="shared" si="7"/>
        <v>Jeu</v>
      </c>
      <c r="O23" s="225" t="str">
        <f t="shared" si="7"/>
        <v>Ven</v>
      </c>
      <c r="P23" s="225" t="str">
        <f t="shared" si="7"/>
        <v>Sam</v>
      </c>
      <c r="Q23" s="225" t="str">
        <f t="shared" si="7"/>
        <v>Dim</v>
      </c>
      <c r="R23" s="225" t="str">
        <f t="shared" si="7"/>
        <v>Lun</v>
      </c>
      <c r="S23" s="225" t="str">
        <f t="shared" si="7"/>
        <v>Mar</v>
      </c>
      <c r="T23" s="225" t="str">
        <f t="shared" si="7"/>
        <v>Mer</v>
      </c>
      <c r="U23" s="225" t="str">
        <f t="shared" si="7"/>
        <v>Jeu</v>
      </c>
      <c r="V23" s="225" t="str">
        <f t="shared" si="7"/>
        <v>Ven</v>
      </c>
      <c r="W23" s="225" t="str">
        <f t="shared" si="7"/>
        <v>Sam</v>
      </c>
      <c r="X23" s="225" t="str">
        <f t="shared" si="7"/>
        <v>Dim</v>
      </c>
      <c r="Y23" s="225" t="str">
        <f t="shared" si="7"/>
        <v>Lun</v>
      </c>
      <c r="Z23" s="225" t="str">
        <f t="shared" si="7"/>
        <v>Mar</v>
      </c>
      <c r="AA23" s="227" t="str">
        <f t="shared" si="7"/>
        <v>Mer</v>
      </c>
      <c r="AB23" s="228" t="str">
        <f t="shared" si="7"/>
        <v>Jeu</v>
      </c>
      <c r="AC23" s="221" t="str">
        <f t="shared" si="7"/>
        <v>Ven</v>
      </c>
      <c r="AD23" s="228" t="str">
        <f t="shared" si="7"/>
        <v>Sam</v>
      </c>
      <c r="AE23" s="221" t="str">
        <f t="shared" si="7"/>
        <v>Dim</v>
      </c>
      <c r="AF23" s="228" t="str">
        <f t="shared" si="7"/>
        <v>Lun</v>
      </c>
      <c r="AG23" s="228" t="str">
        <f t="shared" si="7"/>
        <v>Mar</v>
      </c>
      <c r="AH23" s="231" t="str">
        <f t="shared" si="7"/>
        <v>Mer</v>
      </c>
      <c r="AI23" s="197"/>
    </row>
    <row r="24" spans="1:35">
      <c r="A24" s="288"/>
      <c r="B24" s="294"/>
      <c r="C24" s="63" t="s">
        <v>124</v>
      </c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74"/>
      <c r="AI24" s="197">
        <f t="shared" si="5"/>
        <v>0</v>
      </c>
    </row>
    <row r="25" spans="1:35">
      <c r="A25" s="288"/>
      <c r="B25" s="295"/>
      <c r="C25" s="150" t="s">
        <v>119</v>
      </c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72"/>
      <c r="AI25" s="197">
        <f t="shared" si="5"/>
        <v>0</v>
      </c>
    </row>
    <row r="26" spans="1:35">
      <c r="A26" s="288"/>
      <c r="B26" s="296"/>
      <c r="C26" s="151" t="s">
        <v>128</v>
      </c>
      <c r="D26" s="124">
        <f t="shared" ref="D26:AG26" si="8">D25-D24</f>
        <v>0</v>
      </c>
      <c r="E26" s="124">
        <f t="shared" si="8"/>
        <v>0</v>
      </c>
      <c r="F26" s="124">
        <f t="shared" si="8"/>
        <v>0</v>
      </c>
      <c r="G26" s="124">
        <f t="shared" si="8"/>
        <v>0</v>
      </c>
      <c r="H26" s="124">
        <f t="shared" si="8"/>
        <v>0</v>
      </c>
      <c r="I26" s="124">
        <f t="shared" si="8"/>
        <v>0</v>
      </c>
      <c r="J26" s="124">
        <f t="shared" si="8"/>
        <v>0</v>
      </c>
      <c r="K26" s="124">
        <f t="shared" si="8"/>
        <v>0</v>
      </c>
      <c r="L26" s="124">
        <f t="shared" si="8"/>
        <v>0</v>
      </c>
      <c r="M26" s="124">
        <f t="shared" si="8"/>
        <v>0</v>
      </c>
      <c r="N26" s="124">
        <f t="shared" si="8"/>
        <v>0</v>
      </c>
      <c r="O26" s="124">
        <f t="shared" si="8"/>
        <v>0</v>
      </c>
      <c r="P26" s="124">
        <f t="shared" si="8"/>
        <v>0</v>
      </c>
      <c r="Q26" s="124">
        <f t="shared" si="8"/>
        <v>0</v>
      </c>
      <c r="R26" s="124">
        <f t="shared" si="8"/>
        <v>0</v>
      </c>
      <c r="S26" s="124">
        <f t="shared" si="8"/>
        <v>0</v>
      </c>
      <c r="T26" s="124">
        <f t="shared" si="8"/>
        <v>0</v>
      </c>
      <c r="U26" s="124">
        <f t="shared" si="8"/>
        <v>0</v>
      </c>
      <c r="V26" s="124">
        <f t="shared" si="8"/>
        <v>0</v>
      </c>
      <c r="W26" s="124">
        <f t="shared" si="8"/>
        <v>0</v>
      </c>
      <c r="X26" s="124">
        <f t="shared" si="8"/>
        <v>0</v>
      </c>
      <c r="Y26" s="124">
        <f t="shared" si="8"/>
        <v>0</v>
      </c>
      <c r="Z26" s="124">
        <f t="shared" si="8"/>
        <v>0</v>
      </c>
      <c r="AA26" s="124">
        <f t="shared" si="8"/>
        <v>0</v>
      </c>
      <c r="AB26" s="124">
        <f t="shared" si="8"/>
        <v>0</v>
      </c>
      <c r="AC26" s="124">
        <f t="shared" si="8"/>
        <v>0</v>
      </c>
      <c r="AD26" s="124">
        <f t="shared" si="8"/>
        <v>0</v>
      </c>
      <c r="AE26" s="124">
        <f t="shared" si="8"/>
        <v>0</v>
      </c>
      <c r="AF26" s="124">
        <f t="shared" si="8"/>
        <v>0</v>
      </c>
      <c r="AG26" s="124">
        <f t="shared" si="8"/>
        <v>0</v>
      </c>
      <c r="AH26" s="124"/>
      <c r="AI26" s="197">
        <f t="shared" si="5"/>
        <v>0</v>
      </c>
    </row>
    <row r="27" spans="1:35" ht="3" customHeight="1">
      <c r="A27" s="288"/>
      <c r="B27" s="145"/>
      <c r="C27" s="65"/>
      <c r="D27" s="128"/>
      <c r="E27" s="128"/>
      <c r="F27" s="128"/>
      <c r="G27" s="128"/>
      <c r="H27" s="128"/>
      <c r="I27" s="128"/>
      <c r="J27" s="128"/>
      <c r="K27" s="128"/>
      <c r="L27" s="128"/>
      <c r="M27" s="128"/>
      <c r="N27" s="128"/>
      <c r="O27" s="128"/>
      <c r="P27" s="128"/>
      <c r="Q27" s="128"/>
      <c r="R27" s="128"/>
      <c r="S27" s="128"/>
      <c r="T27" s="128"/>
      <c r="U27" s="128"/>
      <c r="V27" s="128"/>
      <c r="W27" s="128"/>
      <c r="X27" s="128"/>
      <c r="Y27" s="128"/>
      <c r="Z27" s="128"/>
      <c r="AA27" s="128"/>
      <c r="AB27" s="128"/>
      <c r="AC27" s="128"/>
      <c r="AD27" s="128"/>
      <c r="AE27" s="128"/>
      <c r="AF27" s="128"/>
      <c r="AG27" s="128"/>
      <c r="AH27" s="129"/>
      <c r="AI27" s="200"/>
    </row>
    <row r="28" spans="1:35" ht="13.9" customHeight="1">
      <c r="A28" s="288"/>
      <c r="B28" s="70" t="s">
        <v>131</v>
      </c>
      <c r="C28" s="143"/>
      <c r="D28" s="58"/>
      <c r="E28" s="58"/>
      <c r="F28" s="58"/>
      <c r="G28" s="58"/>
      <c r="H28" s="58"/>
      <c r="I28" s="58"/>
      <c r="J28" s="58"/>
      <c r="K28" s="58"/>
      <c r="L28" s="38"/>
      <c r="M28" s="38"/>
      <c r="N28" s="38"/>
      <c r="O28" s="3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77"/>
      <c r="AI28" s="201">
        <f>SUM(D28:AH28)</f>
        <v>0</v>
      </c>
    </row>
    <row r="29" spans="1:35" ht="3" customHeight="1">
      <c r="A29" s="288"/>
      <c r="B29" s="144"/>
      <c r="C29" s="65"/>
      <c r="D29" s="128"/>
      <c r="E29" s="128"/>
      <c r="F29" s="128"/>
      <c r="G29" s="128"/>
      <c r="H29" s="128"/>
      <c r="I29" s="128"/>
      <c r="J29" s="128"/>
      <c r="K29" s="128"/>
      <c r="L29" s="128"/>
      <c r="M29" s="128"/>
      <c r="N29" s="128"/>
      <c r="O29" s="128"/>
      <c r="P29" s="128"/>
      <c r="Q29" s="128"/>
      <c r="R29" s="128"/>
      <c r="S29" s="128"/>
      <c r="T29" s="128"/>
      <c r="U29" s="128"/>
      <c r="V29" s="128"/>
      <c r="W29" s="128"/>
      <c r="X29" s="128"/>
      <c r="Y29" s="128"/>
      <c r="Z29" s="128"/>
      <c r="AA29" s="128"/>
      <c r="AB29" s="128"/>
      <c r="AC29" s="128"/>
      <c r="AD29" s="128"/>
      <c r="AE29" s="128"/>
      <c r="AF29" s="128"/>
      <c r="AG29" s="128"/>
      <c r="AH29" s="129"/>
      <c r="AI29" s="200"/>
    </row>
    <row r="30" spans="1:35">
      <c r="A30" s="288"/>
      <c r="B30" s="297" t="s">
        <v>31</v>
      </c>
      <c r="C30" s="29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72"/>
      <c r="AI30" s="197">
        <f>SUM(D30:AH30)</f>
        <v>0</v>
      </c>
    </row>
    <row r="31" spans="1:35">
      <c r="A31" s="288"/>
      <c r="B31" s="297" t="s">
        <v>105</v>
      </c>
      <c r="C31" s="29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72"/>
      <c r="AI31" s="197">
        <f>SUM(D31:AH31)</f>
        <v>0</v>
      </c>
    </row>
    <row r="32" spans="1:35" ht="13.5" thickBot="1">
      <c r="A32" s="289"/>
      <c r="B32" s="299" t="s">
        <v>153</v>
      </c>
      <c r="C32" s="300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80"/>
      <c r="AI32" s="202">
        <f>SUM(D32:AH32)</f>
        <v>0</v>
      </c>
    </row>
    <row r="33" spans="1:35" ht="13.5" thickTop="1">
      <c r="A33" s="59"/>
    </row>
    <row r="34" spans="1:35">
      <c r="A34" s="59"/>
    </row>
    <row r="35" spans="1:35">
      <c r="B35" s="347" t="s">
        <v>6</v>
      </c>
      <c r="C35" s="347"/>
      <c r="D35" s="348"/>
      <c r="E35" s="348"/>
      <c r="F35" s="348"/>
      <c r="G35" s="348"/>
      <c r="H35" s="348"/>
      <c r="I35" s="348"/>
      <c r="J35" s="348"/>
      <c r="K35" s="348"/>
      <c r="L35" s="348"/>
      <c r="N35" s="346" t="s">
        <v>7</v>
      </c>
      <c r="O35" s="346"/>
      <c r="P35" s="346"/>
      <c r="Q35" s="346"/>
      <c r="R35" s="346"/>
      <c r="S35" s="4"/>
      <c r="T35" s="4"/>
      <c r="U35" s="4"/>
      <c r="V35" s="4"/>
      <c r="W35" s="4"/>
      <c r="X35" s="4"/>
      <c r="Y35" s="4"/>
      <c r="Z35" s="4"/>
      <c r="AA35" s="4"/>
      <c r="AB35" s="4"/>
      <c r="AD35" s="1" t="s">
        <v>8</v>
      </c>
      <c r="AE35" s="4"/>
      <c r="AF35" s="4"/>
      <c r="AG35" s="4"/>
      <c r="AH35" s="4"/>
      <c r="AI35" s="4"/>
    </row>
    <row r="37" spans="1:35">
      <c r="B37" s="350" t="s">
        <v>22</v>
      </c>
      <c r="C37" s="350"/>
      <c r="D37" s="351"/>
      <c r="E37" s="351"/>
      <c r="F37" s="351"/>
      <c r="G37" s="351"/>
      <c r="H37" s="351"/>
      <c r="I37" s="351"/>
      <c r="J37" s="351"/>
      <c r="K37" s="351"/>
      <c r="L37" s="351"/>
    </row>
    <row r="38" spans="1:35">
      <c r="B38" s="351"/>
      <c r="C38" s="351"/>
      <c r="D38" s="351"/>
      <c r="E38" s="351"/>
      <c r="F38" s="351"/>
      <c r="G38" s="351"/>
      <c r="H38" s="351"/>
      <c r="I38" s="351"/>
      <c r="J38" s="351"/>
      <c r="K38" s="351"/>
      <c r="L38" s="351"/>
      <c r="N38" s="346" t="s">
        <v>23</v>
      </c>
      <c r="O38" s="346"/>
      <c r="P38" s="346"/>
      <c r="Q38" s="346"/>
      <c r="R38" s="346"/>
      <c r="S38" s="4"/>
      <c r="T38" s="4"/>
      <c r="U38" s="4"/>
      <c r="V38" s="4"/>
      <c r="W38" s="4"/>
      <c r="X38" s="4"/>
      <c r="Y38" s="4"/>
      <c r="Z38" s="4"/>
      <c r="AA38" s="4"/>
      <c r="AB38" s="4"/>
      <c r="AD38" s="1" t="s">
        <v>8</v>
      </c>
      <c r="AE38" s="4"/>
      <c r="AF38" s="4"/>
      <c r="AG38" s="4"/>
      <c r="AH38" s="4"/>
      <c r="AI38" s="4"/>
    </row>
    <row r="39" spans="1:35">
      <c r="B39" s="140"/>
      <c r="C39" s="140"/>
      <c r="D39" s="140"/>
      <c r="E39" s="140"/>
      <c r="F39" s="140"/>
      <c r="G39" s="140"/>
      <c r="H39" s="140"/>
      <c r="I39" s="140"/>
      <c r="J39" s="140"/>
      <c r="K39" s="140"/>
      <c r="L39" s="140"/>
      <c r="N39" s="137" t="s">
        <v>126</v>
      </c>
      <c r="O39" s="137" t="s">
        <v>125</v>
      </c>
      <c r="P39" s="137" t="s">
        <v>127</v>
      </c>
      <c r="Q39" s="139"/>
      <c r="R39" s="139"/>
      <c r="S39" s="3"/>
      <c r="T39" s="3"/>
      <c r="U39" s="3"/>
      <c r="V39" s="3"/>
      <c r="W39" s="3"/>
      <c r="X39" s="3"/>
      <c r="Y39" s="3"/>
      <c r="Z39" s="3"/>
      <c r="AA39" s="3"/>
      <c r="AB39" s="3"/>
      <c r="AD39" s="1"/>
      <c r="AE39" s="3"/>
      <c r="AF39" s="3"/>
      <c r="AG39" s="3"/>
      <c r="AH39" s="3"/>
      <c r="AI39" s="3"/>
    </row>
    <row r="40" spans="1:35" ht="13.5" thickBot="1"/>
    <row r="41" spans="1:35" ht="28.15" customHeight="1" thickTop="1" thickBot="1">
      <c r="B41" s="14" t="s">
        <v>9</v>
      </c>
      <c r="C41" s="247" t="s">
        <v>14</v>
      </c>
      <c r="D41" s="248"/>
      <c r="E41" s="248"/>
      <c r="F41" s="248"/>
      <c r="G41" s="248"/>
      <c r="H41" s="249"/>
      <c r="I41" s="352" t="s">
        <v>34</v>
      </c>
      <c r="J41" s="353"/>
      <c r="K41" s="354"/>
      <c r="L41" s="352" t="s">
        <v>35</v>
      </c>
      <c r="M41" s="353"/>
      <c r="N41" s="354"/>
      <c r="O41" s="352" t="s">
        <v>36</v>
      </c>
      <c r="P41" s="248"/>
      <c r="Q41" s="248"/>
      <c r="R41" s="247" t="s">
        <v>15</v>
      </c>
      <c r="S41" s="248"/>
      <c r="T41" s="334"/>
      <c r="U41" s="15"/>
      <c r="V41" s="15"/>
      <c r="W41" s="322" t="s">
        <v>39</v>
      </c>
      <c r="X41" s="323"/>
      <c r="Y41" s="323"/>
      <c r="Z41" s="323"/>
      <c r="AA41" s="323"/>
      <c r="AB41" s="323"/>
      <c r="AC41" s="323"/>
      <c r="AD41" s="323"/>
      <c r="AE41" s="323"/>
      <c r="AF41" s="323"/>
      <c r="AG41" s="323"/>
      <c r="AH41" s="323"/>
      <c r="AI41" s="324"/>
    </row>
    <row r="42" spans="1:35" ht="13.5" thickTop="1">
      <c r="B42" s="13">
        <v>1</v>
      </c>
      <c r="C42" s="234" t="s">
        <v>40</v>
      </c>
      <c r="D42" s="235"/>
      <c r="E42" s="235"/>
      <c r="F42" s="235"/>
      <c r="G42" s="235"/>
      <c r="H42" s="236"/>
      <c r="I42" s="238">
        <f>SUM('Juin (recto)'!R42:T42)</f>
        <v>0</v>
      </c>
      <c r="J42" s="239"/>
      <c r="K42" s="240"/>
      <c r="L42" s="238">
        <v>0</v>
      </c>
      <c r="M42" s="239"/>
      <c r="N42" s="240"/>
      <c r="O42" s="241">
        <v>0</v>
      </c>
      <c r="P42" s="286"/>
      <c r="Q42" s="286"/>
      <c r="R42" s="244">
        <f>I42+L42-O42</f>
        <v>0</v>
      </c>
      <c r="S42" s="312"/>
      <c r="T42" s="313"/>
      <c r="U42" s="16"/>
      <c r="V42" s="17"/>
      <c r="W42" s="325"/>
      <c r="X42" s="326"/>
      <c r="Y42" s="326"/>
      <c r="Z42" s="326"/>
      <c r="AA42" s="326"/>
      <c r="AB42" s="326"/>
      <c r="AC42" s="326"/>
      <c r="AD42" s="326"/>
      <c r="AE42" s="326"/>
      <c r="AF42" s="326"/>
      <c r="AG42" s="326"/>
      <c r="AH42" s="326"/>
      <c r="AI42" s="327"/>
    </row>
    <row r="43" spans="1:35">
      <c r="B43" s="13" t="s">
        <v>33</v>
      </c>
      <c r="C43" s="342" t="s">
        <v>99</v>
      </c>
      <c r="D43" s="343"/>
      <c r="E43" s="343"/>
      <c r="F43" s="343"/>
      <c r="G43" s="343"/>
      <c r="H43" s="344"/>
      <c r="I43" s="238">
        <f>SUM('Juin (recto)'!R43:T43)</f>
        <v>0</v>
      </c>
      <c r="J43" s="239"/>
      <c r="K43" s="240"/>
      <c r="L43" s="238">
        <v>0</v>
      </c>
      <c r="M43" s="239"/>
      <c r="N43" s="240"/>
      <c r="O43" s="241">
        <v>0</v>
      </c>
      <c r="P43" s="242"/>
      <c r="Q43" s="243"/>
      <c r="R43" s="244">
        <f>I43+L43-O43</f>
        <v>0</v>
      </c>
      <c r="S43" s="245"/>
      <c r="T43" s="246"/>
      <c r="U43" s="16"/>
      <c r="V43" s="18"/>
      <c r="W43" s="328"/>
      <c r="X43" s="329"/>
      <c r="Y43" s="329"/>
      <c r="Z43" s="329"/>
      <c r="AA43" s="329"/>
      <c r="AB43" s="329"/>
      <c r="AC43" s="329"/>
      <c r="AD43" s="329"/>
      <c r="AE43" s="329"/>
      <c r="AF43" s="329"/>
      <c r="AG43" s="329"/>
      <c r="AH43" s="329"/>
      <c r="AI43" s="330"/>
    </row>
    <row r="44" spans="1:35" ht="13.5" thickBot="1">
      <c r="B44" s="98" t="s">
        <v>104</v>
      </c>
      <c r="C44" s="234" t="s">
        <v>105</v>
      </c>
      <c r="D44" s="235"/>
      <c r="E44" s="235"/>
      <c r="F44" s="235"/>
      <c r="G44" s="235"/>
      <c r="H44" s="236"/>
      <c r="I44" s="238">
        <f>SUM('Juin (recto)'!R44:T44)</f>
        <v>0</v>
      </c>
      <c r="J44" s="239"/>
      <c r="K44" s="240"/>
      <c r="L44" s="238">
        <f>SUM(AI31)</f>
        <v>0</v>
      </c>
      <c r="M44" s="239"/>
      <c r="N44" s="240"/>
      <c r="O44" s="241">
        <v>0</v>
      </c>
      <c r="P44" s="242"/>
      <c r="Q44" s="243"/>
      <c r="R44" s="244">
        <f>I44+L44-O44</f>
        <v>0</v>
      </c>
      <c r="S44" s="245"/>
      <c r="T44" s="246"/>
      <c r="U44" s="16"/>
      <c r="V44" s="17"/>
      <c r="W44" s="328"/>
      <c r="X44" s="329"/>
      <c r="Y44" s="329"/>
      <c r="Z44" s="329"/>
      <c r="AA44" s="329"/>
      <c r="AB44" s="329"/>
      <c r="AC44" s="329"/>
      <c r="AD44" s="329"/>
      <c r="AE44" s="329"/>
      <c r="AF44" s="329"/>
      <c r="AG44" s="329"/>
      <c r="AH44" s="329"/>
      <c r="AI44" s="330"/>
    </row>
    <row r="45" spans="1:35" ht="14.25" thickTop="1" thickBot="1">
      <c r="B45" s="13">
        <v>2</v>
      </c>
      <c r="C45" s="234" t="s">
        <v>129</v>
      </c>
      <c r="D45" s="235"/>
      <c r="E45" s="235"/>
      <c r="F45" s="235"/>
      <c r="G45" s="235"/>
      <c r="H45" s="236"/>
      <c r="I45" s="238">
        <f>SUM('Juin (recto)'!R45:T45)</f>
        <v>0</v>
      </c>
      <c r="J45" s="239"/>
      <c r="K45" s="240"/>
      <c r="L45" s="238" t="str">
        <f>IF(IF(AI25&gt;=AI24,AI25-AI24,"0,000")*AI26&lt;=0,"0,000",AI26*1.5)</f>
        <v>0,000</v>
      </c>
      <c r="M45" s="239"/>
      <c r="N45" s="240"/>
      <c r="O45" s="238" t="str">
        <f>IF(IF(AI24&gt;=AI25,AI25-AI24,"0,000")*AI24&lt;=0,"0,000","0,000")</f>
        <v>0,000</v>
      </c>
      <c r="P45" s="338"/>
      <c r="Q45" s="338"/>
      <c r="R45" s="244">
        <f>IF(I45+L45-O45&lt;="0",L45+I45,I45+L45)-U45</f>
        <v>0</v>
      </c>
      <c r="S45" s="245"/>
      <c r="T45" s="245"/>
      <c r="U45" s="204"/>
      <c r="V45" s="16"/>
      <c r="W45" s="331"/>
      <c r="X45" s="332"/>
      <c r="Y45" s="332"/>
      <c r="Z45" s="332"/>
      <c r="AA45" s="332"/>
      <c r="AB45" s="332"/>
      <c r="AC45" s="332"/>
      <c r="AD45" s="332"/>
      <c r="AE45" s="332"/>
      <c r="AF45" s="332"/>
      <c r="AG45" s="332"/>
      <c r="AH45" s="332"/>
      <c r="AI45" s="333"/>
    </row>
    <row r="46" spans="1:35" ht="14.25" thickTop="1" thickBot="1">
      <c r="B46" s="13">
        <v>3</v>
      </c>
      <c r="C46" s="234" t="s">
        <v>130</v>
      </c>
      <c r="D46" s="235"/>
      <c r="E46" s="235"/>
      <c r="F46" s="235"/>
      <c r="G46" s="235"/>
      <c r="H46" s="236"/>
      <c r="I46" s="238">
        <f>SUM('Juin (recto)'!R46:T46)</f>
        <v>0</v>
      </c>
      <c r="J46" s="239"/>
      <c r="K46" s="240"/>
      <c r="L46" s="238">
        <f>AI28</f>
        <v>0</v>
      </c>
      <c r="M46" s="239"/>
      <c r="N46" s="240"/>
      <c r="O46" s="241">
        <v>0</v>
      </c>
      <c r="P46" s="242"/>
      <c r="Q46" s="243"/>
      <c r="R46" s="244">
        <f>I46+L46-O46</f>
        <v>0</v>
      </c>
      <c r="S46" s="245"/>
      <c r="T46" s="246"/>
      <c r="U46" s="16"/>
      <c r="V46" s="16"/>
      <c r="W46" s="141"/>
      <c r="X46" s="141"/>
      <c r="Y46" s="141"/>
      <c r="Z46" s="141"/>
      <c r="AA46" s="141"/>
      <c r="AB46" s="141"/>
      <c r="AC46" s="141"/>
      <c r="AD46" s="141"/>
      <c r="AE46" s="141"/>
      <c r="AF46" s="141"/>
      <c r="AG46" s="141"/>
      <c r="AH46" s="141"/>
      <c r="AI46" s="141"/>
    </row>
    <row r="47" spans="1:35" ht="14.25" thickTop="1" thickBot="1">
      <c r="B47" s="13">
        <v>4</v>
      </c>
      <c r="C47" s="234" t="s">
        <v>10</v>
      </c>
      <c r="D47" s="235"/>
      <c r="E47" s="235"/>
      <c r="F47" s="235"/>
      <c r="G47" s="235"/>
      <c r="H47" s="236"/>
      <c r="I47" s="238">
        <f>SUM('Juin (recto)'!R47:T47)</f>
        <v>0</v>
      </c>
      <c r="J47" s="239"/>
      <c r="K47" s="240"/>
      <c r="L47" s="238">
        <f>SUM(AI17,AI21)</f>
        <v>0</v>
      </c>
      <c r="M47" s="239"/>
      <c r="N47" s="240"/>
      <c r="O47" s="241">
        <v>0</v>
      </c>
      <c r="P47" s="286"/>
      <c r="Q47" s="286"/>
      <c r="R47" s="244">
        <f t="shared" ref="R47:R54" si="9">I47+L47-O47</f>
        <v>0</v>
      </c>
      <c r="S47" s="312"/>
      <c r="T47" s="313"/>
      <c r="U47" s="16"/>
      <c r="V47" s="16"/>
      <c r="W47" s="335" t="s">
        <v>30</v>
      </c>
      <c r="X47" s="336"/>
      <c r="Y47" s="336"/>
      <c r="Z47" s="336"/>
      <c r="AA47" s="336"/>
      <c r="AB47" s="336"/>
      <c r="AC47" s="336"/>
      <c r="AD47" s="336"/>
      <c r="AE47" s="336"/>
      <c r="AF47" s="336"/>
      <c r="AG47" s="336"/>
      <c r="AH47" s="336"/>
      <c r="AI47" s="337"/>
    </row>
    <row r="48" spans="1:35" ht="13.5" thickTop="1">
      <c r="B48" s="13">
        <v>5</v>
      </c>
      <c r="C48" s="234" t="s">
        <v>11</v>
      </c>
      <c r="D48" s="235"/>
      <c r="E48" s="235"/>
      <c r="F48" s="235"/>
      <c r="G48" s="235"/>
      <c r="H48" s="236"/>
      <c r="I48" s="238">
        <f>SUM('Juin (recto)'!R48:T48)</f>
        <v>0</v>
      </c>
      <c r="J48" s="239"/>
      <c r="K48" s="240"/>
      <c r="L48" s="238">
        <v>0</v>
      </c>
      <c r="M48" s="239"/>
      <c r="N48" s="240"/>
      <c r="O48" s="241">
        <v>0</v>
      </c>
      <c r="P48" s="286"/>
      <c r="Q48" s="286"/>
      <c r="R48" s="244">
        <f t="shared" si="9"/>
        <v>0</v>
      </c>
      <c r="S48" s="312"/>
      <c r="T48" s="313"/>
      <c r="U48" s="16"/>
      <c r="V48" s="16"/>
      <c r="W48" s="21"/>
      <c r="X48" s="19" t="s">
        <v>37</v>
      </c>
      <c r="Y48" s="29" t="s">
        <v>43</v>
      </c>
      <c r="Z48" s="29"/>
      <c r="AA48" s="29"/>
      <c r="AB48" s="30"/>
      <c r="AC48" s="22"/>
      <c r="AD48" s="19" t="s">
        <v>41</v>
      </c>
      <c r="AE48" s="29" t="s">
        <v>45</v>
      </c>
      <c r="AF48" s="30"/>
      <c r="AG48" s="30"/>
      <c r="AH48" s="29"/>
      <c r="AI48" s="23"/>
    </row>
    <row r="49" spans="2:35">
      <c r="B49" s="13">
        <v>6</v>
      </c>
      <c r="C49" s="234" t="s">
        <v>98</v>
      </c>
      <c r="D49" s="235"/>
      <c r="E49" s="235"/>
      <c r="F49" s="235"/>
      <c r="G49" s="235"/>
      <c r="H49" s="236"/>
      <c r="I49" s="238">
        <f>SUM('Juin (recto)'!R49:T49)</f>
        <v>0</v>
      </c>
      <c r="J49" s="239"/>
      <c r="K49" s="240"/>
      <c r="L49" s="238">
        <v>0</v>
      </c>
      <c r="M49" s="239"/>
      <c r="N49" s="240"/>
      <c r="O49" s="241">
        <v>0</v>
      </c>
      <c r="P49" s="286"/>
      <c r="Q49" s="286"/>
      <c r="R49" s="244">
        <f t="shared" si="9"/>
        <v>0</v>
      </c>
      <c r="S49" s="312"/>
      <c r="T49" s="313"/>
      <c r="U49" s="16"/>
      <c r="V49" s="16"/>
      <c r="W49" s="24"/>
      <c r="X49" s="19" t="s">
        <v>38</v>
      </c>
      <c r="Y49" s="20" t="s">
        <v>44</v>
      </c>
      <c r="Z49" s="20"/>
      <c r="AA49" s="20"/>
      <c r="AB49" s="34"/>
      <c r="AC49" s="3"/>
      <c r="AD49" s="19" t="s">
        <v>42</v>
      </c>
      <c r="AE49" s="20" t="s">
        <v>46</v>
      </c>
      <c r="AF49" s="34"/>
      <c r="AG49" s="34"/>
      <c r="AH49" s="20"/>
      <c r="AI49" s="25"/>
    </row>
    <row r="50" spans="2:35">
      <c r="B50" s="13">
        <v>7</v>
      </c>
      <c r="C50" s="234" t="s">
        <v>12</v>
      </c>
      <c r="D50" s="235"/>
      <c r="E50" s="235"/>
      <c r="F50" s="235"/>
      <c r="G50" s="235"/>
      <c r="H50" s="236"/>
      <c r="I50" s="238">
        <f>SUM('Juin (recto)'!R50:T50)</f>
        <v>0</v>
      </c>
      <c r="J50" s="239"/>
      <c r="K50" s="240"/>
      <c r="L50" s="238">
        <v>0</v>
      </c>
      <c r="M50" s="239"/>
      <c r="N50" s="240"/>
      <c r="O50" s="241">
        <v>0</v>
      </c>
      <c r="P50" s="286"/>
      <c r="Q50" s="286"/>
      <c r="R50" s="244">
        <f t="shared" si="9"/>
        <v>0</v>
      </c>
      <c r="S50" s="312"/>
      <c r="T50" s="313"/>
      <c r="U50" s="16"/>
      <c r="V50" s="16"/>
      <c r="W50" s="24"/>
      <c r="X50" s="19"/>
      <c r="Y50" s="16"/>
      <c r="Z50" s="16"/>
      <c r="AA50" s="16"/>
      <c r="AB50" s="33"/>
      <c r="AC50" s="3"/>
      <c r="AD50" s="19"/>
      <c r="AE50" s="16"/>
      <c r="AF50" s="16"/>
      <c r="AG50" s="16"/>
      <c r="AH50" s="16"/>
      <c r="AI50" s="25"/>
    </row>
    <row r="51" spans="2:35">
      <c r="B51" s="13">
        <v>8</v>
      </c>
      <c r="C51" s="234" t="s">
        <v>13</v>
      </c>
      <c r="D51" s="235"/>
      <c r="E51" s="235"/>
      <c r="F51" s="235"/>
      <c r="G51" s="235"/>
      <c r="H51" s="236"/>
      <c r="I51" s="238">
        <f>SUM('Juin (recto)'!R51:T51)</f>
        <v>0</v>
      </c>
      <c r="J51" s="239"/>
      <c r="K51" s="240"/>
      <c r="L51" s="238">
        <v>0</v>
      </c>
      <c r="M51" s="239"/>
      <c r="N51" s="240"/>
      <c r="O51" s="241">
        <v>0</v>
      </c>
      <c r="P51" s="242"/>
      <c r="Q51" s="242"/>
      <c r="R51" s="244">
        <f t="shared" si="9"/>
        <v>0</v>
      </c>
      <c r="S51" s="312"/>
      <c r="T51" s="313"/>
      <c r="U51" s="6"/>
      <c r="V51" s="6"/>
      <c r="W51" s="24"/>
      <c r="X51" s="19" t="s">
        <v>110</v>
      </c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25"/>
    </row>
    <row r="52" spans="2:35" ht="13.5" thickBot="1">
      <c r="B52" s="97">
        <v>11</v>
      </c>
      <c r="C52" s="314" t="s">
        <v>27</v>
      </c>
      <c r="D52" s="315"/>
      <c r="E52" s="315"/>
      <c r="F52" s="315"/>
      <c r="G52" s="315"/>
      <c r="H52" s="316"/>
      <c r="I52" s="238">
        <f>SUM('Juin (recto)'!R52:T52)</f>
        <v>0</v>
      </c>
      <c r="J52" s="239"/>
      <c r="K52" s="240"/>
      <c r="L52" s="365">
        <v>0</v>
      </c>
      <c r="M52" s="365"/>
      <c r="N52" s="365"/>
      <c r="O52" s="317">
        <v>0</v>
      </c>
      <c r="P52" s="317"/>
      <c r="Q52" s="318"/>
      <c r="R52" s="319">
        <f t="shared" si="9"/>
        <v>0</v>
      </c>
      <c r="S52" s="320"/>
      <c r="T52" s="321"/>
      <c r="U52" s="6"/>
      <c r="V52" s="6"/>
      <c r="W52" s="26"/>
      <c r="X52" s="31"/>
      <c r="Y52" s="31"/>
      <c r="Z52" s="27"/>
      <c r="AA52" s="27"/>
      <c r="AB52" s="32"/>
      <c r="AC52" s="27"/>
      <c r="AD52" s="27"/>
      <c r="AE52" s="27"/>
      <c r="AF52" s="27"/>
      <c r="AG52" s="27"/>
      <c r="AH52" s="27"/>
      <c r="AI52" s="28"/>
    </row>
    <row r="53" spans="2:35" ht="14.25" thickTop="1" thickBot="1">
      <c r="B53" s="46">
        <v>12</v>
      </c>
      <c r="C53" s="256" t="s">
        <v>97</v>
      </c>
      <c r="D53" s="257"/>
      <c r="E53" s="257"/>
      <c r="F53" s="257"/>
      <c r="G53" s="257"/>
      <c r="H53" s="258"/>
      <c r="I53" s="238">
        <f>SUM('Juin (recto)'!R53:T53)</f>
        <v>0</v>
      </c>
      <c r="J53" s="239"/>
      <c r="K53" s="240"/>
      <c r="L53" s="268">
        <v>0</v>
      </c>
      <c r="M53" s="269"/>
      <c r="N53" s="270"/>
      <c r="O53" s="262">
        <v>0</v>
      </c>
      <c r="P53" s="263"/>
      <c r="Q53" s="264"/>
      <c r="R53" s="265">
        <f t="shared" si="9"/>
        <v>0</v>
      </c>
      <c r="S53" s="266"/>
      <c r="T53" s="267"/>
      <c r="U53" s="6"/>
      <c r="V53" s="6"/>
      <c r="AG53" s="250" t="s">
        <v>32</v>
      </c>
      <c r="AH53" s="250"/>
      <c r="AI53" s="250"/>
    </row>
    <row r="54" spans="2:35" ht="15" thickTop="1" thickBot="1">
      <c r="B54" s="47">
        <v>13</v>
      </c>
      <c r="C54" s="271" t="s">
        <v>100</v>
      </c>
      <c r="D54" s="272"/>
      <c r="E54" s="272"/>
      <c r="F54" s="272"/>
      <c r="G54" s="272"/>
      <c r="H54" s="273"/>
      <c r="I54" s="367">
        <f>SUM('Juin (recto)'!R54:T54)</f>
        <v>0</v>
      </c>
      <c r="J54" s="368"/>
      <c r="K54" s="369"/>
      <c r="L54" s="277">
        <v>0</v>
      </c>
      <c r="M54" s="278"/>
      <c r="N54" s="279"/>
      <c r="O54" s="280">
        <v>0</v>
      </c>
      <c r="P54" s="281"/>
      <c r="Q54" s="282"/>
      <c r="R54" s="283">
        <f t="shared" si="9"/>
        <v>0</v>
      </c>
      <c r="S54" s="284"/>
      <c r="T54" s="285"/>
      <c r="U54" s="6"/>
      <c r="V54" s="6"/>
      <c r="W54" s="251" t="s">
        <v>101</v>
      </c>
      <c r="X54" s="252"/>
      <c r="Y54" s="252"/>
      <c r="Z54" s="253"/>
      <c r="AA54" s="254">
        <f>SUM(O42:Q54)+U45</f>
        <v>0</v>
      </c>
      <c r="AB54" s="255"/>
      <c r="AI54" s="142" t="s">
        <v>111</v>
      </c>
    </row>
    <row r="55" spans="2:35" ht="14.25" thickTop="1">
      <c r="B55" s="132"/>
      <c r="C55" s="306"/>
      <c r="D55" s="307"/>
      <c r="E55" s="307"/>
      <c r="F55" s="307"/>
      <c r="G55" s="307"/>
      <c r="H55" s="307"/>
      <c r="I55" s="366"/>
      <c r="J55" s="366"/>
      <c r="K55" s="366"/>
      <c r="L55" s="309"/>
      <c r="M55" s="309"/>
      <c r="N55" s="309"/>
      <c r="O55" s="310"/>
      <c r="P55" s="310"/>
      <c r="Q55" s="310"/>
      <c r="R55" s="311"/>
      <c r="S55" s="311"/>
      <c r="T55" s="311"/>
      <c r="AG55" s="142"/>
      <c r="AH55" s="142"/>
      <c r="AI55" s="142"/>
    </row>
    <row r="56" spans="2:35">
      <c r="I56" s="3"/>
      <c r="J56" s="3"/>
      <c r="K56" s="3"/>
      <c r="O56" s="3"/>
      <c r="P56" s="3"/>
      <c r="Q56" s="3"/>
    </row>
  </sheetData>
  <mergeCells count="101">
    <mergeCell ref="W54:Z54"/>
    <mergeCell ref="AA54:AB54"/>
    <mergeCell ref="C55:H55"/>
    <mergeCell ref="I55:K55"/>
    <mergeCell ref="L55:N55"/>
    <mergeCell ref="O55:Q55"/>
    <mergeCell ref="R55:T55"/>
    <mergeCell ref="C54:H54"/>
    <mergeCell ref="I54:K54"/>
    <mergeCell ref="L54:N54"/>
    <mergeCell ref="O54:Q54"/>
    <mergeCell ref="R54:T54"/>
    <mergeCell ref="W41:AI41"/>
    <mergeCell ref="W42:AI45"/>
    <mergeCell ref="W47:AI47"/>
    <mergeCell ref="C53:H53"/>
    <mergeCell ref="I53:K53"/>
    <mergeCell ref="L53:N53"/>
    <mergeCell ref="O53:Q53"/>
    <mergeCell ref="R53:T53"/>
    <mergeCell ref="AG53:AI53"/>
    <mergeCell ref="C41:H41"/>
    <mergeCell ref="I41:K41"/>
    <mergeCell ref="L41:N41"/>
    <mergeCell ref="O41:Q41"/>
    <mergeCell ref="R41:T41"/>
    <mergeCell ref="R49:T49"/>
    <mergeCell ref="C52:H52"/>
    <mergeCell ref="I52:K52"/>
    <mergeCell ref="L52:N52"/>
    <mergeCell ref="O52:Q52"/>
    <mergeCell ref="R52:T52"/>
    <mergeCell ref="R50:T50"/>
    <mergeCell ref="C51:H51"/>
    <mergeCell ref="I51:K51"/>
    <mergeCell ref="L51:N51"/>
    <mergeCell ref="B35:L35"/>
    <mergeCell ref="N35:R35"/>
    <mergeCell ref="B37:L38"/>
    <mergeCell ref="B11:B12"/>
    <mergeCell ref="B15:B17"/>
    <mergeCell ref="B19:B21"/>
    <mergeCell ref="B23:B26"/>
    <mergeCell ref="B30:C30"/>
    <mergeCell ref="A7:A32"/>
    <mergeCell ref="B31:C31"/>
    <mergeCell ref="B32:C32"/>
    <mergeCell ref="N38:R38"/>
    <mergeCell ref="O51:Q51"/>
    <mergeCell ref="R51:T51"/>
    <mergeCell ref="C50:H50"/>
    <mergeCell ref="I50:K50"/>
    <mergeCell ref="L50:N50"/>
    <mergeCell ref="R46:T46"/>
    <mergeCell ref="R47:T47"/>
    <mergeCell ref="O47:Q47"/>
    <mergeCell ref="L47:N47"/>
    <mergeCell ref="O50:Q50"/>
    <mergeCell ref="E1:J1"/>
    <mergeCell ref="M1:X1"/>
    <mergeCell ref="AE1:AI1"/>
    <mergeCell ref="G4:L4"/>
    <mergeCell ref="P4:U4"/>
    <mergeCell ref="X4:Y4"/>
    <mergeCell ref="AC4:AD4"/>
    <mergeCell ref="AE4:AI4"/>
    <mergeCell ref="C49:H49"/>
    <mergeCell ref="I49:K49"/>
    <mergeCell ref="L49:N49"/>
    <mergeCell ref="O49:Q49"/>
    <mergeCell ref="C47:H47"/>
    <mergeCell ref="I47:K47"/>
    <mergeCell ref="L46:N46"/>
    <mergeCell ref="O46:Q46"/>
    <mergeCell ref="I48:K48"/>
    <mergeCell ref="L48:N48"/>
    <mergeCell ref="O48:Q48"/>
    <mergeCell ref="R48:T48"/>
    <mergeCell ref="C48:H48"/>
    <mergeCell ref="C42:H42"/>
    <mergeCell ref="I42:K42"/>
    <mergeCell ref="L42:N42"/>
    <mergeCell ref="O42:Q42"/>
    <mergeCell ref="R42:T42"/>
    <mergeCell ref="C43:H43"/>
    <mergeCell ref="I43:K43"/>
    <mergeCell ref="L43:N43"/>
    <mergeCell ref="O43:Q43"/>
    <mergeCell ref="R43:T43"/>
    <mergeCell ref="I44:K44"/>
    <mergeCell ref="C46:H46"/>
    <mergeCell ref="I46:K46"/>
    <mergeCell ref="L44:N44"/>
    <mergeCell ref="O44:Q44"/>
    <mergeCell ref="R44:T44"/>
    <mergeCell ref="C45:H45"/>
    <mergeCell ref="I45:K45"/>
    <mergeCell ref="L45:N45"/>
    <mergeCell ref="O45:Q45"/>
    <mergeCell ref="R45:T45"/>
    <mergeCell ref="C44:H44"/>
  </mergeCells>
  <pageMargins left="0.43307086614173229" right="0" top="0.74803149606299213" bottom="0.74803149606299213" header="0.31496062992125984" footer="0.31496062992125984"/>
  <pageSetup paperSize="5" scale="73" orientation="landscape" r:id="rId1"/>
  <ignoredErrors>
    <ignoredError sqref="R45:U45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zoomScale="110" zoomScaleNormal="110" workbookViewId="0">
      <selection activeCell="B3" sqref="B3:E33"/>
    </sheetView>
  </sheetViews>
  <sheetFormatPr baseColWidth="10" defaultRowHeight="12.75"/>
  <cols>
    <col min="1" max="1" width="6" customWidth="1"/>
    <col min="2" max="2" width="89.85546875" customWidth="1"/>
    <col min="3" max="3" width="24.85546875" customWidth="1"/>
    <col min="4" max="4" width="12.42578125" customWidth="1"/>
    <col min="5" max="6" width="12.28515625" customWidth="1"/>
    <col min="7" max="7" width="13.140625" customWidth="1"/>
  </cols>
  <sheetData>
    <row r="1" spans="1:7" ht="16.5" thickTop="1">
      <c r="A1" s="357" t="s">
        <v>16</v>
      </c>
      <c r="B1" s="359" t="s">
        <v>17</v>
      </c>
      <c r="C1" s="359" t="s">
        <v>18</v>
      </c>
      <c r="D1" s="359" t="s">
        <v>19</v>
      </c>
      <c r="E1" s="359"/>
      <c r="F1" s="355" t="s">
        <v>25</v>
      </c>
      <c r="G1" s="356"/>
    </row>
    <row r="2" spans="1:7" ht="16.5" thickBot="1">
      <c r="A2" s="358"/>
      <c r="B2" s="360"/>
      <c r="C2" s="360"/>
      <c r="D2" s="7" t="s">
        <v>20</v>
      </c>
      <c r="E2" s="7" t="s">
        <v>21</v>
      </c>
      <c r="F2" s="8" t="s">
        <v>26</v>
      </c>
      <c r="G2" s="9" t="s">
        <v>16</v>
      </c>
    </row>
    <row r="3" spans="1:7" ht="15.95" customHeight="1" thickTop="1">
      <c r="A3" s="10">
        <v>1</v>
      </c>
      <c r="B3" s="82"/>
      <c r="C3" s="85"/>
      <c r="D3" s="85"/>
      <c r="E3" s="85"/>
      <c r="F3" s="88"/>
      <c r="G3" s="89"/>
    </row>
    <row r="4" spans="1:7" ht="15.95" customHeight="1">
      <c r="A4" s="11">
        <v>2</v>
      </c>
      <c r="B4" s="83"/>
      <c r="C4" s="86"/>
      <c r="D4" s="86"/>
      <c r="E4" s="86"/>
      <c r="F4" s="90"/>
      <c r="G4" s="91"/>
    </row>
    <row r="5" spans="1:7" ht="15.95" customHeight="1">
      <c r="A5" s="11">
        <v>3</v>
      </c>
      <c r="B5" s="83"/>
      <c r="C5" s="86"/>
      <c r="D5" s="86"/>
      <c r="E5" s="86"/>
      <c r="F5" s="90"/>
      <c r="G5" s="91"/>
    </row>
    <row r="6" spans="1:7" ht="15.95" customHeight="1">
      <c r="A6" s="11">
        <v>4</v>
      </c>
      <c r="B6" s="83"/>
      <c r="C6" s="86"/>
      <c r="D6" s="86"/>
      <c r="E6" s="86"/>
      <c r="F6" s="90"/>
      <c r="G6" s="91"/>
    </row>
    <row r="7" spans="1:7" ht="15.95" customHeight="1">
      <c r="A7" s="11">
        <v>5</v>
      </c>
      <c r="B7" s="83"/>
      <c r="C7" s="96"/>
      <c r="D7" s="96"/>
      <c r="E7" s="96"/>
      <c r="F7" s="90"/>
      <c r="G7" s="91"/>
    </row>
    <row r="8" spans="1:7" ht="15.95" customHeight="1">
      <c r="A8" s="11">
        <v>6</v>
      </c>
      <c r="B8" s="83"/>
      <c r="C8" s="96"/>
      <c r="D8" s="96"/>
      <c r="E8" s="96"/>
      <c r="F8" s="90"/>
      <c r="G8" s="91"/>
    </row>
    <row r="9" spans="1:7" ht="15.95" customHeight="1">
      <c r="A9" s="11">
        <v>7</v>
      </c>
      <c r="B9" s="83"/>
      <c r="C9" s="86"/>
      <c r="D9" s="86"/>
      <c r="E9" s="86"/>
      <c r="F9" s="90"/>
      <c r="G9" s="91"/>
    </row>
    <row r="10" spans="1:7" ht="15.95" customHeight="1">
      <c r="A10" s="11">
        <v>8</v>
      </c>
      <c r="B10" s="83"/>
      <c r="C10" s="86"/>
      <c r="D10" s="86"/>
      <c r="E10" s="86"/>
      <c r="F10" s="90"/>
      <c r="G10" s="91"/>
    </row>
    <row r="11" spans="1:7" ht="15.95" customHeight="1">
      <c r="A11" s="11">
        <v>9</v>
      </c>
      <c r="B11" s="83"/>
      <c r="C11" s="86"/>
      <c r="D11" s="86"/>
      <c r="E11" s="86"/>
      <c r="F11" s="90"/>
      <c r="G11" s="91"/>
    </row>
    <row r="12" spans="1:7" ht="15.95" customHeight="1">
      <c r="A12" s="11">
        <v>10</v>
      </c>
      <c r="B12" s="83"/>
      <c r="C12" s="86"/>
      <c r="D12" s="86"/>
      <c r="E12" s="86"/>
      <c r="F12" s="90"/>
      <c r="G12" s="91"/>
    </row>
    <row r="13" spans="1:7" ht="15.95" customHeight="1">
      <c r="A13" s="11">
        <v>11</v>
      </c>
      <c r="B13" s="83"/>
      <c r="C13" s="86"/>
      <c r="D13" s="86"/>
      <c r="E13" s="86"/>
      <c r="F13" s="90"/>
      <c r="G13" s="91"/>
    </row>
    <row r="14" spans="1:7" ht="15.95" customHeight="1">
      <c r="A14" s="11">
        <v>12</v>
      </c>
      <c r="B14" s="83"/>
      <c r="C14" s="96"/>
      <c r="D14" s="96"/>
      <c r="E14" s="96"/>
      <c r="F14" s="90"/>
      <c r="G14" s="91"/>
    </row>
    <row r="15" spans="1:7" ht="15.95" customHeight="1">
      <c r="A15" s="11">
        <v>13</v>
      </c>
      <c r="B15" s="83"/>
      <c r="C15" s="96"/>
      <c r="D15" s="96"/>
      <c r="E15" s="96"/>
      <c r="F15" s="90"/>
      <c r="G15" s="91"/>
    </row>
    <row r="16" spans="1:7" ht="15.95" customHeight="1">
      <c r="A16" s="11">
        <v>14</v>
      </c>
      <c r="B16" s="94"/>
      <c r="C16" s="86"/>
      <c r="D16" s="96"/>
      <c r="E16" s="96"/>
      <c r="F16" s="90"/>
      <c r="G16" s="91"/>
    </row>
    <row r="17" spans="1:7" ht="15.95" customHeight="1">
      <c r="A17" s="11">
        <v>15</v>
      </c>
      <c r="B17" s="83"/>
      <c r="C17" s="86"/>
      <c r="D17" s="86"/>
      <c r="E17" s="86"/>
      <c r="F17" s="90"/>
      <c r="G17" s="91"/>
    </row>
    <row r="18" spans="1:7" ht="15.95" customHeight="1">
      <c r="A18" s="11">
        <v>16</v>
      </c>
      <c r="B18" s="83"/>
      <c r="C18" s="86"/>
      <c r="D18" s="86"/>
      <c r="E18" s="86"/>
      <c r="F18" s="90"/>
      <c r="G18" s="91"/>
    </row>
    <row r="19" spans="1:7" ht="15.95" customHeight="1">
      <c r="A19" s="11">
        <v>17</v>
      </c>
      <c r="B19" s="83"/>
      <c r="C19" s="86"/>
      <c r="D19" s="86"/>
      <c r="E19" s="86"/>
      <c r="F19" s="90"/>
      <c r="G19" s="91"/>
    </row>
    <row r="20" spans="1:7" ht="15.95" customHeight="1">
      <c r="A20" s="11">
        <v>18</v>
      </c>
      <c r="B20" s="83"/>
      <c r="C20" s="86"/>
      <c r="D20" s="86"/>
      <c r="E20" s="86"/>
      <c r="F20" s="90"/>
      <c r="G20" s="91"/>
    </row>
    <row r="21" spans="1:7" ht="15.95" customHeight="1">
      <c r="A21" s="11">
        <v>19</v>
      </c>
      <c r="B21" s="83"/>
      <c r="C21" s="96"/>
      <c r="D21" s="96"/>
      <c r="E21" s="96"/>
      <c r="F21" s="90"/>
      <c r="G21" s="91"/>
    </row>
    <row r="22" spans="1:7" ht="15.95" customHeight="1">
      <c r="A22" s="11">
        <v>20</v>
      </c>
      <c r="B22" s="83"/>
      <c r="C22" s="96"/>
      <c r="D22" s="96"/>
      <c r="E22" s="96"/>
      <c r="F22" s="90"/>
      <c r="G22" s="91"/>
    </row>
    <row r="23" spans="1:7" ht="15.95" customHeight="1">
      <c r="A23" s="11">
        <v>21</v>
      </c>
      <c r="B23" s="116"/>
      <c r="C23" s="86"/>
      <c r="D23" s="86"/>
      <c r="E23" s="86"/>
      <c r="F23" s="90"/>
      <c r="G23" s="91"/>
    </row>
    <row r="24" spans="1:7" ht="15.95" customHeight="1">
      <c r="A24" s="11">
        <v>22</v>
      </c>
      <c r="B24" s="94"/>
      <c r="C24" s="86"/>
      <c r="D24" s="96"/>
      <c r="E24" s="96"/>
      <c r="F24" s="90"/>
      <c r="G24" s="91"/>
    </row>
    <row r="25" spans="1:7" ht="15.95" customHeight="1">
      <c r="A25" s="11">
        <v>23</v>
      </c>
      <c r="B25" s="83"/>
      <c r="C25" s="86"/>
      <c r="D25" s="86"/>
      <c r="E25" s="86"/>
      <c r="F25" s="90"/>
      <c r="G25" s="91"/>
    </row>
    <row r="26" spans="1:7" ht="15.95" customHeight="1">
      <c r="A26" s="11">
        <v>24</v>
      </c>
      <c r="B26" s="83"/>
      <c r="C26" s="86"/>
      <c r="D26" s="86"/>
      <c r="E26" s="86"/>
      <c r="F26" s="90"/>
      <c r="G26" s="91"/>
    </row>
    <row r="27" spans="1:7" ht="15.95" customHeight="1">
      <c r="A27" s="11">
        <v>25</v>
      </c>
      <c r="B27" s="83"/>
      <c r="C27" s="86"/>
      <c r="D27" s="86"/>
      <c r="E27" s="86"/>
      <c r="F27" s="90"/>
      <c r="G27" s="91"/>
    </row>
    <row r="28" spans="1:7" ht="15.95" customHeight="1">
      <c r="A28" s="11">
        <v>26</v>
      </c>
      <c r="B28" s="83"/>
      <c r="C28" s="96"/>
      <c r="D28" s="86"/>
      <c r="E28" s="96"/>
      <c r="F28" s="90"/>
      <c r="G28" s="91"/>
    </row>
    <row r="29" spans="1:7" ht="15.95" customHeight="1">
      <c r="A29" s="11">
        <v>27</v>
      </c>
      <c r="B29" s="83"/>
      <c r="C29" s="96"/>
      <c r="D29" s="86"/>
      <c r="E29" s="96"/>
      <c r="F29" s="90"/>
      <c r="G29" s="91"/>
    </row>
    <row r="30" spans="1:7" ht="15.95" customHeight="1">
      <c r="A30" s="11">
        <v>28</v>
      </c>
      <c r="B30" s="83"/>
      <c r="C30" s="86"/>
      <c r="D30" s="86"/>
      <c r="E30" s="86"/>
      <c r="F30" s="90"/>
      <c r="G30" s="91"/>
    </row>
    <row r="31" spans="1:7" ht="15.95" customHeight="1">
      <c r="A31" s="11">
        <v>29</v>
      </c>
      <c r="B31" s="83"/>
      <c r="C31" s="86"/>
      <c r="D31" s="86"/>
      <c r="E31" s="86"/>
      <c r="F31" s="90"/>
      <c r="G31" s="91"/>
    </row>
    <row r="32" spans="1:7" ht="15.95" customHeight="1">
      <c r="A32" s="11">
        <v>30</v>
      </c>
      <c r="B32" s="83"/>
      <c r="C32" s="86"/>
      <c r="D32" s="86"/>
      <c r="E32" s="86"/>
      <c r="F32" s="90"/>
      <c r="G32" s="91"/>
    </row>
    <row r="33" spans="1:7" ht="15.95" customHeight="1" thickBot="1">
      <c r="A33" s="12">
        <v>31</v>
      </c>
      <c r="B33" s="83"/>
      <c r="C33" s="87"/>
      <c r="D33" s="86"/>
      <c r="E33" s="86"/>
      <c r="F33" s="92"/>
      <c r="G33" s="93"/>
    </row>
    <row r="34" spans="1:7" ht="13.5" thickTop="1"/>
  </sheetData>
  <sheetProtection password="DDE3" sheet="1" objects="1" scenarios="1"/>
  <mergeCells count="5">
    <mergeCell ref="A1:A2"/>
    <mergeCell ref="B1:B2"/>
    <mergeCell ref="C1:C2"/>
    <mergeCell ref="D1:E1"/>
    <mergeCell ref="F1:G1"/>
  </mergeCells>
  <pageMargins left="0.31496062992125984" right="0.31496062992125984" top="0.55118110236220474" bottom="0.15748031496062992" header="0.31496062992125984" footer="0.31496062992125984"/>
  <pageSetup paperSize="5" orientation="landscape" r:id="rId1"/>
  <headerFooter>
    <oddHeader>&amp;A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I56"/>
  <sheetViews>
    <sheetView zoomScale="90" zoomScaleNormal="90" workbookViewId="0">
      <selection activeCell="W4" sqref="W4"/>
    </sheetView>
  </sheetViews>
  <sheetFormatPr baseColWidth="10" defaultRowHeight="12.75"/>
  <cols>
    <col min="1" max="1" width="3.28515625" customWidth="1"/>
    <col min="2" max="2" width="10.7109375" customWidth="1"/>
    <col min="3" max="3" width="16.28515625" customWidth="1"/>
    <col min="4" max="34" width="6.28515625" customWidth="1"/>
    <col min="35" max="35" width="6.85546875" customWidth="1"/>
  </cols>
  <sheetData>
    <row r="1" spans="1:35" ht="18">
      <c r="A1" s="5"/>
      <c r="B1" s="138"/>
      <c r="C1" s="138"/>
      <c r="D1" s="138"/>
      <c r="E1" s="341"/>
      <c r="F1" s="341"/>
      <c r="G1" s="341"/>
      <c r="H1" s="341"/>
      <c r="I1" s="341"/>
      <c r="J1" s="341"/>
      <c r="K1" s="138"/>
      <c r="L1" s="138"/>
      <c r="M1" s="340" t="s">
        <v>2</v>
      </c>
      <c r="N1" s="340"/>
      <c r="O1" s="340"/>
      <c r="P1" s="340"/>
      <c r="Q1" s="340"/>
      <c r="R1" s="340"/>
      <c r="S1" s="340"/>
      <c r="T1" s="340"/>
      <c r="U1" s="340"/>
      <c r="V1" s="340"/>
      <c r="W1" s="340"/>
      <c r="X1" s="340"/>
      <c r="Y1" s="138"/>
      <c r="Z1" s="138"/>
      <c r="AA1" s="138"/>
      <c r="AB1" s="138"/>
      <c r="AC1" s="138"/>
      <c r="AD1" s="138"/>
      <c r="AE1" s="361" t="s">
        <v>24</v>
      </c>
      <c r="AF1" s="361"/>
      <c r="AG1" s="361"/>
      <c r="AH1" s="361"/>
      <c r="AI1" s="361"/>
    </row>
    <row r="4" spans="1:35">
      <c r="F4" s="152" t="s">
        <v>5</v>
      </c>
      <c r="G4" s="362" t="str">
        <f>IF('Avril (recto)'!G4:L4="","",'Avril (recto)'!G4:L4)</f>
        <v/>
      </c>
      <c r="H4" s="362"/>
      <c r="I4" s="362"/>
      <c r="J4" s="362"/>
      <c r="K4" s="362"/>
      <c r="L4" s="362"/>
      <c r="M4" s="153"/>
      <c r="N4" s="152" t="s">
        <v>4</v>
      </c>
      <c r="O4" s="153"/>
      <c r="P4" s="362" t="str">
        <f>IF('Avril (recto)'!P4:U4="","",'Avril (recto)'!P4:U4)</f>
        <v/>
      </c>
      <c r="Q4" s="362"/>
      <c r="R4" s="362"/>
      <c r="S4" s="362"/>
      <c r="T4" s="362"/>
      <c r="U4" s="362"/>
      <c r="V4" s="153"/>
      <c r="W4" s="152"/>
      <c r="X4" s="363" t="str">
        <f>IF('Avril (recto)'!X4:Y4="","",'Avril (recto)'!X4:Y4)</f>
        <v/>
      </c>
      <c r="Y4" s="363"/>
      <c r="Z4" s="153"/>
      <c r="AA4" s="153"/>
      <c r="AB4" s="153"/>
      <c r="AC4" s="364" t="s">
        <v>3</v>
      </c>
      <c r="AD4" s="364"/>
      <c r="AE4" s="345" t="str">
        <f>PROPER(TEXT(D7,"mmmm-yyyy"))</f>
        <v>Août-2019</v>
      </c>
      <c r="AF4" s="345"/>
      <c r="AG4" s="345"/>
      <c r="AH4" s="345"/>
      <c r="AI4" s="345"/>
    </row>
    <row r="5" spans="1:35"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</row>
    <row r="6" spans="1:35" ht="13.5" thickBot="1"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</row>
    <row r="7" spans="1:35" ht="15" thickTop="1" thickBot="1">
      <c r="A7" s="287"/>
      <c r="B7" s="68" t="s">
        <v>83</v>
      </c>
      <c r="C7" s="60"/>
      <c r="D7" s="194">
        <f>EOMONTH('Juillet (recto)'!D7,0)+1</f>
        <v>43678</v>
      </c>
      <c r="E7" s="194">
        <f>D7+1</f>
        <v>43679</v>
      </c>
      <c r="F7" s="194">
        <f>E7+1</f>
        <v>43680</v>
      </c>
      <c r="G7" s="194">
        <f>F7+1</f>
        <v>43681</v>
      </c>
      <c r="H7" s="194">
        <f>G7+1</f>
        <v>43682</v>
      </c>
      <c r="I7" s="194">
        <f t="shared" ref="I7:AG7" si="0">H7+1</f>
        <v>43683</v>
      </c>
      <c r="J7" s="194">
        <f t="shared" si="0"/>
        <v>43684</v>
      </c>
      <c r="K7" s="194">
        <f t="shared" si="0"/>
        <v>43685</v>
      </c>
      <c r="L7" s="194">
        <f t="shared" si="0"/>
        <v>43686</v>
      </c>
      <c r="M7" s="194">
        <f t="shared" si="0"/>
        <v>43687</v>
      </c>
      <c r="N7" s="194">
        <f t="shared" si="0"/>
        <v>43688</v>
      </c>
      <c r="O7" s="194">
        <f t="shared" si="0"/>
        <v>43689</v>
      </c>
      <c r="P7" s="194">
        <f t="shared" si="0"/>
        <v>43690</v>
      </c>
      <c r="Q7" s="194">
        <f t="shared" si="0"/>
        <v>43691</v>
      </c>
      <c r="R7" s="194">
        <f t="shared" si="0"/>
        <v>43692</v>
      </c>
      <c r="S7" s="194">
        <f t="shared" si="0"/>
        <v>43693</v>
      </c>
      <c r="T7" s="194">
        <f t="shared" si="0"/>
        <v>43694</v>
      </c>
      <c r="U7" s="194">
        <f t="shared" si="0"/>
        <v>43695</v>
      </c>
      <c r="V7" s="194">
        <f t="shared" si="0"/>
        <v>43696</v>
      </c>
      <c r="W7" s="194">
        <f t="shared" si="0"/>
        <v>43697</v>
      </c>
      <c r="X7" s="194">
        <f t="shared" si="0"/>
        <v>43698</v>
      </c>
      <c r="Y7" s="194">
        <f t="shared" si="0"/>
        <v>43699</v>
      </c>
      <c r="Z7" s="194">
        <f t="shared" si="0"/>
        <v>43700</v>
      </c>
      <c r="AA7" s="194">
        <f t="shared" si="0"/>
        <v>43701</v>
      </c>
      <c r="AB7" s="194">
        <f t="shared" si="0"/>
        <v>43702</v>
      </c>
      <c r="AC7" s="194">
        <f t="shared" si="0"/>
        <v>43703</v>
      </c>
      <c r="AD7" s="194">
        <f t="shared" si="0"/>
        <v>43704</v>
      </c>
      <c r="AE7" s="194">
        <f t="shared" si="0"/>
        <v>43705</v>
      </c>
      <c r="AF7" s="194">
        <f t="shared" si="0"/>
        <v>43706</v>
      </c>
      <c r="AG7" s="194">
        <f t="shared" si="0"/>
        <v>43707</v>
      </c>
      <c r="AH7" s="194">
        <f>AG7+1</f>
        <v>43708</v>
      </c>
      <c r="AI7" s="195"/>
    </row>
    <row r="8" spans="1:35" ht="14.25" thickTop="1" thickBot="1">
      <c r="A8" s="288"/>
      <c r="B8" s="69" t="s">
        <v>84</v>
      </c>
      <c r="C8" s="81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  <c r="V8" s="125"/>
      <c r="W8" s="125"/>
      <c r="X8" s="125"/>
      <c r="Y8" s="125"/>
      <c r="Z8" s="125"/>
      <c r="AA8" s="125"/>
      <c r="AB8" s="125"/>
      <c r="AC8" s="125"/>
      <c r="AD8" s="125"/>
      <c r="AE8" s="125"/>
      <c r="AF8" s="125"/>
      <c r="AG8" s="125"/>
      <c r="AH8" s="126"/>
      <c r="AI8" s="205"/>
    </row>
    <row r="9" spans="1:35" ht="13.5" thickTop="1">
      <c r="A9" s="288"/>
      <c r="B9" s="70" t="s">
        <v>116</v>
      </c>
      <c r="C9" s="61"/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27"/>
      <c r="W9" s="127"/>
      <c r="X9" s="127"/>
      <c r="Y9" s="127"/>
      <c r="Z9" s="127"/>
      <c r="AA9" s="127"/>
      <c r="AB9" s="127"/>
      <c r="AC9" s="127"/>
      <c r="AD9" s="127"/>
      <c r="AE9" s="127"/>
      <c r="AF9" s="127"/>
      <c r="AG9" s="127"/>
      <c r="AH9" s="71"/>
      <c r="AI9" s="199">
        <f>SUM(D9:AH9)</f>
        <v>0</v>
      </c>
    </row>
    <row r="10" spans="1:35">
      <c r="A10" s="288"/>
      <c r="B10" s="70" t="s">
        <v>0</v>
      </c>
      <c r="C10" s="62"/>
      <c r="D10" s="124">
        <f>SUM(D9-D11+D15+D20+D25)+D28</f>
        <v>0</v>
      </c>
      <c r="E10" s="124">
        <f>SUM(E9-E11+E15+E20+E25)+E28</f>
        <v>0</v>
      </c>
      <c r="F10" s="124">
        <f t="shared" ref="F10:AH10" si="1">SUM(F9-F11+F15+F20+F25)+F28</f>
        <v>0</v>
      </c>
      <c r="G10" s="124">
        <f t="shared" si="1"/>
        <v>0</v>
      </c>
      <c r="H10" s="124">
        <f t="shared" si="1"/>
        <v>0</v>
      </c>
      <c r="I10" s="124">
        <f t="shared" si="1"/>
        <v>0</v>
      </c>
      <c r="J10" s="124">
        <f t="shared" si="1"/>
        <v>0</v>
      </c>
      <c r="K10" s="124">
        <f t="shared" si="1"/>
        <v>0</v>
      </c>
      <c r="L10" s="124">
        <f t="shared" si="1"/>
        <v>0</v>
      </c>
      <c r="M10" s="124">
        <f t="shared" si="1"/>
        <v>0</v>
      </c>
      <c r="N10" s="124">
        <f t="shared" si="1"/>
        <v>0</v>
      </c>
      <c r="O10" s="124">
        <f t="shared" si="1"/>
        <v>0</v>
      </c>
      <c r="P10" s="124">
        <f t="shared" si="1"/>
        <v>0</v>
      </c>
      <c r="Q10" s="124">
        <f t="shared" si="1"/>
        <v>0</v>
      </c>
      <c r="R10" s="124">
        <f t="shared" si="1"/>
        <v>0</v>
      </c>
      <c r="S10" s="124">
        <f t="shared" si="1"/>
        <v>0</v>
      </c>
      <c r="T10" s="124">
        <f t="shared" si="1"/>
        <v>0</v>
      </c>
      <c r="U10" s="124">
        <f t="shared" si="1"/>
        <v>0</v>
      </c>
      <c r="V10" s="124">
        <f t="shared" si="1"/>
        <v>0</v>
      </c>
      <c r="W10" s="124">
        <f t="shared" si="1"/>
        <v>0</v>
      </c>
      <c r="X10" s="124">
        <f t="shared" si="1"/>
        <v>0</v>
      </c>
      <c r="Y10" s="124">
        <f t="shared" si="1"/>
        <v>0</v>
      </c>
      <c r="Z10" s="124">
        <f t="shared" si="1"/>
        <v>0</v>
      </c>
      <c r="AA10" s="124">
        <f t="shared" si="1"/>
        <v>0</v>
      </c>
      <c r="AB10" s="124">
        <f t="shared" si="1"/>
        <v>0</v>
      </c>
      <c r="AC10" s="124">
        <f t="shared" si="1"/>
        <v>0</v>
      </c>
      <c r="AD10" s="124">
        <f t="shared" si="1"/>
        <v>0</v>
      </c>
      <c r="AE10" s="124">
        <f t="shared" si="1"/>
        <v>0</v>
      </c>
      <c r="AF10" s="124">
        <f t="shared" si="1"/>
        <v>0</v>
      </c>
      <c r="AG10" s="124">
        <f t="shared" si="1"/>
        <v>0</v>
      </c>
      <c r="AH10" s="124">
        <f t="shared" si="1"/>
        <v>0</v>
      </c>
      <c r="AI10" s="197">
        <f>SUM(D10:AH10)</f>
        <v>0</v>
      </c>
    </row>
    <row r="11" spans="1:35">
      <c r="A11" s="288"/>
      <c r="B11" s="301" t="s">
        <v>28</v>
      </c>
      <c r="C11" s="63" t="s">
        <v>29</v>
      </c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72"/>
      <c r="AI11" s="197">
        <f>SUM(D11:AH11)</f>
        <v>0</v>
      </c>
    </row>
    <row r="12" spans="1:35">
      <c r="A12" s="288"/>
      <c r="B12" s="302"/>
      <c r="C12" s="63" t="s">
        <v>9</v>
      </c>
      <c r="D12" s="211"/>
      <c r="E12" s="211"/>
      <c r="F12" s="211"/>
      <c r="G12" s="211"/>
      <c r="H12" s="211"/>
      <c r="I12" s="211"/>
      <c r="J12" s="211"/>
      <c r="K12" s="211"/>
      <c r="L12" s="211"/>
      <c r="M12" s="211"/>
      <c r="N12" s="211"/>
      <c r="O12" s="211"/>
      <c r="P12" s="211"/>
      <c r="Q12" s="211"/>
      <c r="R12" s="211"/>
      <c r="S12" s="211"/>
      <c r="T12" s="211"/>
      <c r="U12" s="211"/>
      <c r="V12" s="211"/>
      <c r="W12" s="211"/>
      <c r="X12" s="211"/>
      <c r="Y12" s="211"/>
      <c r="Z12" s="211"/>
      <c r="AA12" s="211"/>
      <c r="AB12" s="211"/>
      <c r="AC12" s="211"/>
      <c r="AD12" s="211"/>
      <c r="AE12" s="211"/>
      <c r="AF12" s="211"/>
      <c r="AG12" s="211"/>
      <c r="AH12" s="212"/>
      <c r="AI12" s="197"/>
    </row>
    <row r="13" spans="1:35">
      <c r="A13" s="288"/>
      <c r="B13" s="70" t="s">
        <v>1</v>
      </c>
      <c r="C13" s="62"/>
      <c r="D13" s="124">
        <f t="shared" ref="D13:AH13" si="2">SUM(D11)</f>
        <v>0</v>
      </c>
      <c r="E13" s="124">
        <f t="shared" si="2"/>
        <v>0</v>
      </c>
      <c r="F13" s="124">
        <f t="shared" si="2"/>
        <v>0</v>
      </c>
      <c r="G13" s="124">
        <f t="shared" si="2"/>
        <v>0</v>
      </c>
      <c r="H13" s="124">
        <f t="shared" si="2"/>
        <v>0</v>
      </c>
      <c r="I13" s="124">
        <f t="shared" si="2"/>
        <v>0</v>
      </c>
      <c r="J13" s="124">
        <f t="shared" si="2"/>
        <v>0</v>
      </c>
      <c r="K13" s="124">
        <f t="shared" si="2"/>
        <v>0</v>
      </c>
      <c r="L13" s="124">
        <f t="shared" si="2"/>
        <v>0</v>
      </c>
      <c r="M13" s="124">
        <f t="shared" si="2"/>
        <v>0</v>
      </c>
      <c r="N13" s="124">
        <f t="shared" si="2"/>
        <v>0</v>
      </c>
      <c r="O13" s="124">
        <f t="shared" si="2"/>
        <v>0</v>
      </c>
      <c r="P13" s="124">
        <f t="shared" si="2"/>
        <v>0</v>
      </c>
      <c r="Q13" s="124">
        <f t="shared" si="2"/>
        <v>0</v>
      </c>
      <c r="R13" s="124">
        <f t="shared" si="2"/>
        <v>0</v>
      </c>
      <c r="S13" s="124">
        <f t="shared" si="2"/>
        <v>0</v>
      </c>
      <c r="T13" s="124">
        <f t="shared" si="2"/>
        <v>0</v>
      </c>
      <c r="U13" s="124">
        <f t="shared" si="2"/>
        <v>0</v>
      </c>
      <c r="V13" s="124">
        <f t="shared" si="2"/>
        <v>0</v>
      </c>
      <c r="W13" s="124">
        <f t="shared" si="2"/>
        <v>0</v>
      </c>
      <c r="X13" s="124">
        <f t="shared" si="2"/>
        <v>0</v>
      </c>
      <c r="Y13" s="124">
        <f t="shared" si="2"/>
        <v>0</v>
      </c>
      <c r="Z13" s="124">
        <f t="shared" si="2"/>
        <v>0</v>
      </c>
      <c r="AA13" s="124">
        <f t="shared" si="2"/>
        <v>0</v>
      </c>
      <c r="AB13" s="124">
        <f t="shared" si="2"/>
        <v>0</v>
      </c>
      <c r="AC13" s="124">
        <f t="shared" si="2"/>
        <v>0</v>
      </c>
      <c r="AD13" s="124">
        <f t="shared" si="2"/>
        <v>0</v>
      </c>
      <c r="AE13" s="124">
        <f t="shared" si="2"/>
        <v>0</v>
      </c>
      <c r="AF13" s="124">
        <f t="shared" si="2"/>
        <v>0</v>
      </c>
      <c r="AG13" s="124">
        <f t="shared" si="2"/>
        <v>0</v>
      </c>
      <c r="AH13" s="124">
        <f t="shared" si="2"/>
        <v>0</v>
      </c>
      <c r="AI13" s="198">
        <f>SUM(D13:AH13)</f>
        <v>0</v>
      </c>
    </row>
    <row r="14" spans="1:35" ht="3" customHeight="1">
      <c r="A14" s="288"/>
      <c r="B14" s="73"/>
      <c r="C14" s="56"/>
      <c r="D14" s="187"/>
      <c r="E14" s="187"/>
      <c r="F14" s="187"/>
      <c r="G14" s="187"/>
      <c r="H14" s="187"/>
      <c r="I14" s="187"/>
      <c r="J14" s="187"/>
      <c r="K14" s="187"/>
      <c r="L14" s="187"/>
      <c r="M14" s="187"/>
      <c r="N14" s="187"/>
      <c r="O14" s="187"/>
      <c r="P14" s="187"/>
      <c r="Q14" s="187"/>
      <c r="R14" s="187"/>
      <c r="S14" s="187"/>
      <c r="T14" s="187"/>
      <c r="U14" s="187"/>
      <c r="V14" s="187"/>
      <c r="W14" s="187"/>
      <c r="X14" s="187"/>
      <c r="Y14" s="187"/>
      <c r="Z14" s="187"/>
      <c r="AA14" s="187"/>
      <c r="AB14" s="187"/>
      <c r="AC14" s="187"/>
      <c r="AD14" s="187"/>
      <c r="AE14" s="187"/>
      <c r="AF14" s="187"/>
      <c r="AG14" s="187"/>
      <c r="AH14" s="188"/>
      <c r="AI14" s="203"/>
    </row>
    <row r="15" spans="1:35" ht="25.5">
      <c r="A15" s="288"/>
      <c r="B15" s="303" t="s">
        <v>117</v>
      </c>
      <c r="C15" s="146" t="s">
        <v>122</v>
      </c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197">
        <f t="shared" ref="AI15:AI17" si="3">SUM(D15:AH15)</f>
        <v>0</v>
      </c>
    </row>
    <row r="16" spans="1:35" ht="25.5">
      <c r="A16" s="288"/>
      <c r="B16" s="304"/>
      <c r="C16" s="146" t="s">
        <v>123</v>
      </c>
      <c r="D16" s="3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74"/>
      <c r="AI16" s="197">
        <f t="shared" si="3"/>
        <v>0</v>
      </c>
    </row>
    <row r="17" spans="1:35">
      <c r="A17" s="288"/>
      <c r="B17" s="305"/>
      <c r="C17" s="147" t="s">
        <v>85</v>
      </c>
      <c r="D17" s="136">
        <f t="shared" ref="D17:AH17" si="4">SUM(D15:D16)*1.5</f>
        <v>0</v>
      </c>
      <c r="E17" s="136">
        <f t="shared" si="4"/>
        <v>0</v>
      </c>
      <c r="F17" s="136">
        <f t="shared" si="4"/>
        <v>0</v>
      </c>
      <c r="G17" s="136">
        <f t="shared" si="4"/>
        <v>0</v>
      </c>
      <c r="H17" s="136">
        <f t="shared" si="4"/>
        <v>0</v>
      </c>
      <c r="I17" s="136">
        <f t="shared" si="4"/>
        <v>0</v>
      </c>
      <c r="J17" s="136">
        <f t="shared" si="4"/>
        <v>0</v>
      </c>
      <c r="K17" s="136">
        <f t="shared" si="4"/>
        <v>0</v>
      </c>
      <c r="L17" s="136">
        <f t="shared" si="4"/>
        <v>0</v>
      </c>
      <c r="M17" s="136">
        <f t="shared" si="4"/>
        <v>0</v>
      </c>
      <c r="N17" s="136">
        <f t="shared" si="4"/>
        <v>0</v>
      </c>
      <c r="O17" s="136">
        <f t="shared" si="4"/>
        <v>0</v>
      </c>
      <c r="P17" s="136">
        <f t="shared" si="4"/>
        <v>0</v>
      </c>
      <c r="Q17" s="136">
        <f t="shared" si="4"/>
        <v>0</v>
      </c>
      <c r="R17" s="136">
        <f t="shared" si="4"/>
        <v>0</v>
      </c>
      <c r="S17" s="136">
        <f t="shared" si="4"/>
        <v>0</v>
      </c>
      <c r="T17" s="136">
        <f t="shared" si="4"/>
        <v>0</v>
      </c>
      <c r="U17" s="136">
        <f t="shared" si="4"/>
        <v>0</v>
      </c>
      <c r="V17" s="136">
        <f t="shared" si="4"/>
        <v>0</v>
      </c>
      <c r="W17" s="136">
        <f t="shared" si="4"/>
        <v>0</v>
      </c>
      <c r="X17" s="136">
        <f t="shared" si="4"/>
        <v>0</v>
      </c>
      <c r="Y17" s="136">
        <f t="shared" si="4"/>
        <v>0</v>
      </c>
      <c r="Z17" s="136">
        <f t="shared" si="4"/>
        <v>0</v>
      </c>
      <c r="AA17" s="136">
        <f t="shared" si="4"/>
        <v>0</v>
      </c>
      <c r="AB17" s="136">
        <f t="shared" si="4"/>
        <v>0</v>
      </c>
      <c r="AC17" s="136">
        <f t="shared" si="4"/>
        <v>0</v>
      </c>
      <c r="AD17" s="136">
        <f t="shared" si="4"/>
        <v>0</v>
      </c>
      <c r="AE17" s="136">
        <f t="shared" si="4"/>
        <v>0</v>
      </c>
      <c r="AF17" s="136">
        <f t="shared" si="4"/>
        <v>0</v>
      </c>
      <c r="AG17" s="136">
        <f t="shared" si="4"/>
        <v>0</v>
      </c>
      <c r="AH17" s="136">
        <f t="shared" si="4"/>
        <v>0</v>
      </c>
      <c r="AI17" s="197">
        <f t="shared" si="3"/>
        <v>0</v>
      </c>
    </row>
    <row r="18" spans="1:35" ht="3" customHeight="1">
      <c r="A18" s="288"/>
      <c r="B18" s="78"/>
      <c r="C18" s="66"/>
      <c r="D18" s="67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75"/>
      <c r="AI18" s="200"/>
    </row>
    <row r="19" spans="1:35">
      <c r="A19" s="288"/>
      <c r="B19" s="290" t="s">
        <v>118</v>
      </c>
      <c r="C19" s="148" t="s">
        <v>55</v>
      </c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  <c r="P19" s="125"/>
      <c r="Q19" s="125"/>
      <c r="R19" s="125"/>
      <c r="S19" s="125"/>
      <c r="T19" s="125"/>
      <c r="U19" s="125"/>
      <c r="V19" s="125"/>
      <c r="W19" s="125"/>
      <c r="X19" s="125"/>
      <c r="Y19" s="125"/>
      <c r="Z19" s="125"/>
      <c r="AA19" s="125"/>
      <c r="AB19" s="125"/>
      <c r="AC19" s="125"/>
      <c r="AD19" s="125"/>
      <c r="AE19" s="125"/>
      <c r="AF19" s="125"/>
      <c r="AG19" s="125"/>
      <c r="AH19" s="126"/>
      <c r="AI19" s="208">
        <f t="shared" ref="AI19:AI26" si="5">SUM(D19:AH19)</f>
        <v>0</v>
      </c>
    </row>
    <row r="20" spans="1:35">
      <c r="A20" s="288"/>
      <c r="B20" s="291"/>
      <c r="C20" s="149" t="s">
        <v>56</v>
      </c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77"/>
      <c r="AI20" s="197">
        <f>SUM(D20:AH20)</f>
        <v>0</v>
      </c>
    </row>
    <row r="21" spans="1:35">
      <c r="A21" s="288"/>
      <c r="B21" s="292"/>
      <c r="C21" s="147" t="s">
        <v>85</v>
      </c>
      <c r="D21" s="136">
        <f>SUM(D19)*6</f>
        <v>0</v>
      </c>
      <c r="E21" s="136">
        <f t="shared" ref="E21:AH21" si="6">SUM(E19)*6</f>
        <v>0</v>
      </c>
      <c r="F21" s="136">
        <f t="shared" si="6"/>
        <v>0</v>
      </c>
      <c r="G21" s="136">
        <f t="shared" si="6"/>
        <v>0</v>
      </c>
      <c r="H21" s="136">
        <f t="shared" si="6"/>
        <v>0</v>
      </c>
      <c r="I21" s="136">
        <f t="shared" si="6"/>
        <v>0</v>
      </c>
      <c r="J21" s="136">
        <f t="shared" si="6"/>
        <v>0</v>
      </c>
      <c r="K21" s="136">
        <f t="shared" si="6"/>
        <v>0</v>
      </c>
      <c r="L21" s="136">
        <f t="shared" si="6"/>
        <v>0</v>
      </c>
      <c r="M21" s="136">
        <f t="shared" si="6"/>
        <v>0</v>
      </c>
      <c r="N21" s="136">
        <f t="shared" si="6"/>
        <v>0</v>
      </c>
      <c r="O21" s="136">
        <f t="shared" si="6"/>
        <v>0</v>
      </c>
      <c r="P21" s="136">
        <f t="shared" si="6"/>
        <v>0</v>
      </c>
      <c r="Q21" s="136">
        <f t="shared" si="6"/>
        <v>0</v>
      </c>
      <c r="R21" s="136">
        <f t="shared" si="6"/>
        <v>0</v>
      </c>
      <c r="S21" s="136">
        <f t="shared" si="6"/>
        <v>0</v>
      </c>
      <c r="T21" s="136">
        <f t="shared" si="6"/>
        <v>0</v>
      </c>
      <c r="U21" s="136">
        <f t="shared" si="6"/>
        <v>0</v>
      </c>
      <c r="V21" s="136">
        <f t="shared" si="6"/>
        <v>0</v>
      </c>
      <c r="W21" s="136">
        <f t="shared" si="6"/>
        <v>0</v>
      </c>
      <c r="X21" s="136">
        <f t="shared" si="6"/>
        <v>0</v>
      </c>
      <c r="Y21" s="136">
        <f t="shared" si="6"/>
        <v>0</v>
      </c>
      <c r="Z21" s="136">
        <f t="shared" si="6"/>
        <v>0</v>
      </c>
      <c r="AA21" s="136">
        <f t="shared" si="6"/>
        <v>0</v>
      </c>
      <c r="AB21" s="136">
        <f t="shared" si="6"/>
        <v>0</v>
      </c>
      <c r="AC21" s="136">
        <f t="shared" si="6"/>
        <v>0</v>
      </c>
      <c r="AD21" s="136">
        <f t="shared" si="6"/>
        <v>0</v>
      </c>
      <c r="AE21" s="136">
        <f t="shared" si="6"/>
        <v>0</v>
      </c>
      <c r="AF21" s="136">
        <f t="shared" si="6"/>
        <v>0</v>
      </c>
      <c r="AG21" s="136">
        <f t="shared" si="6"/>
        <v>0</v>
      </c>
      <c r="AH21" s="136">
        <f t="shared" si="6"/>
        <v>0</v>
      </c>
      <c r="AI21" s="197">
        <f t="shared" si="5"/>
        <v>0</v>
      </c>
    </row>
    <row r="22" spans="1:35" ht="3" customHeight="1">
      <c r="A22" s="288"/>
      <c r="B22" s="79"/>
      <c r="C22" s="66"/>
      <c r="D22" s="206"/>
      <c r="E22" s="206"/>
      <c r="F22" s="206"/>
      <c r="G22" s="206"/>
      <c r="H22" s="206"/>
      <c r="I22" s="206"/>
      <c r="J22" s="206"/>
      <c r="K22" s="206"/>
      <c r="L22" s="206"/>
      <c r="M22" s="206"/>
      <c r="N22" s="206"/>
      <c r="O22" s="206"/>
      <c r="P22" s="206"/>
      <c r="Q22" s="206"/>
      <c r="R22" s="206"/>
      <c r="S22" s="206"/>
      <c r="T22" s="206"/>
      <c r="U22" s="206"/>
      <c r="V22" s="206"/>
      <c r="W22" s="206"/>
      <c r="X22" s="206"/>
      <c r="Y22" s="206"/>
      <c r="Z22" s="206"/>
      <c r="AA22" s="206"/>
      <c r="AB22" s="206"/>
      <c r="AC22" s="206"/>
      <c r="AD22" s="206"/>
      <c r="AE22" s="206"/>
      <c r="AF22" s="206"/>
      <c r="AG22" s="206"/>
      <c r="AH22" s="207"/>
      <c r="AI22" s="200"/>
    </row>
    <row r="23" spans="1:35" ht="13.5">
      <c r="A23" s="288"/>
      <c r="B23" s="293" t="s">
        <v>121</v>
      </c>
      <c r="C23" s="196" t="s">
        <v>120</v>
      </c>
      <c r="D23" s="225" t="str">
        <f>PROPER(TEXT(D7,"DDD"))</f>
        <v>Jeu</v>
      </c>
      <c r="E23" s="225" t="str">
        <f t="shared" ref="E23:AH23" si="7">PROPER(TEXT(E7,"DDD"))</f>
        <v>Ven</v>
      </c>
      <c r="F23" s="225" t="str">
        <f t="shared" si="7"/>
        <v>Sam</v>
      </c>
      <c r="G23" s="225" t="str">
        <f t="shared" si="7"/>
        <v>Dim</v>
      </c>
      <c r="H23" s="225" t="str">
        <f t="shared" si="7"/>
        <v>Lun</v>
      </c>
      <c r="I23" s="225" t="str">
        <f t="shared" si="7"/>
        <v>Mar</v>
      </c>
      <c r="J23" s="225" t="str">
        <f t="shared" si="7"/>
        <v>Mer</v>
      </c>
      <c r="K23" s="225" t="str">
        <f t="shared" si="7"/>
        <v>Jeu</v>
      </c>
      <c r="L23" s="225" t="str">
        <f t="shared" si="7"/>
        <v>Ven</v>
      </c>
      <c r="M23" s="225" t="str">
        <f t="shared" si="7"/>
        <v>Sam</v>
      </c>
      <c r="N23" s="225" t="str">
        <f t="shared" si="7"/>
        <v>Dim</v>
      </c>
      <c r="O23" s="225" t="str">
        <f t="shared" si="7"/>
        <v>Lun</v>
      </c>
      <c r="P23" s="225" t="str">
        <f t="shared" si="7"/>
        <v>Mar</v>
      </c>
      <c r="Q23" s="225" t="str">
        <f t="shared" si="7"/>
        <v>Mer</v>
      </c>
      <c r="R23" s="225" t="str">
        <f t="shared" si="7"/>
        <v>Jeu</v>
      </c>
      <c r="S23" s="225" t="str">
        <f t="shared" si="7"/>
        <v>Ven</v>
      </c>
      <c r="T23" s="225" t="str">
        <f t="shared" si="7"/>
        <v>Sam</v>
      </c>
      <c r="U23" s="225" t="str">
        <f t="shared" si="7"/>
        <v>Dim</v>
      </c>
      <c r="V23" s="225" t="str">
        <f t="shared" si="7"/>
        <v>Lun</v>
      </c>
      <c r="W23" s="225" t="str">
        <f t="shared" si="7"/>
        <v>Mar</v>
      </c>
      <c r="X23" s="227" t="str">
        <f t="shared" si="7"/>
        <v>Mer</v>
      </c>
      <c r="Y23" s="228" t="str">
        <f t="shared" si="7"/>
        <v>Jeu</v>
      </c>
      <c r="Z23" s="228" t="str">
        <f t="shared" si="7"/>
        <v>Ven</v>
      </c>
      <c r="AA23" s="229" t="str">
        <f t="shared" si="7"/>
        <v>Sam</v>
      </c>
      <c r="AB23" s="227" t="str">
        <f t="shared" si="7"/>
        <v>Dim</v>
      </c>
      <c r="AC23" s="228" t="str">
        <f t="shared" si="7"/>
        <v>Lun</v>
      </c>
      <c r="AD23" s="228" t="str">
        <f t="shared" si="7"/>
        <v>Mar</v>
      </c>
      <c r="AE23" s="232" t="str">
        <f t="shared" si="7"/>
        <v>Mer</v>
      </c>
      <c r="AF23" s="228" t="str">
        <f t="shared" si="7"/>
        <v>Jeu</v>
      </c>
      <c r="AG23" s="228" t="str">
        <f t="shared" si="7"/>
        <v>Ven</v>
      </c>
      <c r="AH23" s="230" t="str">
        <f t="shared" si="7"/>
        <v>Sam</v>
      </c>
      <c r="AI23" s="197"/>
    </row>
    <row r="24" spans="1:35">
      <c r="A24" s="288"/>
      <c r="B24" s="294"/>
      <c r="C24" s="63" t="s">
        <v>124</v>
      </c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209"/>
      <c r="AI24" s="197">
        <f t="shared" si="5"/>
        <v>0</v>
      </c>
    </row>
    <row r="25" spans="1:35">
      <c r="A25" s="288"/>
      <c r="B25" s="295"/>
      <c r="C25" s="150" t="s">
        <v>119</v>
      </c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209"/>
      <c r="AI25" s="197">
        <f t="shared" si="5"/>
        <v>0</v>
      </c>
    </row>
    <row r="26" spans="1:35">
      <c r="A26" s="288"/>
      <c r="B26" s="296"/>
      <c r="C26" s="151" t="s">
        <v>128</v>
      </c>
      <c r="D26" s="124">
        <f t="shared" ref="D26:AH26" si="8">D25-D24</f>
        <v>0</v>
      </c>
      <c r="E26" s="124">
        <f t="shared" si="8"/>
        <v>0</v>
      </c>
      <c r="F26" s="124">
        <f t="shared" si="8"/>
        <v>0</v>
      </c>
      <c r="G26" s="124">
        <f t="shared" si="8"/>
        <v>0</v>
      </c>
      <c r="H26" s="124">
        <f t="shared" si="8"/>
        <v>0</v>
      </c>
      <c r="I26" s="124">
        <f t="shared" si="8"/>
        <v>0</v>
      </c>
      <c r="J26" s="124">
        <f t="shared" si="8"/>
        <v>0</v>
      </c>
      <c r="K26" s="124">
        <f t="shared" si="8"/>
        <v>0</v>
      </c>
      <c r="L26" s="124">
        <f t="shared" si="8"/>
        <v>0</v>
      </c>
      <c r="M26" s="124">
        <f t="shared" si="8"/>
        <v>0</v>
      </c>
      <c r="N26" s="124">
        <f t="shared" si="8"/>
        <v>0</v>
      </c>
      <c r="O26" s="124">
        <f t="shared" si="8"/>
        <v>0</v>
      </c>
      <c r="P26" s="124">
        <f t="shared" si="8"/>
        <v>0</v>
      </c>
      <c r="Q26" s="124">
        <f t="shared" si="8"/>
        <v>0</v>
      </c>
      <c r="R26" s="124">
        <f t="shared" si="8"/>
        <v>0</v>
      </c>
      <c r="S26" s="124">
        <f t="shared" si="8"/>
        <v>0</v>
      </c>
      <c r="T26" s="124">
        <f t="shared" si="8"/>
        <v>0</v>
      </c>
      <c r="U26" s="124">
        <f t="shared" si="8"/>
        <v>0</v>
      </c>
      <c r="V26" s="124">
        <f t="shared" si="8"/>
        <v>0</v>
      </c>
      <c r="W26" s="124">
        <f t="shared" si="8"/>
        <v>0</v>
      </c>
      <c r="X26" s="124">
        <f t="shared" si="8"/>
        <v>0</v>
      </c>
      <c r="Y26" s="124">
        <f t="shared" si="8"/>
        <v>0</v>
      </c>
      <c r="Z26" s="124">
        <f t="shared" si="8"/>
        <v>0</v>
      </c>
      <c r="AA26" s="124">
        <f t="shared" si="8"/>
        <v>0</v>
      </c>
      <c r="AB26" s="124">
        <f t="shared" si="8"/>
        <v>0</v>
      </c>
      <c r="AC26" s="124">
        <f t="shared" si="8"/>
        <v>0</v>
      </c>
      <c r="AD26" s="124">
        <f t="shared" si="8"/>
        <v>0</v>
      </c>
      <c r="AE26" s="124">
        <f t="shared" si="8"/>
        <v>0</v>
      </c>
      <c r="AF26" s="124">
        <f t="shared" si="8"/>
        <v>0</v>
      </c>
      <c r="AG26" s="124">
        <f t="shared" si="8"/>
        <v>0</v>
      </c>
      <c r="AH26" s="124">
        <f t="shared" si="8"/>
        <v>0</v>
      </c>
      <c r="AI26" s="197">
        <f t="shared" si="5"/>
        <v>0</v>
      </c>
    </row>
    <row r="27" spans="1:35" ht="3" customHeight="1">
      <c r="A27" s="288"/>
      <c r="B27" s="145"/>
      <c r="C27" s="65"/>
      <c r="D27" s="128"/>
      <c r="E27" s="128"/>
      <c r="F27" s="128"/>
      <c r="G27" s="128"/>
      <c r="H27" s="128"/>
      <c r="I27" s="128"/>
      <c r="J27" s="128"/>
      <c r="K27" s="128"/>
      <c r="L27" s="128"/>
      <c r="M27" s="128"/>
      <c r="N27" s="128"/>
      <c r="O27" s="128"/>
      <c r="P27" s="128"/>
      <c r="Q27" s="128"/>
      <c r="R27" s="128"/>
      <c r="S27" s="128"/>
      <c r="T27" s="128"/>
      <c r="U27" s="128"/>
      <c r="V27" s="128"/>
      <c r="W27" s="128"/>
      <c r="X27" s="128"/>
      <c r="Y27" s="128"/>
      <c r="Z27" s="128"/>
      <c r="AA27" s="128"/>
      <c r="AB27" s="128"/>
      <c r="AC27" s="128"/>
      <c r="AD27" s="128"/>
      <c r="AE27" s="128"/>
      <c r="AF27" s="128"/>
      <c r="AG27" s="128"/>
      <c r="AH27" s="129"/>
      <c r="AI27" s="200"/>
    </row>
    <row r="28" spans="1:35" ht="13.9" customHeight="1">
      <c r="A28" s="288"/>
      <c r="B28" s="70" t="s">
        <v>131</v>
      </c>
      <c r="C28" s="143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210"/>
      <c r="AI28" s="201">
        <f>SUM(D28:AH28)</f>
        <v>0</v>
      </c>
    </row>
    <row r="29" spans="1:35" ht="3" customHeight="1">
      <c r="A29" s="288"/>
      <c r="B29" s="144"/>
      <c r="C29" s="65"/>
      <c r="D29" s="128"/>
      <c r="E29" s="128"/>
      <c r="F29" s="128"/>
      <c r="G29" s="128"/>
      <c r="H29" s="128"/>
      <c r="I29" s="128"/>
      <c r="J29" s="128"/>
      <c r="K29" s="128"/>
      <c r="L29" s="128"/>
      <c r="M29" s="128"/>
      <c r="N29" s="128"/>
      <c r="O29" s="128"/>
      <c r="P29" s="128"/>
      <c r="Q29" s="128"/>
      <c r="R29" s="128"/>
      <c r="S29" s="128"/>
      <c r="T29" s="128"/>
      <c r="U29" s="128"/>
      <c r="V29" s="128"/>
      <c r="W29" s="128"/>
      <c r="X29" s="128"/>
      <c r="Y29" s="128"/>
      <c r="Z29" s="128"/>
      <c r="AA29" s="128"/>
      <c r="AB29" s="128"/>
      <c r="AC29" s="128"/>
      <c r="AD29" s="128"/>
      <c r="AE29" s="128"/>
      <c r="AF29" s="128"/>
      <c r="AG29" s="128"/>
      <c r="AH29" s="129"/>
      <c r="AI29" s="200"/>
    </row>
    <row r="30" spans="1:35">
      <c r="A30" s="288"/>
      <c r="B30" s="297" t="s">
        <v>31</v>
      </c>
      <c r="C30" s="29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72"/>
      <c r="AI30" s="197">
        <f>SUM(D30:AH30)</f>
        <v>0</v>
      </c>
    </row>
    <row r="31" spans="1:35">
      <c r="A31" s="288"/>
      <c r="B31" s="297" t="s">
        <v>105</v>
      </c>
      <c r="C31" s="29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72"/>
      <c r="AI31" s="197">
        <f>SUM(D31:AH31)</f>
        <v>0</v>
      </c>
    </row>
    <row r="32" spans="1:35" ht="13.5" thickBot="1">
      <c r="A32" s="289"/>
      <c r="B32" s="299" t="s">
        <v>153</v>
      </c>
      <c r="C32" s="300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80"/>
      <c r="AI32" s="202">
        <f>SUM(D32:AH32)</f>
        <v>0</v>
      </c>
    </row>
    <row r="33" spans="1:35" ht="13.5" thickTop="1">
      <c r="A33" s="59"/>
    </row>
    <row r="34" spans="1:35">
      <c r="A34" s="59"/>
    </row>
    <row r="35" spans="1:35">
      <c r="B35" s="347" t="s">
        <v>6</v>
      </c>
      <c r="C35" s="347"/>
      <c r="D35" s="348"/>
      <c r="E35" s="348"/>
      <c r="F35" s="348"/>
      <c r="G35" s="348"/>
      <c r="H35" s="348"/>
      <c r="I35" s="348"/>
      <c r="J35" s="348"/>
      <c r="K35" s="348"/>
      <c r="L35" s="348"/>
      <c r="N35" s="346" t="s">
        <v>7</v>
      </c>
      <c r="O35" s="346"/>
      <c r="P35" s="346"/>
      <c r="Q35" s="346"/>
      <c r="R35" s="346"/>
      <c r="S35" s="4"/>
      <c r="T35" s="4"/>
      <c r="U35" s="4"/>
      <c r="V35" s="4"/>
      <c r="W35" s="4"/>
      <c r="X35" s="4"/>
      <c r="Y35" s="4"/>
      <c r="Z35" s="4"/>
      <c r="AA35" s="4"/>
      <c r="AB35" s="4"/>
      <c r="AD35" s="1" t="s">
        <v>8</v>
      </c>
      <c r="AE35" s="4"/>
      <c r="AF35" s="4"/>
      <c r="AG35" s="4"/>
      <c r="AH35" s="4"/>
      <c r="AI35" s="4"/>
    </row>
    <row r="37" spans="1:35">
      <c r="B37" s="350" t="s">
        <v>22</v>
      </c>
      <c r="C37" s="350"/>
      <c r="D37" s="351"/>
      <c r="E37" s="351"/>
      <c r="F37" s="351"/>
      <c r="G37" s="351"/>
      <c r="H37" s="351"/>
      <c r="I37" s="351"/>
      <c r="J37" s="351"/>
      <c r="K37" s="351"/>
      <c r="L37" s="351"/>
    </row>
    <row r="38" spans="1:35">
      <c r="B38" s="351"/>
      <c r="C38" s="351"/>
      <c r="D38" s="351"/>
      <c r="E38" s="351"/>
      <c r="F38" s="351"/>
      <c r="G38" s="351"/>
      <c r="H38" s="351"/>
      <c r="I38" s="351"/>
      <c r="J38" s="351"/>
      <c r="K38" s="351"/>
      <c r="L38" s="351"/>
      <c r="N38" s="346" t="s">
        <v>23</v>
      </c>
      <c r="O38" s="346"/>
      <c r="P38" s="346"/>
      <c r="Q38" s="346"/>
      <c r="R38" s="346"/>
      <c r="S38" s="4"/>
      <c r="T38" s="4"/>
      <c r="U38" s="4"/>
      <c r="V38" s="4"/>
      <c r="W38" s="4"/>
      <c r="X38" s="4"/>
      <c r="Y38" s="4"/>
      <c r="Z38" s="4"/>
      <c r="AA38" s="4"/>
      <c r="AB38" s="4"/>
      <c r="AD38" s="1" t="s">
        <v>8</v>
      </c>
      <c r="AE38" s="4"/>
      <c r="AF38" s="4"/>
      <c r="AG38" s="4"/>
      <c r="AH38" s="4"/>
      <c r="AI38" s="4"/>
    </row>
    <row r="39" spans="1:35">
      <c r="B39" s="140"/>
      <c r="C39" s="140"/>
      <c r="D39" s="140"/>
      <c r="E39" s="140"/>
      <c r="F39" s="140"/>
      <c r="G39" s="140"/>
      <c r="H39" s="140"/>
      <c r="I39" s="140"/>
      <c r="J39" s="140"/>
      <c r="K39" s="140"/>
      <c r="L39" s="140"/>
      <c r="N39" s="137" t="s">
        <v>126</v>
      </c>
      <c r="O39" s="137" t="s">
        <v>125</v>
      </c>
      <c r="P39" s="137" t="s">
        <v>127</v>
      </c>
      <c r="Q39" s="139"/>
      <c r="R39" s="139"/>
      <c r="S39" s="3"/>
      <c r="T39" s="3"/>
      <c r="U39" s="3"/>
      <c r="V39" s="3"/>
      <c r="W39" s="3"/>
      <c r="X39" s="3"/>
      <c r="Y39" s="3"/>
      <c r="Z39" s="3"/>
      <c r="AA39" s="3"/>
      <c r="AB39" s="3"/>
      <c r="AD39" s="1"/>
      <c r="AE39" s="3"/>
      <c r="AF39" s="3"/>
      <c r="AG39" s="3"/>
      <c r="AH39" s="3"/>
      <c r="AI39" s="3"/>
    </row>
    <row r="40" spans="1:35" ht="13.5" thickBot="1"/>
    <row r="41" spans="1:35" ht="28.15" customHeight="1" thickTop="1" thickBot="1">
      <c r="B41" s="14" t="s">
        <v>9</v>
      </c>
      <c r="C41" s="247" t="s">
        <v>14</v>
      </c>
      <c r="D41" s="248"/>
      <c r="E41" s="248"/>
      <c r="F41" s="248"/>
      <c r="G41" s="248"/>
      <c r="H41" s="249"/>
      <c r="I41" s="352" t="s">
        <v>34</v>
      </c>
      <c r="J41" s="353"/>
      <c r="K41" s="354"/>
      <c r="L41" s="352" t="s">
        <v>35</v>
      </c>
      <c r="M41" s="353"/>
      <c r="N41" s="354"/>
      <c r="O41" s="352" t="s">
        <v>36</v>
      </c>
      <c r="P41" s="248"/>
      <c r="Q41" s="248"/>
      <c r="R41" s="247" t="s">
        <v>15</v>
      </c>
      <c r="S41" s="248"/>
      <c r="T41" s="334"/>
      <c r="U41" s="15"/>
      <c r="V41" s="15"/>
      <c r="W41" s="322" t="s">
        <v>39</v>
      </c>
      <c r="X41" s="323"/>
      <c r="Y41" s="323"/>
      <c r="Z41" s="323"/>
      <c r="AA41" s="323"/>
      <c r="AB41" s="323"/>
      <c r="AC41" s="323"/>
      <c r="AD41" s="323"/>
      <c r="AE41" s="323"/>
      <c r="AF41" s="323"/>
      <c r="AG41" s="323"/>
      <c r="AH41" s="323"/>
      <c r="AI41" s="324"/>
    </row>
    <row r="42" spans="1:35" ht="13.5" thickTop="1">
      <c r="B42" s="13">
        <v>1</v>
      </c>
      <c r="C42" s="234" t="s">
        <v>40</v>
      </c>
      <c r="D42" s="235"/>
      <c r="E42" s="235"/>
      <c r="F42" s="235"/>
      <c r="G42" s="235"/>
      <c r="H42" s="236"/>
      <c r="I42" s="238">
        <f>SUM('Juillet (recto)'!R42:T42)</f>
        <v>0</v>
      </c>
      <c r="J42" s="239"/>
      <c r="K42" s="240"/>
      <c r="L42" s="238">
        <v>0</v>
      </c>
      <c r="M42" s="239"/>
      <c r="N42" s="240"/>
      <c r="O42" s="241">
        <v>0</v>
      </c>
      <c r="P42" s="286"/>
      <c r="Q42" s="286"/>
      <c r="R42" s="244">
        <f>I42+L42-O42</f>
        <v>0</v>
      </c>
      <c r="S42" s="312"/>
      <c r="T42" s="313"/>
      <c r="U42" s="16"/>
      <c r="V42" s="17"/>
      <c r="W42" s="325"/>
      <c r="X42" s="326"/>
      <c r="Y42" s="326"/>
      <c r="Z42" s="326"/>
      <c r="AA42" s="326"/>
      <c r="AB42" s="326"/>
      <c r="AC42" s="326"/>
      <c r="AD42" s="326"/>
      <c r="AE42" s="326"/>
      <c r="AF42" s="326"/>
      <c r="AG42" s="326"/>
      <c r="AH42" s="326"/>
      <c r="AI42" s="327"/>
    </row>
    <row r="43" spans="1:35">
      <c r="B43" s="13" t="s">
        <v>33</v>
      </c>
      <c r="C43" s="342" t="s">
        <v>99</v>
      </c>
      <c r="D43" s="343"/>
      <c r="E43" s="343"/>
      <c r="F43" s="343"/>
      <c r="G43" s="343"/>
      <c r="H43" s="344"/>
      <c r="I43" s="238">
        <f>SUM('Juillet (recto)'!R43:T43)</f>
        <v>0</v>
      </c>
      <c r="J43" s="239"/>
      <c r="K43" s="240"/>
      <c r="L43" s="238">
        <v>0</v>
      </c>
      <c r="M43" s="239"/>
      <c r="N43" s="240"/>
      <c r="O43" s="241">
        <v>0</v>
      </c>
      <c r="P43" s="242"/>
      <c r="Q43" s="243"/>
      <c r="R43" s="244">
        <f>I43+L43-O43</f>
        <v>0</v>
      </c>
      <c r="S43" s="245"/>
      <c r="T43" s="246"/>
      <c r="U43" s="16"/>
      <c r="V43" s="18"/>
      <c r="W43" s="328"/>
      <c r="X43" s="329"/>
      <c r="Y43" s="329"/>
      <c r="Z43" s="329"/>
      <c r="AA43" s="329"/>
      <c r="AB43" s="329"/>
      <c r="AC43" s="329"/>
      <c r="AD43" s="329"/>
      <c r="AE43" s="329"/>
      <c r="AF43" s="329"/>
      <c r="AG43" s="329"/>
      <c r="AH43" s="329"/>
      <c r="AI43" s="330"/>
    </row>
    <row r="44" spans="1:35" ht="13.5" thickBot="1">
      <c r="B44" s="98" t="s">
        <v>104</v>
      </c>
      <c r="C44" s="234" t="s">
        <v>105</v>
      </c>
      <c r="D44" s="235"/>
      <c r="E44" s="235"/>
      <c r="F44" s="235"/>
      <c r="G44" s="235"/>
      <c r="H44" s="236"/>
      <c r="I44" s="238">
        <f>SUM('Juillet (recto)'!R44:T44)</f>
        <v>0</v>
      </c>
      <c r="J44" s="239"/>
      <c r="K44" s="240"/>
      <c r="L44" s="238">
        <f>SUM(AI31)</f>
        <v>0</v>
      </c>
      <c r="M44" s="239"/>
      <c r="N44" s="240"/>
      <c r="O44" s="241">
        <v>0</v>
      </c>
      <c r="P44" s="242"/>
      <c r="Q44" s="243"/>
      <c r="R44" s="244">
        <f>I44+L44-O44</f>
        <v>0</v>
      </c>
      <c r="S44" s="245"/>
      <c r="T44" s="246"/>
      <c r="U44" s="16"/>
      <c r="V44" s="17"/>
      <c r="W44" s="328"/>
      <c r="X44" s="329"/>
      <c r="Y44" s="329"/>
      <c r="Z44" s="329"/>
      <c r="AA44" s="329"/>
      <c r="AB44" s="329"/>
      <c r="AC44" s="329"/>
      <c r="AD44" s="329"/>
      <c r="AE44" s="329"/>
      <c r="AF44" s="329"/>
      <c r="AG44" s="329"/>
      <c r="AH44" s="329"/>
      <c r="AI44" s="330"/>
    </row>
    <row r="45" spans="1:35" ht="14.25" thickTop="1" thickBot="1">
      <c r="B45" s="13">
        <v>2</v>
      </c>
      <c r="C45" s="234" t="s">
        <v>129</v>
      </c>
      <c r="D45" s="235"/>
      <c r="E45" s="235"/>
      <c r="F45" s="235"/>
      <c r="G45" s="235"/>
      <c r="H45" s="236"/>
      <c r="I45" s="238">
        <f>SUM('Juillet (recto)'!R45:T45)</f>
        <v>0</v>
      </c>
      <c r="J45" s="239"/>
      <c r="K45" s="240"/>
      <c r="L45" s="238" t="str">
        <f>IF(IF(AI25&gt;=AI24,AI25-AI24,"0,000")*AI26&lt;=0,"0,000",AI26*1.5)</f>
        <v>0,000</v>
      </c>
      <c r="M45" s="239"/>
      <c r="N45" s="240"/>
      <c r="O45" s="238" t="str">
        <f>IF(IF(AI24&gt;=AI25,AI25-AI24,"0,000")*AI24&lt;=0,"0,000","0,000")</f>
        <v>0,000</v>
      </c>
      <c r="P45" s="338"/>
      <c r="Q45" s="338"/>
      <c r="R45" s="244">
        <f>IF(I45+L45-O45&lt;="0",L45+I45,I45+L45)-U45</f>
        <v>0</v>
      </c>
      <c r="S45" s="245"/>
      <c r="T45" s="245"/>
      <c r="U45" s="204"/>
      <c r="V45" s="16"/>
      <c r="W45" s="331"/>
      <c r="X45" s="332"/>
      <c r="Y45" s="332"/>
      <c r="Z45" s="332"/>
      <c r="AA45" s="332"/>
      <c r="AB45" s="332"/>
      <c r="AC45" s="332"/>
      <c r="AD45" s="332"/>
      <c r="AE45" s="332"/>
      <c r="AF45" s="332"/>
      <c r="AG45" s="332"/>
      <c r="AH45" s="332"/>
      <c r="AI45" s="333"/>
    </row>
    <row r="46" spans="1:35" ht="14.25" thickTop="1" thickBot="1">
      <c r="B46" s="13">
        <v>3</v>
      </c>
      <c r="C46" s="234" t="s">
        <v>130</v>
      </c>
      <c r="D46" s="235"/>
      <c r="E46" s="235"/>
      <c r="F46" s="235"/>
      <c r="G46" s="235"/>
      <c r="H46" s="236"/>
      <c r="I46" s="238">
        <f>SUM('Juillet (recto)'!R46:T46)</f>
        <v>0</v>
      </c>
      <c r="J46" s="239"/>
      <c r="K46" s="240"/>
      <c r="L46" s="238">
        <f>AI28</f>
        <v>0</v>
      </c>
      <c r="M46" s="239"/>
      <c r="N46" s="240"/>
      <c r="O46" s="241">
        <v>0</v>
      </c>
      <c r="P46" s="242"/>
      <c r="Q46" s="243"/>
      <c r="R46" s="244">
        <f>I46+L46-O46</f>
        <v>0</v>
      </c>
      <c r="S46" s="245"/>
      <c r="T46" s="246"/>
      <c r="U46" s="16"/>
      <c r="V46" s="16"/>
      <c r="W46" s="141"/>
      <c r="X46" s="141"/>
      <c r="Y46" s="141"/>
      <c r="Z46" s="141"/>
      <c r="AA46" s="141"/>
      <c r="AB46" s="141"/>
      <c r="AC46" s="141"/>
      <c r="AD46" s="141"/>
      <c r="AE46" s="141"/>
      <c r="AF46" s="141"/>
      <c r="AG46" s="141"/>
      <c r="AH46" s="141"/>
      <c r="AI46" s="141"/>
    </row>
    <row r="47" spans="1:35" ht="14.25" thickTop="1" thickBot="1">
      <c r="B47" s="13">
        <v>4</v>
      </c>
      <c r="C47" s="234" t="s">
        <v>10</v>
      </c>
      <c r="D47" s="235"/>
      <c r="E47" s="235"/>
      <c r="F47" s="235"/>
      <c r="G47" s="235"/>
      <c r="H47" s="236"/>
      <c r="I47" s="238">
        <f>SUM('Juillet (recto)'!R47:T47)</f>
        <v>0</v>
      </c>
      <c r="J47" s="239"/>
      <c r="K47" s="240"/>
      <c r="L47" s="238">
        <f>SUM(AI17,AI21)</f>
        <v>0</v>
      </c>
      <c r="M47" s="239"/>
      <c r="N47" s="240"/>
      <c r="O47" s="241">
        <v>0</v>
      </c>
      <c r="P47" s="286"/>
      <c r="Q47" s="286"/>
      <c r="R47" s="244">
        <f t="shared" ref="R47:R54" si="9">I47+L47-O47</f>
        <v>0</v>
      </c>
      <c r="S47" s="312"/>
      <c r="T47" s="313"/>
      <c r="U47" s="16"/>
      <c r="V47" s="16"/>
      <c r="W47" s="335" t="s">
        <v>30</v>
      </c>
      <c r="X47" s="336"/>
      <c r="Y47" s="336"/>
      <c r="Z47" s="336"/>
      <c r="AA47" s="336"/>
      <c r="AB47" s="336"/>
      <c r="AC47" s="336"/>
      <c r="AD47" s="336"/>
      <c r="AE47" s="336"/>
      <c r="AF47" s="336"/>
      <c r="AG47" s="336"/>
      <c r="AH47" s="336"/>
      <c r="AI47" s="337"/>
    </row>
    <row r="48" spans="1:35" ht="13.5" thickTop="1">
      <c r="B48" s="13">
        <v>5</v>
      </c>
      <c r="C48" s="234" t="s">
        <v>11</v>
      </c>
      <c r="D48" s="235"/>
      <c r="E48" s="235"/>
      <c r="F48" s="235"/>
      <c r="G48" s="235"/>
      <c r="H48" s="236"/>
      <c r="I48" s="238">
        <f>SUM('Juillet (recto)'!R48:T48)</f>
        <v>0</v>
      </c>
      <c r="J48" s="239"/>
      <c r="K48" s="240"/>
      <c r="L48" s="238">
        <v>0</v>
      </c>
      <c r="M48" s="239"/>
      <c r="N48" s="240"/>
      <c r="O48" s="241">
        <v>0</v>
      </c>
      <c r="P48" s="286"/>
      <c r="Q48" s="286"/>
      <c r="R48" s="244">
        <f t="shared" si="9"/>
        <v>0</v>
      </c>
      <c r="S48" s="312"/>
      <c r="T48" s="313"/>
      <c r="U48" s="16"/>
      <c r="V48" s="16"/>
      <c r="W48" s="21"/>
      <c r="X48" s="19" t="s">
        <v>37</v>
      </c>
      <c r="Y48" s="29" t="s">
        <v>43</v>
      </c>
      <c r="Z48" s="29"/>
      <c r="AA48" s="29"/>
      <c r="AB48" s="30"/>
      <c r="AC48" s="22"/>
      <c r="AD48" s="19" t="s">
        <v>41</v>
      </c>
      <c r="AE48" s="29" t="s">
        <v>45</v>
      </c>
      <c r="AF48" s="30"/>
      <c r="AG48" s="30"/>
      <c r="AH48" s="29"/>
      <c r="AI48" s="23"/>
    </row>
    <row r="49" spans="2:35">
      <c r="B49" s="13">
        <v>6</v>
      </c>
      <c r="C49" s="234" t="s">
        <v>98</v>
      </c>
      <c r="D49" s="235"/>
      <c r="E49" s="235"/>
      <c r="F49" s="235"/>
      <c r="G49" s="235"/>
      <c r="H49" s="236"/>
      <c r="I49" s="238">
        <f>SUM('Juillet (recto)'!R49:T49)</f>
        <v>0</v>
      </c>
      <c r="J49" s="239"/>
      <c r="K49" s="240"/>
      <c r="L49" s="238">
        <v>0</v>
      </c>
      <c r="M49" s="239"/>
      <c r="N49" s="240"/>
      <c r="O49" s="241">
        <v>0</v>
      </c>
      <c r="P49" s="286"/>
      <c r="Q49" s="286"/>
      <c r="R49" s="244">
        <f t="shared" si="9"/>
        <v>0</v>
      </c>
      <c r="S49" s="312"/>
      <c r="T49" s="313"/>
      <c r="U49" s="16"/>
      <c r="V49" s="16"/>
      <c r="W49" s="24"/>
      <c r="X49" s="19" t="s">
        <v>38</v>
      </c>
      <c r="Y49" s="20" t="s">
        <v>44</v>
      </c>
      <c r="Z49" s="20"/>
      <c r="AA49" s="20"/>
      <c r="AB49" s="34"/>
      <c r="AC49" s="3"/>
      <c r="AD49" s="19" t="s">
        <v>42</v>
      </c>
      <c r="AE49" s="20" t="s">
        <v>46</v>
      </c>
      <c r="AF49" s="34"/>
      <c r="AG49" s="34"/>
      <c r="AH49" s="20"/>
      <c r="AI49" s="25"/>
    </row>
    <row r="50" spans="2:35">
      <c r="B50" s="13">
        <v>7</v>
      </c>
      <c r="C50" s="234" t="s">
        <v>12</v>
      </c>
      <c r="D50" s="235"/>
      <c r="E50" s="235"/>
      <c r="F50" s="235"/>
      <c r="G50" s="235"/>
      <c r="H50" s="236"/>
      <c r="I50" s="238">
        <f>SUM('Juillet (recto)'!R50:T50)</f>
        <v>0</v>
      </c>
      <c r="J50" s="239"/>
      <c r="K50" s="240"/>
      <c r="L50" s="238">
        <v>0</v>
      </c>
      <c r="M50" s="239"/>
      <c r="N50" s="240"/>
      <c r="O50" s="241">
        <v>0</v>
      </c>
      <c r="P50" s="286"/>
      <c r="Q50" s="286"/>
      <c r="R50" s="244">
        <f t="shared" si="9"/>
        <v>0</v>
      </c>
      <c r="S50" s="312"/>
      <c r="T50" s="313"/>
      <c r="U50" s="16"/>
      <c r="V50" s="16"/>
      <c r="W50" s="24"/>
      <c r="X50" s="19"/>
      <c r="Y50" s="16"/>
      <c r="Z50" s="16"/>
      <c r="AA50" s="16"/>
      <c r="AB50" s="33"/>
      <c r="AC50" s="3"/>
      <c r="AD50" s="19"/>
      <c r="AE50" s="16"/>
      <c r="AF50" s="16"/>
      <c r="AG50" s="16"/>
      <c r="AH50" s="16"/>
      <c r="AI50" s="25"/>
    </row>
    <row r="51" spans="2:35">
      <c r="B51" s="13">
        <v>8</v>
      </c>
      <c r="C51" s="234" t="s">
        <v>13</v>
      </c>
      <c r="D51" s="235"/>
      <c r="E51" s="235"/>
      <c r="F51" s="235"/>
      <c r="G51" s="235"/>
      <c r="H51" s="236"/>
      <c r="I51" s="238">
        <f>SUM('Juillet (recto)'!R51:T51)</f>
        <v>0</v>
      </c>
      <c r="J51" s="239"/>
      <c r="K51" s="240"/>
      <c r="L51" s="238">
        <v>0</v>
      </c>
      <c r="M51" s="239"/>
      <c r="N51" s="240"/>
      <c r="O51" s="241">
        <v>0</v>
      </c>
      <c r="P51" s="242"/>
      <c r="Q51" s="242"/>
      <c r="R51" s="244">
        <f t="shared" si="9"/>
        <v>0</v>
      </c>
      <c r="S51" s="312"/>
      <c r="T51" s="313"/>
      <c r="U51" s="6"/>
      <c r="V51" s="6"/>
      <c r="W51" s="24"/>
      <c r="X51" s="19" t="s">
        <v>110</v>
      </c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25"/>
    </row>
    <row r="52" spans="2:35" ht="13.5" thickBot="1">
      <c r="B52" s="97">
        <v>11</v>
      </c>
      <c r="C52" s="314" t="s">
        <v>27</v>
      </c>
      <c r="D52" s="315"/>
      <c r="E52" s="315"/>
      <c r="F52" s="315"/>
      <c r="G52" s="315"/>
      <c r="H52" s="316"/>
      <c r="I52" s="238">
        <f>SUM('Juillet (recto)'!R52:T52)</f>
        <v>0</v>
      </c>
      <c r="J52" s="239"/>
      <c r="K52" s="240"/>
      <c r="L52" s="365">
        <v>0</v>
      </c>
      <c r="M52" s="365"/>
      <c r="N52" s="365"/>
      <c r="O52" s="317">
        <v>0</v>
      </c>
      <c r="P52" s="317"/>
      <c r="Q52" s="318"/>
      <c r="R52" s="319">
        <f t="shared" si="9"/>
        <v>0</v>
      </c>
      <c r="S52" s="320"/>
      <c r="T52" s="321"/>
      <c r="U52" s="6"/>
      <c r="V52" s="6"/>
      <c r="W52" s="26"/>
      <c r="X52" s="31"/>
      <c r="Y52" s="31"/>
      <c r="Z52" s="27"/>
      <c r="AA52" s="27"/>
      <c r="AB52" s="32"/>
      <c r="AC52" s="27"/>
      <c r="AD52" s="27"/>
      <c r="AE52" s="27"/>
      <c r="AF52" s="27"/>
      <c r="AG52" s="27"/>
      <c r="AH52" s="27"/>
      <c r="AI52" s="28"/>
    </row>
    <row r="53" spans="2:35" ht="14.25" thickTop="1" thickBot="1">
      <c r="B53" s="46">
        <v>12</v>
      </c>
      <c r="C53" s="256" t="s">
        <v>97</v>
      </c>
      <c r="D53" s="257"/>
      <c r="E53" s="257"/>
      <c r="F53" s="257"/>
      <c r="G53" s="257"/>
      <c r="H53" s="258"/>
      <c r="I53" s="238">
        <f>SUM('Juillet (recto)'!R53:T53)</f>
        <v>0</v>
      </c>
      <c r="J53" s="239"/>
      <c r="K53" s="240"/>
      <c r="L53" s="268">
        <v>0</v>
      </c>
      <c r="M53" s="269"/>
      <c r="N53" s="270"/>
      <c r="O53" s="262">
        <v>0</v>
      </c>
      <c r="P53" s="263"/>
      <c r="Q53" s="264"/>
      <c r="R53" s="265">
        <f t="shared" si="9"/>
        <v>0</v>
      </c>
      <c r="S53" s="266"/>
      <c r="T53" s="267"/>
      <c r="U53" s="6"/>
      <c r="V53" s="6"/>
      <c r="AG53" s="250" t="s">
        <v>32</v>
      </c>
      <c r="AH53" s="250"/>
      <c r="AI53" s="250"/>
    </row>
    <row r="54" spans="2:35" ht="15" thickTop="1" thickBot="1">
      <c r="B54" s="47">
        <v>13</v>
      </c>
      <c r="C54" s="271" t="s">
        <v>100</v>
      </c>
      <c r="D54" s="272"/>
      <c r="E54" s="272"/>
      <c r="F54" s="272"/>
      <c r="G54" s="272"/>
      <c r="H54" s="273"/>
      <c r="I54" s="367">
        <f>SUM('Juillet (recto)'!R54:T54)</f>
        <v>0</v>
      </c>
      <c r="J54" s="368"/>
      <c r="K54" s="369"/>
      <c r="L54" s="277">
        <v>0</v>
      </c>
      <c r="M54" s="278"/>
      <c r="N54" s="279"/>
      <c r="O54" s="280">
        <v>0</v>
      </c>
      <c r="P54" s="281"/>
      <c r="Q54" s="282"/>
      <c r="R54" s="283">
        <f t="shared" si="9"/>
        <v>0</v>
      </c>
      <c r="S54" s="284"/>
      <c r="T54" s="285"/>
      <c r="U54" s="6"/>
      <c r="V54" s="6"/>
      <c r="W54" s="251" t="s">
        <v>101</v>
      </c>
      <c r="X54" s="252"/>
      <c r="Y54" s="252"/>
      <c r="Z54" s="253"/>
      <c r="AA54" s="254">
        <f>SUM(O42:Q54)+U45</f>
        <v>0</v>
      </c>
      <c r="AB54" s="255"/>
      <c r="AI54" s="142" t="s">
        <v>111</v>
      </c>
    </row>
    <row r="55" spans="2:35" ht="14.25" thickTop="1">
      <c r="B55" s="132"/>
      <c r="C55" s="306"/>
      <c r="D55" s="307"/>
      <c r="E55" s="307"/>
      <c r="F55" s="307"/>
      <c r="G55" s="307"/>
      <c r="H55" s="307"/>
      <c r="I55" s="366"/>
      <c r="J55" s="366"/>
      <c r="K55" s="366"/>
      <c r="L55" s="309"/>
      <c r="M55" s="309"/>
      <c r="N55" s="309"/>
      <c r="O55" s="310"/>
      <c r="P55" s="310"/>
      <c r="Q55" s="310"/>
      <c r="R55" s="311"/>
      <c r="S55" s="311"/>
      <c r="T55" s="311"/>
      <c r="AG55" s="142"/>
      <c r="AH55" s="142"/>
      <c r="AI55" s="142"/>
    </row>
    <row r="56" spans="2:35">
      <c r="I56" s="3"/>
      <c r="J56" s="3"/>
      <c r="K56" s="3"/>
      <c r="O56" s="3"/>
      <c r="P56" s="3"/>
      <c r="Q56" s="3"/>
    </row>
  </sheetData>
  <mergeCells count="101">
    <mergeCell ref="W54:Z54"/>
    <mergeCell ref="AA54:AB54"/>
    <mergeCell ref="C55:H55"/>
    <mergeCell ref="I55:K55"/>
    <mergeCell ref="L55:N55"/>
    <mergeCell ref="O55:Q55"/>
    <mergeCell ref="R55:T55"/>
    <mergeCell ref="C54:H54"/>
    <mergeCell ref="I54:K54"/>
    <mergeCell ref="L54:N54"/>
    <mergeCell ref="O54:Q54"/>
    <mergeCell ref="R54:T54"/>
    <mergeCell ref="W41:AI41"/>
    <mergeCell ref="W42:AI45"/>
    <mergeCell ref="W47:AI47"/>
    <mergeCell ref="C53:H53"/>
    <mergeCell ref="I53:K53"/>
    <mergeCell ref="L53:N53"/>
    <mergeCell ref="O53:Q53"/>
    <mergeCell ref="R53:T53"/>
    <mergeCell ref="AG53:AI53"/>
    <mergeCell ref="C41:H41"/>
    <mergeCell ref="I41:K41"/>
    <mergeCell ref="L41:N41"/>
    <mergeCell ref="O41:Q41"/>
    <mergeCell ref="R41:T41"/>
    <mergeCell ref="R49:T49"/>
    <mergeCell ref="C52:H52"/>
    <mergeCell ref="I52:K52"/>
    <mergeCell ref="L52:N52"/>
    <mergeCell ref="O52:Q52"/>
    <mergeCell ref="R52:T52"/>
    <mergeCell ref="R50:T50"/>
    <mergeCell ref="C51:H51"/>
    <mergeCell ref="I51:K51"/>
    <mergeCell ref="L51:N51"/>
    <mergeCell ref="B35:L35"/>
    <mergeCell ref="N35:R35"/>
    <mergeCell ref="B37:L38"/>
    <mergeCell ref="B11:B12"/>
    <mergeCell ref="B15:B17"/>
    <mergeCell ref="B19:B21"/>
    <mergeCell ref="B23:B26"/>
    <mergeCell ref="B30:C30"/>
    <mergeCell ref="A7:A32"/>
    <mergeCell ref="B31:C31"/>
    <mergeCell ref="B32:C32"/>
    <mergeCell ref="N38:R38"/>
    <mergeCell ref="O51:Q51"/>
    <mergeCell ref="R51:T51"/>
    <mergeCell ref="C50:H50"/>
    <mergeCell ref="I50:K50"/>
    <mergeCell ref="L50:N50"/>
    <mergeCell ref="R46:T46"/>
    <mergeCell ref="R47:T47"/>
    <mergeCell ref="O47:Q47"/>
    <mergeCell ref="L47:N47"/>
    <mergeCell ref="O50:Q50"/>
    <mergeCell ref="E1:J1"/>
    <mergeCell ref="M1:X1"/>
    <mergeCell ref="AE1:AI1"/>
    <mergeCell ref="G4:L4"/>
    <mergeCell ref="P4:U4"/>
    <mergeCell ref="X4:Y4"/>
    <mergeCell ref="AC4:AD4"/>
    <mergeCell ref="AE4:AI4"/>
    <mergeCell ref="C49:H49"/>
    <mergeCell ref="I49:K49"/>
    <mergeCell ref="L49:N49"/>
    <mergeCell ref="O49:Q49"/>
    <mergeCell ref="C47:H47"/>
    <mergeCell ref="I47:K47"/>
    <mergeCell ref="L46:N46"/>
    <mergeCell ref="O46:Q46"/>
    <mergeCell ref="I48:K48"/>
    <mergeCell ref="L48:N48"/>
    <mergeCell ref="O48:Q48"/>
    <mergeCell ref="R48:T48"/>
    <mergeCell ref="C48:H48"/>
    <mergeCell ref="C42:H42"/>
    <mergeCell ref="I42:K42"/>
    <mergeCell ref="L42:N42"/>
    <mergeCell ref="O42:Q42"/>
    <mergeCell ref="R42:T42"/>
    <mergeCell ref="C43:H43"/>
    <mergeCell ref="I43:K43"/>
    <mergeCell ref="L43:N43"/>
    <mergeCell ref="O43:Q43"/>
    <mergeCell ref="R43:T43"/>
    <mergeCell ref="I44:K44"/>
    <mergeCell ref="C46:H46"/>
    <mergeCell ref="I46:K46"/>
    <mergeCell ref="L44:N44"/>
    <mergeCell ref="O44:Q44"/>
    <mergeCell ref="R44:T44"/>
    <mergeCell ref="C45:H45"/>
    <mergeCell ref="I45:K45"/>
    <mergeCell ref="L45:N45"/>
    <mergeCell ref="O45:Q45"/>
    <mergeCell ref="R45:T45"/>
    <mergeCell ref="C44:H44"/>
  </mergeCells>
  <pageMargins left="0.43307086614173229" right="0" top="0.74803149606299213" bottom="0.74803149606299213" header="0.31496062992125984" footer="0.31496062992125984"/>
  <pageSetup paperSize="5" scale="73" orientation="landscape" r:id="rId1"/>
  <ignoredErrors>
    <ignoredError sqref="R45:T45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>
  <documentManagement>
    <Prescription xmlns="e1e26239-795a-4e17-b322-4508bf3799ed">Non</Prescription>
    <Th_x00e8_me xmlns="e1e26239-795a-4e17-b322-4508bf3799ed">na</Th_x00e8_me>
    <S_x0027_adresse_x0020__x00e0_ xmlns="e1e26239-795a-4e17-b322-4508bf3799ed">Unité administrative ou service</S_x0027_adresse_x0020__x00e0_>
    <Type_x0020_document xmlns="e1e26239-795a-4e17-b322-4508bf3799ed">Formulaire</Type_x0020_document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2655D7A1F42AC4793CD39D04EE47D3D" ma:contentTypeVersion="4" ma:contentTypeDescription="Create a new document." ma:contentTypeScope="" ma:versionID="b70c80f055a826326e018a29bbed39c8">
  <xsd:schema xmlns:xsd="http://www.w3.org/2001/XMLSchema" xmlns:p="http://schemas.microsoft.com/office/2006/metadata/properties" xmlns:ns2="e1e26239-795a-4e17-b322-4508bf3799ed" targetNamespace="http://schemas.microsoft.com/office/2006/metadata/properties" ma:root="true" ma:fieldsID="ca582265aab1095bbb2443fd8390e702" ns2:_="">
    <xsd:import namespace="e1e26239-795a-4e17-b322-4508bf3799ed"/>
    <xsd:element name="properties">
      <xsd:complexType>
        <xsd:sequence>
          <xsd:element name="documentManagement">
            <xsd:complexType>
              <xsd:all>
                <xsd:element ref="ns2:S_x0027_adresse_x0020__x00e0_"/>
                <xsd:element ref="ns2:Prescription"/>
                <xsd:element ref="ns2:Th_x00e8_me"/>
                <xsd:element ref="ns2:Type_x0020_document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e1e26239-795a-4e17-b322-4508bf3799ed" elementFormDefault="qualified">
    <xsd:import namespace="http://schemas.microsoft.com/office/2006/documentManagement/types"/>
    <xsd:element name="S_x0027_adresse_x0020__x00e0_" ma:index="8" ma:displayName="S'adresse à" ma:default="Unité administrative ou service" ma:format="Dropdown" ma:internalName="S_x0027_adresse_x0020__x00e0_">
      <xsd:simpleType>
        <xsd:restriction base="dms:Choice">
          <xsd:enumeration value="Gestionnaire"/>
          <xsd:enumeration value="Généraux"/>
          <xsd:enumeration value="Unité administrative ou service"/>
        </xsd:restriction>
      </xsd:simpleType>
    </xsd:element>
    <xsd:element name="Prescription" ma:index="9" ma:displayName="Prescription" ma:default="Non" ma:format="RadioButtons" ma:internalName="Prescription">
      <xsd:simpleType>
        <xsd:restriction base="dms:Choice">
          <xsd:enumeration value="Oui"/>
          <xsd:enumeration value="Non"/>
        </xsd:restriction>
      </xsd:simpleType>
    </xsd:element>
    <xsd:element name="Th_x00e8_me" ma:index="10" ma:displayName="Thème" ma:default="2.4-Enquêtes" ma:format="Dropdown" ma:internalName="Th_x00e8_me">
      <xsd:simpleType>
        <xsd:restriction base="dms:Choice">
          <xsd:enumeration value="na"/>
          <xsd:enumeration value="Horaires de travail"/>
          <xsd:enumeration value="2.1-Opérations générales"/>
          <xsd:enumeration value="2.2-Surveillance du territoire"/>
          <xsd:enumeration value="2.3-Arrestation et détention"/>
          <xsd:enumeration value="2.4-Enquêtes"/>
          <xsd:enumeration value="2.5-Services techniques et spécialisés"/>
          <xsd:enumeration value="2.6-Services communautaires, prévention et assistances"/>
          <xsd:enumeration value="Communiqués MSP et Gestion policière"/>
          <xsd:enumeration value="Guide des pratiques policières"/>
          <xsd:enumeration value="Notes internes"/>
        </xsd:restriction>
      </xsd:simpleType>
    </xsd:element>
    <xsd:element name="Type_x0020_document" ma:index="11" ma:displayName="Type document" ma:default="Procédure" ma:format="Dropdown" ma:internalName="Type_x0020_document">
      <xsd:simpleType>
        <xsd:restriction base="dms:Choice">
          <xsd:enumeration value="Autre document"/>
          <xsd:enumeration value="Formulaire"/>
          <xsd:enumeration value="Politique"/>
          <xsd:enumeration value="Procédure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 ma:readOnly="true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LongProperties xmlns="http://schemas.microsoft.com/office/2006/metadata/longProperties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FCC3A5A-7144-4F0D-95E1-938EF31C60A3}">
  <ds:schemaRefs>
    <ds:schemaRef ds:uri="http://purl.org/dc/terms/"/>
    <ds:schemaRef ds:uri="http://schemas.openxmlformats.org/package/2006/metadata/core-properties"/>
    <ds:schemaRef ds:uri="http://purl.org/dc/dcmitype/"/>
    <ds:schemaRef ds:uri="e1e26239-795a-4e17-b322-4508bf3799ed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3BD5AEE3-1D29-4C76-9B74-80B6A5930E5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1e26239-795a-4e17-b322-4508bf3799ed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871F9F88-1E21-4483-A6EC-90E46E33DF49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14E93B3D-67CD-4F71-A4AA-8EFF3C40141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26</vt:i4>
      </vt:variant>
      <vt:variant>
        <vt:lpstr>Plages nommées</vt:lpstr>
      </vt:variant>
      <vt:variant>
        <vt:i4>26</vt:i4>
      </vt:variant>
    </vt:vector>
  </HeadingPairs>
  <TitlesOfParts>
    <vt:vector size="52" baseType="lpstr">
      <vt:lpstr>Avril (recto)</vt:lpstr>
      <vt:lpstr>Avril (verso)</vt:lpstr>
      <vt:lpstr>Mai (recto)</vt:lpstr>
      <vt:lpstr>Mai (verso)</vt:lpstr>
      <vt:lpstr>Juin (recto)</vt:lpstr>
      <vt:lpstr>Juin (verso)</vt:lpstr>
      <vt:lpstr>Juillet (recto)</vt:lpstr>
      <vt:lpstr>Juillet (verso)</vt:lpstr>
      <vt:lpstr>Août (recto)</vt:lpstr>
      <vt:lpstr>Août (verso)</vt:lpstr>
      <vt:lpstr>Septembre (recto)</vt:lpstr>
      <vt:lpstr>Septembre (verso)</vt:lpstr>
      <vt:lpstr>Octobre (recto)</vt:lpstr>
      <vt:lpstr>Octobre (verso)</vt:lpstr>
      <vt:lpstr>Novembre (recto)</vt:lpstr>
      <vt:lpstr>Novembre (verso)</vt:lpstr>
      <vt:lpstr>Décembre (recto)</vt:lpstr>
      <vt:lpstr>Décembre (verso)</vt:lpstr>
      <vt:lpstr>Janvier (recto)</vt:lpstr>
      <vt:lpstr>Janvier (verso)</vt:lpstr>
      <vt:lpstr>Février (recto)</vt:lpstr>
      <vt:lpstr>Février (verso)</vt:lpstr>
      <vt:lpstr>Mars (recto)</vt:lpstr>
      <vt:lpstr>Mars (verso)</vt:lpstr>
      <vt:lpstr>Cumulatif</vt:lpstr>
      <vt:lpstr>Total Annuelle</vt:lpstr>
      <vt:lpstr>'Août (recto)'!Zone_d_impression</vt:lpstr>
      <vt:lpstr>'Août (verso)'!Zone_d_impression</vt:lpstr>
      <vt:lpstr>'Avril (recto)'!Zone_d_impression</vt:lpstr>
      <vt:lpstr>'Avril (verso)'!Zone_d_impression</vt:lpstr>
      <vt:lpstr>Cumulatif!Zone_d_impression</vt:lpstr>
      <vt:lpstr>'Décembre (recto)'!Zone_d_impression</vt:lpstr>
      <vt:lpstr>'Décembre (verso)'!Zone_d_impression</vt:lpstr>
      <vt:lpstr>'Février (recto)'!Zone_d_impression</vt:lpstr>
      <vt:lpstr>'Février (verso)'!Zone_d_impression</vt:lpstr>
      <vt:lpstr>'Janvier (recto)'!Zone_d_impression</vt:lpstr>
      <vt:lpstr>'Janvier (verso)'!Zone_d_impression</vt:lpstr>
      <vt:lpstr>'Juillet (recto)'!Zone_d_impression</vt:lpstr>
      <vt:lpstr>'Juillet (verso)'!Zone_d_impression</vt:lpstr>
      <vt:lpstr>'Juin (recto)'!Zone_d_impression</vt:lpstr>
      <vt:lpstr>'Juin (verso)'!Zone_d_impression</vt:lpstr>
      <vt:lpstr>'Mai (recto)'!Zone_d_impression</vt:lpstr>
      <vt:lpstr>'Mai (verso)'!Zone_d_impression</vt:lpstr>
      <vt:lpstr>'Mars (recto)'!Zone_d_impression</vt:lpstr>
      <vt:lpstr>'Mars (verso)'!Zone_d_impression</vt:lpstr>
      <vt:lpstr>'Novembre (recto)'!Zone_d_impression</vt:lpstr>
      <vt:lpstr>'Novembre (verso)'!Zone_d_impression</vt:lpstr>
      <vt:lpstr>'Octobre (recto)'!Zone_d_impression</vt:lpstr>
      <vt:lpstr>'Octobre (verso)'!Zone_d_impression</vt:lpstr>
      <vt:lpstr>'Septembre (recto)'!Zone_d_impression</vt:lpstr>
      <vt:lpstr>'Septembre (verso)'!Zone_d_impression</vt:lpstr>
      <vt:lpstr>'Total Annuelle'!Zone_d_impression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Formule 47</dc:title>
  <cp:lastModifiedBy>Lawrence Launiere</cp:lastModifiedBy>
  <cp:lastPrinted>2019-01-30T19:33:44Z</cp:lastPrinted>
  <dcterms:created xsi:type="dcterms:W3CDTF">1998-04-23T18:11:11Z</dcterms:created>
  <dcterms:modified xsi:type="dcterms:W3CDTF">2019-02-11T19:42:00Z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</Properties>
</file>