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10" windowHeight="13125" activeTab="0"/>
  </bookViews>
  <sheets>
    <sheet name="Feuil1" sheetId="1" r:id="rId1"/>
  </sheets>
  <definedNames>
    <definedName name="_xlfn.IFERROR" hidden="1">#NAME?</definedName>
    <definedName name="tx196">#REF!</definedName>
    <definedName name="tx55">#REF!</definedName>
  </definedNames>
  <calcPr fullCalcOnLoad="1"/>
</workbook>
</file>

<file path=xl/sharedStrings.xml><?xml version="1.0" encoding="utf-8"?>
<sst xmlns="http://schemas.openxmlformats.org/spreadsheetml/2006/main" count="42" uniqueCount="38">
  <si>
    <t>N° Immatriculation</t>
  </si>
  <si>
    <t>Type de motorisation</t>
  </si>
  <si>
    <t>Date de 1ère mise en circulation</t>
  </si>
  <si>
    <t>Date début de location prise en compte</t>
  </si>
  <si>
    <t>Date fin de location prise en compte</t>
  </si>
  <si>
    <t>&gt; 100 et ≤ 120</t>
  </si>
  <si>
    <t>&gt; 120 et ≤ 140</t>
  </si>
  <si>
    <t>&gt; 140 et ≤ 160</t>
  </si>
  <si>
    <t>&gt; 160 et ≤ 200</t>
  </si>
  <si>
    <t>&gt; 200 et ≤ 250</t>
  </si>
  <si>
    <t>&gt; 250</t>
  </si>
  <si>
    <t>Emission de CO 2</t>
  </si>
  <si>
    <t>≤ 50</t>
  </si>
  <si>
    <t>&gt; 50 et ≤ 100</t>
  </si>
  <si>
    <t>B</t>
  </si>
  <si>
    <t>C</t>
  </si>
  <si>
    <t>D</t>
  </si>
  <si>
    <t>date d'immatriculation</t>
  </si>
  <si>
    <t>A</t>
  </si>
  <si>
    <t>Date de la cession</t>
  </si>
  <si>
    <t>Période location</t>
  </si>
  <si>
    <t>E</t>
  </si>
  <si>
    <t>F</t>
  </si>
  <si>
    <t>G</t>
  </si>
  <si>
    <t>Tarif annuel</t>
  </si>
  <si>
    <t>H</t>
  </si>
  <si>
    <t>I</t>
  </si>
  <si>
    <t>J</t>
  </si>
  <si>
    <t>calcul de la taxe</t>
  </si>
  <si>
    <r>
      <t xml:space="preserve">Co2 g/km
Actuel
</t>
    </r>
    <r>
      <rPr>
        <b/>
        <sz val="11"/>
        <rFont val="Calibri"/>
        <family val="2"/>
      </rPr>
      <t>(v7)</t>
    </r>
  </si>
  <si>
    <t>Nombre de trimestre 2ème composante</t>
  </si>
  <si>
    <t>Nombre de trimestre 1 ère composante</t>
  </si>
  <si>
    <t>Nbre de jour  détention</t>
  </si>
  <si>
    <t>Année de 1ère mis en circulation</t>
  </si>
  <si>
    <t>Essence</t>
  </si>
  <si>
    <t>Diesel</t>
  </si>
  <si>
    <t>et après si b5 = diesel recherche colonne diesel…</t>
  </si>
  <si>
    <r>
      <t>Pour L5 =SI(B5="essence";RECHERCHEV(</t>
    </r>
    <r>
      <rPr>
        <b/>
        <sz val="10"/>
        <rFont val="Arial"/>
        <family val="2"/>
      </rPr>
      <t>ANNEE(C5)</t>
    </r>
    <r>
      <rPr>
        <sz val="10"/>
        <rFont val="Arial"/>
        <family val="2"/>
      </rPr>
      <t>;$E$17:$F$24;2;1);SI(B5="Diesel";RECHERCHEV(</t>
    </r>
    <r>
      <rPr>
        <b/>
        <sz val="10"/>
        <rFont val="Arial"/>
        <family val="2"/>
      </rPr>
      <t>ANNEE(C5)</t>
    </r>
    <r>
      <rPr>
        <sz val="10"/>
        <rFont val="Arial"/>
        <family val="2"/>
      </rPr>
      <t>;$E$17:$G$24;3;1);""))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</si>
</sst>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[$-40C]mmm\-yy;@"/>
    <numFmt numFmtId="174" formatCode="[$-40C]mmmmm;@"/>
    <numFmt numFmtId="175" formatCode="[$-40C]d\-mmm;@"/>
    <numFmt numFmtId="176" formatCode="mmm\-yyyy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0.000"/>
    <numFmt numFmtId="181" formatCode="0.0"/>
  </numFmts>
  <fonts count="41">
    <font>
      <sz val="10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Tahom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444444"/>
      <name val="Tahom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rgb="FFECF4F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3" fillId="25" borderId="10" xfId="0" applyFont="1" applyFill="1" applyBorder="1" applyAlignment="1" applyProtection="1">
      <alignment horizontal="center" vertical="top" wrapText="1"/>
      <protection locked="0"/>
    </xf>
    <xf numFmtId="14" fontId="23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39" fillId="0" borderId="0" xfId="0" applyFont="1" applyAlignment="1">
      <alignment vertical="center" wrapText="1"/>
    </xf>
    <xf numFmtId="0" fontId="39" fillId="33" borderId="11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vertical="center" wrapText="1"/>
    </xf>
    <xf numFmtId="0" fontId="39" fillId="35" borderId="11" xfId="0" applyFont="1" applyFill="1" applyBorder="1" applyAlignment="1">
      <alignment vertical="center" wrapText="1"/>
    </xf>
    <xf numFmtId="0" fontId="39" fillId="35" borderId="12" xfId="0" applyFont="1" applyFill="1" applyBorder="1" applyAlignment="1">
      <alignment vertical="center" wrapText="1"/>
    </xf>
    <xf numFmtId="6" fontId="39" fillId="33" borderId="11" xfId="0" applyNumberFormat="1" applyFont="1" applyFill="1" applyBorder="1" applyAlignment="1">
      <alignment horizontal="right" vertical="center" wrapText="1"/>
    </xf>
    <xf numFmtId="6" fontId="39" fillId="34" borderId="11" xfId="0" applyNumberFormat="1" applyFont="1" applyFill="1" applyBorder="1" applyAlignment="1">
      <alignment horizontal="right" vertical="center" wrapText="1"/>
    </xf>
    <xf numFmtId="8" fontId="39" fillId="35" borderId="11" xfId="0" applyNumberFormat="1" applyFont="1" applyFill="1" applyBorder="1" applyAlignment="1">
      <alignment horizontal="right" vertical="center" wrapText="1"/>
    </xf>
    <xf numFmtId="8" fontId="39" fillId="33" borderId="11" xfId="0" applyNumberFormat="1" applyFont="1" applyFill="1" applyBorder="1" applyAlignment="1">
      <alignment horizontal="right" vertical="center" wrapText="1"/>
    </xf>
    <xf numFmtId="8" fontId="39" fillId="34" borderId="11" xfId="0" applyNumberFormat="1" applyFont="1" applyFill="1" applyBorder="1" applyAlignment="1">
      <alignment horizontal="right" vertical="center" wrapText="1"/>
    </xf>
    <xf numFmtId="6" fontId="39" fillId="35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14" fontId="23" fillId="25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1" fontId="0" fillId="0" borderId="0" xfId="0" applyNumberFormat="1" applyFont="1" applyAlignment="1">
      <alignment horizontal="center"/>
    </xf>
    <xf numFmtId="1" fontId="39" fillId="33" borderId="11" xfId="0" applyNumberFormat="1" applyFont="1" applyFill="1" applyBorder="1" applyAlignment="1">
      <alignment horizontal="right" vertical="center" wrapText="1"/>
    </xf>
    <xf numFmtId="1" fontId="39" fillId="35" borderId="11" xfId="0" applyNumberFormat="1" applyFont="1" applyFill="1" applyBorder="1" applyAlignment="1">
      <alignment horizontal="right" vertical="center" wrapText="1"/>
    </xf>
    <xf numFmtId="1" fontId="39" fillId="34" borderId="11" xfId="0" applyNumberFormat="1" applyFont="1" applyFill="1" applyBorder="1" applyAlignment="1">
      <alignment horizontal="right" vertical="center" wrapText="1"/>
    </xf>
    <xf numFmtId="1" fontId="39" fillId="35" borderId="12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39" fillId="34" borderId="11" xfId="0" applyFont="1" applyFill="1" applyBorder="1" applyAlignment="1">
      <alignment horizontal="right" vertical="center" wrapText="1"/>
    </xf>
    <xf numFmtId="0" fontId="40" fillId="0" borderId="0" xfId="0" applyFont="1" applyAlignment="1" quotePrefix="1">
      <alignment horizontal="center"/>
    </xf>
    <xf numFmtId="0" fontId="4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39" fillId="33" borderId="11" xfId="0" applyNumberFormat="1" applyFont="1" applyFill="1" applyBorder="1" applyAlignment="1">
      <alignment vertical="center" wrapText="1"/>
    </xf>
    <xf numFmtId="1" fontId="39" fillId="35" borderId="11" xfId="0" applyNumberFormat="1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12</xdr:row>
      <xdr:rowOff>9525</xdr:rowOff>
    </xdr:from>
    <xdr:to>
      <xdr:col>13</xdr:col>
      <xdr:colOff>666750</xdr:colOff>
      <xdr:row>16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8001000" y="2743200"/>
          <a:ext cx="4219575" cy="1066800"/>
        </a:xfrm>
        <a:prstGeom prst="wedgeRectCallout">
          <a:avLst>
            <a:gd name="adj1" fmla="val -126023"/>
            <a:gd name="adj2" fmla="val 77680"/>
          </a:avLst>
        </a:prstGeom>
        <a:solidFill>
          <a:srgbClr val="FFFFFF"/>
        </a:solidFill>
        <a:ln w="38100" cmpd="sng">
          <a:solidFill>
            <a:srgbClr val="5B9B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METTRE LE CHIFFRE DES ANNEES</a:t>
          </a:r>
          <a:r>
            <a:rPr lang="en-US" cap="none" sz="1100" b="0" i="0" u="none" baseline="0">
              <a:solidFill>
                <a:srgbClr val="000000"/>
              </a:solidFill>
            </a:rPr>
            <a:t> AU FORMAT NOMBRE SANS DECIMALE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16.00390625" style="0" customWidth="1"/>
    <col min="3" max="3" width="16.28125" style="0" customWidth="1"/>
    <col min="4" max="4" width="18.57421875" style="0" customWidth="1"/>
    <col min="5" max="5" width="19.57421875" style="0" customWidth="1"/>
    <col min="14" max="14" width="23.8515625" style="0" customWidth="1"/>
  </cols>
  <sheetData>
    <row r="2" spans="6:7" ht="12.75">
      <c r="F2" s="34" t="s">
        <v>20</v>
      </c>
      <c r="G2" s="35"/>
    </row>
    <row r="3" spans="1:14" ht="75">
      <c r="A3" s="3" t="s">
        <v>0</v>
      </c>
      <c r="B3" s="3" t="s">
        <v>1</v>
      </c>
      <c r="C3" s="4" t="s">
        <v>17</v>
      </c>
      <c r="D3" s="4" t="s">
        <v>2</v>
      </c>
      <c r="E3" s="4" t="s">
        <v>19</v>
      </c>
      <c r="F3" s="4" t="s">
        <v>3</v>
      </c>
      <c r="G3" s="4" t="s">
        <v>4</v>
      </c>
      <c r="H3" s="17" t="s">
        <v>32</v>
      </c>
      <c r="I3" s="3" t="s">
        <v>29</v>
      </c>
      <c r="J3" s="17" t="s">
        <v>24</v>
      </c>
      <c r="K3" s="17" t="s">
        <v>31</v>
      </c>
      <c r="L3" s="17" t="s">
        <v>24</v>
      </c>
      <c r="M3" s="17" t="s">
        <v>30</v>
      </c>
      <c r="N3" s="17" t="s">
        <v>28</v>
      </c>
    </row>
    <row r="4" spans="1:14" ht="12.75">
      <c r="A4" s="19"/>
      <c r="B4" s="19"/>
      <c r="C4" s="18" t="s">
        <v>18</v>
      </c>
      <c r="D4" s="18" t="s">
        <v>14</v>
      </c>
      <c r="E4" s="18" t="s">
        <v>15</v>
      </c>
      <c r="F4" s="36" t="s">
        <v>16</v>
      </c>
      <c r="G4" s="37"/>
      <c r="H4" s="20" t="s">
        <v>21</v>
      </c>
      <c r="I4" s="20" t="s">
        <v>22</v>
      </c>
      <c r="J4" s="20" t="s">
        <v>23</v>
      </c>
      <c r="K4" s="20" t="s">
        <v>25</v>
      </c>
      <c r="L4" s="20" t="s">
        <v>26</v>
      </c>
      <c r="M4" s="20" t="s">
        <v>27</v>
      </c>
      <c r="N4" s="20"/>
    </row>
    <row r="5" spans="1:14" ht="12.75">
      <c r="A5" s="16"/>
      <c r="B5" s="33" t="s">
        <v>35</v>
      </c>
      <c r="C5" s="1">
        <v>42886</v>
      </c>
      <c r="D5" s="1">
        <v>42886</v>
      </c>
      <c r="E5" s="2"/>
      <c r="F5" s="1">
        <v>43101</v>
      </c>
      <c r="G5" s="1">
        <v>43465</v>
      </c>
      <c r="H5" s="22">
        <f>DATEDIF(F5,G5,"d")+1</f>
        <v>365</v>
      </c>
      <c r="I5" s="2">
        <v>156</v>
      </c>
      <c r="J5" s="30">
        <f>I5*VLOOKUP(I5,$A$17:$B$24,2,1)</f>
        <v>1794</v>
      </c>
      <c r="K5" s="2">
        <v>4</v>
      </c>
      <c r="L5" s="32">
        <f>IF(B5="essence",VLOOKUP(YEAR(C5),$E$17:$F$24,2,1),IF(B5="Diesel",VLOOKUP(YEAR(C5),$E$17:$G$24,3,1),""))</f>
        <v>40</v>
      </c>
      <c r="M5" s="2">
        <v>4</v>
      </c>
      <c r="N5" s="2">
        <f>J5+L5</f>
        <v>1834</v>
      </c>
    </row>
    <row r="6" spans="1:14" ht="12.75">
      <c r="A6" s="16"/>
      <c r="B6" s="33" t="s">
        <v>34</v>
      </c>
      <c r="C6" s="1">
        <v>42213</v>
      </c>
      <c r="D6" s="1">
        <v>42213</v>
      </c>
      <c r="E6" s="2"/>
      <c r="F6" s="1">
        <v>43101</v>
      </c>
      <c r="G6" s="1">
        <v>43465</v>
      </c>
      <c r="H6" s="22">
        <f>DATEDIF(F6,G6,"d")+1</f>
        <v>365</v>
      </c>
      <c r="I6" s="2">
        <v>129</v>
      </c>
      <c r="J6" s="30">
        <f>I6*VLOOKUP(I6,$A$17:$B$24,2,1)</f>
        <v>709.5</v>
      </c>
      <c r="K6" s="2">
        <v>4</v>
      </c>
      <c r="L6" s="32">
        <f>VLOOKUP(C6,$E$17:$F$24,2,1)</f>
        <v>20</v>
      </c>
      <c r="M6" s="2">
        <v>4</v>
      </c>
      <c r="N6" s="2">
        <f>J6+L6</f>
        <v>729.5</v>
      </c>
    </row>
    <row r="7" spans="10:12" ht="12.75">
      <c r="J7" s="29"/>
      <c r="L7" s="29" t="s">
        <v>36</v>
      </c>
    </row>
    <row r="10" ht="12.75">
      <c r="H10" s="29" t="s">
        <v>37</v>
      </c>
    </row>
    <row r="16" spans="1:7" ht="33" customHeight="1">
      <c r="A16" s="27" t="s">
        <v>11</v>
      </c>
      <c r="B16" s="21"/>
      <c r="C16" s="27" t="s">
        <v>11</v>
      </c>
      <c r="E16" s="28" t="s">
        <v>33</v>
      </c>
      <c r="F16" s="27" t="s">
        <v>34</v>
      </c>
      <c r="G16" s="27" t="s">
        <v>35</v>
      </c>
    </row>
    <row r="17" spans="1:7" ht="14.25">
      <c r="A17" s="7">
        <v>0</v>
      </c>
      <c r="B17" s="11">
        <v>0</v>
      </c>
      <c r="C17" s="7" t="s">
        <v>12</v>
      </c>
      <c r="E17" s="31">
        <v>2016</v>
      </c>
      <c r="F17" s="25">
        <v>70</v>
      </c>
      <c r="G17" s="25">
        <v>600</v>
      </c>
    </row>
    <row r="18" spans="1:7" ht="14.25">
      <c r="A18" s="6">
        <v>50.01</v>
      </c>
      <c r="B18" s="10">
        <v>2</v>
      </c>
      <c r="C18" s="6" t="s">
        <v>13</v>
      </c>
      <c r="E18" s="38">
        <v>2000</v>
      </c>
      <c r="F18" s="23">
        <v>45</v>
      </c>
      <c r="G18" s="23">
        <v>400</v>
      </c>
    </row>
    <row r="19" spans="1:7" ht="14.25">
      <c r="A19" s="8">
        <v>100.01</v>
      </c>
      <c r="B19" s="12">
        <v>4</v>
      </c>
      <c r="C19" s="8" t="s">
        <v>5</v>
      </c>
      <c r="E19" s="39">
        <v>2005</v>
      </c>
      <c r="F19" s="24">
        <v>45</v>
      </c>
      <c r="G19" s="24">
        <v>300</v>
      </c>
    </row>
    <row r="20" spans="1:7" ht="14.25">
      <c r="A20" s="6">
        <v>120.01</v>
      </c>
      <c r="B20" s="13">
        <v>5.5</v>
      </c>
      <c r="C20" s="6" t="s">
        <v>6</v>
      </c>
      <c r="E20" s="38">
        <v>2010</v>
      </c>
      <c r="F20" s="23">
        <v>45</v>
      </c>
      <c r="G20" s="23">
        <v>100</v>
      </c>
    </row>
    <row r="21" spans="1:7" ht="14.25">
      <c r="A21" s="8">
        <v>140.01</v>
      </c>
      <c r="B21" s="12">
        <v>11.5</v>
      </c>
      <c r="C21" s="8" t="s">
        <v>7</v>
      </c>
      <c r="E21" s="8">
        <v>2011</v>
      </c>
      <c r="F21" s="24">
        <v>20</v>
      </c>
      <c r="G21" s="24">
        <v>40</v>
      </c>
    </row>
    <row r="22" spans="1:7" ht="14.25">
      <c r="A22" s="7">
        <v>160.01</v>
      </c>
      <c r="B22" s="14">
        <v>18</v>
      </c>
      <c r="C22" s="7" t="s">
        <v>8</v>
      </c>
      <c r="E22" s="7"/>
      <c r="F22" s="25"/>
      <c r="G22" s="25"/>
    </row>
    <row r="23" spans="1:7" ht="14.25">
      <c r="A23" s="8">
        <v>200.01</v>
      </c>
      <c r="B23" s="12">
        <v>21.5</v>
      </c>
      <c r="C23" s="8" t="s">
        <v>9</v>
      </c>
      <c r="E23" s="8"/>
      <c r="F23" s="24"/>
      <c r="G23" s="24"/>
    </row>
    <row r="24" spans="1:7" ht="15" thickBot="1">
      <c r="A24" s="9">
        <v>250.01</v>
      </c>
      <c r="B24" s="15">
        <v>27</v>
      </c>
      <c r="C24" s="9" t="s">
        <v>10</v>
      </c>
      <c r="E24" s="9"/>
      <c r="F24" s="26"/>
      <c r="G24" s="26"/>
    </row>
    <row r="26" ht="14.25">
      <c r="A26" s="5"/>
    </row>
  </sheetData>
  <sheetProtection/>
  <mergeCells count="2">
    <mergeCell ref="F2:G2"/>
    <mergeCell ref="F4:G4"/>
  </mergeCells>
  <dataValidations count="1">
    <dataValidation type="list" allowBlank="1" showInputMessage="1" showErrorMessage="1" sqref="B3 B5:B6">
      <formula1>$F$16:$G$16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</dc:creator>
  <cp:keywords/>
  <dc:description/>
  <cp:lastModifiedBy>Jean-Luc Courtin</cp:lastModifiedBy>
  <cp:lastPrinted>2019-01-14T15:27:46Z</cp:lastPrinted>
  <dcterms:created xsi:type="dcterms:W3CDTF">2001-01-18T14:43:28Z</dcterms:created>
  <dcterms:modified xsi:type="dcterms:W3CDTF">2019-02-11T11:46:44Z</dcterms:modified>
  <cp:category/>
  <cp:version/>
  <cp:contentType/>
  <cp:contentStatus/>
</cp:coreProperties>
</file>