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ichel\Downloads\"/>
    </mc:Choice>
  </mc:AlternateContent>
  <bookViews>
    <workbookView xWindow="0" yWindow="0" windowWidth="19200" windowHeight="8320" tabRatio="696"/>
  </bookViews>
  <sheets>
    <sheet name="Calendrier" sheetId="17" r:id="rId1"/>
    <sheet name="Suvi des actions" sheetId="16" r:id="rId2"/>
    <sheet name="Teams" sheetId="18" r:id="rId3"/>
    <sheet name="Team 1" sheetId="13" r:id="rId4"/>
    <sheet name="Team 2" sheetId="14" r:id="rId5"/>
    <sheet name="Astreinte Paie" sheetId="15" r:id="rId6"/>
    <sheet name="Sources" sheetId="6" r:id="rId7"/>
    <sheet name="Feuil1" sheetId="12" state="hidden" r:id="rId8"/>
  </sheets>
  <externalReferences>
    <externalReference r:id="rId9"/>
  </externalReferences>
  <definedNames>
    <definedName name="Debut_1_ACH">'Team 1'!$H$3:$H$2256</definedName>
    <definedName name="Debut_1_LS">'Team 1'!$N$3:$N$530</definedName>
    <definedName name="Debut_1_SD">'Team 1'!$B$3:$B$2222</definedName>
    <definedName name="Debut_1_SW">'Team 1'!$N$3:$N$2192</definedName>
    <definedName name="Debut_2_NL">'Team 2'!$B$4:$B$982</definedName>
    <definedName name="Debut_2_PP">'Team 2'!$H$4:$H$1346</definedName>
    <definedName name="Debut_3_AL">'Astreinte Paie'!$B$3:$B$983</definedName>
    <definedName name="Debut_3_ME">'Astreinte Paie'!$N$3:$N$241</definedName>
    <definedName name="Debut_3_SL">'Astreinte Paie'!$H$3:$H$810</definedName>
    <definedName name="Fin_1_ACH">'Team 1'!$J$3:$J$2137</definedName>
    <definedName name="FIN_1_LS">'Team 1'!$P$3:$P$526</definedName>
    <definedName name="Fin_1_SD">'Team 1'!$D$3:$D$1738</definedName>
    <definedName name="Fin_1_SW">'Team 1'!$P$3:$P$1515</definedName>
    <definedName name="Fin_2_NL">'Team 2'!$D$4:$D$1186</definedName>
    <definedName name="Fin_2_PP">'Team 2'!$J$4:$J$1313</definedName>
    <definedName name="Fin_3_AL">'Astreinte Paie'!$D$3:$D$1257</definedName>
    <definedName name="Fin_3_ME">'Astreinte Paie'!$P$3:$P$222</definedName>
    <definedName name="Fin_3_SL">'Astreinte Paie'!$J$3:$J$249</definedName>
    <definedName name="Jours_feries">Sources!$AA$3:$AA$13</definedName>
    <definedName name="Remise_Complementaire_1">Sources!$AA$42:$AA$53</definedName>
    <definedName name="Remise_Complementaire_2">Sources!$AA$55:$AA$66</definedName>
    <definedName name="Remise_Principale_1">Sources!$AA$16:$AA$27</definedName>
    <definedName name="Remise_Principale_2">Sources!$AA$29:$AA$40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2" i="18" l="1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9" i="18"/>
  <c r="C30" i="18"/>
  <c r="C31" i="18"/>
  <c r="AA16" i="6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" i="18"/>
  <c r="C4" i="18"/>
  <c r="C5" i="18"/>
  <c r="C6" i="18"/>
  <c r="C7" i="18"/>
  <c r="C8" i="18"/>
  <c r="C9" i="18"/>
  <c r="C10" i="18"/>
  <c r="C11" i="18"/>
  <c r="C2" i="18"/>
  <c r="V8" i="13" l="1"/>
  <c r="V9" i="13"/>
  <c r="V10" i="13"/>
  <c r="V11" i="13"/>
  <c r="V12" i="13"/>
  <c r="V13" i="13"/>
  <c r="V14" i="13"/>
  <c r="V15" i="13"/>
  <c r="V16" i="13"/>
  <c r="V17" i="13"/>
  <c r="V18" i="13"/>
  <c r="V19" i="13"/>
  <c r="V20" i="13"/>
  <c r="V21" i="13"/>
  <c r="V22" i="13"/>
  <c r="V23" i="13"/>
  <c r="V24" i="13"/>
  <c r="V25" i="13"/>
  <c r="V26" i="13"/>
  <c r="V27" i="13"/>
  <c r="V28" i="13"/>
  <c r="V29" i="13"/>
  <c r="V30" i="13"/>
  <c r="V31" i="13"/>
  <c r="V32" i="13"/>
  <c r="V33" i="13"/>
  <c r="V34" i="13"/>
  <c r="V35" i="13"/>
  <c r="V36" i="13"/>
  <c r="V37" i="13"/>
  <c r="V38" i="13"/>
  <c r="V39" i="13"/>
  <c r="V40" i="13"/>
  <c r="V41" i="13"/>
  <c r="V42" i="13"/>
  <c r="V43" i="13"/>
  <c r="V44" i="13"/>
  <c r="D8" i="13" l="1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J8" i="13"/>
  <c r="J9" i="13"/>
  <c r="J10" i="13"/>
  <c r="J11" i="13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J32" i="13"/>
  <c r="J33" i="13"/>
  <c r="J34" i="13"/>
  <c r="J35" i="13"/>
  <c r="J36" i="13"/>
  <c r="J37" i="13"/>
  <c r="J38" i="13"/>
  <c r="J39" i="13"/>
  <c r="J40" i="13"/>
  <c r="J41" i="13"/>
  <c r="J42" i="13"/>
  <c r="J43" i="13"/>
  <c r="P16" i="15"/>
  <c r="P17" i="15"/>
  <c r="P18" i="15"/>
  <c r="P19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35" i="15"/>
  <c r="P36" i="15"/>
  <c r="P37" i="15"/>
  <c r="P38" i="15"/>
  <c r="P39" i="15"/>
  <c r="P40" i="15"/>
  <c r="P41" i="15"/>
  <c r="P42" i="15"/>
  <c r="P43" i="15"/>
  <c r="P44" i="15"/>
  <c r="P45" i="15"/>
  <c r="P46" i="15"/>
  <c r="P47" i="15"/>
  <c r="P48" i="15"/>
  <c r="P49" i="15"/>
  <c r="P50" i="15"/>
  <c r="P51" i="15"/>
  <c r="P52" i="15"/>
  <c r="P53" i="15"/>
  <c r="P54" i="15"/>
  <c r="P55" i="15"/>
  <c r="P56" i="15"/>
  <c r="P57" i="15"/>
  <c r="P58" i="15"/>
  <c r="P59" i="15"/>
  <c r="P60" i="15"/>
  <c r="P61" i="15"/>
  <c r="P62" i="15"/>
  <c r="P63" i="15"/>
  <c r="P64" i="15"/>
  <c r="P65" i="15"/>
  <c r="P66" i="15"/>
  <c r="P67" i="15"/>
  <c r="P68" i="15"/>
  <c r="P69" i="15"/>
  <c r="P70" i="15"/>
  <c r="P71" i="15"/>
  <c r="P72" i="15"/>
  <c r="P73" i="15"/>
  <c r="P74" i="15"/>
  <c r="P75" i="15"/>
  <c r="P76" i="15"/>
  <c r="P77" i="15"/>
  <c r="P78" i="15"/>
  <c r="P79" i="15"/>
  <c r="P80" i="15"/>
  <c r="P81" i="15"/>
  <c r="P82" i="15"/>
  <c r="P83" i="15"/>
  <c r="P84" i="15"/>
  <c r="P85" i="15"/>
  <c r="P86" i="15"/>
  <c r="P87" i="15"/>
  <c r="P88" i="15"/>
  <c r="P89" i="15"/>
  <c r="P90" i="15"/>
  <c r="P91" i="15"/>
  <c r="P92" i="15"/>
  <c r="P93" i="15"/>
  <c r="P94" i="15"/>
  <c r="P95" i="15"/>
  <c r="P96" i="15"/>
  <c r="P97" i="15"/>
  <c r="P98" i="15"/>
  <c r="P99" i="15"/>
  <c r="P100" i="15"/>
  <c r="P101" i="15"/>
  <c r="P102" i="15"/>
  <c r="P103" i="15"/>
  <c r="P104" i="15"/>
  <c r="P105" i="15"/>
  <c r="P106" i="15"/>
  <c r="P107" i="15"/>
  <c r="P108" i="15"/>
  <c r="P109" i="15"/>
  <c r="P110" i="15"/>
  <c r="P111" i="15"/>
  <c r="P112" i="15"/>
  <c r="P113" i="15"/>
  <c r="P114" i="15"/>
  <c r="P115" i="15"/>
  <c r="P116" i="15"/>
  <c r="P117" i="15"/>
  <c r="P118" i="15"/>
  <c r="P119" i="15"/>
  <c r="P120" i="15"/>
  <c r="P121" i="15"/>
  <c r="P122" i="15"/>
  <c r="P123" i="15"/>
  <c r="P124" i="15"/>
  <c r="P125" i="15"/>
  <c r="P126" i="15"/>
  <c r="P127" i="15"/>
  <c r="P128" i="15"/>
  <c r="P129" i="15"/>
  <c r="P130" i="15"/>
  <c r="P131" i="15"/>
  <c r="P132" i="15"/>
  <c r="P133" i="15"/>
  <c r="P134" i="15"/>
  <c r="P135" i="15"/>
  <c r="P136" i="15"/>
  <c r="P137" i="15"/>
  <c r="P138" i="15"/>
  <c r="P139" i="15"/>
  <c r="P140" i="15"/>
  <c r="P141" i="15"/>
  <c r="P142" i="15"/>
  <c r="P143" i="15"/>
  <c r="P144" i="15"/>
  <c r="P145" i="15"/>
  <c r="P146" i="15"/>
  <c r="P147" i="15"/>
  <c r="P148" i="15"/>
  <c r="P149" i="15"/>
  <c r="P150" i="15"/>
  <c r="P151" i="15"/>
  <c r="P152" i="15"/>
  <c r="P153" i="15"/>
  <c r="P154" i="15"/>
  <c r="P155" i="15"/>
  <c r="P156" i="15"/>
  <c r="P157" i="15"/>
  <c r="P158" i="15"/>
  <c r="P159" i="15"/>
  <c r="P160" i="15"/>
  <c r="P161" i="15"/>
  <c r="P162" i="15"/>
  <c r="P163" i="15"/>
  <c r="P164" i="15"/>
  <c r="P165" i="15"/>
  <c r="P166" i="15"/>
  <c r="P167" i="15"/>
  <c r="P168" i="15"/>
  <c r="P169" i="15"/>
  <c r="P170" i="15"/>
  <c r="P171" i="15"/>
  <c r="P172" i="15"/>
  <c r="P173" i="15"/>
  <c r="P174" i="15"/>
  <c r="P175" i="15"/>
  <c r="P176" i="15"/>
  <c r="P177" i="15"/>
  <c r="P178" i="15"/>
  <c r="P179" i="15"/>
  <c r="P180" i="15"/>
  <c r="P181" i="15"/>
  <c r="P182" i="15"/>
  <c r="P183" i="15"/>
  <c r="P184" i="15"/>
  <c r="P185" i="15"/>
  <c r="P186" i="15"/>
  <c r="P187" i="15"/>
  <c r="P188" i="15"/>
  <c r="P189" i="15"/>
  <c r="P190" i="15"/>
  <c r="P191" i="15"/>
  <c r="P192" i="15"/>
  <c r="P193" i="15"/>
  <c r="P194" i="15"/>
  <c r="P195" i="15"/>
  <c r="P196" i="15"/>
  <c r="P197" i="15"/>
  <c r="P198" i="15"/>
  <c r="P199" i="15"/>
  <c r="P200" i="15"/>
  <c r="P201" i="15"/>
  <c r="P202" i="15"/>
  <c r="P203" i="15"/>
  <c r="P204" i="15"/>
  <c r="P205" i="15"/>
  <c r="P206" i="15"/>
  <c r="P207" i="15"/>
  <c r="P208" i="15"/>
  <c r="P209" i="15"/>
  <c r="P210" i="15"/>
  <c r="P211" i="15"/>
  <c r="P212" i="15"/>
  <c r="P213" i="15"/>
  <c r="P214" i="15"/>
  <c r="P215" i="15"/>
  <c r="P216" i="15"/>
  <c r="P217" i="15"/>
  <c r="P218" i="15"/>
  <c r="P219" i="15"/>
  <c r="P220" i="15"/>
  <c r="P221" i="15"/>
  <c r="P222" i="15"/>
  <c r="P223" i="15"/>
  <c r="P224" i="15"/>
  <c r="P225" i="15"/>
  <c r="P226" i="15"/>
  <c r="P227" i="15"/>
  <c r="P228" i="15"/>
  <c r="P229" i="15"/>
  <c r="P230" i="15"/>
  <c r="P231" i="15"/>
  <c r="P232" i="15"/>
  <c r="P233" i="15"/>
  <c r="P234" i="15"/>
  <c r="P235" i="15"/>
  <c r="P236" i="15"/>
  <c r="P237" i="15"/>
  <c r="P238" i="15"/>
  <c r="P239" i="15"/>
  <c r="P240" i="15"/>
  <c r="P241" i="15"/>
  <c r="P8" i="15"/>
  <c r="P9" i="15"/>
  <c r="P10" i="15"/>
  <c r="P11" i="15"/>
  <c r="P12" i="15"/>
  <c r="P13" i="15"/>
  <c r="P14" i="15"/>
  <c r="P15" i="15"/>
  <c r="J7" i="15"/>
  <c r="J8" i="15"/>
  <c r="J9" i="15"/>
  <c r="J10" i="15"/>
  <c r="J11" i="15"/>
  <c r="J12" i="15"/>
  <c r="J13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8" i="15"/>
  <c r="J99" i="15"/>
  <c r="J100" i="15"/>
  <c r="J101" i="15"/>
  <c r="J102" i="15"/>
  <c r="J103" i="15"/>
  <c r="J104" i="15"/>
  <c r="J105" i="15"/>
  <c r="J106" i="15"/>
  <c r="J107" i="15"/>
  <c r="J108" i="15"/>
  <c r="J109" i="15"/>
  <c r="J110" i="15"/>
  <c r="J111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4" i="15"/>
  <c r="J215" i="15"/>
  <c r="J216" i="15"/>
  <c r="J217" i="15"/>
  <c r="J218" i="15"/>
  <c r="J219" i="15"/>
  <c r="J220" i="15"/>
  <c r="J221" i="15"/>
  <c r="J222" i="15"/>
  <c r="J223" i="15"/>
  <c r="J224" i="15"/>
  <c r="J225" i="15"/>
  <c r="J226" i="15"/>
  <c r="J227" i="15"/>
  <c r="J228" i="15"/>
  <c r="J229" i="15"/>
  <c r="J230" i="15"/>
  <c r="J231" i="15"/>
  <c r="J232" i="15"/>
  <c r="J233" i="15"/>
  <c r="J234" i="15"/>
  <c r="J235" i="15"/>
  <c r="J236" i="15"/>
  <c r="J237" i="15"/>
  <c r="J238" i="15"/>
  <c r="J239" i="15"/>
  <c r="J240" i="15"/>
  <c r="J241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P8" i="13"/>
  <c r="P9" i="13"/>
  <c r="P10" i="13"/>
  <c r="P11" i="13"/>
  <c r="P12" i="13"/>
  <c r="P13" i="13"/>
  <c r="P14" i="13"/>
  <c r="P15" i="13"/>
  <c r="P16" i="13"/>
  <c r="P17" i="13"/>
  <c r="P18" i="13"/>
  <c r="P19" i="13"/>
  <c r="P20" i="13"/>
  <c r="P21" i="13"/>
  <c r="P22" i="13"/>
  <c r="P23" i="13"/>
  <c r="P24" i="13"/>
  <c r="P25" i="13"/>
  <c r="P26" i="13"/>
  <c r="P27" i="13"/>
  <c r="P28" i="13"/>
  <c r="P29" i="13"/>
  <c r="P30" i="13"/>
  <c r="P31" i="13"/>
  <c r="P32" i="13"/>
  <c r="P33" i="13"/>
  <c r="P34" i="13"/>
  <c r="P35" i="13"/>
  <c r="P36" i="13"/>
  <c r="P37" i="13"/>
  <c r="P38" i="13"/>
  <c r="P39" i="13"/>
  <c r="P40" i="13"/>
  <c r="P41" i="13"/>
  <c r="P42" i="13"/>
  <c r="P43" i="13"/>
  <c r="P44" i="13"/>
  <c r="O12" i="14" l="1"/>
  <c r="O13" i="14"/>
  <c r="O14" i="14"/>
  <c r="O15" i="14"/>
  <c r="O16" i="14"/>
  <c r="O17" i="14"/>
  <c r="O18" i="14"/>
  <c r="O19" i="14"/>
  <c r="O20" i="14"/>
  <c r="D17" i="14"/>
  <c r="D18" i="14"/>
  <c r="D19" i="14"/>
  <c r="D20" i="14"/>
  <c r="M5" i="14"/>
  <c r="M6" i="14"/>
  <c r="M7" i="14"/>
  <c r="M8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4" i="14"/>
  <c r="D9" i="14"/>
  <c r="D10" i="14"/>
  <c r="D11" i="14"/>
  <c r="D12" i="14"/>
  <c r="D13" i="14"/>
  <c r="D14" i="14"/>
  <c r="D15" i="14"/>
  <c r="D16" i="14"/>
  <c r="J10" i="14"/>
  <c r="J11" i="14"/>
  <c r="J12" i="14"/>
  <c r="J13" i="14"/>
  <c r="J14" i="14"/>
  <c r="J15" i="14"/>
  <c r="J16" i="14"/>
  <c r="J17" i="14"/>
  <c r="J18" i="14"/>
  <c r="J19" i="14"/>
  <c r="J20" i="14"/>
  <c r="N6" i="14"/>
  <c r="N7" i="14"/>
  <c r="N8" i="14"/>
  <c r="N9" i="14"/>
  <c r="N10" i="14"/>
  <c r="N11" i="14"/>
  <c r="N12" i="14"/>
  <c r="N13" i="14"/>
  <c r="N14" i="14"/>
  <c r="N15" i="14"/>
  <c r="N16" i="14"/>
  <c r="N17" i="14"/>
  <c r="N18" i="14"/>
  <c r="N19" i="14"/>
  <c r="N20" i="14"/>
  <c r="O6" i="14"/>
  <c r="O7" i="14"/>
  <c r="O8" i="14"/>
  <c r="O9" i="14"/>
  <c r="O10" i="14"/>
  <c r="O11" i="14"/>
  <c r="O4" i="14"/>
  <c r="N4" i="14"/>
  <c r="C6" i="17" l="1"/>
  <c r="C11" i="17" s="1"/>
  <c r="C13" i="17" l="1"/>
  <c r="C9" i="17"/>
  <c r="C17" i="17"/>
  <c r="C19" i="17"/>
  <c r="C16" i="17"/>
  <c r="C14" i="17"/>
  <c r="C18" i="17"/>
  <c r="C15" i="17"/>
  <c r="C22" i="17" s="1"/>
  <c r="C23" i="17" s="1"/>
  <c r="C12" i="17"/>
  <c r="AA54" i="6"/>
  <c r="AA41" i="6"/>
  <c r="AA28" i="6"/>
  <c r="AA15" i="6"/>
  <c r="AA1" i="6"/>
  <c r="J9" i="14"/>
  <c r="AG6" i="17"/>
  <c r="AF6" i="17"/>
  <c r="AE6" i="17"/>
  <c r="AD6" i="17"/>
  <c r="AC6" i="17"/>
  <c r="AB6" i="17"/>
  <c r="AA6" i="17"/>
  <c r="Z6" i="17"/>
  <c r="Y6" i="17"/>
  <c r="X6" i="17"/>
  <c r="W6" i="17"/>
  <c r="V6" i="17"/>
  <c r="U6" i="17"/>
  <c r="T6" i="17"/>
  <c r="S6" i="17"/>
  <c r="R6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2" i="17"/>
  <c r="C1" i="17"/>
  <c r="E13" i="17" l="1"/>
  <c r="E11" i="17"/>
  <c r="Q13" i="17"/>
  <c r="Q11" i="17"/>
  <c r="AC13" i="17"/>
  <c r="AC11" i="17"/>
  <c r="F13" i="17"/>
  <c r="F11" i="17"/>
  <c r="J13" i="17"/>
  <c r="J11" i="17"/>
  <c r="N13" i="17"/>
  <c r="N11" i="17"/>
  <c r="R13" i="17"/>
  <c r="R11" i="17"/>
  <c r="V13" i="17"/>
  <c r="V11" i="17"/>
  <c r="Z13" i="17"/>
  <c r="Z11" i="17"/>
  <c r="AD13" i="17"/>
  <c r="AD11" i="17"/>
  <c r="C24" i="17"/>
  <c r="C25" i="17" s="1"/>
  <c r="M13" i="17"/>
  <c r="M11" i="17"/>
  <c r="Y13" i="17"/>
  <c r="Y11" i="17"/>
  <c r="G13" i="17"/>
  <c r="G11" i="17"/>
  <c r="K13" i="17"/>
  <c r="K11" i="17"/>
  <c r="O13" i="17"/>
  <c r="O11" i="17"/>
  <c r="S13" i="17"/>
  <c r="S11" i="17"/>
  <c r="W13" i="17"/>
  <c r="W11" i="17"/>
  <c r="AA13" i="17"/>
  <c r="AA11" i="17"/>
  <c r="AE13" i="17"/>
  <c r="AE11" i="17"/>
  <c r="I13" i="17"/>
  <c r="I11" i="17"/>
  <c r="U13" i="17"/>
  <c r="U11" i="17"/>
  <c r="AG13" i="17"/>
  <c r="AG11" i="17"/>
  <c r="D13" i="17"/>
  <c r="D11" i="17"/>
  <c r="H13" i="17"/>
  <c r="H11" i="17"/>
  <c r="L13" i="17"/>
  <c r="L11" i="17"/>
  <c r="P13" i="17"/>
  <c r="P11" i="17"/>
  <c r="T13" i="17"/>
  <c r="T11" i="17"/>
  <c r="X13" i="17"/>
  <c r="X11" i="17"/>
  <c r="AB13" i="17"/>
  <c r="AB11" i="17"/>
  <c r="AF13" i="17"/>
  <c r="AF11" i="17"/>
  <c r="E17" i="17"/>
  <c r="E16" i="17"/>
  <c r="E14" i="17"/>
  <c r="E18" i="17"/>
  <c r="E15" i="17"/>
  <c r="E12" i="17"/>
  <c r="E19" i="17"/>
  <c r="G17" i="17"/>
  <c r="G16" i="17"/>
  <c r="G14" i="17"/>
  <c r="G19" i="17"/>
  <c r="G12" i="17"/>
  <c r="G18" i="17"/>
  <c r="G15" i="17"/>
  <c r="G22" i="17" s="1"/>
  <c r="I17" i="17"/>
  <c r="I24" i="17" s="1"/>
  <c r="I16" i="17"/>
  <c r="I14" i="17"/>
  <c r="I18" i="17"/>
  <c r="I15" i="17"/>
  <c r="I22" i="17" s="1"/>
  <c r="I12" i="17"/>
  <c r="I19" i="17"/>
  <c r="K17" i="17"/>
  <c r="K16" i="17"/>
  <c r="K14" i="17"/>
  <c r="K19" i="17"/>
  <c r="K12" i="17"/>
  <c r="K18" i="17"/>
  <c r="K15" i="17"/>
  <c r="M17" i="17"/>
  <c r="M16" i="17"/>
  <c r="M14" i="17"/>
  <c r="M18" i="17"/>
  <c r="M15" i="17"/>
  <c r="M12" i="17"/>
  <c r="M19" i="17"/>
  <c r="O17" i="17"/>
  <c r="O16" i="17"/>
  <c r="O14" i="17"/>
  <c r="O19" i="17"/>
  <c r="O12" i="17"/>
  <c r="O18" i="17"/>
  <c r="O15" i="17"/>
  <c r="O22" i="17" s="1"/>
  <c r="Q17" i="17"/>
  <c r="Q24" i="17" s="1"/>
  <c r="Q16" i="17"/>
  <c r="Q14" i="17"/>
  <c r="Q18" i="17"/>
  <c r="Q15" i="17"/>
  <c r="Q22" i="17" s="1"/>
  <c r="Q12" i="17"/>
  <c r="Q19" i="17"/>
  <c r="S17" i="17"/>
  <c r="S16" i="17"/>
  <c r="S14" i="17"/>
  <c r="S19" i="17"/>
  <c r="S12" i="17"/>
  <c r="S18" i="17"/>
  <c r="S15" i="17"/>
  <c r="U17" i="17"/>
  <c r="U16" i="17"/>
  <c r="U14" i="17"/>
  <c r="U18" i="17"/>
  <c r="U15" i="17"/>
  <c r="U12" i="17"/>
  <c r="U19" i="17"/>
  <c r="W17" i="17"/>
  <c r="W16" i="17"/>
  <c r="W14" i="17"/>
  <c r="W19" i="17"/>
  <c r="W12" i="17"/>
  <c r="W18" i="17"/>
  <c r="W15" i="17"/>
  <c r="W22" i="17" s="1"/>
  <c r="Y17" i="17"/>
  <c r="Y24" i="17" s="1"/>
  <c r="Y16" i="17"/>
  <c r="Y18" i="17"/>
  <c r="Y15" i="17"/>
  <c r="Y12" i="17"/>
  <c r="Y19" i="17"/>
  <c r="Y14" i="17"/>
  <c r="AA17" i="17"/>
  <c r="AA16" i="17"/>
  <c r="AA19" i="17"/>
  <c r="AA12" i="17"/>
  <c r="AA18" i="17"/>
  <c r="AA15" i="17"/>
  <c r="AA14" i="17"/>
  <c r="AC17" i="17"/>
  <c r="AC16" i="17"/>
  <c r="AC18" i="17"/>
  <c r="AC15" i="17"/>
  <c r="AC22" i="17" s="1"/>
  <c r="AC12" i="17"/>
  <c r="AC19" i="17"/>
  <c r="AC14" i="17"/>
  <c r="AE17" i="17"/>
  <c r="AE16" i="17"/>
  <c r="AE19" i="17"/>
  <c r="AE12" i="17"/>
  <c r="AE18" i="17"/>
  <c r="AE15" i="17"/>
  <c r="AE14" i="17"/>
  <c r="AG17" i="17"/>
  <c r="AG24" i="17" s="1"/>
  <c r="AG16" i="17"/>
  <c r="AG18" i="17"/>
  <c r="AG15" i="17"/>
  <c r="AG12" i="17"/>
  <c r="AG19" i="17"/>
  <c r="AG14" i="17"/>
  <c r="D19" i="17"/>
  <c r="D18" i="17"/>
  <c r="D15" i="17"/>
  <c r="D16" i="17"/>
  <c r="D14" i="17"/>
  <c r="D17" i="17"/>
  <c r="D24" i="17" s="1"/>
  <c r="D12" i="17"/>
  <c r="F19" i="17"/>
  <c r="F18" i="17"/>
  <c r="F15" i="17"/>
  <c r="F22" i="17" s="1"/>
  <c r="F17" i="17"/>
  <c r="F24" i="17" s="1"/>
  <c r="F16" i="17"/>
  <c r="F14" i="17"/>
  <c r="F12" i="17"/>
  <c r="H19" i="17"/>
  <c r="H18" i="17"/>
  <c r="H15" i="17"/>
  <c r="H16" i="17"/>
  <c r="H14" i="17"/>
  <c r="H17" i="17"/>
  <c r="H12" i="17"/>
  <c r="J19" i="17"/>
  <c r="J18" i="17"/>
  <c r="J15" i="17"/>
  <c r="J17" i="17"/>
  <c r="J16" i="17"/>
  <c r="J14" i="17"/>
  <c r="J12" i="17"/>
  <c r="L19" i="17"/>
  <c r="L18" i="17"/>
  <c r="L15" i="17"/>
  <c r="L16" i="17"/>
  <c r="L14" i="17"/>
  <c r="L17" i="17"/>
  <c r="L24" i="17" s="1"/>
  <c r="L12" i="17"/>
  <c r="N19" i="17"/>
  <c r="N18" i="17"/>
  <c r="N15" i="17"/>
  <c r="N22" i="17" s="1"/>
  <c r="N17" i="17"/>
  <c r="N24" i="17" s="1"/>
  <c r="N16" i="17"/>
  <c r="N14" i="17"/>
  <c r="N12" i="17"/>
  <c r="P19" i="17"/>
  <c r="P18" i="17"/>
  <c r="P15" i="17"/>
  <c r="P16" i="17"/>
  <c r="P14" i="17"/>
  <c r="P17" i="17"/>
  <c r="P12" i="17"/>
  <c r="R19" i="17"/>
  <c r="R18" i="17"/>
  <c r="R15" i="17"/>
  <c r="R17" i="17"/>
  <c r="R16" i="17"/>
  <c r="R14" i="17"/>
  <c r="R12" i="17"/>
  <c r="T19" i="17"/>
  <c r="T18" i="17"/>
  <c r="T15" i="17"/>
  <c r="T16" i="17"/>
  <c r="T14" i="17"/>
  <c r="T17" i="17"/>
  <c r="T24" i="17" s="1"/>
  <c r="T12" i="17"/>
  <c r="V19" i="17"/>
  <c r="V18" i="17"/>
  <c r="V15" i="17"/>
  <c r="V22" i="17" s="1"/>
  <c r="V17" i="17"/>
  <c r="V24" i="17" s="1"/>
  <c r="V16" i="17"/>
  <c r="V14" i="17"/>
  <c r="V12" i="17"/>
  <c r="X19" i="17"/>
  <c r="X18" i="17"/>
  <c r="X15" i="17"/>
  <c r="X16" i="17"/>
  <c r="X14" i="17"/>
  <c r="X17" i="17"/>
  <c r="X12" i="17"/>
  <c r="Z19" i="17"/>
  <c r="Z18" i="17"/>
  <c r="Z15" i="17"/>
  <c r="Z17" i="17"/>
  <c r="Z14" i="17"/>
  <c r="Z16" i="17"/>
  <c r="Z12" i="17"/>
  <c r="AB19" i="17"/>
  <c r="AB18" i="17"/>
  <c r="AB15" i="17"/>
  <c r="AB16" i="17"/>
  <c r="AB14" i="17"/>
  <c r="AB17" i="17"/>
  <c r="AB24" i="17" s="1"/>
  <c r="AB12" i="17"/>
  <c r="AD19" i="17"/>
  <c r="AD18" i="17"/>
  <c r="AD15" i="17"/>
  <c r="AD22" i="17" s="1"/>
  <c r="AD17" i="17"/>
  <c r="AD24" i="17" s="1"/>
  <c r="AD14" i="17"/>
  <c r="AD16" i="17"/>
  <c r="AD12" i="17"/>
  <c r="AF19" i="17"/>
  <c r="AF18" i="17"/>
  <c r="AF15" i="17"/>
  <c r="AF16" i="17"/>
  <c r="AF14" i="17"/>
  <c r="AF17" i="17"/>
  <c r="AF12" i="17"/>
  <c r="AF22" i="17" l="1"/>
  <c r="Z24" i="17"/>
  <c r="X22" i="17"/>
  <c r="R24" i="17"/>
  <c r="P22" i="17"/>
  <c r="J24" i="17"/>
  <c r="H22" i="17"/>
  <c r="AG22" i="17"/>
  <c r="AA24" i="17"/>
  <c r="Y22" i="17"/>
  <c r="S24" i="17"/>
  <c r="K24" i="17"/>
  <c r="AF24" i="17"/>
  <c r="Z22" i="17"/>
  <c r="X24" i="17"/>
  <c r="R22" i="17"/>
  <c r="P24" i="17"/>
  <c r="J22" i="17"/>
  <c r="H24" i="17"/>
  <c r="AE22" i="17"/>
  <c r="AC24" i="17"/>
  <c r="U22" i="17"/>
  <c r="U24" i="17"/>
  <c r="M22" i="17"/>
  <c r="M24" i="17"/>
  <c r="E22" i="17"/>
  <c r="E24" i="17"/>
  <c r="AA22" i="17"/>
  <c r="AB22" i="17"/>
  <c r="T22" i="17"/>
  <c r="L22" i="17"/>
  <c r="D22" i="17"/>
  <c r="AE24" i="17"/>
  <c r="W24" i="17"/>
  <c r="S22" i="17"/>
  <c r="O24" i="17"/>
  <c r="K22" i="17"/>
  <c r="G24" i="17"/>
  <c r="F3" i="6"/>
  <c r="G3" i="6"/>
  <c r="H3" i="6"/>
  <c r="I3" i="6"/>
  <c r="J3" i="6"/>
  <c r="K3" i="6"/>
  <c r="L3" i="6"/>
  <c r="M3" i="6"/>
  <c r="N3" i="6"/>
  <c r="O3" i="6"/>
  <c r="P3" i="6"/>
  <c r="Q3" i="6"/>
  <c r="R3" i="6"/>
  <c r="S3" i="6"/>
  <c r="T3" i="6"/>
  <c r="U3" i="6"/>
  <c r="V3" i="6"/>
  <c r="W3" i="6"/>
  <c r="X3" i="6"/>
  <c r="Y3" i="6"/>
  <c r="E3" i="6"/>
  <c r="A16" i="6"/>
  <c r="E4" i="6" l="1"/>
  <c r="E7" i="6" s="1"/>
  <c r="F4" i="6"/>
  <c r="F7" i="6" s="1"/>
  <c r="G4" i="6"/>
  <c r="G8" i="6" s="1"/>
  <c r="H4" i="6"/>
  <c r="H7" i="6" s="1"/>
  <c r="I4" i="6"/>
  <c r="I8" i="6" s="1"/>
  <c r="J4" i="6"/>
  <c r="J7" i="6" s="1"/>
  <c r="K4" i="6"/>
  <c r="K8" i="6" s="1"/>
  <c r="L4" i="6"/>
  <c r="L7" i="6" s="1"/>
  <c r="M4" i="6"/>
  <c r="M8" i="6" s="1"/>
  <c r="N4" i="6"/>
  <c r="N7" i="6" s="1"/>
  <c r="O4" i="6"/>
  <c r="O8" i="6" s="1"/>
  <c r="P4" i="6"/>
  <c r="P7" i="6" s="1"/>
  <c r="Q4" i="6"/>
  <c r="Q8" i="6" s="1"/>
  <c r="R4" i="6"/>
  <c r="R7" i="6" s="1"/>
  <c r="S4" i="6"/>
  <c r="S8" i="6" s="1"/>
  <c r="T4" i="6"/>
  <c r="T7" i="6" s="1"/>
  <c r="U4" i="6"/>
  <c r="U8" i="6" s="1"/>
  <c r="V4" i="6"/>
  <c r="V7" i="6" s="1"/>
  <c r="W4" i="6"/>
  <c r="W8" i="6" s="1"/>
  <c r="X4" i="6"/>
  <c r="X7" i="6" s="1"/>
  <c r="Y4" i="6"/>
  <c r="Y8" i="6" s="1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E10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E9" i="6"/>
  <c r="F6" i="6"/>
  <c r="G6" i="6"/>
  <c r="H6" i="6"/>
  <c r="I6" i="6"/>
  <c r="J6" i="6"/>
  <c r="K6" i="6"/>
  <c r="L6" i="6"/>
  <c r="M6" i="6"/>
  <c r="N6" i="6"/>
  <c r="O6" i="6"/>
  <c r="P6" i="6"/>
  <c r="Q6" i="6"/>
  <c r="R6" i="6"/>
  <c r="S6" i="6"/>
  <c r="T6" i="6"/>
  <c r="U6" i="6"/>
  <c r="V6" i="6"/>
  <c r="W6" i="6"/>
  <c r="X6" i="6"/>
  <c r="Y6" i="6"/>
  <c r="E6" i="6"/>
  <c r="F5" i="6"/>
  <c r="G5" i="6"/>
  <c r="H5" i="6"/>
  <c r="I5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E5" i="6"/>
  <c r="X8" i="6" l="1"/>
  <c r="T8" i="6"/>
  <c r="P8" i="6"/>
  <c r="L8" i="6"/>
  <c r="H8" i="6"/>
  <c r="V8" i="6"/>
  <c r="R8" i="6"/>
  <c r="N8" i="6"/>
  <c r="J8" i="6"/>
  <c r="F8" i="6"/>
  <c r="Y7" i="6"/>
  <c r="W7" i="6"/>
  <c r="U7" i="6"/>
  <c r="S7" i="6"/>
  <c r="Q7" i="6"/>
  <c r="O7" i="6"/>
  <c r="M7" i="6"/>
  <c r="K7" i="6"/>
  <c r="I7" i="6"/>
  <c r="G7" i="6"/>
  <c r="E8" i="6"/>
  <c r="AB1" i="6"/>
  <c r="AA17" i="6" l="1"/>
  <c r="AA19" i="6"/>
  <c r="AA21" i="6"/>
  <c r="AA23" i="6"/>
  <c r="AA25" i="6"/>
  <c r="AA27" i="6"/>
  <c r="AA18" i="6"/>
  <c r="AA20" i="6"/>
  <c r="AA22" i="6"/>
  <c r="AA24" i="6"/>
  <c r="AA26" i="6"/>
  <c r="AA66" i="6"/>
  <c r="AA53" i="6"/>
  <c r="AA52" i="6"/>
  <c r="AA50" i="6"/>
  <c r="AA43" i="6"/>
  <c r="AA51" i="6"/>
  <c r="AA46" i="6"/>
  <c r="AA44" i="6"/>
  <c r="AA47" i="6"/>
  <c r="AA45" i="6"/>
  <c r="AA42" i="6"/>
  <c r="AA48" i="6"/>
  <c r="AA49" i="6"/>
  <c r="AA7" i="6"/>
  <c r="AA3" i="6"/>
  <c r="AA12" i="6"/>
  <c r="AA8" i="6"/>
  <c r="AA10" i="6"/>
  <c r="AA11" i="6"/>
  <c r="AA6" i="6"/>
  <c r="AA4" i="6"/>
  <c r="AA5" i="6"/>
  <c r="AA9" i="6"/>
  <c r="AA13" i="6"/>
  <c r="AA56" i="6"/>
  <c r="AA58" i="6"/>
  <c r="AA60" i="6"/>
  <c r="AA62" i="6"/>
  <c r="AA64" i="6"/>
  <c r="AA30" i="6"/>
  <c r="AA32" i="6"/>
  <c r="AA34" i="6"/>
  <c r="AA36" i="6"/>
  <c r="AA38" i="6"/>
  <c r="AA40" i="6"/>
  <c r="AA57" i="6"/>
  <c r="AA59" i="6"/>
  <c r="AA61" i="6"/>
  <c r="AA63" i="6"/>
  <c r="AA65" i="6"/>
  <c r="AA55" i="6"/>
  <c r="AA31" i="6"/>
  <c r="AA33" i="6"/>
  <c r="AA35" i="6"/>
  <c r="AA37" i="6"/>
  <c r="AA39" i="6"/>
  <c r="AA29" i="6"/>
  <c r="V3" i="13" l="1"/>
  <c r="V4" i="13"/>
  <c r="V5" i="13"/>
  <c r="V6" i="13"/>
  <c r="V7" i="13"/>
  <c r="P9" i="14"/>
  <c r="P11" i="14"/>
  <c r="P13" i="14"/>
  <c r="P15" i="14"/>
  <c r="P17" i="14"/>
  <c r="P19" i="14"/>
  <c r="P10" i="14"/>
  <c r="P12" i="14"/>
  <c r="P14" i="14"/>
  <c r="P16" i="14"/>
  <c r="P18" i="14"/>
  <c r="P20" i="14"/>
  <c r="D3" i="13"/>
  <c r="D5" i="13"/>
  <c r="D7" i="13"/>
  <c r="J3" i="13"/>
  <c r="J5" i="13"/>
  <c r="D4" i="13"/>
  <c r="D6" i="13"/>
  <c r="J6" i="13"/>
  <c r="J4" i="13"/>
  <c r="J7" i="13"/>
  <c r="D5" i="15"/>
  <c r="D6" i="15"/>
  <c r="J6" i="15"/>
  <c r="J5" i="15"/>
  <c r="P6" i="13"/>
  <c r="P7" i="13"/>
  <c r="P7" i="15"/>
  <c r="P6" i="15"/>
  <c r="D7" i="14"/>
  <c r="D8" i="14"/>
  <c r="J7" i="14"/>
  <c r="J8" i="14"/>
  <c r="P5" i="15"/>
  <c r="P6" i="14"/>
  <c r="D4" i="14"/>
  <c r="P7" i="14"/>
  <c r="D6" i="14"/>
  <c r="P8" i="14"/>
  <c r="J4" i="15"/>
  <c r="D4" i="15"/>
  <c r="P4" i="15"/>
  <c r="P5" i="14"/>
  <c r="P4" i="14"/>
  <c r="J6" i="14"/>
  <c r="P3" i="13"/>
  <c r="P5" i="13"/>
  <c r="P4" i="13"/>
  <c r="J5" i="14"/>
  <c r="J3" i="15"/>
  <c r="D3" i="15"/>
  <c r="D5" i="14"/>
  <c r="J4" i="14"/>
  <c r="P3" i="15"/>
  <c r="AG20" i="17" l="1"/>
  <c r="AC20" i="17"/>
  <c r="Y20" i="17"/>
  <c r="U20" i="17"/>
  <c r="Q20" i="17"/>
  <c r="M20" i="17"/>
  <c r="I20" i="17"/>
  <c r="E20" i="17"/>
  <c r="E21" i="17" s="1"/>
  <c r="V20" i="17"/>
  <c r="J20" i="17"/>
  <c r="AF20" i="17"/>
  <c r="AB20" i="17"/>
  <c r="X20" i="17"/>
  <c r="T20" i="17"/>
  <c r="P20" i="17"/>
  <c r="L20" i="17"/>
  <c r="H20" i="17"/>
  <c r="H21" i="17" s="1"/>
  <c r="D20" i="17"/>
  <c r="D21" i="17" s="1"/>
  <c r="Z20" i="17"/>
  <c r="N20" i="17"/>
  <c r="C27" i="17"/>
  <c r="AE20" i="17"/>
  <c r="AA20" i="17"/>
  <c r="W20" i="17"/>
  <c r="S20" i="17"/>
  <c r="O20" i="17"/>
  <c r="K20" i="17"/>
  <c r="G20" i="17"/>
  <c r="G21" i="17" s="1"/>
  <c r="C20" i="17"/>
  <c r="C21" i="17" s="1"/>
  <c r="AD20" i="17"/>
  <c r="R20" i="17"/>
  <c r="F20" i="17"/>
  <c r="F21" i="17" s="1"/>
  <c r="G9" i="17"/>
  <c r="F9" i="17"/>
  <c r="U9" i="17"/>
  <c r="N9" i="17"/>
  <c r="AG9" i="17"/>
  <c r="W9" i="17"/>
  <c r="AE9" i="17"/>
  <c r="M9" i="17"/>
  <c r="AA9" i="17"/>
  <c r="S9" i="17"/>
  <c r="P9" i="17"/>
  <c r="V9" i="17"/>
  <c r="X9" i="17"/>
  <c r="AB9" i="17"/>
  <c r="O9" i="17"/>
  <c r="K9" i="17"/>
  <c r="I9" i="17"/>
  <c r="T9" i="17"/>
  <c r="L9" i="17"/>
  <c r="R9" i="17"/>
  <c r="J9" i="17"/>
  <c r="AF9" i="17"/>
  <c r="D9" i="17"/>
  <c r="Q9" i="17"/>
  <c r="AC9" i="17"/>
  <c r="AD9" i="17"/>
  <c r="Z9" i="17"/>
  <c r="Y9" i="17"/>
  <c r="E9" i="17"/>
  <c r="H9" i="17"/>
  <c r="AB7" i="17"/>
  <c r="F7" i="17"/>
  <c r="AD7" i="17"/>
  <c r="Z7" i="17"/>
  <c r="J7" i="17"/>
  <c r="S7" i="17"/>
  <c r="K7" i="17"/>
  <c r="I7" i="17"/>
  <c r="N7" i="17"/>
  <c r="R7" i="17"/>
  <c r="T7" i="17"/>
  <c r="Q7" i="17"/>
  <c r="U7" i="17"/>
  <c r="L7" i="17"/>
  <c r="W7" i="17"/>
  <c r="E7" i="17"/>
  <c r="AC7" i="17"/>
  <c r="O7" i="17"/>
  <c r="C7" i="17"/>
  <c r="H7" i="17"/>
  <c r="AE7" i="17"/>
  <c r="G7" i="17"/>
  <c r="Y7" i="17"/>
  <c r="V7" i="17"/>
  <c r="AF7" i="17"/>
  <c r="X7" i="17"/>
  <c r="AA7" i="17"/>
  <c r="M7" i="17"/>
  <c r="AG7" i="17"/>
  <c r="D7" i="17"/>
  <c r="P7" i="17"/>
  <c r="G10" i="17" l="1"/>
  <c r="G8" i="17" s="1"/>
  <c r="R10" i="17"/>
  <c r="R8" i="17" s="1"/>
  <c r="AG10" i="17"/>
  <c r="AG8" i="17" s="1"/>
  <c r="AF10" i="17"/>
  <c r="AF8" i="17" s="1"/>
  <c r="AE10" i="17"/>
  <c r="AE8" i="17" s="1"/>
  <c r="AC10" i="17"/>
  <c r="AC8" i="17" s="1"/>
  <c r="U10" i="17"/>
  <c r="U8" i="17" s="1"/>
  <c r="N10" i="17"/>
  <c r="N8" i="17" s="1"/>
  <c r="J10" i="17"/>
  <c r="J8" i="17" s="1"/>
  <c r="AB10" i="17"/>
  <c r="AB8" i="17" s="1"/>
  <c r="D10" i="17"/>
  <c r="D8" i="17" s="1"/>
  <c r="O10" i="17"/>
  <c r="O8" i="17" s="1"/>
  <c r="S10" i="17"/>
  <c r="S8" i="17" s="1"/>
  <c r="M10" i="17"/>
  <c r="M8" i="17" s="1"/>
  <c r="V10" i="17"/>
  <c r="V8" i="17" s="1"/>
  <c r="H10" i="17"/>
  <c r="H8" i="17" s="1"/>
  <c r="E10" i="17"/>
  <c r="E8" i="17" s="1"/>
  <c r="Q10" i="17"/>
  <c r="Q8" i="17" s="1"/>
  <c r="I10" i="17"/>
  <c r="I8" i="17" s="1"/>
  <c r="Z10" i="17"/>
  <c r="Z8" i="17" s="1"/>
  <c r="X10" i="17"/>
  <c r="X8" i="17" s="1"/>
  <c r="L10" i="17"/>
  <c r="L8" i="17" s="1"/>
  <c r="F10" i="17"/>
  <c r="F8" i="17" s="1"/>
  <c r="P10" i="17"/>
  <c r="P8" i="17" s="1"/>
  <c r="AA10" i="17"/>
  <c r="AA8" i="17" s="1"/>
  <c r="Y10" i="17"/>
  <c r="Y8" i="17" s="1"/>
  <c r="C10" i="17"/>
  <c r="C8" i="17" s="1"/>
  <c r="W10" i="17"/>
  <c r="W8" i="17" s="1"/>
  <c r="T10" i="17"/>
  <c r="T8" i="17" s="1"/>
  <c r="K10" i="17"/>
  <c r="K8" i="17" s="1"/>
  <c r="AD10" i="17"/>
  <c r="AD8" i="17" s="1"/>
  <c r="G25" i="17"/>
  <c r="M25" i="17"/>
  <c r="Q25" i="17"/>
  <c r="U25" i="17"/>
  <c r="Y25" i="17"/>
  <c r="AC25" i="17"/>
  <c r="AG25" i="17"/>
  <c r="J25" i="17"/>
  <c r="N25" i="17"/>
  <c r="T25" i="17"/>
  <c r="X25" i="17"/>
  <c r="Z25" i="17"/>
  <c r="D25" i="17"/>
  <c r="H25" i="17"/>
  <c r="AB25" i="17"/>
  <c r="I25" i="17"/>
  <c r="S25" i="17"/>
  <c r="AA25" i="17"/>
  <c r="F25" i="17"/>
  <c r="R25" i="17"/>
  <c r="AD25" i="17"/>
  <c r="K25" i="17"/>
  <c r="AF25" i="17"/>
  <c r="E25" i="17"/>
  <c r="O25" i="17"/>
  <c r="W25" i="17"/>
  <c r="AE25" i="17"/>
  <c r="L25" i="17"/>
  <c r="V25" i="17"/>
  <c r="P25" i="17"/>
  <c r="N21" i="17"/>
  <c r="P21" i="17"/>
  <c r="V21" i="17"/>
  <c r="X21" i="17"/>
  <c r="Z21" i="17"/>
  <c r="AB21" i="17"/>
  <c r="M21" i="17"/>
  <c r="O21" i="17"/>
  <c r="S21" i="17"/>
  <c r="U21" i="17"/>
  <c r="W21" i="17"/>
  <c r="AC21" i="17"/>
  <c r="AE21" i="17"/>
  <c r="AG21" i="17"/>
  <c r="T21" i="17"/>
  <c r="J21" i="17"/>
  <c r="R21" i="17"/>
  <c r="AD21" i="17"/>
  <c r="I21" i="17"/>
  <c r="Q21" i="17"/>
  <c r="Y21" i="17"/>
  <c r="L21" i="17"/>
  <c r="AA21" i="17" l="1"/>
  <c r="K21" i="17"/>
  <c r="AF21" i="17"/>
  <c r="H23" i="17"/>
  <c r="N23" i="17"/>
  <c r="T23" i="17"/>
  <c r="Z23" i="17"/>
  <c r="AF23" i="17"/>
  <c r="I23" i="17"/>
  <c r="O23" i="17"/>
  <c r="AA23" i="17"/>
  <c r="R23" i="17"/>
  <c r="U23" i="17"/>
  <c r="AC23" i="17"/>
  <c r="D23" i="17"/>
  <c r="J23" i="17"/>
  <c r="M23" i="17"/>
  <c r="E23" i="17"/>
  <c r="L23" i="17"/>
  <c r="P23" i="17"/>
  <c r="X23" i="17"/>
  <c r="AD23" i="17"/>
  <c r="G23" i="17"/>
  <c r="K23" i="17"/>
  <c r="Q23" i="17"/>
  <c r="AG23" i="17"/>
  <c r="Y23" i="17"/>
  <c r="W23" i="17"/>
  <c r="S23" i="17"/>
  <c r="AB23" i="17"/>
  <c r="V23" i="17"/>
  <c r="F23" i="17"/>
  <c r="AE23" i="17"/>
</calcChain>
</file>

<file path=xl/comments1.xml><?xml version="1.0" encoding="utf-8"?>
<comments xmlns="http://schemas.openxmlformats.org/spreadsheetml/2006/main">
  <authors>
    <author>Marie-Pierre Baudin</author>
  </authors>
  <commentList>
    <comment ref="D1" authorId="0" shapeId="0">
      <text>
        <r>
          <rPr>
            <b/>
            <sz val="9"/>
            <color indexed="81"/>
            <rFont val="Tahoma"/>
            <family val="2"/>
          </rPr>
          <t>Marie-Pierre Baudin:</t>
        </r>
        <r>
          <rPr>
            <sz val="9"/>
            <color indexed="81"/>
            <rFont val="Tahoma"/>
            <family val="2"/>
          </rPr>
          <t xml:space="preserve">
Ne travaille pas le vendredi</t>
        </r>
      </text>
    </comment>
  </commentList>
</comments>
</file>

<file path=xl/sharedStrings.xml><?xml version="1.0" encoding="utf-8"?>
<sst xmlns="http://schemas.openxmlformats.org/spreadsheetml/2006/main" count="341" uniqueCount="65">
  <si>
    <t>Mourad E.</t>
  </si>
  <si>
    <t>Aurélie L.</t>
  </si>
  <si>
    <t>Sandrine L.</t>
  </si>
  <si>
    <t>Nicolas L.</t>
  </si>
  <si>
    <t>Patrick P.</t>
  </si>
  <si>
    <t>Sandrine W.</t>
  </si>
  <si>
    <t>Jour de l'an</t>
  </si>
  <si>
    <t>Lundi de Pâques</t>
  </si>
  <si>
    <t>Fête du Travail</t>
  </si>
  <si>
    <t>Jeudi de l'Ascension</t>
  </si>
  <si>
    <t>Lundi de Pentecôte</t>
  </si>
  <si>
    <t>Assomption</t>
  </si>
  <si>
    <t>La Toussaint</t>
  </si>
  <si>
    <t>Noël</t>
  </si>
  <si>
    <t>Mois</t>
  </si>
  <si>
    <t>N°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</si>
  <si>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</si>
  <si>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</si>
  <si>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</si>
  <si>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</si>
  <si>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</si>
  <si>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</si>
  <si>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</si>
  <si>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</si>
  <si>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</si>
  <si>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</si>
  <si>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</si>
  <si>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</si>
  <si>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Armistice 39/45</t>
  </si>
  <si>
    <t>Armistice 14/18</t>
  </si>
  <si>
    <t>Mois de Paye</t>
  </si>
  <si>
    <t>Remise Principale #1</t>
  </si>
  <si>
    <t>Remise Principale #2</t>
  </si>
  <si>
    <t>Remise Complémentaire #1</t>
  </si>
  <si>
    <t>Remise Complémentaire #2</t>
  </si>
  <si>
    <t>JOURS FERIES</t>
  </si>
  <si>
    <t>C</t>
  </si>
  <si>
    <t>R</t>
  </si>
  <si>
    <t>RTT</t>
  </si>
  <si>
    <t>Maladie</t>
  </si>
  <si>
    <t>M</t>
  </si>
  <si>
    <t>P</t>
  </si>
  <si>
    <t>Date du Jour</t>
  </si>
  <si>
    <t>Nb Jours</t>
  </si>
  <si>
    <t>Type</t>
  </si>
  <si>
    <t>Congés</t>
  </si>
  <si>
    <t>Team 1</t>
  </si>
  <si>
    <t>Team 2</t>
  </si>
  <si>
    <t>Team</t>
  </si>
  <si>
    <t>Début</t>
  </si>
  <si>
    <t>Fin</t>
  </si>
  <si>
    <t>"Astreinte Paie"</t>
  </si>
  <si>
    <t>Nb Jrs</t>
  </si>
  <si>
    <t>Annie-Claude H.</t>
  </si>
  <si>
    <t>Sylviane D*</t>
  </si>
  <si>
    <t>CP</t>
  </si>
  <si>
    <t>Sylviane.D*</t>
  </si>
  <si>
    <t>Fin (Jr Reprise)</t>
  </si>
  <si>
    <t xml:space="preserve">CP </t>
  </si>
  <si>
    <t>&lt;</t>
  </si>
  <si>
    <t>&gt;</t>
  </si>
  <si>
    <t>Fête Nationale</t>
  </si>
  <si>
    <t>Lucie S.</t>
  </si>
  <si>
    <t>Nb jours</t>
  </si>
  <si>
    <t>Sylviane D.*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</si>
</sst>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40C]d\-mmm;@"/>
    <numFmt numFmtId="165" formatCode="[$-40C]d\-mmm\-yy;@"/>
    <numFmt numFmtId="166" formatCode="d"/>
    <numFmt numFmtId="167" formatCode="[$-F800]dddd\,\ mmmm\ dd\,\ yyyy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9"/>
      <color rgb="FF006840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1"/>
      <name val="Wingdings"/>
      <charset val="2"/>
    </font>
    <font>
      <sz val="8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b/>
      <sz val="16"/>
      <color theme="1"/>
      <name val="Wingdings"/>
      <charset val="2"/>
    </font>
    <font>
      <b/>
      <sz val="10"/>
      <color theme="1"/>
      <name val="Calibri"/>
      <family val="2"/>
      <scheme val="minor"/>
    </font>
    <font>
      <sz val="22"/>
      <color theme="1"/>
      <name val="Wingdings"/>
      <charset val="2"/>
    </font>
    <font>
      <sz val="11"/>
      <color rgb="FFFF000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2"/>
      <color rgb="FFFF0000"/>
      <name val="Wingdings"/>
      <charset val="2"/>
    </font>
    <font>
      <b/>
      <sz val="11"/>
      <color rgb="FFFFC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6"/>
      <color theme="0"/>
      <name val="Wingdings"/>
      <charset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Wingdings"/>
      <charset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rgb="FFD1FFED"/>
        </stop>
      </gradient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90099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rgb="FFFFAE85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7FFFF"/>
        <bgColor indexed="64"/>
      </patternFill>
    </fill>
    <fill>
      <patternFill patternType="solid">
        <fgColor rgb="FFFFF5D5"/>
        <bgColor indexed="64"/>
      </patternFill>
    </fill>
    <fill>
      <patternFill patternType="solid">
        <fgColor rgb="FFF1C9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158">
    <xf numFmtId="0" fontId="0" fillId="0" borderId="0" xfId="0"/>
    <xf numFmtId="0" fontId="0" fillId="0" borderId="0" xfId="0" applyFill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Border="1" applyAlignment="1">
      <alignment horizontal="right"/>
    </xf>
    <xf numFmtId="0" fontId="0" fillId="0" borderId="0" xfId="0" applyAlignment="1">
      <alignment horizontal="left"/>
    </xf>
    <xf numFmtId="1" fontId="0" fillId="0" borderId="0" xfId="0" applyNumberFormat="1"/>
    <xf numFmtId="164" fontId="0" fillId="0" borderId="0" xfId="0" applyNumberFormat="1"/>
    <xf numFmtId="0" fontId="0" fillId="0" borderId="0" xfId="0" applyAlignment="1">
      <alignment horizontal="right"/>
    </xf>
    <xf numFmtId="0" fontId="4" fillId="0" borderId="0" xfId="0" applyFont="1" applyFill="1"/>
    <xf numFmtId="0" fontId="1" fillId="0" borderId="1" xfId="0" applyFont="1" applyBorder="1"/>
    <xf numFmtId="164" fontId="0" fillId="0" borderId="1" xfId="0" applyNumberFormat="1" applyBorder="1"/>
    <xf numFmtId="16" fontId="1" fillId="0" borderId="1" xfId="0" quotePrefix="1" applyNumberFormat="1" applyFont="1" applyBorder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164" fontId="0" fillId="0" borderId="1" xfId="0" applyNumberFormat="1" applyFill="1" applyBorder="1" applyAlignment="1">
      <alignment horizontal="right"/>
    </xf>
    <xf numFmtId="164" fontId="0" fillId="0" borderId="1" xfId="0" applyNumberFormat="1" applyFont="1" applyFill="1" applyBorder="1" applyAlignment="1">
      <alignment horizontal="right" vertical="center"/>
    </xf>
    <xf numFmtId="164" fontId="0" fillId="0" borderId="1" xfId="0" applyNumberFormat="1" applyBorder="1" applyAlignment="1">
      <alignment horizontal="right"/>
    </xf>
    <xf numFmtId="164" fontId="0" fillId="0" borderId="1" xfId="0" applyNumberFormat="1" applyFill="1" applyBorder="1"/>
    <xf numFmtId="0" fontId="6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1" fontId="7" fillId="0" borderId="0" xfId="0" applyNumberFormat="1" applyFont="1" applyBorder="1" applyAlignment="1">
      <alignment horizontal="center"/>
    </xf>
    <xf numFmtId="14" fontId="0" fillId="0" borderId="0" xfId="0" applyNumberFormat="1"/>
    <xf numFmtId="0" fontId="1" fillId="3" borderId="2" xfId="0" applyFont="1" applyFill="1" applyBorder="1" applyAlignment="1">
      <alignment horizontal="center"/>
    </xf>
    <xf numFmtId="14" fontId="1" fillId="3" borderId="3" xfId="0" applyNumberFormat="1" applyFont="1" applyFill="1" applyBorder="1" applyAlignment="1">
      <alignment horizontal="center"/>
    </xf>
    <xf numFmtId="0" fontId="12" fillId="0" borderId="0" xfId="0" applyFont="1" applyAlignment="1">
      <alignment vertical="center"/>
    </xf>
    <xf numFmtId="14" fontId="4" fillId="0" borderId="0" xfId="0" applyNumberFormat="1" applyFont="1"/>
    <xf numFmtId="0" fontId="0" fillId="0" borderId="0" xfId="0" applyAlignment="1">
      <alignment horizontal="center" vertical="center"/>
    </xf>
    <xf numFmtId="0" fontId="0" fillId="0" borderId="0" xfId="0" quotePrefix="1"/>
    <xf numFmtId="0" fontId="10" fillId="0" borderId="0" xfId="0" applyFont="1" applyFill="1" applyBorder="1" applyAlignment="1">
      <alignment vertical="center"/>
    </xf>
    <xf numFmtId="167" fontId="0" fillId="0" borderId="0" xfId="0" applyNumberFormat="1"/>
    <xf numFmtId="1" fontId="0" fillId="0" borderId="0" xfId="0" applyNumberFormat="1" applyFill="1"/>
    <xf numFmtId="165" fontId="1" fillId="0" borderId="1" xfId="0" applyNumberFormat="1" applyFont="1" applyFill="1" applyBorder="1"/>
    <xf numFmtId="164" fontId="0" fillId="0" borderId="1" xfId="0" quotePrefix="1" applyNumberFormat="1" applyBorder="1" applyAlignment="1">
      <alignment horizontal="center"/>
    </xf>
    <xf numFmtId="0" fontId="0" fillId="0" borderId="0" xfId="0" applyAlignment="1">
      <alignment vertical="center"/>
    </xf>
    <xf numFmtId="0" fontId="0" fillId="5" borderId="0" xfId="0" applyFill="1"/>
    <xf numFmtId="0" fontId="0" fillId="5" borderId="0" xfId="0" applyFill="1" applyAlignment="1">
      <alignment vertical="center"/>
    </xf>
    <xf numFmtId="14" fontId="0" fillId="0" borderId="0" xfId="0" applyNumberFormat="1" applyBorder="1" applyAlignment="1">
      <alignment horizontal="center" vertical="center"/>
    </xf>
    <xf numFmtId="167" fontId="0" fillId="0" borderId="0" xfId="0" applyNumberFormat="1" applyAlignment="1">
      <alignment vertical="center"/>
    </xf>
    <xf numFmtId="167" fontId="0" fillId="0" borderId="0" xfId="0" quotePrefix="1" applyNumberFormat="1" applyAlignment="1">
      <alignment vertical="center" wrapText="1"/>
    </xf>
    <xf numFmtId="167" fontId="0" fillId="0" borderId="0" xfId="0" applyNumberFormat="1" applyAlignment="1">
      <alignment horizontal="center"/>
    </xf>
    <xf numFmtId="0" fontId="1" fillId="4" borderId="9" xfId="0" applyFont="1" applyFill="1" applyBorder="1" applyAlignment="1">
      <alignment horizontal="center" vertical="center"/>
    </xf>
    <xf numFmtId="14" fontId="1" fillId="4" borderId="10" xfId="0" applyNumberFormat="1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13" fillId="4" borderId="11" xfId="0" applyFont="1" applyFill="1" applyBorder="1" applyAlignment="1">
      <alignment horizontal="center" vertical="center"/>
    </xf>
    <xf numFmtId="167" fontId="1" fillId="4" borderId="10" xfId="0" applyNumberFormat="1" applyFont="1" applyFill="1" applyBorder="1" applyAlignment="1">
      <alignment horizontal="center" vertical="center"/>
    </xf>
    <xf numFmtId="167" fontId="16" fillId="0" borderId="0" xfId="0" quotePrefix="1" applyNumberFormat="1" applyFont="1" applyAlignment="1">
      <alignment vertical="center" wrapText="1"/>
    </xf>
    <xf numFmtId="0" fontId="11" fillId="0" borderId="0" xfId="0" applyFont="1" applyAlignment="1">
      <alignment horizontal="left"/>
    </xf>
    <xf numFmtId="0" fontId="9" fillId="0" borderId="0" xfId="0" applyFont="1" applyAlignment="1"/>
    <xf numFmtId="164" fontId="5" fillId="0" borderId="0" xfId="0" quotePrefix="1" applyNumberFormat="1" applyFont="1" applyBorder="1" applyAlignment="1">
      <alignment horizontal="center"/>
    </xf>
    <xf numFmtId="166" fontId="7" fillId="0" borderId="0" xfId="0" applyNumberFormat="1" applyFont="1" applyBorder="1" applyAlignment="1">
      <alignment horizontal="center"/>
    </xf>
    <xf numFmtId="0" fontId="0" fillId="0" borderId="0" xfId="0" quotePrefix="1" applyBorder="1" applyAlignment="1">
      <alignment horizontal="right"/>
    </xf>
    <xf numFmtId="0" fontId="0" fillId="0" borderId="0" xfId="0" quotePrefix="1" applyFont="1" applyBorder="1" applyAlignment="1">
      <alignment horizontal="right"/>
    </xf>
    <xf numFmtId="0" fontId="0" fillId="0" borderId="0" xfId="0" applyFont="1" applyBorder="1" applyAlignment="1">
      <alignment horizontal="right"/>
    </xf>
    <xf numFmtId="0" fontId="18" fillId="0" borderId="0" xfId="0" quotePrefix="1" applyFont="1" applyBorder="1" applyAlignment="1">
      <alignment horizontal="right"/>
    </xf>
    <xf numFmtId="0" fontId="18" fillId="0" borderId="0" xfId="0" applyFont="1" applyBorder="1" applyAlignment="1">
      <alignment horizontal="right"/>
    </xf>
    <xf numFmtId="0" fontId="0" fillId="0" borderId="0" xfId="0" quotePrefix="1" applyAlignment="1">
      <alignment horizontal="left"/>
    </xf>
    <xf numFmtId="0" fontId="2" fillId="7" borderId="0" xfId="0" applyNumberFormat="1" applyFont="1" applyFill="1" applyAlignment="1">
      <alignment horizontal="center"/>
    </xf>
    <xf numFmtId="0" fontId="4" fillId="7" borderId="0" xfId="0" applyFont="1" applyFill="1"/>
    <xf numFmtId="0" fontId="9" fillId="7" borderId="0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left"/>
    </xf>
    <xf numFmtId="0" fontId="9" fillId="7" borderId="1" xfId="0" applyFont="1" applyFill="1" applyBorder="1"/>
    <xf numFmtId="164" fontId="9" fillId="7" borderId="0" xfId="0" applyNumberFormat="1" applyFont="1" applyFill="1"/>
    <xf numFmtId="164" fontId="9" fillId="8" borderId="0" xfId="0" applyNumberFormat="1" applyFont="1" applyFill="1"/>
    <xf numFmtId="0" fontId="9" fillId="8" borderId="1" xfId="0" applyFont="1" applyFill="1" applyBorder="1" applyAlignment="1">
      <alignment horizontal="left"/>
    </xf>
    <xf numFmtId="0" fontId="9" fillId="8" borderId="1" xfId="0" applyFont="1" applyFill="1" applyBorder="1"/>
    <xf numFmtId="0" fontId="2" fillId="8" borderId="1" xfId="0" applyFont="1" applyFill="1" applyBorder="1"/>
    <xf numFmtId="0" fontId="2" fillId="8" borderId="0" xfId="0" applyNumberFormat="1" applyFont="1" applyFill="1" applyAlignment="1">
      <alignment horizontal="center"/>
    </xf>
    <xf numFmtId="0" fontId="0" fillId="8" borderId="0" xfId="0" applyFill="1" applyBorder="1" applyAlignment="1">
      <alignment horizontal="center"/>
    </xf>
    <xf numFmtId="0" fontId="2" fillId="9" borderId="0" xfId="0" applyNumberFormat="1" applyFont="1" applyFill="1" applyAlignment="1">
      <alignment horizontal="center"/>
    </xf>
    <xf numFmtId="164" fontId="0" fillId="9" borderId="0" xfId="0" applyNumberFormat="1" applyFill="1"/>
    <xf numFmtId="0" fontId="0" fillId="9" borderId="0" xfId="0" applyFill="1" applyAlignment="1">
      <alignment horizontal="center"/>
    </xf>
    <xf numFmtId="0" fontId="0" fillId="9" borderId="0" xfId="0" applyFont="1" applyFill="1" applyAlignment="1">
      <alignment horizontal="center"/>
    </xf>
    <xf numFmtId="0" fontId="9" fillId="9" borderId="0" xfId="0" applyFont="1" applyFill="1"/>
    <xf numFmtId="0" fontId="0" fillId="9" borderId="1" xfId="0" applyFill="1" applyBorder="1" applyAlignment="1">
      <alignment horizontal="left"/>
    </xf>
    <xf numFmtId="0" fontId="0" fillId="9" borderId="1" xfId="0" applyFill="1" applyBorder="1"/>
    <xf numFmtId="0" fontId="0" fillId="9" borderId="1" xfId="0" applyFont="1" applyFill="1" applyBorder="1" applyAlignment="1">
      <alignment horizontal="left"/>
    </xf>
    <xf numFmtId="0" fontId="0" fillId="9" borderId="1" xfId="0" applyFont="1" applyFill="1" applyBorder="1"/>
    <xf numFmtId="0" fontId="19" fillId="7" borderId="1" xfId="0" applyFont="1" applyFill="1" applyBorder="1"/>
    <xf numFmtId="0" fontId="19" fillId="8" borderId="1" xfId="0" applyFont="1" applyFill="1" applyBorder="1"/>
    <xf numFmtId="0" fontId="20" fillId="9" borderId="1" xfId="0" applyFont="1" applyFill="1" applyBorder="1"/>
    <xf numFmtId="0" fontId="8" fillId="0" borderId="0" xfId="0" applyFont="1" applyFill="1" applyAlignment="1">
      <alignment horizontal="center" vertical="center"/>
    </xf>
    <xf numFmtId="0" fontId="0" fillId="0" borderId="16" xfId="0" applyFill="1" applyBorder="1" applyAlignment="1">
      <alignment horizontal="left" vertical="center"/>
    </xf>
    <xf numFmtId="0" fontId="0" fillId="0" borderId="18" xfId="0" applyFill="1" applyBorder="1"/>
    <xf numFmtId="0" fontId="0" fillId="0" borderId="20" xfId="0" applyFill="1" applyBorder="1"/>
    <xf numFmtId="0" fontId="0" fillId="0" borderId="16" xfId="0" applyFill="1" applyBorder="1"/>
    <xf numFmtId="0" fontId="4" fillId="0" borderId="18" xfId="0" applyFont="1" applyFill="1" applyBorder="1"/>
    <xf numFmtId="0" fontId="1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2" fillId="11" borderId="0" xfId="0" applyFont="1" applyFill="1" applyAlignment="1" applyProtection="1">
      <alignment horizontal="center"/>
      <protection locked="0"/>
    </xf>
    <xf numFmtId="14" fontId="12" fillId="0" borderId="0" xfId="0" quotePrefix="1" applyNumberFormat="1" applyFont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right" textRotation="90"/>
      <protection locked="0"/>
    </xf>
    <xf numFmtId="0" fontId="0" fillId="9" borderId="0" xfId="0" applyFill="1"/>
    <xf numFmtId="164" fontId="16" fillId="9" borderId="0" xfId="0" applyNumberFormat="1" applyFont="1" applyFill="1"/>
    <xf numFmtId="0" fontId="4" fillId="0" borderId="0" xfId="0" applyFont="1" applyAlignment="1">
      <alignment horizontal="center"/>
    </xf>
    <xf numFmtId="167" fontId="4" fillId="0" borderId="0" xfId="0" quotePrefix="1" applyNumberFormat="1" applyFont="1" applyAlignment="1">
      <alignment vertical="center" wrapText="1"/>
    </xf>
    <xf numFmtId="0" fontId="21" fillId="10" borderId="11" xfId="0" applyFont="1" applyFill="1" applyBorder="1" applyAlignment="1">
      <alignment horizontal="center" vertical="center"/>
    </xf>
    <xf numFmtId="0" fontId="21" fillId="7" borderId="1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5" borderId="0" xfId="0" applyFont="1" applyFill="1"/>
    <xf numFmtId="0" fontId="24" fillId="0" borderId="0" xfId="0" applyFont="1"/>
    <xf numFmtId="0" fontId="2" fillId="6" borderId="20" xfId="0" applyFont="1" applyFill="1" applyBorder="1"/>
    <xf numFmtId="0" fontId="2" fillId="6" borderId="14" xfId="0" applyFont="1" applyFill="1" applyBorder="1"/>
    <xf numFmtId="0" fontId="2" fillId="6" borderId="5" xfId="0" applyFont="1" applyFill="1" applyBorder="1"/>
    <xf numFmtId="0" fontId="26" fillId="0" borderId="0" xfId="0" quotePrefix="1" applyFont="1" applyBorder="1" applyAlignment="1">
      <alignment horizontal="right"/>
    </xf>
    <xf numFmtId="0" fontId="26" fillId="0" borderId="0" xfId="0" applyFont="1" applyBorder="1" applyAlignment="1">
      <alignment horizontal="right"/>
    </xf>
    <xf numFmtId="0" fontId="22" fillId="0" borderId="0" xfId="0" applyFont="1" applyFill="1" applyAlignment="1">
      <alignment horizontal="center" vertical="center"/>
    </xf>
    <xf numFmtId="0" fontId="9" fillId="0" borderId="0" xfId="0" quotePrefix="1" applyFont="1" applyFill="1" applyBorder="1" applyAlignment="1">
      <alignment horizontal="right"/>
    </xf>
    <xf numFmtId="0" fontId="0" fillId="0" borderId="24" xfId="0" applyFill="1" applyBorder="1"/>
    <xf numFmtId="0" fontId="0" fillId="13" borderId="0" xfId="0" applyFill="1"/>
    <xf numFmtId="0" fontId="1" fillId="13" borderId="0" xfId="0" applyFont="1" applyFill="1" applyAlignment="1">
      <alignment horizontal="center"/>
    </xf>
    <xf numFmtId="14" fontId="0" fillId="13" borderId="0" xfId="0" applyNumberFormat="1" applyFill="1" applyBorder="1" applyAlignment="1">
      <alignment horizontal="center" vertical="center"/>
    </xf>
    <xf numFmtId="0" fontId="0" fillId="13" borderId="0" xfId="0" applyFill="1" applyAlignment="1">
      <alignment horizontal="center"/>
    </xf>
    <xf numFmtId="0" fontId="0" fillId="14" borderId="0" xfId="0" applyFill="1"/>
    <xf numFmtId="0" fontId="1" fillId="14" borderId="0" xfId="0" applyFont="1" applyFill="1" applyAlignment="1">
      <alignment horizontal="center"/>
    </xf>
    <xf numFmtId="14" fontId="0" fillId="14" borderId="0" xfId="0" applyNumberFormat="1" applyFill="1" applyBorder="1" applyAlignment="1">
      <alignment horizontal="center" vertical="center"/>
    </xf>
    <xf numFmtId="0" fontId="0" fillId="14" borderId="0" xfId="0" applyFill="1" applyAlignment="1">
      <alignment horizontal="center"/>
    </xf>
    <xf numFmtId="0" fontId="1" fillId="15" borderId="0" xfId="0" applyFont="1" applyFill="1" applyAlignment="1">
      <alignment horizontal="center"/>
    </xf>
    <xf numFmtId="0" fontId="0" fillId="15" borderId="0" xfId="0" applyFill="1"/>
    <xf numFmtId="14" fontId="0" fillId="15" borderId="0" xfId="0" applyNumberFormat="1" applyFill="1" applyBorder="1" applyAlignment="1">
      <alignment horizontal="center" vertical="center"/>
    </xf>
    <xf numFmtId="0" fontId="0" fillId="15" borderId="0" xfId="0" applyFill="1" applyAlignment="1">
      <alignment horizontal="center"/>
    </xf>
    <xf numFmtId="14" fontId="1" fillId="0" borderId="0" xfId="0" applyNumberFormat="1" applyFont="1" applyAlignment="1">
      <alignment horizontal="center"/>
    </xf>
    <xf numFmtId="14" fontId="0" fillId="0" borderId="0" xfId="0" applyNumberFormat="1" applyAlignment="1">
      <alignment vertical="center"/>
    </xf>
    <xf numFmtId="14" fontId="0" fillId="0" borderId="0" xfId="0" applyNumberFormat="1" applyAlignment="1">
      <alignment horizontal="right"/>
    </xf>
    <xf numFmtId="167" fontId="16" fillId="0" borderId="0" xfId="0" applyNumberFormat="1" applyFont="1"/>
    <xf numFmtId="0" fontId="0" fillId="0" borderId="1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12" xfId="0" applyBorder="1" applyAlignment="1">
      <alignment horizontal="center"/>
    </xf>
    <xf numFmtId="0" fontId="15" fillId="0" borderId="1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0" fontId="2" fillId="6" borderId="25" xfId="0" applyFont="1" applyFill="1" applyBorder="1" applyAlignment="1">
      <alignment horizontal="center" vertical="center"/>
    </xf>
    <xf numFmtId="0" fontId="3" fillId="12" borderId="9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/>
    </xf>
    <xf numFmtId="0" fontId="3" fillId="10" borderId="9" xfId="0" applyFont="1" applyFill="1" applyBorder="1" applyAlignment="1">
      <alignment horizontal="center"/>
    </xf>
    <xf numFmtId="0" fontId="3" fillId="10" borderId="10" xfId="0" applyFont="1" applyFill="1" applyBorder="1" applyAlignment="1">
      <alignment horizontal="center"/>
    </xf>
    <xf numFmtId="0" fontId="3" fillId="10" borderId="11" xfId="0" applyFont="1" applyFill="1" applyBorder="1" applyAlignment="1">
      <alignment horizontal="center"/>
    </xf>
    <xf numFmtId="0" fontId="25" fillId="7" borderId="9" xfId="0" applyFont="1" applyFill="1" applyBorder="1" applyAlignment="1">
      <alignment horizontal="center"/>
    </xf>
    <xf numFmtId="0" fontId="25" fillId="7" borderId="10" xfId="0" applyFont="1" applyFill="1" applyBorder="1" applyAlignment="1">
      <alignment horizontal="center"/>
    </xf>
    <xf numFmtId="0" fontId="25" fillId="7" borderId="11" xfId="0" applyFont="1" applyFill="1" applyBorder="1" applyAlignment="1">
      <alignment horizontal="center"/>
    </xf>
    <xf numFmtId="0" fontId="25" fillId="7" borderId="22" xfId="0" applyFont="1" applyFill="1" applyBorder="1" applyAlignment="1">
      <alignment horizontal="center"/>
    </xf>
    <xf numFmtId="0" fontId="25" fillId="7" borderId="21" xfId="0" applyFont="1" applyFill="1" applyBorder="1" applyAlignment="1">
      <alignment horizontal="center"/>
    </xf>
    <xf numFmtId="0" fontId="25" fillId="7" borderId="23" xfId="0" applyFont="1" applyFill="1" applyBorder="1" applyAlignment="1">
      <alignment horizontal="center"/>
    </xf>
    <xf numFmtId="0" fontId="2" fillId="10" borderId="0" xfId="0" applyFont="1" applyFill="1" applyAlignment="1">
      <alignment horizontal="center" vertical="center"/>
    </xf>
  </cellXfs>
  <cellStyles count="1">
    <cellStyle name="Normal" xfId="0" builtinId="0"/>
  </cellStyles>
  <dxfs count="30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rgb="FFFFDCB9"/>
        </patternFill>
      </fill>
      <border>
        <left style="thin">
          <color rgb="FFFF0000"/>
        </left>
        <vertical/>
        <horizontal/>
      </border>
    </dxf>
    <dxf>
      <font>
        <b/>
        <i val="0"/>
      </font>
      <fill>
        <gradientFill degree="90">
          <stop position="0">
            <color theme="0"/>
          </stop>
          <stop position="1">
            <color rgb="FF00F698"/>
          </stop>
        </gradientFill>
      </fill>
    </dxf>
    <dxf>
      <fill>
        <patternFill>
          <bgColor rgb="FFBDFFE9"/>
        </patternFill>
      </fill>
      <border>
        <left style="thin">
          <color auto="1"/>
        </left>
        <vertical/>
        <horizontal/>
      </border>
    </dxf>
    <dxf>
      <fill>
        <patternFill patternType="solid">
          <bgColor rgb="FFFFDCB9"/>
        </patternFill>
      </fill>
      <border>
        <left style="thin">
          <color rgb="FFFF0000"/>
        </left>
        <vertical/>
        <horizontal/>
      </border>
    </dxf>
    <dxf>
      <fill>
        <patternFill>
          <bgColor rgb="FFBDFFE9"/>
        </patternFill>
      </fill>
      <border>
        <left style="thin">
          <color auto="1"/>
        </left>
        <vertical/>
        <horizontal/>
      </border>
    </dxf>
    <dxf>
      <fill>
        <patternFill patternType="solid">
          <bgColor rgb="FFFFDCB9"/>
        </patternFill>
      </fill>
      <border>
        <left style="thin">
          <color rgb="FFFF0000"/>
        </left>
        <vertical/>
        <horizontal/>
      </border>
    </dxf>
    <dxf>
      <fill>
        <patternFill>
          <bgColor rgb="FFBDFFE9"/>
        </patternFill>
      </fill>
      <border>
        <left style="thin">
          <color auto="1"/>
        </left>
        <vertical/>
        <horizontal/>
      </border>
    </dxf>
    <dxf>
      <fill>
        <patternFill patternType="solid">
          <bgColor rgb="FFFFDCB9"/>
        </patternFill>
      </fill>
      <border>
        <left style="thin">
          <color rgb="FFFF0000"/>
        </left>
        <vertical/>
        <horizontal/>
      </border>
    </dxf>
    <dxf>
      <fill>
        <patternFill>
          <bgColor rgb="FFBDFFE9"/>
        </patternFill>
      </fill>
      <border>
        <left style="thin">
          <color auto="1"/>
        </left>
        <vertical/>
        <horizontal/>
      </border>
    </dxf>
    <dxf>
      <fill>
        <patternFill patternType="solid">
          <bgColor rgb="FFFFDCB9"/>
        </patternFill>
      </fill>
      <border>
        <left style="thin">
          <color rgb="FFFF0000"/>
        </left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DFFE9"/>
        </patternFill>
      </fill>
      <border>
        <left style="thin">
          <color auto="1"/>
        </left>
        <vertical/>
        <horizontal/>
      </border>
    </dxf>
    <dxf>
      <fill>
        <patternFill patternType="mediumGray"/>
      </fill>
    </dxf>
    <dxf>
      <fill>
        <patternFill patternType="mediumGray"/>
      </fill>
    </dxf>
    <dxf>
      <fill>
        <patternFill patternType="lightDown">
          <bgColor auto="1"/>
        </patternFill>
      </fill>
    </dxf>
    <dxf>
      <fill>
        <patternFill>
          <bgColor rgb="FF00FF00"/>
        </patternFill>
      </fill>
    </dxf>
    <dxf>
      <fill>
        <patternFill patternType="gray0625">
          <bgColor rgb="FF9900CC"/>
        </patternFill>
      </fill>
    </dxf>
    <dxf>
      <fill>
        <patternFill patternType="gray0625">
          <bgColor rgb="FF9900CC"/>
        </patternFill>
      </fill>
    </dxf>
    <dxf>
      <fill>
        <patternFill patternType="gray0625">
          <bgColor rgb="FFCC0099"/>
        </patternFill>
      </fill>
    </dxf>
    <dxf>
      <fill>
        <patternFill patternType="solid">
          <bgColor rgb="FFFFDCB9"/>
        </patternFill>
      </fill>
      <border>
        <left style="thin">
          <color rgb="FFFF0000"/>
        </left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gradientFill degree="90">
          <stop position="0">
            <color theme="0"/>
          </stop>
          <stop position="1">
            <color rgb="FF00F698"/>
          </stop>
        </gradientFill>
      </fill>
    </dxf>
  </dxfs>
  <tableStyles count="0" defaultTableStyle="TableStyleMedium2" defaultPivotStyle="PivotStyleLight16"/>
  <colors>
    <mruColors>
      <color rgb="FFF1C9FF"/>
      <color rgb="FFA7FFFF"/>
      <color rgb="FFFFF5D5"/>
      <color rgb="FF009999"/>
      <color rgb="FFFFB9ED"/>
      <color rgb="FFCC0099"/>
      <color rgb="FF990099"/>
      <color rgb="FFCC00CC"/>
      <color rgb="FFFFAE85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586740</xdr:colOff>
      <xdr:row>8</xdr:row>
      <xdr:rowOff>47624</xdr:rowOff>
    </xdr:from>
    <xdr:to>
      <xdr:col>45</xdr:col>
      <xdr:colOff>38100</xdr:colOff>
      <xdr:row>25</xdr:row>
      <xdr:rowOff>152399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6888480" y="230504"/>
          <a:ext cx="3413760" cy="3267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=ET(E$2&gt;=$C3;E$2&lt;=$D3)</a:t>
          </a:r>
        </a:p>
        <a:p>
          <a:endParaRPr lang="fr-FR" sz="1100"/>
        </a:p>
        <a:p>
          <a:r>
            <a:rPr lang="fr-FR" sz="1100"/>
            <a:t>E2 : 1er jr calendrier</a:t>
          </a:r>
        </a:p>
        <a:p>
          <a:r>
            <a:rPr lang="fr-FR" sz="1100"/>
            <a:t>C3 : Début</a:t>
          </a:r>
        </a:p>
        <a:p>
          <a:r>
            <a:rPr lang="fr-FR" sz="1100"/>
            <a:t>D3 : Fin</a:t>
          </a:r>
        </a:p>
        <a:p>
          <a:endParaRPr lang="fr-FR" sz="1100"/>
        </a:p>
        <a:p>
          <a:r>
            <a:rPr lang="fr-FR" sz="1100"/>
            <a:t>=ET(C$8&gt;=Remise_Principale_1;C$8&lt;=Remise_Principale_2)</a:t>
          </a:r>
        </a:p>
        <a:p>
          <a:endParaRPr lang="fr-FR" sz="1100"/>
        </a:p>
        <a:p>
          <a:r>
            <a:rPr lang="fr-FR" sz="1100"/>
            <a:t>Remise_Principale_1</a:t>
          </a:r>
        </a:p>
        <a:p>
          <a:r>
            <a:rPr lang="fr-FR" sz="1100"/>
            <a:t>Remise_Principale_2</a:t>
          </a:r>
        </a:p>
        <a:p>
          <a:endParaRPr lang="fr-FR" sz="1100"/>
        </a:p>
        <a:p>
          <a:r>
            <a:rPr lang="fr-FR" sz="1100"/>
            <a:t>=ET(C$8&gt;=$C3;C$8&lt;=$D3)</a:t>
          </a:r>
        </a:p>
        <a:p>
          <a:endParaRPr lang="fr-FR" sz="1100"/>
        </a:p>
        <a:p>
          <a:r>
            <a:rPr lang="fr-FR" sz="1100"/>
            <a:t>=ET(C$8&gt;=Sources!$AA16;C$8&lt;=Sources!$AA29)</a:t>
          </a:r>
        </a:p>
        <a:p>
          <a:endParaRPr lang="fr-FR" sz="1100"/>
        </a:p>
        <a:p>
          <a:r>
            <a:rPr lang="fr-FR" sz="1100"/>
            <a:t>=ET(C$8&gt;=$AJ8;C$8&lt;=$AK8)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365760</xdr:colOff>
      <xdr:row>62</xdr:row>
      <xdr:rowOff>95250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0" y="0"/>
          <a:ext cx="9509760" cy="11906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N° Semaine chaque Lundi : </a:t>
          </a:r>
          <a:r>
            <a:rPr lang="fr-FR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=SI(C10="L";"S" &amp;NO.SEMAINE(C6);"") </a:t>
          </a:r>
          <a:r>
            <a:rPr lang="fr-FR" sz="1100" b="1" baseline="0">
              <a:solidFill>
                <a:srgbClr val="006840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</a:t>
          </a:r>
          <a:r>
            <a:rPr lang="fr-FR" sz="1100" b="1" baseline="0">
              <a:solidFill>
                <a:srgbClr val="006840"/>
              </a:solidFill>
              <a:effectLst/>
              <a:latin typeface="+mn-lt"/>
              <a:ea typeface="+mn-ea"/>
              <a:cs typeface="+mn-cs"/>
            </a:rPr>
            <a:t>OK</a:t>
          </a: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Marqueur Jour "Aujourd'hui) : </a:t>
          </a:r>
          <a:r>
            <a:rPr lang="fr-FR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=C$6=AUJOURDHUI() </a:t>
          </a:r>
          <a:r>
            <a:rPr lang="fr-FR" sz="1100" b="1" baseline="0">
              <a:solidFill>
                <a:srgbClr val="006840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</a:t>
          </a:r>
          <a:r>
            <a:rPr lang="fr-FR" sz="1100" b="1" baseline="0">
              <a:solidFill>
                <a:srgbClr val="006840"/>
              </a:solidFill>
              <a:effectLst/>
              <a:latin typeface="+mn-lt"/>
              <a:ea typeface="+mn-ea"/>
              <a:cs typeface="+mn-cs"/>
            </a:rPr>
            <a:t>OK</a:t>
          </a: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Weekend : 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=ET(C$7&lt;&gt;"";OU(JOURSEM(C$6;2)=6;JOURSEM(C$6;2)=7)) </a:t>
          </a:r>
          <a:r>
            <a:rPr lang="fr-FR" sz="1100" b="1" baseline="0">
              <a:solidFill>
                <a:srgbClr val="006840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</a:t>
          </a:r>
          <a:r>
            <a:rPr lang="fr-FR" sz="1100" b="1" baseline="0">
              <a:solidFill>
                <a:srgbClr val="006840"/>
              </a:solidFill>
              <a:effectLst/>
              <a:latin typeface="+mn-lt"/>
              <a:ea typeface="+mn-ea"/>
              <a:cs typeface="+mn-cs"/>
            </a:rPr>
            <a:t>OK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Weekend &amp; Jours Fériés :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Test 1 :  =ET(C$7&lt;&gt;"";OU(JOURSEM(C$6;2)=6;JOURSEM(C$6;2)=7;C$6=rechercheV(C$6;Sources!Jours_feries ;1;0))) </a:t>
          </a:r>
          <a:r>
            <a:rPr lang="fr-FR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</a:t>
          </a:r>
          <a:r>
            <a:rPr lang="fr-FR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KO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Test 2 :  =ET(C$7&lt;&gt;"";OU(JOURSEM(C$6;2)=6;JOURSEM(C$6;2)=7;C$6=rechercheV(C$6;Jours_feries ;1;0))) </a:t>
          </a:r>
          <a:r>
            <a:rPr lang="fr-FR" sz="1100" b="1" baseline="0">
              <a:solidFill>
                <a:srgbClr val="006840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</a:t>
          </a:r>
          <a:r>
            <a:rPr lang="fr-FR" sz="1100" b="1" baseline="0">
              <a:solidFill>
                <a:srgbClr val="006840"/>
              </a:solidFill>
              <a:effectLst/>
              <a:latin typeface="+mn-lt"/>
              <a:ea typeface="+mn-ea"/>
              <a:cs typeface="+mn-cs"/>
            </a:rPr>
            <a:t>OK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Jours de paie #1: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Test 1 :  =ET(C$7&lt;&gt;"";OU(JOURSEM(C$6;2)=6;JOURSEM(C$6;2)=7;C$6=rechercheV(C$6;Remise_Principale_1;1;0))) </a:t>
          </a:r>
          <a:r>
            <a:rPr lang="fr-FR" sz="1100" b="1" baseline="0">
              <a:solidFill>
                <a:srgbClr val="006840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</a:t>
          </a:r>
          <a:r>
            <a:rPr lang="fr-FR" sz="1100" b="1" baseline="0">
              <a:solidFill>
                <a:srgbClr val="006840"/>
              </a:solidFill>
              <a:effectLst/>
              <a:latin typeface="+mn-lt"/>
              <a:ea typeface="+mn-ea"/>
              <a:cs typeface="+mn-cs"/>
            </a:rPr>
            <a:t>OK</a:t>
          </a:r>
          <a:br>
            <a:rPr lang="fr-FR" sz="1100" b="1" baseline="0">
              <a:solidFill>
                <a:srgbClr val="006840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1" baseline="0">
              <a:solidFill>
                <a:srgbClr val="006840"/>
              </a:solidFill>
              <a:effectLst/>
              <a:latin typeface="+mn-lt"/>
              <a:ea typeface="+mn-ea"/>
              <a:cs typeface="+mn-cs"/>
            </a:rPr>
            <a:t>=ET(C$6&lt;&gt;"";OU(JOURSEM(C$5;2)=6;JOURSEM(C$5;2)=7;C$5=RECHERCHEV(C$5;Remise_Principale_2;1;0)))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Jours de paie #2: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Test 1 :  =ET(C$7&lt;&gt;"";OU(JOURSEM(C$6;2)=6;JOURSEM(C$6;2)=7;C$6=rechercheV(C$6;Remise_Principale_2;1;0))) </a:t>
          </a:r>
          <a:r>
            <a:rPr lang="fr-FR" sz="1100" b="1" baseline="0">
              <a:solidFill>
                <a:srgbClr val="006840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</a:t>
          </a:r>
          <a:r>
            <a:rPr lang="fr-FR" sz="1100" b="1" baseline="0">
              <a:solidFill>
                <a:srgbClr val="006840"/>
              </a:solidFill>
              <a:effectLst/>
              <a:latin typeface="+mn-lt"/>
              <a:ea typeface="+mn-ea"/>
              <a:cs typeface="+mn-cs"/>
            </a:rPr>
            <a:t>OK</a:t>
          </a:r>
          <a:r>
            <a:rPr lang="fr-FR" sz="1100" baseline="0">
              <a:solidFill>
                <a:srgbClr val="006840"/>
              </a:solidFill>
              <a:effectLst/>
              <a:latin typeface="+mn-lt"/>
              <a:ea typeface="+mn-ea"/>
              <a:cs typeface="+mn-cs"/>
            </a:rPr>
            <a:t> </a:t>
          </a:r>
          <a:br>
            <a:rPr lang="fr-FR" sz="1100" baseline="0">
              <a:solidFill>
                <a:srgbClr val="006840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Vendredi pour Sylviane : 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=ET(C$7&lt;&gt;"";OU(JOURSEM(C$6;2)=5) </a:t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Index PAIE :  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=SI(INDEX($E$42:$Y$53;AB53;$AB$1)=0;"";INDEX($E$42:$Y$53;AB53;$AB$1)+1)</a:t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fr-FR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Plages 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Jours_feries </a:t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Remise_Principale_1</a:t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Remise_Principale_2</a:t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Remise_Complementaire_1</a:t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Remise_Complementaire_2</a:t>
          </a:r>
          <a:endParaRPr lang="fr-FR">
            <a:effectLst/>
          </a:endParaRPr>
        </a:p>
        <a:p>
          <a:r>
            <a:rPr lang="fr-FR" sz="1100" baseline="0"/>
            <a:t/>
          </a:r>
          <a:br>
            <a:rPr lang="fr-FR" sz="1100" baseline="0"/>
          </a:b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Team 1</a:t>
          </a:r>
          <a:endParaRPr lang="fr-FR">
            <a:effectLst/>
          </a:endParaRPr>
        </a:p>
        <a:p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Sylviane_D</a:t>
          </a:r>
          <a:endParaRPr lang="fr-FR">
            <a:effectLst/>
          </a:endParaRPr>
        </a:p>
        <a:p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Annie_Claude_H		</a:t>
          </a:r>
          <a:endParaRPr lang="fr-FR">
            <a:effectLst/>
          </a:endParaRPr>
        </a:p>
        <a:p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Sandrine_W</a:t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Débuts : Team1_DEBUT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Debut_1_SD</a:t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Debut_1_ACH</a:t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Debut_1_SW</a:t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Fins : Team1_FIN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Fin_1_SD</a:t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Fin_1_ACH</a:t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Fin_1_SW</a:t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Team 2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Nicolas_L</a:t>
          </a:r>
          <a:endParaRPr lang="fr-FR">
            <a:effectLst/>
          </a:endParaRP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Patrick_P</a:t>
          </a:r>
          <a:endParaRPr lang="fr-FR">
            <a:effectLst/>
          </a:endParaRP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Mourad_E</a:t>
          </a:r>
          <a:endParaRPr lang="fr-FR">
            <a:effectLst/>
          </a:endParaRP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Débuts : Team2_DEBUT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Debut_</a:t>
          </a:r>
          <a:r>
            <a:rPr lang="fr-F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_NL</a:t>
          </a:r>
          <a:endParaRPr lang="fr-FR">
            <a:effectLst/>
          </a:endParaRP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Debut_</a:t>
          </a:r>
          <a:r>
            <a:rPr lang="fr-F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_PP</a:t>
          </a:r>
          <a:endParaRPr lang="fr-FR">
            <a:effectLst/>
          </a:endParaRP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Debut_3_ME</a:t>
          </a:r>
          <a:endParaRPr lang="fr-FR">
            <a:effectLst/>
          </a:endParaRP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Fins : Team2_FIN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Fin_2_NL</a:t>
          </a:r>
          <a:endParaRPr lang="fr-FR">
            <a:effectLst/>
          </a:endParaRP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Fin_2_PP</a:t>
          </a:r>
          <a:endParaRPr lang="fr-FR">
            <a:effectLst/>
          </a:endParaRP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Fin_3_ME</a:t>
          </a:r>
          <a:endParaRPr lang="fr-FR">
            <a:effectLst/>
          </a:endParaRPr>
        </a:p>
        <a:p>
          <a:endParaRPr lang="fr-FR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/>
            <a:t/>
          </a:r>
          <a:br>
            <a:rPr lang="fr-FR" sz="1100"/>
          </a:b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Team 3</a:t>
          </a:r>
          <a:r>
            <a:rPr lang="fr-FR" sz="1100"/>
            <a:t/>
          </a:r>
          <a:br>
            <a:rPr lang="fr-FR" sz="1100"/>
          </a:b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Aurélie_L</a:t>
          </a:r>
          <a:b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Sandrine_L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Mourad_E</a:t>
          </a:r>
          <a:b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Débuts : Team3_DEBUT</a:t>
          </a:r>
          <a:endParaRPr lang="fr-FR">
            <a:effectLst/>
          </a:endParaRP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Debut_3_AL</a:t>
          </a:r>
          <a:endParaRPr lang="fr-FR">
            <a:effectLst/>
          </a:endParaRP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Debut_3_SL</a:t>
          </a:r>
          <a:endParaRPr lang="fr-FR">
            <a:effectLst/>
          </a:endParaRP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Debut_3_ME</a:t>
          </a:r>
          <a:b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Fins : Team3_FIN</a:t>
          </a:r>
          <a:endParaRPr lang="fr-FR">
            <a:effectLst/>
          </a:endParaRP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Fin_3_AL</a:t>
          </a:r>
          <a:endParaRPr lang="fr-FR">
            <a:effectLst/>
          </a:endParaRP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Fin_3_SL</a:t>
          </a:r>
          <a:endParaRPr lang="fr-FR">
            <a:effectLst/>
          </a:endParaRP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Fin_3_ME</a:t>
          </a:r>
          <a:endParaRPr lang="fr-FR">
            <a:effectLst/>
          </a:endParaRPr>
        </a:p>
        <a:p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358140</xdr:colOff>
      <xdr:row>10</xdr:row>
      <xdr:rowOff>72389</xdr:rowOff>
    </xdr:from>
    <xdr:to>
      <xdr:col>17</xdr:col>
      <xdr:colOff>78105</xdr:colOff>
      <xdr:row>43</xdr:row>
      <xdr:rowOff>104774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9035415" y="2120264"/>
          <a:ext cx="4634865" cy="63188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Règle : 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&gt; 50% des effectifs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doit être présents</a:t>
          </a:r>
          <a:r>
            <a:rPr lang="fr-FR" sz="1100"/>
            <a:t/>
          </a:r>
          <a:br>
            <a:rPr lang="fr-FR" sz="1100"/>
          </a:br>
          <a:r>
            <a:rPr lang="fr-FR" sz="1100"/>
            <a:t>*Sylvianne travaille du Lundi au Jeudi</a:t>
          </a:r>
          <a:br>
            <a:rPr lang="fr-FR" sz="1100"/>
          </a:br>
          <a:r>
            <a:rPr lang="fr-FR" sz="1100"/>
            <a:t/>
          </a:r>
          <a:br>
            <a:rPr lang="fr-FR" sz="1100"/>
          </a:b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&gt; Mettre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une alerte pour indiquer lorsque la demande est "conflictuelle" (colonnes : E / K et Q)</a:t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&gt; MFC dans "Calendrier" colorier date de début jusqu'à date de fin en ajoutant un "1" (même couleur) pour calcul conditionnel en C18.</a:t>
          </a:r>
          <a:endParaRPr lang="fr-FR" sz="1100"/>
        </a:p>
        <a:p>
          <a:r>
            <a:rPr lang="fr-FR" sz="1100"/>
            <a:t/>
          </a:r>
          <a:br>
            <a:rPr lang="fr-FR" sz="1100"/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+ Alerte  "P" (drapeau en Wingdings) dans la feuille "Calendrier" en C 19.</a:t>
          </a:r>
          <a:r>
            <a:rPr lang="fr-FR" sz="1100"/>
            <a:t/>
          </a:r>
          <a:br>
            <a:rPr lang="fr-FR" sz="1100"/>
          </a:br>
          <a:r>
            <a:rPr lang="fr-FR" sz="1100" baseline="0"/>
            <a:t/>
          </a:r>
          <a:br>
            <a:rPr lang="fr-FR" sz="1100" baseline="0"/>
          </a:br>
          <a:r>
            <a:rPr lang="fr-FR" sz="1100" b="1" baseline="0"/>
            <a:t>Team 1</a:t>
          </a:r>
        </a:p>
        <a:p>
          <a:r>
            <a:rPr lang="fr-FR" sz="1100" baseline="0"/>
            <a:t>Sylviane_D</a:t>
          </a:r>
        </a:p>
        <a:p>
          <a:r>
            <a:rPr lang="fr-FR" sz="1100" baseline="0"/>
            <a:t>Annie_Claude_H		</a:t>
          </a:r>
        </a:p>
        <a:p>
          <a:r>
            <a:rPr lang="fr-FR" sz="1100" baseline="0"/>
            <a:t>Sandrine_W</a:t>
          </a:r>
          <a:br>
            <a:rPr lang="fr-FR" sz="1100" baseline="0"/>
          </a:br>
          <a:r>
            <a:rPr lang="fr-FR" sz="1100" baseline="0"/>
            <a:t/>
          </a:r>
          <a:br>
            <a:rPr lang="fr-FR" sz="1100" baseline="0"/>
          </a:br>
          <a:r>
            <a:rPr lang="fr-FR" sz="1100" b="1" baseline="0"/>
            <a:t>Débuts : Team1_DEBUT</a:t>
          </a:r>
          <a:r>
            <a:rPr lang="fr-FR" sz="1100" baseline="0"/>
            <a:t/>
          </a:r>
          <a:br>
            <a:rPr lang="fr-FR" sz="1100" baseline="0"/>
          </a:br>
          <a:r>
            <a:rPr lang="fr-FR" sz="1100" baseline="0"/>
            <a:t>Debut_1_SD</a:t>
          </a:r>
          <a:br>
            <a:rPr lang="fr-FR" sz="1100" baseline="0"/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Debut_1_ACH</a:t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Debut_1_SW</a:t>
          </a:r>
          <a:r>
            <a:rPr lang="fr-FR" sz="1100" baseline="0"/>
            <a:t/>
          </a:r>
          <a:br>
            <a:rPr lang="fr-FR" sz="1100" baseline="0"/>
          </a:br>
          <a:r>
            <a:rPr lang="fr-FR" sz="1100" baseline="0"/>
            <a:t/>
          </a:r>
          <a:br>
            <a:rPr lang="fr-FR" sz="1100" baseline="0"/>
          </a:br>
          <a:r>
            <a:rPr lang="fr-FR" sz="1100" baseline="0"/>
            <a:t/>
          </a:r>
          <a:br>
            <a:rPr lang="fr-FR" sz="1100" baseline="0"/>
          </a:b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Fins : Team1_Fin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Fin_1_SD</a:t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Fin_1_ACH</a:t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Fin_1_SW</a:t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Types : </a:t>
          </a:r>
          <a:r>
            <a:rPr lang="fr-FR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Types_1_SD</a:t>
          </a:r>
          <a:br>
            <a:rPr lang="fr-FR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Types_1_ACH</a:t>
          </a:r>
          <a:br>
            <a:rPr lang="fr-FR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Types_1_SW</a:t>
          </a:r>
          <a:endParaRPr lang="fr-FR" sz="11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495300</xdr:colOff>
      <xdr:row>16</xdr:row>
      <xdr:rowOff>146685</xdr:rowOff>
    </xdr:from>
    <xdr:to>
      <xdr:col>23</xdr:col>
      <xdr:colOff>457200</xdr:colOff>
      <xdr:row>31</xdr:row>
      <xdr:rowOff>175260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4077950" y="3337560"/>
          <a:ext cx="3771900" cy="2886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/>
            <a:t>Sylviane D.</a:t>
          </a:r>
          <a:r>
            <a:rPr lang="fr-FR" sz="1100" b="1" baseline="0"/>
            <a:t> </a:t>
          </a:r>
          <a:r>
            <a:rPr lang="fr-F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|Date de Fin |Lundi au Jeudi</a:t>
          </a:r>
          <a:br>
            <a:rPr lang="fr-F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/>
            <a:t>'=SERIE.JOUR.OUVRE.INTL(B3;C3;"0000111";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Jours_feries</a:t>
          </a:r>
          <a:r>
            <a:rPr lang="fr-FR" sz="1100"/>
            <a:t>)</a:t>
          </a:r>
        </a:p>
        <a:p>
          <a:r>
            <a:rPr lang="fr-FR" sz="1100"/>
            <a:t/>
          </a:r>
          <a:br>
            <a:rPr lang="fr-FR" sz="1100"/>
          </a:br>
          <a:r>
            <a:rPr lang="fr-FR" sz="1100" b="1"/>
            <a:t>Annie-Claude H. |Date de Fin |Lundi au Vendredi</a:t>
          </a:r>
          <a:br>
            <a:rPr lang="fr-FR" sz="1100" b="1"/>
          </a:br>
          <a:r>
            <a:rPr lang="fr-FR" sz="1100"/>
            <a:t>=SERIE.JOUR.OUVRE.INTL(H3;I3;"0000011";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Jours_feries</a:t>
          </a:r>
          <a:r>
            <a:rPr lang="fr-FR" sz="1100"/>
            <a:t>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/>
            <a:t/>
          </a:r>
          <a:br>
            <a:rPr lang="fr-FR" sz="1100"/>
          </a:br>
          <a:r>
            <a:rPr lang="fr-F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Sandrine W.|Date de Fin |Lundi au Vendredi</a:t>
          </a:r>
          <a:r>
            <a:rPr lang="fr-FR" sz="1100"/>
            <a:t/>
          </a:r>
          <a:br>
            <a:rPr lang="fr-FR" sz="1100"/>
          </a:b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=SERIE.JOUR.OUVRE.INTL(N3;03;"0000011";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Jours_feries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lang="fr-FR">
            <a:effectLst/>
          </a:endParaRPr>
        </a:p>
        <a:p>
          <a:r>
            <a:rPr lang="fr-FR" sz="1100"/>
            <a:t/>
          </a:r>
          <a:br>
            <a:rPr lang="fr-FR" sz="1100"/>
          </a:br>
          <a:r>
            <a:rPr lang="fr-FR" sz="1100"/>
            <a:t/>
          </a:r>
          <a:br>
            <a:rPr lang="fr-FR" sz="1100"/>
          </a:br>
          <a:r>
            <a:rPr lang="fr-FR"/>
            <a:t>SERIE.JOUR.OUVRE.INTL(date_départ;nb_jours;[nb_jours_week-end];[jours_fériés])</a:t>
          </a:r>
          <a:endParaRPr lang="fr-F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208430</xdr:colOff>
      <xdr:row>21</xdr:row>
      <xdr:rowOff>86958</xdr:rowOff>
    </xdr:from>
    <xdr:to>
      <xdr:col>24</xdr:col>
      <xdr:colOff>586740</xdr:colOff>
      <xdr:row>32</xdr:row>
      <xdr:rowOff>94577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/>
      </xdr:nvSpPr>
      <xdr:spPr>
        <a:xfrm>
          <a:off x="12508006" y="3852134"/>
          <a:ext cx="3749040" cy="19798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/>
            <a:t>Règle : 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50% des effectifs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doit être présents</a:t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&gt; Mettre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une alerte pour indiquer lorsque la demande est "conflictuelle" (colonnes : E / K et Q)</a:t>
          </a:r>
          <a:endParaRPr lang="fr-FR">
            <a:effectLst/>
          </a:endParaRPr>
        </a:p>
        <a:p>
          <a:r>
            <a:rPr lang="fr-FR" sz="1100"/>
            <a:t/>
          </a:r>
          <a:br>
            <a:rPr lang="fr-FR" sz="1100"/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+ Alerte  "P" (drapeau en Wingdings) dans la feuille "Calendrier" en C 21</a:t>
          </a:r>
          <a:r>
            <a:rPr lang="fr-FR" sz="1100"/>
            <a:t/>
          </a:r>
          <a:br>
            <a:rPr lang="fr-FR" sz="1100"/>
          </a:br>
          <a:r>
            <a:rPr lang="fr-FR" sz="1100" baseline="0"/>
            <a:t/>
          </a:r>
          <a:br>
            <a:rPr lang="fr-FR" sz="1100" baseline="0"/>
          </a:br>
          <a:endParaRPr lang="fr-FR" sz="1100"/>
        </a:p>
      </xdr:txBody>
    </xdr:sp>
    <xdr:clientData/>
  </xdr:twoCellAnchor>
  <xdr:twoCellAnchor>
    <xdr:from>
      <xdr:col>19</xdr:col>
      <xdr:colOff>419100</xdr:colOff>
      <xdr:row>4</xdr:row>
      <xdr:rowOff>76200</xdr:rowOff>
    </xdr:from>
    <xdr:to>
      <xdr:col>25</xdr:col>
      <xdr:colOff>312420</xdr:colOff>
      <xdr:row>19</xdr:row>
      <xdr:rowOff>137160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 txBox="1"/>
      </xdr:nvSpPr>
      <xdr:spPr>
        <a:xfrm>
          <a:off x="12908280" y="792480"/>
          <a:ext cx="3764280" cy="28041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/>
            <a:t>Nicolas L.</a:t>
          </a:r>
          <a:r>
            <a:rPr lang="fr-FR" sz="1100" b="1" baseline="0"/>
            <a:t> </a:t>
          </a:r>
          <a:r>
            <a:rPr lang="fr-F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|Date de Fin |Lundi au Vendredi</a:t>
          </a:r>
          <a:br>
            <a:rPr lang="fr-F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/>
            <a:t>'=SERIE.JOUR.OUVRE.INTL(B3;C3;"0000011";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Jours_feries</a:t>
          </a:r>
          <a:r>
            <a:rPr lang="fr-FR" sz="1100"/>
            <a:t>)</a:t>
          </a:r>
        </a:p>
        <a:p>
          <a:r>
            <a:rPr lang="fr-FR" sz="1100"/>
            <a:t/>
          </a:r>
          <a:br>
            <a:rPr lang="fr-FR" sz="1100"/>
          </a:br>
          <a:r>
            <a:rPr lang="fr-FR" sz="1100" b="1"/>
            <a:t>Patrick P. |Date de Fin |Lundi au Vendredi</a:t>
          </a:r>
          <a:br>
            <a:rPr lang="fr-FR" sz="1100" b="1"/>
          </a:br>
          <a:r>
            <a:rPr lang="fr-FR" sz="1100"/>
            <a:t>=SERIE.JOUR.OUVRE.INTL(H3;I3;"0000011";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Jours_feries</a:t>
          </a:r>
          <a:r>
            <a:rPr lang="fr-FR" sz="1100"/>
            <a:t>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/>
            <a:t/>
          </a:r>
          <a:br>
            <a:rPr lang="fr-FR" sz="1100"/>
          </a:br>
          <a:r>
            <a:rPr lang="fr-F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Mourad E.|Date de Fin |Lundi au Vendredi</a:t>
          </a:r>
          <a:r>
            <a:rPr lang="fr-FR" sz="1100"/>
            <a:t/>
          </a:r>
          <a:br>
            <a:rPr lang="fr-FR" sz="1100"/>
          </a:b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=SERIE.JOUR.OUVRE.INTL(N3;03;"0000011";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Jours_feries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lang="fr-FR">
            <a:effectLst/>
          </a:endParaRPr>
        </a:p>
        <a:p>
          <a:r>
            <a:rPr lang="fr-FR" sz="1100"/>
            <a:t/>
          </a:r>
          <a:br>
            <a:rPr lang="fr-FR" sz="1100"/>
          </a:br>
          <a:r>
            <a:rPr lang="fr-FR" sz="1100"/>
            <a:t/>
          </a:r>
          <a:br>
            <a:rPr lang="fr-FR" sz="1100"/>
          </a:br>
          <a:r>
            <a:rPr lang="fr-FR"/>
            <a:t>SERIE.JOUR.OUVRE.INTL(date_départ;nb_jours;[nb_jours_week-end];[jours_fériés])</a:t>
          </a:r>
          <a:endParaRPr lang="fr-FR" sz="1100"/>
        </a:p>
      </xdr:txBody>
    </xdr:sp>
    <xdr:clientData/>
  </xdr:twoCellAnchor>
  <xdr:twoCellAnchor>
    <xdr:from>
      <xdr:col>21</xdr:col>
      <xdr:colOff>598395</xdr:colOff>
      <xdr:row>17</xdr:row>
      <xdr:rowOff>53788</xdr:rowOff>
    </xdr:from>
    <xdr:to>
      <xdr:col>26</xdr:col>
      <xdr:colOff>123265</xdr:colOff>
      <xdr:row>31</xdr:row>
      <xdr:rowOff>53789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5300513" y="3449170"/>
          <a:ext cx="3334870" cy="2667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Nicolas_L</a:t>
          </a:r>
        </a:p>
        <a:p>
          <a:r>
            <a:rPr lang="fr-FR" sz="1100"/>
            <a:t>Patrick_P</a:t>
          </a:r>
        </a:p>
        <a:p>
          <a:r>
            <a:rPr lang="fr-FR" sz="1100">
              <a:solidFill>
                <a:srgbClr val="990099"/>
              </a:solidFill>
            </a:rPr>
            <a:t>Mourad_E</a:t>
          </a:r>
        </a:p>
        <a:p>
          <a:endParaRPr lang="fr-FR" sz="1100"/>
        </a:p>
        <a:p>
          <a:r>
            <a:rPr lang="fr-FR" sz="1100"/>
            <a:t>Debut_</a:t>
          </a:r>
          <a:r>
            <a:rPr lang="fr-FR" sz="1100" b="1">
              <a:solidFill>
                <a:srgbClr val="FF0000"/>
              </a:solidFill>
            </a:rPr>
            <a:t>2</a:t>
          </a:r>
          <a:r>
            <a:rPr lang="fr-FR" sz="1100"/>
            <a:t>_NL</a:t>
          </a:r>
        </a:p>
        <a:p>
          <a:r>
            <a:rPr lang="fr-FR" sz="1100"/>
            <a:t>Debut_</a:t>
          </a:r>
          <a:r>
            <a:rPr lang="fr-FR" sz="1100" b="1">
              <a:solidFill>
                <a:srgbClr val="FF0000"/>
              </a:solidFill>
            </a:rPr>
            <a:t>2</a:t>
          </a:r>
          <a:r>
            <a:rPr lang="fr-FR" sz="1100"/>
            <a:t>_PP</a:t>
          </a:r>
        </a:p>
        <a:p>
          <a:r>
            <a:rPr lang="fr-FR" sz="1100">
              <a:solidFill>
                <a:srgbClr val="990099"/>
              </a:solidFill>
            </a:rPr>
            <a:t>Debut_3_ME</a:t>
          </a:r>
        </a:p>
        <a:p>
          <a:endParaRPr lang="fr-FR" sz="1100"/>
        </a:p>
        <a:p>
          <a:r>
            <a:rPr lang="fr-FR" sz="1100"/>
            <a:t>Fin_2_NL</a:t>
          </a:r>
        </a:p>
        <a:p>
          <a:r>
            <a:rPr lang="fr-FR" sz="1100"/>
            <a:t>Fin_2_PP</a:t>
          </a:r>
        </a:p>
        <a:p>
          <a:r>
            <a:rPr lang="fr-FR" sz="1100">
              <a:solidFill>
                <a:srgbClr val="990099"/>
              </a:solidFill>
            </a:rPr>
            <a:t>Fin_3_ME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152400</xdr:colOff>
      <xdr:row>0</xdr:row>
      <xdr:rowOff>99060</xdr:rowOff>
    </xdr:from>
    <xdr:to>
      <xdr:col>25</xdr:col>
      <xdr:colOff>266700</xdr:colOff>
      <xdr:row>15</xdr:row>
      <xdr:rowOff>76200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3571220" y="99060"/>
          <a:ext cx="4869180" cy="29032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/>
            <a:t>Règle :</a:t>
          </a:r>
          <a:r>
            <a:rPr lang="fr-FR" sz="1100" b="1" baseline="0"/>
            <a:t> </a:t>
          </a:r>
          <a:r>
            <a:rPr lang="fr-FR" sz="1100" baseline="0"/>
            <a:t>Ces trois personnes doivent être présentes pendant les jours de paie </a:t>
          </a:r>
          <a:br>
            <a:rPr lang="fr-FR" sz="1100" baseline="0"/>
          </a:br>
          <a:r>
            <a:rPr lang="fr-FR" sz="1100" baseline="0"/>
            <a:t/>
          </a:r>
          <a:br>
            <a:rPr lang="fr-FR" sz="1100" baseline="0"/>
          </a:br>
          <a:r>
            <a:rPr lang="fr-FR" sz="1100" baseline="0"/>
            <a:t>Il faut donc que les jours de congés demandés par cette équipe ne puissent pas être validés &gt; mettre une alerte (colonne E) </a:t>
          </a:r>
          <a:br>
            <a:rPr lang="fr-FR" sz="1100" baseline="0"/>
          </a:br>
          <a:r>
            <a:rPr lang="fr-FR" sz="1100" baseline="0"/>
            <a:t>+ MFC dans le planning </a:t>
          </a:r>
          <a:br>
            <a:rPr lang="fr-FR" sz="1100" baseline="0"/>
          </a:br>
          <a:r>
            <a:rPr lang="fr-FR" sz="1100" baseline="0"/>
            <a:t>+ Alerte  "P" (drapeau en Wingdings) dans la feuille "Calendrier" en C 23</a:t>
          </a:r>
          <a:br>
            <a:rPr lang="fr-FR" sz="1100" baseline="0"/>
          </a:br>
          <a:r>
            <a:rPr lang="fr-FR" sz="1100" baseline="0"/>
            <a:t/>
          </a:r>
          <a:br>
            <a:rPr lang="fr-FR" sz="1100" baseline="0"/>
          </a:br>
          <a:r>
            <a:rPr lang="fr-FR" sz="1100" baseline="0"/>
            <a:t>&gt; La période 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Remise_Principale_1 jusqu'à Remise_Principale_2 doit être un</a:t>
          </a:r>
          <a:b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&gt; La période Remise_Complementaire_1 jusqu'à Remise_Complementaire_2</a:t>
          </a:r>
          <a:endParaRPr lang="fr-FR">
            <a:effectLst/>
          </a:endParaRPr>
        </a:p>
        <a:p>
          <a:r>
            <a:rPr lang="fr-FR" sz="1100"/>
            <a:t/>
          </a:r>
          <a:br>
            <a:rPr lang="fr-FR" sz="1100"/>
          </a:br>
          <a:r>
            <a:rPr lang="fr-FR" sz="1100"/>
            <a:t>&gt; Mettre</a:t>
          </a:r>
          <a:r>
            <a:rPr lang="fr-FR" sz="1100" baseline="0"/>
            <a:t> une alerte pour indiquer lorsque la demande est "conflictuelle" pour chaque personne concernée par la période conflictuelle</a:t>
          </a:r>
          <a:endParaRPr lang="fr-FR" sz="1100"/>
        </a:p>
      </xdr:txBody>
    </xdr:sp>
    <xdr:clientData/>
  </xdr:twoCellAnchor>
  <xdr:twoCellAnchor>
    <xdr:from>
      <xdr:col>6</xdr:col>
      <xdr:colOff>91440</xdr:colOff>
      <xdr:row>27</xdr:row>
      <xdr:rowOff>167640</xdr:rowOff>
    </xdr:from>
    <xdr:to>
      <xdr:col>16</xdr:col>
      <xdr:colOff>0</xdr:colOff>
      <xdr:row>42</xdr:row>
      <xdr:rowOff>167640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 txBox="1"/>
      </xdr:nvSpPr>
      <xdr:spPr>
        <a:xfrm>
          <a:off x="4335780" y="5273040"/>
          <a:ext cx="7840980" cy="2743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/>
            <a:t>Aurélie L.</a:t>
          </a:r>
          <a:r>
            <a:rPr lang="fr-FR" sz="1100" b="1" baseline="0"/>
            <a:t> </a:t>
          </a:r>
          <a:r>
            <a:rPr lang="fr-F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|Date de Fin |Lundi au Vendredi</a:t>
          </a:r>
          <a:br>
            <a:rPr lang="fr-F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/>
            <a:t>'=SERIE.JOUR.OUVRE.INTL(B3;C3;"0000011";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Jours_feries;Remise_Principale_1;Remise_Principale_2;Remise_Complementaire_1;Remise_Complementaire_2</a:t>
          </a:r>
          <a:r>
            <a:rPr lang="fr-FR" sz="1100"/>
            <a:t>)</a:t>
          </a:r>
        </a:p>
        <a:p>
          <a:r>
            <a:rPr lang="fr-FR" sz="1100"/>
            <a:t/>
          </a:r>
          <a:br>
            <a:rPr lang="fr-FR" sz="1100"/>
          </a:br>
          <a:r>
            <a:rPr lang="fr-FR" sz="1100" b="1"/>
            <a:t>Sandrine</a:t>
          </a:r>
          <a:r>
            <a:rPr lang="fr-FR" sz="1100" b="1" baseline="0"/>
            <a:t> L</a:t>
          </a:r>
          <a:r>
            <a:rPr lang="fr-FR" sz="1100" b="1"/>
            <a:t>. |Date de Fin |Lundi au Vendredi</a:t>
          </a:r>
          <a:br>
            <a:rPr lang="fr-FR" sz="1100" b="1"/>
          </a:br>
          <a:r>
            <a:rPr lang="fr-FR" sz="1100"/>
            <a:t>=SERIE.JOUR.OUVRE.INTL(H3;I3;"0000011";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Jours_feries;</a:t>
          </a:r>
          <a:r>
            <a:rPr lang="fr-FR" sz="1100"/>
            <a:t>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/>
            <a:t/>
          </a:r>
          <a:br>
            <a:rPr lang="fr-FR" sz="1100"/>
          </a:br>
          <a:r>
            <a:rPr lang="fr-F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Mourad E.|Date de Fin |Lundi au Vendredi</a:t>
          </a:r>
          <a:r>
            <a:rPr lang="fr-FR" sz="1100"/>
            <a:t/>
          </a:r>
          <a:br>
            <a:rPr lang="fr-FR" sz="1100"/>
          </a:b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=SERIE.JOUR.OUVRE.INTL(N3;03;"0000011";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Jours_feries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lang="fr-FR">
            <a:effectLst/>
          </a:endParaRPr>
        </a:p>
        <a:p>
          <a:r>
            <a:rPr lang="fr-FR" sz="1100"/>
            <a:t/>
          </a:r>
          <a:br>
            <a:rPr lang="fr-FR" sz="1100"/>
          </a:br>
          <a:r>
            <a:rPr lang="fr-FR" sz="1100"/>
            <a:t/>
          </a:r>
          <a:br>
            <a:rPr lang="fr-FR" sz="1100"/>
          </a:br>
          <a:r>
            <a:rPr lang="fr-FR"/>
            <a:t>SERIE.JOUR.OUVRE.INTL(date_départ;nb_jours;[nb_jours_week-end];[jours_fériés])</a:t>
          </a:r>
          <a:endParaRPr lang="fr-FR" sz="1100"/>
        </a:p>
      </xdr:txBody>
    </xdr:sp>
    <xdr:clientData/>
  </xdr:twoCellAnchor>
  <xdr:twoCellAnchor>
    <xdr:from>
      <xdr:col>19</xdr:col>
      <xdr:colOff>198121</xdr:colOff>
      <xdr:row>16</xdr:row>
      <xdr:rowOff>53340</xdr:rowOff>
    </xdr:from>
    <xdr:to>
      <xdr:col>20</xdr:col>
      <xdr:colOff>746760</xdr:colOff>
      <xdr:row>28</xdr:row>
      <xdr:rowOff>30480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3616941" y="3162300"/>
          <a:ext cx="1341119" cy="2171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Aurélie_L</a:t>
          </a:r>
          <a:br>
            <a:rPr lang="fr-FR" sz="1100"/>
          </a:b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Sandrine_L</a:t>
          </a:r>
          <a:r>
            <a:rPr lang="fr-FR"/>
            <a:t/>
          </a:r>
          <a:br>
            <a:rPr lang="fr-FR"/>
          </a:br>
          <a:r>
            <a:rPr lang="fr-FR" sz="1100">
              <a:solidFill>
                <a:sysClr val="windowText" lastClr="000000"/>
              </a:solidFill>
            </a:rPr>
            <a:t>Mourad_E</a:t>
          </a:r>
        </a:p>
        <a:p>
          <a:endParaRPr lang="fr-FR" sz="1100"/>
        </a:p>
        <a:p>
          <a:r>
            <a:rPr lang="fr-FR" sz="1100"/>
            <a:t>Debut_3_AL</a:t>
          </a:r>
        </a:p>
        <a:p>
          <a:r>
            <a:rPr lang="fr-FR" sz="1100"/>
            <a:t>Debut_3_SL</a:t>
          </a:r>
        </a:p>
        <a:p>
          <a:r>
            <a:rPr lang="fr-FR" sz="1100">
              <a:solidFill>
                <a:sysClr val="windowText" lastClr="000000"/>
              </a:solidFill>
            </a:rPr>
            <a:t>Debut_3_ME</a:t>
          </a:r>
        </a:p>
        <a:p>
          <a:endParaRPr lang="fr-FR" sz="1100"/>
        </a:p>
        <a:p>
          <a:r>
            <a:rPr lang="fr-FR" sz="1100"/>
            <a:t>Fin_3_AL</a:t>
          </a:r>
        </a:p>
        <a:p>
          <a:r>
            <a:rPr lang="fr-FR" sz="1100"/>
            <a:t>Fin_3_SL</a:t>
          </a:r>
        </a:p>
        <a:p>
          <a:r>
            <a:rPr lang="fr-FR" sz="1100">
              <a:solidFill>
                <a:sysClr val="windowText" lastClr="000000"/>
              </a:solidFill>
            </a:rPr>
            <a:t>Fin_3_ME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</xdr:colOff>
      <xdr:row>0</xdr:row>
      <xdr:rowOff>0</xdr:rowOff>
    </xdr:from>
    <xdr:to>
      <xdr:col>17</xdr:col>
      <xdr:colOff>270054</xdr:colOff>
      <xdr:row>32</xdr:row>
      <xdr:rowOff>159840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2225"/>
        <a:stretch/>
      </xdr:blipFill>
      <xdr:spPr>
        <a:xfrm>
          <a:off x="28" y="0"/>
          <a:ext cx="13742186" cy="6012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pbau/Desktop/Projets%20VBA/Planning%20RH/Projet_Planning%20Cong&#233;s%20RH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endrier congés "/>
      <sheetName val="Feuil7"/>
      <sheetName val="Demandes de Congés"/>
      <sheetName val="Team"/>
      <sheetName val="Sources"/>
      <sheetName val="Tâches restantes"/>
    </sheetNames>
    <sheetDataSet>
      <sheetData sheetId="0"/>
      <sheetData sheetId="1"/>
      <sheetData sheetId="2"/>
      <sheetData sheetId="3"/>
      <sheetData sheetId="4">
        <row r="2">
          <cell r="A2" t="str">
            <v>Janvier</v>
          </cell>
          <cell r="B2">
            <v>1</v>
          </cell>
        </row>
        <row r="3">
          <cell r="A3" t="str">
            <v>Février</v>
          </cell>
          <cell r="B3">
            <v>2</v>
          </cell>
        </row>
        <row r="4">
          <cell r="A4" t="str">
            <v>Mars</v>
          </cell>
          <cell r="B4">
            <v>3</v>
          </cell>
        </row>
        <row r="5">
          <cell r="A5" t="str">
            <v>Avril</v>
          </cell>
          <cell r="B5">
            <v>4</v>
          </cell>
        </row>
        <row r="6">
          <cell r="A6" t="str">
            <v>Mai</v>
          </cell>
          <cell r="B6">
            <v>5</v>
          </cell>
        </row>
        <row r="7">
          <cell r="A7" t="str">
            <v>Juin</v>
          </cell>
          <cell r="B7">
            <v>6</v>
          </cell>
        </row>
        <row r="8">
          <cell r="A8" t="str">
            <v>Juillet</v>
          </cell>
          <cell r="B8">
            <v>7</v>
          </cell>
        </row>
        <row r="9">
          <cell r="A9" t="str">
            <v>Août</v>
          </cell>
          <cell r="B9">
            <v>8</v>
          </cell>
        </row>
        <row r="10">
          <cell r="A10" t="str">
            <v>Septembre</v>
          </cell>
          <cell r="B10">
            <v>9</v>
          </cell>
        </row>
        <row r="11">
          <cell r="A11" t="str">
            <v>Octobre</v>
          </cell>
          <cell r="B11">
            <v>10</v>
          </cell>
        </row>
        <row r="12">
          <cell r="A12" t="str">
            <v>Novembre</v>
          </cell>
          <cell r="B12">
            <v>11</v>
          </cell>
        </row>
        <row r="13">
          <cell r="A13" t="str">
            <v>Décembre</v>
          </cell>
          <cell r="B13">
            <v>12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G30"/>
  <sheetViews>
    <sheetView showZeros="0" tabSelected="1" topLeftCell="A7" workbookViewId="0">
      <selection activeCell="C11" sqref="C11"/>
    </sheetView>
  </sheetViews>
  <sheetFormatPr baseColWidth="10" defaultRowHeight="14.5" x14ac:dyDescent="0.35"/>
  <cols>
    <col min="1" max="1" width="7.08984375" customWidth="1"/>
    <col min="2" max="2" width="15.54296875" customWidth="1"/>
    <col min="3" max="3" width="4.36328125" style="2" customWidth="1"/>
    <col min="4" max="33" width="4.36328125" customWidth="1"/>
    <col min="34" max="34" width="3" customWidth="1"/>
    <col min="35" max="35" width="2.6328125" customWidth="1"/>
  </cols>
  <sheetData>
    <row r="1" spans="1:33" ht="24.5" x14ac:dyDescent="0.35">
      <c r="A1" s="100"/>
      <c r="C1" s="136" t="str">
        <f>IF(AE3&lt;&gt;"","Calendrier des congés "&amp; AE3,"")</f>
        <v>Calendrier des congés 2018</v>
      </c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</row>
    <row r="2" spans="1:33" ht="24.5" x14ac:dyDescent="0.35">
      <c r="A2" s="100"/>
      <c r="C2" s="137" t="str">
        <f>D3</f>
        <v>Octobre</v>
      </c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</row>
    <row r="3" spans="1:33" s="1" customFormat="1" ht="18" customHeight="1" x14ac:dyDescent="0.35">
      <c r="A3" s="88"/>
      <c r="B3" s="89"/>
      <c r="C3" s="99" t="s">
        <v>59</v>
      </c>
      <c r="D3" s="142" t="s">
        <v>25</v>
      </c>
      <c r="E3" s="142"/>
      <c r="F3" s="142"/>
      <c r="G3" s="142"/>
      <c r="H3" s="108" t="s">
        <v>60</v>
      </c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99" t="s">
        <v>59</v>
      </c>
      <c r="AE3" s="142">
        <v>2018</v>
      </c>
      <c r="AF3" s="142"/>
      <c r="AG3" s="99" t="s">
        <v>60</v>
      </c>
    </row>
    <row r="4" spans="1:33" s="1" customFormat="1" ht="20" customHeight="1" x14ac:dyDescent="0.35">
      <c r="A4" s="88"/>
      <c r="B4" s="89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</row>
    <row r="5" spans="1:33" x14ac:dyDescent="0.35">
      <c r="B5" s="4"/>
      <c r="C5" s="90">
        <v>1</v>
      </c>
      <c r="D5" s="90">
        <v>2</v>
      </c>
      <c r="E5" s="90">
        <v>3</v>
      </c>
      <c r="F5" s="90">
        <v>4</v>
      </c>
      <c r="G5" s="90">
        <v>5</v>
      </c>
      <c r="H5" s="90">
        <v>6</v>
      </c>
      <c r="I5" s="90">
        <v>7</v>
      </c>
      <c r="J5" s="90">
        <v>8</v>
      </c>
      <c r="K5" s="90">
        <v>9</v>
      </c>
      <c r="L5" s="90">
        <v>10</v>
      </c>
      <c r="M5" s="90">
        <v>11</v>
      </c>
      <c r="N5" s="90">
        <v>12</v>
      </c>
      <c r="O5" s="90">
        <v>13</v>
      </c>
      <c r="P5" s="90">
        <v>14</v>
      </c>
      <c r="Q5" s="90">
        <v>15</v>
      </c>
      <c r="R5" s="90">
        <v>16</v>
      </c>
      <c r="S5" s="90">
        <v>17</v>
      </c>
      <c r="T5" s="90">
        <v>18</v>
      </c>
      <c r="U5" s="90">
        <v>19</v>
      </c>
      <c r="V5" s="90">
        <v>20</v>
      </c>
      <c r="W5" s="90">
        <v>21</v>
      </c>
      <c r="X5" s="90">
        <v>22</v>
      </c>
      <c r="Y5" s="90">
        <v>23</v>
      </c>
      <c r="Z5" s="90">
        <v>24</v>
      </c>
      <c r="AA5" s="90">
        <v>25</v>
      </c>
      <c r="AB5" s="90">
        <v>26</v>
      </c>
      <c r="AC5" s="90">
        <v>27</v>
      </c>
      <c r="AD5" s="90">
        <v>28</v>
      </c>
      <c r="AE5" s="90">
        <v>29</v>
      </c>
      <c r="AF5" s="90">
        <v>30</v>
      </c>
      <c r="AG5" s="90">
        <v>31</v>
      </c>
    </row>
    <row r="6" spans="1:33" s="26" customFormat="1" ht="12" customHeight="1" x14ac:dyDescent="0.35">
      <c r="C6" s="91">
        <f>DATE($AE$3,VLOOKUP($D$3,Sources!$A$2:$B$13,2,FALSE),C5)</f>
        <v>43374</v>
      </c>
      <c r="D6" s="91">
        <f>DATE($AE$3,VLOOKUP($D$3,[1]Sources!$A$2:$B$13,2,FALSE),D5)</f>
        <v>43375</v>
      </c>
      <c r="E6" s="91">
        <f>DATE($AE$3,VLOOKUP($D$3,[1]Sources!$A$2:$B$13,2,FALSE),E5)</f>
        <v>43376</v>
      </c>
      <c r="F6" s="91">
        <f>DATE($AE$3,VLOOKUP($D$3,[1]Sources!$A$2:$B$13,2,FALSE),F5)</f>
        <v>43377</v>
      </c>
      <c r="G6" s="91">
        <f>DATE($AE$3,VLOOKUP($D$3,[1]Sources!$A$2:$B$13,2,FALSE),G5)</f>
        <v>43378</v>
      </c>
      <c r="H6" s="91">
        <f>DATE($AE$3,VLOOKUP($D$3,[1]Sources!$A$2:$B$13,2,FALSE),H5)</f>
        <v>43379</v>
      </c>
      <c r="I6" s="91">
        <f>DATE($AE$3,VLOOKUP($D$3,[1]Sources!$A$2:$B$13,2,FALSE),I5)</f>
        <v>43380</v>
      </c>
      <c r="J6" s="91">
        <f>DATE($AE$3,VLOOKUP($D$3,[1]Sources!$A$2:$B$13,2,FALSE),J5)</f>
        <v>43381</v>
      </c>
      <c r="K6" s="91">
        <f>DATE($AE$3,VLOOKUP($D$3,[1]Sources!$A$2:$B$13,2,FALSE),K5)</f>
        <v>43382</v>
      </c>
      <c r="L6" s="91">
        <f>DATE($AE$3,VLOOKUP($D$3,[1]Sources!$A$2:$B$13,2,FALSE),L5)</f>
        <v>43383</v>
      </c>
      <c r="M6" s="91">
        <f>DATE($AE$3,VLOOKUP($D$3,[1]Sources!$A$2:$B$13,2,FALSE),M5)</f>
        <v>43384</v>
      </c>
      <c r="N6" s="91">
        <f>DATE($AE$3,VLOOKUP($D$3,[1]Sources!$A$2:$B$13,2,FALSE),N5)</f>
        <v>43385</v>
      </c>
      <c r="O6" s="91">
        <f>DATE($AE$3,VLOOKUP($D$3,[1]Sources!$A$2:$B$13,2,FALSE),O5)</f>
        <v>43386</v>
      </c>
      <c r="P6" s="91">
        <f>DATE($AE$3,VLOOKUP($D$3,[1]Sources!$A$2:$B$13,2,FALSE),P5)</f>
        <v>43387</v>
      </c>
      <c r="Q6" s="91">
        <f>DATE($AE$3,VLOOKUP($D$3,[1]Sources!$A$2:$B$13,2,FALSE),Q5)</f>
        <v>43388</v>
      </c>
      <c r="R6" s="91">
        <f>DATE($AE$3,VLOOKUP($D$3,[1]Sources!$A$2:$B$13,2,FALSE),R5)</f>
        <v>43389</v>
      </c>
      <c r="S6" s="91">
        <f>DATE($AE$3,VLOOKUP($D$3,[1]Sources!$A$2:$B$13,2,FALSE),S5)</f>
        <v>43390</v>
      </c>
      <c r="T6" s="91">
        <f>DATE($AE$3,VLOOKUP($D$3,[1]Sources!$A$2:$B$13,2,FALSE),T5)</f>
        <v>43391</v>
      </c>
      <c r="U6" s="91">
        <f>DATE($AE$3,VLOOKUP($D$3,[1]Sources!$A$2:$B$13,2,FALSE),U5)</f>
        <v>43392</v>
      </c>
      <c r="V6" s="91">
        <f>DATE($AE$3,VLOOKUP($D$3,[1]Sources!$A$2:$B$13,2,FALSE),V5)</f>
        <v>43393</v>
      </c>
      <c r="W6" s="91">
        <f>DATE($AE$3,VLOOKUP($D$3,[1]Sources!$A$2:$B$13,2,FALSE),W5)</f>
        <v>43394</v>
      </c>
      <c r="X6" s="91">
        <f>DATE($AE$3,VLOOKUP($D$3,[1]Sources!$A$2:$B$13,2,FALSE),X5)</f>
        <v>43395</v>
      </c>
      <c r="Y6" s="91">
        <f>DATE($AE$3,VLOOKUP($D$3,[1]Sources!$A$2:$B$13,2,FALSE),Y5)</f>
        <v>43396</v>
      </c>
      <c r="Z6" s="91">
        <f>DATE($AE$3,VLOOKUP($D$3,[1]Sources!$A$2:$B$13,2,FALSE),Z5)</f>
        <v>43397</v>
      </c>
      <c r="AA6" s="91">
        <f>DATE($AE$3,VLOOKUP($D$3,[1]Sources!$A$2:$B$13,2,FALSE),AA5)</f>
        <v>43398</v>
      </c>
      <c r="AB6" s="91">
        <f>DATE($AE$3,VLOOKUP($D$3,[1]Sources!$A$2:$B$13,2,FALSE),AB5)</f>
        <v>43399</v>
      </c>
      <c r="AC6" s="91">
        <f>DATE($AE$3,VLOOKUP($D$3,[1]Sources!$A$2:$B$13,2,FALSE),AC5)</f>
        <v>43400</v>
      </c>
      <c r="AD6" s="91">
        <f>DATE($AE$3,VLOOKUP($D$3,[1]Sources!$A$2:$B$13,2,FALSE),AD5)</f>
        <v>43401</v>
      </c>
      <c r="AE6" s="91">
        <f>DATE($AE$3,VLOOKUP($D$3,[1]Sources!$A$2:$B$13,2,FALSE),AE5)</f>
        <v>43402</v>
      </c>
      <c r="AF6" s="91">
        <f>DATE($AE$3,VLOOKUP($D$3,[1]Sources!$A$2:$B$13,2,FALSE),AF5)</f>
        <v>43403</v>
      </c>
      <c r="AG6" s="91">
        <f>DATE($AE$3,VLOOKUP($D$3,[1]Sources!$A$2:$B$13,2,FALSE),AG5)</f>
        <v>43404</v>
      </c>
    </row>
    <row r="7" spans="1:33" s="48" customFormat="1" ht="37" x14ac:dyDescent="0.25">
      <c r="C7" s="92" t="str">
        <f t="shared" ref="C7:AG7" si="0">IF(AND($AE$3&lt;&gt;"",$D$3&lt;&gt;""),IF(MONTH(C6)=MONTH($C$6),TEXT(C6,"jjjj"),""),"")</f>
        <v>lundi</v>
      </c>
      <c r="D7" s="92" t="str">
        <f t="shared" si="0"/>
        <v>mardi</v>
      </c>
      <c r="E7" s="92" t="str">
        <f t="shared" si="0"/>
        <v>mercredi</v>
      </c>
      <c r="F7" s="92" t="str">
        <f t="shared" si="0"/>
        <v>jeudi</v>
      </c>
      <c r="G7" s="92" t="str">
        <f t="shared" si="0"/>
        <v>vendredi</v>
      </c>
      <c r="H7" s="92" t="str">
        <f t="shared" si="0"/>
        <v>samedi</v>
      </c>
      <c r="I7" s="92" t="str">
        <f t="shared" si="0"/>
        <v>dimanche</v>
      </c>
      <c r="J7" s="92" t="str">
        <f t="shared" si="0"/>
        <v>lundi</v>
      </c>
      <c r="K7" s="92" t="str">
        <f t="shared" si="0"/>
        <v>mardi</v>
      </c>
      <c r="L7" s="92" t="str">
        <f t="shared" si="0"/>
        <v>mercredi</v>
      </c>
      <c r="M7" s="92" t="str">
        <f t="shared" si="0"/>
        <v>jeudi</v>
      </c>
      <c r="N7" s="92" t="str">
        <f t="shared" si="0"/>
        <v>vendredi</v>
      </c>
      <c r="O7" s="92" t="str">
        <f t="shared" si="0"/>
        <v>samedi</v>
      </c>
      <c r="P7" s="92" t="str">
        <f t="shared" si="0"/>
        <v>dimanche</v>
      </c>
      <c r="Q7" s="92" t="str">
        <f t="shared" si="0"/>
        <v>lundi</v>
      </c>
      <c r="R7" s="92" t="str">
        <f t="shared" si="0"/>
        <v>mardi</v>
      </c>
      <c r="S7" s="92" t="str">
        <f t="shared" si="0"/>
        <v>mercredi</v>
      </c>
      <c r="T7" s="92" t="str">
        <f t="shared" si="0"/>
        <v>jeudi</v>
      </c>
      <c r="U7" s="92" t="str">
        <f t="shared" si="0"/>
        <v>vendredi</v>
      </c>
      <c r="V7" s="92" t="str">
        <f t="shared" si="0"/>
        <v>samedi</v>
      </c>
      <c r="W7" s="92" t="str">
        <f t="shared" si="0"/>
        <v>dimanche</v>
      </c>
      <c r="X7" s="92" t="str">
        <f t="shared" si="0"/>
        <v>lundi</v>
      </c>
      <c r="Y7" s="92" t="str">
        <f t="shared" si="0"/>
        <v>mardi</v>
      </c>
      <c r="Z7" s="92" t="str">
        <f t="shared" si="0"/>
        <v>mercredi</v>
      </c>
      <c r="AA7" s="92" t="str">
        <f t="shared" si="0"/>
        <v>jeudi</v>
      </c>
      <c r="AB7" s="92" t="str">
        <f t="shared" si="0"/>
        <v>vendredi</v>
      </c>
      <c r="AC7" s="92" t="str">
        <f t="shared" si="0"/>
        <v>samedi</v>
      </c>
      <c r="AD7" s="92" t="str">
        <f t="shared" si="0"/>
        <v>dimanche</v>
      </c>
      <c r="AE7" s="92" t="str">
        <f t="shared" si="0"/>
        <v>lundi</v>
      </c>
      <c r="AF7" s="92" t="str">
        <f t="shared" si="0"/>
        <v>mardi</v>
      </c>
      <c r="AG7" s="92" t="str">
        <f t="shared" si="0"/>
        <v>mercredi</v>
      </c>
    </row>
    <row r="8" spans="1:33" s="49" customFormat="1" x14ac:dyDescent="0.35">
      <c r="C8" s="50" t="str">
        <f>IF(C10="L","S" &amp;_xlfn.ISOWEEKNUM(C6),"")</f>
        <v>S40</v>
      </c>
      <c r="D8" s="50" t="str">
        <f t="shared" ref="C8:AG8" si="1">IF(D10="L","S" &amp;WEEKNUM(D6),"")</f>
        <v/>
      </c>
      <c r="E8" s="50" t="str">
        <f t="shared" si="1"/>
        <v/>
      </c>
      <c r="F8" s="50" t="str">
        <f t="shared" si="1"/>
        <v/>
      </c>
      <c r="G8" s="50" t="str">
        <f t="shared" si="1"/>
        <v/>
      </c>
      <c r="H8" s="50" t="str">
        <f t="shared" si="1"/>
        <v/>
      </c>
      <c r="I8" s="50" t="str">
        <f t="shared" si="1"/>
        <v/>
      </c>
      <c r="J8" s="50" t="str">
        <f>IF(J10="L","S" &amp;_xlfn.ISOWEEKNUM(J6),"")</f>
        <v>S41</v>
      </c>
      <c r="K8" s="50" t="str">
        <f t="shared" si="1"/>
        <v/>
      </c>
      <c r="L8" s="50" t="str">
        <f t="shared" si="1"/>
        <v/>
      </c>
      <c r="M8" s="50" t="str">
        <f t="shared" si="1"/>
        <v/>
      </c>
      <c r="N8" s="50" t="str">
        <f t="shared" si="1"/>
        <v/>
      </c>
      <c r="O8" s="50" t="str">
        <f t="shared" si="1"/>
        <v/>
      </c>
      <c r="P8" s="50" t="str">
        <f t="shared" si="1"/>
        <v/>
      </c>
      <c r="Q8" s="50" t="str">
        <f>IF(Q10="L","S" &amp;_xlfn.ISOWEEKNUM(Q6),"")</f>
        <v>S42</v>
      </c>
      <c r="R8" s="50" t="str">
        <f t="shared" si="1"/>
        <v/>
      </c>
      <c r="S8" s="50" t="str">
        <f t="shared" si="1"/>
        <v/>
      </c>
      <c r="T8" s="50" t="str">
        <f t="shared" si="1"/>
        <v/>
      </c>
      <c r="U8" s="50" t="str">
        <f t="shared" si="1"/>
        <v/>
      </c>
      <c r="V8" s="50" t="str">
        <f t="shared" si="1"/>
        <v/>
      </c>
      <c r="W8" s="50" t="str">
        <f t="shared" si="1"/>
        <v/>
      </c>
      <c r="X8" s="50" t="str">
        <f>IF(X10="L","S" &amp;_xlfn.ISOWEEKNUM(X6),"")</f>
        <v>S43</v>
      </c>
      <c r="Y8" s="50" t="str">
        <f t="shared" si="1"/>
        <v/>
      </c>
      <c r="Z8" s="50" t="str">
        <f t="shared" si="1"/>
        <v/>
      </c>
      <c r="AA8" s="50" t="str">
        <f t="shared" si="1"/>
        <v/>
      </c>
      <c r="AB8" s="50" t="str">
        <f t="shared" si="1"/>
        <v/>
      </c>
      <c r="AC8" s="50" t="str">
        <f t="shared" si="1"/>
        <v/>
      </c>
      <c r="AD8" s="50" t="str">
        <f t="shared" si="1"/>
        <v/>
      </c>
      <c r="AE8" s="50" t="str">
        <f>IF(AE10="L","S" &amp;_xlfn.ISOWEEKNUM(AE6),"")</f>
        <v>S44</v>
      </c>
      <c r="AF8" s="50" t="str">
        <f t="shared" si="1"/>
        <v/>
      </c>
      <c r="AG8" s="50" t="str">
        <f t="shared" si="1"/>
        <v/>
      </c>
    </row>
    <row r="9" spans="1:33" s="21" customFormat="1" ht="19.25" customHeight="1" x14ac:dyDescent="0.3">
      <c r="A9" s="138" t="s">
        <v>48</v>
      </c>
      <c r="B9" s="138"/>
      <c r="C9" s="22" t="str">
        <f t="shared" ref="C9:AG9" si="2">IF(AND($AE$3&lt;&gt;"",$D$3&lt;&gt;""),IF(MONTH(C6)=MONTH($C$6),TEXT(C6,"jj"),""),"")</f>
        <v>01</v>
      </c>
      <c r="D9" s="22" t="str">
        <f t="shared" si="2"/>
        <v>02</v>
      </c>
      <c r="E9" s="22" t="str">
        <f t="shared" si="2"/>
        <v>03</v>
      </c>
      <c r="F9" s="22" t="str">
        <f t="shared" si="2"/>
        <v>04</v>
      </c>
      <c r="G9" s="22" t="str">
        <f t="shared" si="2"/>
        <v>05</v>
      </c>
      <c r="H9" s="22" t="str">
        <f t="shared" si="2"/>
        <v>06</v>
      </c>
      <c r="I9" s="22" t="str">
        <f t="shared" si="2"/>
        <v>07</v>
      </c>
      <c r="J9" s="22" t="str">
        <f t="shared" si="2"/>
        <v>08</v>
      </c>
      <c r="K9" s="22" t="str">
        <f t="shared" si="2"/>
        <v>09</v>
      </c>
      <c r="L9" s="22" t="str">
        <f t="shared" si="2"/>
        <v>10</v>
      </c>
      <c r="M9" s="22" t="str">
        <f t="shared" si="2"/>
        <v>11</v>
      </c>
      <c r="N9" s="22" t="str">
        <f t="shared" si="2"/>
        <v>12</v>
      </c>
      <c r="O9" s="22" t="str">
        <f t="shared" si="2"/>
        <v>13</v>
      </c>
      <c r="P9" s="22" t="str">
        <f t="shared" si="2"/>
        <v>14</v>
      </c>
      <c r="Q9" s="22" t="str">
        <f t="shared" si="2"/>
        <v>15</v>
      </c>
      <c r="R9" s="22" t="str">
        <f t="shared" si="2"/>
        <v>16</v>
      </c>
      <c r="S9" s="22" t="str">
        <f t="shared" si="2"/>
        <v>17</v>
      </c>
      <c r="T9" s="22" t="str">
        <f t="shared" si="2"/>
        <v>18</v>
      </c>
      <c r="U9" s="22" t="str">
        <f t="shared" si="2"/>
        <v>19</v>
      </c>
      <c r="V9" s="22" t="str">
        <f t="shared" si="2"/>
        <v>20</v>
      </c>
      <c r="W9" s="22" t="str">
        <f t="shared" si="2"/>
        <v>21</v>
      </c>
      <c r="X9" s="22" t="str">
        <f t="shared" si="2"/>
        <v>22</v>
      </c>
      <c r="Y9" s="22" t="str">
        <f t="shared" si="2"/>
        <v>23</v>
      </c>
      <c r="Z9" s="22" t="str">
        <f t="shared" si="2"/>
        <v>24</v>
      </c>
      <c r="AA9" s="22" t="str">
        <f t="shared" si="2"/>
        <v>25</v>
      </c>
      <c r="AB9" s="22" t="str">
        <f t="shared" si="2"/>
        <v>26</v>
      </c>
      <c r="AC9" s="22" t="str">
        <f t="shared" si="2"/>
        <v>27</v>
      </c>
      <c r="AD9" s="22" t="str">
        <f t="shared" si="2"/>
        <v>28</v>
      </c>
      <c r="AE9" s="22" t="str">
        <f t="shared" si="2"/>
        <v>29</v>
      </c>
      <c r="AF9" s="22" t="str">
        <f t="shared" si="2"/>
        <v>30</v>
      </c>
      <c r="AG9" s="22" t="str">
        <f t="shared" si="2"/>
        <v>31</v>
      </c>
    </row>
    <row r="10" spans="1:33" s="21" customFormat="1" ht="19.25" customHeight="1" thickBot="1" x14ac:dyDescent="0.35">
      <c r="A10" s="139"/>
      <c r="B10" s="139"/>
      <c r="C10" s="51" t="str">
        <f>LEFT(UPPER(C7),1)</f>
        <v>L</v>
      </c>
      <c r="D10" s="51" t="str">
        <f t="shared" ref="D10:AG10" si="3">LEFT(UPPER(D7),1)</f>
        <v>M</v>
      </c>
      <c r="E10" s="51" t="str">
        <f t="shared" si="3"/>
        <v>M</v>
      </c>
      <c r="F10" s="51" t="str">
        <f t="shared" si="3"/>
        <v>J</v>
      </c>
      <c r="G10" s="51" t="str">
        <f t="shared" si="3"/>
        <v>V</v>
      </c>
      <c r="H10" s="51" t="str">
        <f t="shared" si="3"/>
        <v>S</v>
      </c>
      <c r="I10" s="51" t="str">
        <f t="shared" si="3"/>
        <v>D</v>
      </c>
      <c r="J10" s="51" t="str">
        <f t="shared" si="3"/>
        <v>L</v>
      </c>
      <c r="K10" s="51" t="str">
        <f t="shared" si="3"/>
        <v>M</v>
      </c>
      <c r="L10" s="51" t="str">
        <f t="shared" si="3"/>
        <v>M</v>
      </c>
      <c r="M10" s="51" t="str">
        <f t="shared" si="3"/>
        <v>J</v>
      </c>
      <c r="N10" s="51" t="str">
        <f t="shared" si="3"/>
        <v>V</v>
      </c>
      <c r="O10" s="51" t="str">
        <f t="shared" si="3"/>
        <v>S</v>
      </c>
      <c r="P10" s="51" t="str">
        <f t="shared" si="3"/>
        <v>D</v>
      </c>
      <c r="Q10" s="51" t="str">
        <f t="shared" si="3"/>
        <v>L</v>
      </c>
      <c r="R10" s="51" t="str">
        <f t="shared" si="3"/>
        <v>M</v>
      </c>
      <c r="S10" s="51" t="str">
        <f t="shared" si="3"/>
        <v>M</v>
      </c>
      <c r="T10" s="51" t="str">
        <f t="shared" si="3"/>
        <v>J</v>
      </c>
      <c r="U10" s="51" t="str">
        <f t="shared" si="3"/>
        <v>V</v>
      </c>
      <c r="V10" s="51" t="str">
        <f t="shared" si="3"/>
        <v>S</v>
      </c>
      <c r="W10" s="51" t="str">
        <f t="shared" si="3"/>
        <v>D</v>
      </c>
      <c r="X10" s="51" t="str">
        <f t="shared" si="3"/>
        <v>L</v>
      </c>
      <c r="Y10" s="51" t="str">
        <f t="shared" si="3"/>
        <v>M</v>
      </c>
      <c r="Z10" s="51" t="str">
        <f t="shared" si="3"/>
        <v>M</v>
      </c>
      <c r="AA10" s="51" t="str">
        <f t="shared" si="3"/>
        <v>J</v>
      </c>
      <c r="AB10" s="51" t="str">
        <f t="shared" si="3"/>
        <v>V</v>
      </c>
      <c r="AC10" s="51" t="str">
        <f t="shared" si="3"/>
        <v>S</v>
      </c>
      <c r="AD10" s="51" t="str">
        <f t="shared" si="3"/>
        <v>D</v>
      </c>
      <c r="AE10" s="51" t="str">
        <f t="shared" si="3"/>
        <v>L</v>
      </c>
      <c r="AF10" s="51" t="str">
        <f t="shared" si="3"/>
        <v>M</v>
      </c>
      <c r="AG10" s="51" t="str">
        <f t="shared" si="3"/>
        <v>M</v>
      </c>
    </row>
    <row r="11" spans="1:33" ht="19.25" customHeight="1" x14ac:dyDescent="0.35">
      <c r="A11" s="127">
        <v>1</v>
      </c>
      <c r="B11" s="83" t="s">
        <v>56</v>
      </c>
      <c r="C11" s="52">
        <f>IFERROR(IF(C6&lt;INDEX(Fin_1_SD,MATCH(C6,Debut_1_SD,1)),1,0),0)</f>
        <v>1</v>
      </c>
      <c r="D11" s="52">
        <f>IFERROR(IF(D6&lt;INDEX(Fin_1_SD,MATCH(D6,Debut_1_SD,1)),1,0),0)</f>
        <v>1</v>
      </c>
      <c r="E11" s="52">
        <f>IFERROR(IF(E6&lt;INDEX(Fin_1_SD,MATCH(E6,Debut_1_SD,1)),1,0),0)</f>
        <v>1</v>
      </c>
      <c r="F11" s="52">
        <f>IFERROR(IF(F6&lt;INDEX(Fin_1_SD,MATCH(F6,Debut_1_SD,1)),1,0),0)</f>
        <v>1</v>
      </c>
      <c r="G11" s="52">
        <f>IFERROR(IF(G6&lt;INDEX(Fin_1_SD,MATCH(G6,Debut_1_SD,1)),1,0),0)</f>
        <v>1</v>
      </c>
      <c r="H11" s="52">
        <f>IFERROR(IF(H6&lt;INDEX(Fin_1_SD,MATCH(H6,Debut_1_SD,1)),1,0),0)</f>
        <v>1</v>
      </c>
      <c r="I11" s="52">
        <f>IFERROR(IF(I6&lt;INDEX(Fin_1_SD,MATCH(I6,Debut_1_SD,1)),1,0),0)</f>
        <v>1</v>
      </c>
      <c r="J11" s="52">
        <f>IFERROR(IF(J6&lt;INDEX(Fin_1_SD,MATCH(J6,Debut_1_SD,1)),1,0),0)</f>
        <v>1</v>
      </c>
      <c r="K11" s="52">
        <f>IFERROR(IF(K6&lt;INDEX(Fin_1_SD,MATCH(K6,Debut_1_SD,1)),1,0),0)</f>
        <v>1</v>
      </c>
      <c r="L11" s="52">
        <f>IFERROR(IF(L6&lt;INDEX(Fin_1_SD,MATCH(L6,Debut_1_SD,1)),1,0),0)</f>
        <v>1</v>
      </c>
      <c r="M11" s="52">
        <f>IFERROR(IF(M6&lt;INDEX(Fin_1_SD,MATCH(M6,Debut_1_SD,1)),1,0),0)</f>
        <v>0</v>
      </c>
      <c r="N11" s="52">
        <f>IFERROR(IF(N6&lt;INDEX(Fin_1_SD,MATCH(N6,Debut_1_SD,1)),1,0),0)</f>
        <v>0</v>
      </c>
      <c r="O11" s="52">
        <f>IFERROR(IF(O6&lt;INDEX(Fin_1_SD,MATCH(O6,Debut_1_SD,1)),1,0),0)</f>
        <v>0</v>
      </c>
      <c r="P11" s="109">
        <f>IFERROR(IF(P6&lt;INDEX(Fin_1_SD,MATCH(P6,Debut_1_SD,1)),1,0),0)</f>
        <v>0</v>
      </c>
      <c r="Q11" s="52">
        <f>IFERROR(IF(Q6&lt;INDEX(Fin_1_SD,MATCH(Q6,Debut_1_SD,1)),1,0),0)</f>
        <v>0</v>
      </c>
      <c r="R11" s="52">
        <f>IFERROR(IF(R6&lt;INDEX(Fin_1_SD,MATCH(R6,Debut_1_SD,1)),1,0),0)</f>
        <v>0</v>
      </c>
      <c r="S11" s="52">
        <f>IFERROR(IF(S6&lt;INDEX(Fin_1_SD,MATCH(S6,Debut_1_SD,1)),1,0),0)</f>
        <v>0</v>
      </c>
      <c r="T11" s="52">
        <f>IFERROR(IF(T6&lt;INDEX(Fin_1_SD,MATCH(T6,Debut_1_SD,1)),1,0),0)</f>
        <v>0</v>
      </c>
      <c r="U11" s="52">
        <f>IFERROR(IF(U6&lt;INDEX(Fin_1_SD,MATCH(U6,Debut_1_SD,1)),1,0),0)</f>
        <v>0</v>
      </c>
      <c r="V11" s="52">
        <f>IFERROR(IF(V6&lt;INDEX(Fin_1_SD,MATCH(V6,Debut_1_SD,1)),1,0),0)</f>
        <v>0</v>
      </c>
      <c r="W11" s="52">
        <f>IFERROR(IF(W6&lt;INDEX(Fin_1_SD,MATCH(W6,Debut_1_SD,1)),1,0),0)</f>
        <v>0</v>
      </c>
      <c r="X11" s="52">
        <f>IFERROR(IF(X6&lt;INDEX(Fin_1_SD,MATCH(X6,Debut_1_SD,1)),1,0),0)</f>
        <v>0</v>
      </c>
      <c r="Y11" s="52">
        <f>IFERROR(IF(Y6&lt;INDEX(Fin_1_SD,MATCH(Y6,Debut_1_SD,1)),1,0),0)</f>
        <v>0</v>
      </c>
      <c r="Z11" s="52">
        <f>IFERROR(IF(Z6&lt;INDEX(Fin_1_SD,MATCH(Z6,Debut_1_SD,1)),1,0),0)</f>
        <v>0</v>
      </c>
      <c r="AA11" s="52">
        <f>IFERROR(IF(AA6&lt;INDEX(Fin_1_SD,MATCH(AA6,Debut_1_SD,1)),1,0),0)</f>
        <v>0</v>
      </c>
      <c r="AB11" s="52">
        <f>IFERROR(IF(AB6&lt;INDEX(Fin_1_SD,MATCH(AB6,Debut_1_SD,1)),1,0),0)</f>
        <v>0</v>
      </c>
      <c r="AC11" s="52">
        <f>IFERROR(IF(AC6&lt;INDEX(Fin_1_SD,MATCH(AC6,Debut_1_SD,1)),1,0),0)</f>
        <v>0</v>
      </c>
      <c r="AD11" s="52">
        <f>IFERROR(IF(AD6&lt;INDEX(Fin_1_SD,MATCH(AD6,Debut_1_SD,1)),1,0),0)</f>
        <v>0</v>
      </c>
      <c r="AE11" s="52">
        <f>IFERROR(IF(AE6&lt;INDEX(Fin_1_SD,MATCH(AE6,Debut_1_SD,1)),1,0),0)</f>
        <v>0</v>
      </c>
      <c r="AF11" s="52">
        <f>IFERROR(IF(AF6&lt;INDEX(Fin_1_SD,MATCH(AF6,Debut_1_SD,1)),1,0),0)</f>
        <v>0</v>
      </c>
      <c r="AG11" s="52">
        <f>IFERROR(IF(AG6&lt;INDEX(Fin_1_SD,MATCH(AG6,Debut_1_SD,1)),1,0),0)</f>
        <v>0</v>
      </c>
    </row>
    <row r="12" spans="1:33" x14ac:dyDescent="0.35">
      <c r="A12" s="128"/>
      <c r="B12" s="84" t="s">
        <v>53</v>
      </c>
      <c r="C12" s="52" t="str">
        <f t="shared" ref="C12:AG12" si="4">IF(C$6=0,"",IF(AND(C$6&gt;=Debut_1_ACH,C$6&lt;=Fin_1_ACH),1,""))</f>
        <v/>
      </c>
      <c r="D12" s="5" t="str">
        <f t="shared" si="4"/>
        <v/>
      </c>
      <c r="E12" s="5" t="str">
        <f t="shared" si="4"/>
        <v/>
      </c>
      <c r="F12" s="5" t="str">
        <f t="shared" si="4"/>
        <v/>
      </c>
      <c r="G12" s="5" t="str">
        <f t="shared" si="4"/>
        <v/>
      </c>
      <c r="H12" s="5" t="str">
        <f t="shared" si="4"/>
        <v/>
      </c>
      <c r="I12" s="5" t="str">
        <f t="shared" si="4"/>
        <v/>
      </c>
      <c r="J12" s="5" t="str">
        <f t="shared" si="4"/>
        <v/>
      </c>
      <c r="K12" s="5" t="str">
        <f t="shared" si="4"/>
        <v/>
      </c>
      <c r="L12" s="5" t="str">
        <f t="shared" si="4"/>
        <v/>
      </c>
      <c r="M12" s="5" t="str">
        <f t="shared" si="4"/>
        <v/>
      </c>
      <c r="N12" s="5" t="str">
        <f t="shared" si="4"/>
        <v/>
      </c>
      <c r="O12" s="5" t="str">
        <f t="shared" si="4"/>
        <v/>
      </c>
      <c r="P12" s="5" t="str">
        <f t="shared" si="4"/>
        <v/>
      </c>
      <c r="Q12" s="5" t="str">
        <f t="shared" si="4"/>
        <v/>
      </c>
      <c r="R12" s="5" t="str">
        <f t="shared" si="4"/>
        <v/>
      </c>
      <c r="S12" s="5" t="str">
        <f t="shared" si="4"/>
        <v/>
      </c>
      <c r="T12" s="5" t="str">
        <f t="shared" si="4"/>
        <v/>
      </c>
      <c r="U12" s="5" t="str">
        <f t="shared" si="4"/>
        <v/>
      </c>
      <c r="V12" s="5" t="str">
        <f t="shared" si="4"/>
        <v/>
      </c>
      <c r="W12" s="5" t="str">
        <f t="shared" si="4"/>
        <v/>
      </c>
      <c r="X12" s="5" t="str">
        <f t="shared" si="4"/>
        <v/>
      </c>
      <c r="Y12" s="5" t="str">
        <f t="shared" si="4"/>
        <v/>
      </c>
      <c r="Z12" s="5" t="str">
        <f t="shared" si="4"/>
        <v/>
      </c>
      <c r="AA12" s="5" t="str">
        <f t="shared" si="4"/>
        <v/>
      </c>
      <c r="AB12" s="5" t="str">
        <f t="shared" si="4"/>
        <v/>
      </c>
      <c r="AC12" s="5" t="str">
        <f t="shared" si="4"/>
        <v/>
      </c>
      <c r="AD12" s="5" t="str">
        <f t="shared" si="4"/>
        <v/>
      </c>
      <c r="AE12" s="5" t="str">
        <f t="shared" si="4"/>
        <v/>
      </c>
      <c r="AF12" s="5" t="str">
        <f t="shared" si="4"/>
        <v/>
      </c>
      <c r="AG12" s="5" t="str">
        <f t="shared" si="4"/>
        <v/>
      </c>
    </row>
    <row r="13" spans="1:33" x14ac:dyDescent="0.35">
      <c r="A13" s="128"/>
      <c r="B13" s="110" t="s">
        <v>62</v>
      </c>
      <c r="C13" s="52" t="str">
        <f t="shared" ref="C13:AG13" si="5">IF(C$6=0,"",IF(AND(C$6&gt;=Debut_1_LS,C$6&lt;=FIN_1_LS),1,""))</f>
        <v/>
      </c>
      <c r="D13" s="5" t="str">
        <f t="shared" si="5"/>
        <v/>
      </c>
      <c r="E13" s="5" t="str">
        <f t="shared" si="5"/>
        <v/>
      </c>
      <c r="F13" s="5" t="str">
        <f t="shared" si="5"/>
        <v/>
      </c>
      <c r="G13" s="5" t="str">
        <f t="shared" si="5"/>
        <v/>
      </c>
      <c r="H13" s="5" t="str">
        <f t="shared" si="5"/>
        <v/>
      </c>
      <c r="I13" s="5" t="str">
        <f t="shared" si="5"/>
        <v/>
      </c>
      <c r="J13" s="5" t="str">
        <f t="shared" si="5"/>
        <v/>
      </c>
      <c r="K13" s="5" t="str">
        <f t="shared" si="5"/>
        <v/>
      </c>
      <c r="L13" s="5" t="str">
        <f t="shared" si="5"/>
        <v/>
      </c>
      <c r="M13" s="5" t="str">
        <f t="shared" si="5"/>
        <v/>
      </c>
      <c r="N13" s="5" t="str">
        <f t="shared" si="5"/>
        <v/>
      </c>
      <c r="O13" s="5" t="str">
        <f t="shared" si="5"/>
        <v/>
      </c>
      <c r="P13" s="5" t="str">
        <f t="shared" si="5"/>
        <v/>
      </c>
      <c r="Q13" s="5" t="str">
        <f t="shared" si="5"/>
        <v/>
      </c>
      <c r="R13" s="5" t="str">
        <f t="shared" si="5"/>
        <v/>
      </c>
      <c r="S13" s="5" t="str">
        <f t="shared" si="5"/>
        <v/>
      </c>
      <c r="T13" s="5" t="str">
        <f t="shared" si="5"/>
        <v/>
      </c>
      <c r="U13" s="5" t="str">
        <f t="shared" si="5"/>
        <v/>
      </c>
      <c r="V13" s="5" t="str">
        <f t="shared" si="5"/>
        <v/>
      </c>
      <c r="W13" s="5" t="str">
        <f t="shared" si="5"/>
        <v/>
      </c>
      <c r="X13" s="5" t="str">
        <f t="shared" si="5"/>
        <v/>
      </c>
      <c r="Y13" s="5" t="str">
        <f t="shared" si="5"/>
        <v/>
      </c>
      <c r="Z13" s="5" t="str">
        <f t="shared" si="5"/>
        <v/>
      </c>
      <c r="AA13" s="5" t="str">
        <f t="shared" si="5"/>
        <v/>
      </c>
      <c r="AB13" s="5" t="str">
        <f t="shared" si="5"/>
        <v/>
      </c>
      <c r="AC13" s="5" t="str">
        <f t="shared" si="5"/>
        <v/>
      </c>
      <c r="AD13" s="5" t="str">
        <f t="shared" si="5"/>
        <v/>
      </c>
      <c r="AE13" s="5" t="str">
        <f t="shared" si="5"/>
        <v/>
      </c>
      <c r="AF13" s="5" t="str">
        <f t="shared" si="5"/>
        <v/>
      </c>
      <c r="AG13" s="5" t="str">
        <f t="shared" si="5"/>
        <v/>
      </c>
    </row>
    <row r="14" spans="1:33" ht="15" thickBot="1" x14ac:dyDescent="0.4">
      <c r="A14" s="129"/>
      <c r="B14" s="85" t="s">
        <v>5</v>
      </c>
      <c r="C14" s="52" t="str">
        <f t="shared" ref="C14:AG14" si="6">IF(C$6=0,"",IF(AND(C$6&gt;=Debut_1_SW,C$6&lt;=Fin_1_SW),1,""))</f>
        <v/>
      </c>
      <c r="D14" s="5" t="str">
        <f t="shared" si="6"/>
        <v/>
      </c>
      <c r="E14" s="5" t="str">
        <f t="shared" si="6"/>
        <v/>
      </c>
      <c r="F14" s="5" t="str">
        <f t="shared" si="6"/>
        <v/>
      </c>
      <c r="G14" s="5" t="str">
        <f t="shared" si="6"/>
        <v/>
      </c>
      <c r="H14" s="5" t="str">
        <f t="shared" si="6"/>
        <v/>
      </c>
      <c r="I14" s="5" t="str">
        <f t="shared" si="6"/>
        <v/>
      </c>
      <c r="J14" s="5" t="str">
        <f t="shared" si="6"/>
        <v/>
      </c>
      <c r="K14" s="5" t="str">
        <f t="shared" si="6"/>
        <v/>
      </c>
      <c r="L14" s="5" t="str">
        <f t="shared" si="6"/>
        <v/>
      </c>
      <c r="M14" s="5" t="str">
        <f t="shared" si="6"/>
        <v/>
      </c>
      <c r="N14" s="5" t="str">
        <f t="shared" si="6"/>
        <v/>
      </c>
      <c r="O14" s="5" t="str">
        <f t="shared" si="6"/>
        <v/>
      </c>
      <c r="P14" s="5" t="str">
        <f t="shared" si="6"/>
        <v/>
      </c>
      <c r="Q14" s="5" t="str">
        <f t="shared" si="6"/>
        <v/>
      </c>
      <c r="R14" s="5" t="str">
        <f t="shared" si="6"/>
        <v/>
      </c>
      <c r="S14" s="5" t="str">
        <f t="shared" si="6"/>
        <v/>
      </c>
      <c r="T14" s="5" t="str">
        <f t="shared" si="6"/>
        <v/>
      </c>
      <c r="U14" s="5" t="str">
        <f t="shared" si="6"/>
        <v/>
      </c>
      <c r="V14" s="5" t="str">
        <f t="shared" si="6"/>
        <v/>
      </c>
      <c r="W14" s="5" t="str">
        <f t="shared" si="6"/>
        <v/>
      </c>
      <c r="X14" s="5" t="str">
        <f t="shared" si="6"/>
        <v/>
      </c>
      <c r="Y14" s="5" t="str">
        <f t="shared" si="6"/>
        <v/>
      </c>
      <c r="Z14" s="5" t="str">
        <f t="shared" si="6"/>
        <v/>
      </c>
      <c r="AA14" s="5" t="str">
        <f t="shared" si="6"/>
        <v/>
      </c>
      <c r="AB14" s="5" t="str">
        <f t="shared" si="6"/>
        <v/>
      </c>
      <c r="AC14" s="5" t="str">
        <f t="shared" si="6"/>
        <v/>
      </c>
      <c r="AD14" s="5" t="str">
        <f t="shared" si="6"/>
        <v/>
      </c>
      <c r="AE14" s="5" t="str">
        <f t="shared" si="6"/>
        <v/>
      </c>
      <c r="AF14" s="5" t="str">
        <f t="shared" si="6"/>
        <v/>
      </c>
      <c r="AG14" s="5" t="str">
        <f t="shared" si="6"/>
        <v/>
      </c>
    </row>
    <row r="15" spans="1:33" x14ac:dyDescent="0.35">
      <c r="A15" s="127">
        <v>2</v>
      </c>
      <c r="B15" s="86" t="s">
        <v>3</v>
      </c>
      <c r="C15" s="52" t="str">
        <f t="shared" ref="C15:AG15" si="7">IF(C$6=0,"",IF(AND(C$6&gt;=Debut_2_NL,C$6&lt;=Fin_2_NL),1,""))</f>
        <v/>
      </c>
      <c r="D15" s="5" t="str">
        <f t="shared" si="7"/>
        <v/>
      </c>
      <c r="E15" s="5" t="str">
        <f t="shared" si="7"/>
        <v/>
      </c>
      <c r="F15" s="5" t="str">
        <f t="shared" si="7"/>
        <v/>
      </c>
      <c r="G15" s="5" t="str">
        <f t="shared" si="7"/>
        <v/>
      </c>
      <c r="H15" s="5" t="str">
        <f t="shared" si="7"/>
        <v/>
      </c>
      <c r="I15" s="5" t="str">
        <f t="shared" si="7"/>
        <v/>
      </c>
      <c r="J15" s="5" t="str">
        <f t="shared" si="7"/>
        <v/>
      </c>
      <c r="K15" s="5" t="str">
        <f t="shared" si="7"/>
        <v/>
      </c>
      <c r="L15" s="5" t="str">
        <f t="shared" si="7"/>
        <v/>
      </c>
      <c r="M15" s="5" t="str">
        <f t="shared" si="7"/>
        <v/>
      </c>
      <c r="N15" s="5" t="str">
        <f t="shared" si="7"/>
        <v/>
      </c>
      <c r="O15" s="5" t="str">
        <f t="shared" si="7"/>
        <v/>
      </c>
      <c r="P15" s="5" t="str">
        <f t="shared" si="7"/>
        <v/>
      </c>
      <c r="Q15" s="5" t="str">
        <f t="shared" si="7"/>
        <v/>
      </c>
      <c r="R15" s="5" t="str">
        <f t="shared" si="7"/>
        <v/>
      </c>
      <c r="S15" s="5" t="str">
        <f t="shared" si="7"/>
        <v/>
      </c>
      <c r="T15" s="5" t="str">
        <f t="shared" si="7"/>
        <v/>
      </c>
      <c r="U15" s="5" t="str">
        <f t="shared" si="7"/>
        <v/>
      </c>
      <c r="V15" s="5" t="str">
        <f t="shared" si="7"/>
        <v/>
      </c>
      <c r="W15" s="5" t="str">
        <f t="shared" si="7"/>
        <v/>
      </c>
      <c r="X15" s="5" t="str">
        <f t="shared" si="7"/>
        <v/>
      </c>
      <c r="Y15" s="5" t="str">
        <f t="shared" si="7"/>
        <v/>
      </c>
      <c r="Z15" s="5" t="str">
        <f t="shared" si="7"/>
        <v/>
      </c>
      <c r="AA15" s="5" t="str">
        <f t="shared" si="7"/>
        <v/>
      </c>
      <c r="AB15" s="5" t="str">
        <f t="shared" si="7"/>
        <v/>
      </c>
      <c r="AC15" s="5" t="str">
        <f t="shared" si="7"/>
        <v/>
      </c>
      <c r="AD15" s="5" t="str">
        <f t="shared" si="7"/>
        <v/>
      </c>
      <c r="AE15" s="5" t="str">
        <f t="shared" si="7"/>
        <v/>
      </c>
      <c r="AF15" s="5" t="str">
        <f t="shared" si="7"/>
        <v/>
      </c>
      <c r="AG15" s="5" t="str">
        <f t="shared" si="7"/>
        <v/>
      </c>
    </row>
    <row r="16" spans="1:33" x14ac:dyDescent="0.35">
      <c r="A16" s="128"/>
      <c r="B16" s="87" t="s">
        <v>4</v>
      </c>
      <c r="C16" s="52" t="str">
        <f t="shared" ref="C16:AG16" si="8">IF(C$6=0,"",IF(AND(C$6&gt;=Debut_2_PP,C$6&lt;=Fin_2_PP),1,""))</f>
        <v/>
      </c>
      <c r="D16" s="5" t="str">
        <f t="shared" si="8"/>
        <v/>
      </c>
      <c r="E16" s="5" t="str">
        <f t="shared" si="8"/>
        <v/>
      </c>
      <c r="F16" s="5" t="str">
        <f t="shared" si="8"/>
        <v/>
      </c>
      <c r="G16" s="5" t="str">
        <f t="shared" si="8"/>
        <v/>
      </c>
      <c r="H16" s="5" t="str">
        <f t="shared" si="8"/>
        <v/>
      </c>
      <c r="I16" s="5" t="str">
        <f t="shared" si="8"/>
        <v/>
      </c>
      <c r="J16" s="5" t="str">
        <f t="shared" si="8"/>
        <v/>
      </c>
      <c r="K16" s="5" t="str">
        <f t="shared" si="8"/>
        <v/>
      </c>
      <c r="L16" s="5" t="str">
        <f t="shared" si="8"/>
        <v/>
      </c>
      <c r="M16" s="5" t="str">
        <f t="shared" si="8"/>
        <v/>
      </c>
      <c r="N16" s="5" t="str">
        <f t="shared" si="8"/>
        <v/>
      </c>
      <c r="O16" s="5" t="str">
        <f t="shared" si="8"/>
        <v/>
      </c>
      <c r="P16" s="5" t="str">
        <f t="shared" si="8"/>
        <v/>
      </c>
      <c r="Q16" s="5" t="str">
        <f t="shared" si="8"/>
        <v/>
      </c>
      <c r="R16" s="5" t="str">
        <f t="shared" si="8"/>
        <v/>
      </c>
      <c r="S16" s="5" t="str">
        <f t="shared" si="8"/>
        <v/>
      </c>
      <c r="T16" s="5" t="str">
        <f t="shared" si="8"/>
        <v/>
      </c>
      <c r="U16" s="5" t="str">
        <f t="shared" si="8"/>
        <v/>
      </c>
      <c r="V16" s="5" t="str">
        <f t="shared" si="8"/>
        <v/>
      </c>
      <c r="W16" s="5" t="str">
        <f t="shared" si="8"/>
        <v/>
      </c>
      <c r="X16" s="5" t="str">
        <f t="shared" si="8"/>
        <v/>
      </c>
      <c r="Y16" s="5" t="str">
        <f t="shared" si="8"/>
        <v/>
      </c>
      <c r="Z16" s="5" t="str">
        <f t="shared" si="8"/>
        <v/>
      </c>
      <c r="AA16" s="5" t="str">
        <f t="shared" si="8"/>
        <v/>
      </c>
      <c r="AB16" s="5" t="str">
        <f t="shared" si="8"/>
        <v/>
      </c>
      <c r="AC16" s="5" t="str">
        <f t="shared" si="8"/>
        <v/>
      </c>
      <c r="AD16" s="5" t="str">
        <f t="shared" si="8"/>
        <v/>
      </c>
      <c r="AE16" s="5" t="str">
        <f t="shared" si="8"/>
        <v/>
      </c>
      <c r="AF16" s="5" t="str">
        <f t="shared" si="8"/>
        <v/>
      </c>
      <c r="AG16" s="5" t="str">
        <f t="shared" si="8"/>
        <v/>
      </c>
    </row>
    <row r="17" spans="1:33" ht="15" thickBot="1" x14ac:dyDescent="0.4">
      <c r="A17" s="129"/>
      <c r="B17" s="103" t="s">
        <v>0</v>
      </c>
      <c r="C17" s="52" t="str">
        <f t="shared" ref="C17:AG17" si="9">IF(C$6=0,"",IF(AND(C$6&gt;=Debut_3_ME,C$6&lt;=Fin_3_ME),1,""))</f>
        <v/>
      </c>
      <c r="D17" s="5" t="str">
        <f t="shared" si="9"/>
        <v/>
      </c>
      <c r="E17" s="5" t="str">
        <f t="shared" si="9"/>
        <v/>
      </c>
      <c r="F17" s="5" t="str">
        <f t="shared" si="9"/>
        <v/>
      </c>
      <c r="G17" s="5" t="str">
        <f t="shared" si="9"/>
        <v/>
      </c>
      <c r="H17" s="5" t="str">
        <f t="shared" si="9"/>
        <v/>
      </c>
      <c r="I17" s="5" t="str">
        <f t="shared" si="9"/>
        <v/>
      </c>
      <c r="J17" s="5" t="str">
        <f t="shared" si="9"/>
        <v/>
      </c>
      <c r="K17" s="5" t="str">
        <f t="shared" si="9"/>
        <v/>
      </c>
      <c r="L17" s="5" t="str">
        <f t="shared" si="9"/>
        <v/>
      </c>
      <c r="M17" s="5" t="str">
        <f t="shared" si="9"/>
        <v/>
      </c>
      <c r="N17" s="5" t="str">
        <f t="shared" si="9"/>
        <v/>
      </c>
      <c r="O17" s="5" t="str">
        <f t="shared" si="9"/>
        <v/>
      </c>
      <c r="P17" s="5" t="str">
        <f t="shared" si="9"/>
        <v/>
      </c>
      <c r="Q17" s="5" t="str">
        <f t="shared" si="9"/>
        <v/>
      </c>
      <c r="R17" s="5" t="str">
        <f t="shared" si="9"/>
        <v/>
      </c>
      <c r="S17" s="5" t="str">
        <f t="shared" si="9"/>
        <v/>
      </c>
      <c r="T17" s="5" t="str">
        <f t="shared" si="9"/>
        <v/>
      </c>
      <c r="U17" s="5" t="str">
        <f t="shared" si="9"/>
        <v/>
      </c>
      <c r="V17" s="5" t="str">
        <f t="shared" si="9"/>
        <v/>
      </c>
      <c r="W17" s="5" t="str">
        <f t="shared" si="9"/>
        <v/>
      </c>
      <c r="X17" s="5" t="str">
        <f t="shared" si="9"/>
        <v/>
      </c>
      <c r="Y17" s="5" t="str">
        <f t="shared" si="9"/>
        <v/>
      </c>
      <c r="Z17" s="5" t="str">
        <f t="shared" si="9"/>
        <v/>
      </c>
      <c r="AA17" s="5" t="str">
        <f t="shared" si="9"/>
        <v/>
      </c>
      <c r="AB17" s="5" t="str">
        <f t="shared" si="9"/>
        <v/>
      </c>
      <c r="AC17" s="5" t="str">
        <f t="shared" si="9"/>
        <v/>
      </c>
      <c r="AD17" s="5" t="str">
        <f t="shared" si="9"/>
        <v/>
      </c>
      <c r="AE17" s="5" t="str">
        <f t="shared" si="9"/>
        <v/>
      </c>
      <c r="AF17" s="5" t="str">
        <f t="shared" si="9"/>
        <v/>
      </c>
      <c r="AG17" s="5" t="str">
        <f t="shared" si="9"/>
        <v/>
      </c>
    </row>
    <row r="18" spans="1:33" x14ac:dyDescent="0.35">
      <c r="A18" s="130"/>
      <c r="B18" s="104" t="s">
        <v>1</v>
      </c>
      <c r="C18" s="52" t="str">
        <f t="shared" ref="C18:AG18" si="10">IF(C$6=0,"",IF(AND(C$6&gt;=Debut_3_AL,C$6&lt;=Fin_3_AL),1,""))</f>
        <v/>
      </c>
      <c r="D18" s="5" t="str">
        <f t="shared" si="10"/>
        <v/>
      </c>
      <c r="E18" s="5" t="str">
        <f t="shared" si="10"/>
        <v/>
      </c>
      <c r="F18" s="5" t="str">
        <f t="shared" si="10"/>
        <v/>
      </c>
      <c r="G18" s="5" t="str">
        <f t="shared" si="10"/>
        <v/>
      </c>
      <c r="H18" s="5" t="str">
        <f t="shared" si="10"/>
        <v/>
      </c>
      <c r="I18" s="5" t="str">
        <f t="shared" si="10"/>
        <v/>
      </c>
      <c r="J18" s="5" t="str">
        <f t="shared" si="10"/>
        <v/>
      </c>
      <c r="K18" s="5" t="str">
        <f t="shared" si="10"/>
        <v/>
      </c>
      <c r="L18" s="5" t="str">
        <f t="shared" si="10"/>
        <v/>
      </c>
      <c r="M18" s="5" t="str">
        <f t="shared" si="10"/>
        <v/>
      </c>
      <c r="N18" s="5" t="str">
        <f t="shared" si="10"/>
        <v/>
      </c>
      <c r="O18" s="5" t="str">
        <f t="shared" si="10"/>
        <v/>
      </c>
      <c r="P18" s="5" t="str">
        <f t="shared" si="10"/>
        <v/>
      </c>
      <c r="Q18" s="5" t="str">
        <f t="shared" si="10"/>
        <v/>
      </c>
      <c r="R18" s="5" t="str">
        <f t="shared" si="10"/>
        <v/>
      </c>
      <c r="S18" s="5" t="str">
        <f t="shared" si="10"/>
        <v/>
      </c>
      <c r="T18" s="5" t="str">
        <f t="shared" si="10"/>
        <v/>
      </c>
      <c r="U18" s="5" t="str">
        <f t="shared" si="10"/>
        <v/>
      </c>
      <c r="V18" s="5" t="str">
        <f t="shared" si="10"/>
        <v/>
      </c>
      <c r="W18" s="5" t="str">
        <f t="shared" si="10"/>
        <v/>
      </c>
      <c r="X18" s="5" t="str">
        <f t="shared" si="10"/>
        <v/>
      </c>
      <c r="Y18" s="5" t="str">
        <f t="shared" si="10"/>
        <v/>
      </c>
      <c r="Z18" s="5" t="str">
        <f t="shared" si="10"/>
        <v/>
      </c>
      <c r="AA18" s="5" t="str">
        <f t="shared" si="10"/>
        <v/>
      </c>
      <c r="AB18" s="5" t="str">
        <f t="shared" si="10"/>
        <v/>
      </c>
      <c r="AC18" s="5" t="str">
        <f t="shared" si="10"/>
        <v/>
      </c>
      <c r="AD18" s="5" t="str">
        <f t="shared" si="10"/>
        <v/>
      </c>
      <c r="AE18" s="5" t="str">
        <f t="shared" si="10"/>
        <v/>
      </c>
      <c r="AF18" s="5" t="str">
        <f t="shared" si="10"/>
        <v/>
      </c>
      <c r="AG18" s="5" t="str">
        <f t="shared" si="10"/>
        <v/>
      </c>
    </row>
    <row r="19" spans="1:33" x14ac:dyDescent="0.35">
      <c r="A19" s="131"/>
      <c r="B19" s="105" t="s">
        <v>2</v>
      </c>
      <c r="C19" s="52" t="str">
        <f t="shared" ref="C19:AG19" si="11">IF(C$6=0,"",IF(AND(C$6&gt;=Debut_3_SL,C$6&lt;=Fin_3_SL),1,""))</f>
        <v/>
      </c>
      <c r="D19" s="5" t="str">
        <f t="shared" si="11"/>
        <v/>
      </c>
      <c r="E19" s="5" t="str">
        <f t="shared" si="11"/>
        <v/>
      </c>
      <c r="F19" s="5" t="str">
        <f t="shared" si="11"/>
        <v/>
      </c>
      <c r="G19" s="5" t="str">
        <f t="shared" si="11"/>
        <v/>
      </c>
      <c r="H19" s="5" t="str">
        <f t="shared" si="11"/>
        <v/>
      </c>
      <c r="I19" s="5" t="str">
        <f t="shared" si="11"/>
        <v/>
      </c>
      <c r="J19" s="5" t="str">
        <f t="shared" si="11"/>
        <v/>
      </c>
      <c r="K19" s="5" t="str">
        <f t="shared" si="11"/>
        <v/>
      </c>
      <c r="L19" s="5" t="str">
        <f t="shared" si="11"/>
        <v/>
      </c>
      <c r="M19" s="5" t="str">
        <f t="shared" si="11"/>
        <v/>
      </c>
      <c r="N19" s="5" t="str">
        <f t="shared" si="11"/>
        <v/>
      </c>
      <c r="O19" s="5" t="str">
        <f t="shared" si="11"/>
        <v/>
      </c>
      <c r="P19" s="5" t="str">
        <f t="shared" si="11"/>
        <v/>
      </c>
      <c r="Q19" s="5" t="str">
        <f t="shared" si="11"/>
        <v/>
      </c>
      <c r="R19" s="5" t="str">
        <f t="shared" si="11"/>
        <v/>
      </c>
      <c r="S19" s="5" t="str">
        <f t="shared" si="11"/>
        <v/>
      </c>
      <c r="T19" s="5" t="str">
        <f t="shared" si="11"/>
        <v/>
      </c>
      <c r="U19" s="5" t="str">
        <f t="shared" si="11"/>
        <v/>
      </c>
      <c r="V19" s="5" t="str">
        <f t="shared" si="11"/>
        <v/>
      </c>
      <c r="W19" s="5" t="str">
        <f t="shared" si="11"/>
        <v/>
      </c>
      <c r="X19" s="5" t="str">
        <f t="shared" si="11"/>
        <v/>
      </c>
      <c r="Y19" s="5" t="str">
        <f t="shared" si="11"/>
        <v/>
      </c>
      <c r="Z19" s="5" t="str">
        <f t="shared" si="11"/>
        <v/>
      </c>
      <c r="AA19" s="5" t="str">
        <f t="shared" si="11"/>
        <v/>
      </c>
      <c r="AB19" s="5" t="str">
        <f t="shared" si="11"/>
        <v/>
      </c>
      <c r="AC19" s="5" t="str">
        <f t="shared" si="11"/>
        <v/>
      </c>
      <c r="AD19" s="5" t="str">
        <f t="shared" si="11"/>
        <v/>
      </c>
      <c r="AE19" s="5" t="str">
        <f t="shared" si="11"/>
        <v/>
      </c>
      <c r="AF19" s="5" t="str">
        <f t="shared" si="11"/>
        <v/>
      </c>
      <c r="AG19" s="5" t="str">
        <f t="shared" si="11"/>
        <v/>
      </c>
    </row>
    <row r="20" spans="1:33" ht="14.4" customHeight="1" x14ac:dyDescent="0.35">
      <c r="A20" s="132" t="s">
        <v>41</v>
      </c>
      <c r="B20" s="140" t="s">
        <v>46</v>
      </c>
      <c r="C20" s="53">
        <f t="shared" ref="C20" si="12">SUM(C11:C14)</f>
        <v>1</v>
      </c>
      <c r="D20" s="53">
        <f t="shared" ref="D20:AG20" si="13">SUM(D11:D14)</f>
        <v>1</v>
      </c>
      <c r="E20" s="53">
        <f t="shared" si="13"/>
        <v>1</v>
      </c>
      <c r="F20" s="53">
        <f t="shared" si="13"/>
        <v>1</v>
      </c>
      <c r="G20" s="53">
        <f t="shared" si="13"/>
        <v>1</v>
      </c>
      <c r="H20" s="53">
        <f t="shared" si="13"/>
        <v>1</v>
      </c>
      <c r="I20" s="53">
        <f t="shared" si="13"/>
        <v>1</v>
      </c>
      <c r="J20" s="54">
        <f t="shared" si="13"/>
        <v>1</v>
      </c>
      <c r="K20" s="54">
        <f t="shared" si="13"/>
        <v>1</v>
      </c>
      <c r="L20" s="54">
        <f t="shared" si="13"/>
        <v>1</v>
      </c>
      <c r="M20" s="54">
        <f t="shared" si="13"/>
        <v>0</v>
      </c>
      <c r="N20" s="54">
        <f t="shared" si="13"/>
        <v>0</v>
      </c>
      <c r="O20" s="54">
        <f t="shared" si="13"/>
        <v>0</v>
      </c>
      <c r="P20" s="54">
        <f t="shared" si="13"/>
        <v>0</v>
      </c>
      <c r="Q20" s="54">
        <f t="shared" si="13"/>
        <v>0</v>
      </c>
      <c r="R20" s="54">
        <f t="shared" si="13"/>
        <v>0</v>
      </c>
      <c r="S20" s="54">
        <f t="shared" si="13"/>
        <v>0</v>
      </c>
      <c r="T20" s="54">
        <f t="shared" si="13"/>
        <v>0</v>
      </c>
      <c r="U20" s="54">
        <f t="shared" si="13"/>
        <v>0</v>
      </c>
      <c r="V20" s="54">
        <f t="shared" si="13"/>
        <v>0</v>
      </c>
      <c r="W20" s="54">
        <f t="shared" si="13"/>
        <v>0</v>
      </c>
      <c r="X20" s="54">
        <f t="shared" si="13"/>
        <v>0</v>
      </c>
      <c r="Y20" s="54">
        <f t="shared" si="13"/>
        <v>0</v>
      </c>
      <c r="Z20" s="54">
        <f t="shared" si="13"/>
        <v>0</v>
      </c>
      <c r="AA20" s="54">
        <f t="shared" si="13"/>
        <v>0</v>
      </c>
      <c r="AB20" s="54">
        <f t="shared" si="13"/>
        <v>0</v>
      </c>
      <c r="AC20" s="54">
        <f t="shared" si="13"/>
        <v>0</v>
      </c>
      <c r="AD20" s="54">
        <f t="shared" si="13"/>
        <v>0</v>
      </c>
      <c r="AE20" s="54">
        <f t="shared" si="13"/>
        <v>0</v>
      </c>
      <c r="AF20" s="54">
        <f t="shared" si="13"/>
        <v>0</v>
      </c>
      <c r="AG20" s="54">
        <f t="shared" si="13"/>
        <v>0</v>
      </c>
    </row>
    <row r="21" spans="1:33" ht="14.4" customHeight="1" x14ac:dyDescent="0.35">
      <c r="A21" s="133"/>
      <c r="B21" s="141"/>
      <c r="C21" s="106" t="str">
        <f t="shared" ref="C21" si="14">IF(C20&gt;2,"O","")</f>
        <v/>
      </c>
      <c r="D21" s="107" t="str">
        <f t="shared" ref="D21:AG21" si="15">IF(D20&gt;2,"O","")</f>
        <v/>
      </c>
      <c r="E21" s="107" t="str">
        <f t="shared" si="15"/>
        <v/>
      </c>
      <c r="F21" s="107" t="str">
        <f t="shared" si="15"/>
        <v/>
      </c>
      <c r="G21" s="107" t="str">
        <f t="shared" si="15"/>
        <v/>
      </c>
      <c r="H21" s="107" t="str">
        <f t="shared" si="15"/>
        <v/>
      </c>
      <c r="I21" s="107" t="str">
        <f t="shared" si="15"/>
        <v/>
      </c>
      <c r="J21" s="107" t="str">
        <f t="shared" si="15"/>
        <v/>
      </c>
      <c r="K21" s="107" t="str">
        <f t="shared" si="15"/>
        <v/>
      </c>
      <c r="L21" s="107" t="str">
        <f t="shared" si="15"/>
        <v/>
      </c>
      <c r="M21" s="107" t="str">
        <f t="shared" si="15"/>
        <v/>
      </c>
      <c r="N21" s="107" t="str">
        <f t="shared" si="15"/>
        <v/>
      </c>
      <c r="O21" s="107" t="str">
        <f t="shared" si="15"/>
        <v/>
      </c>
      <c r="P21" s="107" t="str">
        <f t="shared" si="15"/>
        <v/>
      </c>
      <c r="Q21" s="107" t="str">
        <f t="shared" si="15"/>
        <v/>
      </c>
      <c r="R21" s="107" t="str">
        <f t="shared" si="15"/>
        <v/>
      </c>
      <c r="S21" s="107" t="str">
        <f t="shared" si="15"/>
        <v/>
      </c>
      <c r="T21" s="107" t="str">
        <f t="shared" si="15"/>
        <v/>
      </c>
      <c r="U21" s="107" t="str">
        <f t="shared" si="15"/>
        <v/>
      </c>
      <c r="V21" s="107" t="str">
        <f t="shared" si="15"/>
        <v/>
      </c>
      <c r="W21" s="107" t="str">
        <f t="shared" si="15"/>
        <v/>
      </c>
      <c r="X21" s="107" t="str">
        <f t="shared" si="15"/>
        <v/>
      </c>
      <c r="Y21" s="107" t="str">
        <f t="shared" si="15"/>
        <v/>
      </c>
      <c r="Z21" s="107" t="str">
        <f t="shared" si="15"/>
        <v/>
      </c>
      <c r="AA21" s="107" t="str">
        <f t="shared" si="15"/>
        <v/>
      </c>
      <c r="AB21" s="107" t="str">
        <f t="shared" si="15"/>
        <v/>
      </c>
      <c r="AC21" s="107" t="str">
        <f t="shared" si="15"/>
        <v/>
      </c>
      <c r="AD21" s="107" t="str">
        <f t="shared" si="15"/>
        <v/>
      </c>
      <c r="AE21" s="107" t="str">
        <f t="shared" si="15"/>
        <v/>
      </c>
      <c r="AF21" s="107" t="str">
        <f t="shared" si="15"/>
        <v/>
      </c>
      <c r="AG21" s="107" t="str">
        <f t="shared" si="15"/>
        <v/>
      </c>
    </row>
    <row r="22" spans="1:33" ht="14.4" customHeight="1" x14ac:dyDescent="0.35">
      <c r="A22" s="132"/>
      <c r="B22" s="140" t="s">
        <v>47</v>
      </c>
      <c r="C22" s="52">
        <f t="shared" ref="C22" si="16">SUM(C15:C17)</f>
        <v>0</v>
      </c>
      <c r="D22" s="5">
        <f t="shared" ref="D22:AG22" si="17">SUM(D15:D17)</f>
        <v>0</v>
      </c>
      <c r="E22" s="5">
        <f t="shared" si="17"/>
        <v>0</v>
      </c>
      <c r="F22" s="5">
        <f t="shared" si="17"/>
        <v>0</v>
      </c>
      <c r="G22" s="5">
        <f t="shared" si="17"/>
        <v>0</v>
      </c>
      <c r="H22" s="5">
        <f t="shared" si="17"/>
        <v>0</v>
      </c>
      <c r="I22" s="5">
        <f t="shared" si="17"/>
        <v>0</v>
      </c>
      <c r="J22" s="5">
        <f t="shared" si="17"/>
        <v>0</v>
      </c>
      <c r="K22" s="5">
        <f t="shared" si="17"/>
        <v>0</v>
      </c>
      <c r="L22" s="5">
        <f t="shared" si="17"/>
        <v>0</v>
      </c>
      <c r="M22" s="5">
        <f t="shared" si="17"/>
        <v>0</v>
      </c>
      <c r="N22" s="5">
        <f t="shared" si="17"/>
        <v>0</v>
      </c>
      <c r="O22" s="5">
        <f t="shared" si="17"/>
        <v>0</v>
      </c>
      <c r="P22" s="5">
        <f t="shared" si="17"/>
        <v>0</v>
      </c>
      <c r="Q22" s="5">
        <f t="shared" si="17"/>
        <v>0</v>
      </c>
      <c r="R22" s="5">
        <f t="shared" si="17"/>
        <v>0</v>
      </c>
      <c r="S22" s="5">
        <f t="shared" si="17"/>
        <v>0</v>
      </c>
      <c r="T22" s="5">
        <f t="shared" si="17"/>
        <v>0</v>
      </c>
      <c r="U22" s="5">
        <f t="shared" si="17"/>
        <v>0</v>
      </c>
      <c r="V22" s="5">
        <f t="shared" si="17"/>
        <v>0</v>
      </c>
      <c r="W22" s="5">
        <f t="shared" si="17"/>
        <v>0</v>
      </c>
      <c r="X22" s="5">
        <f t="shared" si="17"/>
        <v>0</v>
      </c>
      <c r="Y22" s="5">
        <f t="shared" si="17"/>
        <v>0</v>
      </c>
      <c r="Z22" s="5">
        <f t="shared" si="17"/>
        <v>0</v>
      </c>
      <c r="AA22" s="5">
        <f t="shared" si="17"/>
        <v>0</v>
      </c>
      <c r="AB22" s="5">
        <f t="shared" si="17"/>
        <v>0</v>
      </c>
      <c r="AC22" s="5">
        <f t="shared" si="17"/>
        <v>0</v>
      </c>
      <c r="AD22" s="5">
        <f t="shared" si="17"/>
        <v>0</v>
      </c>
      <c r="AE22" s="5">
        <f t="shared" si="17"/>
        <v>0</v>
      </c>
      <c r="AF22" s="5">
        <f t="shared" si="17"/>
        <v>0</v>
      </c>
      <c r="AG22" s="5">
        <f t="shared" si="17"/>
        <v>0</v>
      </c>
    </row>
    <row r="23" spans="1:33" ht="15.5" x14ac:dyDescent="0.35">
      <c r="A23" s="134"/>
      <c r="B23" s="141"/>
      <c r="C23" s="55" t="str">
        <f t="shared" ref="C23" si="18">IF(C22&gt;2,"O","")</f>
        <v/>
      </c>
      <c r="D23" s="56" t="str">
        <f t="shared" ref="D23:AG23" si="19">IF(D22&gt;2,"O","")</f>
        <v/>
      </c>
      <c r="E23" s="56" t="str">
        <f t="shared" si="19"/>
        <v/>
      </c>
      <c r="F23" s="56" t="str">
        <f t="shared" si="19"/>
        <v/>
      </c>
      <c r="G23" s="56" t="str">
        <f t="shared" si="19"/>
        <v/>
      </c>
      <c r="H23" s="56" t="str">
        <f t="shared" si="19"/>
        <v/>
      </c>
      <c r="I23" s="56" t="str">
        <f t="shared" si="19"/>
        <v/>
      </c>
      <c r="J23" s="56" t="str">
        <f t="shared" si="19"/>
        <v/>
      </c>
      <c r="K23" s="56" t="str">
        <f t="shared" si="19"/>
        <v/>
      </c>
      <c r="L23" s="56" t="str">
        <f t="shared" si="19"/>
        <v/>
      </c>
      <c r="M23" s="56" t="str">
        <f t="shared" si="19"/>
        <v/>
      </c>
      <c r="N23" s="56" t="str">
        <f t="shared" si="19"/>
        <v/>
      </c>
      <c r="O23" s="56" t="str">
        <f t="shared" si="19"/>
        <v/>
      </c>
      <c r="P23" s="56" t="str">
        <f t="shared" si="19"/>
        <v/>
      </c>
      <c r="Q23" s="56" t="str">
        <f t="shared" si="19"/>
        <v/>
      </c>
      <c r="R23" s="56" t="str">
        <f t="shared" si="19"/>
        <v/>
      </c>
      <c r="S23" s="56" t="str">
        <f t="shared" si="19"/>
        <v/>
      </c>
      <c r="T23" s="56" t="str">
        <f t="shared" si="19"/>
        <v/>
      </c>
      <c r="U23" s="56" t="str">
        <f t="shared" si="19"/>
        <v/>
      </c>
      <c r="V23" s="56" t="str">
        <f t="shared" si="19"/>
        <v/>
      </c>
      <c r="W23" s="56" t="str">
        <f t="shared" si="19"/>
        <v/>
      </c>
      <c r="X23" s="56" t="str">
        <f t="shared" si="19"/>
        <v/>
      </c>
      <c r="Y23" s="56" t="str">
        <f t="shared" si="19"/>
        <v/>
      </c>
      <c r="Z23" s="56" t="str">
        <f t="shared" si="19"/>
        <v/>
      </c>
      <c r="AA23" s="56" t="str">
        <f t="shared" si="19"/>
        <v/>
      </c>
      <c r="AB23" s="56" t="str">
        <f t="shared" si="19"/>
        <v/>
      </c>
      <c r="AC23" s="56" t="str">
        <f t="shared" si="19"/>
        <v/>
      </c>
      <c r="AD23" s="56" t="str">
        <f t="shared" si="19"/>
        <v/>
      </c>
      <c r="AE23" s="56" t="str">
        <f t="shared" si="19"/>
        <v/>
      </c>
      <c r="AF23" s="56" t="str">
        <f t="shared" si="19"/>
        <v/>
      </c>
      <c r="AG23" s="56" t="str">
        <f t="shared" si="19"/>
        <v/>
      </c>
    </row>
    <row r="24" spans="1:33" ht="14.4" customHeight="1" x14ac:dyDescent="0.35">
      <c r="A24" s="134"/>
      <c r="B24" s="143" t="s">
        <v>51</v>
      </c>
      <c r="C24" s="52">
        <f t="shared" ref="C24" si="20">SUM(C17:C19)</f>
        <v>0</v>
      </c>
      <c r="D24" s="5">
        <f t="shared" ref="D24:AG24" si="21">SUM(D17:D19)</f>
        <v>0</v>
      </c>
      <c r="E24" s="5">
        <f t="shared" si="21"/>
        <v>0</v>
      </c>
      <c r="F24" s="5">
        <f t="shared" si="21"/>
        <v>0</v>
      </c>
      <c r="G24" s="5">
        <f t="shared" si="21"/>
        <v>0</v>
      </c>
      <c r="H24" s="5">
        <f t="shared" si="21"/>
        <v>0</v>
      </c>
      <c r="I24" s="5">
        <f t="shared" si="21"/>
        <v>0</v>
      </c>
      <c r="J24" s="5">
        <f t="shared" si="21"/>
        <v>0</v>
      </c>
      <c r="K24" s="5">
        <f t="shared" si="21"/>
        <v>0</v>
      </c>
      <c r="L24" s="5">
        <f t="shared" si="21"/>
        <v>0</v>
      </c>
      <c r="M24" s="5">
        <f t="shared" si="21"/>
        <v>0</v>
      </c>
      <c r="N24" s="5">
        <f t="shared" si="21"/>
        <v>0</v>
      </c>
      <c r="O24" s="5">
        <f t="shared" si="21"/>
        <v>0</v>
      </c>
      <c r="P24" s="5">
        <f t="shared" si="21"/>
        <v>0</v>
      </c>
      <c r="Q24" s="5">
        <f t="shared" si="21"/>
        <v>0</v>
      </c>
      <c r="R24" s="5">
        <f t="shared" si="21"/>
        <v>0</v>
      </c>
      <c r="S24" s="5">
        <f t="shared" si="21"/>
        <v>0</v>
      </c>
      <c r="T24" s="5">
        <f t="shared" si="21"/>
        <v>0</v>
      </c>
      <c r="U24" s="5">
        <f t="shared" si="21"/>
        <v>0</v>
      </c>
      <c r="V24" s="5">
        <f t="shared" si="21"/>
        <v>0</v>
      </c>
      <c r="W24" s="5">
        <f t="shared" si="21"/>
        <v>0</v>
      </c>
      <c r="X24" s="5">
        <f t="shared" si="21"/>
        <v>0</v>
      </c>
      <c r="Y24" s="5">
        <f t="shared" si="21"/>
        <v>0</v>
      </c>
      <c r="Z24" s="5">
        <f t="shared" si="21"/>
        <v>0</v>
      </c>
      <c r="AA24" s="5">
        <f t="shared" si="21"/>
        <v>0</v>
      </c>
      <c r="AB24" s="5">
        <f t="shared" si="21"/>
        <v>0</v>
      </c>
      <c r="AC24" s="5">
        <f t="shared" si="21"/>
        <v>0</v>
      </c>
      <c r="AD24" s="5">
        <f t="shared" si="21"/>
        <v>0</v>
      </c>
      <c r="AE24" s="5">
        <f t="shared" si="21"/>
        <v>0</v>
      </c>
      <c r="AF24" s="5">
        <f t="shared" si="21"/>
        <v>0</v>
      </c>
      <c r="AG24" s="5">
        <f t="shared" si="21"/>
        <v>0</v>
      </c>
    </row>
    <row r="25" spans="1:33" ht="16" thickBot="1" x14ac:dyDescent="0.4">
      <c r="A25" s="135"/>
      <c r="B25" s="144"/>
      <c r="C25" s="55" t="str">
        <f t="shared" ref="C25" si="22">IF(C24&gt;2,"O","")</f>
        <v/>
      </c>
      <c r="D25" s="56" t="str">
        <f t="shared" ref="D25:AG25" si="23">IF(D24&gt;2,"O","")</f>
        <v/>
      </c>
      <c r="E25" s="56" t="str">
        <f t="shared" si="23"/>
        <v/>
      </c>
      <c r="F25" s="56" t="str">
        <f t="shared" si="23"/>
        <v/>
      </c>
      <c r="G25" s="56" t="str">
        <f t="shared" si="23"/>
        <v/>
      </c>
      <c r="H25" s="56" t="str">
        <f t="shared" si="23"/>
        <v/>
      </c>
      <c r="I25" s="56" t="str">
        <f t="shared" si="23"/>
        <v/>
      </c>
      <c r="J25" s="56" t="str">
        <f t="shared" si="23"/>
        <v/>
      </c>
      <c r="K25" s="56" t="str">
        <f t="shared" si="23"/>
        <v/>
      </c>
      <c r="L25" s="56" t="str">
        <f t="shared" si="23"/>
        <v/>
      </c>
      <c r="M25" s="56" t="str">
        <f t="shared" si="23"/>
        <v/>
      </c>
      <c r="N25" s="56" t="str">
        <f t="shared" si="23"/>
        <v/>
      </c>
      <c r="O25" s="56" t="str">
        <f t="shared" si="23"/>
        <v/>
      </c>
      <c r="P25" s="56" t="str">
        <f t="shared" si="23"/>
        <v/>
      </c>
      <c r="Q25" s="56" t="str">
        <f t="shared" si="23"/>
        <v/>
      </c>
      <c r="R25" s="56" t="str">
        <f t="shared" si="23"/>
        <v/>
      </c>
      <c r="S25" s="56" t="str">
        <f t="shared" si="23"/>
        <v/>
      </c>
      <c r="T25" s="56" t="str">
        <f t="shared" si="23"/>
        <v/>
      </c>
      <c r="U25" s="56" t="str">
        <f t="shared" si="23"/>
        <v/>
      </c>
      <c r="V25" s="56" t="str">
        <f t="shared" si="23"/>
        <v/>
      </c>
      <c r="W25" s="56" t="str">
        <f t="shared" si="23"/>
        <v/>
      </c>
      <c r="X25" s="56" t="str">
        <f t="shared" si="23"/>
        <v/>
      </c>
      <c r="Y25" s="56" t="str">
        <f t="shared" si="23"/>
        <v/>
      </c>
      <c r="Z25" s="56" t="str">
        <f t="shared" si="23"/>
        <v/>
      </c>
      <c r="AA25" s="56" t="str">
        <f t="shared" si="23"/>
        <v/>
      </c>
      <c r="AB25" s="56" t="str">
        <f t="shared" si="23"/>
        <v/>
      </c>
      <c r="AC25" s="56" t="str">
        <f t="shared" si="23"/>
        <v/>
      </c>
      <c r="AD25" s="56" t="str">
        <f t="shared" si="23"/>
        <v/>
      </c>
      <c r="AE25" s="56" t="str">
        <f t="shared" si="23"/>
        <v/>
      </c>
      <c r="AF25" s="56" t="str">
        <f t="shared" si="23"/>
        <v/>
      </c>
      <c r="AG25" s="56" t="str">
        <f t="shared" si="23"/>
        <v/>
      </c>
    </row>
    <row r="27" spans="1:33" x14ac:dyDescent="0.35">
      <c r="C27" s="57">
        <f>IF(C6&lt;INDEX(Fin_1_SD,MATCH(C6,Debut_1_SD,1)),1,0)</f>
        <v>1</v>
      </c>
    </row>
    <row r="28" spans="1:33" x14ac:dyDescent="0.35">
      <c r="C28" s="29"/>
    </row>
    <row r="29" spans="1:33" x14ac:dyDescent="0.35">
      <c r="C29" s="29"/>
    </row>
    <row r="30" spans="1:33" x14ac:dyDescent="0.35">
      <c r="C30" s="29"/>
    </row>
  </sheetData>
  <mergeCells count="12">
    <mergeCell ref="A15:A17"/>
    <mergeCell ref="A18:A19"/>
    <mergeCell ref="A20:A25"/>
    <mergeCell ref="C1:AG1"/>
    <mergeCell ref="C2:AG2"/>
    <mergeCell ref="A9:B10"/>
    <mergeCell ref="A11:A14"/>
    <mergeCell ref="B20:B21"/>
    <mergeCell ref="B22:B23"/>
    <mergeCell ref="AE3:AF3"/>
    <mergeCell ref="D3:G3"/>
    <mergeCell ref="B24:B25"/>
  </mergeCells>
  <conditionalFormatting sqref="C7:AG7 C9:AG10">
    <cfRule type="expression" dxfId="29" priority="19">
      <formula>C$7&lt;&gt;""</formula>
    </cfRule>
  </conditionalFormatting>
  <conditionalFormatting sqref="C19:AG25">
    <cfRule type="expression" dxfId="28" priority="20">
      <formula>C$7&lt;&gt;""</formula>
    </cfRule>
  </conditionalFormatting>
  <conditionalFormatting sqref="C8:AG26">
    <cfRule type="expression" dxfId="27" priority="17">
      <formula>C$6=TODAY()</formula>
    </cfRule>
  </conditionalFormatting>
  <conditionalFormatting sqref="C11:AG25">
    <cfRule type="expression" dxfId="26" priority="7">
      <formula>AND(C$9&lt;&gt;"",OR(WEEKDAY(C$6,2)=6,WEEKDAY(C$6,2)=7,C$6=VLOOKUP(C$6, Remise_Complementaire_1,1,0)))</formula>
    </cfRule>
    <cfRule type="expression" dxfId="25" priority="9">
      <formula>AND(C$9&lt;&gt;"",OR(WEEKDAY(C$6,2)=6,WEEKDAY(C$6,2)=7,C$6=VLOOKUP(C$6,Remise_Principale_2,1,0)))</formula>
    </cfRule>
    <cfRule type="expression" dxfId="24" priority="15">
      <formula>AND(C$9&lt;&gt;"",OR(WEEKDAY(C$6,2)=6,WEEKDAY(C$6,2)=7,C$6=VLOOKUP(C$6,Remise_Principale_1,1,0)))</formula>
    </cfRule>
    <cfRule type="expression" dxfId="23" priority="16">
      <formula>"'=ET(C$6&gt;=$AJ10;C$6&lt;=$AK10)"</formula>
    </cfRule>
    <cfRule type="expression" dxfId="22" priority="22">
      <formula>AND(C$7&lt;&gt;"",OR(WEEKDAY(C$6,2)=6,WEEKDAY(C$6,2)=7,C$6=VLOOKUP(C$6,Jours_feries,1,0)))</formula>
    </cfRule>
    <cfRule type="expression" dxfId="21" priority="25">
      <formula>AND(C$7&lt;&gt;"",OR(WEEKDAY(C$6,2)=6,WEEKDAY(C$6,2)=7))</formula>
    </cfRule>
  </conditionalFormatting>
  <conditionalFormatting sqref="C11:AI11">
    <cfRule type="expression" dxfId="20" priority="21">
      <formula>AND(C$7&lt;&gt;"",OR(WEEKDAY(C$6,2)=5))</formula>
    </cfRule>
  </conditionalFormatting>
  <conditionalFormatting sqref="C8:AG8">
    <cfRule type="containsText" dxfId="19" priority="18" operator="containsText" text="S">
      <formula>NOT(ISERROR(SEARCH("S",C8)))</formula>
    </cfRule>
  </conditionalFormatting>
  <conditionalFormatting sqref="C15:C19 C9:AG16">
    <cfRule type="expression" dxfId="18" priority="26">
      <formula>C$7&lt;&gt;""</formula>
    </cfRule>
  </conditionalFormatting>
  <conditionalFormatting sqref="C17:AG18">
    <cfRule type="expression" dxfId="17" priority="27">
      <formula>AND(D$9&gt;=#REF!,D$9&lt;=#REF!)</formula>
    </cfRule>
    <cfRule type="expression" dxfId="16" priority="28">
      <formula>C$7&lt;&gt;""</formula>
    </cfRule>
  </conditionalFormatting>
  <conditionalFormatting sqref="C11:AG11 C12:C19">
    <cfRule type="expression" dxfId="15" priority="4">
      <formula>IF(AND(C$6&gt;=Debut_1_SD,C$6&lt;=Fin_1_SD),1,"""")</formula>
    </cfRule>
  </conditionalFormatting>
  <pageMargins left="0.7" right="0.7" top="0.75" bottom="0.75" header="0.3" footer="0.3"/>
  <pageSetup orientation="portrait" r:id="rId1"/>
  <ignoredErrors>
    <ignoredError sqref="D23:AG23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35E532AB-AA4C-4DDE-AE9A-77FEEC789E2F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2" iconId="2"/>
              <x14:cfIcon iconSet="3Symbols2" iconId="1"/>
              <x14:cfIcon iconSet="3Symbols2" iconId="0"/>
            </x14:iconSet>
          </x14:cfRule>
          <xm:sqref>C21:AG21</xm:sqref>
        </x14:conditionalFormatting>
        <x14:conditionalFormatting xmlns:xm="http://schemas.microsoft.com/office/excel/2006/main">
          <x14:cfRule type="iconSet" priority="2" id="{BB05B70A-4EC9-4A78-BA0A-7752E5D9670D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C23:AG23</xm:sqref>
        </x14:conditionalFormatting>
        <x14:conditionalFormatting xmlns:xm="http://schemas.microsoft.com/office/excel/2006/main">
          <x14:cfRule type="iconSet" priority="1" id="{E7146358-8520-4125-9F4E-D3CC6DE24AD9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Symbols2" iconId="2"/>
              <x14:cfIcon iconSet="3Symbols2" iconId="1"/>
              <x14:cfIcon iconSet="3Symbols2" iconId="0"/>
            </x14:iconSet>
          </x14:cfRule>
          <xm:sqref>C25:AG25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Sources!$E$1:$Y$1</xm:f>
          </x14:formula1>
          <xm:sqref>AE3</xm:sqref>
        </x14:dataValidation>
        <x14:dataValidation type="list" allowBlank="1" showInputMessage="1" showErrorMessage="1">
          <x14:formula1>
            <xm:f>Sources!$A$2:$A$13</xm:f>
          </x14:formula1>
          <xm:sqref>D3:G3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5" workbookViewId="0"/>
  </sheetViews>
  <sheetFormatPr baseColWidth="10" defaultRowHeight="14.5" x14ac:dyDescent="0.3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</sheetPr>
  <dimension ref="A1:L344"/>
  <sheetViews>
    <sheetView workbookViewId="0">
      <pane ySplit="1" topLeftCell="A15" activePane="bottomLeft" state="frozen"/>
      <selection pane="bottomLeft" activeCell="D42" sqref="D42"/>
    </sheetView>
  </sheetViews>
  <sheetFormatPr baseColWidth="10" defaultRowHeight="14.5" x14ac:dyDescent="0.35"/>
  <cols>
    <col min="1" max="1" width="10.54296875" style="23" bestFit="1" customWidth="1"/>
    <col min="2" max="2" width="8.08984375" bestFit="1" customWidth="1"/>
    <col min="3" max="3" width="22.453125" bestFit="1" customWidth="1"/>
    <col min="4" max="4" width="13.08984375" style="115" customWidth="1"/>
    <col min="5" max="5" width="14" style="115" bestFit="1" customWidth="1"/>
    <col min="6" max="7" width="11.54296875" style="115"/>
    <col min="8" max="9" width="11.54296875" style="111"/>
    <col min="10" max="12" width="11.54296875" style="120"/>
  </cols>
  <sheetData>
    <row r="1" spans="1:12" s="3" customFormat="1" x14ac:dyDescent="0.35">
      <c r="A1" s="123" t="s">
        <v>49</v>
      </c>
      <c r="B1" s="3" t="s">
        <v>63</v>
      </c>
      <c r="C1" s="3" t="s">
        <v>50</v>
      </c>
      <c r="D1" s="116" t="s">
        <v>64</v>
      </c>
      <c r="E1" s="116" t="s">
        <v>53</v>
      </c>
      <c r="F1" s="116" t="s">
        <v>62</v>
      </c>
      <c r="G1" s="116" t="s">
        <v>5</v>
      </c>
      <c r="H1" s="112" t="s">
        <v>3</v>
      </c>
      <c r="I1" s="112" t="s">
        <v>4</v>
      </c>
      <c r="J1" s="119" t="s">
        <v>0</v>
      </c>
      <c r="K1" s="119" t="s">
        <v>1</v>
      </c>
      <c r="L1" s="119" t="s">
        <v>2</v>
      </c>
    </row>
    <row r="2" spans="1:12" x14ac:dyDescent="0.35">
      <c r="A2" s="124">
        <v>43552</v>
      </c>
      <c r="B2" s="28">
        <v>17</v>
      </c>
      <c r="C2" s="126">
        <f>IF(A2="","",A2+B2)</f>
        <v>43569</v>
      </c>
      <c r="D2" s="117" t="s">
        <v>55</v>
      </c>
    </row>
    <row r="3" spans="1:12" x14ac:dyDescent="0.35">
      <c r="A3" s="23">
        <v>43374</v>
      </c>
      <c r="B3" s="2">
        <v>7</v>
      </c>
      <c r="C3" s="31">
        <f t="shared" ref="C3:C66" si="0">IF(A3="","",A3+B3)</f>
        <v>43381</v>
      </c>
      <c r="D3" s="117" t="s">
        <v>55</v>
      </c>
    </row>
    <row r="4" spans="1:12" x14ac:dyDescent="0.35">
      <c r="A4" s="23">
        <v>43430</v>
      </c>
      <c r="B4" s="2">
        <v>3</v>
      </c>
      <c r="C4" s="31">
        <f t="shared" si="0"/>
        <v>43433</v>
      </c>
      <c r="D4" s="117" t="s">
        <v>55</v>
      </c>
    </row>
    <row r="5" spans="1:12" x14ac:dyDescent="0.35">
      <c r="A5" s="23">
        <v>43458</v>
      </c>
      <c r="B5" s="2">
        <v>5</v>
      </c>
      <c r="C5" s="31">
        <f t="shared" si="0"/>
        <v>43463</v>
      </c>
      <c r="D5" s="117" t="s">
        <v>55</v>
      </c>
    </row>
    <row r="6" spans="1:12" x14ac:dyDescent="0.35">
      <c r="A6" s="23">
        <v>43510</v>
      </c>
      <c r="B6" s="2">
        <v>1</v>
      </c>
      <c r="C6" s="31">
        <f t="shared" si="0"/>
        <v>43511</v>
      </c>
      <c r="D6" s="118" t="s">
        <v>38</v>
      </c>
    </row>
    <row r="7" spans="1:12" x14ac:dyDescent="0.35">
      <c r="A7" s="124">
        <v>43573</v>
      </c>
      <c r="B7" s="28">
        <v>7</v>
      </c>
      <c r="C7" s="31">
        <f t="shared" si="0"/>
        <v>43580</v>
      </c>
      <c r="E7" s="117" t="s">
        <v>55</v>
      </c>
    </row>
    <row r="8" spans="1:12" x14ac:dyDescent="0.35">
      <c r="A8" s="23">
        <v>43529</v>
      </c>
      <c r="B8" s="2">
        <v>1</v>
      </c>
      <c r="C8" s="31">
        <f t="shared" si="0"/>
        <v>43530</v>
      </c>
      <c r="E8" s="118" t="s">
        <v>38</v>
      </c>
    </row>
    <row r="9" spans="1:12" x14ac:dyDescent="0.35">
      <c r="A9" s="23">
        <v>43467</v>
      </c>
      <c r="B9" s="2">
        <v>5</v>
      </c>
      <c r="C9" s="31">
        <f t="shared" si="0"/>
        <v>43472</v>
      </c>
      <c r="E9" s="117" t="s">
        <v>55</v>
      </c>
    </row>
    <row r="10" spans="1:12" x14ac:dyDescent="0.35">
      <c r="A10" s="23">
        <v>43510</v>
      </c>
      <c r="B10" s="2">
        <v>1</v>
      </c>
      <c r="C10" s="31">
        <f t="shared" si="0"/>
        <v>43511</v>
      </c>
      <c r="E10" s="118" t="s">
        <v>38</v>
      </c>
    </row>
    <row r="11" spans="1:12" x14ac:dyDescent="0.35">
      <c r="A11" s="23">
        <v>43511</v>
      </c>
      <c r="B11" s="2">
        <v>2</v>
      </c>
      <c r="C11" s="126">
        <f t="shared" si="0"/>
        <v>43513</v>
      </c>
      <c r="E11" s="118" t="s">
        <v>55</v>
      </c>
    </row>
    <row r="12" spans="1:12" x14ac:dyDescent="0.35">
      <c r="A12" s="124">
        <v>43486</v>
      </c>
      <c r="B12" s="28">
        <v>3</v>
      </c>
      <c r="C12" s="31">
        <f t="shared" si="0"/>
        <v>43489</v>
      </c>
      <c r="F12" s="117" t="s">
        <v>55</v>
      </c>
    </row>
    <row r="13" spans="1:12" x14ac:dyDescent="0.35">
      <c r="A13" s="124">
        <v>43488</v>
      </c>
      <c r="B13" s="95">
        <v>1</v>
      </c>
      <c r="C13" s="31">
        <f t="shared" si="0"/>
        <v>43489</v>
      </c>
      <c r="F13" s="117" t="s">
        <v>38</v>
      </c>
    </row>
    <row r="14" spans="1:12" x14ac:dyDescent="0.35">
      <c r="A14" s="124">
        <v>43552</v>
      </c>
      <c r="B14" s="28">
        <v>17</v>
      </c>
      <c r="C14" s="126">
        <f t="shared" si="0"/>
        <v>43569</v>
      </c>
      <c r="H14" s="113" t="s">
        <v>55</v>
      </c>
    </row>
    <row r="15" spans="1:12" x14ac:dyDescent="0.35">
      <c r="A15" s="125">
        <v>43164</v>
      </c>
      <c r="B15" s="2">
        <v>1</v>
      </c>
      <c r="C15" s="31">
        <f t="shared" si="0"/>
        <v>43165</v>
      </c>
      <c r="H15" s="114" t="s">
        <v>38</v>
      </c>
    </row>
    <row r="16" spans="1:12" x14ac:dyDescent="0.35">
      <c r="A16" s="23">
        <v>43473</v>
      </c>
      <c r="B16" s="2">
        <v>3</v>
      </c>
      <c r="C16" s="31">
        <f t="shared" si="0"/>
        <v>43476</v>
      </c>
      <c r="H16" s="114" t="s">
        <v>55</v>
      </c>
    </row>
    <row r="17" spans="1:12" x14ac:dyDescent="0.35">
      <c r="A17" s="23">
        <v>43145</v>
      </c>
      <c r="B17" s="2">
        <v>1</v>
      </c>
      <c r="C17" s="31">
        <f t="shared" si="0"/>
        <v>43146</v>
      </c>
      <c r="H17" s="114" t="s">
        <v>38</v>
      </c>
    </row>
    <row r="18" spans="1:12" x14ac:dyDescent="0.35">
      <c r="A18" s="23">
        <v>43147</v>
      </c>
      <c r="B18" s="2">
        <v>4</v>
      </c>
      <c r="C18" s="31">
        <f t="shared" si="0"/>
        <v>43151</v>
      </c>
      <c r="H18" s="114" t="s">
        <v>55</v>
      </c>
    </row>
    <row r="19" spans="1:12" x14ac:dyDescent="0.35">
      <c r="A19" s="124">
        <v>43578</v>
      </c>
      <c r="B19" s="28">
        <v>10</v>
      </c>
      <c r="C19" s="31">
        <f t="shared" si="0"/>
        <v>43588</v>
      </c>
      <c r="G19" s="117" t="s">
        <v>55</v>
      </c>
    </row>
    <row r="20" spans="1:12" x14ac:dyDescent="0.35">
      <c r="A20" s="23">
        <v>43486</v>
      </c>
      <c r="B20" s="95">
        <v>2</v>
      </c>
      <c r="C20" s="31">
        <f t="shared" si="0"/>
        <v>43488</v>
      </c>
      <c r="G20" s="117" t="s">
        <v>55</v>
      </c>
    </row>
    <row r="21" spans="1:12" x14ac:dyDescent="0.35">
      <c r="A21" s="23">
        <v>43488</v>
      </c>
      <c r="B21" s="2">
        <v>1</v>
      </c>
      <c r="C21" s="31">
        <f t="shared" si="0"/>
        <v>43489</v>
      </c>
      <c r="G21" s="118" t="s">
        <v>38</v>
      </c>
    </row>
    <row r="22" spans="1:12" x14ac:dyDescent="0.35">
      <c r="A22" s="23">
        <v>43510</v>
      </c>
      <c r="B22" s="2">
        <v>1</v>
      </c>
      <c r="C22" s="31">
        <f t="shared" si="0"/>
        <v>43511</v>
      </c>
      <c r="G22" s="118" t="s">
        <v>38</v>
      </c>
    </row>
    <row r="23" spans="1:12" x14ac:dyDescent="0.35">
      <c r="A23" s="23">
        <v>43511</v>
      </c>
      <c r="B23" s="2">
        <v>4</v>
      </c>
      <c r="C23" s="31">
        <f t="shared" si="0"/>
        <v>43515</v>
      </c>
      <c r="G23" s="118" t="s">
        <v>55</v>
      </c>
    </row>
    <row r="24" spans="1:12" x14ac:dyDescent="0.35">
      <c r="A24" s="124">
        <v>43536</v>
      </c>
      <c r="B24" s="28">
        <v>5</v>
      </c>
      <c r="C24" s="126">
        <f t="shared" si="0"/>
        <v>43541</v>
      </c>
      <c r="K24" s="121" t="s">
        <v>58</v>
      </c>
    </row>
    <row r="25" spans="1:12" x14ac:dyDescent="0.35">
      <c r="A25" s="23">
        <v>43500</v>
      </c>
      <c r="B25" s="2">
        <v>3</v>
      </c>
      <c r="C25" s="31">
        <f t="shared" si="0"/>
        <v>43503</v>
      </c>
      <c r="K25" s="121" t="s">
        <v>58</v>
      </c>
    </row>
    <row r="26" spans="1:12" x14ac:dyDescent="0.35">
      <c r="A26" s="23">
        <v>43145</v>
      </c>
      <c r="B26" s="2">
        <v>1</v>
      </c>
      <c r="C26" s="31">
        <f t="shared" si="0"/>
        <v>43146</v>
      </c>
      <c r="K26" s="122" t="s">
        <v>38</v>
      </c>
    </row>
    <row r="27" spans="1:12" x14ac:dyDescent="0.35">
      <c r="A27" s="23">
        <v>43143</v>
      </c>
      <c r="B27" s="2">
        <v>4</v>
      </c>
      <c r="C27" s="31">
        <f t="shared" si="0"/>
        <v>43147</v>
      </c>
      <c r="K27" s="122" t="s">
        <v>58</v>
      </c>
    </row>
    <row r="28" spans="1:12" x14ac:dyDescent="0.35">
      <c r="A28" s="124">
        <v>43557</v>
      </c>
      <c r="B28" s="28">
        <v>3</v>
      </c>
      <c r="C28" s="31">
        <f t="shared" si="0"/>
        <v>43560</v>
      </c>
      <c r="L28" s="122" t="s">
        <v>55</v>
      </c>
    </row>
    <row r="29" spans="1:12" x14ac:dyDescent="0.35">
      <c r="A29" s="23">
        <v>43482</v>
      </c>
      <c r="B29" s="2">
        <v>4</v>
      </c>
      <c r="C29" s="31">
        <f t="shared" si="0"/>
        <v>43486</v>
      </c>
      <c r="L29" s="122" t="s">
        <v>55</v>
      </c>
    </row>
    <row r="30" spans="1:12" x14ac:dyDescent="0.35">
      <c r="A30" s="23">
        <v>43145</v>
      </c>
      <c r="B30" s="2">
        <v>1</v>
      </c>
      <c r="C30" s="31">
        <f t="shared" si="0"/>
        <v>43146</v>
      </c>
      <c r="L30" s="122" t="s">
        <v>38</v>
      </c>
    </row>
    <row r="31" spans="1:12" x14ac:dyDescent="0.35">
      <c r="A31" s="23">
        <v>43146</v>
      </c>
      <c r="B31" s="2">
        <v>1</v>
      </c>
      <c r="C31" s="31">
        <f t="shared" si="0"/>
        <v>43147</v>
      </c>
      <c r="L31" s="122" t="s">
        <v>38</v>
      </c>
    </row>
    <row r="32" spans="1:12" x14ac:dyDescent="0.35">
      <c r="A32" s="124">
        <v>43573</v>
      </c>
      <c r="B32" s="28">
        <v>17</v>
      </c>
      <c r="C32" s="31">
        <f t="shared" si="0"/>
        <v>43590</v>
      </c>
      <c r="L32" s="122" t="s">
        <v>55</v>
      </c>
    </row>
    <row r="33" spans="1:9" x14ac:dyDescent="0.35">
      <c r="A33" s="23">
        <v>43591</v>
      </c>
      <c r="B33" s="2">
        <v>1</v>
      </c>
      <c r="C33" s="31">
        <f t="shared" si="0"/>
        <v>43592</v>
      </c>
      <c r="I33" s="114" t="s">
        <v>55</v>
      </c>
    </row>
    <row r="34" spans="1:9" x14ac:dyDescent="0.35">
      <c r="A34" s="23">
        <v>43475</v>
      </c>
      <c r="B34" s="2">
        <v>4</v>
      </c>
      <c r="C34" s="31">
        <f t="shared" si="0"/>
        <v>43479</v>
      </c>
      <c r="I34" s="114" t="s">
        <v>38</v>
      </c>
    </row>
    <row r="35" spans="1:9" x14ac:dyDescent="0.35">
      <c r="A35" s="23">
        <v>43145</v>
      </c>
      <c r="B35" s="2">
        <v>1</v>
      </c>
      <c r="C35" s="31">
        <f t="shared" si="0"/>
        <v>43146</v>
      </c>
      <c r="I35" s="114" t="s">
        <v>55</v>
      </c>
    </row>
    <row r="36" spans="1:9" x14ac:dyDescent="0.35">
      <c r="A36" s="23">
        <v>43150</v>
      </c>
      <c r="B36" s="2">
        <v>3</v>
      </c>
      <c r="C36" s="31">
        <f t="shared" si="0"/>
        <v>43153</v>
      </c>
      <c r="I36" s="114" t="s">
        <v>38</v>
      </c>
    </row>
    <row r="37" spans="1:9" x14ac:dyDescent="0.35">
      <c r="C37" s="31" t="str">
        <f t="shared" si="0"/>
        <v/>
      </c>
      <c r="I37" s="114" t="s">
        <v>55</v>
      </c>
    </row>
    <row r="38" spans="1:9" x14ac:dyDescent="0.35">
      <c r="C38" s="31" t="str">
        <f t="shared" si="0"/>
        <v/>
      </c>
    </row>
    <row r="39" spans="1:9" x14ac:dyDescent="0.35">
      <c r="C39" s="31" t="str">
        <f t="shared" si="0"/>
        <v/>
      </c>
    </row>
    <row r="40" spans="1:9" x14ac:dyDescent="0.35">
      <c r="C40" s="31" t="str">
        <f t="shared" si="0"/>
        <v/>
      </c>
    </row>
    <row r="41" spans="1:9" x14ac:dyDescent="0.35">
      <c r="C41" s="31" t="str">
        <f t="shared" si="0"/>
        <v/>
      </c>
    </row>
    <row r="42" spans="1:9" x14ac:dyDescent="0.35">
      <c r="C42" s="31" t="str">
        <f t="shared" si="0"/>
        <v/>
      </c>
    </row>
    <row r="43" spans="1:9" x14ac:dyDescent="0.35">
      <c r="C43" s="31" t="str">
        <f t="shared" si="0"/>
        <v/>
      </c>
    </row>
    <row r="44" spans="1:9" x14ac:dyDescent="0.35">
      <c r="C44" s="31" t="str">
        <f t="shared" si="0"/>
        <v/>
      </c>
    </row>
    <row r="45" spans="1:9" x14ac:dyDescent="0.35">
      <c r="C45" s="31" t="str">
        <f t="shared" si="0"/>
        <v/>
      </c>
    </row>
    <row r="46" spans="1:9" x14ac:dyDescent="0.35">
      <c r="C46" s="31" t="str">
        <f t="shared" si="0"/>
        <v/>
      </c>
    </row>
    <row r="47" spans="1:9" x14ac:dyDescent="0.35">
      <c r="C47" s="31" t="str">
        <f t="shared" si="0"/>
        <v/>
      </c>
    </row>
    <row r="48" spans="1:9" x14ac:dyDescent="0.35">
      <c r="C48" s="31" t="str">
        <f t="shared" si="0"/>
        <v/>
      </c>
    </row>
    <row r="49" spans="3:3" x14ac:dyDescent="0.35">
      <c r="C49" s="31" t="str">
        <f t="shared" si="0"/>
        <v/>
      </c>
    </row>
    <row r="50" spans="3:3" x14ac:dyDescent="0.35">
      <c r="C50" s="31" t="str">
        <f t="shared" si="0"/>
        <v/>
      </c>
    </row>
    <row r="51" spans="3:3" x14ac:dyDescent="0.35">
      <c r="C51" s="31" t="str">
        <f t="shared" si="0"/>
        <v/>
      </c>
    </row>
    <row r="52" spans="3:3" x14ac:dyDescent="0.35">
      <c r="C52" s="31" t="str">
        <f t="shared" si="0"/>
        <v/>
      </c>
    </row>
    <row r="53" spans="3:3" x14ac:dyDescent="0.35">
      <c r="C53" s="31" t="str">
        <f t="shared" si="0"/>
        <v/>
      </c>
    </row>
    <row r="54" spans="3:3" x14ac:dyDescent="0.35">
      <c r="C54" s="31" t="str">
        <f t="shared" si="0"/>
        <v/>
      </c>
    </row>
    <row r="55" spans="3:3" x14ac:dyDescent="0.35">
      <c r="C55" s="31" t="str">
        <f t="shared" si="0"/>
        <v/>
      </c>
    </row>
    <row r="56" spans="3:3" x14ac:dyDescent="0.35">
      <c r="C56" s="31" t="str">
        <f t="shared" si="0"/>
        <v/>
      </c>
    </row>
    <row r="57" spans="3:3" x14ac:dyDescent="0.35">
      <c r="C57" s="31" t="str">
        <f t="shared" si="0"/>
        <v/>
      </c>
    </row>
    <row r="58" spans="3:3" x14ac:dyDescent="0.35">
      <c r="C58" s="31" t="str">
        <f t="shared" si="0"/>
        <v/>
      </c>
    </row>
    <row r="59" spans="3:3" x14ac:dyDescent="0.35">
      <c r="C59" s="31" t="str">
        <f t="shared" si="0"/>
        <v/>
      </c>
    </row>
    <row r="60" spans="3:3" x14ac:dyDescent="0.35">
      <c r="C60" s="31" t="str">
        <f t="shared" si="0"/>
        <v/>
      </c>
    </row>
    <row r="61" spans="3:3" x14ac:dyDescent="0.35">
      <c r="C61" s="31" t="str">
        <f t="shared" si="0"/>
        <v/>
      </c>
    </row>
    <row r="62" spans="3:3" x14ac:dyDescent="0.35">
      <c r="C62" s="31" t="str">
        <f t="shared" si="0"/>
        <v/>
      </c>
    </row>
    <row r="63" spans="3:3" x14ac:dyDescent="0.35">
      <c r="C63" s="31" t="str">
        <f t="shared" si="0"/>
        <v/>
      </c>
    </row>
    <row r="64" spans="3:3" x14ac:dyDescent="0.35">
      <c r="C64" s="31" t="str">
        <f t="shared" si="0"/>
        <v/>
      </c>
    </row>
    <row r="65" spans="3:3" x14ac:dyDescent="0.35">
      <c r="C65" s="31" t="str">
        <f t="shared" si="0"/>
        <v/>
      </c>
    </row>
    <row r="66" spans="3:3" x14ac:dyDescent="0.35">
      <c r="C66" s="31" t="str">
        <f t="shared" si="0"/>
        <v/>
      </c>
    </row>
    <row r="67" spans="3:3" x14ac:dyDescent="0.35">
      <c r="C67" s="31" t="str">
        <f t="shared" ref="C67:C130" si="1">IF(A67="","",A67+B67)</f>
        <v/>
      </c>
    </row>
    <row r="68" spans="3:3" x14ac:dyDescent="0.35">
      <c r="C68" s="31" t="str">
        <f t="shared" si="1"/>
        <v/>
      </c>
    </row>
    <row r="69" spans="3:3" x14ac:dyDescent="0.35">
      <c r="C69" s="31" t="str">
        <f t="shared" si="1"/>
        <v/>
      </c>
    </row>
    <row r="70" spans="3:3" x14ac:dyDescent="0.35">
      <c r="C70" s="31" t="str">
        <f t="shared" si="1"/>
        <v/>
      </c>
    </row>
    <row r="71" spans="3:3" x14ac:dyDescent="0.35">
      <c r="C71" s="31" t="str">
        <f t="shared" si="1"/>
        <v/>
      </c>
    </row>
    <row r="72" spans="3:3" x14ac:dyDescent="0.35">
      <c r="C72" s="31" t="str">
        <f t="shared" si="1"/>
        <v/>
      </c>
    </row>
    <row r="73" spans="3:3" x14ac:dyDescent="0.35">
      <c r="C73" s="31" t="str">
        <f t="shared" si="1"/>
        <v/>
      </c>
    </row>
    <row r="74" spans="3:3" x14ac:dyDescent="0.35">
      <c r="C74" s="31" t="str">
        <f t="shared" si="1"/>
        <v/>
      </c>
    </row>
    <row r="75" spans="3:3" x14ac:dyDescent="0.35">
      <c r="C75" s="31" t="str">
        <f t="shared" si="1"/>
        <v/>
      </c>
    </row>
    <row r="76" spans="3:3" x14ac:dyDescent="0.35">
      <c r="C76" s="31" t="str">
        <f t="shared" si="1"/>
        <v/>
      </c>
    </row>
    <row r="77" spans="3:3" x14ac:dyDescent="0.35">
      <c r="C77" s="31" t="str">
        <f t="shared" si="1"/>
        <v/>
      </c>
    </row>
    <row r="78" spans="3:3" x14ac:dyDescent="0.35">
      <c r="C78" s="31" t="str">
        <f t="shared" si="1"/>
        <v/>
      </c>
    </row>
    <row r="79" spans="3:3" x14ac:dyDescent="0.35">
      <c r="C79" s="31" t="str">
        <f t="shared" si="1"/>
        <v/>
      </c>
    </row>
    <row r="80" spans="3:3" x14ac:dyDescent="0.35">
      <c r="C80" s="31" t="str">
        <f t="shared" si="1"/>
        <v/>
      </c>
    </row>
    <row r="81" spans="3:3" x14ac:dyDescent="0.35">
      <c r="C81" s="31" t="str">
        <f t="shared" si="1"/>
        <v/>
      </c>
    </row>
    <row r="82" spans="3:3" x14ac:dyDescent="0.35">
      <c r="C82" s="31" t="str">
        <f t="shared" si="1"/>
        <v/>
      </c>
    </row>
    <row r="83" spans="3:3" x14ac:dyDescent="0.35">
      <c r="C83" s="31" t="str">
        <f t="shared" si="1"/>
        <v/>
      </c>
    </row>
    <row r="84" spans="3:3" x14ac:dyDescent="0.35">
      <c r="C84" s="31" t="str">
        <f t="shared" si="1"/>
        <v/>
      </c>
    </row>
    <row r="85" spans="3:3" x14ac:dyDescent="0.35">
      <c r="C85" s="31" t="str">
        <f t="shared" si="1"/>
        <v/>
      </c>
    </row>
    <row r="86" spans="3:3" x14ac:dyDescent="0.35">
      <c r="C86" s="31" t="str">
        <f t="shared" si="1"/>
        <v/>
      </c>
    </row>
    <row r="87" spans="3:3" x14ac:dyDescent="0.35">
      <c r="C87" s="31" t="str">
        <f t="shared" si="1"/>
        <v/>
      </c>
    </row>
    <row r="88" spans="3:3" x14ac:dyDescent="0.35">
      <c r="C88" s="31" t="str">
        <f t="shared" si="1"/>
        <v/>
      </c>
    </row>
    <row r="89" spans="3:3" x14ac:dyDescent="0.35">
      <c r="C89" s="31" t="str">
        <f t="shared" si="1"/>
        <v/>
      </c>
    </row>
    <row r="90" spans="3:3" x14ac:dyDescent="0.35">
      <c r="C90" s="31" t="str">
        <f t="shared" si="1"/>
        <v/>
      </c>
    </row>
    <row r="91" spans="3:3" x14ac:dyDescent="0.35">
      <c r="C91" s="31" t="str">
        <f t="shared" si="1"/>
        <v/>
      </c>
    </row>
    <row r="92" spans="3:3" x14ac:dyDescent="0.35">
      <c r="C92" s="31" t="str">
        <f t="shared" si="1"/>
        <v/>
      </c>
    </row>
    <row r="93" spans="3:3" x14ac:dyDescent="0.35">
      <c r="C93" s="31" t="str">
        <f t="shared" si="1"/>
        <v/>
      </c>
    </row>
    <row r="94" spans="3:3" x14ac:dyDescent="0.35">
      <c r="C94" s="31" t="str">
        <f t="shared" si="1"/>
        <v/>
      </c>
    </row>
    <row r="95" spans="3:3" x14ac:dyDescent="0.35">
      <c r="C95" s="31" t="str">
        <f t="shared" si="1"/>
        <v/>
      </c>
    </row>
    <row r="96" spans="3:3" x14ac:dyDescent="0.35">
      <c r="C96" s="31" t="str">
        <f t="shared" si="1"/>
        <v/>
      </c>
    </row>
    <row r="97" spans="3:3" x14ac:dyDescent="0.35">
      <c r="C97" s="31" t="str">
        <f t="shared" si="1"/>
        <v/>
      </c>
    </row>
    <row r="98" spans="3:3" x14ac:dyDescent="0.35">
      <c r="C98" s="31" t="str">
        <f t="shared" si="1"/>
        <v/>
      </c>
    </row>
    <row r="99" spans="3:3" x14ac:dyDescent="0.35">
      <c r="C99" s="31" t="str">
        <f t="shared" si="1"/>
        <v/>
      </c>
    </row>
    <row r="100" spans="3:3" x14ac:dyDescent="0.35">
      <c r="C100" s="31" t="str">
        <f t="shared" si="1"/>
        <v/>
      </c>
    </row>
    <row r="101" spans="3:3" x14ac:dyDescent="0.35">
      <c r="C101" s="31" t="str">
        <f t="shared" si="1"/>
        <v/>
      </c>
    </row>
    <row r="102" spans="3:3" x14ac:dyDescent="0.35">
      <c r="C102" s="31" t="str">
        <f t="shared" si="1"/>
        <v/>
      </c>
    </row>
    <row r="103" spans="3:3" x14ac:dyDescent="0.35">
      <c r="C103" s="31" t="str">
        <f t="shared" si="1"/>
        <v/>
      </c>
    </row>
    <row r="104" spans="3:3" x14ac:dyDescent="0.35">
      <c r="C104" s="31" t="str">
        <f t="shared" si="1"/>
        <v/>
      </c>
    </row>
    <row r="105" spans="3:3" x14ac:dyDescent="0.35">
      <c r="C105" s="31" t="str">
        <f t="shared" si="1"/>
        <v/>
      </c>
    </row>
    <row r="106" spans="3:3" x14ac:dyDescent="0.35">
      <c r="C106" s="31" t="str">
        <f t="shared" si="1"/>
        <v/>
      </c>
    </row>
    <row r="107" spans="3:3" x14ac:dyDescent="0.35">
      <c r="C107" s="31" t="str">
        <f t="shared" si="1"/>
        <v/>
      </c>
    </row>
    <row r="108" spans="3:3" x14ac:dyDescent="0.35">
      <c r="C108" s="31" t="str">
        <f t="shared" si="1"/>
        <v/>
      </c>
    </row>
    <row r="109" spans="3:3" x14ac:dyDescent="0.35">
      <c r="C109" s="31" t="str">
        <f t="shared" si="1"/>
        <v/>
      </c>
    </row>
    <row r="110" spans="3:3" x14ac:dyDescent="0.35">
      <c r="C110" s="31" t="str">
        <f t="shared" si="1"/>
        <v/>
      </c>
    </row>
    <row r="111" spans="3:3" x14ac:dyDescent="0.35">
      <c r="C111" s="31" t="str">
        <f t="shared" si="1"/>
        <v/>
      </c>
    </row>
    <row r="112" spans="3:3" x14ac:dyDescent="0.35">
      <c r="C112" s="31" t="str">
        <f t="shared" si="1"/>
        <v/>
      </c>
    </row>
    <row r="113" spans="3:3" x14ac:dyDescent="0.35">
      <c r="C113" s="31" t="str">
        <f t="shared" si="1"/>
        <v/>
      </c>
    </row>
    <row r="114" spans="3:3" x14ac:dyDescent="0.35">
      <c r="C114" s="31" t="str">
        <f t="shared" si="1"/>
        <v/>
      </c>
    </row>
    <row r="115" spans="3:3" x14ac:dyDescent="0.35">
      <c r="C115" s="31" t="str">
        <f t="shared" si="1"/>
        <v/>
      </c>
    </row>
    <row r="116" spans="3:3" x14ac:dyDescent="0.35">
      <c r="C116" s="31" t="str">
        <f t="shared" si="1"/>
        <v/>
      </c>
    </row>
    <row r="117" spans="3:3" x14ac:dyDescent="0.35">
      <c r="C117" s="31" t="str">
        <f t="shared" si="1"/>
        <v/>
      </c>
    </row>
    <row r="118" spans="3:3" x14ac:dyDescent="0.35">
      <c r="C118" s="31" t="str">
        <f t="shared" si="1"/>
        <v/>
      </c>
    </row>
    <row r="119" spans="3:3" x14ac:dyDescent="0.35">
      <c r="C119" s="31" t="str">
        <f t="shared" si="1"/>
        <v/>
      </c>
    </row>
    <row r="120" spans="3:3" x14ac:dyDescent="0.35">
      <c r="C120" s="31" t="str">
        <f t="shared" si="1"/>
        <v/>
      </c>
    </row>
    <row r="121" spans="3:3" x14ac:dyDescent="0.35">
      <c r="C121" s="31" t="str">
        <f t="shared" si="1"/>
        <v/>
      </c>
    </row>
    <row r="122" spans="3:3" x14ac:dyDescent="0.35">
      <c r="C122" s="31" t="str">
        <f t="shared" si="1"/>
        <v/>
      </c>
    </row>
    <row r="123" spans="3:3" x14ac:dyDescent="0.35">
      <c r="C123" s="31" t="str">
        <f t="shared" si="1"/>
        <v/>
      </c>
    </row>
    <row r="124" spans="3:3" x14ac:dyDescent="0.35">
      <c r="C124" s="31" t="str">
        <f t="shared" si="1"/>
        <v/>
      </c>
    </row>
    <row r="125" spans="3:3" x14ac:dyDescent="0.35">
      <c r="C125" s="31" t="str">
        <f t="shared" si="1"/>
        <v/>
      </c>
    </row>
    <row r="126" spans="3:3" x14ac:dyDescent="0.35">
      <c r="C126" s="31" t="str">
        <f t="shared" si="1"/>
        <v/>
      </c>
    </row>
    <row r="127" spans="3:3" x14ac:dyDescent="0.35">
      <c r="C127" s="31" t="str">
        <f t="shared" si="1"/>
        <v/>
      </c>
    </row>
    <row r="128" spans="3:3" x14ac:dyDescent="0.35">
      <c r="C128" s="31" t="str">
        <f t="shared" si="1"/>
        <v/>
      </c>
    </row>
    <row r="129" spans="3:3" x14ac:dyDescent="0.35">
      <c r="C129" s="31" t="str">
        <f t="shared" si="1"/>
        <v/>
      </c>
    </row>
    <row r="130" spans="3:3" x14ac:dyDescent="0.35">
      <c r="C130" s="31" t="str">
        <f t="shared" si="1"/>
        <v/>
      </c>
    </row>
    <row r="131" spans="3:3" x14ac:dyDescent="0.35">
      <c r="C131" s="31" t="str">
        <f t="shared" ref="C131:C194" si="2">IF(A131="","",A131+B131)</f>
        <v/>
      </c>
    </row>
    <row r="132" spans="3:3" x14ac:dyDescent="0.35">
      <c r="C132" s="31" t="str">
        <f t="shared" si="2"/>
        <v/>
      </c>
    </row>
    <row r="133" spans="3:3" x14ac:dyDescent="0.35">
      <c r="C133" s="31" t="str">
        <f t="shared" si="2"/>
        <v/>
      </c>
    </row>
    <row r="134" spans="3:3" x14ac:dyDescent="0.35">
      <c r="C134" s="31" t="str">
        <f t="shared" si="2"/>
        <v/>
      </c>
    </row>
    <row r="135" spans="3:3" x14ac:dyDescent="0.35">
      <c r="C135" s="31" t="str">
        <f t="shared" si="2"/>
        <v/>
      </c>
    </row>
    <row r="136" spans="3:3" x14ac:dyDescent="0.35">
      <c r="C136" s="31" t="str">
        <f t="shared" si="2"/>
        <v/>
      </c>
    </row>
    <row r="137" spans="3:3" x14ac:dyDescent="0.35">
      <c r="C137" s="31" t="str">
        <f t="shared" si="2"/>
        <v/>
      </c>
    </row>
    <row r="138" spans="3:3" x14ac:dyDescent="0.35">
      <c r="C138" s="31" t="str">
        <f t="shared" si="2"/>
        <v/>
      </c>
    </row>
    <row r="139" spans="3:3" x14ac:dyDescent="0.35">
      <c r="C139" s="31" t="str">
        <f t="shared" si="2"/>
        <v/>
      </c>
    </row>
    <row r="140" spans="3:3" x14ac:dyDescent="0.35">
      <c r="C140" s="31" t="str">
        <f t="shared" si="2"/>
        <v/>
      </c>
    </row>
    <row r="141" spans="3:3" x14ac:dyDescent="0.35">
      <c r="C141" s="31" t="str">
        <f t="shared" si="2"/>
        <v/>
      </c>
    </row>
    <row r="142" spans="3:3" x14ac:dyDescent="0.35">
      <c r="C142" s="31" t="str">
        <f t="shared" si="2"/>
        <v/>
      </c>
    </row>
    <row r="143" spans="3:3" x14ac:dyDescent="0.35">
      <c r="C143" s="31" t="str">
        <f t="shared" si="2"/>
        <v/>
      </c>
    </row>
    <row r="144" spans="3:3" x14ac:dyDescent="0.35">
      <c r="C144" s="31" t="str">
        <f t="shared" si="2"/>
        <v/>
      </c>
    </row>
    <row r="145" spans="3:3" x14ac:dyDescent="0.35">
      <c r="C145" s="31" t="str">
        <f t="shared" si="2"/>
        <v/>
      </c>
    </row>
    <row r="146" spans="3:3" x14ac:dyDescent="0.35">
      <c r="C146" s="31" t="str">
        <f t="shared" si="2"/>
        <v/>
      </c>
    </row>
    <row r="147" spans="3:3" x14ac:dyDescent="0.35">
      <c r="C147" s="31" t="str">
        <f t="shared" si="2"/>
        <v/>
      </c>
    </row>
    <row r="148" spans="3:3" x14ac:dyDescent="0.35">
      <c r="C148" s="31" t="str">
        <f t="shared" si="2"/>
        <v/>
      </c>
    </row>
    <row r="149" spans="3:3" x14ac:dyDescent="0.35">
      <c r="C149" s="31" t="str">
        <f t="shared" si="2"/>
        <v/>
      </c>
    </row>
    <row r="150" spans="3:3" x14ac:dyDescent="0.35">
      <c r="C150" s="31" t="str">
        <f t="shared" si="2"/>
        <v/>
      </c>
    </row>
    <row r="151" spans="3:3" x14ac:dyDescent="0.35">
      <c r="C151" s="31" t="str">
        <f t="shared" si="2"/>
        <v/>
      </c>
    </row>
    <row r="152" spans="3:3" x14ac:dyDescent="0.35">
      <c r="C152" s="31" t="str">
        <f t="shared" si="2"/>
        <v/>
      </c>
    </row>
    <row r="153" spans="3:3" x14ac:dyDescent="0.35">
      <c r="C153" s="31" t="str">
        <f t="shared" si="2"/>
        <v/>
      </c>
    </row>
    <row r="154" spans="3:3" x14ac:dyDescent="0.35">
      <c r="C154" s="31" t="str">
        <f t="shared" si="2"/>
        <v/>
      </c>
    </row>
    <row r="155" spans="3:3" x14ac:dyDescent="0.35">
      <c r="C155" s="31" t="str">
        <f t="shared" si="2"/>
        <v/>
      </c>
    </row>
    <row r="156" spans="3:3" x14ac:dyDescent="0.35">
      <c r="C156" s="31" t="str">
        <f t="shared" si="2"/>
        <v/>
      </c>
    </row>
    <row r="157" spans="3:3" x14ac:dyDescent="0.35">
      <c r="C157" s="31" t="str">
        <f t="shared" si="2"/>
        <v/>
      </c>
    </row>
    <row r="158" spans="3:3" x14ac:dyDescent="0.35">
      <c r="C158" s="31" t="str">
        <f t="shared" si="2"/>
        <v/>
      </c>
    </row>
    <row r="159" spans="3:3" x14ac:dyDescent="0.35">
      <c r="C159" s="31" t="str">
        <f t="shared" si="2"/>
        <v/>
      </c>
    </row>
    <row r="160" spans="3:3" x14ac:dyDescent="0.35">
      <c r="C160" s="31" t="str">
        <f t="shared" si="2"/>
        <v/>
      </c>
    </row>
    <row r="161" spans="3:3" x14ac:dyDescent="0.35">
      <c r="C161" s="31" t="str">
        <f t="shared" si="2"/>
        <v/>
      </c>
    </row>
    <row r="162" spans="3:3" x14ac:dyDescent="0.35">
      <c r="C162" s="31" t="str">
        <f t="shared" si="2"/>
        <v/>
      </c>
    </row>
    <row r="163" spans="3:3" x14ac:dyDescent="0.35">
      <c r="C163" s="31" t="str">
        <f t="shared" si="2"/>
        <v/>
      </c>
    </row>
    <row r="164" spans="3:3" x14ac:dyDescent="0.35">
      <c r="C164" s="31" t="str">
        <f t="shared" si="2"/>
        <v/>
      </c>
    </row>
    <row r="165" spans="3:3" x14ac:dyDescent="0.35">
      <c r="C165" s="31" t="str">
        <f t="shared" si="2"/>
        <v/>
      </c>
    </row>
    <row r="166" spans="3:3" x14ac:dyDescent="0.35">
      <c r="C166" s="31" t="str">
        <f t="shared" si="2"/>
        <v/>
      </c>
    </row>
    <row r="167" spans="3:3" x14ac:dyDescent="0.35">
      <c r="C167" s="31" t="str">
        <f t="shared" si="2"/>
        <v/>
      </c>
    </row>
    <row r="168" spans="3:3" x14ac:dyDescent="0.35">
      <c r="C168" s="31" t="str">
        <f t="shared" si="2"/>
        <v/>
      </c>
    </row>
    <row r="169" spans="3:3" x14ac:dyDescent="0.35">
      <c r="C169" s="31" t="str">
        <f t="shared" si="2"/>
        <v/>
      </c>
    </row>
    <row r="170" spans="3:3" x14ac:dyDescent="0.35">
      <c r="C170" s="31" t="str">
        <f t="shared" si="2"/>
        <v/>
      </c>
    </row>
    <row r="171" spans="3:3" x14ac:dyDescent="0.35">
      <c r="C171" s="31" t="str">
        <f t="shared" si="2"/>
        <v/>
      </c>
    </row>
    <row r="172" spans="3:3" x14ac:dyDescent="0.35">
      <c r="C172" s="31" t="str">
        <f t="shared" si="2"/>
        <v/>
      </c>
    </row>
    <row r="173" spans="3:3" x14ac:dyDescent="0.35">
      <c r="C173" s="31" t="str">
        <f t="shared" si="2"/>
        <v/>
      </c>
    </row>
    <row r="174" spans="3:3" x14ac:dyDescent="0.35">
      <c r="C174" s="31" t="str">
        <f t="shared" si="2"/>
        <v/>
      </c>
    </row>
    <row r="175" spans="3:3" x14ac:dyDescent="0.35">
      <c r="C175" s="31" t="str">
        <f t="shared" si="2"/>
        <v/>
      </c>
    </row>
    <row r="176" spans="3:3" x14ac:dyDescent="0.35">
      <c r="C176" s="31" t="str">
        <f t="shared" si="2"/>
        <v/>
      </c>
    </row>
    <row r="177" spans="3:3" x14ac:dyDescent="0.35">
      <c r="C177" s="31" t="str">
        <f t="shared" si="2"/>
        <v/>
      </c>
    </row>
    <row r="178" spans="3:3" x14ac:dyDescent="0.35">
      <c r="C178" s="31" t="str">
        <f t="shared" si="2"/>
        <v/>
      </c>
    </row>
    <row r="179" spans="3:3" x14ac:dyDescent="0.35">
      <c r="C179" s="31" t="str">
        <f t="shared" si="2"/>
        <v/>
      </c>
    </row>
    <row r="180" spans="3:3" x14ac:dyDescent="0.35">
      <c r="C180" s="31" t="str">
        <f t="shared" si="2"/>
        <v/>
      </c>
    </row>
    <row r="181" spans="3:3" x14ac:dyDescent="0.35">
      <c r="C181" s="31" t="str">
        <f t="shared" si="2"/>
        <v/>
      </c>
    </row>
    <row r="182" spans="3:3" x14ac:dyDescent="0.35">
      <c r="C182" s="31" t="str">
        <f t="shared" si="2"/>
        <v/>
      </c>
    </row>
    <row r="183" spans="3:3" x14ac:dyDescent="0.35">
      <c r="C183" s="31" t="str">
        <f t="shared" si="2"/>
        <v/>
      </c>
    </row>
    <row r="184" spans="3:3" x14ac:dyDescent="0.35">
      <c r="C184" s="31" t="str">
        <f t="shared" si="2"/>
        <v/>
      </c>
    </row>
    <row r="185" spans="3:3" x14ac:dyDescent="0.35">
      <c r="C185" s="31" t="str">
        <f t="shared" si="2"/>
        <v/>
      </c>
    </row>
    <row r="186" spans="3:3" x14ac:dyDescent="0.35">
      <c r="C186" s="31" t="str">
        <f t="shared" si="2"/>
        <v/>
      </c>
    </row>
    <row r="187" spans="3:3" x14ac:dyDescent="0.35">
      <c r="C187" s="31" t="str">
        <f t="shared" si="2"/>
        <v/>
      </c>
    </row>
    <row r="188" spans="3:3" x14ac:dyDescent="0.35">
      <c r="C188" s="31" t="str">
        <f t="shared" si="2"/>
        <v/>
      </c>
    </row>
    <row r="189" spans="3:3" x14ac:dyDescent="0.35">
      <c r="C189" s="31" t="str">
        <f t="shared" si="2"/>
        <v/>
      </c>
    </row>
    <row r="190" spans="3:3" x14ac:dyDescent="0.35">
      <c r="C190" s="31" t="str">
        <f t="shared" si="2"/>
        <v/>
      </c>
    </row>
    <row r="191" spans="3:3" x14ac:dyDescent="0.35">
      <c r="C191" s="31" t="str">
        <f t="shared" si="2"/>
        <v/>
      </c>
    </row>
    <row r="192" spans="3:3" x14ac:dyDescent="0.35">
      <c r="C192" s="31" t="str">
        <f t="shared" si="2"/>
        <v/>
      </c>
    </row>
    <row r="193" spans="3:3" x14ac:dyDescent="0.35">
      <c r="C193" s="31" t="str">
        <f t="shared" si="2"/>
        <v/>
      </c>
    </row>
    <row r="194" spans="3:3" x14ac:dyDescent="0.35">
      <c r="C194" s="31" t="str">
        <f t="shared" si="2"/>
        <v/>
      </c>
    </row>
    <row r="195" spans="3:3" x14ac:dyDescent="0.35">
      <c r="C195" s="31" t="str">
        <f t="shared" ref="C195:C258" si="3">IF(A195="","",A195+B195)</f>
        <v/>
      </c>
    </row>
    <row r="196" spans="3:3" x14ac:dyDescent="0.35">
      <c r="C196" s="31" t="str">
        <f t="shared" si="3"/>
        <v/>
      </c>
    </row>
    <row r="197" spans="3:3" x14ac:dyDescent="0.35">
      <c r="C197" s="31" t="str">
        <f t="shared" si="3"/>
        <v/>
      </c>
    </row>
    <row r="198" spans="3:3" x14ac:dyDescent="0.35">
      <c r="C198" s="31" t="str">
        <f t="shared" si="3"/>
        <v/>
      </c>
    </row>
    <row r="199" spans="3:3" x14ac:dyDescent="0.35">
      <c r="C199" s="31" t="str">
        <f t="shared" si="3"/>
        <v/>
      </c>
    </row>
    <row r="200" spans="3:3" x14ac:dyDescent="0.35">
      <c r="C200" s="31" t="str">
        <f t="shared" si="3"/>
        <v/>
      </c>
    </row>
    <row r="201" spans="3:3" x14ac:dyDescent="0.35">
      <c r="C201" s="31" t="str">
        <f t="shared" si="3"/>
        <v/>
      </c>
    </row>
    <row r="202" spans="3:3" x14ac:dyDescent="0.35">
      <c r="C202" s="31" t="str">
        <f t="shared" si="3"/>
        <v/>
      </c>
    </row>
    <row r="203" spans="3:3" x14ac:dyDescent="0.35">
      <c r="C203" s="31" t="str">
        <f t="shared" si="3"/>
        <v/>
      </c>
    </row>
    <row r="204" spans="3:3" x14ac:dyDescent="0.35">
      <c r="C204" s="31" t="str">
        <f t="shared" si="3"/>
        <v/>
      </c>
    </row>
    <row r="205" spans="3:3" x14ac:dyDescent="0.35">
      <c r="C205" s="31" t="str">
        <f t="shared" si="3"/>
        <v/>
      </c>
    </row>
    <row r="206" spans="3:3" x14ac:dyDescent="0.35">
      <c r="C206" s="31" t="str">
        <f t="shared" si="3"/>
        <v/>
      </c>
    </row>
    <row r="207" spans="3:3" x14ac:dyDescent="0.35">
      <c r="C207" s="31" t="str">
        <f t="shared" si="3"/>
        <v/>
      </c>
    </row>
    <row r="208" spans="3:3" x14ac:dyDescent="0.35">
      <c r="C208" s="31" t="str">
        <f t="shared" si="3"/>
        <v/>
      </c>
    </row>
    <row r="209" spans="3:3" x14ac:dyDescent="0.35">
      <c r="C209" s="31" t="str">
        <f t="shared" si="3"/>
        <v/>
      </c>
    </row>
    <row r="210" spans="3:3" x14ac:dyDescent="0.35">
      <c r="C210" s="31" t="str">
        <f t="shared" si="3"/>
        <v/>
      </c>
    </row>
    <row r="211" spans="3:3" x14ac:dyDescent="0.35">
      <c r="C211" s="31" t="str">
        <f t="shared" si="3"/>
        <v/>
      </c>
    </row>
    <row r="212" spans="3:3" x14ac:dyDescent="0.35">
      <c r="C212" s="31" t="str">
        <f t="shared" si="3"/>
        <v/>
      </c>
    </row>
    <row r="213" spans="3:3" x14ac:dyDescent="0.35">
      <c r="C213" s="31" t="str">
        <f t="shared" si="3"/>
        <v/>
      </c>
    </row>
    <row r="214" spans="3:3" x14ac:dyDescent="0.35">
      <c r="C214" s="31" t="str">
        <f t="shared" si="3"/>
        <v/>
      </c>
    </row>
    <row r="215" spans="3:3" x14ac:dyDescent="0.35">
      <c r="C215" s="31" t="str">
        <f t="shared" si="3"/>
        <v/>
      </c>
    </row>
    <row r="216" spans="3:3" x14ac:dyDescent="0.35">
      <c r="C216" s="31" t="str">
        <f t="shared" si="3"/>
        <v/>
      </c>
    </row>
    <row r="217" spans="3:3" x14ac:dyDescent="0.35">
      <c r="C217" s="31" t="str">
        <f t="shared" si="3"/>
        <v/>
      </c>
    </row>
    <row r="218" spans="3:3" x14ac:dyDescent="0.35">
      <c r="C218" s="31" t="str">
        <f t="shared" si="3"/>
        <v/>
      </c>
    </row>
    <row r="219" spans="3:3" x14ac:dyDescent="0.35">
      <c r="C219" s="31" t="str">
        <f t="shared" si="3"/>
        <v/>
      </c>
    </row>
    <row r="220" spans="3:3" x14ac:dyDescent="0.35">
      <c r="C220" s="31" t="str">
        <f t="shared" si="3"/>
        <v/>
      </c>
    </row>
    <row r="221" spans="3:3" x14ac:dyDescent="0.35">
      <c r="C221" s="31" t="str">
        <f t="shared" si="3"/>
        <v/>
      </c>
    </row>
    <row r="222" spans="3:3" x14ac:dyDescent="0.35">
      <c r="C222" s="31" t="str">
        <f t="shared" si="3"/>
        <v/>
      </c>
    </row>
    <row r="223" spans="3:3" x14ac:dyDescent="0.35">
      <c r="C223" s="31" t="str">
        <f t="shared" si="3"/>
        <v/>
      </c>
    </row>
    <row r="224" spans="3:3" x14ac:dyDescent="0.35">
      <c r="C224" s="31" t="str">
        <f t="shared" si="3"/>
        <v/>
      </c>
    </row>
    <row r="225" spans="3:3" x14ac:dyDescent="0.35">
      <c r="C225" s="31" t="str">
        <f t="shared" si="3"/>
        <v/>
      </c>
    </row>
    <row r="226" spans="3:3" x14ac:dyDescent="0.35">
      <c r="C226" s="31" t="str">
        <f t="shared" si="3"/>
        <v/>
      </c>
    </row>
    <row r="227" spans="3:3" x14ac:dyDescent="0.35">
      <c r="C227" s="31" t="str">
        <f t="shared" si="3"/>
        <v/>
      </c>
    </row>
    <row r="228" spans="3:3" x14ac:dyDescent="0.35">
      <c r="C228" s="31" t="str">
        <f t="shared" si="3"/>
        <v/>
      </c>
    </row>
    <row r="229" spans="3:3" x14ac:dyDescent="0.35">
      <c r="C229" s="31" t="str">
        <f t="shared" si="3"/>
        <v/>
      </c>
    </row>
    <row r="230" spans="3:3" x14ac:dyDescent="0.35">
      <c r="C230" s="31" t="str">
        <f t="shared" si="3"/>
        <v/>
      </c>
    </row>
    <row r="231" spans="3:3" x14ac:dyDescent="0.35">
      <c r="C231" s="31" t="str">
        <f t="shared" si="3"/>
        <v/>
      </c>
    </row>
    <row r="232" spans="3:3" x14ac:dyDescent="0.35">
      <c r="C232" s="31" t="str">
        <f t="shared" si="3"/>
        <v/>
      </c>
    </row>
    <row r="233" spans="3:3" x14ac:dyDescent="0.35">
      <c r="C233" s="31" t="str">
        <f t="shared" si="3"/>
        <v/>
      </c>
    </row>
    <row r="234" spans="3:3" x14ac:dyDescent="0.35">
      <c r="C234" s="31" t="str">
        <f t="shared" si="3"/>
        <v/>
      </c>
    </row>
    <row r="235" spans="3:3" x14ac:dyDescent="0.35">
      <c r="C235" s="31" t="str">
        <f t="shared" si="3"/>
        <v/>
      </c>
    </row>
    <row r="236" spans="3:3" x14ac:dyDescent="0.35">
      <c r="C236" s="31" t="str">
        <f t="shared" si="3"/>
        <v/>
      </c>
    </row>
    <row r="237" spans="3:3" x14ac:dyDescent="0.35">
      <c r="C237" s="31" t="str">
        <f t="shared" si="3"/>
        <v/>
      </c>
    </row>
    <row r="238" spans="3:3" x14ac:dyDescent="0.35">
      <c r="C238" s="31" t="str">
        <f t="shared" si="3"/>
        <v/>
      </c>
    </row>
    <row r="239" spans="3:3" x14ac:dyDescent="0.35">
      <c r="C239" s="31" t="str">
        <f t="shared" si="3"/>
        <v/>
      </c>
    </row>
    <row r="240" spans="3:3" x14ac:dyDescent="0.35">
      <c r="C240" s="31" t="str">
        <f t="shared" si="3"/>
        <v/>
      </c>
    </row>
    <row r="241" spans="3:3" x14ac:dyDescent="0.35">
      <c r="C241" s="31" t="str">
        <f t="shared" si="3"/>
        <v/>
      </c>
    </row>
    <row r="242" spans="3:3" x14ac:dyDescent="0.35">
      <c r="C242" s="31" t="str">
        <f t="shared" si="3"/>
        <v/>
      </c>
    </row>
    <row r="243" spans="3:3" x14ac:dyDescent="0.35">
      <c r="C243" s="31" t="str">
        <f t="shared" si="3"/>
        <v/>
      </c>
    </row>
    <row r="244" spans="3:3" x14ac:dyDescent="0.35">
      <c r="C244" s="31" t="str">
        <f t="shared" si="3"/>
        <v/>
      </c>
    </row>
    <row r="245" spans="3:3" x14ac:dyDescent="0.35">
      <c r="C245" s="31" t="str">
        <f t="shared" si="3"/>
        <v/>
      </c>
    </row>
    <row r="246" spans="3:3" x14ac:dyDescent="0.35">
      <c r="C246" s="31" t="str">
        <f t="shared" si="3"/>
        <v/>
      </c>
    </row>
    <row r="247" spans="3:3" x14ac:dyDescent="0.35">
      <c r="C247" s="31" t="str">
        <f t="shared" si="3"/>
        <v/>
      </c>
    </row>
    <row r="248" spans="3:3" x14ac:dyDescent="0.35">
      <c r="C248" s="31" t="str">
        <f t="shared" si="3"/>
        <v/>
      </c>
    </row>
    <row r="249" spans="3:3" x14ac:dyDescent="0.35">
      <c r="C249" s="31" t="str">
        <f t="shared" si="3"/>
        <v/>
      </c>
    </row>
    <row r="250" spans="3:3" x14ac:dyDescent="0.35">
      <c r="C250" s="31" t="str">
        <f t="shared" si="3"/>
        <v/>
      </c>
    </row>
    <row r="251" spans="3:3" x14ac:dyDescent="0.35">
      <c r="C251" s="31" t="str">
        <f t="shared" si="3"/>
        <v/>
      </c>
    </row>
    <row r="252" spans="3:3" x14ac:dyDescent="0.35">
      <c r="C252" s="31" t="str">
        <f t="shared" si="3"/>
        <v/>
      </c>
    </row>
    <row r="253" spans="3:3" x14ac:dyDescent="0.35">
      <c r="C253" s="31" t="str">
        <f t="shared" si="3"/>
        <v/>
      </c>
    </row>
    <row r="254" spans="3:3" x14ac:dyDescent="0.35">
      <c r="C254" s="31" t="str">
        <f t="shared" si="3"/>
        <v/>
      </c>
    </row>
    <row r="255" spans="3:3" x14ac:dyDescent="0.35">
      <c r="C255" s="31" t="str">
        <f t="shared" si="3"/>
        <v/>
      </c>
    </row>
    <row r="256" spans="3:3" x14ac:dyDescent="0.35">
      <c r="C256" s="31" t="str">
        <f t="shared" si="3"/>
        <v/>
      </c>
    </row>
    <row r="257" spans="3:3" x14ac:dyDescent="0.35">
      <c r="C257" s="31" t="str">
        <f t="shared" si="3"/>
        <v/>
      </c>
    </row>
    <row r="258" spans="3:3" x14ac:dyDescent="0.35">
      <c r="C258" s="31" t="str">
        <f t="shared" si="3"/>
        <v/>
      </c>
    </row>
    <row r="259" spans="3:3" x14ac:dyDescent="0.35">
      <c r="C259" s="31" t="str">
        <f t="shared" ref="C259:C322" si="4">IF(A259="","",A259+B259)</f>
        <v/>
      </c>
    </row>
    <row r="260" spans="3:3" x14ac:dyDescent="0.35">
      <c r="C260" s="31" t="str">
        <f t="shared" si="4"/>
        <v/>
      </c>
    </row>
    <row r="261" spans="3:3" x14ac:dyDescent="0.35">
      <c r="C261" s="31" t="str">
        <f t="shared" si="4"/>
        <v/>
      </c>
    </row>
    <row r="262" spans="3:3" x14ac:dyDescent="0.35">
      <c r="C262" s="31" t="str">
        <f t="shared" si="4"/>
        <v/>
      </c>
    </row>
    <row r="263" spans="3:3" x14ac:dyDescent="0.35">
      <c r="C263" s="31" t="str">
        <f t="shared" si="4"/>
        <v/>
      </c>
    </row>
    <row r="264" spans="3:3" x14ac:dyDescent="0.35">
      <c r="C264" s="31" t="str">
        <f t="shared" si="4"/>
        <v/>
      </c>
    </row>
    <row r="265" spans="3:3" x14ac:dyDescent="0.35">
      <c r="C265" s="31" t="str">
        <f t="shared" si="4"/>
        <v/>
      </c>
    </row>
    <row r="266" spans="3:3" x14ac:dyDescent="0.35">
      <c r="C266" s="31" t="str">
        <f t="shared" si="4"/>
        <v/>
      </c>
    </row>
    <row r="267" spans="3:3" x14ac:dyDescent="0.35">
      <c r="C267" s="31" t="str">
        <f t="shared" si="4"/>
        <v/>
      </c>
    </row>
    <row r="268" spans="3:3" x14ac:dyDescent="0.35">
      <c r="C268" s="31" t="str">
        <f t="shared" si="4"/>
        <v/>
      </c>
    </row>
    <row r="269" spans="3:3" x14ac:dyDescent="0.35">
      <c r="C269" s="31" t="str">
        <f t="shared" si="4"/>
        <v/>
      </c>
    </row>
    <row r="270" spans="3:3" x14ac:dyDescent="0.35">
      <c r="C270" s="31" t="str">
        <f t="shared" si="4"/>
        <v/>
      </c>
    </row>
    <row r="271" spans="3:3" x14ac:dyDescent="0.35">
      <c r="C271" s="31" t="str">
        <f t="shared" si="4"/>
        <v/>
      </c>
    </row>
    <row r="272" spans="3:3" x14ac:dyDescent="0.35">
      <c r="C272" s="31" t="str">
        <f t="shared" si="4"/>
        <v/>
      </c>
    </row>
    <row r="273" spans="3:3" x14ac:dyDescent="0.35">
      <c r="C273" s="31" t="str">
        <f t="shared" si="4"/>
        <v/>
      </c>
    </row>
    <row r="274" spans="3:3" x14ac:dyDescent="0.35">
      <c r="C274" s="31" t="str">
        <f t="shared" si="4"/>
        <v/>
      </c>
    </row>
    <row r="275" spans="3:3" x14ac:dyDescent="0.35">
      <c r="C275" s="31" t="str">
        <f t="shared" si="4"/>
        <v/>
      </c>
    </row>
    <row r="276" spans="3:3" x14ac:dyDescent="0.35">
      <c r="C276" s="31" t="str">
        <f t="shared" si="4"/>
        <v/>
      </c>
    </row>
    <row r="277" spans="3:3" x14ac:dyDescent="0.35">
      <c r="C277" s="31" t="str">
        <f t="shared" si="4"/>
        <v/>
      </c>
    </row>
    <row r="278" spans="3:3" x14ac:dyDescent="0.35">
      <c r="C278" s="31" t="str">
        <f t="shared" si="4"/>
        <v/>
      </c>
    </row>
    <row r="279" spans="3:3" x14ac:dyDescent="0.35">
      <c r="C279" s="31" t="str">
        <f t="shared" si="4"/>
        <v/>
      </c>
    </row>
    <row r="280" spans="3:3" x14ac:dyDescent="0.35">
      <c r="C280" s="31" t="str">
        <f t="shared" si="4"/>
        <v/>
      </c>
    </row>
    <row r="281" spans="3:3" x14ac:dyDescent="0.35">
      <c r="C281" s="31" t="str">
        <f t="shared" si="4"/>
        <v/>
      </c>
    </row>
    <row r="282" spans="3:3" x14ac:dyDescent="0.35">
      <c r="C282" s="31" t="str">
        <f t="shared" si="4"/>
        <v/>
      </c>
    </row>
    <row r="283" spans="3:3" x14ac:dyDescent="0.35">
      <c r="C283" s="31" t="str">
        <f t="shared" si="4"/>
        <v/>
      </c>
    </row>
    <row r="284" spans="3:3" x14ac:dyDescent="0.35">
      <c r="C284" s="31" t="str">
        <f t="shared" si="4"/>
        <v/>
      </c>
    </row>
    <row r="285" spans="3:3" x14ac:dyDescent="0.35">
      <c r="C285" s="31" t="str">
        <f t="shared" si="4"/>
        <v/>
      </c>
    </row>
    <row r="286" spans="3:3" x14ac:dyDescent="0.35">
      <c r="C286" s="31" t="str">
        <f t="shared" si="4"/>
        <v/>
      </c>
    </row>
    <row r="287" spans="3:3" x14ac:dyDescent="0.35">
      <c r="C287" s="31" t="str">
        <f t="shared" si="4"/>
        <v/>
      </c>
    </row>
    <row r="288" spans="3:3" x14ac:dyDescent="0.35">
      <c r="C288" s="31" t="str">
        <f t="shared" si="4"/>
        <v/>
      </c>
    </row>
    <row r="289" spans="3:3" x14ac:dyDescent="0.35">
      <c r="C289" s="31" t="str">
        <f t="shared" si="4"/>
        <v/>
      </c>
    </row>
    <row r="290" spans="3:3" x14ac:dyDescent="0.35">
      <c r="C290" s="31" t="str">
        <f t="shared" si="4"/>
        <v/>
      </c>
    </row>
    <row r="291" spans="3:3" x14ac:dyDescent="0.35">
      <c r="C291" s="31" t="str">
        <f t="shared" si="4"/>
        <v/>
      </c>
    </row>
    <row r="292" spans="3:3" x14ac:dyDescent="0.35">
      <c r="C292" s="31" t="str">
        <f t="shared" si="4"/>
        <v/>
      </c>
    </row>
    <row r="293" spans="3:3" x14ac:dyDescent="0.35">
      <c r="C293" s="31" t="str">
        <f t="shared" si="4"/>
        <v/>
      </c>
    </row>
    <row r="294" spans="3:3" x14ac:dyDescent="0.35">
      <c r="C294" s="31" t="str">
        <f t="shared" si="4"/>
        <v/>
      </c>
    </row>
    <row r="295" spans="3:3" x14ac:dyDescent="0.35">
      <c r="C295" s="31" t="str">
        <f t="shared" si="4"/>
        <v/>
      </c>
    </row>
    <row r="296" spans="3:3" x14ac:dyDescent="0.35">
      <c r="C296" s="31" t="str">
        <f t="shared" si="4"/>
        <v/>
      </c>
    </row>
    <row r="297" spans="3:3" x14ac:dyDescent="0.35">
      <c r="C297" s="31" t="str">
        <f t="shared" si="4"/>
        <v/>
      </c>
    </row>
    <row r="298" spans="3:3" x14ac:dyDescent="0.35">
      <c r="C298" s="31" t="str">
        <f t="shared" si="4"/>
        <v/>
      </c>
    </row>
    <row r="299" spans="3:3" x14ac:dyDescent="0.35">
      <c r="C299" s="31" t="str">
        <f t="shared" si="4"/>
        <v/>
      </c>
    </row>
    <row r="300" spans="3:3" x14ac:dyDescent="0.35">
      <c r="C300" s="31" t="str">
        <f t="shared" si="4"/>
        <v/>
      </c>
    </row>
    <row r="301" spans="3:3" x14ac:dyDescent="0.35">
      <c r="C301" s="31" t="str">
        <f t="shared" si="4"/>
        <v/>
      </c>
    </row>
    <row r="302" spans="3:3" x14ac:dyDescent="0.35">
      <c r="C302" s="31" t="str">
        <f t="shared" si="4"/>
        <v/>
      </c>
    </row>
    <row r="303" spans="3:3" x14ac:dyDescent="0.35">
      <c r="C303" s="31" t="str">
        <f t="shared" si="4"/>
        <v/>
      </c>
    </row>
    <row r="304" spans="3:3" x14ac:dyDescent="0.35">
      <c r="C304" s="31" t="str">
        <f t="shared" si="4"/>
        <v/>
      </c>
    </row>
    <row r="305" spans="3:3" x14ac:dyDescent="0.35">
      <c r="C305" s="31" t="str">
        <f t="shared" si="4"/>
        <v/>
      </c>
    </row>
    <row r="306" spans="3:3" x14ac:dyDescent="0.35">
      <c r="C306" s="31" t="str">
        <f t="shared" si="4"/>
        <v/>
      </c>
    </row>
    <row r="307" spans="3:3" x14ac:dyDescent="0.35">
      <c r="C307" s="31" t="str">
        <f t="shared" si="4"/>
        <v/>
      </c>
    </row>
    <row r="308" spans="3:3" x14ac:dyDescent="0.35">
      <c r="C308" s="31" t="str">
        <f t="shared" si="4"/>
        <v/>
      </c>
    </row>
    <row r="309" spans="3:3" x14ac:dyDescent="0.35">
      <c r="C309" s="31" t="str">
        <f t="shared" si="4"/>
        <v/>
      </c>
    </row>
    <row r="310" spans="3:3" x14ac:dyDescent="0.35">
      <c r="C310" s="31" t="str">
        <f t="shared" si="4"/>
        <v/>
      </c>
    </row>
    <row r="311" spans="3:3" x14ac:dyDescent="0.35">
      <c r="C311" s="31" t="str">
        <f t="shared" si="4"/>
        <v/>
      </c>
    </row>
    <row r="312" spans="3:3" x14ac:dyDescent="0.35">
      <c r="C312" s="31" t="str">
        <f t="shared" si="4"/>
        <v/>
      </c>
    </row>
    <row r="313" spans="3:3" x14ac:dyDescent="0.35">
      <c r="C313" s="31" t="str">
        <f t="shared" si="4"/>
        <v/>
      </c>
    </row>
    <row r="314" spans="3:3" x14ac:dyDescent="0.35">
      <c r="C314" s="31" t="str">
        <f t="shared" si="4"/>
        <v/>
      </c>
    </row>
    <row r="315" spans="3:3" x14ac:dyDescent="0.35">
      <c r="C315" s="31" t="str">
        <f t="shared" si="4"/>
        <v/>
      </c>
    </row>
    <row r="316" spans="3:3" x14ac:dyDescent="0.35">
      <c r="C316" s="31" t="str">
        <f t="shared" si="4"/>
        <v/>
      </c>
    </row>
    <row r="317" spans="3:3" x14ac:dyDescent="0.35">
      <c r="C317" s="31" t="str">
        <f t="shared" si="4"/>
        <v/>
      </c>
    </row>
    <row r="318" spans="3:3" x14ac:dyDescent="0.35">
      <c r="C318" s="31" t="str">
        <f t="shared" si="4"/>
        <v/>
      </c>
    </row>
    <row r="319" spans="3:3" x14ac:dyDescent="0.35">
      <c r="C319" s="31" t="str">
        <f t="shared" si="4"/>
        <v/>
      </c>
    </row>
    <row r="320" spans="3:3" x14ac:dyDescent="0.35">
      <c r="C320" s="31" t="str">
        <f t="shared" si="4"/>
        <v/>
      </c>
    </row>
    <row r="321" spans="3:3" x14ac:dyDescent="0.35">
      <c r="C321" s="31" t="str">
        <f t="shared" si="4"/>
        <v/>
      </c>
    </row>
    <row r="322" spans="3:3" x14ac:dyDescent="0.35">
      <c r="C322" s="31" t="str">
        <f t="shared" si="4"/>
        <v/>
      </c>
    </row>
    <row r="323" spans="3:3" x14ac:dyDescent="0.35">
      <c r="C323" s="31" t="str">
        <f t="shared" ref="C323:C344" si="5">IF(A323="","",A323+B323)</f>
        <v/>
      </c>
    </row>
    <row r="324" spans="3:3" x14ac:dyDescent="0.35">
      <c r="C324" s="31" t="str">
        <f t="shared" si="5"/>
        <v/>
      </c>
    </row>
    <row r="325" spans="3:3" x14ac:dyDescent="0.35">
      <c r="C325" s="31" t="str">
        <f t="shared" si="5"/>
        <v/>
      </c>
    </row>
    <row r="326" spans="3:3" x14ac:dyDescent="0.35">
      <c r="C326" s="31" t="str">
        <f t="shared" si="5"/>
        <v/>
      </c>
    </row>
    <row r="327" spans="3:3" x14ac:dyDescent="0.35">
      <c r="C327" s="31" t="str">
        <f t="shared" si="5"/>
        <v/>
      </c>
    </row>
    <row r="328" spans="3:3" x14ac:dyDescent="0.35">
      <c r="C328" s="31" t="str">
        <f t="shared" si="5"/>
        <v/>
      </c>
    </row>
    <row r="329" spans="3:3" x14ac:dyDescent="0.35">
      <c r="C329" s="31" t="str">
        <f t="shared" si="5"/>
        <v/>
      </c>
    </row>
    <row r="330" spans="3:3" x14ac:dyDescent="0.35">
      <c r="C330" s="31" t="str">
        <f t="shared" si="5"/>
        <v/>
      </c>
    </row>
    <row r="331" spans="3:3" x14ac:dyDescent="0.35">
      <c r="C331" s="31" t="str">
        <f t="shared" si="5"/>
        <v/>
      </c>
    </row>
    <row r="332" spans="3:3" x14ac:dyDescent="0.35">
      <c r="C332" s="31" t="str">
        <f t="shared" si="5"/>
        <v/>
      </c>
    </row>
    <row r="333" spans="3:3" x14ac:dyDescent="0.35">
      <c r="C333" s="31" t="str">
        <f t="shared" si="5"/>
        <v/>
      </c>
    </row>
    <row r="334" spans="3:3" x14ac:dyDescent="0.35">
      <c r="C334" s="31" t="str">
        <f t="shared" si="5"/>
        <v/>
      </c>
    </row>
    <row r="335" spans="3:3" x14ac:dyDescent="0.35">
      <c r="C335" s="31" t="str">
        <f t="shared" si="5"/>
        <v/>
      </c>
    </row>
    <row r="336" spans="3:3" x14ac:dyDescent="0.35">
      <c r="C336" s="31" t="str">
        <f t="shared" si="5"/>
        <v/>
      </c>
    </row>
    <row r="337" spans="3:3" x14ac:dyDescent="0.35">
      <c r="C337" s="31" t="str">
        <f t="shared" si="5"/>
        <v/>
      </c>
    </row>
    <row r="338" spans="3:3" x14ac:dyDescent="0.35">
      <c r="C338" s="31" t="str">
        <f t="shared" si="5"/>
        <v/>
      </c>
    </row>
    <row r="339" spans="3:3" x14ac:dyDescent="0.35">
      <c r="C339" s="31" t="str">
        <f t="shared" si="5"/>
        <v/>
      </c>
    </row>
    <row r="340" spans="3:3" x14ac:dyDescent="0.35">
      <c r="C340" s="31" t="str">
        <f t="shared" si="5"/>
        <v/>
      </c>
    </row>
    <row r="341" spans="3:3" x14ac:dyDescent="0.35">
      <c r="C341" s="31" t="str">
        <f t="shared" si="5"/>
        <v/>
      </c>
    </row>
    <row r="342" spans="3:3" x14ac:dyDescent="0.35">
      <c r="C342" s="31" t="str">
        <f t="shared" si="5"/>
        <v/>
      </c>
    </row>
    <row r="343" spans="3:3" x14ac:dyDescent="0.35">
      <c r="C343" s="31" t="str">
        <f t="shared" si="5"/>
        <v/>
      </c>
    </row>
    <row r="344" spans="3:3" x14ac:dyDescent="0.35">
      <c r="C344" s="31" t="str">
        <f t="shared" si="5"/>
        <v/>
      </c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X44"/>
  <sheetViews>
    <sheetView zoomScaleNormal="100" workbookViewId="0">
      <selection activeCell="A3" sqref="A3"/>
    </sheetView>
  </sheetViews>
  <sheetFormatPr baseColWidth="10" defaultRowHeight="14.5" x14ac:dyDescent="0.35"/>
  <cols>
    <col min="1" max="1" width="5.08984375" style="2" bestFit="1" customWidth="1"/>
    <col min="2" max="2" width="24.54296875" bestFit="1" customWidth="1"/>
    <col min="3" max="3" width="8.36328125" style="2" bestFit="1" customWidth="1"/>
    <col min="4" max="4" width="24" bestFit="1" customWidth="1"/>
    <col min="5" max="5" width="6.54296875" customWidth="1"/>
    <col min="6" max="6" width="3.54296875" style="36" customWidth="1"/>
    <col min="7" max="7" width="5.08984375" style="2" bestFit="1" customWidth="1"/>
    <col min="8" max="8" width="22.54296875" bestFit="1" customWidth="1"/>
    <col min="9" max="9" width="7.6328125" style="2" customWidth="1"/>
    <col min="10" max="10" width="22.54296875" bestFit="1" customWidth="1"/>
    <col min="11" max="11" width="5.90625" bestFit="1" customWidth="1"/>
    <col min="12" max="12" width="3.54296875" style="36" customWidth="1"/>
    <col min="13" max="13" width="5.08984375" style="2" bestFit="1" customWidth="1"/>
    <col min="14" max="14" width="22.6328125" bestFit="1" customWidth="1"/>
    <col min="15" max="15" width="7.90625" style="2" customWidth="1"/>
    <col min="16" max="16" width="22.6328125" bestFit="1" customWidth="1"/>
    <col min="17" max="17" width="5.90625" bestFit="1" customWidth="1"/>
    <col min="18" max="18" width="3.54296875" style="36" customWidth="1"/>
    <col min="19" max="19" width="5.08984375" style="2" bestFit="1" customWidth="1"/>
    <col min="20" max="20" width="22.6328125" bestFit="1" customWidth="1"/>
    <col min="21" max="21" width="7.90625" style="2" customWidth="1"/>
    <col min="22" max="22" width="22.6328125" bestFit="1" customWidth="1"/>
    <col min="23" max="23" width="5.90625" bestFit="1" customWidth="1"/>
    <col min="24" max="24" width="3.54296875" style="36" customWidth="1"/>
  </cols>
  <sheetData>
    <row r="1" spans="1:24" s="102" customFormat="1" ht="16" thickBot="1" x14ac:dyDescent="0.4">
      <c r="A1" s="145" t="s">
        <v>54</v>
      </c>
      <c r="B1" s="146"/>
      <c r="C1" s="146"/>
      <c r="D1" s="146"/>
      <c r="E1" s="147"/>
      <c r="F1" s="101"/>
      <c r="G1" s="145" t="s">
        <v>53</v>
      </c>
      <c r="H1" s="146"/>
      <c r="I1" s="146"/>
      <c r="J1" s="146"/>
      <c r="K1" s="147"/>
      <c r="L1" s="101"/>
      <c r="M1" s="145" t="s">
        <v>62</v>
      </c>
      <c r="N1" s="146"/>
      <c r="O1" s="146"/>
      <c r="P1" s="146"/>
      <c r="Q1" s="147"/>
      <c r="R1" s="101"/>
      <c r="S1" s="145" t="s">
        <v>5</v>
      </c>
      <c r="T1" s="146"/>
      <c r="U1" s="146"/>
      <c r="V1" s="146"/>
      <c r="W1" s="147"/>
      <c r="X1" s="101"/>
    </row>
    <row r="2" spans="1:24" s="35" customFormat="1" ht="20.5" thickBot="1" x14ac:dyDescent="0.4">
      <c r="A2" s="42" t="s">
        <v>44</v>
      </c>
      <c r="B2" s="43" t="s">
        <v>49</v>
      </c>
      <c r="C2" s="44" t="s">
        <v>43</v>
      </c>
      <c r="D2" s="44" t="s">
        <v>57</v>
      </c>
      <c r="E2" s="45" t="s">
        <v>41</v>
      </c>
      <c r="F2" s="37"/>
      <c r="G2" s="42" t="s">
        <v>44</v>
      </c>
      <c r="H2" s="43" t="s">
        <v>49</v>
      </c>
      <c r="I2" s="44" t="s">
        <v>43</v>
      </c>
      <c r="J2" s="44" t="s">
        <v>57</v>
      </c>
      <c r="K2" s="45" t="s">
        <v>41</v>
      </c>
      <c r="L2" s="37"/>
      <c r="M2" s="42" t="s">
        <v>44</v>
      </c>
      <c r="N2" s="43" t="s">
        <v>49</v>
      </c>
      <c r="O2" s="44" t="s">
        <v>43</v>
      </c>
      <c r="P2" s="44" t="s">
        <v>57</v>
      </c>
      <c r="Q2" s="45" t="s">
        <v>41</v>
      </c>
      <c r="R2" s="37"/>
      <c r="S2" s="42" t="s">
        <v>44</v>
      </c>
      <c r="T2" s="43" t="s">
        <v>49</v>
      </c>
      <c r="U2" s="44" t="s">
        <v>43</v>
      </c>
      <c r="V2" s="44" t="s">
        <v>57</v>
      </c>
      <c r="W2" s="45" t="s">
        <v>41</v>
      </c>
      <c r="X2" s="37"/>
    </row>
    <row r="3" spans="1:24" s="35" customFormat="1" ht="20" x14ac:dyDescent="0.35">
      <c r="A3" s="38" t="s">
        <v>55</v>
      </c>
      <c r="B3" s="31">
        <v>43374</v>
      </c>
      <c r="C3" s="2">
        <v>7</v>
      </c>
      <c r="D3" s="40">
        <f>WORKDAY.INTL(B3,C3,"0000111",Jours_feries)</f>
        <v>43384</v>
      </c>
      <c r="E3"/>
      <c r="F3" s="37"/>
      <c r="G3" s="38" t="s">
        <v>55</v>
      </c>
      <c r="H3" s="31">
        <v>43467</v>
      </c>
      <c r="I3" s="2">
        <v>5</v>
      </c>
      <c r="J3" s="40">
        <f>WORKDAY.INTL(H3,I3,"0000011",Jours_feries)</f>
        <v>43474</v>
      </c>
      <c r="K3"/>
      <c r="L3" s="37"/>
      <c r="M3" s="38" t="s">
        <v>55</v>
      </c>
      <c r="N3" s="39">
        <v>43486</v>
      </c>
      <c r="O3" s="28">
        <v>3</v>
      </c>
      <c r="P3" s="40">
        <f>WORKDAY.INTL(N3,O3,"0000011",Jours_feries)</f>
        <v>43489</v>
      </c>
      <c r="Q3" s="30"/>
      <c r="R3" s="37"/>
      <c r="S3" s="38" t="s">
        <v>55</v>
      </c>
      <c r="T3" s="31">
        <v>43486</v>
      </c>
      <c r="U3" s="95">
        <v>2</v>
      </c>
      <c r="V3" s="40">
        <f>WORKDAY.INTL(T3,U3,"0000011",Jours_feries)</f>
        <v>43488</v>
      </c>
      <c r="W3"/>
      <c r="X3" s="37"/>
    </row>
    <row r="4" spans="1:24" x14ac:dyDescent="0.35">
      <c r="A4" s="38" t="s">
        <v>55</v>
      </c>
      <c r="B4" s="31">
        <v>43430</v>
      </c>
      <c r="C4" s="2">
        <v>3</v>
      </c>
      <c r="D4" s="40">
        <f>WORKDAY.INTL(B4,C4,"0000111",Jours_feries)</f>
        <v>43433</v>
      </c>
      <c r="G4" t="s">
        <v>38</v>
      </c>
      <c r="H4" s="31">
        <v>43510</v>
      </c>
      <c r="I4" s="2">
        <v>1</v>
      </c>
      <c r="J4" s="40">
        <f>WORKDAY.INTL(H4,I4,"0000011",Jours_feries)</f>
        <v>43511</v>
      </c>
      <c r="M4" s="38" t="s">
        <v>38</v>
      </c>
      <c r="N4" s="39">
        <v>43488</v>
      </c>
      <c r="O4" s="95">
        <v>1</v>
      </c>
      <c r="P4" s="40">
        <f>WORKDAY.INTL(N4,O4,"0000011",Jours_feries)</f>
        <v>43489</v>
      </c>
      <c r="S4" s="2" t="s">
        <v>38</v>
      </c>
      <c r="T4" s="31">
        <v>43488</v>
      </c>
      <c r="U4" s="2">
        <v>1</v>
      </c>
      <c r="V4" s="40">
        <f>WORKDAY.INTL(T4,U4,"0000011",Jours_feries)</f>
        <v>43489</v>
      </c>
    </row>
    <row r="5" spans="1:24" x14ac:dyDescent="0.35">
      <c r="A5" s="38" t="s">
        <v>55</v>
      </c>
      <c r="B5" s="31">
        <v>43458</v>
      </c>
      <c r="C5" s="2">
        <v>5</v>
      </c>
      <c r="D5" s="40">
        <f>WORKDAY.INTL(B5,C5,"0000111",Jours_feries)</f>
        <v>43467</v>
      </c>
      <c r="G5" s="2" t="s">
        <v>55</v>
      </c>
      <c r="H5" s="31">
        <v>43511</v>
      </c>
      <c r="I5" s="2">
        <v>2</v>
      </c>
      <c r="J5" s="40">
        <f>WORKDAY.INTL(H5,I5,"0000011",Jours_feries)</f>
        <v>43515</v>
      </c>
      <c r="N5" s="31"/>
      <c r="P5" s="40">
        <f>WORKDAY.INTL(N5,O5,"0000011",Jours_feries)</f>
        <v>0</v>
      </c>
      <c r="S5" s="2" t="s">
        <v>38</v>
      </c>
      <c r="T5" s="31">
        <v>43510</v>
      </c>
      <c r="U5" s="2">
        <v>1</v>
      </c>
      <c r="V5" s="40">
        <f>WORKDAY.INTL(T5,U5,"0000011",Jours_feries)</f>
        <v>43511</v>
      </c>
    </row>
    <row r="6" spans="1:24" x14ac:dyDescent="0.35">
      <c r="A6" t="s">
        <v>38</v>
      </c>
      <c r="B6" s="31">
        <v>43510</v>
      </c>
      <c r="C6" s="2">
        <v>1</v>
      </c>
      <c r="D6" s="40">
        <f>WORKDAY.INTL(B6,C6,"0000111",Jours_feries)</f>
        <v>43514</v>
      </c>
      <c r="G6" s="2" t="s">
        <v>38</v>
      </c>
      <c r="H6" s="31">
        <v>43529</v>
      </c>
      <c r="I6" s="2">
        <v>1</v>
      </c>
      <c r="J6" s="40">
        <f>WORKDAY.INTL(H6,I6,"0000011",Jours_feries)</f>
        <v>43530</v>
      </c>
      <c r="N6" s="31"/>
      <c r="P6" s="40">
        <f>WORKDAY.INTL(N6,O6,"0000011",Jours_feries)</f>
        <v>0</v>
      </c>
      <c r="S6" s="2" t="s">
        <v>55</v>
      </c>
      <c r="T6" s="31">
        <v>43511</v>
      </c>
      <c r="U6" s="2">
        <v>4</v>
      </c>
      <c r="V6" s="40">
        <f>WORKDAY.INTL(T6,U6,"0000011",Jours_feries)</f>
        <v>43517</v>
      </c>
    </row>
    <row r="7" spans="1:24" ht="20" x14ac:dyDescent="0.35">
      <c r="A7" s="38" t="s">
        <v>55</v>
      </c>
      <c r="B7" s="39">
        <v>43552</v>
      </c>
      <c r="C7" s="28">
        <v>17</v>
      </c>
      <c r="D7" s="40">
        <f>WORKDAY.INTL(B7,C7,"0000111",Jours_feries)</f>
        <v>43584</v>
      </c>
      <c r="E7" s="30"/>
      <c r="G7" s="38" t="s">
        <v>55</v>
      </c>
      <c r="H7" s="39">
        <v>43573</v>
      </c>
      <c r="I7" s="28">
        <v>7</v>
      </c>
      <c r="J7" s="40">
        <f>WORKDAY.INTL(H7,I7,"0000011",Jours_feries)</f>
        <v>43584</v>
      </c>
      <c r="K7" s="30"/>
      <c r="N7" s="31"/>
      <c r="P7" s="40">
        <f>WORKDAY.INTL(N7,O7,"0000011",Jours_feries)</f>
        <v>0</v>
      </c>
      <c r="S7" s="38" t="s">
        <v>55</v>
      </c>
      <c r="T7" s="39">
        <v>43578</v>
      </c>
      <c r="U7" s="28">
        <v>10</v>
      </c>
      <c r="V7" s="40">
        <f>WORKDAY.INTL(T7,U7,"0000011",Jours_feries)</f>
        <v>43592</v>
      </c>
      <c r="W7" s="30"/>
    </row>
    <row r="8" spans="1:24" x14ac:dyDescent="0.35">
      <c r="A8" s="38"/>
      <c r="B8" s="39"/>
      <c r="C8" s="28"/>
      <c r="D8" s="40">
        <f>WORKDAY.INTL(B8,C8,"0000111",Jours_feries)</f>
        <v>0</v>
      </c>
      <c r="H8" s="31"/>
      <c r="J8" s="40">
        <f>WORKDAY.INTL(H8,I8,"0000011",Jours_feries)</f>
        <v>0</v>
      </c>
      <c r="N8" s="31"/>
      <c r="P8" s="40">
        <f>WORKDAY.INTL(N8,O8,"0000011",Jours_feries)</f>
        <v>0</v>
      </c>
      <c r="T8" s="31"/>
      <c r="V8" s="40">
        <f>WORKDAY.INTL(T8,U8,"0000011",Jours_feries)</f>
        <v>0</v>
      </c>
    </row>
    <row r="9" spans="1:24" x14ac:dyDescent="0.35">
      <c r="B9" s="31"/>
      <c r="D9" s="40">
        <f>WORKDAY.INTL(B9,C9,"0000111",Jours_feries)</f>
        <v>0</v>
      </c>
      <c r="H9" s="31"/>
      <c r="J9" s="40">
        <f>WORKDAY.INTL(H9,I9,"0000011",Jours_feries)</f>
        <v>0</v>
      </c>
      <c r="N9" s="31"/>
      <c r="P9" s="40">
        <f>WORKDAY.INTL(N9,O9,"0000011",Jours_feries)</f>
        <v>0</v>
      </c>
      <c r="T9" s="31"/>
      <c r="V9" s="40">
        <f>WORKDAY.INTL(T9,U9,"0000011",Jours_feries)</f>
        <v>0</v>
      </c>
    </row>
    <row r="10" spans="1:24" x14ac:dyDescent="0.35">
      <c r="B10" s="31"/>
      <c r="D10" s="40">
        <f>WORKDAY.INTL(B10,C10,"0000111",Jours_feries)</f>
        <v>0</v>
      </c>
      <c r="H10" s="31"/>
      <c r="J10" s="40">
        <f>WORKDAY.INTL(H10,I10,"0000011",Jours_feries)</f>
        <v>0</v>
      </c>
      <c r="N10" s="31"/>
      <c r="P10" s="40">
        <f>WORKDAY.INTL(N10,O10,"0000011",Jours_feries)</f>
        <v>0</v>
      </c>
      <c r="T10" s="31"/>
      <c r="V10" s="40">
        <f>WORKDAY.INTL(T10,U10,"0000011",Jours_feries)</f>
        <v>0</v>
      </c>
    </row>
    <row r="11" spans="1:24" x14ac:dyDescent="0.35">
      <c r="D11" s="40">
        <f>WORKDAY.INTL(B11,C11,"0000111",Jours_feries)</f>
        <v>0</v>
      </c>
      <c r="H11" s="31"/>
      <c r="J11" s="40">
        <f>WORKDAY.INTL(H11,I11,"0000011",Jours_feries)</f>
        <v>0</v>
      </c>
      <c r="N11" s="31"/>
      <c r="P11" s="40">
        <f>WORKDAY.INTL(N11,O11,"0000011",Jours_feries)</f>
        <v>0</v>
      </c>
      <c r="T11" s="31"/>
      <c r="V11" s="40">
        <f>WORKDAY.INTL(T11,U11,"0000011",Jours_feries)</f>
        <v>0</v>
      </c>
    </row>
    <row r="12" spans="1:24" x14ac:dyDescent="0.35">
      <c r="D12" s="40">
        <f>WORKDAY.INTL(B12,C12,"0000111",Jours_feries)</f>
        <v>0</v>
      </c>
      <c r="H12" s="31"/>
      <c r="J12" s="40">
        <f>WORKDAY.INTL(H12,I12,"0000011",Jours_feries)</f>
        <v>0</v>
      </c>
      <c r="N12" s="31"/>
      <c r="P12" s="40">
        <f>WORKDAY.INTL(N12,O12,"0000011",Jours_feries)</f>
        <v>0</v>
      </c>
      <c r="T12" s="31"/>
      <c r="V12" s="40">
        <f>WORKDAY.INTL(T12,U12,"0000011",Jours_feries)</f>
        <v>0</v>
      </c>
    </row>
    <row r="13" spans="1:24" x14ac:dyDescent="0.35">
      <c r="D13" s="40">
        <f>WORKDAY.INTL(B13,C13,"0000111",Jours_feries)</f>
        <v>0</v>
      </c>
      <c r="H13" s="31"/>
      <c r="J13" s="40">
        <f>WORKDAY.INTL(H13,I13,"0000011",Jours_feries)</f>
        <v>0</v>
      </c>
      <c r="N13" s="31"/>
      <c r="P13" s="40">
        <f>WORKDAY.INTL(N13,O13,"0000011",Jours_feries)</f>
        <v>0</v>
      </c>
      <c r="T13" s="31"/>
      <c r="V13" s="40">
        <f>WORKDAY.INTL(T13,U13,"0000011",Jours_feries)</f>
        <v>0</v>
      </c>
    </row>
    <row r="14" spans="1:24" x14ac:dyDescent="0.35">
      <c r="D14" s="40">
        <f>WORKDAY.INTL(B14,C14,"0000111",Jours_feries)</f>
        <v>0</v>
      </c>
      <c r="H14" s="31"/>
      <c r="J14" s="40">
        <f>WORKDAY.INTL(H14,I14,"0000011",Jours_feries)</f>
        <v>0</v>
      </c>
      <c r="N14" s="31"/>
      <c r="P14" s="40">
        <f>WORKDAY.INTL(N14,O14,"0000011",Jours_feries)</f>
        <v>0</v>
      </c>
      <c r="T14" s="31"/>
      <c r="V14" s="40">
        <f>WORKDAY.INTL(T14,U14,"0000011",Jours_feries)</f>
        <v>0</v>
      </c>
    </row>
    <row r="15" spans="1:24" x14ac:dyDescent="0.35">
      <c r="D15" s="40">
        <f>WORKDAY.INTL(B15,C15,"0000111",Jours_feries)</f>
        <v>0</v>
      </c>
      <c r="H15" s="31"/>
      <c r="J15" s="40">
        <f>WORKDAY.INTL(H15,I15,"0000011",Jours_feries)</f>
        <v>0</v>
      </c>
      <c r="N15" s="31"/>
      <c r="P15" s="40">
        <f>WORKDAY.INTL(N15,O15,"0000011",Jours_feries)</f>
        <v>0</v>
      </c>
      <c r="T15" s="31"/>
      <c r="V15" s="40">
        <f>WORKDAY.INTL(T15,U15,"0000011",Jours_feries)</f>
        <v>0</v>
      </c>
    </row>
    <row r="16" spans="1:24" x14ac:dyDescent="0.35">
      <c r="D16" s="40">
        <f>WORKDAY.INTL(B16,C16,"0000111",Jours_feries)</f>
        <v>0</v>
      </c>
      <c r="H16" s="31"/>
      <c r="J16" s="40">
        <f>WORKDAY.INTL(H16,I16,"0000011",Jours_feries)</f>
        <v>0</v>
      </c>
      <c r="N16" s="31"/>
      <c r="P16" s="40">
        <f>WORKDAY.INTL(N16,O16,"0000011",Jours_feries)</f>
        <v>0</v>
      </c>
      <c r="T16" s="31"/>
      <c r="V16" s="40">
        <f>WORKDAY.INTL(T16,U16,"0000011",Jours_feries)</f>
        <v>0</v>
      </c>
    </row>
    <row r="17" spans="4:22" x14ac:dyDescent="0.35">
      <c r="D17" s="40">
        <f>WORKDAY.INTL(B17,C17,"0000111",Jours_feries)</f>
        <v>0</v>
      </c>
      <c r="H17" s="31"/>
      <c r="J17" s="40">
        <f>WORKDAY.INTL(H17,I17,"0000011",Jours_feries)</f>
        <v>0</v>
      </c>
      <c r="N17" s="31"/>
      <c r="P17" s="40">
        <f>WORKDAY.INTL(N17,O17,"0000011",Jours_feries)</f>
        <v>0</v>
      </c>
      <c r="T17" s="31"/>
      <c r="V17" s="40">
        <f>WORKDAY.INTL(T17,U17,"0000011",Jours_feries)</f>
        <v>0</v>
      </c>
    </row>
    <row r="18" spans="4:22" x14ac:dyDescent="0.35">
      <c r="D18" s="40">
        <f>WORKDAY.INTL(B18,C18,"0000111",Jours_feries)</f>
        <v>0</v>
      </c>
      <c r="H18" s="31"/>
      <c r="J18" s="40">
        <f>WORKDAY.INTL(H18,I18,"0000011",Jours_feries)</f>
        <v>0</v>
      </c>
      <c r="N18" s="31"/>
      <c r="P18" s="40">
        <f>WORKDAY.INTL(N18,O18,"0000011",Jours_feries)</f>
        <v>0</v>
      </c>
      <c r="T18" s="31"/>
      <c r="V18" s="40">
        <f>WORKDAY.INTL(T18,U18,"0000011",Jours_feries)</f>
        <v>0</v>
      </c>
    </row>
    <row r="19" spans="4:22" x14ac:dyDescent="0.35">
      <c r="D19" s="40">
        <f>WORKDAY.INTL(B19,C19,"0000111",Jours_feries)</f>
        <v>0</v>
      </c>
      <c r="H19" s="31"/>
      <c r="J19" s="40">
        <f>WORKDAY.INTL(H19,I19,"0000011",Jours_feries)</f>
        <v>0</v>
      </c>
      <c r="N19" s="31"/>
      <c r="P19" s="40">
        <f>WORKDAY.INTL(N19,O19,"0000011",Jours_feries)</f>
        <v>0</v>
      </c>
      <c r="T19" s="31"/>
      <c r="V19" s="40">
        <f>WORKDAY.INTL(T19,U19,"0000011",Jours_feries)</f>
        <v>0</v>
      </c>
    </row>
    <row r="20" spans="4:22" x14ac:dyDescent="0.35">
      <c r="D20" s="40">
        <f>WORKDAY.INTL(B20,C20,"0000111",Jours_feries)</f>
        <v>0</v>
      </c>
      <c r="H20" s="31"/>
      <c r="J20" s="40">
        <f>WORKDAY.INTL(H20,I20,"0000011",Jours_feries)</f>
        <v>0</v>
      </c>
      <c r="N20" s="31"/>
      <c r="P20" s="40">
        <f>WORKDAY.INTL(N20,O20,"0000011",Jours_feries)</f>
        <v>0</v>
      </c>
      <c r="T20" s="31"/>
      <c r="V20" s="40">
        <f>WORKDAY.INTL(T20,U20,"0000011",Jours_feries)</f>
        <v>0</v>
      </c>
    </row>
    <row r="21" spans="4:22" x14ac:dyDescent="0.35">
      <c r="D21" s="40">
        <f>WORKDAY.INTL(B21,C21,"0000111",Jours_feries)</f>
        <v>0</v>
      </c>
      <c r="H21" s="31"/>
      <c r="J21" s="40">
        <f>WORKDAY.INTL(H21,I21,"0000011",Jours_feries)</f>
        <v>0</v>
      </c>
      <c r="N21" s="31"/>
      <c r="P21" s="40">
        <f>WORKDAY.INTL(N21,O21,"0000011",Jours_feries)</f>
        <v>0</v>
      </c>
      <c r="T21" s="31"/>
      <c r="V21" s="40">
        <f>WORKDAY.INTL(T21,U21,"0000011",Jours_feries)</f>
        <v>0</v>
      </c>
    </row>
    <row r="22" spans="4:22" x14ac:dyDescent="0.35">
      <c r="D22" s="40">
        <f>WORKDAY.INTL(B22,C22,"0000111",Jours_feries)</f>
        <v>0</v>
      </c>
      <c r="H22" s="31"/>
      <c r="J22" s="40">
        <f>WORKDAY.INTL(H22,I22,"0000011",Jours_feries)</f>
        <v>0</v>
      </c>
      <c r="N22" s="31"/>
      <c r="P22" s="40">
        <f>WORKDAY.INTL(N22,O22,"0000011",Jours_feries)</f>
        <v>0</v>
      </c>
      <c r="T22" s="31"/>
      <c r="V22" s="40">
        <f>WORKDAY.INTL(T22,U22,"0000011",Jours_feries)</f>
        <v>0</v>
      </c>
    </row>
    <row r="23" spans="4:22" x14ac:dyDescent="0.35">
      <c r="D23" s="40">
        <f>WORKDAY.INTL(B23,C23,"0000111",Jours_feries)</f>
        <v>0</v>
      </c>
      <c r="H23" s="31"/>
      <c r="J23" s="40">
        <f>WORKDAY.INTL(H23,I23,"0000011",Jours_feries)</f>
        <v>0</v>
      </c>
      <c r="N23" s="31"/>
      <c r="P23" s="40">
        <f>WORKDAY.INTL(N23,O23,"0000011",Jours_feries)</f>
        <v>0</v>
      </c>
      <c r="T23" s="31"/>
      <c r="V23" s="40">
        <f>WORKDAY.INTL(T23,U23,"0000011",Jours_feries)</f>
        <v>0</v>
      </c>
    </row>
    <row r="24" spans="4:22" x14ac:dyDescent="0.35">
      <c r="D24" s="40">
        <f>WORKDAY.INTL(B24,C24,"0000111",Jours_feries)</f>
        <v>0</v>
      </c>
      <c r="H24" s="31"/>
      <c r="J24" s="40">
        <f>WORKDAY.INTL(H24,I24,"0000011",Jours_feries)</f>
        <v>0</v>
      </c>
      <c r="N24" s="31"/>
      <c r="P24" s="40">
        <f>WORKDAY.INTL(N24,O24,"0000011",Jours_feries)</f>
        <v>0</v>
      </c>
      <c r="T24" s="31"/>
      <c r="V24" s="40">
        <f>WORKDAY.INTL(T24,U24,"0000011",Jours_feries)</f>
        <v>0</v>
      </c>
    </row>
    <row r="25" spans="4:22" x14ac:dyDescent="0.35">
      <c r="D25" s="40">
        <f>WORKDAY.INTL(B25,C25,"0000111",Jours_feries)</f>
        <v>0</v>
      </c>
      <c r="H25" s="31"/>
      <c r="J25" s="40">
        <f>WORKDAY.INTL(H25,I25,"0000011",Jours_feries)</f>
        <v>0</v>
      </c>
      <c r="N25" s="31"/>
      <c r="P25" s="40">
        <f>WORKDAY.INTL(N25,O25,"0000011",Jours_feries)</f>
        <v>0</v>
      </c>
      <c r="T25" s="31"/>
      <c r="V25" s="40">
        <f>WORKDAY.INTL(T25,U25,"0000011",Jours_feries)</f>
        <v>0</v>
      </c>
    </row>
    <row r="26" spans="4:22" x14ac:dyDescent="0.35">
      <c r="D26" s="40">
        <f>WORKDAY.INTL(B26,C26,"0000111",Jours_feries)</f>
        <v>0</v>
      </c>
      <c r="H26" s="31"/>
      <c r="J26" s="40">
        <f>WORKDAY.INTL(H26,I26,"0000011",Jours_feries)</f>
        <v>0</v>
      </c>
      <c r="N26" s="31"/>
      <c r="P26" s="40">
        <f>WORKDAY.INTL(N26,O26,"0000011",Jours_feries)</f>
        <v>0</v>
      </c>
      <c r="T26" s="31"/>
      <c r="V26" s="40">
        <f>WORKDAY.INTL(T26,U26,"0000011",Jours_feries)</f>
        <v>0</v>
      </c>
    </row>
    <row r="27" spans="4:22" x14ac:dyDescent="0.35">
      <c r="D27" s="40">
        <f>WORKDAY.INTL(B27,C27,"0000111",Jours_feries)</f>
        <v>0</v>
      </c>
      <c r="H27" s="31"/>
      <c r="J27" s="40">
        <f>WORKDAY.INTL(H27,I27,"0000011",Jours_feries)</f>
        <v>0</v>
      </c>
      <c r="N27" s="31"/>
      <c r="P27" s="40">
        <f>WORKDAY.INTL(N27,O27,"0000011",Jours_feries)</f>
        <v>0</v>
      </c>
      <c r="T27" s="31"/>
      <c r="V27" s="40">
        <f>WORKDAY.INTL(T27,U27,"0000011",Jours_feries)</f>
        <v>0</v>
      </c>
    </row>
    <row r="28" spans="4:22" x14ac:dyDescent="0.35">
      <c r="D28" s="40">
        <f>WORKDAY.INTL(B28,C28,"0000111",Jours_feries)</f>
        <v>0</v>
      </c>
      <c r="J28" s="40">
        <f>WORKDAY.INTL(H28,I28,"0000011",Jours_feries)</f>
        <v>0</v>
      </c>
      <c r="N28" s="31"/>
      <c r="P28" s="40">
        <f>WORKDAY.INTL(N28,O28,"0000011",Jours_feries)</f>
        <v>0</v>
      </c>
      <c r="T28" s="31"/>
      <c r="V28" s="40">
        <f>WORKDAY.INTL(T28,U28,"0000011",Jours_feries)</f>
        <v>0</v>
      </c>
    </row>
    <row r="29" spans="4:22" x14ac:dyDescent="0.35">
      <c r="D29" s="40">
        <f>WORKDAY.INTL(B29,C29,"0000111",Jours_feries)</f>
        <v>0</v>
      </c>
      <c r="J29" s="40">
        <f>WORKDAY.INTL(H29,I29,"0000011",Jours_feries)</f>
        <v>0</v>
      </c>
      <c r="P29" s="40">
        <f>WORKDAY.INTL(N29,O29,"0000011",Jours_feries)</f>
        <v>0</v>
      </c>
      <c r="V29" s="40">
        <f>WORKDAY.INTL(T29,U29,"0000011",Jours_feries)</f>
        <v>0</v>
      </c>
    </row>
    <row r="30" spans="4:22" x14ac:dyDescent="0.35">
      <c r="D30" s="40">
        <f>WORKDAY.INTL(B30,C30,"0000111",Jours_feries)</f>
        <v>0</v>
      </c>
      <c r="J30" s="40">
        <f>WORKDAY.INTL(H30,I30,"0000011",Jours_feries)</f>
        <v>0</v>
      </c>
      <c r="P30" s="40">
        <f>WORKDAY.INTL(N30,O30,"0000011",Jours_feries)</f>
        <v>0</v>
      </c>
      <c r="V30" s="40">
        <f>WORKDAY.INTL(T30,U30,"0000011",Jours_feries)</f>
        <v>0</v>
      </c>
    </row>
    <row r="31" spans="4:22" x14ac:dyDescent="0.35">
      <c r="D31" s="40">
        <f>WORKDAY.INTL(B31,C31,"0000111",Jours_feries)</f>
        <v>0</v>
      </c>
      <c r="J31" s="40">
        <f>WORKDAY.INTL(H31,I31,"0000011",Jours_feries)</f>
        <v>0</v>
      </c>
      <c r="P31" s="40">
        <f>WORKDAY.INTL(N31,O31,"0000011",Jours_feries)</f>
        <v>0</v>
      </c>
      <c r="V31" s="40">
        <f>WORKDAY.INTL(T31,U31,"0000011",Jours_feries)</f>
        <v>0</v>
      </c>
    </row>
    <row r="32" spans="4:22" x14ac:dyDescent="0.35">
      <c r="D32" s="40">
        <f>WORKDAY.INTL(B32,C32,"0000111",Jours_feries)</f>
        <v>0</v>
      </c>
      <c r="J32" s="40">
        <f>WORKDAY.INTL(H32,I32,"0000011",Jours_feries)</f>
        <v>0</v>
      </c>
      <c r="P32" s="40">
        <f>WORKDAY.INTL(N32,O32,"0000011",Jours_feries)</f>
        <v>0</v>
      </c>
      <c r="V32" s="40">
        <f>WORKDAY.INTL(T32,U32,"0000011",Jours_feries)</f>
        <v>0</v>
      </c>
    </row>
    <row r="33" spans="4:22" x14ac:dyDescent="0.35">
      <c r="D33" s="40">
        <f>WORKDAY.INTL(B33,C33,"0000111",Jours_feries)</f>
        <v>0</v>
      </c>
      <c r="J33" s="40">
        <f>WORKDAY.INTL(H33,I33,"0000011",Jours_feries)</f>
        <v>0</v>
      </c>
      <c r="P33" s="40">
        <f>WORKDAY.INTL(N33,O33,"0000011",Jours_feries)</f>
        <v>0</v>
      </c>
      <c r="V33" s="40">
        <f>WORKDAY.INTL(T33,U33,"0000011",Jours_feries)</f>
        <v>0</v>
      </c>
    </row>
    <row r="34" spans="4:22" x14ac:dyDescent="0.35">
      <c r="D34" s="40">
        <f>WORKDAY.INTL(B34,C34,"0000111",Jours_feries)</f>
        <v>0</v>
      </c>
      <c r="J34" s="40">
        <f>WORKDAY.INTL(H34,I34,"0000011",Jours_feries)</f>
        <v>0</v>
      </c>
      <c r="P34" s="40">
        <f>WORKDAY.INTL(N34,O34,"0000011",Jours_feries)</f>
        <v>0</v>
      </c>
      <c r="V34" s="40">
        <f>WORKDAY.INTL(T34,U34,"0000011",Jours_feries)</f>
        <v>0</v>
      </c>
    </row>
    <row r="35" spans="4:22" x14ac:dyDescent="0.35">
      <c r="D35" s="40">
        <f>WORKDAY.INTL(B35,C35,"0000111",Jours_feries)</f>
        <v>0</v>
      </c>
      <c r="J35" s="40">
        <f>WORKDAY.INTL(H35,I35,"0000011",Jours_feries)</f>
        <v>0</v>
      </c>
      <c r="P35" s="40">
        <f>WORKDAY.INTL(N35,O35,"0000011",Jours_feries)</f>
        <v>0</v>
      </c>
      <c r="V35" s="40">
        <f>WORKDAY.INTL(T35,U35,"0000011",Jours_feries)</f>
        <v>0</v>
      </c>
    </row>
    <row r="36" spans="4:22" x14ac:dyDescent="0.35">
      <c r="D36" s="40">
        <f>WORKDAY.INTL(B36,C36,"0000111",Jours_feries)</f>
        <v>0</v>
      </c>
      <c r="J36" s="40">
        <f>WORKDAY.INTL(H36,I36,"0000011",Jours_feries)</f>
        <v>0</v>
      </c>
      <c r="P36" s="40">
        <f>WORKDAY.INTL(N36,O36,"0000011",Jours_feries)</f>
        <v>0</v>
      </c>
      <c r="V36" s="40">
        <f>WORKDAY.INTL(T36,U36,"0000011",Jours_feries)</f>
        <v>0</v>
      </c>
    </row>
    <row r="37" spans="4:22" x14ac:dyDescent="0.35">
      <c r="D37" s="40">
        <f>WORKDAY.INTL(B37,C37,"0000111",Jours_feries)</f>
        <v>0</v>
      </c>
      <c r="J37" s="40">
        <f>WORKDAY.INTL(H37,I37,"0000011",Jours_feries)</f>
        <v>0</v>
      </c>
      <c r="P37" s="40">
        <f>WORKDAY.INTL(N37,O37,"0000011",Jours_feries)</f>
        <v>0</v>
      </c>
      <c r="V37" s="40">
        <f>WORKDAY.INTL(T37,U37,"0000011",Jours_feries)</f>
        <v>0</v>
      </c>
    </row>
    <row r="38" spans="4:22" x14ac:dyDescent="0.35">
      <c r="D38" s="40">
        <f>WORKDAY.INTL(B38,C38,"0000111",Jours_feries)</f>
        <v>0</v>
      </c>
      <c r="J38" s="40">
        <f>WORKDAY.INTL(H38,I38,"0000011",Jours_feries)</f>
        <v>0</v>
      </c>
      <c r="P38" s="40">
        <f>WORKDAY.INTL(N38,O38,"0000011",Jours_feries)</f>
        <v>0</v>
      </c>
      <c r="V38" s="40">
        <f>WORKDAY.INTL(T38,U38,"0000011",Jours_feries)</f>
        <v>0</v>
      </c>
    </row>
    <row r="39" spans="4:22" x14ac:dyDescent="0.35">
      <c r="D39" s="40">
        <f>WORKDAY.INTL(B39,C39,"0000111",Jours_feries)</f>
        <v>0</v>
      </c>
      <c r="J39" s="40">
        <f>WORKDAY.INTL(H39,I39,"0000011",Jours_feries)</f>
        <v>0</v>
      </c>
      <c r="P39" s="40">
        <f>WORKDAY.INTL(N39,O39,"0000011",Jours_feries)</f>
        <v>0</v>
      </c>
      <c r="V39" s="40">
        <f>WORKDAY.INTL(T39,U39,"0000011",Jours_feries)</f>
        <v>0</v>
      </c>
    </row>
    <row r="40" spans="4:22" x14ac:dyDescent="0.35">
      <c r="D40" s="40">
        <f>WORKDAY.INTL(B40,C40,"0000111",Jours_feries)</f>
        <v>0</v>
      </c>
      <c r="J40" s="40">
        <f>WORKDAY.INTL(H40,I40,"0000011",Jours_feries)</f>
        <v>0</v>
      </c>
      <c r="P40" s="40">
        <f>WORKDAY.INTL(N40,O40,"0000011",Jours_feries)</f>
        <v>0</v>
      </c>
      <c r="V40" s="40">
        <f>WORKDAY.INTL(T40,U40,"0000011",Jours_feries)</f>
        <v>0</v>
      </c>
    </row>
    <row r="41" spans="4:22" x14ac:dyDescent="0.35">
      <c r="D41" s="40">
        <f>WORKDAY.INTL(B41,C41,"0000111",Jours_feries)</f>
        <v>0</v>
      </c>
      <c r="J41" s="40">
        <f>WORKDAY.INTL(H41,I41,"0000011",Jours_feries)</f>
        <v>0</v>
      </c>
      <c r="P41" s="40">
        <f>WORKDAY.INTL(N41,O41,"0000011",Jours_feries)</f>
        <v>0</v>
      </c>
      <c r="V41" s="40">
        <f>WORKDAY.INTL(T41,U41,"0000011",Jours_feries)</f>
        <v>0</v>
      </c>
    </row>
    <row r="42" spans="4:22" x14ac:dyDescent="0.35">
      <c r="D42" s="40">
        <f>WORKDAY.INTL(B42,C42,"0000111",Jours_feries)</f>
        <v>0</v>
      </c>
      <c r="J42" s="40">
        <f>WORKDAY.INTL(H42,I42,"0000011",Jours_feries)</f>
        <v>0</v>
      </c>
      <c r="P42" s="40">
        <f>WORKDAY.INTL(N42,O42,"0000011",Jours_feries)</f>
        <v>0</v>
      </c>
      <c r="V42" s="40">
        <f>WORKDAY.INTL(T42,U42,"0000011",Jours_feries)</f>
        <v>0</v>
      </c>
    </row>
    <row r="43" spans="4:22" x14ac:dyDescent="0.35">
      <c r="D43" s="40">
        <f>WORKDAY.INTL(B43,C43,"0000111",Jours_feries)</f>
        <v>0</v>
      </c>
      <c r="J43" s="40">
        <f>WORKDAY.INTL(H43,I43,"0000011",Jours_feries)</f>
        <v>0</v>
      </c>
      <c r="P43" s="40">
        <f>WORKDAY.INTL(N43,O43,"0000011",Jours_feries)</f>
        <v>0</v>
      </c>
      <c r="V43" s="40">
        <f>WORKDAY.INTL(T43,U43,"0000011",Jours_feries)</f>
        <v>0</v>
      </c>
    </row>
    <row r="44" spans="4:22" x14ac:dyDescent="0.35">
      <c r="P44" s="40">
        <f>WORKDAY.INTL(N44,O44,"0000011",Jours_feries)</f>
        <v>0</v>
      </c>
      <c r="V44" s="40">
        <f>WORKDAY.INTL(T44,U44,"0000011",Jours_feries)</f>
        <v>0</v>
      </c>
    </row>
  </sheetData>
  <sortState ref="S3:W44">
    <sortCondition ref="T3"/>
  </sortState>
  <mergeCells count="4">
    <mergeCell ref="A1:E1"/>
    <mergeCell ref="G1:K1"/>
    <mergeCell ref="M1:Q1"/>
    <mergeCell ref="S1:W1"/>
  </mergeCells>
  <conditionalFormatting sqref="P1:P1048576 J1:J1048576 D1:D1048576">
    <cfRule type="cellIs" dxfId="14" priority="2" operator="lessThan">
      <formula>2018</formula>
    </cfRule>
  </conditionalFormatting>
  <conditionalFormatting sqref="V1:V1048576">
    <cfRule type="cellIs" dxfId="13" priority="1" operator="lessThan">
      <formula>2018</formula>
    </cfRule>
  </conditionalFormatting>
  <pageMargins left="0.7" right="0.7" top="0.75" bottom="0.75" header="0.3" footer="0.3"/>
  <pageSetup orientation="portrait" r:id="rId1"/>
  <headerFooter scaleWithDoc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99"/>
  </sheetPr>
  <dimension ref="A1:U20"/>
  <sheetViews>
    <sheetView zoomScale="85" zoomScaleNormal="85" workbookViewId="0">
      <selection activeCell="G4" sqref="G4:G8"/>
    </sheetView>
  </sheetViews>
  <sheetFormatPr baseColWidth="10" defaultRowHeight="14.5" x14ac:dyDescent="0.35"/>
  <cols>
    <col min="1" max="1" width="5.08984375" style="2" bestFit="1" customWidth="1"/>
    <col min="2" max="2" width="23" bestFit="1" customWidth="1"/>
    <col min="3" max="3" width="5.453125" style="2" customWidth="1"/>
    <col min="4" max="4" width="23.36328125" bestFit="1" customWidth="1"/>
    <col min="5" max="5" width="6.54296875" customWidth="1"/>
    <col min="6" max="6" width="3.54296875" style="36" customWidth="1"/>
    <col min="7" max="7" width="5.08984375" style="2" bestFit="1" customWidth="1"/>
    <col min="8" max="8" width="23" style="31" bestFit="1" customWidth="1"/>
    <col min="9" max="9" width="6" style="2" bestFit="1" customWidth="1"/>
    <col min="10" max="10" width="23.36328125" bestFit="1" customWidth="1"/>
    <col min="11" max="11" width="5.90625" bestFit="1" customWidth="1"/>
    <col min="12" max="12" width="3.54296875" style="36" customWidth="1"/>
    <col min="13" max="13" width="10.90625" style="2" bestFit="1" customWidth="1"/>
    <col min="14" max="14" width="23" style="31" bestFit="1" customWidth="1"/>
    <col min="15" max="15" width="6" style="2" bestFit="1" customWidth="1"/>
    <col min="16" max="16" width="22.36328125" style="31" bestFit="1" customWidth="1"/>
    <col min="17" max="17" width="5.90625" bestFit="1" customWidth="1"/>
    <col min="18" max="18" width="3.54296875" style="36" customWidth="1"/>
    <col min="19" max="19" width="4.453125" customWidth="1"/>
    <col min="20" max="20" width="7.54296875" bestFit="1" customWidth="1"/>
    <col min="21" max="21" width="2.6328125" bestFit="1" customWidth="1"/>
  </cols>
  <sheetData>
    <row r="1" spans="1:21" ht="15" thickBot="1" x14ac:dyDescent="0.4">
      <c r="B1" t="s">
        <v>3</v>
      </c>
      <c r="H1" s="31" t="s">
        <v>4</v>
      </c>
      <c r="N1" s="31" t="s">
        <v>0</v>
      </c>
    </row>
    <row r="2" spans="1:21" s="102" customFormat="1" ht="16" thickBot="1" x14ac:dyDescent="0.4">
      <c r="A2" s="148" t="s">
        <v>3</v>
      </c>
      <c r="B2" s="149"/>
      <c r="C2" s="149"/>
      <c r="D2" s="149"/>
      <c r="E2" s="150"/>
      <c r="F2" s="101"/>
      <c r="G2" s="148" t="s">
        <v>4</v>
      </c>
      <c r="H2" s="149"/>
      <c r="I2" s="149"/>
      <c r="J2" s="149"/>
      <c r="K2" s="150"/>
      <c r="L2" s="101"/>
      <c r="M2" s="151" t="s">
        <v>0</v>
      </c>
      <c r="N2" s="152"/>
      <c r="O2" s="152"/>
      <c r="P2" s="152"/>
      <c r="Q2" s="153"/>
      <c r="R2" s="101"/>
      <c r="T2" s="102" t="s">
        <v>45</v>
      </c>
      <c r="U2" s="102" t="s">
        <v>36</v>
      </c>
    </row>
    <row r="3" spans="1:21" s="35" customFormat="1" ht="20.5" thickBot="1" x14ac:dyDescent="0.4">
      <c r="A3" s="42" t="s">
        <v>44</v>
      </c>
      <c r="B3" s="43" t="s">
        <v>49</v>
      </c>
      <c r="C3" s="44" t="s">
        <v>52</v>
      </c>
      <c r="D3" s="44" t="s">
        <v>57</v>
      </c>
      <c r="E3" s="45" t="s">
        <v>41</v>
      </c>
      <c r="F3" s="37"/>
      <c r="G3" s="42" t="s">
        <v>44</v>
      </c>
      <c r="H3" s="43" t="s">
        <v>49</v>
      </c>
      <c r="I3" s="44" t="s">
        <v>52</v>
      </c>
      <c r="J3" s="44" t="s">
        <v>57</v>
      </c>
      <c r="K3" s="45" t="s">
        <v>41</v>
      </c>
      <c r="L3" s="37"/>
      <c r="M3" s="42" t="s">
        <v>44</v>
      </c>
      <c r="N3" s="46" t="s">
        <v>49</v>
      </c>
      <c r="O3" s="44" t="s">
        <v>52</v>
      </c>
      <c r="P3" s="44" t="s">
        <v>57</v>
      </c>
      <c r="Q3" s="97" t="s">
        <v>41</v>
      </c>
      <c r="R3" s="37"/>
      <c r="T3" s="35" t="s">
        <v>38</v>
      </c>
      <c r="U3" s="35" t="s">
        <v>37</v>
      </c>
    </row>
    <row r="4" spans="1:21" s="35" customFormat="1" ht="20" x14ac:dyDescent="0.35">
      <c r="A4" s="38" t="s">
        <v>55</v>
      </c>
      <c r="B4" s="39">
        <v>43552</v>
      </c>
      <c r="C4" s="28">
        <v>17</v>
      </c>
      <c r="D4" s="40">
        <f>WORKDAY.INTL(B4,C4,"0000011",Jours_feries)</f>
        <v>43577</v>
      </c>
      <c r="E4" s="30"/>
      <c r="F4" s="37"/>
      <c r="G4" s="38" t="s">
        <v>55</v>
      </c>
      <c r="H4" s="39">
        <v>43573</v>
      </c>
      <c r="I4" s="28">
        <v>17</v>
      </c>
      <c r="J4" s="40">
        <f t="shared" ref="J4:J20" si="0">WORKDAY.INTL(H4,I4,"0000011",Jours_feries)</f>
        <v>43598</v>
      </c>
      <c r="K4" s="30"/>
      <c r="L4" s="37"/>
      <c r="M4" s="38" t="str">
        <f>'Astreinte Paie'!M3</f>
        <v xml:space="preserve">CP </v>
      </c>
      <c r="N4" s="39">
        <f>'Astreinte Paie'!N3</f>
        <v>43486</v>
      </c>
      <c r="O4" s="28">
        <f>'Astreinte Paie'!O3</f>
        <v>2</v>
      </c>
      <c r="P4" s="40">
        <f t="shared" ref="P4:P20" si="1">WORKDAY.INTL(N4,3,"0000011",Jours_feries)</f>
        <v>43489</v>
      </c>
      <c r="Q4" s="30"/>
      <c r="R4" s="37"/>
      <c r="T4" s="35" t="s">
        <v>39</v>
      </c>
      <c r="U4" s="35" t="s">
        <v>40</v>
      </c>
    </row>
    <row r="5" spans="1:21" x14ac:dyDescent="0.35">
      <c r="A5" s="2" t="s">
        <v>38</v>
      </c>
      <c r="B5" s="41">
        <v>43164</v>
      </c>
      <c r="C5" s="2">
        <v>1</v>
      </c>
      <c r="D5" s="40">
        <f t="shared" ref="D5:D20" si="2">WORKDAY.INTL(B5,C5,"0000011",Jours_feries)</f>
        <v>43165</v>
      </c>
      <c r="G5" s="2" t="s">
        <v>38</v>
      </c>
      <c r="H5" s="31">
        <v>43591</v>
      </c>
      <c r="I5" s="2">
        <v>1</v>
      </c>
      <c r="J5" s="40">
        <f t="shared" si="0"/>
        <v>43592</v>
      </c>
      <c r="M5" s="38" t="str">
        <f>'Astreinte Paie'!M4</f>
        <v>RTT</v>
      </c>
      <c r="N5" s="39">
        <v>43475</v>
      </c>
      <c r="O5" s="28">
        <v>1</v>
      </c>
      <c r="P5" s="40">
        <f t="shared" si="1"/>
        <v>43480</v>
      </c>
    </row>
    <row r="6" spans="1:21" x14ac:dyDescent="0.35">
      <c r="A6" s="2" t="s">
        <v>55</v>
      </c>
      <c r="B6" s="31">
        <v>43473</v>
      </c>
      <c r="C6" s="2">
        <v>3</v>
      </c>
      <c r="D6" s="40">
        <f t="shared" si="2"/>
        <v>43476</v>
      </c>
      <c r="G6" s="2" t="s">
        <v>55</v>
      </c>
      <c r="H6" s="31">
        <v>43475</v>
      </c>
      <c r="I6" s="2">
        <v>4</v>
      </c>
      <c r="J6" s="40">
        <f t="shared" si="0"/>
        <v>43481</v>
      </c>
      <c r="M6" s="38" t="str">
        <f>'Astreinte Paie'!M5</f>
        <v xml:space="preserve">CP </v>
      </c>
      <c r="N6" s="39">
        <f>'Astreinte Paie'!N5</f>
        <v>43494</v>
      </c>
      <c r="O6" s="28">
        <f>'Astreinte Paie'!O5</f>
        <v>3</v>
      </c>
      <c r="P6" s="40">
        <f t="shared" si="1"/>
        <v>43497</v>
      </c>
    </row>
    <row r="7" spans="1:21" x14ac:dyDescent="0.35">
      <c r="A7" t="s">
        <v>38</v>
      </c>
      <c r="B7" s="31">
        <v>43145</v>
      </c>
      <c r="C7" s="2">
        <v>1</v>
      </c>
      <c r="D7" s="40">
        <f t="shared" si="2"/>
        <v>43146</v>
      </c>
      <c r="G7" t="s">
        <v>38</v>
      </c>
      <c r="H7" s="31">
        <v>43145</v>
      </c>
      <c r="I7" s="2">
        <v>1</v>
      </c>
      <c r="J7" s="40">
        <f t="shared" si="0"/>
        <v>43146</v>
      </c>
      <c r="M7" s="38" t="str">
        <f>'Astreinte Paie'!M6</f>
        <v>RTT</v>
      </c>
      <c r="N7" s="39">
        <f>'Astreinte Paie'!N6</f>
        <v>43145</v>
      </c>
      <c r="O7" s="28">
        <f>'Astreinte Paie'!O6</f>
        <v>1</v>
      </c>
      <c r="P7" s="40">
        <f t="shared" si="1"/>
        <v>43150</v>
      </c>
    </row>
    <row r="8" spans="1:21" x14ac:dyDescent="0.35">
      <c r="A8" s="2" t="s">
        <v>55</v>
      </c>
      <c r="B8" s="31">
        <v>43147</v>
      </c>
      <c r="C8" s="2">
        <v>4</v>
      </c>
      <c r="D8" s="40">
        <f t="shared" si="2"/>
        <v>43153</v>
      </c>
      <c r="G8" s="2" t="s">
        <v>55</v>
      </c>
      <c r="H8" s="31">
        <v>43150</v>
      </c>
      <c r="I8" s="2">
        <v>3</v>
      </c>
      <c r="J8" s="40">
        <f t="shared" si="0"/>
        <v>43153</v>
      </c>
      <c r="M8" s="38" t="str">
        <f>'Astreinte Paie'!M7</f>
        <v xml:space="preserve">CP </v>
      </c>
      <c r="N8" s="39">
        <f>'Astreinte Paie'!N7</f>
        <v>43146</v>
      </c>
      <c r="O8" s="28">
        <f>'Astreinte Paie'!O7</f>
        <v>6</v>
      </c>
      <c r="P8" s="40">
        <f t="shared" si="1"/>
        <v>43151</v>
      </c>
    </row>
    <row r="9" spans="1:21" x14ac:dyDescent="0.35">
      <c r="B9" s="31"/>
      <c r="D9" s="40">
        <f t="shared" si="2"/>
        <v>0</v>
      </c>
      <c r="J9" s="40">
        <f t="shared" si="0"/>
        <v>0</v>
      </c>
      <c r="M9" s="38">
        <f>'Astreinte Paie'!M8</f>
        <v>0</v>
      </c>
      <c r="N9" s="39">
        <f>'Astreinte Paie'!N8</f>
        <v>0</v>
      </c>
      <c r="O9" s="28">
        <f>'Astreinte Paie'!O8</f>
        <v>0</v>
      </c>
      <c r="P9" s="40">
        <f t="shared" si="1"/>
        <v>4</v>
      </c>
    </row>
    <row r="10" spans="1:21" x14ac:dyDescent="0.35">
      <c r="B10" s="31"/>
      <c r="D10" s="40">
        <f t="shared" si="2"/>
        <v>0</v>
      </c>
      <c r="J10" s="40">
        <f t="shared" si="0"/>
        <v>0</v>
      </c>
      <c r="M10" s="38">
        <f>'Astreinte Paie'!M9</f>
        <v>0</v>
      </c>
      <c r="N10" s="39">
        <f>'Astreinte Paie'!N9</f>
        <v>0</v>
      </c>
      <c r="O10" s="28">
        <f>'Astreinte Paie'!O9</f>
        <v>0</v>
      </c>
      <c r="P10" s="40">
        <f t="shared" si="1"/>
        <v>4</v>
      </c>
    </row>
    <row r="11" spans="1:21" x14ac:dyDescent="0.35">
      <c r="B11" s="31"/>
      <c r="D11" s="40">
        <f t="shared" si="2"/>
        <v>0</v>
      </c>
      <c r="J11" s="40">
        <f t="shared" si="0"/>
        <v>0</v>
      </c>
      <c r="M11" s="38">
        <f>'Astreinte Paie'!M10</f>
        <v>0</v>
      </c>
      <c r="N11" s="39">
        <f>'Astreinte Paie'!N10</f>
        <v>0</v>
      </c>
      <c r="O11" s="28">
        <f>'Astreinte Paie'!O10</f>
        <v>0</v>
      </c>
      <c r="P11" s="40">
        <f t="shared" si="1"/>
        <v>4</v>
      </c>
    </row>
    <row r="12" spans="1:21" x14ac:dyDescent="0.35">
      <c r="B12" s="31"/>
      <c r="D12" s="40">
        <f t="shared" si="2"/>
        <v>0</v>
      </c>
      <c r="J12" s="40">
        <f t="shared" si="0"/>
        <v>0</v>
      </c>
      <c r="M12" s="38">
        <f>'Astreinte Paie'!M11</f>
        <v>0</v>
      </c>
      <c r="N12" s="39">
        <f>'Astreinte Paie'!N11</f>
        <v>0</v>
      </c>
      <c r="O12" s="28">
        <f>'Astreinte Paie'!O11</f>
        <v>0</v>
      </c>
      <c r="P12" s="40">
        <f t="shared" si="1"/>
        <v>4</v>
      </c>
    </row>
    <row r="13" spans="1:21" x14ac:dyDescent="0.35">
      <c r="B13" s="31"/>
      <c r="D13" s="40">
        <f t="shared" si="2"/>
        <v>0</v>
      </c>
      <c r="J13" s="40">
        <f t="shared" si="0"/>
        <v>0</v>
      </c>
      <c r="M13" s="38">
        <f>'Astreinte Paie'!M12</f>
        <v>0</v>
      </c>
      <c r="N13" s="39">
        <f>'Astreinte Paie'!N12</f>
        <v>0</v>
      </c>
      <c r="O13" s="28">
        <f>'Astreinte Paie'!O12</f>
        <v>0</v>
      </c>
      <c r="P13" s="40">
        <f t="shared" si="1"/>
        <v>4</v>
      </c>
    </row>
    <row r="14" spans="1:21" x14ac:dyDescent="0.35">
      <c r="B14" s="31"/>
      <c r="D14" s="40">
        <f t="shared" si="2"/>
        <v>0</v>
      </c>
      <c r="J14" s="40">
        <f t="shared" si="0"/>
        <v>0</v>
      </c>
      <c r="M14" s="38">
        <f>'Astreinte Paie'!M13</f>
        <v>0</v>
      </c>
      <c r="N14" s="39">
        <f>'Astreinte Paie'!N13</f>
        <v>0</v>
      </c>
      <c r="O14" s="28">
        <f>'Astreinte Paie'!O13</f>
        <v>0</v>
      </c>
      <c r="P14" s="40">
        <f t="shared" si="1"/>
        <v>4</v>
      </c>
    </row>
    <row r="15" spans="1:21" x14ac:dyDescent="0.35">
      <c r="B15" s="31"/>
      <c r="D15" s="40">
        <f t="shared" si="2"/>
        <v>0</v>
      </c>
      <c r="J15" s="40">
        <f t="shared" si="0"/>
        <v>0</v>
      </c>
      <c r="M15" s="38">
        <f>'Astreinte Paie'!M14</f>
        <v>0</v>
      </c>
      <c r="N15" s="39">
        <f>'Astreinte Paie'!N14</f>
        <v>0</v>
      </c>
      <c r="O15" s="28">
        <f>'Astreinte Paie'!O14</f>
        <v>0</v>
      </c>
      <c r="P15" s="40">
        <f t="shared" si="1"/>
        <v>4</v>
      </c>
    </row>
    <row r="16" spans="1:21" x14ac:dyDescent="0.35">
      <c r="B16" s="31"/>
      <c r="D16" s="40">
        <f t="shared" si="2"/>
        <v>0</v>
      </c>
      <c r="J16" s="40">
        <f t="shared" si="0"/>
        <v>0</v>
      </c>
      <c r="M16" s="38">
        <f>'Astreinte Paie'!M15</f>
        <v>0</v>
      </c>
      <c r="N16" s="39">
        <f>'Astreinte Paie'!N15</f>
        <v>0</v>
      </c>
      <c r="O16" s="28">
        <f>'Astreinte Paie'!O15</f>
        <v>0</v>
      </c>
      <c r="P16" s="40">
        <f t="shared" si="1"/>
        <v>4</v>
      </c>
    </row>
    <row r="17" spans="2:16" x14ac:dyDescent="0.35">
      <c r="B17" s="31"/>
      <c r="D17" s="40">
        <f t="shared" si="2"/>
        <v>0</v>
      </c>
      <c r="J17" s="40">
        <f t="shared" si="0"/>
        <v>0</v>
      </c>
      <c r="M17" s="38">
        <f>'Astreinte Paie'!M16</f>
        <v>0</v>
      </c>
      <c r="N17" s="39">
        <f>'Astreinte Paie'!N16</f>
        <v>0</v>
      </c>
      <c r="O17" s="28">
        <f>'Astreinte Paie'!O16</f>
        <v>0</v>
      </c>
      <c r="P17" s="40">
        <f t="shared" si="1"/>
        <v>4</v>
      </c>
    </row>
    <row r="18" spans="2:16" x14ac:dyDescent="0.35">
      <c r="B18" s="31"/>
      <c r="D18" s="40">
        <f t="shared" si="2"/>
        <v>0</v>
      </c>
      <c r="J18" s="40">
        <f t="shared" si="0"/>
        <v>0</v>
      </c>
      <c r="M18" s="38">
        <f>'Astreinte Paie'!M17</f>
        <v>0</v>
      </c>
      <c r="N18" s="39">
        <f>'Astreinte Paie'!N17</f>
        <v>0</v>
      </c>
      <c r="O18" s="28">
        <f>'Astreinte Paie'!O17</f>
        <v>0</v>
      </c>
      <c r="P18" s="40">
        <f t="shared" si="1"/>
        <v>4</v>
      </c>
    </row>
    <row r="19" spans="2:16" x14ac:dyDescent="0.35">
      <c r="B19" s="31"/>
      <c r="D19" s="40">
        <f t="shared" si="2"/>
        <v>0</v>
      </c>
      <c r="J19" s="40">
        <f t="shared" si="0"/>
        <v>0</v>
      </c>
      <c r="M19" s="38">
        <f>'Astreinte Paie'!M18</f>
        <v>0</v>
      </c>
      <c r="N19" s="39">
        <f>'Astreinte Paie'!N18</f>
        <v>0</v>
      </c>
      <c r="O19" s="28">
        <f>'Astreinte Paie'!O18</f>
        <v>0</v>
      </c>
      <c r="P19" s="40">
        <f t="shared" si="1"/>
        <v>4</v>
      </c>
    </row>
    <row r="20" spans="2:16" x14ac:dyDescent="0.35">
      <c r="B20" s="31"/>
      <c r="D20" s="40">
        <f t="shared" si="2"/>
        <v>0</v>
      </c>
      <c r="J20" s="40">
        <f t="shared" si="0"/>
        <v>0</v>
      </c>
      <c r="M20" s="38">
        <f>'Astreinte Paie'!M19</f>
        <v>0</v>
      </c>
      <c r="N20" s="39">
        <f>'Astreinte Paie'!N19</f>
        <v>0</v>
      </c>
      <c r="O20" s="28">
        <f>'Astreinte Paie'!O19</f>
        <v>0</v>
      </c>
      <c r="P20" s="40">
        <f t="shared" si="1"/>
        <v>4</v>
      </c>
    </row>
  </sheetData>
  <mergeCells count="3">
    <mergeCell ref="A2:E2"/>
    <mergeCell ref="G2:K2"/>
    <mergeCell ref="M2:Q2"/>
  </mergeCells>
  <conditionalFormatting sqref="D1:D1048576 J1:J1048576 P3:P1048576">
    <cfRule type="cellIs" dxfId="12" priority="1" operator="lessThan">
      <formula>2018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0099"/>
  </sheetPr>
  <dimension ref="A1:S241"/>
  <sheetViews>
    <sheetView workbookViewId="0">
      <selection activeCell="H3" sqref="H3:I6"/>
    </sheetView>
  </sheetViews>
  <sheetFormatPr baseColWidth="10" defaultRowHeight="14.5" x14ac:dyDescent="0.35"/>
  <cols>
    <col min="1" max="1" width="5.08984375" style="2" bestFit="1" customWidth="1"/>
    <col min="2" max="2" width="22.54296875" bestFit="1" customWidth="1"/>
    <col min="3" max="3" width="8.36328125" style="2" bestFit="1" customWidth="1"/>
    <col min="4" max="4" width="22.54296875" bestFit="1" customWidth="1"/>
    <col min="5" max="5" width="6.54296875" customWidth="1"/>
    <col min="6" max="6" width="3.54296875" style="36" customWidth="1"/>
    <col min="7" max="7" width="5.08984375" style="2" bestFit="1" customWidth="1"/>
    <col min="8" max="8" width="22.54296875" bestFit="1" customWidth="1"/>
    <col min="9" max="9" width="8.36328125" style="2" bestFit="1" customWidth="1"/>
    <col min="10" max="10" width="22.6328125" bestFit="1" customWidth="1"/>
    <col min="11" max="11" width="5.90625" bestFit="1" customWidth="1"/>
    <col min="12" max="12" width="3.54296875" style="36" customWidth="1"/>
    <col min="13" max="13" width="5.08984375" style="2" bestFit="1" customWidth="1"/>
    <col min="14" max="14" width="22.54296875" bestFit="1" customWidth="1"/>
    <col min="15" max="15" width="9.08984375" style="2" customWidth="1"/>
    <col min="16" max="16" width="22.6328125" bestFit="1" customWidth="1"/>
    <col min="17" max="17" width="6.36328125" customWidth="1"/>
    <col min="18" max="18" width="5.90625" bestFit="1" customWidth="1"/>
    <col min="19" max="19" width="3.54296875" style="36" customWidth="1"/>
  </cols>
  <sheetData>
    <row r="1" spans="1:19" s="102" customFormat="1" ht="16" thickBot="1" x14ac:dyDescent="0.4">
      <c r="A1" s="151" t="s">
        <v>1</v>
      </c>
      <c r="B1" s="152"/>
      <c r="C1" s="152"/>
      <c r="D1" s="152"/>
      <c r="E1" s="153"/>
      <c r="F1" s="101"/>
      <c r="G1" s="151" t="s">
        <v>2</v>
      </c>
      <c r="H1" s="152"/>
      <c r="I1" s="152"/>
      <c r="J1" s="152"/>
      <c r="K1" s="153"/>
      <c r="L1" s="101"/>
      <c r="M1" s="154" t="s">
        <v>0</v>
      </c>
      <c r="N1" s="155"/>
      <c r="O1" s="155"/>
      <c r="P1" s="155"/>
      <c r="Q1" s="155"/>
      <c r="R1" s="156"/>
      <c r="S1" s="101"/>
    </row>
    <row r="2" spans="1:19" s="35" customFormat="1" ht="20.5" thickBot="1" x14ac:dyDescent="0.4">
      <c r="A2" s="42" t="s">
        <v>44</v>
      </c>
      <c r="B2" s="43" t="s">
        <v>49</v>
      </c>
      <c r="C2" s="44" t="s">
        <v>43</v>
      </c>
      <c r="D2" s="44" t="s">
        <v>57</v>
      </c>
      <c r="E2" s="45" t="s">
        <v>41</v>
      </c>
      <c r="F2" s="37"/>
      <c r="G2" s="42" t="s">
        <v>44</v>
      </c>
      <c r="H2" s="43" t="s">
        <v>49</v>
      </c>
      <c r="I2" s="44" t="s">
        <v>43</v>
      </c>
      <c r="J2" s="44" t="s">
        <v>57</v>
      </c>
      <c r="K2" s="45" t="s">
        <v>41</v>
      </c>
      <c r="L2" s="37"/>
      <c r="M2" s="42" t="s">
        <v>44</v>
      </c>
      <c r="N2" s="43" t="s">
        <v>49</v>
      </c>
      <c r="O2" s="44" t="s">
        <v>43</v>
      </c>
      <c r="P2" s="44" t="s">
        <v>57</v>
      </c>
      <c r="Q2" s="98" t="s">
        <v>41</v>
      </c>
      <c r="R2" s="97" t="s">
        <v>41</v>
      </c>
      <c r="S2" s="37"/>
    </row>
    <row r="3" spans="1:19" s="35" customFormat="1" ht="20" x14ac:dyDescent="0.35">
      <c r="A3" s="38" t="s">
        <v>58</v>
      </c>
      <c r="B3" s="39">
        <v>43536</v>
      </c>
      <c r="C3" s="28">
        <v>5</v>
      </c>
      <c r="D3" s="96">
        <f t="shared" ref="D3:D35" si="0">WORKDAY(B3,C3,Jours_feries)</f>
        <v>43543</v>
      </c>
      <c r="E3" s="30"/>
      <c r="F3" s="37"/>
      <c r="G3" s="38" t="s">
        <v>58</v>
      </c>
      <c r="H3" s="39">
        <v>43557</v>
      </c>
      <c r="I3" s="28">
        <v>3</v>
      </c>
      <c r="J3" s="96">
        <f t="shared" ref="J3:J66" si="1">WORKDAY(H3,I3,Jours_feries)</f>
        <v>43560</v>
      </c>
      <c r="K3" s="30"/>
      <c r="L3" s="37"/>
      <c r="M3" s="38" t="s">
        <v>58</v>
      </c>
      <c r="N3" s="39">
        <v>43486</v>
      </c>
      <c r="O3" s="28">
        <v>2</v>
      </c>
      <c r="P3" s="96">
        <f t="shared" ref="P3:P66" si="2">WORKDAY(N3,O3,Jours_feries)</f>
        <v>43488</v>
      </c>
      <c r="Q3" s="96"/>
      <c r="R3" s="30"/>
      <c r="S3" s="37"/>
    </row>
    <row r="4" spans="1:19" x14ac:dyDescent="0.35">
      <c r="A4" s="38" t="s">
        <v>58</v>
      </c>
      <c r="B4" s="31">
        <v>43500</v>
      </c>
      <c r="C4" s="2">
        <v>3</v>
      </c>
      <c r="D4" s="96">
        <f t="shared" si="0"/>
        <v>43503</v>
      </c>
      <c r="G4" s="38" t="s">
        <v>58</v>
      </c>
      <c r="H4" s="31">
        <v>43482</v>
      </c>
      <c r="I4" s="2">
        <v>4</v>
      </c>
      <c r="J4" s="96">
        <f t="shared" si="1"/>
        <v>43488</v>
      </c>
      <c r="M4" s="2" t="s">
        <v>38</v>
      </c>
      <c r="N4" s="39">
        <v>43488</v>
      </c>
      <c r="O4" s="28">
        <v>1</v>
      </c>
      <c r="P4" s="96">
        <f t="shared" si="2"/>
        <v>43489</v>
      </c>
      <c r="Q4" s="96"/>
    </row>
    <row r="5" spans="1:19" x14ac:dyDescent="0.35">
      <c r="A5" s="2" t="s">
        <v>38</v>
      </c>
      <c r="B5" s="31">
        <v>43145</v>
      </c>
      <c r="C5" s="2">
        <v>1</v>
      </c>
      <c r="D5" s="96">
        <f t="shared" si="0"/>
        <v>43146</v>
      </c>
      <c r="G5" s="2" t="s">
        <v>38</v>
      </c>
      <c r="H5" s="31">
        <v>43145</v>
      </c>
      <c r="I5" s="2">
        <v>1</v>
      </c>
      <c r="J5" s="96">
        <f t="shared" si="1"/>
        <v>43146</v>
      </c>
      <c r="M5" s="2" t="s">
        <v>58</v>
      </c>
      <c r="N5" s="31">
        <v>43494</v>
      </c>
      <c r="O5" s="2">
        <v>3</v>
      </c>
      <c r="P5" s="96">
        <f t="shared" si="2"/>
        <v>43497</v>
      </c>
      <c r="Q5" s="96"/>
    </row>
    <row r="6" spans="1:19" x14ac:dyDescent="0.35">
      <c r="A6" s="2" t="s">
        <v>58</v>
      </c>
      <c r="B6" s="31">
        <v>43143</v>
      </c>
      <c r="C6" s="2">
        <v>4</v>
      </c>
      <c r="D6" s="96">
        <f t="shared" si="0"/>
        <v>43147</v>
      </c>
      <c r="G6" s="2" t="s">
        <v>58</v>
      </c>
      <c r="H6" s="31">
        <v>43146</v>
      </c>
      <c r="I6" s="2">
        <v>1</v>
      </c>
      <c r="J6" s="96">
        <f t="shared" si="1"/>
        <v>43147</v>
      </c>
      <c r="M6" s="2" t="s">
        <v>38</v>
      </c>
      <c r="N6" s="31">
        <v>43145</v>
      </c>
      <c r="O6" s="2">
        <v>1</v>
      </c>
      <c r="P6" s="96">
        <f t="shared" si="2"/>
        <v>43146</v>
      </c>
      <c r="Q6" s="47"/>
    </row>
    <row r="7" spans="1:19" x14ac:dyDescent="0.35">
      <c r="B7" s="31"/>
      <c r="D7" s="96">
        <f t="shared" si="0"/>
        <v>0</v>
      </c>
      <c r="H7" s="31"/>
      <c r="J7" s="96">
        <f t="shared" si="1"/>
        <v>0</v>
      </c>
      <c r="M7" s="2" t="s">
        <v>58</v>
      </c>
      <c r="N7" s="31">
        <v>43146</v>
      </c>
      <c r="O7" s="2">
        <v>6</v>
      </c>
      <c r="P7" s="96">
        <f t="shared" si="2"/>
        <v>43154</v>
      </c>
      <c r="Q7" s="47"/>
    </row>
    <row r="8" spans="1:19" x14ac:dyDescent="0.35">
      <c r="B8" s="31"/>
      <c r="D8" s="96">
        <f t="shared" si="0"/>
        <v>0</v>
      </c>
      <c r="H8" s="31"/>
      <c r="J8" s="96">
        <f t="shared" si="1"/>
        <v>0</v>
      </c>
      <c r="N8" s="31"/>
      <c r="P8" s="96">
        <f t="shared" si="2"/>
        <v>0</v>
      </c>
      <c r="Q8" s="47"/>
    </row>
    <row r="9" spans="1:19" x14ac:dyDescent="0.35">
      <c r="B9" s="31"/>
      <c r="D9" s="96">
        <f t="shared" si="0"/>
        <v>0</v>
      </c>
      <c r="H9" s="31"/>
      <c r="J9" s="96">
        <f t="shared" si="1"/>
        <v>0</v>
      </c>
      <c r="N9" s="31"/>
      <c r="P9" s="96">
        <f t="shared" si="2"/>
        <v>0</v>
      </c>
      <c r="Q9" s="47"/>
    </row>
    <row r="10" spans="1:19" x14ac:dyDescent="0.35">
      <c r="B10" s="31"/>
      <c r="D10" s="96">
        <f t="shared" si="0"/>
        <v>0</v>
      </c>
      <c r="H10" s="31"/>
      <c r="J10" s="96">
        <f t="shared" si="1"/>
        <v>0</v>
      </c>
      <c r="N10" s="31"/>
      <c r="P10" s="96">
        <f t="shared" si="2"/>
        <v>0</v>
      </c>
      <c r="Q10" s="47"/>
    </row>
    <row r="11" spans="1:19" x14ac:dyDescent="0.35">
      <c r="B11" s="31"/>
      <c r="D11" s="96">
        <f t="shared" si="0"/>
        <v>0</v>
      </c>
      <c r="H11" s="31"/>
      <c r="J11" s="96">
        <f t="shared" si="1"/>
        <v>0</v>
      </c>
      <c r="N11" s="31"/>
      <c r="P11" s="96">
        <f t="shared" si="2"/>
        <v>0</v>
      </c>
      <c r="Q11" s="47"/>
    </row>
    <row r="12" spans="1:19" x14ac:dyDescent="0.35">
      <c r="B12" s="31"/>
      <c r="D12" s="96">
        <f t="shared" si="0"/>
        <v>0</v>
      </c>
      <c r="H12" s="31"/>
      <c r="J12" s="96">
        <f t="shared" si="1"/>
        <v>0</v>
      </c>
      <c r="N12" s="31"/>
      <c r="P12" s="96">
        <f t="shared" si="2"/>
        <v>0</v>
      </c>
      <c r="Q12" s="47"/>
    </row>
    <row r="13" spans="1:19" x14ac:dyDescent="0.35">
      <c r="B13" s="31"/>
      <c r="D13" s="96">
        <f t="shared" si="0"/>
        <v>0</v>
      </c>
      <c r="H13" s="31"/>
      <c r="J13" s="96">
        <f t="shared" si="1"/>
        <v>0</v>
      </c>
      <c r="N13" s="31"/>
      <c r="P13" s="96">
        <f t="shared" si="2"/>
        <v>0</v>
      </c>
      <c r="Q13" s="47"/>
    </row>
    <row r="14" spans="1:19" x14ac:dyDescent="0.35">
      <c r="B14" s="31"/>
      <c r="D14" s="96">
        <f t="shared" si="0"/>
        <v>0</v>
      </c>
      <c r="H14" s="31"/>
      <c r="J14" s="96">
        <f t="shared" si="1"/>
        <v>0</v>
      </c>
      <c r="N14" s="31"/>
      <c r="P14" s="96">
        <f t="shared" si="2"/>
        <v>0</v>
      </c>
      <c r="Q14" s="47"/>
    </row>
    <row r="15" spans="1:19" x14ac:dyDescent="0.35">
      <c r="B15" s="31"/>
      <c r="D15" s="96">
        <f t="shared" si="0"/>
        <v>0</v>
      </c>
      <c r="H15" s="31"/>
      <c r="J15" s="96">
        <f t="shared" si="1"/>
        <v>0</v>
      </c>
      <c r="N15" s="31"/>
      <c r="P15" s="96">
        <f t="shared" si="2"/>
        <v>0</v>
      </c>
      <c r="Q15" s="47"/>
    </row>
    <row r="16" spans="1:19" x14ac:dyDescent="0.35">
      <c r="B16" s="31"/>
      <c r="D16" s="96">
        <f t="shared" si="0"/>
        <v>0</v>
      </c>
      <c r="H16" s="31"/>
      <c r="J16" s="96">
        <f t="shared" si="1"/>
        <v>0</v>
      </c>
      <c r="N16" s="31"/>
      <c r="P16" s="96">
        <f t="shared" si="2"/>
        <v>0</v>
      </c>
    </row>
    <row r="17" spans="2:16" x14ac:dyDescent="0.35">
      <c r="B17" s="31"/>
      <c r="D17" s="96">
        <f t="shared" si="0"/>
        <v>0</v>
      </c>
      <c r="H17" s="31"/>
      <c r="J17" s="96">
        <f t="shared" si="1"/>
        <v>0</v>
      </c>
      <c r="N17" s="31"/>
      <c r="P17" s="96">
        <f t="shared" si="2"/>
        <v>0</v>
      </c>
    </row>
    <row r="18" spans="2:16" x14ac:dyDescent="0.35">
      <c r="B18" s="31"/>
      <c r="D18" s="96">
        <f t="shared" si="0"/>
        <v>0</v>
      </c>
      <c r="H18" s="31"/>
      <c r="J18" s="96">
        <f t="shared" si="1"/>
        <v>0</v>
      </c>
      <c r="N18" s="31"/>
      <c r="P18" s="96">
        <f t="shared" si="2"/>
        <v>0</v>
      </c>
    </row>
    <row r="19" spans="2:16" x14ac:dyDescent="0.35">
      <c r="B19" s="31"/>
      <c r="D19" s="96">
        <f t="shared" si="0"/>
        <v>0</v>
      </c>
      <c r="H19" s="31"/>
      <c r="J19" s="96">
        <f t="shared" si="1"/>
        <v>0</v>
      </c>
      <c r="N19" s="31"/>
      <c r="P19" s="96">
        <f t="shared" si="2"/>
        <v>0</v>
      </c>
    </row>
    <row r="20" spans="2:16" x14ac:dyDescent="0.35">
      <c r="B20" s="31"/>
      <c r="D20" s="96">
        <f t="shared" si="0"/>
        <v>0</v>
      </c>
      <c r="H20" s="31"/>
      <c r="J20" s="96">
        <f t="shared" si="1"/>
        <v>0</v>
      </c>
      <c r="N20" s="31"/>
      <c r="P20" s="96">
        <f t="shared" si="2"/>
        <v>0</v>
      </c>
    </row>
    <row r="21" spans="2:16" x14ac:dyDescent="0.35">
      <c r="B21" s="31"/>
      <c r="D21" s="96">
        <f t="shared" si="0"/>
        <v>0</v>
      </c>
      <c r="H21" s="31"/>
      <c r="J21" s="96">
        <f t="shared" si="1"/>
        <v>0</v>
      </c>
      <c r="N21" s="31"/>
      <c r="P21" s="96">
        <f t="shared" si="2"/>
        <v>0</v>
      </c>
    </row>
    <row r="22" spans="2:16" x14ac:dyDescent="0.35">
      <c r="B22" s="31"/>
      <c r="D22" s="96">
        <f t="shared" si="0"/>
        <v>0</v>
      </c>
      <c r="H22" s="31"/>
      <c r="J22" s="96">
        <f t="shared" si="1"/>
        <v>0</v>
      </c>
      <c r="N22" s="31"/>
      <c r="P22" s="96">
        <f t="shared" si="2"/>
        <v>0</v>
      </c>
    </row>
    <row r="23" spans="2:16" x14ac:dyDescent="0.35">
      <c r="B23" s="31"/>
      <c r="D23" s="96">
        <f t="shared" si="0"/>
        <v>0</v>
      </c>
      <c r="H23" s="31"/>
      <c r="J23" s="96">
        <f t="shared" si="1"/>
        <v>0</v>
      </c>
      <c r="N23" s="31"/>
      <c r="P23" s="96">
        <f t="shared" si="2"/>
        <v>0</v>
      </c>
    </row>
    <row r="24" spans="2:16" x14ac:dyDescent="0.35">
      <c r="B24" s="31"/>
      <c r="D24" s="96">
        <f t="shared" si="0"/>
        <v>0</v>
      </c>
      <c r="H24" s="31"/>
      <c r="J24" s="96">
        <f t="shared" si="1"/>
        <v>0</v>
      </c>
      <c r="N24" s="31"/>
      <c r="P24" s="96">
        <f t="shared" si="2"/>
        <v>0</v>
      </c>
    </row>
    <row r="25" spans="2:16" x14ac:dyDescent="0.35">
      <c r="B25" s="31"/>
      <c r="D25" s="96">
        <f t="shared" si="0"/>
        <v>0</v>
      </c>
      <c r="H25" s="31"/>
      <c r="J25" s="96">
        <f t="shared" si="1"/>
        <v>0</v>
      </c>
      <c r="N25" s="31"/>
      <c r="P25" s="96">
        <f t="shared" si="2"/>
        <v>0</v>
      </c>
    </row>
    <row r="26" spans="2:16" x14ac:dyDescent="0.35">
      <c r="B26" s="31"/>
      <c r="D26" s="96">
        <f t="shared" si="0"/>
        <v>0</v>
      </c>
      <c r="H26" s="31"/>
      <c r="J26" s="96">
        <f t="shared" si="1"/>
        <v>0</v>
      </c>
      <c r="N26" s="31"/>
      <c r="P26" s="96">
        <f t="shared" si="2"/>
        <v>0</v>
      </c>
    </row>
    <row r="27" spans="2:16" x14ac:dyDescent="0.35">
      <c r="B27" s="31"/>
      <c r="D27" s="96">
        <f t="shared" si="0"/>
        <v>0</v>
      </c>
      <c r="H27" s="31"/>
      <c r="J27" s="96">
        <f t="shared" si="1"/>
        <v>0</v>
      </c>
      <c r="N27" s="31"/>
      <c r="P27" s="96">
        <f t="shared" si="2"/>
        <v>0</v>
      </c>
    </row>
    <row r="28" spans="2:16" x14ac:dyDescent="0.35">
      <c r="B28" s="31"/>
      <c r="D28" s="96">
        <f t="shared" si="0"/>
        <v>0</v>
      </c>
      <c r="H28" s="31"/>
      <c r="J28" s="96">
        <f t="shared" si="1"/>
        <v>0</v>
      </c>
      <c r="N28" s="31"/>
      <c r="P28" s="96">
        <f t="shared" si="2"/>
        <v>0</v>
      </c>
    </row>
    <row r="29" spans="2:16" x14ac:dyDescent="0.35">
      <c r="B29" s="31"/>
      <c r="D29" s="96">
        <f t="shared" si="0"/>
        <v>0</v>
      </c>
      <c r="H29" s="31"/>
      <c r="J29" s="96">
        <f t="shared" si="1"/>
        <v>0</v>
      </c>
      <c r="N29" s="31"/>
      <c r="P29" s="96">
        <f t="shared" si="2"/>
        <v>0</v>
      </c>
    </row>
    <row r="30" spans="2:16" x14ac:dyDescent="0.35">
      <c r="B30" s="31"/>
      <c r="D30" s="96">
        <f t="shared" si="0"/>
        <v>0</v>
      </c>
      <c r="H30" s="31"/>
      <c r="J30" s="96">
        <f t="shared" si="1"/>
        <v>0</v>
      </c>
      <c r="N30" s="31"/>
      <c r="P30" s="96">
        <f t="shared" si="2"/>
        <v>0</v>
      </c>
    </row>
    <row r="31" spans="2:16" x14ac:dyDescent="0.35">
      <c r="B31" s="31"/>
      <c r="D31" s="96">
        <f t="shared" si="0"/>
        <v>0</v>
      </c>
      <c r="H31" s="31"/>
      <c r="J31" s="96">
        <f t="shared" si="1"/>
        <v>0</v>
      </c>
      <c r="N31" s="31"/>
      <c r="P31" s="96">
        <f t="shared" si="2"/>
        <v>0</v>
      </c>
    </row>
    <row r="32" spans="2:16" x14ac:dyDescent="0.35">
      <c r="B32" s="31"/>
      <c r="D32" s="96">
        <f t="shared" si="0"/>
        <v>0</v>
      </c>
      <c r="H32" s="31"/>
      <c r="J32" s="96">
        <f t="shared" si="1"/>
        <v>0</v>
      </c>
      <c r="N32" s="31"/>
      <c r="P32" s="96">
        <f t="shared" si="2"/>
        <v>0</v>
      </c>
    </row>
    <row r="33" spans="2:16" x14ac:dyDescent="0.35">
      <c r="B33" s="31"/>
      <c r="D33" s="96">
        <f t="shared" si="0"/>
        <v>0</v>
      </c>
      <c r="H33" s="31"/>
      <c r="J33" s="96">
        <f t="shared" si="1"/>
        <v>0</v>
      </c>
      <c r="N33" s="31"/>
      <c r="P33" s="96">
        <f t="shared" si="2"/>
        <v>0</v>
      </c>
    </row>
    <row r="34" spans="2:16" x14ac:dyDescent="0.35">
      <c r="B34" s="31"/>
      <c r="D34" s="96">
        <f t="shared" si="0"/>
        <v>0</v>
      </c>
      <c r="H34" s="31"/>
      <c r="J34" s="96">
        <f t="shared" si="1"/>
        <v>0</v>
      </c>
      <c r="N34" s="31"/>
      <c r="P34" s="96">
        <f t="shared" si="2"/>
        <v>0</v>
      </c>
    </row>
    <row r="35" spans="2:16" x14ac:dyDescent="0.35">
      <c r="B35" s="31"/>
      <c r="D35" s="96">
        <f t="shared" si="0"/>
        <v>0</v>
      </c>
      <c r="H35" s="31"/>
      <c r="J35" s="96">
        <f t="shared" si="1"/>
        <v>0</v>
      </c>
      <c r="N35" s="31"/>
      <c r="P35" s="96">
        <f t="shared" si="2"/>
        <v>0</v>
      </c>
    </row>
    <row r="36" spans="2:16" x14ac:dyDescent="0.35">
      <c r="J36" s="96">
        <f t="shared" si="1"/>
        <v>0</v>
      </c>
      <c r="P36" s="96">
        <f t="shared" si="2"/>
        <v>0</v>
      </c>
    </row>
    <row r="37" spans="2:16" x14ac:dyDescent="0.35">
      <c r="J37" s="96">
        <f t="shared" si="1"/>
        <v>0</v>
      </c>
      <c r="P37" s="96">
        <f t="shared" si="2"/>
        <v>0</v>
      </c>
    </row>
    <row r="38" spans="2:16" x14ac:dyDescent="0.35">
      <c r="J38" s="96">
        <f t="shared" si="1"/>
        <v>0</v>
      </c>
      <c r="P38" s="96">
        <f t="shared" si="2"/>
        <v>0</v>
      </c>
    </row>
    <row r="39" spans="2:16" x14ac:dyDescent="0.35">
      <c r="J39" s="96">
        <f t="shared" si="1"/>
        <v>0</v>
      </c>
      <c r="P39" s="96">
        <f t="shared" si="2"/>
        <v>0</v>
      </c>
    </row>
    <row r="40" spans="2:16" x14ac:dyDescent="0.35">
      <c r="J40" s="96">
        <f t="shared" si="1"/>
        <v>0</v>
      </c>
      <c r="P40" s="96">
        <f t="shared" si="2"/>
        <v>0</v>
      </c>
    </row>
    <row r="41" spans="2:16" x14ac:dyDescent="0.35">
      <c r="J41" s="96">
        <f t="shared" si="1"/>
        <v>0</v>
      </c>
      <c r="P41" s="96">
        <f t="shared" si="2"/>
        <v>0</v>
      </c>
    </row>
    <row r="42" spans="2:16" x14ac:dyDescent="0.35">
      <c r="J42" s="96">
        <f t="shared" si="1"/>
        <v>0</v>
      </c>
      <c r="P42" s="96">
        <f t="shared" si="2"/>
        <v>0</v>
      </c>
    </row>
    <row r="43" spans="2:16" x14ac:dyDescent="0.35">
      <c r="J43" s="96">
        <f t="shared" si="1"/>
        <v>0</v>
      </c>
      <c r="P43" s="96">
        <f t="shared" si="2"/>
        <v>0</v>
      </c>
    </row>
    <row r="44" spans="2:16" x14ac:dyDescent="0.35">
      <c r="J44" s="96">
        <f t="shared" si="1"/>
        <v>0</v>
      </c>
      <c r="P44" s="96">
        <f t="shared" si="2"/>
        <v>0</v>
      </c>
    </row>
    <row r="45" spans="2:16" x14ac:dyDescent="0.35">
      <c r="J45" s="96">
        <f t="shared" si="1"/>
        <v>0</v>
      </c>
      <c r="P45" s="96">
        <f t="shared" si="2"/>
        <v>0</v>
      </c>
    </row>
    <row r="46" spans="2:16" x14ac:dyDescent="0.35">
      <c r="J46" s="96">
        <f t="shared" si="1"/>
        <v>0</v>
      </c>
      <c r="P46" s="96">
        <f t="shared" si="2"/>
        <v>0</v>
      </c>
    </row>
    <row r="47" spans="2:16" x14ac:dyDescent="0.35">
      <c r="J47" s="96">
        <f t="shared" si="1"/>
        <v>0</v>
      </c>
      <c r="P47" s="96">
        <f t="shared" si="2"/>
        <v>0</v>
      </c>
    </row>
    <row r="48" spans="2:16" x14ac:dyDescent="0.35">
      <c r="J48" s="96">
        <f t="shared" si="1"/>
        <v>0</v>
      </c>
      <c r="P48" s="96">
        <f t="shared" si="2"/>
        <v>0</v>
      </c>
    </row>
    <row r="49" spans="10:16" x14ac:dyDescent="0.35">
      <c r="J49" s="96">
        <f t="shared" si="1"/>
        <v>0</v>
      </c>
      <c r="P49" s="96">
        <f t="shared" si="2"/>
        <v>0</v>
      </c>
    </row>
    <row r="50" spans="10:16" x14ac:dyDescent="0.35">
      <c r="J50" s="96">
        <f t="shared" si="1"/>
        <v>0</v>
      </c>
      <c r="P50" s="96">
        <f t="shared" si="2"/>
        <v>0</v>
      </c>
    </row>
    <row r="51" spans="10:16" x14ac:dyDescent="0.35">
      <c r="J51" s="96">
        <f t="shared" si="1"/>
        <v>0</v>
      </c>
      <c r="P51" s="96">
        <f t="shared" si="2"/>
        <v>0</v>
      </c>
    </row>
    <row r="52" spans="10:16" x14ac:dyDescent="0.35">
      <c r="J52" s="96">
        <f t="shared" si="1"/>
        <v>0</v>
      </c>
      <c r="P52" s="96">
        <f t="shared" si="2"/>
        <v>0</v>
      </c>
    </row>
    <row r="53" spans="10:16" x14ac:dyDescent="0.35">
      <c r="J53" s="96">
        <f t="shared" si="1"/>
        <v>0</v>
      </c>
      <c r="P53" s="96">
        <f t="shared" si="2"/>
        <v>0</v>
      </c>
    </row>
    <row r="54" spans="10:16" x14ac:dyDescent="0.35">
      <c r="J54" s="96">
        <f t="shared" si="1"/>
        <v>0</v>
      </c>
      <c r="P54" s="96">
        <f t="shared" si="2"/>
        <v>0</v>
      </c>
    </row>
    <row r="55" spans="10:16" x14ac:dyDescent="0.35">
      <c r="J55" s="96">
        <f t="shared" si="1"/>
        <v>0</v>
      </c>
      <c r="P55" s="96">
        <f t="shared" si="2"/>
        <v>0</v>
      </c>
    </row>
    <row r="56" spans="10:16" x14ac:dyDescent="0.35">
      <c r="J56" s="96">
        <f t="shared" si="1"/>
        <v>0</v>
      </c>
      <c r="P56" s="96">
        <f t="shared" si="2"/>
        <v>0</v>
      </c>
    </row>
    <row r="57" spans="10:16" x14ac:dyDescent="0.35">
      <c r="J57" s="96">
        <f t="shared" si="1"/>
        <v>0</v>
      </c>
      <c r="P57" s="96">
        <f t="shared" si="2"/>
        <v>0</v>
      </c>
    </row>
    <row r="58" spans="10:16" x14ac:dyDescent="0.35">
      <c r="J58" s="96">
        <f t="shared" si="1"/>
        <v>0</v>
      </c>
      <c r="P58" s="96">
        <f t="shared" si="2"/>
        <v>0</v>
      </c>
    </row>
    <row r="59" spans="10:16" x14ac:dyDescent="0.35">
      <c r="J59" s="96">
        <f t="shared" si="1"/>
        <v>0</v>
      </c>
      <c r="P59" s="96">
        <f t="shared" si="2"/>
        <v>0</v>
      </c>
    </row>
    <row r="60" spans="10:16" x14ac:dyDescent="0.35">
      <c r="J60" s="96">
        <f t="shared" si="1"/>
        <v>0</v>
      </c>
      <c r="P60" s="96">
        <f t="shared" si="2"/>
        <v>0</v>
      </c>
    </row>
    <row r="61" spans="10:16" x14ac:dyDescent="0.35">
      <c r="J61" s="96">
        <f t="shared" si="1"/>
        <v>0</v>
      </c>
      <c r="P61" s="96">
        <f t="shared" si="2"/>
        <v>0</v>
      </c>
    </row>
    <row r="62" spans="10:16" x14ac:dyDescent="0.35">
      <c r="J62" s="96">
        <f t="shared" si="1"/>
        <v>0</v>
      </c>
      <c r="P62" s="96">
        <f t="shared" si="2"/>
        <v>0</v>
      </c>
    </row>
    <row r="63" spans="10:16" x14ac:dyDescent="0.35">
      <c r="J63" s="96">
        <f t="shared" si="1"/>
        <v>0</v>
      </c>
      <c r="P63" s="96">
        <f t="shared" si="2"/>
        <v>0</v>
      </c>
    </row>
    <row r="64" spans="10:16" x14ac:dyDescent="0.35">
      <c r="J64" s="96">
        <f t="shared" si="1"/>
        <v>0</v>
      </c>
      <c r="P64" s="96">
        <f t="shared" si="2"/>
        <v>0</v>
      </c>
    </row>
    <row r="65" spans="10:16" x14ac:dyDescent="0.35">
      <c r="J65" s="96">
        <f t="shared" si="1"/>
        <v>0</v>
      </c>
      <c r="P65" s="96">
        <f t="shared" si="2"/>
        <v>0</v>
      </c>
    </row>
    <row r="66" spans="10:16" x14ac:dyDescent="0.35">
      <c r="J66" s="96">
        <f t="shared" si="1"/>
        <v>0</v>
      </c>
      <c r="P66" s="96">
        <f t="shared" si="2"/>
        <v>0</v>
      </c>
    </row>
    <row r="67" spans="10:16" x14ac:dyDescent="0.35">
      <c r="J67" s="96">
        <f t="shared" ref="J67:J130" si="3">WORKDAY(H67,I67,Jours_feries)</f>
        <v>0</v>
      </c>
      <c r="P67" s="96">
        <f t="shared" ref="P67:P130" si="4">WORKDAY(N67,O67,Jours_feries)</f>
        <v>0</v>
      </c>
    </row>
    <row r="68" spans="10:16" x14ac:dyDescent="0.35">
      <c r="J68" s="96">
        <f t="shared" si="3"/>
        <v>0</v>
      </c>
      <c r="P68" s="96">
        <f t="shared" si="4"/>
        <v>0</v>
      </c>
    </row>
    <row r="69" spans="10:16" x14ac:dyDescent="0.35">
      <c r="J69" s="96">
        <f t="shared" si="3"/>
        <v>0</v>
      </c>
      <c r="P69" s="96">
        <f t="shared" si="4"/>
        <v>0</v>
      </c>
    </row>
    <row r="70" spans="10:16" x14ac:dyDescent="0.35">
      <c r="J70" s="96">
        <f t="shared" si="3"/>
        <v>0</v>
      </c>
      <c r="P70" s="96">
        <f t="shared" si="4"/>
        <v>0</v>
      </c>
    </row>
    <row r="71" spans="10:16" x14ac:dyDescent="0.35">
      <c r="J71" s="96">
        <f t="shared" si="3"/>
        <v>0</v>
      </c>
      <c r="P71" s="96">
        <f t="shared" si="4"/>
        <v>0</v>
      </c>
    </row>
    <row r="72" spans="10:16" x14ac:dyDescent="0.35">
      <c r="J72" s="96">
        <f t="shared" si="3"/>
        <v>0</v>
      </c>
      <c r="P72" s="96">
        <f t="shared" si="4"/>
        <v>0</v>
      </c>
    </row>
    <row r="73" spans="10:16" x14ac:dyDescent="0.35">
      <c r="J73" s="96">
        <f t="shared" si="3"/>
        <v>0</v>
      </c>
      <c r="P73" s="96">
        <f t="shared" si="4"/>
        <v>0</v>
      </c>
    </row>
    <row r="74" spans="10:16" x14ac:dyDescent="0.35">
      <c r="J74" s="96">
        <f t="shared" si="3"/>
        <v>0</v>
      </c>
      <c r="P74" s="96">
        <f t="shared" si="4"/>
        <v>0</v>
      </c>
    </row>
    <row r="75" spans="10:16" x14ac:dyDescent="0.35">
      <c r="J75" s="96">
        <f t="shared" si="3"/>
        <v>0</v>
      </c>
      <c r="P75" s="96">
        <f t="shared" si="4"/>
        <v>0</v>
      </c>
    </row>
    <row r="76" spans="10:16" x14ac:dyDescent="0.35">
      <c r="J76" s="96">
        <f t="shared" si="3"/>
        <v>0</v>
      </c>
      <c r="P76" s="96">
        <f t="shared" si="4"/>
        <v>0</v>
      </c>
    </row>
    <row r="77" spans="10:16" x14ac:dyDescent="0.35">
      <c r="J77" s="96">
        <f t="shared" si="3"/>
        <v>0</v>
      </c>
      <c r="P77" s="96">
        <f t="shared" si="4"/>
        <v>0</v>
      </c>
    </row>
    <row r="78" spans="10:16" x14ac:dyDescent="0.35">
      <c r="J78" s="96">
        <f t="shared" si="3"/>
        <v>0</v>
      </c>
      <c r="P78" s="96">
        <f t="shared" si="4"/>
        <v>0</v>
      </c>
    </row>
    <row r="79" spans="10:16" x14ac:dyDescent="0.35">
      <c r="J79" s="96">
        <f t="shared" si="3"/>
        <v>0</v>
      </c>
      <c r="P79" s="96">
        <f t="shared" si="4"/>
        <v>0</v>
      </c>
    </row>
    <row r="80" spans="10:16" x14ac:dyDescent="0.35">
      <c r="J80" s="96">
        <f t="shared" si="3"/>
        <v>0</v>
      </c>
      <c r="P80" s="96">
        <f t="shared" si="4"/>
        <v>0</v>
      </c>
    </row>
    <row r="81" spans="10:16" x14ac:dyDescent="0.35">
      <c r="J81" s="96">
        <f t="shared" si="3"/>
        <v>0</v>
      </c>
      <c r="P81" s="96">
        <f t="shared" si="4"/>
        <v>0</v>
      </c>
    </row>
    <row r="82" spans="10:16" x14ac:dyDescent="0.35">
      <c r="J82" s="96">
        <f t="shared" si="3"/>
        <v>0</v>
      </c>
      <c r="P82" s="96">
        <f t="shared" si="4"/>
        <v>0</v>
      </c>
    </row>
    <row r="83" spans="10:16" x14ac:dyDescent="0.35">
      <c r="J83" s="96">
        <f t="shared" si="3"/>
        <v>0</v>
      </c>
      <c r="P83" s="96">
        <f t="shared" si="4"/>
        <v>0</v>
      </c>
    </row>
    <row r="84" spans="10:16" x14ac:dyDescent="0.35">
      <c r="J84" s="96">
        <f t="shared" si="3"/>
        <v>0</v>
      </c>
      <c r="P84" s="96">
        <f t="shared" si="4"/>
        <v>0</v>
      </c>
    </row>
    <row r="85" spans="10:16" x14ac:dyDescent="0.35">
      <c r="J85" s="96">
        <f t="shared" si="3"/>
        <v>0</v>
      </c>
      <c r="P85" s="96">
        <f t="shared" si="4"/>
        <v>0</v>
      </c>
    </row>
    <row r="86" spans="10:16" x14ac:dyDescent="0.35">
      <c r="J86" s="96">
        <f t="shared" si="3"/>
        <v>0</v>
      </c>
      <c r="P86" s="96">
        <f t="shared" si="4"/>
        <v>0</v>
      </c>
    </row>
    <row r="87" spans="10:16" x14ac:dyDescent="0.35">
      <c r="J87" s="96">
        <f t="shared" si="3"/>
        <v>0</v>
      </c>
      <c r="P87" s="96">
        <f t="shared" si="4"/>
        <v>0</v>
      </c>
    </row>
    <row r="88" spans="10:16" x14ac:dyDescent="0.35">
      <c r="J88" s="96">
        <f t="shared" si="3"/>
        <v>0</v>
      </c>
      <c r="P88" s="96">
        <f t="shared" si="4"/>
        <v>0</v>
      </c>
    </row>
    <row r="89" spans="10:16" x14ac:dyDescent="0.35">
      <c r="J89" s="96">
        <f t="shared" si="3"/>
        <v>0</v>
      </c>
      <c r="P89" s="96">
        <f t="shared" si="4"/>
        <v>0</v>
      </c>
    </row>
    <row r="90" spans="10:16" x14ac:dyDescent="0.35">
      <c r="J90" s="96">
        <f t="shared" si="3"/>
        <v>0</v>
      </c>
      <c r="P90" s="96">
        <f t="shared" si="4"/>
        <v>0</v>
      </c>
    </row>
    <row r="91" spans="10:16" x14ac:dyDescent="0.35">
      <c r="J91" s="96">
        <f t="shared" si="3"/>
        <v>0</v>
      </c>
      <c r="P91" s="96">
        <f t="shared" si="4"/>
        <v>0</v>
      </c>
    </row>
    <row r="92" spans="10:16" x14ac:dyDescent="0.35">
      <c r="J92" s="96">
        <f t="shared" si="3"/>
        <v>0</v>
      </c>
      <c r="P92" s="96">
        <f t="shared" si="4"/>
        <v>0</v>
      </c>
    </row>
    <row r="93" spans="10:16" x14ac:dyDescent="0.35">
      <c r="J93" s="96">
        <f t="shared" si="3"/>
        <v>0</v>
      </c>
      <c r="P93" s="96">
        <f t="shared" si="4"/>
        <v>0</v>
      </c>
    </row>
    <row r="94" spans="10:16" x14ac:dyDescent="0.35">
      <c r="J94" s="96">
        <f t="shared" si="3"/>
        <v>0</v>
      </c>
      <c r="P94" s="96">
        <f t="shared" si="4"/>
        <v>0</v>
      </c>
    </row>
    <row r="95" spans="10:16" x14ac:dyDescent="0.35">
      <c r="J95" s="96">
        <f t="shared" si="3"/>
        <v>0</v>
      </c>
      <c r="P95" s="96">
        <f t="shared" si="4"/>
        <v>0</v>
      </c>
    </row>
    <row r="96" spans="10:16" x14ac:dyDescent="0.35">
      <c r="J96" s="96">
        <f t="shared" si="3"/>
        <v>0</v>
      </c>
      <c r="P96" s="96">
        <f t="shared" si="4"/>
        <v>0</v>
      </c>
    </row>
    <row r="97" spans="10:16" x14ac:dyDescent="0.35">
      <c r="J97" s="96">
        <f t="shared" si="3"/>
        <v>0</v>
      </c>
      <c r="P97" s="96">
        <f t="shared" si="4"/>
        <v>0</v>
      </c>
    </row>
    <row r="98" spans="10:16" x14ac:dyDescent="0.35">
      <c r="J98" s="96">
        <f t="shared" si="3"/>
        <v>0</v>
      </c>
      <c r="P98" s="96">
        <f t="shared" si="4"/>
        <v>0</v>
      </c>
    </row>
    <row r="99" spans="10:16" x14ac:dyDescent="0.35">
      <c r="J99" s="96">
        <f t="shared" si="3"/>
        <v>0</v>
      </c>
      <c r="P99" s="96">
        <f t="shared" si="4"/>
        <v>0</v>
      </c>
    </row>
    <row r="100" spans="10:16" x14ac:dyDescent="0.35">
      <c r="J100" s="96">
        <f t="shared" si="3"/>
        <v>0</v>
      </c>
      <c r="P100" s="96">
        <f t="shared" si="4"/>
        <v>0</v>
      </c>
    </row>
    <row r="101" spans="10:16" x14ac:dyDescent="0.35">
      <c r="J101" s="96">
        <f t="shared" si="3"/>
        <v>0</v>
      </c>
      <c r="P101" s="96">
        <f t="shared" si="4"/>
        <v>0</v>
      </c>
    </row>
    <row r="102" spans="10:16" x14ac:dyDescent="0.35">
      <c r="J102" s="96">
        <f t="shared" si="3"/>
        <v>0</v>
      </c>
      <c r="P102" s="96">
        <f t="shared" si="4"/>
        <v>0</v>
      </c>
    </row>
    <row r="103" spans="10:16" x14ac:dyDescent="0.35">
      <c r="J103" s="96">
        <f t="shared" si="3"/>
        <v>0</v>
      </c>
      <c r="P103" s="96">
        <f t="shared" si="4"/>
        <v>0</v>
      </c>
    </row>
    <row r="104" spans="10:16" x14ac:dyDescent="0.35">
      <c r="J104" s="96">
        <f t="shared" si="3"/>
        <v>0</v>
      </c>
      <c r="P104" s="96">
        <f t="shared" si="4"/>
        <v>0</v>
      </c>
    </row>
    <row r="105" spans="10:16" x14ac:dyDescent="0.35">
      <c r="J105" s="96">
        <f t="shared" si="3"/>
        <v>0</v>
      </c>
      <c r="P105" s="96">
        <f t="shared" si="4"/>
        <v>0</v>
      </c>
    </row>
    <row r="106" spans="10:16" x14ac:dyDescent="0.35">
      <c r="J106" s="96">
        <f t="shared" si="3"/>
        <v>0</v>
      </c>
      <c r="P106" s="96">
        <f t="shared" si="4"/>
        <v>0</v>
      </c>
    </row>
    <row r="107" spans="10:16" x14ac:dyDescent="0.35">
      <c r="J107" s="96">
        <f t="shared" si="3"/>
        <v>0</v>
      </c>
      <c r="P107" s="96">
        <f t="shared" si="4"/>
        <v>0</v>
      </c>
    </row>
    <row r="108" spans="10:16" x14ac:dyDescent="0.35">
      <c r="J108" s="96">
        <f t="shared" si="3"/>
        <v>0</v>
      </c>
      <c r="P108" s="96">
        <f t="shared" si="4"/>
        <v>0</v>
      </c>
    </row>
    <row r="109" spans="10:16" x14ac:dyDescent="0.35">
      <c r="J109" s="96">
        <f t="shared" si="3"/>
        <v>0</v>
      </c>
      <c r="P109" s="96">
        <f t="shared" si="4"/>
        <v>0</v>
      </c>
    </row>
    <row r="110" spans="10:16" x14ac:dyDescent="0.35">
      <c r="J110" s="96">
        <f t="shared" si="3"/>
        <v>0</v>
      </c>
      <c r="P110" s="96">
        <f t="shared" si="4"/>
        <v>0</v>
      </c>
    </row>
    <row r="111" spans="10:16" x14ac:dyDescent="0.35">
      <c r="J111" s="96">
        <f t="shared" si="3"/>
        <v>0</v>
      </c>
      <c r="P111" s="96">
        <f t="shared" si="4"/>
        <v>0</v>
      </c>
    </row>
    <row r="112" spans="10:16" x14ac:dyDescent="0.35">
      <c r="J112" s="96">
        <f t="shared" si="3"/>
        <v>0</v>
      </c>
      <c r="P112" s="96">
        <f t="shared" si="4"/>
        <v>0</v>
      </c>
    </row>
    <row r="113" spans="10:16" x14ac:dyDescent="0.35">
      <c r="J113" s="96">
        <f t="shared" si="3"/>
        <v>0</v>
      </c>
      <c r="P113" s="96">
        <f t="shared" si="4"/>
        <v>0</v>
      </c>
    </row>
    <row r="114" spans="10:16" x14ac:dyDescent="0.35">
      <c r="J114" s="96">
        <f t="shared" si="3"/>
        <v>0</v>
      </c>
      <c r="P114" s="96">
        <f t="shared" si="4"/>
        <v>0</v>
      </c>
    </row>
    <row r="115" spans="10:16" x14ac:dyDescent="0.35">
      <c r="J115" s="96">
        <f t="shared" si="3"/>
        <v>0</v>
      </c>
      <c r="P115" s="96">
        <f t="shared" si="4"/>
        <v>0</v>
      </c>
    </row>
    <row r="116" spans="10:16" x14ac:dyDescent="0.35">
      <c r="J116" s="96">
        <f t="shared" si="3"/>
        <v>0</v>
      </c>
      <c r="P116" s="96">
        <f t="shared" si="4"/>
        <v>0</v>
      </c>
    </row>
    <row r="117" spans="10:16" x14ac:dyDescent="0.35">
      <c r="J117" s="96">
        <f t="shared" si="3"/>
        <v>0</v>
      </c>
      <c r="P117" s="96">
        <f t="shared" si="4"/>
        <v>0</v>
      </c>
    </row>
    <row r="118" spans="10:16" x14ac:dyDescent="0.35">
      <c r="J118" s="96">
        <f t="shared" si="3"/>
        <v>0</v>
      </c>
      <c r="P118" s="96">
        <f t="shared" si="4"/>
        <v>0</v>
      </c>
    </row>
    <row r="119" spans="10:16" x14ac:dyDescent="0.35">
      <c r="J119" s="96">
        <f t="shared" si="3"/>
        <v>0</v>
      </c>
      <c r="P119" s="96">
        <f t="shared" si="4"/>
        <v>0</v>
      </c>
    </row>
    <row r="120" spans="10:16" x14ac:dyDescent="0.35">
      <c r="J120" s="96">
        <f t="shared" si="3"/>
        <v>0</v>
      </c>
      <c r="P120" s="96">
        <f t="shared" si="4"/>
        <v>0</v>
      </c>
    </row>
    <row r="121" spans="10:16" x14ac:dyDescent="0.35">
      <c r="J121" s="96">
        <f t="shared" si="3"/>
        <v>0</v>
      </c>
      <c r="P121" s="96">
        <f t="shared" si="4"/>
        <v>0</v>
      </c>
    </row>
    <row r="122" spans="10:16" x14ac:dyDescent="0.35">
      <c r="J122" s="96">
        <f t="shared" si="3"/>
        <v>0</v>
      </c>
      <c r="P122" s="96">
        <f t="shared" si="4"/>
        <v>0</v>
      </c>
    </row>
    <row r="123" spans="10:16" x14ac:dyDescent="0.35">
      <c r="J123" s="96">
        <f t="shared" si="3"/>
        <v>0</v>
      </c>
      <c r="P123" s="96">
        <f t="shared" si="4"/>
        <v>0</v>
      </c>
    </row>
    <row r="124" spans="10:16" x14ac:dyDescent="0.35">
      <c r="J124" s="96">
        <f t="shared" si="3"/>
        <v>0</v>
      </c>
      <c r="P124" s="96">
        <f t="shared" si="4"/>
        <v>0</v>
      </c>
    </row>
    <row r="125" spans="10:16" x14ac:dyDescent="0.35">
      <c r="J125" s="96">
        <f t="shared" si="3"/>
        <v>0</v>
      </c>
      <c r="P125" s="96">
        <f t="shared" si="4"/>
        <v>0</v>
      </c>
    </row>
    <row r="126" spans="10:16" x14ac:dyDescent="0.35">
      <c r="J126" s="96">
        <f t="shared" si="3"/>
        <v>0</v>
      </c>
      <c r="P126" s="96">
        <f t="shared" si="4"/>
        <v>0</v>
      </c>
    </row>
    <row r="127" spans="10:16" x14ac:dyDescent="0.35">
      <c r="J127" s="96">
        <f t="shared" si="3"/>
        <v>0</v>
      </c>
      <c r="P127" s="96">
        <f t="shared" si="4"/>
        <v>0</v>
      </c>
    </row>
    <row r="128" spans="10:16" x14ac:dyDescent="0.35">
      <c r="J128" s="96">
        <f t="shared" si="3"/>
        <v>0</v>
      </c>
      <c r="P128" s="96">
        <f t="shared" si="4"/>
        <v>0</v>
      </c>
    </row>
    <row r="129" spans="10:16" x14ac:dyDescent="0.35">
      <c r="J129" s="96">
        <f t="shared" si="3"/>
        <v>0</v>
      </c>
      <c r="P129" s="96">
        <f t="shared" si="4"/>
        <v>0</v>
      </c>
    </row>
    <row r="130" spans="10:16" x14ac:dyDescent="0.35">
      <c r="J130" s="96">
        <f t="shared" si="3"/>
        <v>0</v>
      </c>
      <c r="P130" s="96">
        <f t="shared" si="4"/>
        <v>0</v>
      </c>
    </row>
    <row r="131" spans="10:16" x14ac:dyDescent="0.35">
      <c r="J131" s="96">
        <f t="shared" ref="J131:J194" si="5">WORKDAY(H131,I131,Jours_feries)</f>
        <v>0</v>
      </c>
      <c r="P131" s="96">
        <f t="shared" ref="P131:P194" si="6">WORKDAY(N131,O131,Jours_feries)</f>
        <v>0</v>
      </c>
    </row>
    <row r="132" spans="10:16" x14ac:dyDescent="0.35">
      <c r="J132" s="96">
        <f t="shared" si="5"/>
        <v>0</v>
      </c>
      <c r="P132" s="96">
        <f t="shared" si="6"/>
        <v>0</v>
      </c>
    </row>
    <row r="133" spans="10:16" x14ac:dyDescent="0.35">
      <c r="J133" s="96">
        <f t="shared" si="5"/>
        <v>0</v>
      </c>
      <c r="P133" s="96">
        <f t="shared" si="6"/>
        <v>0</v>
      </c>
    </row>
    <row r="134" spans="10:16" x14ac:dyDescent="0.35">
      <c r="J134" s="96">
        <f t="shared" si="5"/>
        <v>0</v>
      </c>
      <c r="P134" s="96">
        <f t="shared" si="6"/>
        <v>0</v>
      </c>
    </row>
    <row r="135" spans="10:16" x14ac:dyDescent="0.35">
      <c r="J135" s="96">
        <f t="shared" si="5"/>
        <v>0</v>
      </c>
      <c r="P135" s="96">
        <f t="shared" si="6"/>
        <v>0</v>
      </c>
    </row>
    <row r="136" spans="10:16" x14ac:dyDescent="0.35">
      <c r="J136" s="96">
        <f t="shared" si="5"/>
        <v>0</v>
      </c>
      <c r="P136" s="96">
        <f t="shared" si="6"/>
        <v>0</v>
      </c>
    </row>
    <row r="137" spans="10:16" x14ac:dyDescent="0.35">
      <c r="J137" s="96">
        <f t="shared" si="5"/>
        <v>0</v>
      </c>
      <c r="P137" s="96">
        <f t="shared" si="6"/>
        <v>0</v>
      </c>
    </row>
    <row r="138" spans="10:16" x14ac:dyDescent="0.35">
      <c r="J138" s="96">
        <f t="shared" si="5"/>
        <v>0</v>
      </c>
      <c r="P138" s="96">
        <f t="shared" si="6"/>
        <v>0</v>
      </c>
    </row>
    <row r="139" spans="10:16" x14ac:dyDescent="0.35">
      <c r="J139" s="96">
        <f t="shared" si="5"/>
        <v>0</v>
      </c>
      <c r="P139" s="96">
        <f t="shared" si="6"/>
        <v>0</v>
      </c>
    </row>
    <row r="140" spans="10:16" x14ac:dyDescent="0.35">
      <c r="J140" s="96">
        <f t="shared" si="5"/>
        <v>0</v>
      </c>
      <c r="P140" s="96">
        <f t="shared" si="6"/>
        <v>0</v>
      </c>
    </row>
    <row r="141" spans="10:16" x14ac:dyDescent="0.35">
      <c r="J141" s="96">
        <f t="shared" si="5"/>
        <v>0</v>
      </c>
      <c r="P141" s="96">
        <f t="shared" si="6"/>
        <v>0</v>
      </c>
    </row>
    <row r="142" spans="10:16" x14ac:dyDescent="0.35">
      <c r="J142" s="96">
        <f t="shared" si="5"/>
        <v>0</v>
      </c>
      <c r="P142" s="96">
        <f t="shared" si="6"/>
        <v>0</v>
      </c>
    </row>
    <row r="143" spans="10:16" x14ac:dyDescent="0.35">
      <c r="J143" s="96">
        <f t="shared" si="5"/>
        <v>0</v>
      </c>
      <c r="P143" s="96">
        <f t="shared" si="6"/>
        <v>0</v>
      </c>
    </row>
    <row r="144" spans="10:16" x14ac:dyDescent="0.35">
      <c r="J144" s="96">
        <f t="shared" si="5"/>
        <v>0</v>
      </c>
      <c r="P144" s="96">
        <f t="shared" si="6"/>
        <v>0</v>
      </c>
    </row>
    <row r="145" spans="10:16" x14ac:dyDescent="0.35">
      <c r="J145" s="96">
        <f t="shared" si="5"/>
        <v>0</v>
      </c>
      <c r="P145" s="96">
        <f t="shared" si="6"/>
        <v>0</v>
      </c>
    </row>
    <row r="146" spans="10:16" x14ac:dyDescent="0.35">
      <c r="J146" s="96">
        <f t="shared" si="5"/>
        <v>0</v>
      </c>
      <c r="P146" s="96">
        <f t="shared" si="6"/>
        <v>0</v>
      </c>
    </row>
    <row r="147" spans="10:16" x14ac:dyDescent="0.35">
      <c r="J147" s="96">
        <f t="shared" si="5"/>
        <v>0</v>
      </c>
      <c r="P147" s="96">
        <f t="shared" si="6"/>
        <v>0</v>
      </c>
    </row>
    <row r="148" spans="10:16" x14ac:dyDescent="0.35">
      <c r="J148" s="96">
        <f t="shared" si="5"/>
        <v>0</v>
      </c>
      <c r="P148" s="96">
        <f t="shared" si="6"/>
        <v>0</v>
      </c>
    </row>
    <row r="149" spans="10:16" x14ac:dyDescent="0.35">
      <c r="J149" s="96">
        <f t="shared" si="5"/>
        <v>0</v>
      </c>
      <c r="P149" s="96">
        <f t="shared" si="6"/>
        <v>0</v>
      </c>
    </row>
    <row r="150" spans="10:16" x14ac:dyDescent="0.35">
      <c r="J150" s="96">
        <f t="shared" si="5"/>
        <v>0</v>
      </c>
      <c r="P150" s="96">
        <f t="shared" si="6"/>
        <v>0</v>
      </c>
    </row>
    <row r="151" spans="10:16" x14ac:dyDescent="0.35">
      <c r="J151" s="96">
        <f t="shared" si="5"/>
        <v>0</v>
      </c>
      <c r="P151" s="96">
        <f t="shared" si="6"/>
        <v>0</v>
      </c>
    </row>
    <row r="152" spans="10:16" x14ac:dyDescent="0.35">
      <c r="J152" s="96">
        <f t="shared" si="5"/>
        <v>0</v>
      </c>
      <c r="P152" s="96">
        <f t="shared" si="6"/>
        <v>0</v>
      </c>
    </row>
    <row r="153" spans="10:16" x14ac:dyDescent="0.35">
      <c r="J153" s="96">
        <f t="shared" si="5"/>
        <v>0</v>
      </c>
      <c r="P153" s="96">
        <f t="shared" si="6"/>
        <v>0</v>
      </c>
    </row>
    <row r="154" spans="10:16" x14ac:dyDescent="0.35">
      <c r="J154" s="96">
        <f t="shared" si="5"/>
        <v>0</v>
      </c>
      <c r="P154" s="96">
        <f t="shared" si="6"/>
        <v>0</v>
      </c>
    </row>
    <row r="155" spans="10:16" x14ac:dyDescent="0.35">
      <c r="J155" s="96">
        <f t="shared" si="5"/>
        <v>0</v>
      </c>
      <c r="P155" s="96">
        <f t="shared" si="6"/>
        <v>0</v>
      </c>
    </row>
    <row r="156" spans="10:16" x14ac:dyDescent="0.35">
      <c r="J156" s="96">
        <f t="shared" si="5"/>
        <v>0</v>
      </c>
      <c r="P156" s="96">
        <f t="shared" si="6"/>
        <v>0</v>
      </c>
    </row>
    <row r="157" spans="10:16" x14ac:dyDescent="0.35">
      <c r="J157" s="96">
        <f t="shared" si="5"/>
        <v>0</v>
      </c>
      <c r="P157" s="96">
        <f t="shared" si="6"/>
        <v>0</v>
      </c>
    </row>
    <row r="158" spans="10:16" x14ac:dyDescent="0.35">
      <c r="J158" s="96">
        <f t="shared" si="5"/>
        <v>0</v>
      </c>
      <c r="P158" s="96">
        <f t="shared" si="6"/>
        <v>0</v>
      </c>
    </row>
    <row r="159" spans="10:16" x14ac:dyDescent="0.35">
      <c r="J159" s="96">
        <f t="shared" si="5"/>
        <v>0</v>
      </c>
      <c r="P159" s="96">
        <f t="shared" si="6"/>
        <v>0</v>
      </c>
    </row>
    <row r="160" spans="10:16" x14ac:dyDescent="0.35">
      <c r="J160" s="96">
        <f t="shared" si="5"/>
        <v>0</v>
      </c>
      <c r="P160" s="96">
        <f t="shared" si="6"/>
        <v>0</v>
      </c>
    </row>
    <row r="161" spans="10:16" x14ac:dyDescent="0.35">
      <c r="J161" s="96">
        <f t="shared" si="5"/>
        <v>0</v>
      </c>
      <c r="P161" s="96">
        <f t="shared" si="6"/>
        <v>0</v>
      </c>
    </row>
    <row r="162" spans="10:16" x14ac:dyDescent="0.35">
      <c r="J162" s="96">
        <f t="shared" si="5"/>
        <v>0</v>
      </c>
      <c r="P162" s="96">
        <f t="shared" si="6"/>
        <v>0</v>
      </c>
    </row>
    <row r="163" spans="10:16" x14ac:dyDescent="0.35">
      <c r="J163" s="96">
        <f t="shared" si="5"/>
        <v>0</v>
      </c>
      <c r="P163" s="96">
        <f t="shared" si="6"/>
        <v>0</v>
      </c>
    </row>
    <row r="164" spans="10:16" x14ac:dyDescent="0.35">
      <c r="J164" s="96">
        <f t="shared" si="5"/>
        <v>0</v>
      </c>
      <c r="P164" s="96">
        <f t="shared" si="6"/>
        <v>0</v>
      </c>
    </row>
    <row r="165" spans="10:16" x14ac:dyDescent="0.35">
      <c r="J165" s="96">
        <f t="shared" si="5"/>
        <v>0</v>
      </c>
      <c r="P165" s="96">
        <f t="shared" si="6"/>
        <v>0</v>
      </c>
    </row>
    <row r="166" spans="10:16" x14ac:dyDescent="0.35">
      <c r="J166" s="96">
        <f t="shared" si="5"/>
        <v>0</v>
      </c>
      <c r="P166" s="96">
        <f t="shared" si="6"/>
        <v>0</v>
      </c>
    </row>
    <row r="167" spans="10:16" x14ac:dyDescent="0.35">
      <c r="J167" s="96">
        <f t="shared" si="5"/>
        <v>0</v>
      </c>
      <c r="P167" s="96">
        <f t="shared" si="6"/>
        <v>0</v>
      </c>
    </row>
    <row r="168" spans="10:16" x14ac:dyDescent="0.35">
      <c r="J168" s="96">
        <f t="shared" si="5"/>
        <v>0</v>
      </c>
      <c r="P168" s="96">
        <f t="shared" si="6"/>
        <v>0</v>
      </c>
    </row>
    <row r="169" spans="10:16" x14ac:dyDescent="0.35">
      <c r="J169" s="96">
        <f t="shared" si="5"/>
        <v>0</v>
      </c>
      <c r="P169" s="96">
        <f t="shared" si="6"/>
        <v>0</v>
      </c>
    </row>
    <row r="170" spans="10:16" x14ac:dyDescent="0.35">
      <c r="J170" s="96">
        <f t="shared" si="5"/>
        <v>0</v>
      </c>
      <c r="P170" s="96">
        <f t="shared" si="6"/>
        <v>0</v>
      </c>
    </row>
    <row r="171" spans="10:16" x14ac:dyDescent="0.35">
      <c r="J171" s="96">
        <f t="shared" si="5"/>
        <v>0</v>
      </c>
      <c r="P171" s="96">
        <f t="shared" si="6"/>
        <v>0</v>
      </c>
    </row>
    <row r="172" spans="10:16" x14ac:dyDescent="0.35">
      <c r="J172" s="96">
        <f t="shared" si="5"/>
        <v>0</v>
      </c>
      <c r="P172" s="96">
        <f t="shared" si="6"/>
        <v>0</v>
      </c>
    </row>
    <row r="173" spans="10:16" x14ac:dyDescent="0.35">
      <c r="J173" s="96">
        <f t="shared" si="5"/>
        <v>0</v>
      </c>
      <c r="P173" s="96">
        <f t="shared" si="6"/>
        <v>0</v>
      </c>
    </row>
    <row r="174" spans="10:16" x14ac:dyDescent="0.35">
      <c r="J174" s="96">
        <f t="shared" si="5"/>
        <v>0</v>
      </c>
      <c r="P174" s="96">
        <f t="shared" si="6"/>
        <v>0</v>
      </c>
    </row>
    <row r="175" spans="10:16" x14ac:dyDescent="0.35">
      <c r="J175" s="96">
        <f t="shared" si="5"/>
        <v>0</v>
      </c>
      <c r="P175" s="96">
        <f t="shared" si="6"/>
        <v>0</v>
      </c>
    </row>
    <row r="176" spans="10:16" x14ac:dyDescent="0.35">
      <c r="J176" s="96">
        <f t="shared" si="5"/>
        <v>0</v>
      </c>
      <c r="P176" s="96">
        <f t="shared" si="6"/>
        <v>0</v>
      </c>
    </row>
    <row r="177" spans="10:16" x14ac:dyDescent="0.35">
      <c r="J177" s="96">
        <f t="shared" si="5"/>
        <v>0</v>
      </c>
      <c r="P177" s="96">
        <f t="shared" si="6"/>
        <v>0</v>
      </c>
    </row>
    <row r="178" spans="10:16" x14ac:dyDescent="0.35">
      <c r="J178" s="96">
        <f t="shared" si="5"/>
        <v>0</v>
      </c>
      <c r="P178" s="96">
        <f t="shared" si="6"/>
        <v>0</v>
      </c>
    </row>
    <row r="179" spans="10:16" x14ac:dyDescent="0.35">
      <c r="J179" s="96">
        <f t="shared" si="5"/>
        <v>0</v>
      </c>
      <c r="P179" s="96">
        <f t="shared" si="6"/>
        <v>0</v>
      </c>
    </row>
    <row r="180" spans="10:16" x14ac:dyDescent="0.35">
      <c r="J180" s="96">
        <f t="shared" si="5"/>
        <v>0</v>
      </c>
      <c r="P180" s="96">
        <f t="shared" si="6"/>
        <v>0</v>
      </c>
    </row>
    <row r="181" spans="10:16" x14ac:dyDescent="0.35">
      <c r="J181" s="96">
        <f t="shared" si="5"/>
        <v>0</v>
      </c>
      <c r="P181" s="96">
        <f t="shared" si="6"/>
        <v>0</v>
      </c>
    </row>
    <row r="182" spans="10:16" x14ac:dyDescent="0.35">
      <c r="J182" s="96">
        <f t="shared" si="5"/>
        <v>0</v>
      </c>
      <c r="P182" s="96">
        <f t="shared" si="6"/>
        <v>0</v>
      </c>
    </row>
    <row r="183" spans="10:16" x14ac:dyDescent="0.35">
      <c r="J183" s="96">
        <f t="shared" si="5"/>
        <v>0</v>
      </c>
      <c r="P183" s="96">
        <f t="shared" si="6"/>
        <v>0</v>
      </c>
    </row>
    <row r="184" spans="10:16" x14ac:dyDescent="0.35">
      <c r="J184" s="96">
        <f t="shared" si="5"/>
        <v>0</v>
      </c>
      <c r="P184" s="96">
        <f t="shared" si="6"/>
        <v>0</v>
      </c>
    </row>
    <row r="185" spans="10:16" x14ac:dyDescent="0.35">
      <c r="J185" s="96">
        <f t="shared" si="5"/>
        <v>0</v>
      </c>
      <c r="P185" s="96">
        <f t="shared" si="6"/>
        <v>0</v>
      </c>
    </row>
    <row r="186" spans="10:16" x14ac:dyDescent="0.35">
      <c r="J186" s="96">
        <f t="shared" si="5"/>
        <v>0</v>
      </c>
      <c r="P186" s="96">
        <f t="shared" si="6"/>
        <v>0</v>
      </c>
    </row>
    <row r="187" spans="10:16" x14ac:dyDescent="0.35">
      <c r="J187" s="96">
        <f t="shared" si="5"/>
        <v>0</v>
      </c>
      <c r="P187" s="96">
        <f t="shared" si="6"/>
        <v>0</v>
      </c>
    </row>
    <row r="188" spans="10:16" x14ac:dyDescent="0.35">
      <c r="J188" s="96">
        <f t="shared" si="5"/>
        <v>0</v>
      </c>
      <c r="P188" s="96">
        <f t="shared" si="6"/>
        <v>0</v>
      </c>
    </row>
    <row r="189" spans="10:16" x14ac:dyDescent="0.35">
      <c r="J189" s="96">
        <f t="shared" si="5"/>
        <v>0</v>
      </c>
      <c r="P189" s="96">
        <f t="shared" si="6"/>
        <v>0</v>
      </c>
    </row>
    <row r="190" spans="10:16" x14ac:dyDescent="0.35">
      <c r="J190" s="96">
        <f t="shared" si="5"/>
        <v>0</v>
      </c>
      <c r="P190" s="96">
        <f t="shared" si="6"/>
        <v>0</v>
      </c>
    </row>
    <row r="191" spans="10:16" x14ac:dyDescent="0.35">
      <c r="J191" s="96">
        <f t="shared" si="5"/>
        <v>0</v>
      </c>
      <c r="P191" s="96">
        <f t="shared" si="6"/>
        <v>0</v>
      </c>
    </row>
    <row r="192" spans="10:16" x14ac:dyDescent="0.35">
      <c r="J192" s="96">
        <f t="shared" si="5"/>
        <v>0</v>
      </c>
      <c r="P192" s="96">
        <f t="shared" si="6"/>
        <v>0</v>
      </c>
    </row>
    <row r="193" spans="10:16" x14ac:dyDescent="0.35">
      <c r="J193" s="96">
        <f t="shared" si="5"/>
        <v>0</v>
      </c>
      <c r="P193" s="96">
        <f t="shared" si="6"/>
        <v>0</v>
      </c>
    </row>
    <row r="194" spans="10:16" x14ac:dyDescent="0.35">
      <c r="J194" s="96">
        <f t="shared" si="5"/>
        <v>0</v>
      </c>
      <c r="P194" s="96">
        <f t="shared" si="6"/>
        <v>0</v>
      </c>
    </row>
    <row r="195" spans="10:16" x14ac:dyDescent="0.35">
      <c r="J195" s="96">
        <f t="shared" ref="J195:J241" si="7">WORKDAY(H195,I195,Jours_feries)</f>
        <v>0</v>
      </c>
      <c r="P195" s="96">
        <f t="shared" ref="P195:P241" si="8">WORKDAY(N195,O195,Jours_feries)</f>
        <v>0</v>
      </c>
    </row>
    <row r="196" spans="10:16" x14ac:dyDescent="0.35">
      <c r="J196" s="96">
        <f t="shared" si="7"/>
        <v>0</v>
      </c>
      <c r="P196" s="96">
        <f t="shared" si="8"/>
        <v>0</v>
      </c>
    </row>
    <row r="197" spans="10:16" x14ac:dyDescent="0.35">
      <c r="J197" s="96">
        <f t="shared" si="7"/>
        <v>0</v>
      </c>
      <c r="P197" s="96">
        <f t="shared" si="8"/>
        <v>0</v>
      </c>
    </row>
    <row r="198" spans="10:16" x14ac:dyDescent="0.35">
      <c r="J198" s="96">
        <f t="shared" si="7"/>
        <v>0</v>
      </c>
      <c r="P198" s="96">
        <f t="shared" si="8"/>
        <v>0</v>
      </c>
    </row>
    <row r="199" spans="10:16" x14ac:dyDescent="0.35">
      <c r="J199" s="96">
        <f t="shared" si="7"/>
        <v>0</v>
      </c>
      <c r="P199" s="96">
        <f t="shared" si="8"/>
        <v>0</v>
      </c>
    </row>
    <row r="200" spans="10:16" x14ac:dyDescent="0.35">
      <c r="J200" s="96">
        <f t="shared" si="7"/>
        <v>0</v>
      </c>
      <c r="P200" s="96">
        <f t="shared" si="8"/>
        <v>0</v>
      </c>
    </row>
    <row r="201" spans="10:16" x14ac:dyDescent="0.35">
      <c r="J201" s="96">
        <f t="shared" si="7"/>
        <v>0</v>
      </c>
      <c r="P201" s="96">
        <f t="shared" si="8"/>
        <v>0</v>
      </c>
    </row>
    <row r="202" spans="10:16" x14ac:dyDescent="0.35">
      <c r="J202" s="96">
        <f t="shared" si="7"/>
        <v>0</v>
      </c>
      <c r="P202" s="96">
        <f t="shared" si="8"/>
        <v>0</v>
      </c>
    </row>
    <row r="203" spans="10:16" x14ac:dyDescent="0.35">
      <c r="J203" s="96">
        <f t="shared" si="7"/>
        <v>0</v>
      </c>
      <c r="P203" s="96">
        <f t="shared" si="8"/>
        <v>0</v>
      </c>
    </row>
    <row r="204" spans="10:16" x14ac:dyDescent="0.35">
      <c r="J204" s="96">
        <f t="shared" si="7"/>
        <v>0</v>
      </c>
      <c r="P204" s="96">
        <f t="shared" si="8"/>
        <v>0</v>
      </c>
    </row>
    <row r="205" spans="10:16" x14ac:dyDescent="0.35">
      <c r="J205" s="96">
        <f t="shared" si="7"/>
        <v>0</v>
      </c>
      <c r="P205" s="96">
        <f t="shared" si="8"/>
        <v>0</v>
      </c>
    </row>
    <row r="206" spans="10:16" x14ac:dyDescent="0.35">
      <c r="J206" s="96">
        <f t="shared" si="7"/>
        <v>0</v>
      </c>
      <c r="P206" s="96">
        <f t="shared" si="8"/>
        <v>0</v>
      </c>
    </row>
    <row r="207" spans="10:16" x14ac:dyDescent="0.35">
      <c r="J207" s="96">
        <f t="shared" si="7"/>
        <v>0</v>
      </c>
      <c r="P207" s="96">
        <f t="shared" si="8"/>
        <v>0</v>
      </c>
    </row>
    <row r="208" spans="10:16" x14ac:dyDescent="0.35">
      <c r="J208" s="96">
        <f t="shared" si="7"/>
        <v>0</v>
      </c>
      <c r="P208" s="96">
        <f t="shared" si="8"/>
        <v>0</v>
      </c>
    </row>
    <row r="209" spans="10:16" x14ac:dyDescent="0.35">
      <c r="J209" s="96">
        <f t="shared" si="7"/>
        <v>0</v>
      </c>
      <c r="P209" s="96">
        <f t="shared" si="8"/>
        <v>0</v>
      </c>
    </row>
    <row r="210" spans="10:16" x14ac:dyDescent="0.35">
      <c r="J210" s="96">
        <f t="shared" si="7"/>
        <v>0</v>
      </c>
      <c r="P210" s="96">
        <f t="shared" si="8"/>
        <v>0</v>
      </c>
    </row>
    <row r="211" spans="10:16" x14ac:dyDescent="0.35">
      <c r="J211" s="96">
        <f t="shared" si="7"/>
        <v>0</v>
      </c>
      <c r="P211" s="96">
        <f t="shared" si="8"/>
        <v>0</v>
      </c>
    </row>
    <row r="212" spans="10:16" x14ac:dyDescent="0.35">
      <c r="J212" s="96">
        <f t="shared" si="7"/>
        <v>0</v>
      </c>
      <c r="P212" s="96">
        <f t="shared" si="8"/>
        <v>0</v>
      </c>
    </row>
    <row r="213" spans="10:16" x14ac:dyDescent="0.35">
      <c r="J213" s="96">
        <f t="shared" si="7"/>
        <v>0</v>
      </c>
      <c r="P213" s="96">
        <f t="shared" si="8"/>
        <v>0</v>
      </c>
    </row>
    <row r="214" spans="10:16" x14ac:dyDescent="0.35">
      <c r="J214" s="96">
        <f t="shared" si="7"/>
        <v>0</v>
      </c>
      <c r="P214" s="96">
        <f t="shared" si="8"/>
        <v>0</v>
      </c>
    </row>
    <row r="215" spans="10:16" x14ac:dyDescent="0.35">
      <c r="J215" s="96">
        <f t="shared" si="7"/>
        <v>0</v>
      </c>
      <c r="P215" s="96">
        <f t="shared" si="8"/>
        <v>0</v>
      </c>
    </row>
    <row r="216" spans="10:16" x14ac:dyDescent="0.35">
      <c r="J216" s="96">
        <f t="shared" si="7"/>
        <v>0</v>
      </c>
      <c r="P216" s="96">
        <f t="shared" si="8"/>
        <v>0</v>
      </c>
    </row>
    <row r="217" spans="10:16" x14ac:dyDescent="0.35">
      <c r="J217" s="96">
        <f t="shared" si="7"/>
        <v>0</v>
      </c>
      <c r="P217" s="96">
        <f t="shared" si="8"/>
        <v>0</v>
      </c>
    </row>
    <row r="218" spans="10:16" x14ac:dyDescent="0.35">
      <c r="J218" s="96">
        <f t="shared" si="7"/>
        <v>0</v>
      </c>
      <c r="P218" s="96">
        <f t="shared" si="8"/>
        <v>0</v>
      </c>
    </row>
    <row r="219" spans="10:16" x14ac:dyDescent="0.35">
      <c r="J219" s="96">
        <f t="shared" si="7"/>
        <v>0</v>
      </c>
      <c r="P219" s="96">
        <f t="shared" si="8"/>
        <v>0</v>
      </c>
    </row>
    <row r="220" spans="10:16" x14ac:dyDescent="0.35">
      <c r="J220" s="96">
        <f t="shared" si="7"/>
        <v>0</v>
      </c>
      <c r="P220" s="96">
        <f t="shared" si="8"/>
        <v>0</v>
      </c>
    </row>
    <row r="221" spans="10:16" x14ac:dyDescent="0.35">
      <c r="J221" s="96">
        <f t="shared" si="7"/>
        <v>0</v>
      </c>
      <c r="P221" s="96">
        <f t="shared" si="8"/>
        <v>0</v>
      </c>
    </row>
    <row r="222" spans="10:16" x14ac:dyDescent="0.35">
      <c r="J222" s="96">
        <f t="shared" si="7"/>
        <v>0</v>
      </c>
      <c r="P222" s="96">
        <f t="shared" si="8"/>
        <v>0</v>
      </c>
    </row>
    <row r="223" spans="10:16" x14ac:dyDescent="0.35">
      <c r="J223" s="96">
        <f t="shared" si="7"/>
        <v>0</v>
      </c>
      <c r="P223" s="96">
        <f t="shared" si="8"/>
        <v>0</v>
      </c>
    </row>
    <row r="224" spans="10:16" x14ac:dyDescent="0.35">
      <c r="J224" s="96">
        <f t="shared" si="7"/>
        <v>0</v>
      </c>
      <c r="P224" s="96">
        <f t="shared" si="8"/>
        <v>0</v>
      </c>
    </row>
    <row r="225" spans="10:16" x14ac:dyDescent="0.35">
      <c r="J225" s="96">
        <f t="shared" si="7"/>
        <v>0</v>
      </c>
      <c r="P225" s="96">
        <f t="shared" si="8"/>
        <v>0</v>
      </c>
    </row>
    <row r="226" spans="10:16" x14ac:dyDescent="0.35">
      <c r="J226" s="96">
        <f t="shared" si="7"/>
        <v>0</v>
      </c>
      <c r="P226" s="96">
        <f t="shared" si="8"/>
        <v>0</v>
      </c>
    </row>
    <row r="227" spans="10:16" x14ac:dyDescent="0.35">
      <c r="J227" s="96">
        <f t="shared" si="7"/>
        <v>0</v>
      </c>
      <c r="P227" s="96">
        <f t="shared" si="8"/>
        <v>0</v>
      </c>
    </row>
    <row r="228" spans="10:16" x14ac:dyDescent="0.35">
      <c r="J228" s="96">
        <f t="shared" si="7"/>
        <v>0</v>
      </c>
      <c r="P228" s="96">
        <f t="shared" si="8"/>
        <v>0</v>
      </c>
    </row>
    <row r="229" spans="10:16" x14ac:dyDescent="0.35">
      <c r="J229" s="96">
        <f t="shared" si="7"/>
        <v>0</v>
      </c>
      <c r="P229" s="96">
        <f t="shared" si="8"/>
        <v>0</v>
      </c>
    </row>
    <row r="230" spans="10:16" x14ac:dyDescent="0.35">
      <c r="J230" s="96">
        <f t="shared" si="7"/>
        <v>0</v>
      </c>
      <c r="P230" s="96">
        <f t="shared" si="8"/>
        <v>0</v>
      </c>
    </row>
    <row r="231" spans="10:16" x14ac:dyDescent="0.35">
      <c r="J231" s="96">
        <f t="shared" si="7"/>
        <v>0</v>
      </c>
      <c r="P231" s="96">
        <f t="shared" si="8"/>
        <v>0</v>
      </c>
    </row>
    <row r="232" spans="10:16" x14ac:dyDescent="0.35">
      <c r="J232" s="96">
        <f t="shared" si="7"/>
        <v>0</v>
      </c>
      <c r="P232" s="96">
        <f t="shared" si="8"/>
        <v>0</v>
      </c>
    </row>
    <row r="233" spans="10:16" x14ac:dyDescent="0.35">
      <c r="J233" s="96">
        <f t="shared" si="7"/>
        <v>0</v>
      </c>
      <c r="P233" s="96">
        <f t="shared" si="8"/>
        <v>0</v>
      </c>
    </row>
    <row r="234" spans="10:16" x14ac:dyDescent="0.35">
      <c r="J234" s="96">
        <f t="shared" si="7"/>
        <v>0</v>
      </c>
      <c r="P234" s="96">
        <f t="shared" si="8"/>
        <v>0</v>
      </c>
    </row>
    <row r="235" spans="10:16" x14ac:dyDescent="0.35">
      <c r="J235" s="96">
        <f t="shared" si="7"/>
        <v>0</v>
      </c>
      <c r="P235" s="96">
        <f t="shared" si="8"/>
        <v>0</v>
      </c>
    </row>
    <row r="236" spans="10:16" x14ac:dyDescent="0.35">
      <c r="J236" s="96">
        <f t="shared" si="7"/>
        <v>0</v>
      </c>
      <c r="P236" s="96">
        <f t="shared" si="8"/>
        <v>0</v>
      </c>
    </row>
    <row r="237" spans="10:16" x14ac:dyDescent="0.35">
      <c r="J237" s="96">
        <f t="shared" si="7"/>
        <v>0</v>
      </c>
      <c r="P237" s="96">
        <f t="shared" si="8"/>
        <v>0</v>
      </c>
    </row>
    <row r="238" spans="10:16" x14ac:dyDescent="0.35">
      <c r="J238" s="96">
        <f t="shared" si="7"/>
        <v>0</v>
      </c>
      <c r="P238" s="96">
        <f t="shared" si="8"/>
        <v>0</v>
      </c>
    </row>
    <row r="239" spans="10:16" x14ac:dyDescent="0.35">
      <c r="J239" s="96">
        <f t="shared" si="7"/>
        <v>0</v>
      </c>
      <c r="P239" s="96">
        <f t="shared" si="8"/>
        <v>0</v>
      </c>
    </row>
    <row r="240" spans="10:16" x14ac:dyDescent="0.35">
      <c r="J240" s="96">
        <f t="shared" si="7"/>
        <v>0</v>
      </c>
      <c r="P240" s="96">
        <f t="shared" si="8"/>
        <v>0</v>
      </c>
    </row>
    <row r="241" spans="10:16" x14ac:dyDescent="0.35">
      <c r="J241" s="96">
        <f t="shared" si="7"/>
        <v>0</v>
      </c>
      <c r="P241" s="96">
        <f t="shared" si="8"/>
        <v>0</v>
      </c>
    </row>
  </sheetData>
  <mergeCells count="3">
    <mergeCell ref="A1:E1"/>
    <mergeCell ref="G1:K1"/>
    <mergeCell ref="M1:R1"/>
  </mergeCells>
  <conditionalFormatting sqref="D1:D1048576 J1:J1048576 P1:P1048576">
    <cfRule type="cellIs" dxfId="11" priority="1" operator="lessThan">
      <formula>2018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6"/>
  <sheetViews>
    <sheetView workbookViewId="0">
      <selection activeCell="AD22" sqref="AD22"/>
    </sheetView>
  </sheetViews>
  <sheetFormatPr baseColWidth="10" defaultRowHeight="14.5" x14ac:dyDescent="0.35"/>
  <cols>
    <col min="2" max="2" width="3.08984375" bestFit="1" customWidth="1"/>
    <col min="3" max="3" width="12.90625" bestFit="1" customWidth="1"/>
    <col min="4" max="4" width="21" customWidth="1"/>
    <col min="5" max="5" width="10.08984375" bestFit="1" customWidth="1"/>
    <col min="6" max="6" width="10.6328125" bestFit="1" customWidth="1"/>
    <col min="7" max="7" width="7.90625" bestFit="1" customWidth="1"/>
    <col min="8" max="8" width="7.90625" customWidth="1"/>
    <col min="9" max="13" width="7.90625" hidden="1" customWidth="1"/>
    <col min="14" max="14" width="8" hidden="1" customWidth="1"/>
    <col min="15" max="21" width="7.90625" hidden="1" customWidth="1"/>
    <col min="22" max="22" width="8" hidden="1" customWidth="1"/>
    <col min="23" max="25" width="7.90625" hidden="1" customWidth="1"/>
    <col min="26" max="26" width="2.36328125" customWidth="1"/>
    <col min="27" max="27" width="10.54296875" bestFit="1" customWidth="1"/>
    <col min="28" max="28" width="4.08984375" customWidth="1"/>
  </cols>
  <sheetData>
    <row r="1" spans="1:28" s="3" customFormat="1" x14ac:dyDescent="0.35">
      <c r="A1" s="3" t="s">
        <v>14</v>
      </c>
      <c r="B1" s="3" t="s">
        <v>15</v>
      </c>
      <c r="E1" s="14">
        <v>2018</v>
      </c>
      <c r="F1" s="14">
        <v>2019</v>
      </c>
      <c r="G1" s="14">
        <v>2020</v>
      </c>
      <c r="H1" s="14">
        <v>2021</v>
      </c>
      <c r="I1" s="14">
        <v>2022</v>
      </c>
      <c r="J1" s="14">
        <v>2023</v>
      </c>
      <c r="K1" s="14">
        <v>2024</v>
      </c>
      <c r="L1" s="14">
        <v>2025</v>
      </c>
      <c r="M1" s="14">
        <v>2026</v>
      </c>
      <c r="N1" s="14">
        <v>2027</v>
      </c>
      <c r="O1" s="14">
        <v>2028</v>
      </c>
      <c r="P1" s="14">
        <v>2029</v>
      </c>
      <c r="Q1" s="14">
        <v>2030</v>
      </c>
      <c r="R1" s="14">
        <v>2031</v>
      </c>
      <c r="S1" s="14">
        <v>2032</v>
      </c>
      <c r="T1" s="14">
        <v>2033</v>
      </c>
      <c r="U1" s="14">
        <v>2034</v>
      </c>
      <c r="V1" s="14">
        <v>2035</v>
      </c>
      <c r="W1" s="14">
        <v>2036</v>
      </c>
      <c r="X1" s="14">
        <v>2037</v>
      </c>
      <c r="Y1" s="14">
        <v>2038</v>
      </c>
      <c r="AA1" s="4">
        <f>Calendrier!AE3</f>
        <v>2018</v>
      </c>
      <c r="AB1" s="3">
        <f>HLOOKUP(AA1,E1:Y2,2,FALSE)</f>
        <v>1</v>
      </c>
    </row>
    <row r="2" spans="1:28" s="2" customFormat="1" x14ac:dyDescent="0.35">
      <c r="A2" s="6" t="s">
        <v>16</v>
      </c>
      <c r="B2" s="9">
        <v>1</v>
      </c>
      <c r="D2" s="20" t="s">
        <v>35</v>
      </c>
      <c r="E2" s="15">
        <v>1</v>
      </c>
      <c r="F2" s="15">
        <v>2</v>
      </c>
      <c r="G2" s="15">
        <v>3</v>
      </c>
      <c r="H2" s="15">
        <v>4</v>
      </c>
      <c r="I2" s="15">
        <v>5</v>
      </c>
      <c r="J2" s="15">
        <v>6</v>
      </c>
      <c r="K2" s="15">
        <v>7</v>
      </c>
      <c r="L2" s="15">
        <v>8</v>
      </c>
      <c r="M2" s="15">
        <v>9</v>
      </c>
      <c r="N2" s="15">
        <v>10</v>
      </c>
      <c r="O2" s="15">
        <v>11</v>
      </c>
      <c r="P2" s="15">
        <v>12</v>
      </c>
      <c r="Q2" s="15">
        <v>13</v>
      </c>
      <c r="R2" s="15">
        <v>14</v>
      </c>
      <c r="S2" s="15">
        <v>15</v>
      </c>
      <c r="T2" s="15">
        <v>16</v>
      </c>
      <c r="U2" s="15">
        <v>17</v>
      </c>
      <c r="V2" s="15">
        <v>18</v>
      </c>
      <c r="W2" s="15">
        <v>19</v>
      </c>
      <c r="X2" s="15">
        <v>20</v>
      </c>
      <c r="Y2" s="15">
        <v>21</v>
      </c>
    </row>
    <row r="3" spans="1:28" x14ac:dyDescent="0.35">
      <c r="A3" t="s">
        <v>17</v>
      </c>
      <c r="B3">
        <v>2</v>
      </c>
      <c r="D3" s="11" t="s">
        <v>6</v>
      </c>
      <c r="E3" s="12">
        <f>DATE(E1,1,1)</f>
        <v>43101</v>
      </c>
      <c r="F3" s="12">
        <f t="shared" ref="F3:Y3" si="0">DATE(F1,1,1)</f>
        <v>43466</v>
      </c>
      <c r="G3" s="12">
        <f t="shared" si="0"/>
        <v>43831</v>
      </c>
      <c r="H3" s="12">
        <f t="shared" si="0"/>
        <v>44197</v>
      </c>
      <c r="I3" s="12">
        <f t="shared" si="0"/>
        <v>44562</v>
      </c>
      <c r="J3" s="12">
        <f t="shared" si="0"/>
        <v>44927</v>
      </c>
      <c r="K3" s="12">
        <f t="shared" si="0"/>
        <v>45292</v>
      </c>
      <c r="L3" s="12">
        <f t="shared" si="0"/>
        <v>45658</v>
      </c>
      <c r="M3" s="12">
        <f t="shared" si="0"/>
        <v>46023</v>
      </c>
      <c r="N3" s="12">
        <f t="shared" si="0"/>
        <v>46388</v>
      </c>
      <c r="O3" s="12">
        <f t="shared" si="0"/>
        <v>46753</v>
      </c>
      <c r="P3" s="12">
        <f t="shared" si="0"/>
        <v>47119</v>
      </c>
      <c r="Q3" s="12">
        <f t="shared" si="0"/>
        <v>47484</v>
      </c>
      <c r="R3" s="12">
        <f t="shared" si="0"/>
        <v>47849</v>
      </c>
      <c r="S3" s="12">
        <f t="shared" si="0"/>
        <v>48214</v>
      </c>
      <c r="T3" s="12">
        <f t="shared" si="0"/>
        <v>48580</v>
      </c>
      <c r="U3" s="12">
        <f t="shared" si="0"/>
        <v>48945</v>
      </c>
      <c r="V3" s="12">
        <f t="shared" si="0"/>
        <v>49310</v>
      </c>
      <c r="W3" s="12">
        <f t="shared" si="0"/>
        <v>49675</v>
      </c>
      <c r="X3" s="12">
        <f t="shared" si="0"/>
        <v>50041</v>
      </c>
      <c r="Y3" s="12">
        <f t="shared" si="0"/>
        <v>50406</v>
      </c>
      <c r="AA3" s="27">
        <f>INDEX($E$3:$Y$13,AB3,$AB$1)</f>
        <v>43101</v>
      </c>
      <c r="AB3" s="7">
        <v>1</v>
      </c>
    </row>
    <row r="4" spans="1:28" x14ac:dyDescent="0.35">
      <c r="A4" t="s">
        <v>18</v>
      </c>
      <c r="B4">
        <v>3</v>
      </c>
      <c r="D4" s="11" t="s">
        <v>7</v>
      </c>
      <c r="E4" s="12">
        <f>(FLOOR(DAY(MINUTE(E1/38)/2+56)&amp;"/5/"&amp;E1,7)-34)+1</f>
        <v>43192</v>
      </c>
      <c r="F4" s="12">
        <f t="shared" ref="F4:Y4" si="1">(FLOOR(DAY(MINUTE(F1/38)/2+56)&amp;"/5/"&amp;F1,7)-34)+1</f>
        <v>43577</v>
      </c>
      <c r="G4" s="12">
        <f t="shared" si="1"/>
        <v>43934</v>
      </c>
      <c r="H4" s="12">
        <f t="shared" si="1"/>
        <v>44291</v>
      </c>
      <c r="I4" s="12">
        <f t="shared" si="1"/>
        <v>44669</v>
      </c>
      <c r="J4" s="12">
        <f t="shared" si="1"/>
        <v>45026</v>
      </c>
      <c r="K4" s="12">
        <f t="shared" si="1"/>
        <v>45383</v>
      </c>
      <c r="L4" s="12">
        <f t="shared" si="1"/>
        <v>45768</v>
      </c>
      <c r="M4" s="12">
        <f t="shared" si="1"/>
        <v>46118</v>
      </c>
      <c r="N4" s="12">
        <f t="shared" si="1"/>
        <v>46475</v>
      </c>
      <c r="O4" s="12">
        <f t="shared" si="1"/>
        <v>46860</v>
      </c>
      <c r="P4" s="12">
        <f t="shared" si="1"/>
        <v>47210</v>
      </c>
      <c r="Q4" s="12">
        <f t="shared" si="1"/>
        <v>47595</v>
      </c>
      <c r="R4" s="12">
        <f t="shared" si="1"/>
        <v>47952</v>
      </c>
      <c r="S4" s="12">
        <f t="shared" si="1"/>
        <v>48302</v>
      </c>
      <c r="T4" s="12">
        <f t="shared" si="1"/>
        <v>48687</v>
      </c>
      <c r="U4" s="12">
        <f t="shared" si="1"/>
        <v>49044</v>
      </c>
      <c r="V4" s="12">
        <f t="shared" si="1"/>
        <v>49394</v>
      </c>
      <c r="W4" s="12">
        <f t="shared" si="1"/>
        <v>49779</v>
      </c>
      <c r="X4" s="12">
        <f t="shared" si="1"/>
        <v>50136</v>
      </c>
      <c r="Y4" s="12">
        <f t="shared" si="1"/>
        <v>50521</v>
      </c>
      <c r="AA4" s="23">
        <f t="shared" ref="AA4:AA13" si="2">INDEX($E$3:$Y$13,AB4,$AB$1)</f>
        <v>43192</v>
      </c>
      <c r="AB4" s="7">
        <v>2</v>
      </c>
    </row>
    <row r="5" spans="1:28" x14ac:dyDescent="0.35">
      <c r="A5" t="s">
        <v>19</v>
      </c>
      <c r="B5">
        <v>4</v>
      </c>
      <c r="D5" s="11" t="s">
        <v>8</v>
      </c>
      <c r="E5" s="12">
        <f t="shared" ref="E5:Y5" si="3">DATE(E1,5,1)</f>
        <v>43221</v>
      </c>
      <c r="F5" s="12">
        <f t="shared" si="3"/>
        <v>43586</v>
      </c>
      <c r="G5" s="12">
        <f t="shared" si="3"/>
        <v>43952</v>
      </c>
      <c r="H5" s="12">
        <f t="shared" si="3"/>
        <v>44317</v>
      </c>
      <c r="I5" s="12">
        <f t="shared" si="3"/>
        <v>44682</v>
      </c>
      <c r="J5" s="12">
        <f t="shared" si="3"/>
        <v>45047</v>
      </c>
      <c r="K5" s="12">
        <f t="shared" si="3"/>
        <v>45413</v>
      </c>
      <c r="L5" s="12">
        <f t="shared" si="3"/>
        <v>45778</v>
      </c>
      <c r="M5" s="12">
        <f t="shared" si="3"/>
        <v>46143</v>
      </c>
      <c r="N5" s="12">
        <f t="shared" si="3"/>
        <v>46508</v>
      </c>
      <c r="O5" s="12">
        <f t="shared" si="3"/>
        <v>46874</v>
      </c>
      <c r="P5" s="12">
        <f t="shared" si="3"/>
        <v>47239</v>
      </c>
      <c r="Q5" s="12">
        <f t="shared" si="3"/>
        <v>47604</v>
      </c>
      <c r="R5" s="12">
        <f t="shared" si="3"/>
        <v>47969</v>
      </c>
      <c r="S5" s="12">
        <f t="shared" si="3"/>
        <v>48335</v>
      </c>
      <c r="T5" s="12">
        <f t="shared" si="3"/>
        <v>48700</v>
      </c>
      <c r="U5" s="12">
        <f t="shared" si="3"/>
        <v>49065</v>
      </c>
      <c r="V5" s="12">
        <f t="shared" si="3"/>
        <v>49430</v>
      </c>
      <c r="W5" s="12">
        <f t="shared" si="3"/>
        <v>49796</v>
      </c>
      <c r="X5" s="12">
        <f t="shared" si="3"/>
        <v>50161</v>
      </c>
      <c r="Y5" s="12">
        <f t="shared" si="3"/>
        <v>50526</v>
      </c>
      <c r="AA5" s="23">
        <f t="shared" si="2"/>
        <v>43221</v>
      </c>
      <c r="AB5" s="7">
        <v>3</v>
      </c>
    </row>
    <row r="6" spans="1:28" x14ac:dyDescent="0.35">
      <c r="A6" t="s">
        <v>20</v>
      </c>
      <c r="B6">
        <v>5</v>
      </c>
      <c r="D6" s="13" t="s">
        <v>28</v>
      </c>
      <c r="E6" s="12">
        <f t="shared" ref="E6:Y6" si="4">DATE(E1,5,8)</f>
        <v>43228</v>
      </c>
      <c r="F6" s="12">
        <f t="shared" si="4"/>
        <v>43593</v>
      </c>
      <c r="G6" s="12">
        <f t="shared" si="4"/>
        <v>43959</v>
      </c>
      <c r="H6" s="12">
        <f t="shared" si="4"/>
        <v>44324</v>
      </c>
      <c r="I6" s="12">
        <f t="shared" si="4"/>
        <v>44689</v>
      </c>
      <c r="J6" s="12">
        <f t="shared" si="4"/>
        <v>45054</v>
      </c>
      <c r="K6" s="12">
        <f t="shared" si="4"/>
        <v>45420</v>
      </c>
      <c r="L6" s="12">
        <f t="shared" si="4"/>
        <v>45785</v>
      </c>
      <c r="M6" s="12">
        <f t="shared" si="4"/>
        <v>46150</v>
      </c>
      <c r="N6" s="12">
        <f t="shared" si="4"/>
        <v>46515</v>
      </c>
      <c r="O6" s="12">
        <f t="shared" si="4"/>
        <v>46881</v>
      </c>
      <c r="P6" s="12">
        <f t="shared" si="4"/>
        <v>47246</v>
      </c>
      <c r="Q6" s="12">
        <f t="shared" si="4"/>
        <v>47611</v>
      </c>
      <c r="R6" s="12">
        <f t="shared" si="4"/>
        <v>47976</v>
      </c>
      <c r="S6" s="12">
        <f t="shared" si="4"/>
        <v>48342</v>
      </c>
      <c r="T6" s="12">
        <f t="shared" si="4"/>
        <v>48707</v>
      </c>
      <c r="U6" s="12">
        <f t="shared" si="4"/>
        <v>49072</v>
      </c>
      <c r="V6" s="12">
        <f t="shared" si="4"/>
        <v>49437</v>
      </c>
      <c r="W6" s="12">
        <f t="shared" si="4"/>
        <v>49803</v>
      </c>
      <c r="X6" s="12">
        <f t="shared" si="4"/>
        <v>50168</v>
      </c>
      <c r="Y6" s="12">
        <f t="shared" si="4"/>
        <v>50533</v>
      </c>
      <c r="AA6" s="23">
        <f>INDEX($E$3:$Y$13,AB6,$AB$1)</f>
        <v>43228</v>
      </c>
      <c r="AB6" s="7">
        <v>4</v>
      </c>
    </row>
    <row r="7" spans="1:28" x14ac:dyDescent="0.35">
      <c r="A7" t="s">
        <v>21</v>
      </c>
      <c r="B7">
        <v>6</v>
      </c>
      <c r="D7" s="11" t="s">
        <v>9</v>
      </c>
      <c r="E7" s="12">
        <f>E4+38</f>
        <v>43230</v>
      </c>
      <c r="F7" s="12">
        <f t="shared" ref="F7:Y7" si="5">F4+38</f>
        <v>43615</v>
      </c>
      <c r="G7" s="12">
        <f t="shared" si="5"/>
        <v>43972</v>
      </c>
      <c r="H7" s="12">
        <f t="shared" si="5"/>
        <v>44329</v>
      </c>
      <c r="I7" s="12">
        <f t="shared" si="5"/>
        <v>44707</v>
      </c>
      <c r="J7" s="12">
        <f t="shared" si="5"/>
        <v>45064</v>
      </c>
      <c r="K7" s="12">
        <f t="shared" si="5"/>
        <v>45421</v>
      </c>
      <c r="L7" s="12">
        <f t="shared" si="5"/>
        <v>45806</v>
      </c>
      <c r="M7" s="12">
        <f t="shared" si="5"/>
        <v>46156</v>
      </c>
      <c r="N7" s="12">
        <f t="shared" si="5"/>
        <v>46513</v>
      </c>
      <c r="O7" s="12">
        <f t="shared" si="5"/>
        <v>46898</v>
      </c>
      <c r="P7" s="12">
        <f t="shared" si="5"/>
        <v>47248</v>
      </c>
      <c r="Q7" s="12">
        <f t="shared" si="5"/>
        <v>47633</v>
      </c>
      <c r="R7" s="12">
        <f t="shared" si="5"/>
        <v>47990</v>
      </c>
      <c r="S7" s="12">
        <f t="shared" si="5"/>
        <v>48340</v>
      </c>
      <c r="T7" s="12">
        <f t="shared" si="5"/>
        <v>48725</v>
      </c>
      <c r="U7" s="12">
        <f t="shared" si="5"/>
        <v>49082</v>
      </c>
      <c r="V7" s="12">
        <f t="shared" si="5"/>
        <v>49432</v>
      </c>
      <c r="W7" s="12">
        <f t="shared" si="5"/>
        <v>49817</v>
      </c>
      <c r="X7" s="12">
        <f t="shared" si="5"/>
        <v>50174</v>
      </c>
      <c r="Y7" s="12">
        <f t="shared" si="5"/>
        <v>50559</v>
      </c>
      <c r="AA7" s="23">
        <f t="shared" si="2"/>
        <v>43230</v>
      </c>
      <c r="AB7" s="7">
        <v>5</v>
      </c>
    </row>
    <row r="8" spans="1:28" x14ac:dyDescent="0.35">
      <c r="A8" t="s">
        <v>22</v>
      </c>
      <c r="B8">
        <v>7</v>
      </c>
      <c r="D8" s="11" t="s">
        <v>10</v>
      </c>
      <c r="E8" s="12">
        <f>E4+48</f>
        <v>43240</v>
      </c>
      <c r="F8" s="12">
        <f t="shared" ref="F8:Y8" si="6">F4+48</f>
        <v>43625</v>
      </c>
      <c r="G8" s="12">
        <f t="shared" si="6"/>
        <v>43982</v>
      </c>
      <c r="H8" s="12">
        <f t="shared" si="6"/>
        <v>44339</v>
      </c>
      <c r="I8" s="12">
        <f t="shared" si="6"/>
        <v>44717</v>
      </c>
      <c r="J8" s="12">
        <f t="shared" si="6"/>
        <v>45074</v>
      </c>
      <c r="K8" s="12">
        <f t="shared" si="6"/>
        <v>45431</v>
      </c>
      <c r="L8" s="12">
        <f t="shared" si="6"/>
        <v>45816</v>
      </c>
      <c r="M8" s="12">
        <f t="shared" si="6"/>
        <v>46166</v>
      </c>
      <c r="N8" s="12">
        <f t="shared" si="6"/>
        <v>46523</v>
      </c>
      <c r="O8" s="12">
        <f t="shared" si="6"/>
        <v>46908</v>
      </c>
      <c r="P8" s="12">
        <f t="shared" si="6"/>
        <v>47258</v>
      </c>
      <c r="Q8" s="12">
        <f t="shared" si="6"/>
        <v>47643</v>
      </c>
      <c r="R8" s="12">
        <f t="shared" si="6"/>
        <v>48000</v>
      </c>
      <c r="S8" s="12">
        <f t="shared" si="6"/>
        <v>48350</v>
      </c>
      <c r="T8" s="12">
        <f t="shared" si="6"/>
        <v>48735</v>
      </c>
      <c r="U8" s="12">
        <f t="shared" si="6"/>
        <v>49092</v>
      </c>
      <c r="V8" s="12">
        <f t="shared" si="6"/>
        <v>49442</v>
      </c>
      <c r="W8" s="12">
        <f t="shared" si="6"/>
        <v>49827</v>
      </c>
      <c r="X8" s="12">
        <f t="shared" si="6"/>
        <v>50184</v>
      </c>
      <c r="Y8" s="12">
        <f t="shared" si="6"/>
        <v>50569</v>
      </c>
      <c r="AA8" s="23">
        <f t="shared" si="2"/>
        <v>43240</v>
      </c>
      <c r="AB8" s="7">
        <v>6</v>
      </c>
    </row>
    <row r="9" spans="1:28" x14ac:dyDescent="0.35">
      <c r="A9" t="s">
        <v>23</v>
      </c>
      <c r="B9">
        <v>8</v>
      </c>
      <c r="D9" s="11" t="s">
        <v>61</v>
      </c>
      <c r="E9" s="12">
        <f t="shared" ref="E9:Y9" si="7">DATE(E1,7,14)</f>
        <v>43295</v>
      </c>
      <c r="F9" s="12">
        <f t="shared" si="7"/>
        <v>43660</v>
      </c>
      <c r="G9" s="12">
        <f t="shared" si="7"/>
        <v>44026</v>
      </c>
      <c r="H9" s="12">
        <f t="shared" si="7"/>
        <v>44391</v>
      </c>
      <c r="I9" s="12">
        <f t="shared" si="7"/>
        <v>44756</v>
      </c>
      <c r="J9" s="12">
        <f t="shared" si="7"/>
        <v>45121</v>
      </c>
      <c r="K9" s="12">
        <f t="shared" si="7"/>
        <v>45487</v>
      </c>
      <c r="L9" s="12">
        <f t="shared" si="7"/>
        <v>45852</v>
      </c>
      <c r="M9" s="12">
        <f t="shared" si="7"/>
        <v>46217</v>
      </c>
      <c r="N9" s="12">
        <f t="shared" si="7"/>
        <v>46582</v>
      </c>
      <c r="O9" s="12">
        <f t="shared" si="7"/>
        <v>46948</v>
      </c>
      <c r="P9" s="12">
        <f t="shared" si="7"/>
        <v>47313</v>
      </c>
      <c r="Q9" s="12">
        <f t="shared" si="7"/>
        <v>47678</v>
      </c>
      <c r="R9" s="12">
        <f t="shared" si="7"/>
        <v>48043</v>
      </c>
      <c r="S9" s="12">
        <f t="shared" si="7"/>
        <v>48409</v>
      </c>
      <c r="T9" s="12">
        <f t="shared" si="7"/>
        <v>48774</v>
      </c>
      <c r="U9" s="12">
        <f t="shared" si="7"/>
        <v>49139</v>
      </c>
      <c r="V9" s="12">
        <f t="shared" si="7"/>
        <v>49504</v>
      </c>
      <c r="W9" s="12">
        <f t="shared" si="7"/>
        <v>49870</v>
      </c>
      <c r="X9" s="12">
        <f t="shared" si="7"/>
        <v>50235</v>
      </c>
      <c r="Y9" s="12">
        <f t="shared" si="7"/>
        <v>50600</v>
      </c>
      <c r="AA9" s="23">
        <f t="shared" si="2"/>
        <v>43295</v>
      </c>
      <c r="AB9" s="7">
        <v>7</v>
      </c>
    </row>
    <row r="10" spans="1:28" x14ac:dyDescent="0.35">
      <c r="A10" t="s">
        <v>24</v>
      </c>
      <c r="B10">
        <v>9</v>
      </c>
      <c r="D10" s="11" t="s">
        <v>11</v>
      </c>
      <c r="E10" s="12">
        <f t="shared" ref="E10:Y10" si="8">DATE(E1,8,15)</f>
        <v>43327</v>
      </c>
      <c r="F10" s="12">
        <f t="shared" si="8"/>
        <v>43692</v>
      </c>
      <c r="G10" s="12">
        <f t="shared" si="8"/>
        <v>44058</v>
      </c>
      <c r="H10" s="12">
        <f t="shared" si="8"/>
        <v>44423</v>
      </c>
      <c r="I10" s="12">
        <f t="shared" si="8"/>
        <v>44788</v>
      </c>
      <c r="J10" s="12">
        <f t="shared" si="8"/>
        <v>45153</v>
      </c>
      <c r="K10" s="12">
        <f t="shared" si="8"/>
        <v>45519</v>
      </c>
      <c r="L10" s="12">
        <f t="shared" si="8"/>
        <v>45884</v>
      </c>
      <c r="M10" s="12">
        <f t="shared" si="8"/>
        <v>46249</v>
      </c>
      <c r="N10" s="12">
        <f t="shared" si="8"/>
        <v>46614</v>
      </c>
      <c r="O10" s="12">
        <f t="shared" si="8"/>
        <v>46980</v>
      </c>
      <c r="P10" s="12">
        <f t="shared" si="8"/>
        <v>47345</v>
      </c>
      <c r="Q10" s="12">
        <f t="shared" si="8"/>
        <v>47710</v>
      </c>
      <c r="R10" s="12">
        <f t="shared" si="8"/>
        <v>48075</v>
      </c>
      <c r="S10" s="12">
        <f t="shared" si="8"/>
        <v>48441</v>
      </c>
      <c r="T10" s="12">
        <f t="shared" si="8"/>
        <v>48806</v>
      </c>
      <c r="U10" s="12">
        <f t="shared" si="8"/>
        <v>49171</v>
      </c>
      <c r="V10" s="12">
        <f t="shared" si="8"/>
        <v>49536</v>
      </c>
      <c r="W10" s="12">
        <f t="shared" si="8"/>
        <v>49902</v>
      </c>
      <c r="X10" s="12">
        <f t="shared" si="8"/>
        <v>50267</v>
      </c>
      <c r="Y10" s="12">
        <f t="shared" si="8"/>
        <v>50632</v>
      </c>
      <c r="AA10" s="23">
        <f t="shared" si="2"/>
        <v>43327</v>
      </c>
      <c r="AB10" s="7">
        <v>8</v>
      </c>
    </row>
    <row r="11" spans="1:28" x14ac:dyDescent="0.35">
      <c r="A11" t="s">
        <v>25</v>
      </c>
      <c r="B11">
        <v>10</v>
      </c>
      <c r="D11" s="11" t="s">
        <v>12</v>
      </c>
      <c r="E11" s="12">
        <v>43405</v>
      </c>
      <c r="F11" s="12">
        <v>43770</v>
      </c>
      <c r="G11" s="12">
        <v>44136</v>
      </c>
      <c r="H11" s="12">
        <v>44501</v>
      </c>
      <c r="I11" s="12">
        <v>44866</v>
      </c>
      <c r="J11" s="12">
        <v>45231</v>
      </c>
      <c r="K11" s="12">
        <v>45597</v>
      </c>
      <c r="L11" s="12">
        <v>45962</v>
      </c>
      <c r="M11" s="12">
        <v>46327</v>
      </c>
      <c r="N11" s="12">
        <v>46692</v>
      </c>
      <c r="O11" s="12">
        <v>47058</v>
      </c>
      <c r="P11" s="12">
        <v>47423</v>
      </c>
      <c r="Q11" s="12">
        <v>47788</v>
      </c>
      <c r="R11" s="12">
        <v>48153</v>
      </c>
      <c r="S11" s="12">
        <v>48519</v>
      </c>
      <c r="T11" s="12">
        <v>48884</v>
      </c>
      <c r="U11" s="12">
        <v>49249</v>
      </c>
      <c r="V11" s="12">
        <v>49614</v>
      </c>
      <c r="W11" s="12">
        <v>49980</v>
      </c>
      <c r="X11" s="12">
        <v>50345</v>
      </c>
      <c r="Y11" s="12">
        <v>50710</v>
      </c>
      <c r="AA11" s="23">
        <f t="shared" si="2"/>
        <v>43405</v>
      </c>
      <c r="AB11" s="7">
        <v>9</v>
      </c>
    </row>
    <row r="12" spans="1:28" x14ac:dyDescent="0.35">
      <c r="A12" t="s">
        <v>26</v>
      </c>
      <c r="B12">
        <v>11</v>
      </c>
      <c r="D12" s="11" t="s">
        <v>29</v>
      </c>
      <c r="E12" s="12">
        <v>43415</v>
      </c>
      <c r="F12" s="12">
        <v>43780</v>
      </c>
      <c r="G12" s="12">
        <v>44146</v>
      </c>
      <c r="H12" s="12">
        <v>44511</v>
      </c>
      <c r="I12" s="12">
        <v>44876</v>
      </c>
      <c r="J12" s="12">
        <v>45241</v>
      </c>
      <c r="K12" s="12">
        <v>45607</v>
      </c>
      <c r="L12" s="12">
        <v>45972</v>
      </c>
      <c r="M12" s="12">
        <v>46337</v>
      </c>
      <c r="N12" s="12">
        <v>46702</v>
      </c>
      <c r="O12" s="12">
        <v>47068</v>
      </c>
      <c r="P12" s="12">
        <v>47433</v>
      </c>
      <c r="Q12" s="12">
        <v>47798</v>
      </c>
      <c r="R12" s="12">
        <v>48163</v>
      </c>
      <c r="S12" s="12">
        <v>48529</v>
      </c>
      <c r="T12" s="12">
        <v>48894</v>
      </c>
      <c r="U12" s="12">
        <v>49259</v>
      </c>
      <c r="V12" s="12">
        <v>49624</v>
      </c>
      <c r="W12" s="12">
        <v>49990</v>
      </c>
      <c r="X12" s="12">
        <v>50355</v>
      </c>
      <c r="Y12" s="12">
        <v>50720</v>
      </c>
      <c r="AA12" s="23">
        <f t="shared" si="2"/>
        <v>43415</v>
      </c>
      <c r="AB12" s="7">
        <v>10</v>
      </c>
    </row>
    <row r="13" spans="1:28" x14ac:dyDescent="0.35">
      <c r="A13" t="s">
        <v>27</v>
      </c>
      <c r="B13">
        <v>12</v>
      </c>
      <c r="D13" s="11" t="s">
        <v>13</v>
      </c>
      <c r="E13" s="12">
        <v>43459</v>
      </c>
      <c r="F13" s="12">
        <v>43824</v>
      </c>
      <c r="G13" s="12">
        <v>44190</v>
      </c>
      <c r="H13" s="12">
        <v>44555</v>
      </c>
      <c r="I13" s="12">
        <v>44920</v>
      </c>
      <c r="J13" s="12">
        <v>45285</v>
      </c>
      <c r="K13" s="12">
        <v>45651</v>
      </c>
      <c r="L13" s="12">
        <v>46016</v>
      </c>
      <c r="M13" s="12">
        <v>46381</v>
      </c>
      <c r="N13" s="12">
        <v>46746</v>
      </c>
      <c r="O13" s="12">
        <v>47112</v>
      </c>
      <c r="P13" s="12">
        <v>47477</v>
      </c>
      <c r="Q13" s="12">
        <v>47842</v>
      </c>
      <c r="R13" s="12">
        <v>48207</v>
      </c>
      <c r="S13" s="12">
        <v>48573</v>
      </c>
      <c r="T13" s="12">
        <v>48938</v>
      </c>
      <c r="U13" s="12">
        <v>49303</v>
      </c>
      <c r="V13" s="12">
        <v>49668</v>
      </c>
      <c r="W13" s="12">
        <v>50034</v>
      </c>
      <c r="X13" s="12">
        <v>50399</v>
      </c>
      <c r="Y13" s="12">
        <v>50764</v>
      </c>
      <c r="AA13" s="23">
        <f t="shared" si="2"/>
        <v>43459</v>
      </c>
      <c r="AB13" s="7">
        <v>11</v>
      </c>
    </row>
    <row r="14" spans="1:28" ht="15" thickBot="1" x14ac:dyDescent="0.4">
      <c r="AA14" s="8"/>
    </row>
    <row r="15" spans="1:28" x14ac:dyDescent="0.35">
      <c r="A15" s="24" t="s">
        <v>42</v>
      </c>
      <c r="C15" s="157" t="s">
        <v>30</v>
      </c>
      <c r="D15" s="79" t="s">
        <v>31</v>
      </c>
      <c r="E15" s="60" t="s">
        <v>49</v>
      </c>
      <c r="F15" s="60" t="s">
        <v>49</v>
      </c>
      <c r="G15" s="60" t="s">
        <v>49</v>
      </c>
      <c r="H15" s="60" t="s">
        <v>49</v>
      </c>
      <c r="I15" s="60" t="s">
        <v>49</v>
      </c>
      <c r="J15" s="60" t="s">
        <v>49</v>
      </c>
      <c r="K15" s="60" t="s">
        <v>49</v>
      </c>
      <c r="L15" s="60" t="s">
        <v>49</v>
      </c>
      <c r="M15" s="60" t="s">
        <v>49</v>
      </c>
      <c r="N15" s="60" t="s">
        <v>49</v>
      </c>
      <c r="O15" s="60" t="s">
        <v>49</v>
      </c>
      <c r="P15" s="60" t="s">
        <v>49</v>
      </c>
      <c r="Q15" s="60" t="s">
        <v>49</v>
      </c>
      <c r="R15" s="60" t="s">
        <v>49</v>
      </c>
      <c r="S15" s="60" t="s">
        <v>49</v>
      </c>
      <c r="T15" s="60" t="s">
        <v>49</v>
      </c>
      <c r="U15" s="60" t="s">
        <v>49</v>
      </c>
      <c r="V15" s="60" t="s">
        <v>49</v>
      </c>
      <c r="W15" s="60" t="s">
        <v>49</v>
      </c>
      <c r="X15" s="60" t="s">
        <v>49</v>
      </c>
      <c r="Y15" s="60" t="s">
        <v>49</v>
      </c>
      <c r="Z15" s="59"/>
      <c r="AA15" s="58">
        <f>Calendrier!AE3</f>
        <v>2018</v>
      </c>
      <c r="AB15" s="1"/>
    </row>
    <row r="16" spans="1:28" ht="15" thickBot="1" x14ac:dyDescent="0.4">
      <c r="A16" s="25">
        <f ca="1">TODAY()</f>
        <v>43449</v>
      </c>
      <c r="C16" s="157"/>
      <c r="D16" s="61" t="s">
        <v>16</v>
      </c>
      <c r="E16" s="33">
        <v>43088</v>
      </c>
      <c r="F16" s="33">
        <v>43448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10"/>
      <c r="AA16" s="63">
        <f>Calendrier!$G$34</f>
        <v>0</v>
      </c>
      <c r="AB16" s="32">
        <v>1</v>
      </c>
    </row>
    <row r="17" spans="3:28" x14ac:dyDescent="0.35">
      <c r="C17" s="157"/>
      <c r="D17" s="62" t="s">
        <v>17</v>
      </c>
      <c r="E17" s="19">
        <v>43123</v>
      </c>
      <c r="F17" s="19">
        <v>43488</v>
      </c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0"/>
      <c r="AA17" s="63">
        <f t="shared" ref="AA17:AA27" si="9">INDEX($E$16:$Y$27,AB17,$AB$1)</f>
        <v>43123</v>
      </c>
      <c r="AB17" s="32">
        <v>2</v>
      </c>
    </row>
    <row r="18" spans="3:28" x14ac:dyDescent="0.35">
      <c r="C18" s="157"/>
      <c r="D18" s="62" t="s">
        <v>18</v>
      </c>
      <c r="E18" s="19">
        <v>43151</v>
      </c>
      <c r="F18" s="19">
        <v>43516</v>
      </c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0"/>
      <c r="AA18" s="63">
        <f t="shared" si="9"/>
        <v>43151</v>
      </c>
      <c r="AB18" s="32">
        <v>3</v>
      </c>
    </row>
    <row r="19" spans="3:28" x14ac:dyDescent="0.35">
      <c r="C19" s="157"/>
      <c r="D19" s="62" t="s">
        <v>19</v>
      </c>
      <c r="E19" s="19">
        <v>43181</v>
      </c>
      <c r="F19" s="19">
        <v>43545</v>
      </c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0"/>
      <c r="AA19" s="63">
        <f t="shared" si="9"/>
        <v>43181</v>
      </c>
      <c r="AB19" s="32">
        <v>4</v>
      </c>
    </row>
    <row r="20" spans="3:28" x14ac:dyDescent="0.35">
      <c r="C20" s="157"/>
      <c r="D20" s="62" t="s">
        <v>20</v>
      </c>
      <c r="E20" s="19">
        <v>43210</v>
      </c>
      <c r="F20" s="19">
        <v>43574</v>
      </c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0"/>
      <c r="AA20" s="63">
        <f t="shared" si="9"/>
        <v>43210</v>
      </c>
      <c r="AB20" s="32">
        <v>5</v>
      </c>
    </row>
    <row r="21" spans="3:28" x14ac:dyDescent="0.35">
      <c r="C21" s="157"/>
      <c r="D21" s="62" t="s">
        <v>21</v>
      </c>
      <c r="E21" s="19">
        <v>43243</v>
      </c>
      <c r="F21" s="19">
        <v>43607</v>
      </c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0"/>
      <c r="AA21" s="63">
        <f t="shared" si="9"/>
        <v>43243</v>
      </c>
      <c r="AB21" s="32">
        <v>6</v>
      </c>
    </row>
    <row r="22" spans="3:28" x14ac:dyDescent="0.35">
      <c r="C22" s="157"/>
      <c r="D22" s="62" t="s">
        <v>22</v>
      </c>
      <c r="E22" s="19">
        <v>43272</v>
      </c>
      <c r="F22" s="19">
        <v>43636</v>
      </c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0"/>
      <c r="AA22" s="63">
        <f t="shared" si="9"/>
        <v>43272</v>
      </c>
      <c r="AB22" s="32">
        <v>7</v>
      </c>
    </row>
    <row r="23" spans="3:28" x14ac:dyDescent="0.35">
      <c r="C23" s="157"/>
      <c r="D23" s="62" t="s">
        <v>23</v>
      </c>
      <c r="E23" s="19">
        <v>43301</v>
      </c>
      <c r="F23" s="19">
        <v>43669</v>
      </c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0"/>
      <c r="AA23" s="63">
        <f t="shared" si="9"/>
        <v>43301</v>
      </c>
      <c r="AB23" s="32">
        <v>8</v>
      </c>
    </row>
    <row r="24" spans="3:28" x14ac:dyDescent="0.35">
      <c r="C24" s="157"/>
      <c r="D24" s="62" t="s">
        <v>24</v>
      </c>
      <c r="E24" s="19">
        <v>43334</v>
      </c>
      <c r="F24" s="19">
        <v>43699</v>
      </c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0"/>
      <c r="AA24" s="63">
        <f t="shared" si="9"/>
        <v>43334</v>
      </c>
      <c r="AB24" s="32">
        <v>9</v>
      </c>
    </row>
    <row r="25" spans="3:28" x14ac:dyDescent="0.35">
      <c r="C25" s="157"/>
      <c r="D25" s="62" t="s">
        <v>25</v>
      </c>
      <c r="E25" s="19">
        <v>43363</v>
      </c>
      <c r="F25" s="19">
        <v>43728</v>
      </c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0"/>
      <c r="AA25" s="63">
        <f t="shared" si="9"/>
        <v>43363</v>
      </c>
      <c r="AB25" s="32">
        <v>10</v>
      </c>
    </row>
    <row r="26" spans="3:28" x14ac:dyDescent="0.35">
      <c r="C26" s="157"/>
      <c r="D26" s="62" t="s">
        <v>26</v>
      </c>
      <c r="E26" s="19">
        <v>43396</v>
      </c>
      <c r="F26" s="19">
        <v>43761</v>
      </c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0"/>
      <c r="AA26" s="63">
        <f t="shared" si="9"/>
        <v>43396</v>
      </c>
      <c r="AB26" s="32">
        <v>11</v>
      </c>
    </row>
    <row r="27" spans="3:28" x14ac:dyDescent="0.35">
      <c r="C27" s="157"/>
      <c r="D27" s="62" t="s">
        <v>27</v>
      </c>
      <c r="E27" s="19">
        <v>43419</v>
      </c>
      <c r="F27" s="19">
        <v>43783</v>
      </c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0"/>
      <c r="AA27" s="63">
        <f t="shared" si="9"/>
        <v>43419</v>
      </c>
      <c r="AB27" s="32">
        <v>12</v>
      </c>
    </row>
    <row r="28" spans="3:28" x14ac:dyDescent="0.35">
      <c r="C28" s="157"/>
      <c r="D28" s="80" t="s">
        <v>32</v>
      </c>
      <c r="E28" s="69" t="s">
        <v>50</v>
      </c>
      <c r="F28" s="69" t="s">
        <v>50</v>
      </c>
      <c r="G28" s="69" t="s">
        <v>50</v>
      </c>
      <c r="H28" s="69" t="s">
        <v>50</v>
      </c>
      <c r="I28" s="69" t="s">
        <v>50</v>
      </c>
      <c r="J28" s="69" t="s">
        <v>50</v>
      </c>
      <c r="K28" s="69" t="s">
        <v>50</v>
      </c>
      <c r="L28" s="69" t="s">
        <v>50</v>
      </c>
      <c r="M28" s="69" t="s">
        <v>50</v>
      </c>
      <c r="N28" s="69" t="s">
        <v>50</v>
      </c>
      <c r="O28" s="69" t="s">
        <v>50</v>
      </c>
      <c r="P28" s="69" t="s">
        <v>50</v>
      </c>
      <c r="Q28" s="69" t="s">
        <v>50</v>
      </c>
      <c r="R28" s="69" t="s">
        <v>50</v>
      </c>
      <c r="S28" s="69" t="s">
        <v>50</v>
      </c>
      <c r="T28" s="69" t="s">
        <v>50</v>
      </c>
      <c r="U28" s="69" t="s">
        <v>50</v>
      </c>
      <c r="V28" s="69" t="s">
        <v>50</v>
      </c>
      <c r="W28" s="69" t="s">
        <v>50</v>
      </c>
      <c r="X28" s="69" t="s">
        <v>50</v>
      </c>
      <c r="Y28" s="69" t="s">
        <v>50</v>
      </c>
      <c r="Z28" s="69"/>
      <c r="AA28" s="68">
        <f>Calendrier!AE3</f>
        <v>2018</v>
      </c>
      <c r="AB28" s="1"/>
    </row>
    <row r="29" spans="3:28" x14ac:dyDescent="0.35">
      <c r="C29" s="157"/>
      <c r="D29" s="65" t="s">
        <v>16</v>
      </c>
      <c r="E29" s="33">
        <v>43091</v>
      </c>
      <c r="F29" s="33">
        <v>43453</v>
      </c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10"/>
      <c r="AA29" s="64">
        <f t="shared" ref="AA29:AA40" si="10">INDEX($E$29:$Y$40,AB29,$AB$1)</f>
        <v>43091</v>
      </c>
      <c r="AB29" s="32">
        <v>1</v>
      </c>
    </row>
    <row r="30" spans="3:28" x14ac:dyDescent="0.35">
      <c r="C30" s="157"/>
      <c r="D30" s="66" t="s">
        <v>17</v>
      </c>
      <c r="E30" s="19">
        <v>43126</v>
      </c>
      <c r="F30" s="19">
        <v>43493</v>
      </c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0"/>
      <c r="AA30" s="64">
        <f t="shared" si="10"/>
        <v>43126</v>
      </c>
      <c r="AB30" s="32">
        <v>2</v>
      </c>
    </row>
    <row r="31" spans="3:28" x14ac:dyDescent="0.35">
      <c r="C31" s="157"/>
      <c r="D31" s="66" t="s">
        <v>18</v>
      </c>
      <c r="E31" s="19">
        <v>43154</v>
      </c>
      <c r="F31" s="19">
        <v>43521</v>
      </c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0"/>
      <c r="AA31" s="64">
        <f t="shared" si="10"/>
        <v>43154</v>
      </c>
      <c r="AB31" s="32">
        <v>3</v>
      </c>
    </row>
    <row r="32" spans="3:28" x14ac:dyDescent="0.35">
      <c r="C32" s="157"/>
      <c r="D32" s="66" t="s">
        <v>19</v>
      </c>
      <c r="E32" s="19">
        <v>43186</v>
      </c>
      <c r="F32" s="19">
        <v>43550</v>
      </c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0"/>
      <c r="AA32" s="64">
        <f t="shared" si="10"/>
        <v>43186</v>
      </c>
      <c r="AB32" s="32">
        <v>4</v>
      </c>
    </row>
    <row r="33" spans="3:28" x14ac:dyDescent="0.35">
      <c r="C33" s="157"/>
      <c r="D33" s="66" t="s">
        <v>20</v>
      </c>
      <c r="E33" s="19">
        <v>43215</v>
      </c>
      <c r="F33" s="19">
        <v>43579</v>
      </c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0"/>
      <c r="AA33" s="64">
        <f t="shared" si="10"/>
        <v>43215</v>
      </c>
      <c r="AB33" s="32">
        <v>5</v>
      </c>
    </row>
    <row r="34" spans="3:28" x14ac:dyDescent="0.35">
      <c r="C34" s="157"/>
      <c r="D34" s="66" t="s">
        <v>21</v>
      </c>
      <c r="E34" s="19">
        <v>43248</v>
      </c>
      <c r="F34" s="19">
        <v>43612</v>
      </c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0"/>
      <c r="AA34" s="64">
        <f t="shared" si="10"/>
        <v>43248</v>
      </c>
      <c r="AB34" s="32">
        <v>6</v>
      </c>
    </row>
    <row r="35" spans="3:28" x14ac:dyDescent="0.35">
      <c r="C35" s="157"/>
      <c r="D35" s="66" t="s">
        <v>22</v>
      </c>
      <c r="E35" s="19">
        <v>43277</v>
      </c>
      <c r="F35" s="19">
        <v>43641</v>
      </c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0"/>
      <c r="AA35" s="64">
        <f t="shared" si="10"/>
        <v>43277</v>
      </c>
      <c r="AB35" s="32">
        <v>7</v>
      </c>
    </row>
    <row r="36" spans="3:28" x14ac:dyDescent="0.35">
      <c r="C36" s="157"/>
      <c r="D36" s="66" t="s">
        <v>23</v>
      </c>
      <c r="E36" s="19">
        <v>43306</v>
      </c>
      <c r="F36" s="19">
        <v>43672</v>
      </c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0"/>
      <c r="AA36" s="64">
        <f t="shared" si="10"/>
        <v>43306</v>
      </c>
      <c r="AB36" s="32">
        <v>8</v>
      </c>
    </row>
    <row r="37" spans="3:28" x14ac:dyDescent="0.35">
      <c r="C37" s="157"/>
      <c r="D37" s="66" t="s">
        <v>24</v>
      </c>
      <c r="E37" s="19">
        <v>43339</v>
      </c>
      <c r="F37" s="19">
        <v>43704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0"/>
      <c r="AA37" s="64">
        <f t="shared" si="10"/>
        <v>43339</v>
      </c>
      <c r="AB37" s="32">
        <v>9</v>
      </c>
    </row>
    <row r="38" spans="3:28" x14ac:dyDescent="0.35">
      <c r="C38" s="157"/>
      <c r="D38" s="66" t="s">
        <v>25</v>
      </c>
      <c r="E38" s="19">
        <v>43368</v>
      </c>
      <c r="F38" s="19">
        <v>43733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0"/>
      <c r="AA38" s="64">
        <f t="shared" si="10"/>
        <v>43368</v>
      </c>
      <c r="AB38" s="32">
        <v>10</v>
      </c>
    </row>
    <row r="39" spans="3:28" x14ac:dyDescent="0.35">
      <c r="C39" s="157"/>
      <c r="D39" s="66" t="s">
        <v>26</v>
      </c>
      <c r="E39" s="19">
        <v>43399</v>
      </c>
      <c r="F39" s="19">
        <v>43766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0"/>
      <c r="AA39" s="64">
        <f t="shared" si="10"/>
        <v>43399</v>
      </c>
      <c r="AB39" s="32">
        <v>11</v>
      </c>
    </row>
    <row r="40" spans="3:28" x14ac:dyDescent="0.35">
      <c r="C40" s="157"/>
      <c r="D40" s="67" t="s">
        <v>27</v>
      </c>
      <c r="E40" s="19">
        <v>43420</v>
      </c>
      <c r="F40" s="19">
        <v>43784</v>
      </c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0"/>
      <c r="AA40" s="64">
        <f t="shared" si="10"/>
        <v>43420</v>
      </c>
      <c r="AB40" s="32">
        <v>12</v>
      </c>
    </row>
    <row r="41" spans="3:28" x14ac:dyDescent="0.35">
      <c r="C41" s="157"/>
      <c r="D41" s="81" t="s">
        <v>33</v>
      </c>
      <c r="E41" s="72" t="s">
        <v>49</v>
      </c>
      <c r="F41" s="72" t="s">
        <v>49</v>
      </c>
      <c r="G41" s="72" t="s">
        <v>49</v>
      </c>
      <c r="H41" s="72" t="s">
        <v>49</v>
      </c>
      <c r="I41" s="72" t="s">
        <v>49</v>
      </c>
      <c r="J41" s="72" t="s">
        <v>49</v>
      </c>
      <c r="K41" s="72" t="s">
        <v>49</v>
      </c>
      <c r="L41" s="72" t="s">
        <v>49</v>
      </c>
      <c r="M41" s="72" t="s">
        <v>49</v>
      </c>
      <c r="N41" s="72" t="s">
        <v>49</v>
      </c>
      <c r="O41" s="72" t="s">
        <v>49</v>
      </c>
      <c r="P41" s="72" t="s">
        <v>49</v>
      </c>
      <c r="Q41" s="72" t="s">
        <v>49</v>
      </c>
      <c r="R41" s="72" t="s">
        <v>49</v>
      </c>
      <c r="S41" s="72" t="s">
        <v>49</v>
      </c>
      <c r="T41" s="72" t="s">
        <v>49</v>
      </c>
      <c r="U41" s="72" t="s">
        <v>49</v>
      </c>
      <c r="V41" s="72" t="s">
        <v>49</v>
      </c>
      <c r="W41" s="72" t="s">
        <v>49</v>
      </c>
      <c r="X41" s="72" t="s">
        <v>49</v>
      </c>
      <c r="Y41" s="72" t="s">
        <v>49</v>
      </c>
      <c r="Z41" s="93"/>
      <c r="AA41" s="70">
        <f>Calendrier!AE3</f>
        <v>2018</v>
      </c>
    </row>
    <row r="42" spans="3:28" x14ac:dyDescent="0.35">
      <c r="C42" s="157"/>
      <c r="D42" s="75" t="s">
        <v>16</v>
      </c>
      <c r="E42" s="12">
        <v>43103</v>
      </c>
      <c r="F42" s="16">
        <v>43468</v>
      </c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AA42" s="71">
        <f>INDEX($E$42:$Y$53,AB42,$AB$1)+1</f>
        <v>43104</v>
      </c>
      <c r="AB42" s="7">
        <v>1</v>
      </c>
    </row>
    <row r="43" spans="3:28" x14ac:dyDescent="0.35">
      <c r="C43" s="157"/>
      <c r="D43" s="76" t="s">
        <v>17</v>
      </c>
      <c r="E43" s="12">
        <v>43132</v>
      </c>
      <c r="F43" s="16">
        <v>43496</v>
      </c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AA43" s="71">
        <f t="shared" ref="AA43:AA51" si="11">INDEX($E$42:$Y$53,AB43,$AB$1)+1</f>
        <v>43133</v>
      </c>
      <c r="AB43" s="7">
        <v>2</v>
      </c>
    </row>
    <row r="44" spans="3:28" x14ac:dyDescent="0.35">
      <c r="C44" s="157"/>
      <c r="D44" s="76" t="s">
        <v>18</v>
      </c>
      <c r="E44" s="12">
        <v>43164</v>
      </c>
      <c r="F44" s="16">
        <v>43528</v>
      </c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AA44" s="71">
        <f t="shared" si="11"/>
        <v>43165</v>
      </c>
      <c r="AB44" s="7">
        <v>3</v>
      </c>
    </row>
    <row r="45" spans="3:28" x14ac:dyDescent="0.35">
      <c r="C45" s="157"/>
      <c r="D45" s="76" t="s">
        <v>19</v>
      </c>
      <c r="E45" s="12">
        <v>43195</v>
      </c>
      <c r="F45" s="17">
        <v>43558</v>
      </c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AA45" s="71">
        <f t="shared" si="11"/>
        <v>43196</v>
      </c>
      <c r="AB45" s="7">
        <v>4</v>
      </c>
    </row>
    <row r="46" spans="3:28" x14ac:dyDescent="0.35">
      <c r="C46" s="157"/>
      <c r="D46" s="76" t="s">
        <v>20</v>
      </c>
      <c r="E46" s="12">
        <v>43220</v>
      </c>
      <c r="F46" s="17">
        <v>43587</v>
      </c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AA46" s="71">
        <f t="shared" si="11"/>
        <v>43221</v>
      </c>
      <c r="AB46" s="7">
        <v>5</v>
      </c>
    </row>
    <row r="47" spans="3:28" x14ac:dyDescent="0.35">
      <c r="C47" s="157"/>
      <c r="D47" s="76" t="s">
        <v>21</v>
      </c>
      <c r="E47" s="12">
        <v>43255</v>
      </c>
      <c r="F47" s="16">
        <v>43619</v>
      </c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AA47" s="71">
        <f t="shared" si="11"/>
        <v>43256</v>
      </c>
      <c r="AB47" s="7">
        <v>6</v>
      </c>
    </row>
    <row r="48" spans="3:28" x14ac:dyDescent="0.35">
      <c r="C48" s="157"/>
      <c r="D48" s="76" t="s">
        <v>22</v>
      </c>
      <c r="E48" s="12">
        <v>43284</v>
      </c>
      <c r="F48" s="18">
        <v>43649</v>
      </c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AA48" s="71">
        <f t="shared" si="11"/>
        <v>43285</v>
      </c>
      <c r="AB48" s="7">
        <v>7</v>
      </c>
    </row>
    <row r="49" spans="3:28" x14ac:dyDescent="0.35">
      <c r="C49" s="157"/>
      <c r="D49" s="76" t="s">
        <v>23</v>
      </c>
      <c r="E49" s="12">
        <v>43314</v>
      </c>
      <c r="F49" s="18">
        <v>43679</v>
      </c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AA49" s="71">
        <f t="shared" si="11"/>
        <v>43315</v>
      </c>
      <c r="AB49" s="7">
        <v>8</v>
      </c>
    </row>
    <row r="50" spans="3:28" x14ac:dyDescent="0.35">
      <c r="C50" s="157"/>
      <c r="D50" s="76" t="s">
        <v>24</v>
      </c>
      <c r="E50" s="12">
        <v>43348</v>
      </c>
      <c r="F50" s="16">
        <v>43712</v>
      </c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AA50" s="71">
        <f t="shared" si="11"/>
        <v>43349</v>
      </c>
      <c r="AB50" s="7">
        <v>9</v>
      </c>
    </row>
    <row r="51" spans="3:28" x14ac:dyDescent="0.35">
      <c r="C51" s="157"/>
      <c r="D51" s="76" t="s">
        <v>25</v>
      </c>
      <c r="E51" s="12">
        <v>43375</v>
      </c>
      <c r="F51" s="16">
        <v>43741</v>
      </c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AA51" s="71">
        <f t="shared" si="11"/>
        <v>43376</v>
      </c>
      <c r="AB51" s="7">
        <v>10</v>
      </c>
    </row>
    <row r="52" spans="3:28" x14ac:dyDescent="0.35">
      <c r="C52" s="157"/>
      <c r="D52" s="76" t="s">
        <v>26</v>
      </c>
      <c r="E52" s="12">
        <v>43404</v>
      </c>
      <c r="F52" s="18">
        <v>43774</v>
      </c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AA52" s="94">
        <f>IF(INDEX($E$42:$Y$53,AB52,$AB$1)=0,"",INDEX($E$42:$Y$53,AB52,$AB$1)+1)</f>
        <v>43405</v>
      </c>
      <c r="AB52" s="7">
        <v>11</v>
      </c>
    </row>
    <row r="53" spans="3:28" x14ac:dyDescent="0.35">
      <c r="C53" s="157"/>
      <c r="D53" s="76" t="s">
        <v>27</v>
      </c>
      <c r="E53" s="34"/>
      <c r="F53" s="34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AA53" s="94" t="str">
        <f>IF(INDEX($E$42:$Y$53,AB53,$AB$1)=0,"",INDEX($E$42:$Y$53,AB53,$AB$1)+1)</f>
        <v/>
      </c>
      <c r="AB53" s="7">
        <v>12</v>
      </c>
    </row>
    <row r="54" spans="3:28" x14ac:dyDescent="0.35">
      <c r="C54" s="157"/>
      <c r="D54" s="81" t="s">
        <v>34</v>
      </c>
      <c r="E54" s="73" t="s">
        <v>50</v>
      </c>
      <c r="F54" s="73" t="s">
        <v>50</v>
      </c>
      <c r="G54" s="73" t="s">
        <v>50</v>
      </c>
      <c r="H54" s="73" t="s">
        <v>50</v>
      </c>
      <c r="I54" s="73" t="s">
        <v>50</v>
      </c>
      <c r="J54" s="73" t="s">
        <v>50</v>
      </c>
      <c r="K54" s="73" t="s">
        <v>50</v>
      </c>
      <c r="L54" s="73" t="s">
        <v>50</v>
      </c>
      <c r="M54" s="73" t="s">
        <v>50</v>
      </c>
      <c r="N54" s="73" t="s">
        <v>50</v>
      </c>
      <c r="O54" s="73" t="s">
        <v>50</v>
      </c>
      <c r="P54" s="73" t="s">
        <v>50</v>
      </c>
      <c r="Q54" s="73" t="s">
        <v>50</v>
      </c>
      <c r="R54" s="73" t="s">
        <v>50</v>
      </c>
      <c r="S54" s="73" t="s">
        <v>50</v>
      </c>
      <c r="T54" s="73" t="s">
        <v>50</v>
      </c>
      <c r="U54" s="73" t="s">
        <v>50</v>
      </c>
      <c r="V54" s="73" t="s">
        <v>50</v>
      </c>
      <c r="W54" s="73" t="s">
        <v>50</v>
      </c>
      <c r="X54" s="73" t="s">
        <v>50</v>
      </c>
      <c r="Y54" s="73" t="s">
        <v>50</v>
      </c>
      <c r="Z54" s="74"/>
      <c r="AA54" s="70">
        <f>Calendrier!AE3</f>
        <v>2018</v>
      </c>
    </row>
    <row r="55" spans="3:28" x14ac:dyDescent="0.35">
      <c r="C55" s="157"/>
      <c r="D55" s="77" t="s">
        <v>16</v>
      </c>
      <c r="E55" s="12">
        <v>43104</v>
      </c>
      <c r="F55" s="19">
        <v>43469</v>
      </c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AA55" s="71">
        <f t="shared" ref="AA55:AA65" si="12">INDEX($E$55:$Y$66,AB55,$AB$1)</f>
        <v>43104</v>
      </c>
      <c r="AB55" s="7">
        <v>1</v>
      </c>
    </row>
    <row r="56" spans="3:28" x14ac:dyDescent="0.35">
      <c r="C56" s="157"/>
      <c r="D56" s="78" t="s">
        <v>17</v>
      </c>
      <c r="E56" s="12">
        <v>43133</v>
      </c>
      <c r="F56" s="19">
        <v>43497</v>
      </c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AA56" s="71">
        <f t="shared" si="12"/>
        <v>43133</v>
      </c>
      <c r="AB56" s="7">
        <v>2</v>
      </c>
    </row>
    <row r="57" spans="3:28" x14ac:dyDescent="0.35">
      <c r="C57" s="157"/>
      <c r="D57" s="78" t="s">
        <v>18</v>
      </c>
      <c r="E57" s="12">
        <v>43165</v>
      </c>
      <c r="F57" s="19">
        <v>43529</v>
      </c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AA57" s="71">
        <f t="shared" si="12"/>
        <v>43165</v>
      </c>
      <c r="AB57" s="7">
        <v>3</v>
      </c>
    </row>
    <row r="58" spans="3:28" x14ac:dyDescent="0.35">
      <c r="C58" s="157"/>
      <c r="D58" s="78" t="s">
        <v>19</v>
      </c>
      <c r="E58" s="12">
        <v>43196</v>
      </c>
      <c r="F58" s="17">
        <v>43559</v>
      </c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AA58" s="71">
        <f t="shared" si="12"/>
        <v>43196</v>
      </c>
      <c r="AB58" s="7">
        <v>4</v>
      </c>
    </row>
    <row r="59" spans="3:28" x14ac:dyDescent="0.35">
      <c r="C59" s="157"/>
      <c r="D59" s="78" t="s">
        <v>20</v>
      </c>
      <c r="E59" s="12">
        <v>43222</v>
      </c>
      <c r="F59" s="17">
        <v>43588</v>
      </c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AA59" s="71">
        <f t="shared" si="12"/>
        <v>43222</v>
      </c>
      <c r="AB59" s="7">
        <v>5</v>
      </c>
    </row>
    <row r="60" spans="3:28" x14ac:dyDescent="0.35">
      <c r="C60" s="157"/>
      <c r="D60" s="78" t="s">
        <v>21</v>
      </c>
      <c r="E60" s="12">
        <v>43256</v>
      </c>
      <c r="F60" s="12">
        <v>43620</v>
      </c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AA60" s="71">
        <f t="shared" si="12"/>
        <v>43256</v>
      </c>
      <c r="AB60" s="7">
        <v>6</v>
      </c>
    </row>
    <row r="61" spans="3:28" x14ac:dyDescent="0.35">
      <c r="C61" s="157"/>
      <c r="D61" s="78" t="s">
        <v>22</v>
      </c>
      <c r="E61" s="12">
        <v>43285</v>
      </c>
      <c r="F61" s="12">
        <v>43650</v>
      </c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AA61" s="71">
        <f t="shared" si="12"/>
        <v>43285</v>
      </c>
      <c r="AB61" s="7">
        <v>7</v>
      </c>
    </row>
    <row r="62" spans="3:28" x14ac:dyDescent="0.35">
      <c r="C62" s="157"/>
      <c r="D62" s="78" t="s">
        <v>23</v>
      </c>
      <c r="E62" s="12">
        <v>43315</v>
      </c>
      <c r="F62" s="12">
        <v>43682</v>
      </c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AA62" s="71">
        <f t="shared" si="12"/>
        <v>43315</v>
      </c>
      <c r="AB62" s="7">
        <v>8</v>
      </c>
    </row>
    <row r="63" spans="3:28" x14ac:dyDescent="0.35">
      <c r="C63" s="157"/>
      <c r="D63" s="78" t="s">
        <v>24</v>
      </c>
      <c r="E63" s="12">
        <v>43343</v>
      </c>
      <c r="F63" s="12">
        <v>43713</v>
      </c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AA63" s="71">
        <f t="shared" si="12"/>
        <v>43343</v>
      </c>
      <c r="AB63" s="7">
        <v>9</v>
      </c>
    </row>
    <row r="64" spans="3:28" x14ac:dyDescent="0.35">
      <c r="C64" s="157"/>
      <c r="D64" s="78" t="s">
        <v>25</v>
      </c>
      <c r="E64" s="12">
        <v>43349</v>
      </c>
      <c r="F64" s="12">
        <v>43742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AA64" s="71">
        <f t="shared" si="12"/>
        <v>43349</v>
      </c>
      <c r="AB64" s="7">
        <v>10</v>
      </c>
    </row>
    <row r="65" spans="3:28" x14ac:dyDescent="0.35">
      <c r="C65" s="157"/>
      <c r="D65" s="78" t="s">
        <v>26</v>
      </c>
      <c r="E65" s="12">
        <v>43376</v>
      </c>
      <c r="F65" s="12">
        <v>43775</v>
      </c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AA65" s="71">
        <f t="shared" si="12"/>
        <v>43376</v>
      </c>
      <c r="AB65" s="7">
        <v>11</v>
      </c>
    </row>
    <row r="66" spans="3:28" x14ac:dyDescent="0.35">
      <c r="C66" s="157"/>
      <c r="D66" s="78" t="s">
        <v>27</v>
      </c>
      <c r="E66" s="12">
        <v>43406</v>
      </c>
      <c r="F66" s="34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AA66" s="71">
        <f>IF(INDEX($E$55:$Y$66,AB66,$AB$1)=0,"",INDEX($E$55:$Y$66,AB66,$AB$1))</f>
        <v>43406</v>
      </c>
      <c r="AB66" s="7">
        <v>12</v>
      </c>
    </row>
  </sheetData>
  <mergeCells count="1">
    <mergeCell ref="C15:C66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7" workbookViewId="0">
      <selection activeCell="Q6" sqref="Q6"/>
    </sheetView>
  </sheetViews>
  <sheetFormatPr baseColWidth="10"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23</vt:i4>
      </vt:variant>
    </vt:vector>
  </HeadingPairs>
  <TitlesOfParts>
    <vt:vector size="31" baseType="lpstr">
      <vt:lpstr>Calendrier</vt:lpstr>
      <vt:lpstr>Suvi des actions</vt:lpstr>
      <vt:lpstr>Teams</vt:lpstr>
      <vt:lpstr>Team 1</vt:lpstr>
      <vt:lpstr>Team 2</vt:lpstr>
      <vt:lpstr>Astreinte Paie</vt:lpstr>
      <vt:lpstr>Sources</vt:lpstr>
      <vt:lpstr>Feuil1</vt:lpstr>
      <vt:lpstr>Debut_1_ACH</vt:lpstr>
      <vt:lpstr>Debut_1_LS</vt:lpstr>
      <vt:lpstr>Debut_1_SD</vt:lpstr>
      <vt:lpstr>Debut_1_SW</vt:lpstr>
      <vt:lpstr>Debut_2_NL</vt:lpstr>
      <vt:lpstr>Debut_2_PP</vt:lpstr>
      <vt:lpstr>Debut_3_AL</vt:lpstr>
      <vt:lpstr>Debut_3_ME</vt:lpstr>
      <vt:lpstr>Debut_3_SL</vt:lpstr>
      <vt:lpstr>Fin_1_ACH</vt:lpstr>
      <vt:lpstr>FIN_1_LS</vt:lpstr>
      <vt:lpstr>Fin_1_SD</vt:lpstr>
      <vt:lpstr>Fin_1_SW</vt:lpstr>
      <vt:lpstr>Fin_2_NL</vt:lpstr>
      <vt:lpstr>Fin_2_PP</vt:lpstr>
      <vt:lpstr>Fin_3_AL</vt:lpstr>
      <vt:lpstr>Fin_3_ME</vt:lpstr>
      <vt:lpstr>Fin_3_SL</vt:lpstr>
      <vt:lpstr>Jours_feries</vt:lpstr>
      <vt:lpstr>Remise_Complementaire_1</vt:lpstr>
      <vt:lpstr>Remise_Complementaire_2</vt:lpstr>
      <vt:lpstr>Remise_Principale_1</vt:lpstr>
      <vt:lpstr>Remise_Principale_2</vt:lpstr>
    </vt:vector>
  </TitlesOfParts>
  <Company>Ministere de la Justice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BAUDIN Marie-pierre</dc:creator>
  <cp:lastModifiedBy>Michel</cp:lastModifiedBy>
  <dcterms:created xsi:type="dcterms:W3CDTF">2018-11-09T16:41:01Z</dcterms:created>
  <dcterms:modified xsi:type="dcterms:W3CDTF">2018-12-15T13:13:38Z</dcterms:modified>
</cp:coreProperties>
</file>