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Planning" sheetId="2" r:id="rId1"/>
    <sheet name="Paramètres" sheetId="3" r:id="rId2"/>
  </sheets>
  <calcPr calcId="152511"/>
</workbook>
</file>

<file path=xl/calcChain.xml><?xml version="1.0" encoding="utf-8"?>
<calcChain xmlns="http://schemas.openxmlformats.org/spreadsheetml/2006/main">
  <c r="D6" i="2" l="1"/>
  <c r="E6" i="2" s="1"/>
  <c r="F6" i="2" s="1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X6" i="2" s="1"/>
  <c r="Y6" i="2" s="1"/>
  <c r="Z6" i="2" s="1"/>
  <c r="AA6" i="2" s="1"/>
  <c r="AB6" i="2" s="1"/>
  <c r="AC6" i="2" s="1"/>
  <c r="AD6" i="2" s="1"/>
  <c r="AE6" i="2" s="1"/>
  <c r="AF6" i="2" s="1"/>
  <c r="AG6" i="2" s="1"/>
  <c r="AH6" i="2" s="1"/>
  <c r="E2" i="2"/>
  <c r="F2" i="2"/>
  <c r="G1" i="3"/>
  <c r="G5" i="3" s="1"/>
  <c r="G12" i="3"/>
  <c r="D4" i="2" l="1"/>
  <c r="G4" i="3"/>
  <c r="G16" i="3"/>
  <c r="G7" i="3"/>
  <c r="G14" i="3"/>
  <c r="G10" i="3"/>
  <c r="G6" i="3"/>
  <c r="G11" i="3"/>
  <c r="G9" i="3"/>
  <c r="G8" i="3"/>
  <c r="G13" i="3"/>
  <c r="G15" i="3"/>
</calcChain>
</file>

<file path=xl/sharedStrings.xml><?xml version="1.0" encoding="utf-8"?>
<sst xmlns="http://schemas.openxmlformats.org/spreadsheetml/2006/main" count="38" uniqueCount="33">
  <si>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</si>
  <si>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</si>
  <si>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</si>
  <si>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</si>
  <si>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</si>
  <si>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</si>
  <si>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</si>
  <si>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</si>
  <si>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</si>
  <si>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</si>
  <si>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</si>
  <si>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</si>
  <si>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Vélo1</t>
  </si>
  <si>
    <t>Vélo2</t>
  </si>
  <si>
    <t>Vélo3</t>
  </si>
  <si>
    <t>Vélo4</t>
  </si>
  <si>
    <t>Vélo5</t>
  </si>
  <si>
    <t>Homme</t>
  </si>
  <si>
    <t>Femme</t>
  </si>
  <si>
    <t>Année</t>
  </si>
  <si>
    <t>1 er janvier</t>
  </si>
  <si>
    <t>Pâques</t>
  </si>
  <si>
    <t>Lundi de Pâques</t>
  </si>
  <si>
    <t>1er Mai</t>
  </si>
  <si>
    <t>Ascenscion</t>
  </si>
  <si>
    <t>Lundi de Pentecôte</t>
  </si>
  <si>
    <t>Pentecôte</t>
  </si>
  <si>
    <t>1er Novembre</t>
  </si>
  <si>
    <t>8 Mai</t>
  </si>
  <si>
    <t>14 Juillet</t>
  </si>
  <si>
    <t>15 Août</t>
  </si>
  <si>
    <t>11 Novembre</t>
  </si>
  <si>
    <t>25 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</si>
</sst>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ddd\ dd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rgb="FF7030A0"/>
      </left>
      <right style="dashed">
        <color auto="1"/>
      </right>
      <top style="medium">
        <color rgb="FF7030A0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rgb="FF7030A0"/>
      </top>
      <bottom style="dashed">
        <color auto="1"/>
      </bottom>
      <diagonal/>
    </border>
    <border>
      <left style="dashed">
        <color auto="1"/>
      </left>
      <right style="medium">
        <color rgb="FF7030A0"/>
      </right>
      <top style="medium">
        <color rgb="FF7030A0"/>
      </top>
      <bottom style="dashed">
        <color auto="1"/>
      </bottom>
      <diagonal/>
    </border>
    <border>
      <left style="medium">
        <color rgb="FF7030A0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rgb="FF7030A0"/>
      </right>
      <top style="dashed">
        <color auto="1"/>
      </top>
      <bottom style="dashed">
        <color auto="1"/>
      </bottom>
      <diagonal/>
    </border>
    <border>
      <left style="medium">
        <color rgb="FF7030A0"/>
      </left>
      <right style="dashed">
        <color auto="1"/>
      </right>
      <top style="dashed">
        <color auto="1"/>
      </top>
      <bottom style="medium">
        <color rgb="FF7030A0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rgb="FF7030A0"/>
      </bottom>
      <diagonal/>
    </border>
    <border>
      <left style="dashed">
        <color auto="1"/>
      </left>
      <right style="medium">
        <color rgb="FF7030A0"/>
      </right>
      <top style="dashed">
        <color auto="1"/>
      </top>
      <bottom style="medium">
        <color rgb="FF7030A0"/>
      </bottom>
      <diagonal/>
    </border>
    <border>
      <left style="medium">
        <color theme="6" tint="-0.24994659260841701"/>
      </left>
      <right style="medium">
        <color rgb="FF7030A0"/>
      </right>
      <top style="medium">
        <color theme="6" tint="-0.24994659260841701"/>
      </top>
      <bottom style="medium">
        <color theme="6" tint="-0.24994659260841701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/>
    <xf numFmtId="0" fontId="0" fillId="0" borderId="0" xfId="0" applyBorder="1"/>
    <xf numFmtId="167" fontId="0" fillId="0" borderId="4" xfId="0" applyNumberFormat="1" applyBorder="1" applyAlignment="1">
      <alignment horizontal="center" vertical="center" textRotation="89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NumberFormat="1" applyFill="1" applyBorder="1"/>
    <xf numFmtId="0" fontId="0" fillId="0" borderId="0" xfId="0" applyFill="1" applyBorder="1"/>
    <xf numFmtId="0" fontId="0" fillId="2" borderId="14" xfId="0" applyFill="1" applyBorder="1"/>
    <xf numFmtId="49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$C$1" fmlaRange="Paramètres!$B$2:$B$13" noThreeD="1" sel="5" val="4"/>
</file>

<file path=xl/ctrlProps/ctrlProp2.xml><?xml version="1.0" encoding="utf-8"?>
<formControlPr xmlns="http://schemas.microsoft.com/office/spreadsheetml/2009/9/main" objectType="Drop" dropStyle="combo" dx="16" fmlaLink="$C$2" fmlaRange="Paramètres!$D$2:$D$13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0</xdr:colOff>
          <xdr:row>1</xdr:row>
          <xdr:rowOff>19050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2</xdr:col>
          <xdr:colOff>0</xdr:colOff>
          <xdr:row>2</xdr:row>
          <xdr:rowOff>19050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B1:AH18"/>
  <sheetViews>
    <sheetView tabSelected="1" workbookViewId="0">
      <selection activeCell="AI18" sqref="AI18"/>
    </sheetView>
  </sheetViews>
  <sheetFormatPr baseColWidth="10" defaultRowHeight="15" x14ac:dyDescent="0.25"/>
  <cols>
    <col min="4" max="34" width="3.42578125" customWidth="1"/>
  </cols>
  <sheetData>
    <row r="1" spans="2:34" x14ac:dyDescent="0.25">
      <c r="C1">
        <v>5</v>
      </c>
    </row>
    <row r="2" spans="2:34" x14ac:dyDescent="0.25">
      <c r="C2">
        <v>2</v>
      </c>
      <c r="E2" s="1">
        <f>DATE(C2+2016,C1,1)</f>
        <v>43221</v>
      </c>
      <c r="F2" s="1">
        <f>DATE(C2+2016,C1+1,1)-1</f>
        <v>43251</v>
      </c>
    </row>
    <row r="4" spans="2:34" x14ac:dyDescent="0.25">
      <c r="D4" s="17" t="str">
        <f>"Période du " &amp; TEXT(E2,"jj mmmm aaaa") &amp; " au " &amp; TEXT(F2,"jj mmmm aaaa")</f>
        <v>Période du 01 mai 2018 au 31 mai 2018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2:34" ht="15.75" thickBot="1" x14ac:dyDescent="0.3"/>
    <row r="6" spans="2:34" ht="37.5" customHeight="1" thickBot="1" x14ac:dyDescent="0.3">
      <c r="C6" s="2"/>
      <c r="D6" s="3">
        <f>DATE(C2+2016,C1,1)</f>
        <v>43221</v>
      </c>
      <c r="E6" s="3">
        <f>D6+1</f>
        <v>43222</v>
      </c>
      <c r="F6" s="3">
        <f t="shared" ref="F6:AH6" si="0">E6+1</f>
        <v>43223</v>
      </c>
      <c r="G6" s="3">
        <f t="shared" si="0"/>
        <v>43224</v>
      </c>
      <c r="H6" s="3">
        <f t="shared" si="0"/>
        <v>43225</v>
      </c>
      <c r="I6" s="3">
        <f t="shared" si="0"/>
        <v>43226</v>
      </c>
      <c r="J6" s="3">
        <f t="shared" si="0"/>
        <v>43227</v>
      </c>
      <c r="K6" s="3">
        <f t="shared" si="0"/>
        <v>43228</v>
      </c>
      <c r="L6" s="3">
        <f t="shared" si="0"/>
        <v>43229</v>
      </c>
      <c r="M6" s="3">
        <f t="shared" si="0"/>
        <v>43230</v>
      </c>
      <c r="N6" s="3">
        <f t="shared" si="0"/>
        <v>43231</v>
      </c>
      <c r="O6" s="3">
        <f t="shared" si="0"/>
        <v>43232</v>
      </c>
      <c r="P6" s="3">
        <f t="shared" si="0"/>
        <v>43233</v>
      </c>
      <c r="Q6" s="3">
        <f t="shared" si="0"/>
        <v>43234</v>
      </c>
      <c r="R6" s="3">
        <f t="shared" si="0"/>
        <v>43235</v>
      </c>
      <c r="S6" s="3">
        <f t="shared" si="0"/>
        <v>43236</v>
      </c>
      <c r="T6" s="3">
        <f t="shared" si="0"/>
        <v>43237</v>
      </c>
      <c r="U6" s="3">
        <f t="shared" si="0"/>
        <v>43238</v>
      </c>
      <c r="V6" s="3">
        <f t="shared" si="0"/>
        <v>43239</v>
      </c>
      <c r="W6" s="3">
        <f t="shared" si="0"/>
        <v>43240</v>
      </c>
      <c r="X6" s="3">
        <f t="shared" si="0"/>
        <v>43241</v>
      </c>
      <c r="Y6" s="3">
        <f t="shared" si="0"/>
        <v>43242</v>
      </c>
      <c r="Z6" s="3">
        <f t="shared" si="0"/>
        <v>43243</v>
      </c>
      <c r="AA6" s="3">
        <f t="shared" si="0"/>
        <v>43244</v>
      </c>
      <c r="AB6" s="3">
        <f t="shared" si="0"/>
        <v>43245</v>
      </c>
      <c r="AC6" s="3">
        <f t="shared" si="0"/>
        <v>43246</v>
      </c>
      <c r="AD6" s="3">
        <f t="shared" si="0"/>
        <v>43247</v>
      </c>
      <c r="AE6" s="3">
        <f t="shared" si="0"/>
        <v>43248</v>
      </c>
      <c r="AF6" s="3">
        <f t="shared" si="0"/>
        <v>43249</v>
      </c>
      <c r="AG6" s="3">
        <f t="shared" si="0"/>
        <v>43250</v>
      </c>
      <c r="AH6" s="3">
        <f t="shared" si="0"/>
        <v>43251</v>
      </c>
    </row>
    <row r="7" spans="2:34" ht="15.75" thickBot="1" x14ac:dyDescent="0.3">
      <c r="C7" s="2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2:34" ht="15.75" thickBot="1" x14ac:dyDescent="0.3">
      <c r="B8" t="s">
        <v>17</v>
      </c>
      <c r="C8" s="15" t="s">
        <v>12</v>
      </c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6"/>
    </row>
    <row r="9" spans="2:34" ht="15.75" thickBot="1" x14ac:dyDescent="0.3">
      <c r="C9" s="15" t="s">
        <v>13</v>
      </c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9"/>
    </row>
    <row r="10" spans="2:34" ht="15.75" thickBot="1" x14ac:dyDescent="0.3">
      <c r="C10" s="15" t="s">
        <v>14</v>
      </c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/>
    </row>
    <row r="11" spans="2:34" ht="15.75" thickBot="1" x14ac:dyDescent="0.3">
      <c r="C11" s="15" t="s">
        <v>15</v>
      </c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</row>
    <row r="12" spans="2:34" ht="15.75" thickBot="1" x14ac:dyDescent="0.3">
      <c r="C12" s="15" t="s">
        <v>16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</row>
    <row r="13" spans="2:34" ht="15.75" thickBot="1" x14ac:dyDescent="0.3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2:34" ht="15.75" thickBot="1" x14ac:dyDescent="0.3">
      <c r="B14" t="s">
        <v>18</v>
      </c>
      <c r="C14" s="15" t="s">
        <v>12</v>
      </c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</row>
    <row r="15" spans="2:34" ht="15.75" thickBot="1" x14ac:dyDescent="0.3">
      <c r="C15" s="15" t="s">
        <v>13</v>
      </c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</row>
    <row r="16" spans="2:34" ht="15.75" thickBot="1" x14ac:dyDescent="0.3">
      <c r="C16" s="15" t="s">
        <v>14</v>
      </c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</row>
    <row r="17" spans="3:34" ht="15.75" thickBot="1" x14ac:dyDescent="0.3">
      <c r="C17" s="15" t="s">
        <v>15</v>
      </c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</row>
    <row r="18" spans="3:34" ht="15.75" thickBot="1" x14ac:dyDescent="0.3">
      <c r="C18" s="15" t="s">
        <v>16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2"/>
    </row>
  </sheetData>
  <mergeCells count="1">
    <mergeCell ref="D4:AH4"/>
  </mergeCells>
  <conditionalFormatting sqref="D6:AH18">
    <cfRule type="expression" dxfId="1" priority="2">
      <formula>WEEKDAY(D$6,2)&gt;5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2</xdr:col>
                    <xdr:colOff>0</xdr:colOff>
                    <xdr:row>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2</xdr:col>
                    <xdr:colOff>0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3EE26C-847D-4E23-9E44-A84B22213165}">
            <xm:f>NOT(ISNA(VLOOKUP(D$6,Paramètres!$G$4:$G$16,1,0)))</xm:f>
            <x14:dxf>
              <fill>
                <patternFill>
                  <bgColor rgb="FFFF0000"/>
                </patternFill>
              </fill>
            </x14:dxf>
          </x14:cfRule>
          <xm:sqref>D6:AH18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:G16"/>
  <sheetViews>
    <sheetView workbookViewId="0">
      <selection activeCell="G2" sqref="G2"/>
    </sheetView>
  </sheetViews>
  <sheetFormatPr baseColWidth="10" defaultRowHeight="15" x14ac:dyDescent="0.25"/>
  <cols>
    <col min="6" max="6" width="19" customWidth="1"/>
  </cols>
  <sheetData>
    <row r="1" spans="2:7" x14ac:dyDescent="0.25">
      <c r="F1" t="s">
        <v>19</v>
      </c>
      <c r="G1">
        <f>Planning!C2+2016</f>
        <v>2018</v>
      </c>
    </row>
    <row r="2" spans="2:7" x14ac:dyDescent="0.25">
      <c r="B2" t="s">
        <v>0</v>
      </c>
      <c r="D2">
        <v>2017</v>
      </c>
    </row>
    <row r="3" spans="2:7" x14ac:dyDescent="0.25">
      <c r="B3" t="s">
        <v>1</v>
      </c>
      <c r="D3">
        <v>2018</v>
      </c>
    </row>
    <row r="4" spans="2:7" x14ac:dyDescent="0.25">
      <c r="B4" t="s">
        <v>2</v>
      </c>
      <c r="D4">
        <v>2019</v>
      </c>
      <c r="F4" s="16" t="s">
        <v>20</v>
      </c>
      <c r="G4" s="1">
        <f>DATE($G$1,1,1)</f>
        <v>43101</v>
      </c>
    </row>
    <row r="5" spans="2:7" x14ac:dyDescent="0.25">
      <c r="B5" t="s">
        <v>3</v>
      </c>
      <c r="D5">
        <v>2020</v>
      </c>
      <c r="F5" s="16" t="s">
        <v>21</v>
      </c>
      <c r="G5" s="1">
        <f>DATE($G$1,3,29.56+0.979*MOD(204-11*MOD($G$1,19),30)-WEEKDAY(DATE($G$1,3,28.56+0.979*MOD(204-11*MOD($G$1,19),30))))</f>
        <v>43191</v>
      </c>
    </row>
    <row r="6" spans="2:7" x14ac:dyDescent="0.25">
      <c r="B6" t="s">
        <v>4</v>
      </c>
      <c r="D6">
        <v>2021</v>
      </c>
      <c r="F6" s="16" t="s">
        <v>22</v>
      </c>
      <c r="G6" s="1">
        <f>G5+1</f>
        <v>43192</v>
      </c>
    </row>
    <row r="7" spans="2:7" x14ac:dyDescent="0.25">
      <c r="B7" t="s">
        <v>5</v>
      </c>
      <c r="D7">
        <v>2022</v>
      </c>
      <c r="F7" s="16" t="s">
        <v>23</v>
      </c>
      <c r="G7" s="1">
        <f>DATE($G$1,5,1)</f>
        <v>43221</v>
      </c>
    </row>
    <row r="8" spans="2:7" x14ac:dyDescent="0.25">
      <c r="B8" t="s">
        <v>6</v>
      </c>
      <c r="D8">
        <v>2023</v>
      </c>
      <c r="F8" s="16" t="s">
        <v>28</v>
      </c>
      <c r="G8" s="1">
        <f>DATE($G$1,5,8)</f>
        <v>43228</v>
      </c>
    </row>
    <row r="9" spans="2:7" x14ac:dyDescent="0.25">
      <c r="B9" t="s">
        <v>7</v>
      </c>
      <c r="D9">
        <v>2024</v>
      </c>
      <c r="F9" s="16" t="s">
        <v>24</v>
      </c>
      <c r="G9" s="1">
        <f>G5+39</f>
        <v>43230</v>
      </c>
    </row>
    <row r="10" spans="2:7" x14ac:dyDescent="0.25">
      <c r="B10" t="s">
        <v>8</v>
      </c>
      <c r="D10">
        <v>2025</v>
      </c>
      <c r="F10" s="16" t="s">
        <v>26</v>
      </c>
      <c r="G10" s="1">
        <f>G5+49</f>
        <v>43240</v>
      </c>
    </row>
    <row r="11" spans="2:7" x14ac:dyDescent="0.25">
      <c r="B11" t="s">
        <v>9</v>
      </c>
      <c r="D11">
        <v>2026</v>
      </c>
      <c r="F11" s="16" t="s">
        <v>25</v>
      </c>
      <c r="G11" s="1">
        <f>G5+50</f>
        <v>43241</v>
      </c>
    </row>
    <row r="12" spans="2:7" x14ac:dyDescent="0.25">
      <c r="B12" t="s">
        <v>10</v>
      </c>
      <c r="D12">
        <v>2027</v>
      </c>
      <c r="F12" s="16" t="s">
        <v>29</v>
      </c>
      <c r="G12" s="1">
        <f>DATE($G$1,7,14)</f>
        <v>43295</v>
      </c>
    </row>
    <row r="13" spans="2:7" x14ac:dyDescent="0.25">
      <c r="B13" t="s">
        <v>11</v>
      </c>
      <c r="D13">
        <v>2028</v>
      </c>
      <c r="F13" s="16" t="s">
        <v>30</v>
      </c>
      <c r="G13" s="1">
        <f>DATE($G$1,8,15)</f>
        <v>43327</v>
      </c>
    </row>
    <row r="14" spans="2:7" x14ac:dyDescent="0.25">
      <c r="F14" s="16" t="s">
        <v>27</v>
      </c>
      <c r="G14" s="1">
        <f>DATE($G$1,1,11)</f>
        <v>43111</v>
      </c>
    </row>
    <row r="15" spans="2:7" x14ac:dyDescent="0.25">
      <c r="F15" s="16" t="s">
        <v>31</v>
      </c>
      <c r="G15" s="1">
        <f>DATE($G$1,11,11)</f>
        <v>43415</v>
      </c>
    </row>
    <row r="16" spans="2:7" x14ac:dyDescent="0.25">
      <c r="F16" s="16" t="s">
        <v>32</v>
      </c>
      <c r="G16" s="1">
        <f>DATE($G$1,12,25)</f>
        <v>43459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Planning</vt:lpstr>
      <vt:lpstr>Paramètres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2018-12-08T20:33:50Z</dcterms:modified>
</cp:coreProperties>
</file>