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2" i="1"/>
  <c r="H10"/>
  <c r="H7"/>
  <c r="H5"/>
  <c r="H11"/>
  <c r="H9"/>
  <c r="H4"/>
  <c r="C7"/>
  <c r="H3"/>
  <c r="C12"/>
  <c r="C9"/>
  <c r="C6"/>
  <c r="H8"/>
  <c r="H6"/>
  <c r="C10"/>
  <c r="C4"/>
  <c r="C5"/>
  <c r="C11"/>
  <c r="C8"/>
  <c r="C3"/>
  <c r="J4"/>
  <c r="K4"/>
  <c r="J6"/>
  <c r="K6"/>
  <c r="J7"/>
  <c r="K7"/>
  <c r="J8"/>
  <c r="K8"/>
  <c r="J9"/>
  <c r="K9"/>
  <c r="J10"/>
  <c r="K10"/>
  <c r="J11"/>
  <c r="K11"/>
  <c r="J12"/>
  <c r="K12"/>
  <c r="K3"/>
  <c r="J3"/>
  <c r="AN9"/>
  <c r="AN10"/>
  <c r="AN11"/>
  <c r="AN12"/>
  <c r="AN8"/>
  <c r="AW9"/>
  <c r="AX9"/>
  <c r="AW10"/>
  <c r="AX10"/>
  <c r="AW11"/>
  <c r="AX11"/>
  <c r="AW12"/>
  <c r="AX12"/>
  <c r="AW13"/>
  <c r="AX13"/>
  <c r="AW14"/>
  <c r="AX14"/>
  <c r="AW15"/>
  <c r="AX15"/>
  <c r="AW16"/>
  <c r="AX16"/>
  <c r="AW17"/>
  <c r="AX17"/>
  <c r="AX8"/>
  <c r="AW8"/>
  <c r="BC9"/>
  <c r="BD9"/>
  <c r="BC10"/>
  <c r="BD10"/>
  <c r="BC11"/>
  <c r="BD11"/>
  <c r="BC12"/>
  <c r="BD12"/>
  <c r="BC13"/>
  <c r="BD13"/>
  <c r="BC14"/>
  <c r="BD14"/>
  <c r="BC15"/>
  <c r="BD15"/>
  <c r="BC16"/>
  <c r="BD16"/>
  <c r="BC17"/>
  <c r="BD17"/>
  <c r="BD8"/>
  <c r="BC8"/>
  <c r="G12"/>
  <c r="G11"/>
  <c r="G10"/>
  <c r="G9"/>
  <c r="G8"/>
  <c r="G7"/>
  <c r="G6"/>
  <c r="G5"/>
  <c r="G4"/>
  <c r="G3"/>
  <c r="D12"/>
  <c r="D11"/>
  <c r="D10"/>
  <c r="D9"/>
  <c r="D8"/>
  <c r="D7"/>
  <c r="D6"/>
  <c r="D5"/>
  <c r="D4"/>
  <c r="D3"/>
  <c r="BI9"/>
  <c r="BJ9"/>
  <c r="BK9"/>
  <c r="BL9"/>
  <c r="BI10"/>
  <c r="BJ10"/>
  <c r="BK10"/>
  <c r="BL10"/>
  <c r="BI11"/>
  <c r="BJ11"/>
  <c r="BK11"/>
  <c r="BL11"/>
  <c r="BI12"/>
  <c r="BJ12"/>
  <c r="BK12"/>
  <c r="BL12"/>
  <c r="BI13"/>
  <c r="BJ13"/>
  <c r="BK13"/>
  <c r="BL13"/>
  <c r="BI14"/>
  <c r="BJ14"/>
  <c r="BK14"/>
  <c r="BL14"/>
  <c r="BI15"/>
  <c r="BJ15"/>
  <c r="BK15"/>
  <c r="BL15"/>
  <c r="BI16"/>
  <c r="BJ16"/>
  <c r="BK16"/>
  <c r="BL16"/>
  <c r="BI17"/>
  <c r="BJ17"/>
  <c r="BK17"/>
  <c r="BL17"/>
  <c r="BL8"/>
  <c r="BK8"/>
  <c r="BJ8"/>
  <c r="BI8"/>
  <c r="BA9"/>
  <c r="BB9"/>
  <c r="BE9"/>
  <c r="BF9"/>
  <c r="BG9"/>
  <c r="BH9"/>
  <c r="BA10"/>
  <c r="BB10"/>
  <c r="BE10"/>
  <c r="BF10"/>
  <c r="BG10"/>
  <c r="BH10"/>
  <c r="BA11"/>
  <c r="BB11"/>
  <c r="BE11"/>
  <c r="BF11"/>
  <c r="BG11"/>
  <c r="BH11"/>
  <c r="BA12"/>
  <c r="BB12"/>
  <c r="BE12"/>
  <c r="BF12"/>
  <c r="BG12"/>
  <c r="BH12"/>
  <c r="BA13"/>
  <c r="BB13"/>
  <c r="BE13"/>
  <c r="BF13"/>
  <c r="BG13"/>
  <c r="BH13"/>
  <c r="BA14"/>
  <c r="BB14"/>
  <c r="BE14"/>
  <c r="BF14"/>
  <c r="BG14"/>
  <c r="BH14"/>
  <c r="BA15"/>
  <c r="BB15"/>
  <c r="BE15"/>
  <c r="BF15"/>
  <c r="BG15"/>
  <c r="BH15"/>
  <c r="BA16"/>
  <c r="BB16"/>
  <c r="BE16"/>
  <c r="BF16"/>
  <c r="BG16"/>
  <c r="BH16"/>
  <c r="BA17"/>
  <c r="BB17"/>
  <c r="BE17"/>
  <c r="BF17"/>
  <c r="BG17"/>
  <c r="BH17"/>
  <c r="BG8"/>
  <c r="BH8"/>
  <c r="BF8"/>
  <c r="BE8"/>
  <c r="BB8"/>
  <c r="BA8"/>
  <c r="AS9"/>
  <c r="AT9"/>
  <c r="AU9"/>
  <c r="AV9"/>
  <c r="AS10"/>
  <c r="AT10"/>
  <c r="AU10"/>
  <c r="AV10"/>
  <c r="AS11"/>
  <c r="AT11"/>
  <c r="AU11"/>
  <c r="AV11"/>
  <c r="AS12"/>
  <c r="AT12"/>
  <c r="AZ12" s="1"/>
  <c r="AU12"/>
  <c r="AY12" s="1"/>
  <c r="AV12"/>
  <c r="AS13"/>
  <c r="AT13"/>
  <c r="AU13"/>
  <c r="AV13"/>
  <c r="AS14"/>
  <c r="AT14"/>
  <c r="AU14"/>
  <c r="AV14"/>
  <c r="AS15"/>
  <c r="AT15"/>
  <c r="AU15"/>
  <c r="AV15"/>
  <c r="AS16"/>
  <c r="AT16"/>
  <c r="AZ16" s="1"/>
  <c r="AU16"/>
  <c r="AV16"/>
  <c r="AS17"/>
  <c r="AT17"/>
  <c r="AZ17" s="1"/>
  <c r="AU17"/>
  <c r="AV17"/>
  <c r="AV8"/>
  <c r="AU8"/>
  <c r="AT8"/>
  <c r="AS8"/>
  <c r="AY16" l="1"/>
  <c r="AY10"/>
  <c r="J5" s="1"/>
  <c r="AY17"/>
  <c r="AZ15"/>
  <c r="AY15"/>
  <c r="AZ14"/>
  <c r="AY14"/>
  <c r="AZ13"/>
  <c r="AY13"/>
  <c r="AZ11"/>
  <c r="AY11"/>
  <c r="AZ10"/>
  <c r="K5" s="1"/>
  <c r="AZ9"/>
  <c r="AY9"/>
  <c r="AZ8"/>
  <c r="AY8"/>
  <c r="AD10"/>
  <c r="AD9"/>
  <c r="AI8"/>
  <c r="AG12"/>
  <c r="AG11"/>
  <c r="AF10"/>
  <c r="AE9"/>
  <c r="AH8"/>
  <c r="AH12"/>
  <c r="AH11"/>
  <c r="AG10"/>
  <c r="AF9"/>
  <c r="AG8"/>
  <c r="AI12"/>
  <c r="AI11"/>
  <c r="AH10"/>
  <c r="AG9"/>
  <c r="AF8"/>
  <c r="AI10"/>
  <c r="AH9"/>
  <c r="AF12"/>
  <c r="AE8"/>
  <c r="AI9"/>
  <c r="AF11"/>
  <c r="AD8"/>
  <c r="AD12"/>
  <c r="AD11"/>
  <c r="AE10"/>
  <c r="AE12"/>
  <c r="AE11"/>
  <c r="AK9" l="1"/>
  <c r="AK10"/>
  <c r="AK12"/>
  <c r="AK11"/>
  <c r="AK8"/>
  <c r="AJ11"/>
  <c r="AJ9"/>
  <c r="AJ10"/>
  <c r="AJ8"/>
  <c r="AJ12"/>
  <c r="AL9" l="1"/>
  <c r="AO10"/>
  <c r="AP10" s="1"/>
  <c r="AO11"/>
  <c r="AP11" s="1"/>
  <c r="AO8"/>
  <c r="AP8" s="1"/>
  <c r="AO12"/>
  <c r="AP12" s="1"/>
  <c r="AL12"/>
  <c r="AL11"/>
  <c r="AL8"/>
  <c r="AL10"/>
  <c r="AO9"/>
  <c r="AM11" l="1"/>
  <c r="AA11" s="1"/>
  <c r="AP9"/>
  <c r="AM10" s="1"/>
  <c r="AA10" s="1"/>
  <c r="AM8" l="1"/>
  <c r="AA8" s="1"/>
  <c r="AM9"/>
  <c r="AA9" s="1"/>
  <c r="AM12"/>
  <c r="AA12" s="1"/>
  <c r="N12" l="1"/>
  <c r="N11"/>
  <c r="N10"/>
  <c r="N9"/>
  <c r="N8"/>
  <c r="P11" l="1"/>
  <c r="X11"/>
  <c r="W11"/>
  <c r="O11"/>
  <c r="V11"/>
  <c r="U11"/>
  <c r="T11"/>
  <c r="M11"/>
  <c r="S11"/>
  <c r="R11"/>
  <c r="Q11"/>
  <c r="T9"/>
  <c r="S9"/>
  <c r="R9"/>
  <c r="Q9"/>
  <c r="X9"/>
  <c r="P9"/>
  <c r="O9"/>
  <c r="W9"/>
  <c r="V9"/>
  <c r="M9"/>
  <c r="U9"/>
  <c r="V12"/>
  <c r="U12"/>
  <c r="T12"/>
  <c r="W12"/>
  <c r="S12"/>
  <c r="M12"/>
  <c r="R12"/>
  <c r="Q12"/>
  <c r="P12"/>
  <c r="X12"/>
  <c r="O12"/>
  <c r="S8"/>
  <c r="T8"/>
  <c r="U8"/>
  <c r="M8"/>
  <c r="V8"/>
  <c r="W8"/>
  <c r="O8"/>
  <c r="X8"/>
  <c r="P8"/>
  <c r="Q8"/>
  <c r="R8"/>
  <c r="R10"/>
  <c r="Q10"/>
  <c r="P10"/>
  <c r="X10"/>
  <c r="O10"/>
  <c r="W10"/>
  <c r="V10"/>
  <c r="U10"/>
  <c r="M10"/>
  <c r="T10"/>
  <c r="S10"/>
</calcChain>
</file>

<file path=xl/sharedStrings.xml><?xml version="1.0" encoding="utf-8"?>
<sst xmlns="http://schemas.openxmlformats.org/spreadsheetml/2006/main" count="63" uniqueCount="27">
  <si>
    <t>10h00</t>
  </si>
  <si>
    <t>A1</t>
  </si>
  <si>
    <t>Points</t>
  </si>
  <si>
    <t>Groupe  A</t>
  </si>
  <si>
    <t>Club</t>
  </si>
  <si>
    <t>V</t>
  </si>
  <si>
    <t>V sans B</t>
  </si>
  <si>
    <t>V avec B</t>
  </si>
  <si>
    <t>Score</t>
  </si>
  <si>
    <t>Rang</t>
  </si>
  <si>
    <t>As Ploumoguer</t>
  </si>
  <si>
    <t>D</t>
  </si>
  <si>
    <t>B +</t>
  </si>
  <si>
    <t>B -</t>
  </si>
  <si>
    <t>Diff</t>
  </si>
  <si>
    <t>A2</t>
  </si>
  <si>
    <t>A3</t>
  </si>
  <si>
    <t>A4</t>
  </si>
  <si>
    <t>A5</t>
  </si>
  <si>
    <t>Locmaria P</t>
  </si>
  <si>
    <t>As Guilers 1</t>
  </si>
  <si>
    <t>St Renan 1</t>
  </si>
  <si>
    <t>FC Relecq</t>
  </si>
  <si>
    <t>R</t>
  </si>
  <si>
    <t>Pts</t>
  </si>
  <si>
    <t>TPts</t>
  </si>
  <si>
    <t>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</si>
</sst>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L17"/>
  <sheetViews>
    <sheetView tabSelected="1" workbookViewId="0">
      <selection activeCell="X9" sqref="X9"/>
    </sheetView>
  </sheetViews>
  <sheetFormatPr baseColWidth="10" defaultRowHeight="14.4"/>
  <cols>
    <col min="1" max="1" width="4.44140625" style="1" customWidth="1"/>
    <col min="2" max="2" width="7.33203125" style="1" customWidth="1"/>
    <col min="3" max="3" width="5.77734375" style="1" customWidth="1"/>
    <col min="4" max="4" width="24.5546875" style="1" customWidth="1"/>
    <col min="5" max="6" width="5.77734375" style="1" customWidth="1"/>
    <col min="7" max="7" width="23.88671875" style="1" customWidth="1"/>
    <col min="8" max="8" width="5.77734375" style="1" customWidth="1"/>
    <col min="9" max="9" width="8.44140625" style="1" customWidth="1"/>
    <col min="10" max="11" width="5.77734375" style="1" customWidth="1"/>
    <col min="12" max="12" width="5.44140625" style="1" customWidth="1"/>
    <col min="13" max="13" width="5.77734375" style="1" customWidth="1"/>
    <col min="14" max="14" width="24.5546875" style="1" customWidth="1"/>
    <col min="15" max="15" width="5.77734375" style="1" customWidth="1"/>
    <col min="16" max="17" width="8.6640625" style="1" customWidth="1"/>
    <col min="18" max="22" width="5.77734375" style="1" customWidth="1"/>
    <col min="23" max="23" width="9" style="1" customWidth="1"/>
    <col min="24" max="24" width="5.77734375" style="1" customWidth="1"/>
    <col min="25" max="25" width="11.5546875" style="1"/>
    <col min="26" max="28" width="5.77734375" style="1" customWidth="1"/>
    <col min="29" max="29" width="24.5546875" style="1" customWidth="1"/>
    <col min="30" max="30" width="5.77734375" style="1" customWidth="1"/>
    <col min="31" max="32" width="8.6640625" style="1" customWidth="1"/>
    <col min="33" max="37" width="5.77734375" style="1" customWidth="1"/>
    <col min="38" max="38" width="9" style="1" customWidth="1"/>
    <col min="39" max="40" width="7.109375" style="1" customWidth="1"/>
    <col min="41" max="42" width="11.5546875" style="1"/>
    <col min="43" max="54" width="5.77734375" style="1" customWidth="1"/>
    <col min="55" max="58" width="7.77734375" style="1" customWidth="1"/>
    <col min="59" max="64" width="5.77734375" style="1" customWidth="1"/>
    <col min="65" max="66" width="7.77734375" style="1" customWidth="1"/>
    <col min="67" max="75" width="5.77734375" style="1" customWidth="1"/>
    <col min="76" max="16384" width="11.5546875" style="1"/>
  </cols>
  <sheetData>
    <row r="1" spans="2:64" ht="15" thickBot="1"/>
    <row r="2" spans="2:64" ht="15" thickBot="1">
      <c r="B2" s="10" t="s">
        <v>3</v>
      </c>
      <c r="C2" s="11"/>
      <c r="D2" s="11"/>
      <c r="E2" s="11"/>
      <c r="F2" s="11"/>
      <c r="G2" s="11"/>
      <c r="H2" s="12"/>
      <c r="I2" s="2"/>
      <c r="J2" s="13" t="s">
        <v>2</v>
      </c>
      <c r="K2" s="14" t="s">
        <v>2</v>
      </c>
    </row>
    <row r="3" spans="2:64" ht="15" thickBot="1">
      <c r="B3" s="4" t="s">
        <v>0</v>
      </c>
      <c r="C3" s="5" t="str">
        <f>AB8</f>
        <v>A1</v>
      </c>
      <c r="D3" s="5" t="str">
        <f>AC8</f>
        <v>Locmaria P</v>
      </c>
      <c r="E3" s="5">
        <v>5</v>
      </c>
      <c r="F3" s="5">
        <v>5</v>
      </c>
      <c r="G3" s="5" t="str">
        <f>AC10</f>
        <v>As Guilers 1</v>
      </c>
      <c r="H3" s="6" t="str">
        <f>AB10</f>
        <v>A3</v>
      </c>
      <c r="I3" s="5"/>
      <c r="J3" s="15">
        <f>AY8</f>
        <v>3</v>
      </c>
      <c r="K3" s="3">
        <f>AZ8</f>
        <v>3</v>
      </c>
    </row>
    <row r="4" spans="2:64" ht="15" thickBot="1">
      <c r="B4" s="4"/>
      <c r="C4" s="5" t="str">
        <f>AB9</f>
        <v>A2</v>
      </c>
      <c r="D4" s="5" t="str">
        <f>AC9</f>
        <v>As Ploumoguer</v>
      </c>
      <c r="E4" s="5">
        <v>6</v>
      </c>
      <c r="F4" s="5">
        <v>2</v>
      </c>
      <c r="G4" s="5" t="str">
        <f>AC11</f>
        <v>St Renan 1</v>
      </c>
      <c r="H4" s="6" t="str">
        <f>AB11</f>
        <v>A4</v>
      </c>
      <c r="I4" s="5"/>
      <c r="J4" s="15">
        <f t="shared" ref="J4:K4" si="0">AY9</f>
        <v>4</v>
      </c>
      <c r="K4" s="3">
        <f t="shared" si="0"/>
        <v>1</v>
      </c>
    </row>
    <row r="5" spans="2:64" ht="15" thickBot="1">
      <c r="B5" s="4"/>
      <c r="C5" s="5" t="str">
        <f>AB8</f>
        <v>A1</v>
      </c>
      <c r="D5" s="5" t="str">
        <f>AC8</f>
        <v>Locmaria P</v>
      </c>
      <c r="E5" s="5">
        <v>0</v>
      </c>
      <c r="F5" s="5">
        <v>0</v>
      </c>
      <c r="G5" s="5" t="str">
        <f>AC12</f>
        <v>FC Relecq</v>
      </c>
      <c r="H5" s="6" t="str">
        <f>AB12</f>
        <v>A5</v>
      </c>
      <c r="I5" s="5"/>
      <c r="J5" s="15">
        <f t="shared" ref="J5:K5" si="1">AY10</f>
        <v>2</v>
      </c>
      <c r="K5" s="3">
        <f t="shared" si="1"/>
        <v>2</v>
      </c>
      <c r="M5" s="10" t="s">
        <v>3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  <c r="AB5" s="17" t="s">
        <v>3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2:64" ht="15" thickBot="1">
      <c r="B6" s="4"/>
      <c r="C6" s="5" t="str">
        <f>AB10</f>
        <v>A3</v>
      </c>
      <c r="D6" s="5" t="str">
        <f>AC10</f>
        <v>As Guilers 1</v>
      </c>
      <c r="E6" s="5">
        <v>8</v>
      </c>
      <c r="F6" s="5">
        <v>0</v>
      </c>
      <c r="G6" s="5" t="str">
        <f>AC9</f>
        <v>As Ploumoguer</v>
      </c>
      <c r="H6" s="6" t="str">
        <f>AB9</f>
        <v>A2</v>
      </c>
      <c r="I6" s="5"/>
      <c r="J6" s="15">
        <f t="shared" ref="J6:K6" si="2">AY11</f>
        <v>4</v>
      </c>
      <c r="K6" s="3">
        <f t="shared" si="2"/>
        <v>1</v>
      </c>
      <c r="M6" s="10" t="s">
        <v>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  <c r="AB6" s="17" t="s">
        <v>8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2:64" ht="15" thickBot="1">
      <c r="B7" s="4"/>
      <c r="C7" s="5" t="str">
        <f>AB11</f>
        <v>A4</v>
      </c>
      <c r="D7" s="5" t="str">
        <f>AC11</f>
        <v>St Renan 1</v>
      </c>
      <c r="E7" s="5">
        <v>2</v>
      </c>
      <c r="F7" s="5">
        <v>1</v>
      </c>
      <c r="G7" s="5" t="str">
        <f>AC12</f>
        <v>FC Relecq</v>
      </c>
      <c r="H7" s="6" t="str">
        <f>AB12</f>
        <v>A5</v>
      </c>
      <c r="I7" s="5"/>
      <c r="J7" s="15">
        <f t="shared" ref="J7:K7" si="3">AY12</f>
        <v>4</v>
      </c>
      <c r="K7" s="3">
        <f t="shared" si="3"/>
        <v>1</v>
      </c>
      <c r="M7" s="13"/>
      <c r="N7" s="16" t="s">
        <v>4</v>
      </c>
      <c r="O7" s="16" t="s">
        <v>5</v>
      </c>
      <c r="P7" s="16" t="s">
        <v>6</v>
      </c>
      <c r="Q7" s="16" t="s">
        <v>7</v>
      </c>
      <c r="R7" s="16" t="s">
        <v>11</v>
      </c>
      <c r="S7" s="16" t="s">
        <v>12</v>
      </c>
      <c r="T7" s="16" t="s">
        <v>13</v>
      </c>
      <c r="U7" s="16" t="s">
        <v>14</v>
      </c>
      <c r="V7" s="16" t="s">
        <v>2</v>
      </c>
      <c r="W7" s="16" t="s">
        <v>8</v>
      </c>
      <c r="X7" s="14" t="s">
        <v>9</v>
      </c>
      <c r="AA7" s="1" t="s">
        <v>23</v>
      </c>
      <c r="AB7" s="18"/>
      <c r="AC7" s="18" t="s">
        <v>4</v>
      </c>
      <c r="AD7" s="18" t="s">
        <v>5</v>
      </c>
      <c r="AE7" s="18" t="s">
        <v>6</v>
      </c>
      <c r="AF7" s="18" t="s">
        <v>7</v>
      </c>
      <c r="AG7" s="18" t="s">
        <v>11</v>
      </c>
      <c r="AH7" s="18" t="s">
        <v>12</v>
      </c>
      <c r="AI7" s="18" t="s">
        <v>13</v>
      </c>
      <c r="AJ7" s="18" t="s">
        <v>14</v>
      </c>
      <c r="AK7" s="18" t="s">
        <v>2</v>
      </c>
      <c r="AL7" s="18" t="s">
        <v>8</v>
      </c>
      <c r="AM7" s="18" t="s">
        <v>9</v>
      </c>
      <c r="AO7" s="1" t="s">
        <v>26</v>
      </c>
      <c r="AP7" s="1" t="s">
        <v>26</v>
      </c>
      <c r="AS7" s="1" t="s">
        <v>24</v>
      </c>
      <c r="AT7" s="1" t="s">
        <v>24</v>
      </c>
      <c r="AU7" s="1" t="s">
        <v>24</v>
      </c>
      <c r="AV7" s="1" t="s">
        <v>24</v>
      </c>
      <c r="AW7" s="1" t="s">
        <v>24</v>
      </c>
      <c r="AX7" s="1" t="s">
        <v>24</v>
      </c>
      <c r="AY7" s="19" t="s">
        <v>25</v>
      </c>
      <c r="AZ7" s="19" t="s">
        <v>25</v>
      </c>
      <c r="BA7" s="1" t="s">
        <v>5</v>
      </c>
      <c r="BB7" s="1" t="s">
        <v>5</v>
      </c>
      <c r="BC7" s="1" t="s">
        <v>6</v>
      </c>
      <c r="BD7" s="1" t="s">
        <v>6</v>
      </c>
      <c r="BE7" s="1" t="s">
        <v>7</v>
      </c>
      <c r="BF7" s="1" t="s">
        <v>7</v>
      </c>
      <c r="BG7" s="1" t="s">
        <v>11</v>
      </c>
      <c r="BH7" s="1" t="s">
        <v>11</v>
      </c>
      <c r="BI7" s="1" t="s">
        <v>12</v>
      </c>
      <c r="BJ7" s="1" t="s">
        <v>12</v>
      </c>
      <c r="BK7" s="1" t="s">
        <v>13</v>
      </c>
      <c r="BL7" s="1" t="s">
        <v>13</v>
      </c>
    </row>
    <row r="8" spans="2:64" ht="15" thickBot="1">
      <c r="B8" s="4"/>
      <c r="C8" s="5" t="str">
        <f>AB8</f>
        <v>A1</v>
      </c>
      <c r="D8" s="5" t="str">
        <f>AC8</f>
        <v>Locmaria P</v>
      </c>
      <c r="E8" s="5">
        <v>1</v>
      </c>
      <c r="F8" s="5">
        <v>5</v>
      </c>
      <c r="G8" s="5" t="str">
        <f>AC9</f>
        <v>As Ploumoguer</v>
      </c>
      <c r="H8" s="6" t="str">
        <f>AB9</f>
        <v>A2</v>
      </c>
      <c r="I8" s="5"/>
      <c r="J8" s="15">
        <f t="shared" ref="J8:K8" si="4">AY13</f>
        <v>1</v>
      </c>
      <c r="K8" s="3">
        <f t="shared" si="4"/>
        <v>4</v>
      </c>
      <c r="M8" s="4" t="str">
        <f>VLOOKUP(N8,$AC$8:$AN$12,12,0)</f>
        <v>A4</v>
      </c>
      <c r="N8" s="5" t="str">
        <f>VLOOKUP(Z8,$AA$8:$AC$12,3,0)</f>
        <v>St Renan 1</v>
      </c>
      <c r="O8" s="5">
        <f>VLOOKUP(N8,$AC$8:$AM$12,2,0)</f>
        <v>3</v>
      </c>
      <c r="P8" s="5">
        <f>VLOOKUP(N8,$AC$8:$AM$12,3,0)</f>
        <v>0</v>
      </c>
      <c r="Q8" s="5">
        <f>VLOOKUP(N8,$AC$8:$AM$12,4,0)</f>
        <v>0</v>
      </c>
      <c r="R8" s="5">
        <f>VLOOKUP(N8,$AC$8:$AM$12,5,0)</f>
        <v>1</v>
      </c>
      <c r="S8" s="5">
        <f>VLOOKUP(N8,$AC$8:$AM$12,6,0)</f>
        <v>18</v>
      </c>
      <c r="T8" s="5">
        <f>VLOOKUP(N8,$AC$8:$AM$12,7,0)</f>
        <v>14</v>
      </c>
      <c r="U8" s="5">
        <f>VLOOKUP(N8,$AC$8:$AM$12,8,0)</f>
        <v>4</v>
      </c>
      <c r="V8" s="5">
        <f>VLOOKUP(N8,$AC$8:$AM$12,9,0)</f>
        <v>13</v>
      </c>
      <c r="W8" s="5">
        <f>VLOOKUP(N8,$AC$8:$AM$12,10,0)</f>
        <v>13418</v>
      </c>
      <c r="X8" s="6">
        <f>VLOOKUP(N8,$AC$8:$AM$12,11,0)</f>
        <v>1</v>
      </c>
      <c r="Z8" s="1">
        <v>1</v>
      </c>
      <c r="AA8" s="1">
        <f>AM8</f>
        <v>5</v>
      </c>
      <c r="AB8" s="18" t="s">
        <v>1</v>
      </c>
      <c r="AC8" s="18" t="s">
        <v>19</v>
      </c>
      <c r="AD8" s="18">
        <f>SUMPRODUCT(($D$3:$D$12=AC8)*($BA$8:$BA$17))+SUMPRODUCT(($G$3:$G$12=AC8)*($BB$8:$BB$17))</f>
        <v>0</v>
      </c>
      <c r="AE8" s="18">
        <f>SUMPRODUCT(($D$3:$D$12=AC8)*($BC$8:$BC$17))+SUMPRODUCT(($G$3:$G$12=AC8)*($BD$8:$BD$17))</f>
        <v>1</v>
      </c>
      <c r="AF8" s="18">
        <f>SUMPRODUCT(($D$3:$D$12=AC8)*($BE$8:$BE$17))+SUMPRODUCT(($G$3:$G$12=AC8)*($BF$8:$BF$17))</f>
        <v>1</v>
      </c>
      <c r="AG8" s="18">
        <f>SUMPRODUCT(($D$3:$D$12=AC8)*($BG$8:$BG$17))+SUMPRODUCT(($G$3:$G$12=AC8)*($BH$8:$BH$17))</f>
        <v>2</v>
      </c>
      <c r="AH8" s="18">
        <f>SUMPRODUCT(($D$3:$D$12=AC8)*($BI$8:$BI$17))+SUMPRODUCT(($G$3:$G$12=AC8)*($BJ$8:$BJ$17))</f>
        <v>10</v>
      </c>
      <c r="AI8" s="18">
        <f>SUMPRODUCT(($D$3:$D$12=AC8)*($BK$8:$BK$17))+SUMPRODUCT(($G$3:$G$12=AC8)*($BL$8:$BL$17))</f>
        <v>18</v>
      </c>
      <c r="AJ8" s="18">
        <f>AH8-AI8</f>
        <v>-8</v>
      </c>
      <c r="AK8" s="18">
        <f>SUMPRODUCT(($D$3:$D$12=AC8)*($AY$8:$AY$17))+SUMPRODUCT(($G$3:$G$12=AC8)*($AZ$8:$AZ$17))</f>
        <v>7</v>
      </c>
      <c r="AL8" s="18">
        <f>(AK8*1000)+(AJ8*100)+AH8</f>
        <v>6210</v>
      </c>
      <c r="AM8" s="18">
        <f>RANK(AP8,$AP$8:$AP$12)</f>
        <v>5</v>
      </c>
      <c r="AN8" s="1" t="str">
        <f>AB8</f>
        <v>A1</v>
      </c>
      <c r="AO8" s="1">
        <f>SUM(AK8*1000+(AJ8)/100+(AH8)/10)</f>
        <v>7000.92</v>
      </c>
      <c r="AP8" s="1">
        <f>AO8+0.00005</f>
        <v>7000.9200499999997</v>
      </c>
      <c r="AS8" s="1" t="b">
        <f>IF(E3="",0,IF(E3&gt;F3,4,IF(E3&lt;F3,1)))</f>
        <v>0</v>
      </c>
      <c r="AT8" s="1" t="b">
        <f>IF(F3="",0,IF(F3&gt;E3,4,IF(F3&lt;E3,1)))</f>
        <v>0</v>
      </c>
      <c r="AU8" s="1">
        <f>IF(E3&lt;&gt;0,IF(E3=F3,3))</f>
        <v>3</v>
      </c>
      <c r="AV8" s="1">
        <f>IF(F3&lt;&gt;0,IF(F3=E3,3))</f>
        <v>3</v>
      </c>
      <c r="AW8" s="1" t="b">
        <f>IF(E3="",0,IF(E3=0,IF(E3=F3,2)))</f>
        <v>0</v>
      </c>
      <c r="AX8" s="1" t="b">
        <f>IF(F3="",0,IF(F3=0,IF(F3=E3,2)))</f>
        <v>0</v>
      </c>
      <c r="AY8" s="19">
        <f>AS8+AU8+AW8</f>
        <v>3</v>
      </c>
      <c r="AZ8" s="19">
        <f>AT8+AV8+AX8</f>
        <v>3</v>
      </c>
      <c r="BA8" s="1" t="b">
        <f>IF(E3&gt;F3,1)</f>
        <v>0</v>
      </c>
      <c r="BB8" s="1" t="b">
        <f>IF(F3&gt;E3,1)</f>
        <v>0</v>
      </c>
      <c r="BC8" s="1" t="b">
        <f>IF(E3="",0,IF(E3=0,IF(E3=F3,1)))</f>
        <v>0</v>
      </c>
      <c r="BD8" s="1" t="b">
        <f>IF(F3="",0,IF(F3=0,IF(F3=E3,1)))</f>
        <v>0</v>
      </c>
      <c r="BE8" s="1">
        <f>IF(E3&lt;&gt;0,IF(E3=F3,1))</f>
        <v>1</v>
      </c>
      <c r="BF8" s="1">
        <f>IF(F3&lt;&gt;0,IF(F3=E3,1))</f>
        <v>1</v>
      </c>
      <c r="BG8" s="1" t="b">
        <f>IF(E3&lt;F3,1)</f>
        <v>0</v>
      </c>
      <c r="BH8" s="1" t="b">
        <f>IF(F3&lt;E3,1)</f>
        <v>0</v>
      </c>
      <c r="BI8" s="1">
        <f>E3</f>
        <v>5</v>
      </c>
      <c r="BJ8" s="1">
        <f>F3</f>
        <v>5</v>
      </c>
      <c r="BK8" s="1">
        <f>F3</f>
        <v>5</v>
      </c>
      <c r="BL8" s="1">
        <f>E3</f>
        <v>5</v>
      </c>
    </row>
    <row r="9" spans="2:64" ht="15" thickBot="1">
      <c r="B9" s="4"/>
      <c r="C9" s="5" t="str">
        <f>AB10</f>
        <v>A3</v>
      </c>
      <c r="D9" s="5" t="str">
        <f>AC10</f>
        <v>As Guilers 1</v>
      </c>
      <c r="E9" s="5">
        <v>3</v>
      </c>
      <c r="F9" s="5">
        <v>6</v>
      </c>
      <c r="G9" s="5" t="str">
        <f>AC11</f>
        <v>St Renan 1</v>
      </c>
      <c r="H9" s="6" t="str">
        <f>AB11</f>
        <v>A4</v>
      </c>
      <c r="I9" s="5"/>
      <c r="J9" s="15">
        <f t="shared" ref="J9:K9" si="5">AY14</f>
        <v>1</v>
      </c>
      <c r="K9" s="3">
        <f t="shared" si="5"/>
        <v>4</v>
      </c>
      <c r="M9" s="4" t="str">
        <f t="shared" ref="M9:M12" si="6">VLOOKUP(N9,$AC$8:$AN$12,12,0)</f>
        <v>A3</v>
      </c>
      <c r="N9" s="5" t="str">
        <f t="shared" ref="N9:N12" si="7">VLOOKUP(Z9,$AA$8:$AC$12,3,0)</f>
        <v>As Guilers 1</v>
      </c>
      <c r="O9" s="5">
        <f t="shared" ref="O9:O12" si="8">VLOOKUP(N9,$AC$8:$AM$12,2,0)</f>
        <v>2</v>
      </c>
      <c r="P9" s="5">
        <f t="shared" ref="P9:P12" si="9">VLOOKUP(N9,$AC$8:$AM$12,3,0)</f>
        <v>0</v>
      </c>
      <c r="Q9" s="5">
        <f t="shared" ref="Q9:Q12" si="10">VLOOKUP(N9,$AC$8:$AM$12,4,0)</f>
        <v>1</v>
      </c>
      <c r="R9" s="5">
        <f t="shared" ref="R9:R12" si="11">VLOOKUP(N9,$AC$8:$AM$12,5,0)</f>
        <v>1</v>
      </c>
      <c r="S9" s="5">
        <f t="shared" ref="S9:S12" si="12">VLOOKUP(N9,$AC$8:$AM$12,6,0)</f>
        <v>23</v>
      </c>
      <c r="T9" s="5">
        <f t="shared" ref="T9:T12" si="13">VLOOKUP(N9,$AC$8:$AM$12,7,0)</f>
        <v>11</v>
      </c>
      <c r="U9" s="5">
        <f t="shared" ref="U9:U12" si="14">VLOOKUP(N9,$AC$8:$AM$12,8,0)</f>
        <v>12</v>
      </c>
      <c r="V9" s="5">
        <f t="shared" ref="V9:V12" si="15">VLOOKUP(N9,$AC$8:$AM$12,9,0)</f>
        <v>12</v>
      </c>
      <c r="W9" s="5">
        <f t="shared" ref="W9:W12" si="16">VLOOKUP(N9,$AC$8:$AM$12,10,0)</f>
        <v>13223</v>
      </c>
      <c r="X9" s="6">
        <f t="shared" ref="X9:X12" si="17">VLOOKUP(N9,$AC$8:$AM$12,11,0)</f>
        <v>2</v>
      </c>
      <c r="Z9" s="1">
        <v>2</v>
      </c>
      <c r="AA9" s="1">
        <f t="shared" ref="AA9:AA12" si="18">AM9</f>
        <v>3</v>
      </c>
      <c r="AB9" s="18" t="s">
        <v>15</v>
      </c>
      <c r="AC9" s="18" t="s">
        <v>10</v>
      </c>
      <c r="AD9" s="18">
        <f t="shared" ref="AD9:AD12" si="19">SUMPRODUCT(($D$3:$D$12=AC9)*($BA$8:$BA$17))+SUMPRODUCT(($G$3:$G$12=AC9)*($BB$8:$BB$17))</f>
        <v>2</v>
      </c>
      <c r="AE9" s="18">
        <f t="shared" ref="AE9:AE12" si="20">SUMPRODUCT(($D$3:$D$12=AC9)*($BC$8:$BC$17))+SUMPRODUCT(($G$3:$G$12=AC9)*($BD$8:$BD$17))</f>
        <v>0</v>
      </c>
      <c r="AF9" s="18">
        <f t="shared" ref="AF9:AF12" si="21">SUMPRODUCT(($D$3:$D$12=AC9)*($BE$8:$BE$17))+SUMPRODUCT(($G$3:$G$12=AC9)*($BF$8:$BF$17))</f>
        <v>0</v>
      </c>
      <c r="AG9" s="18">
        <f t="shared" ref="AG9:AG12" si="22">SUMPRODUCT(($D$3:$D$12=AC9)*($BG$8:$BG$17))+SUMPRODUCT(($G$3:$G$12=AC9)*($BH$8:$BH$17))</f>
        <v>2</v>
      </c>
      <c r="AH9" s="18">
        <f t="shared" ref="AH9:AH12" si="23">SUMPRODUCT(($D$3:$D$12=AC9)*($BI$8:$BI$17))+SUMPRODUCT(($G$3:$G$12=AC9)*($BJ$8:$BJ$17))</f>
        <v>11</v>
      </c>
      <c r="AI9" s="18">
        <f t="shared" ref="AI9:AI12" si="24">SUMPRODUCT(($D$3:$D$12=AC9)*($BK$8:$BK$17))+SUMPRODUCT(($G$3:$G$12=AC9)*($BL$8:$BL$17))</f>
        <v>20</v>
      </c>
      <c r="AJ9" s="18">
        <f t="shared" ref="AJ9:AJ12" si="25">AH9-AI9</f>
        <v>-9</v>
      </c>
      <c r="AK9" s="18">
        <f t="shared" ref="AK9:AK12" si="26">SUMPRODUCT(($D$3:$D$12=AC9)*($AY$8:$AY$17))+SUMPRODUCT(($G$3:$G$12=AC9)*($AZ$8:$AZ$17))</f>
        <v>10</v>
      </c>
      <c r="AL9" s="18">
        <f t="shared" ref="AL9:AL12" si="27">(AK9*1000)+(AJ9*100)+AH9</f>
        <v>9111</v>
      </c>
      <c r="AM9" s="18">
        <f t="shared" ref="AM9:AM12" si="28">RANK(AP9,$AP$8:$AP$12)</f>
        <v>3</v>
      </c>
      <c r="AN9" s="1" t="str">
        <f t="shared" ref="AN9:AN12" si="29">AB9</f>
        <v>A2</v>
      </c>
      <c r="AO9" s="1">
        <f t="shared" ref="AO9:AO12" si="30">SUM(AK9*1000+(AJ9)/100+(AH9)/10)</f>
        <v>10001.01</v>
      </c>
      <c r="AP9" s="1">
        <f>AO9+0.00004</f>
        <v>10001.010040000001</v>
      </c>
      <c r="AS9" s="1">
        <f t="shared" ref="AS9:AS17" si="31">IF(E4="",0,IF(E4&gt;F4,4,IF(E4&lt;F4,1)))</f>
        <v>4</v>
      </c>
      <c r="AT9" s="1">
        <f t="shared" ref="AT9:AT17" si="32">IF(F4="",0,IF(F4&gt;E4,4,IF(F4&lt;E4,1)))</f>
        <v>1</v>
      </c>
      <c r="AU9" s="1" t="b">
        <f t="shared" ref="AU9:AU17" si="33">IF(E4&lt;&gt;0,IF(E4=F4,3))</f>
        <v>0</v>
      </c>
      <c r="AV9" s="1" t="b">
        <f t="shared" ref="AV9:AV17" si="34">IF(F4&lt;&gt;0,IF(F4=E4,3))</f>
        <v>0</v>
      </c>
      <c r="AW9" s="1" t="b">
        <f t="shared" ref="AW9:AW17" si="35">IF(E4="",0,IF(E4=0,IF(E4=F4,2)))</f>
        <v>0</v>
      </c>
      <c r="AX9" s="1" t="b">
        <f t="shared" ref="AX9:AX17" si="36">IF(F4="",0,IF(F4=0,IF(F4=E4,2)))</f>
        <v>0</v>
      </c>
      <c r="AY9" s="19">
        <f t="shared" ref="AY9:AY17" si="37">AS9+AU9+AW9</f>
        <v>4</v>
      </c>
      <c r="AZ9" s="19">
        <f t="shared" ref="AZ9:AZ17" si="38">AT9+AV9+AX9</f>
        <v>1</v>
      </c>
      <c r="BA9" s="1">
        <f t="shared" ref="BA9:BA17" si="39">IF(E4&gt;F4,1)</f>
        <v>1</v>
      </c>
      <c r="BB9" s="1" t="b">
        <f t="shared" ref="BB9:BB17" si="40">IF(F4&gt;E4,1)</f>
        <v>0</v>
      </c>
      <c r="BC9" s="1" t="b">
        <f t="shared" ref="BC9:BC17" si="41">IF(E4="",0,IF(E4=0,IF(E4=F4,1)))</f>
        <v>0</v>
      </c>
      <c r="BD9" s="1" t="b">
        <f t="shared" ref="BD9:BD17" si="42">IF(F4="",0,IF(F4=0,IF(F4=E4,1)))</f>
        <v>0</v>
      </c>
      <c r="BE9" s="1" t="b">
        <f t="shared" ref="BE9:BE17" si="43">IF(E4&lt;&gt;0,IF(E4=F4,1))</f>
        <v>0</v>
      </c>
      <c r="BF9" s="1" t="b">
        <f t="shared" ref="BF9:BF17" si="44">IF(F4&lt;&gt;0,IF(F4=E4,1))</f>
        <v>0</v>
      </c>
      <c r="BG9" s="1" t="b">
        <f t="shared" ref="BG9:BG17" si="45">IF(E4&lt;F4,1)</f>
        <v>0</v>
      </c>
      <c r="BH9" s="1">
        <f t="shared" ref="BH9:BH17" si="46">IF(F4&lt;E4,1)</f>
        <v>1</v>
      </c>
      <c r="BI9" s="1">
        <f t="shared" ref="BI9:BJ9" si="47">E4</f>
        <v>6</v>
      </c>
      <c r="BJ9" s="1">
        <f t="shared" si="47"/>
        <v>2</v>
      </c>
      <c r="BK9" s="1">
        <f t="shared" ref="BK9:BK17" si="48">F4</f>
        <v>2</v>
      </c>
      <c r="BL9" s="1">
        <f t="shared" ref="BL9:BL17" si="49">E4</f>
        <v>6</v>
      </c>
    </row>
    <row r="10" spans="2:64" ht="15" thickBot="1">
      <c r="B10" s="4"/>
      <c r="C10" s="5" t="str">
        <f>AB9</f>
        <v>A2</v>
      </c>
      <c r="D10" s="5" t="str">
        <f>AC9</f>
        <v>As Ploumoguer</v>
      </c>
      <c r="E10" s="5">
        <v>0</v>
      </c>
      <c r="F10" s="5">
        <v>9</v>
      </c>
      <c r="G10" s="5" t="str">
        <f>AC12</f>
        <v>FC Relecq</v>
      </c>
      <c r="H10" s="6" t="str">
        <f>AB12</f>
        <v>A5</v>
      </c>
      <c r="I10" s="5"/>
      <c r="J10" s="15">
        <f t="shared" ref="J10:K10" si="50">AY15</f>
        <v>1</v>
      </c>
      <c r="K10" s="3">
        <f t="shared" si="50"/>
        <v>4</v>
      </c>
      <c r="M10" s="4" t="str">
        <f t="shared" si="6"/>
        <v>A2</v>
      </c>
      <c r="N10" s="5" t="str">
        <f t="shared" si="7"/>
        <v>As Ploumoguer</v>
      </c>
      <c r="O10" s="5">
        <f t="shared" si="8"/>
        <v>2</v>
      </c>
      <c r="P10" s="5">
        <f t="shared" si="9"/>
        <v>0</v>
      </c>
      <c r="Q10" s="5">
        <f t="shared" si="10"/>
        <v>0</v>
      </c>
      <c r="R10" s="5">
        <f t="shared" si="11"/>
        <v>2</v>
      </c>
      <c r="S10" s="5">
        <f t="shared" si="12"/>
        <v>11</v>
      </c>
      <c r="T10" s="5">
        <f t="shared" si="13"/>
        <v>20</v>
      </c>
      <c r="U10" s="5">
        <f t="shared" si="14"/>
        <v>-9</v>
      </c>
      <c r="V10" s="5">
        <f t="shared" si="15"/>
        <v>10</v>
      </c>
      <c r="W10" s="5">
        <f t="shared" si="16"/>
        <v>9111</v>
      </c>
      <c r="X10" s="6">
        <f t="shared" si="17"/>
        <v>3</v>
      </c>
      <c r="Z10" s="1">
        <v>3</v>
      </c>
      <c r="AA10" s="1">
        <f t="shared" si="18"/>
        <v>2</v>
      </c>
      <c r="AB10" s="18" t="s">
        <v>16</v>
      </c>
      <c r="AC10" s="18" t="s">
        <v>20</v>
      </c>
      <c r="AD10" s="18">
        <f t="shared" si="19"/>
        <v>2</v>
      </c>
      <c r="AE10" s="18">
        <f t="shared" si="20"/>
        <v>0</v>
      </c>
      <c r="AF10" s="18">
        <f t="shared" si="21"/>
        <v>1</v>
      </c>
      <c r="AG10" s="18">
        <f t="shared" si="22"/>
        <v>1</v>
      </c>
      <c r="AH10" s="18">
        <f t="shared" si="23"/>
        <v>23</v>
      </c>
      <c r="AI10" s="18">
        <f t="shared" si="24"/>
        <v>11</v>
      </c>
      <c r="AJ10" s="18">
        <f t="shared" si="25"/>
        <v>12</v>
      </c>
      <c r="AK10" s="18">
        <f t="shared" si="26"/>
        <v>12</v>
      </c>
      <c r="AL10" s="18">
        <f t="shared" si="27"/>
        <v>13223</v>
      </c>
      <c r="AM10" s="18">
        <f t="shared" si="28"/>
        <v>2</v>
      </c>
      <c r="AN10" s="1" t="str">
        <f t="shared" si="29"/>
        <v>A3</v>
      </c>
      <c r="AO10" s="1">
        <f t="shared" si="30"/>
        <v>12002.42</v>
      </c>
      <c r="AP10" s="1">
        <f>AO10+0.00003</f>
        <v>12002.420029999999</v>
      </c>
      <c r="AS10" s="1" t="b">
        <f t="shared" si="31"/>
        <v>0</v>
      </c>
      <c r="AT10" s="1" t="b">
        <f t="shared" si="32"/>
        <v>0</v>
      </c>
      <c r="AU10" s="1" t="b">
        <f t="shared" si="33"/>
        <v>0</v>
      </c>
      <c r="AV10" s="1" t="b">
        <f t="shared" si="34"/>
        <v>0</v>
      </c>
      <c r="AW10" s="1">
        <f t="shared" si="35"/>
        <v>2</v>
      </c>
      <c r="AX10" s="1">
        <f t="shared" si="36"/>
        <v>2</v>
      </c>
      <c r="AY10" s="19">
        <f t="shared" si="37"/>
        <v>2</v>
      </c>
      <c r="AZ10" s="19">
        <f t="shared" si="38"/>
        <v>2</v>
      </c>
      <c r="BA10" s="1" t="b">
        <f t="shared" si="39"/>
        <v>0</v>
      </c>
      <c r="BB10" s="1" t="b">
        <f t="shared" si="40"/>
        <v>0</v>
      </c>
      <c r="BC10" s="1">
        <f t="shared" si="41"/>
        <v>1</v>
      </c>
      <c r="BD10" s="1">
        <f t="shared" si="42"/>
        <v>1</v>
      </c>
      <c r="BE10" s="1" t="b">
        <f t="shared" si="43"/>
        <v>0</v>
      </c>
      <c r="BF10" s="1" t="b">
        <f t="shared" si="44"/>
        <v>0</v>
      </c>
      <c r="BG10" s="1" t="b">
        <f t="shared" si="45"/>
        <v>0</v>
      </c>
      <c r="BH10" s="1" t="b">
        <f t="shared" si="46"/>
        <v>0</v>
      </c>
      <c r="BI10" s="1">
        <f t="shared" ref="BI10:BJ10" si="51">E5</f>
        <v>0</v>
      </c>
      <c r="BJ10" s="1">
        <f t="shared" si="51"/>
        <v>0</v>
      </c>
      <c r="BK10" s="1">
        <f t="shared" si="48"/>
        <v>0</v>
      </c>
      <c r="BL10" s="1">
        <f t="shared" si="49"/>
        <v>0</v>
      </c>
    </row>
    <row r="11" spans="2:64" ht="15" thickBot="1">
      <c r="B11" s="4"/>
      <c r="C11" s="5" t="str">
        <f>AB8</f>
        <v>A1</v>
      </c>
      <c r="D11" s="5" t="str">
        <f>AC8</f>
        <v>Locmaria P</v>
      </c>
      <c r="E11" s="5">
        <v>4</v>
      </c>
      <c r="F11" s="5">
        <v>8</v>
      </c>
      <c r="G11" s="5" t="str">
        <f>AC11</f>
        <v>St Renan 1</v>
      </c>
      <c r="H11" s="6" t="str">
        <f>AB11</f>
        <v>A4</v>
      </c>
      <c r="I11" s="5"/>
      <c r="J11" s="15">
        <f t="shared" ref="J11:K11" si="52">AY16</f>
        <v>1</v>
      </c>
      <c r="K11" s="3">
        <f t="shared" si="52"/>
        <v>4</v>
      </c>
      <c r="M11" s="4" t="str">
        <f t="shared" si="6"/>
        <v>A5</v>
      </c>
      <c r="N11" s="5" t="str">
        <f t="shared" si="7"/>
        <v>FC Relecq</v>
      </c>
      <c r="O11" s="5">
        <f t="shared" si="8"/>
        <v>1</v>
      </c>
      <c r="P11" s="5">
        <f t="shared" si="9"/>
        <v>1</v>
      </c>
      <c r="Q11" s="5">
        <f t="shared" si="10"/>
        <v>0</v>
      </c>
      <c r="R11" s="5">
        <f t="shared" si="11"/>
        <v>2</v>
      </c>
      <c r="S11" s="5">
        <f t="shared" si="12"/>
        <v>10</v>
      </c>
      <c r="T11" s="5">
        <f t="shared" si="13"/>
        <v>9</v>
      </c>
      <c r="U11" s="5">
        <f t="shared" si="14"/>
        <v>1</v>
      </c>
      <c r="V11" s="5">
        <f t="shared" si="15"/>
        <v>8</v>
      </c>
      <c r="W11" s="5">
        <f t="shared" si="16"/>
        <v>8110</v>
      </c>
      <c r="X11" s="6">
        <f t="shared" si="17"/>
        <v>4</v>
      </c>
      <c r="Z11" s="1">
        <v>4</v>
      </c>
      <c r="AA11" s="1">
        <f t="shared" si="18"/>
        <v>1</v>
      </c>
      <c r="AB11" s="18" t="s">
        <v>17</v>
      </c>
      <c r="AC11" s="18" t="s">
        <v>21</v>
      </c>
      <c r="AD11" s="18">
        <f t="shared" si="19"/>
        <v>3</v>
      </c>
      <c r="AE11" s="18">
        <f t="shared" si="20"/>
        <v>0</v>
      </c>
      <c r="AF11" s="18">
        <f t="shared" si="21"/>
        <v>0</v>
      </c>
      <c r="AG11" s="18">
        <f t="shared" si="22"/>
        <v>1</v>
      </c>
      <c r="AH11" s="18">
        <f t="shared" si="23"/>
        <v>18</v>
      </c>
      <c r="AI11" s="18">
        <f t="shared" si="24"/>
        <v>14</v>
      </c>
      <c r="AJ11" s="18">
        <f t="shared" si="25"/>
        <v>4</v>
      </c>
      <c r="AK11" s="18">
        <f t="shared" si="26"/>
        <v>13</v>
      </c>
      <c r="AL11" s="18">
        <f t="shared" si="27"/>
        <v>13418</v>
      </c>
      <c r="AM11" s="18">
        <f t="shared" si="28"/>
        <v>1</v>
      </c>
      <c r="AN11" s="1" t="str">
        <f t="shared" si="29"/>
        <v>A4</v>
      </c>
      <c r="AO11" s="1">
        <f t="shared" si="30"/>
        <v>13001.84</v>
      </c>
      <c r="AP11" s="1">
        <f>AO11+0.00002</f>
        <v>13001.84002</v>
      </c>
      <c r="AS11" s="1">
        <f t="shared" si="31"/>
        <v>4</v>
      </c>
      <c r="AT11" s="1">
        <f t="shared" si="32"/>
        <v>1</v>
      </c>
      <c r="AU11" s="1" t="b">
        <f t="shared" si="33"/>
        <v>0</v>
      </c>
      <c r="AV11" s="1" t="b">
        <f t="shared" si="34"/>
        <v>0</v>
      </c>
      <c r="AW11" s="1" t="b">
        <f t="shared" si="35"/>
        <v>0</v>
      </c>
      <c r="AX11" s="1" t="b">
        <f t="shared" si="36"/>
        <v>0</v>
      </c>
      <c r="AY11" s="19">
        <f t="shared" si="37"/>
        <v>4</v>
      </c>
      <c r="AZ11" s="19">
        <f t="shared" si="38"/>
        <v>1</v>
      </c>
      <c r="BA11" s="1">
        <f t="shared" si="39"/>
        <v>1</v>
      </c>
      <c r="BB11" s="1" t="b">
        <f t="shared" si="40"/>
        <v>0</v>
      </c>
      <c r="BC11" s="1" t="b">
        <f t="shared" si="41"/>
        <v>0</v>
      </c>
      <c r="BD11" s="1" t="b">
        <f t="shared" si="42"/>
        <v>0</v>
      </c>
      <c r="BE11" s="1" t="b">
        <f t="shared" si="43"/>
        <v>0</v>
      </c>
      <c r="BF11" s="1" t="b">
        <f t="shared" si="44"/>
        <v>0</v>
      </c>
      <c r="BG11" s="1" t="b">
        <f t="shared" si="45"/>
        <v>0</v>
      </c>
      <c r="BH11" s="1">
        <f t="shared" si="46"/>
        <v>1</v>
      </c>
      <c r="BI11" s="1">
        <f t="shared" ref="BI11:BJ11" si="53">E6</f>
        <v>8</v>
      </c>
      <c r="BJ11" s="1">
        <f t="shared" si="53"/>
        <v>0</v>
      </c>
      <c r="BK11" s="1">
        <f t="shared" si="48"/>
        <v>0</v>
      </c>
      <c r="BL11" s="1">
        <f t="shared" si="49"/>
        <v>8</v>
      </c>
    </row>
    <row r="12" spans="2:64" ht="15" thickBot="1">
      <c r="B12" s="7"/>
      <c r="C12" s="8" t="str">
        <f>AB10</f>
        <v>A3</v>
      </c>
      <c r="D12" s="8" t="str">
        <f>AC10</f>
        <v>As Guilers 1</v>
      </c>
      <c r="E12" s="8">
        <v>7</v>
      </c>
      <c r="F12" s="8">
        <v>0</v>
      </c>
      <c r="G12" s="8" t="str">
        <f>AC12</f>
        <v>FC Relecq</v>
      </c>
      <c r="H12" s="9" t="str">
        <f>AB12</f>
        <v>A5</v>
      </c>
      <c r="I12" s="8"/>
      <c r="J12" s="13">
        <f t="shared" ref="J12:K12" si="54">AY17</f>
        <v>4</v>
      </c>
      <c r="K12" s="14">
        <f t="shared" si="54"/>
        <v>1</v>
      </c>
      <c r="M12" s="7" t="str">
        <f t="shared" si="6"/>
        <v>A1</v>
      </c>
      <c r="N12" s="8" t="str">
        <f t="shared" si="7"/>
        <v>Locmaria P</v>
      </c>
      <c r="O12" s="8">
        <f t="shared" si="8"/>
        <v>0</v>
      </c>
      <c r="P12" s="8">
        <f t="shared" si="9"/>
        <v>1</v>
      </c>
      <c r="Q12" s="8">
        <f t="shared" si="10"/>
        <v>1</v>
      </c>
      <c r="R12" s="8">
        <f t="shared" si="11"/>
        <v>2</v>
      </c>
      <c r="S12" s="8">
        <f t="shared" si="12"/>
        <v>10</v>
      </c>
      <c r="T12" s="8">
        <f t="shared" si="13"/>
        <v>18</v>
      </c>
      <c r="U12" s="8">
        <f t="shared" si="14"/>
        <v>-8</v>
      </c>
      <c r="V12" s="8">
        <f t="shared" si="15"/>
        <v>7</v>
      </c>
      <c r="W12" s="8">
        <f t="shared" si="16"/>
        <v>6210</v>
      </c>
      <c r="X12" s="9">
        <f t="shared" si="17"/>
        <v>5</v>
      </c>
      <c r="Z12" s="1">
        <v>5</v>
      </c>
      <c r="AA12" s="1">
        <f t="shared" si="18"/>
        <v>4</v>
      </c>
      <c r="AB12" s="18" t="s">
        <v>18</v>
      </c>
      <c r="AC12" s="18" t="s">
        <v>22</v>
      </c>
      <c r="AD12" s="18">
        <f t="shared" si="19"/>
        <v>1</v>
      </c>
      <c r="AE12" s="18">
        <f t="shared" si="20"/>
        <v>1</v>
      </c>
      <c r="AF12" s="18">
        <f t="shared" si="21"/>
        <v>0</v>
      </c>
      <c r="AG12" s="18">
        <f t="shared" si="22"/>
        <v>2</v>
      </c>
      <c r="AH12" s="18">
        <f t="shared" si="23"/>
        <v>10</v>
      </c>
      <c r="AI12" s="18">
        <f t="shared" si="24"/>
        <v>9</v>
      </c>
      <c r="AJ12" s="18">
        <f t="shared" si="25"/>
        <v>1</v>
      </c>
      <c r="AK12" s="18">
        <f t="shared" si="26"/>
        <v>8</v>
      </c>
      <c r="AL12" s="18">
        <f t="shared" si="27"/>
        <v>8110</v>
      </c>
      <c r="AM12" s="18">
        <f t="shared" si="28"/>
        <v>4</v>
      </c>
      <c r="AN12" s="1" t="str">
        <f t="shared" si="29"/>
        <v>A5</v>
      </c>
      <c r="AO12" s="1">
        <f t="shared" si="30"/>
        <v>8001.01</v>
      </c>
      <c r="AP12" s="1">
        <f>AO12+0.00001</f>
        <v>8001.01001</v>
      </c>
      <c r="AS12" s="1">
        <f t="shared" si="31"/>
        <v>4</v>
      </c>
      <c r="AT12" s="1">
        <f t="shared" si="32"/>
        <v>1</v>
      </c>
      <c r="AU12" s="1" t="b">
        <f t="shared" si="33"/>
        <v>0</v>
      </c>
      <c r="AV12" s="1" t="b">
        <f t="shared" si="34"/>
        <v>0</v>
      </c>
      <c r="AW12" s="1" t="b">
        <f t="shared" si="35"/>
        <v>0</v>
      </c>
      <c r="AX12" s="1" t="b">
        <f t="shared" si="36"/>
        <v>0</v>
      </c>
      <c r="AY12" s="19">
        <f t="shared" si="37"/>
        <v>4</v>
      </c>
      <c r="AZ12" s="19">
        <f t="shared" si="38"/>
        <v>1</v>
      </c>
      <c r="BA12" s="1">
        <f t="shared" si="39"/>
        <v>1</v>
      </c>
      <c r="BB12" s="1" t="b">
        <f t="shared" si="40"/>
        <v>0</v>
      </c>
      <c r="BC12" s="1" t="b">
        <f t="shared" si="41"/>
        <v>0</v>
      </c>
      <c r="BD12" s="1" t="b">
        <f t="shared" si="42"/>
        <v>0</v>
      </c>
      <c r="BE12" s="1" t="b">
        <f t="shared" si="43"/>
        <v>0</v>
      </c>
      <c r="BF12" s="1" t="b">
        <f t="shared" si="44"/>
        <v>0</v>
      </c>
      <c r="BG12" s="1" t="b">
        <f t="shared" si="45"/>
        <v>0</v>
      </c>
      <c r="BH12" s="1">
        <f t="shared" si="46"/>
        <v>1</v>
      </c>
      <c r="BI12" s="1">
        <f t="shared" ref="BI12:BJ12" si="55">E7</f>
        <v>2</v>
      </c>
      <c r="BJ12" s="1">
        <f t="shared" si="55"/>
        <v>1</v>
      </c>
      <c r="BK12" s="1">
        <f t="shared" si="48"/>
        <v>1</v>
      </c>
      <c r="BL12" s="1">
        <f t="shared" si="49"/>
        <v>2</v>
      </c>
    </row>
    <row r="13" spans="2:64">
      <c r="AS13" s="1">
        <f t="shared" si="31"/>
        <v>1</v>
      </c>
      <c r="AT13" s="1">
        <f t="shared" si="32"/>
        <v>4</v>
      </c>
      <c r="AU13" s="1" t="b">
        <f t="shared" si="33"/>
        <v>0</v>
      </c>
      <c r="AV13" s="1" t="b">
        <f t="shared" si="34"/>
        <v>0</v>
      </c>
      <c r="AW13" s="1" t="b">
        <f t="shared" si="35"/>
        <v>0</v>
      </c>
      <c r="AX13" s="1" t="b">
        <f t="shared" si="36"/>
        <v>0</v>
      </c>
      <c r="AY13" s="19">
        <f t="shared" si="37"/>
        <v>1</v>
      </c>
      <c r="AZ13" s="19">
        <f t="shared" si="38"/>
        <v>4</v>
      </c>
      <c r="BA13" s="1" t="b">
        <f t="shared" si="39"/>
        <v>0</v>
      </c>
      <c r="BB13" s="1">
        <f t="shared" si="40"/>
        <v>1</v>
      </c>
      <c r="BC13" s="1" t="b">
        <f t="shared" si="41"/>
        <v>0</v>
      </c>
      <c r="BD13" s="1" t="b">
        <f t="shared" si="42"/>
        <v>0</v>
      </c>
      <c r="BE13" s="1" t="b">
        <f t="shared" si="43"/>
        <v>0</v>
      </c>
      <c r="BF13" s="1" t="b">
        <f t="shared" si="44"/>
        <v>0</v>
      </c>
      <c r="BG13" s="1">
        <f t="shared" si="45"/>
        <v>1</v>
      </c>
      <c r="BH13" s="1" t="b">
        <f t="shared" si="46"/>
        <v>0</v>
      </c>
      <c r="BI13" s="1">
        <f t="shared" ref="BI13:BJ13" si="56">E8</f>
        <v>1</v>
      </c>
      <c r="BJ13" s="1">
        <f t="shared" si="56"/>
        <v>5</v>
      </c>
      <c r="BK13" s="1">
        <f t="shared" si="48"/>
        <v>5</v>
      </c>
      <c r="BL13" s="1">
        <f t="shared" si="49"/>
        <v>1</v>
      </c>
    </row>
    <row r="14" spans="2:64">
      <c r="AS14" s="1">
        <f t="shared" si="31"/>
        <v>1</v>
      </c>
      <c r="AT14" s="1">
        <f t="shared" si="32"/>
        <v>4</v>
      </c>
      <c r="AU14" s="1" t="b">
        <f t="shared" si="33"/>
        <v>0</v>
      </c>
      <c r="AV14" s="1" t="b">
        <f t="shared" si="34"/>
        <v>0</v>
      </c>
      <c r="AW14" s="1" t="b">
        <f t="shared" si="35"/>
        <v>0</v>
      </c>
      <c r="AX14" s="1" t="b">
        <f t="shared" si="36"/>
        <v>0</v>
      </c>
      <c r="AY14" s="19">
        <f t="shared" si="37"/>
        <v>1</v>
      </c>
      <c r="AZ14" s="19">
        <f t="shared" si="38"/>
        <v>4</v>
      </c>
      <c r="BA14" s="1" t="b">
        <f t="shared" si="39"/>
        <v>0</v>
      </c>
      <c r="BB14" s="1">
        <f t="shared" si="40"/>
        <v>1</v>
      </c>
      <c r="BC14" s="1" t="b">
        <f t="shared" si="41"/>
        <v>0</v>
      </c>
      <c r="BD14" s="1" t="b">
        <f t="shared" si="42"/>
        <v>0</v>
      </c>
      <c r="BE14" s="1" t="b">
        <f t="shared" si="43"/>
        <v>0</v>
      </c>
      <c r="BF14" s="1" t="b">
        <f t="shared" si="44"/>
        <v>0</v>
      </c>
      <c r="BG14" s="1">
        <f t="shared" si="45"/>
        <v>1</v>
      </c>
      <c r="BH14" s="1" t="b">
        <f t="shared" si="46"/>
        <v>0</v>
      </c>
      <c r="BI14" s="1">
        <f t="shared" ref="BI14:BJ14" si="57">E9</f>
        <v>3</v>
      </c>
      <c r="BJ14" s="1">
        <f t="shared" si="57"/>
        <v>6</v>
      </c>
      <c r="BK14" s="1">
        <f t="shared" si="48"/>
        <v>6</v>
      </c>
      <c r="BL14" s="1">
        <f t="shared" si="49"/>
        <v>3</v>
      </c>
    </row>
    <row r="15" spans="2:64">
      <c r="AS15" s="1">
        <f t="shared" si="31"/>
        <v>1</v>
      </c>
      <c r="AT15" s="1">
        <f t="shared" si="32"/>
        <v>4</v>
      </c>
      <c r="AU15" s="1" t="b">
        <f t="shared" si="33"/>
        <v>0</v>
      </c>
      <c r="AV15" s="1" t="b">
        <f t="shared" si="34"/>
        <v>0</v>
      </c>
      <c r="AW15" s="1" t="b">
        <f t="shared" si="35"/>
        <v>0</v>
      </c>
      <c r="AX15" s="1" t="b">
        <f t="shared" si="36"/>
        <v>0</v>
      </c>
      <c r="AY15" s="19">
        <f t="shared" si="37"/>
        <v>1</v>
      </c>
      <c r="AZ15" s="19">
        <f t="shared" si="38"/>
        <v>4</v>
      </c>
      <c r="BA15" s="1" t="b">
        <f t="shared" si="39"/>
        <v>0</v>
      </c>
      <c r="BB15" s="1">
        <f t="shared" si="40"/>
        <v>1</v>
      </c>
      <c r="BC15" s="1" t="b">
        <f t="shared" si="41"/>
        <v>0</v>
      </c>
      <c r="BD15" s="1" t="b">
        <f t="shared" si="42"/>
        <v>0</v>
      </c>
      <c r="BE15" s="1" t="b">
        <f t="shared" si="43"/>
        <v>0</v>
      </c>
      <c r="BF15" s="1" t="b">
        <f t="shared" si="44"/>
        <v>0</v>
      </c>
      <c r="BG15" s="1">
        <f t="shared" si="45"/>
        <v>1</v>
      </c>
      <c r="BH15" s="1" t="b">
        <f t="shared" si="46"/>
        <v>0</v>
      </c>
      <c r="BI15" s="1">
        <f t="shared" ref="BI15:BJ15" si="58">E10</f>
        <v>0</v>
      </c>
      <c r="BJ15" s="1">
        <f t="shared" si="58"/>
        <v>9</v>
      </c>
      <c r="BK15" s="1">
        <f t="shared" si="48"/>
        <v>9</v>
      </c>
      <c r="BL15" s="1">
        <f t="shared" si="49"/>
        <v>0</v>
      </c>
    </row>
    <row r="16" spans="2:64">
      <c r="AS16" s="1">
        <f t="shared" si="31"/>
        <v>1</v>
      </c>
      <c r="AT16" s="1">
        <f t="shared" si="32"/>
        <v>4</v>
      </c>
      <c r="AU16" s="1" t="b">
        <f t="shared" si="33"/>
        <v>0</v>
      </c>
      <c r="AV16" s="1" t="b">
        <f t="shared" si="34"/>
        <v>0</v>
      </c>
      <c r="AW16" s="1" t="b">
        <f t="shared" si="35"/>
        <v>0</v>
      </c>
      <c r="AX16" s="1" t="b">
        <f t="shared" si="36"/>
        <v>0</v>
      </c>
      <c r="AY16" s="19">
        <f t="shared" si="37"/>
        <v>1</v>
      </c>
      <c r="AZ16" s="19">
        <f t="shared" si="38"/>
        <v>4</v>
      </c>
      <c r="BA16" s="1" t="b">
        <f t="shared" si="39"/>
        <v>0</v>
      </c>
      <c r="BB16" s="1">
        <f t="shared" si="40"/>
        <v>1</v>
      </c>
      <c r="BC16" s="1" t="b">
        <f t="shared" si="41"/>
        <v>0</v>
      </c>
      <c r="BD16" s="1" t="b">
        <f t="shared" si="42"/>
        <v>0</v>
      </c>
      <c r="BE16" s="1" t="b">
        <f t="shared" si="43"/>
        <v>0</v>
      </c>
      <c r="BF16" s="1" t="b">
        <f t="shared" si="44"/>
        <v>0</v>
      </c>
      <c r="BG16" s="1">
        <f t="shared" si="45"/>
        <v>1</v>
      </c>
      <c r="BH16" s="1" t="b">
        <f t="shared" si="46"/>
        <v>0</v>
      </c>
      <c r="BI16" s="1">
        <f t="shared" ref="BI16:BJ16" si="59">E11</f>
        <v>4</v>
      </c>
      <c r="BJ16" s="1">
        <f t="shared" si="59"/>
        <v>8</v>
      </c>
      <c r="BK16" s="1">
        <f t="shared" si="48"/>
        <v>8</v>
      </c>
      <c r="BL16" s="1">
        <f t="shared" si="49"/>
        <v>4</v>
      </c>
    </row>
    <row r="17" spans="45:64">
      <c r="AS17" s="1">
        <f t="shared" si="31"/>
        <v>4</v>
      </c>
      <c r="AT17" s="1">
        <f t="shared" si="32"/>
        <v>1</v>
      </c>
      <c r="AU17" s="1" t="b">
        <f t="shared" si="33"/>
        <v>0</v>
      </c>
      <c r="AV17" s="1" t="b">
        <f t="shared" si="34"/>
        <v>0</v>
      </c>
      <c r="AW17" s="1" t="b">
        <f t="shared" si="35"/>
        <v>0</v>
      </c>
      <c r="AX17" s="1" t="b">
        <f t="shared" si="36"/>
        <v>0</v>
      </c>
      <c r="AY17" s="19">
        <f t="shared" si="37"/>
        <v>4</v>
      </c>
      <c r="AZ17" s="19">
        <f t="shared" si="38"/>
        <v>1</v>
      </c>
      <c r="BA17" s="1">
        <f t="shared" si="39"/>
        <v>1</v>
      </c>
      <c r="BB17" s="1" t="b">
        <f t="shared" si="40"/>
        <v>0</v>
      </c>
      <c r="BC17" s="1" t="b">
        <f t="shared" si="41"/>
        <v>0</v>
      </c>
      <c r="BD17" s="1" t="b">
        <f t="shared" si="42"/>
        <v>0</v>
      </c>
      <c r="BE17" s="1" t="b">
        <f t="shared" si="43"/>
        <v>0</v>
      </c>
      <c r="BF17" s="1" t="b">
        <f t="shared" si="44"/>
        <v>0</v>
      </c>
      <c r="BG17" s="1" t="b">
        <f t="shared" si="45"/>
        <v>0</v>
      </c>
      <c r="BH17" s="1">
        <f t="shared" si="46"/>
        <v>1</v>
      </c>
      <c r="BI17" s="1">
        <f t="shared" ref="BI17:BJ17" si="60">E12</f>
        <v>7</v>
      </c>
      <c r="BJ17" s="1">
        <f t="shared" si="60"/>
        <v>0</v>
      </c>
      <c r="BK17" s="1">
        <f t="shared" si="48"/>
        <v>0</v>
      </c>
      <c r="BL17" s="1">
        <f t="shared" si="49"/>
        <v>7</v>
      </c>
    </row>
  </sheetData>
  <mergeCells count="5">
    <mergeCell ref="B2:H2"/>
    <mergeCell ref="M6:X6"/>
    <mergeCell ref="M5:X5"/>
    <mergeCell ref="AB5:AM5"/>
    <mergeCell ref="AB6:AM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costa</dc:creator>
  <cp:lastModifiedBy>patrice costa</cp:lastModifiedBy>
  <dcterms:created xsi:type="dcterms:W3CDTF">2018-12-30T15:43:24Z</dcterms:created>
  <dcterms:modified xsi:type="dcterms:W3CDTF">2018-12-30T17:56:21Z</dcterms:modified>
</cp:coreProperties>
</file>