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ThisWorkbook"/>
  <bookViews>
    <workbookView xWindow="0" yWindow="0" windowWidth="20490" windowHeight="7755"/>
  </bookViews>
  <sheets>
    <sheet name="Feuil1" sheetId="2" r:id="rId1"/>
    <sheet name="Feuil2" sheetId="4" r:id="rId2"/>
    <sheet name="Feuil3" sheetId="5" r:id="rId3"/>
  </sheets>
  <definedNames>
    <definedName name="_xlnm._FilterDatabase" localSheetId="0" hidden="1">Feuil1!$B$1:$C$12</definedName>
    <definedName name="Abonnement_médiathèque">#REF!</definedName>
    <definedName name="Accompagnement_coaching">#REF!</definedName>
    <definedName name="Affranchissement">Feuil2!$A$2:$A$3</definedName>
    <definedName name="Agent_d_accueil">#REF!</definedName>
    <definedName name="Audiovisuelles">#REF!</definedName>
    <definedName name="CATEGORIES">#REF!</definedName>
    <definedName name="Catégories">Feuil2!$A$1:$O$1</definedName>
    <definedName name="classe">Feuil2!$A$2:$O$21</definedName>
    <definedName name="Communication">Feuil2!$B$2:$B$6</definedName>
    <definedName name="Conférence">Feuil2!$C$2:$C$7</definedName>
    <definedName name="Cotisations">#REF!</definedName>
    <definedName name="Déplacement_collaborateurs_Audencia">#REF!</definedName>
    <definedName name="Déplacement_hébergement_et_maintenance">#REF!</definedName>
    <definedName name="Documentation">Feuil2!$D$2:$D$7</definedName>
    <definedName name="Entretien">Feuil2!$E$2:$E$7</definedName>
    <definedName name="Entretien_et_réparation">#REF!</definedName>
    <definedName name="Fourn_administratives_et_scolaires">#REF!</definedName>
    <definedName name="Fournitures">Feuil2!$F$2:$F$11</definedName>
    <definedName name="Gardiennage">Feuil2!$G$1:$G$6</definedName>
    <definedName name="Immos_en_cours">#REF!</definedName>
    <definedName name="Investissement">Feuil2!$H$2:$H$12</definedName>
    <definedName name="Licence">Feuil2!$I$2:$I$3</definedName>
    <definedName name="Location">Feuil2!$J$2:$J$5</definedName>
    <definedName name="Nettoyage">Feuil2!$K$1</definedName>
    <definedName name="ok">Feuil2!$A$2:$O$21</definedName>
    <definedName name="Restauration">Feuil2!$M$2:$M$4</definedName>
    <definedName name="RH">Feuil2!$N$2:$N$12</definedName>
    <definedName name="sc">Feuil2!$A$1:$O$21</definedName>
    <definedName name="sous">Feuil2!$A$2:$O$21</definedName>
    <definedName name="sous_categories">OFFSET(Feuil2!$A$2,,MATCH(Feuil1!$C$7,Catégories,0)-1,-1+COUNTA(OFFSET(Feuil2!$A:$A,,MATCH(Feuil1!$C$7,Catégories,0)-1)))</definedName>
    <definedName name="Transports">Feuil2!$O$2:$O$10</definedName>
  </definedNames>
  <calcPr calcId="124519"/>
</workbook>
</file>

<file path=xl/calcChain.xml><?xml version="1.0" encoding="utf-8"?>
<calcChain xmlns="http://schemas.openxmlformats.org/spreadsheetml/2006/main">
  <c r="C5" i="5"/>
  <c r="A2" i="4" l="1"/>
  <c r="O1" l="1"/>
  <c r="N1"/>
  <c r="M1"/>
  <c r="L1"/>
  <c r="I1"/>
  <c r="H1"/>
  <c r="F1"/>
  <c r="E1"/>
  <c r="D1"/>
  <c r="C1"/>
  <c r="B1"/>
  <c r="A1"/>
  <c r="A3"/>
  <c r="J1"/>
</calcChain>
</file>

<file path=xl/sharedStrings.xml><?xml version="1.0" encoding="utf-8"?>
<sst xmlns="http://schemas.openxmlformats.org/spreadsheetml/2006/main" count="122" uniqueCount="113">
  <si>
    <t>AED</t>
  </si>
  <si>
    <t xml:space="preserve">Fournisseur </t>
  </si>
  <si>
    <t>Sous-Catégorie</t>
  </si>
  <si>
    <t>Catégorie</t>
  </si>
  <si>
    <t xml:space="preserve">Site ou service demandeur  </t>
  </si>
  <si>
    <t>Montant</t>
  </si>
  <si>
    <t>Produit</t>
  </si>
  <si>
    <t>Libellé</t>
  </si>
  <si>
    <t>Réalisation prévu le</t>
  </si>
  <si>
    <t>Livraison à</t>
  </si>
  <si>
    <t>Imputation</t>
  </si>
  <si>
    <t>Type de paiement</t>
  </si>
  <si>
    <t>Paper Board Médiathèque Atlantic Campus</t>
  </si>
  <si>
    <t>Atlantic Campus</t>
  </si>
  <si>
    <t>Office Dépôt</t>
  </si>
  <si>
    <t>Paper Board</t>
  </si>
  <si>
    <t>Mgx</t>
  </si>
  <si>
    <t>Annonces et insertions</t>
  </si>
  <si>
    <t>Cadeaux</t>
  </si>
  <si>
    <t>Communication web</t>
  </si>
  <si>
    <t>Editions</t>
  </si>
  <si>
    <t>Fourn matériel communication</t>
  </si>
  <si>
    <t>Cotisations</t>
  </si>
  <si>
    <t>Inscriptions colloques</t>
  </si>
  <si>
    <t>Inscriptions conférences</t>
  </si>
  <si>
    <t>Salons prospection France</t>
  </si>
  <si>
    <t>Salons prospection internationaux</t>
  </si>
  <si>
    <t>Abonnement médiathèque</t>
  </si>
  <si>
    <t>Bases de données</t>
  </si>
  <si>
    <t>Cas pratiques</t>
  </si>
  <si>
    <t>Documentation générale et revues</t>
  </si>
  <si>
    <t>Etudes et test pédagogiques</t>
  </si>
  <si>
    <t>Ouvrages médiathèque</t>
  </si>
  <si>
    <t>Entretien et réparation</t>
  </si>
  <si>
    <t>Audiovisuel</t>
  </si>
  <si>
    <t>Informatique</t>
  </si>
  <si>
    <t>Matériel divers</t>
  </si>
  <si>
    <t>Terrain/bâtiment</t>
  </si>
  <si>
    <t>Véhicule</t>
  </si>
  <si>
    <t>Gardiennage</t>
  </si>
  <si>
    <t>Maintenance annuelle</t>
  </si>
  <si>
    <t>Bâtiment</t>
  </si>
  <si>
    <t>Divers</t>
  </si>
  <si>
    <t>Site web</t>
  </si>
  <si>
    <t>Nettoyage</t>
  </si>
  <si>
    <t>Fourn administratives et scolaires</t>
  </si>
  <si>
    <t>Fourn audiovisuelles</t>
  </si>
  <si>
    <t>Fourn entretien</t>
  </si>
  <si>
    <t>Fourn imprimerie</t>
  </si>
  <si>
    <t>Fourn informatique</t>
  </si>
  <si>
    <t>Fourn sport</t>
  </si>
  <si>
    <t>Marchandise caféteria</t>
  </si>
  <si>
    <t>Marchandise La Boutique</t>
  </si>
  <si>
    <t>Petit équipement</t>
  </si>
  <si>
    <t>Immos en cours</t>
  </si>
  <si>
    <t>Instal agenc aménag bâtiment</t>
  </si>
  <si>
    <t>Logiciel</t>
  </si>
  <si>
    <t>Matériel administratif et divers</t>
  </si>
  <si>
    <t>Matériel audiovisuel</t>
  </si>
  <si>
    <t>Matériel enseignement</t>
  </si>
  <si>
    <t>Matériel informatique</t>
  </si>
  <si>
    <t>Matériel restaurant</t>
  </si>
  <si>
    <t>Matériel téléphone</t>
  </si>
  <si>
    <t>Mobilier administratif</t>
  </si>
  <si>
    <t xml:space="preserve">Mobilier enseignement </t>
  </si>
  <si>
    <t>Licences</t>
  </si>
  <si>
    <t>Audiovisuelles</t>
  </si>
  <si>
    <t>Matériel</t>
  </si>
  <si>
    <t>Salle/Lieux</t>
  </si>
  <si>
    <t>Agent d'accueil</t>
  </si>
  <si>
    <t>Agent technique</t>
  </si>
  <si>
    <t>Animateur conférencier</t>
  </si>
  <si>
    <t>Audit/Etude</t>
  </si>
  <si>
    <t>Audit vérification technique</t>
  </si>
  <si>
    <t>Avocats</t>
  </si>
  <si>
    <t>Bureau représentation à l'étranger</t>
  </si>
  <si>
    <t>Commissaires aux comptes</t>
  </si>
  <si>
    <t>Commission de recrutement</t>
  </si>
  <si>
    <t>Coordinateur programme scolarité</t>
  </si>
  <si>
    <t>Droits auteurs et reprod</t>
  </si>
  <si>
    <t>Montage vidéo/photos</t>
  </si>
  <si>
    <t>Régie technique</t>
  </si>
  <si>
    <t>Relations presse</t>
  </si>
  <si>
    <t>Relecture transcription</t>
  </si>
  <si>
    <t>Sites web hébergement et maintenance</t>
  </si>
  <si>
    <t>Sous-traitance/prestation externe</t>
  </si>
  <si>
    <t>Traduction</t>
  </si>
  <si>
    <t>Déplacement hébergement et maintenance</t>
  </si>
  <si>
    <t>Réception restauration traiteur</t>
  </si>
  <si>
    <t>Repas équipe collaborateurs Audencia</t>
  </si>
  <si>
    <t>Accompagnement coaching</t>
  </si>
  <si>
    <t>Accompagnement psychologues</t>
  </si>
  <si>
    <t>Conduite entretien professionnel</t>
  </si>
  <si>
    <t>Déplacement formation personnel Audencia</t>
  </si>
  <si>
    <t>Formation (plan) personnel Audencia</t>
  </si>
  <si>
    <t>Frais déménagement</t>
  </si>
  <si>
    <t>Frais recrutement personnel</t>
  </si>
  <si>
    <t>Intérimaire</t>
  </si>
  <si>
    <t>Personnel détachés administratif</t>
  </si>
  <si>
    <t>Personnel détachés programme scolarité</t>
  </si>
  <si>
    <t>Prestation externe/sous traitance</t>
  </si>
  <si>
    <t>Déplacement collaborateurs Audencia</t>
  </si>
  <si>
    <t>Déplacement étudiants</t>
  </si>
  <si>
    <t>Déplacement invités</t>
  </si>
  <si>
    <t>Déplacement prof vacataires</t>
  </si>
  <si>
    <t>Déplacement salons France</t>
  </si>
  <si>
    <t>Déplacement salons international</t>
  </si>
  <si>
    <t>Hébergement camping hôtel</t>
  </si>
  <si>
    <t>.</t>
  </si>
  <si>
    <t>Entretien et maintenance</t>
  </si>
  <si>
    <t>=DECALER(Feuil2!$A$2;;EQUIV(Feuil1!$C$7;Catégories;0)-1;-1+NBVAL(DECALER(Feuil2!$A:$A;;EQUIV(Feuil1!$C$7;Catégories;0)-1)))</t>
  </si>
  <si>
    <t>Formule de Faot régrénce du nom défini sous_categories (cf Gestionnaire de noms)</t>
  </si>
  <si>
    <t>Décale depuis A2 du nombre de colonnes en fonction du titre de la catégorie et en hauteur du nombres d'items dans la colonne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</si>
</sst>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9">
    <font>
      <sz val="11"/>
      <color theme="4" tint="-0.24994659260841701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26"/>
      <color theme="1" tint="0.34998626667073579"/>
      <name val="Arial"/>
      <family val="2"/>
      <scheme val="major"/>
    </font>
    <font>
      <b/>
      <sz val="11"/>
      <color theme="0"/>
      <name val="Arial"/>
      <family val="2"/>
      <scheme val="minor"/>
    </font>
    <font>
      <sz val="9"/>
      <color theme="4" tint="-0.24994659260841701"/>
      <name val="Arial"/>
      <family val="2"/>
      <scheme val="minor"/>
    </font>
    <font>
      <sz val="20"/>
      <color theme="1" tint="0.34998626667073579"/>
      <name val="Arial"/>
      <family val="2"/>
      <scheme val="major"/>
    </font>
    <font>
      <b/>
      <sz val="11"/>
      <color theme="4" tint="-0.2499465926084170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>
      <alignment vertical="center"/>
    </xf>
    <xf numFmtId="0" fontId="5" fillId="2" borderId="1" xfId="0" applyFont="1" applyFill="1" applyBorder="1" applyAlignment="1">
      <alignment horizontal="left" vertical="center" indent="1"/>
    </xf>
    <xf numFmtId="0" fontId="5" fillId="2" borderId="2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left" vertical="center" indent="1"/>
    </xf>
    <xf numFmtId="0" fontId="0" fillId="3" borderId="4" xfId="0" applyFill="1" applyBorder="1">
      <alignment vertical="center"/>
    </xf>
    <xf numFmtId="0" fontId="0" fillId="0" borderId="5" xfId="0" applyBorder="1">
      <alignment vertical="center"/>
    </xf>
    <xf numFmtId="0" fontId="0" fillId="3" borderId="5" xfId="0" applyFill="1" applyBorder="1">
      <alignment vertical="center"/>
    </xf>
    <xf numFmtId="14" fontId="0" fillId="0" borderId="5" xfId="0" applyNumberFormat="1" applyBorder="1" applyAlignment="1">
      <alignment horizontal="left" vertical="center"/>
    </xf>
    <xf numFmtId="164" fontId="0" fillId="3" borderId="6" xfId="0" applyNumberFormat="1" applyFill="1" applyBorder="1" applyAlignment="1">
      <alignment horizontal="left" vertical="center"/>
    </xf>
    <xf numFmtId="0" fontId="6" fillId="0" borderId="4" xfId="0" applyFont="1" applyBorder="1">
      <alignment vertical="center"/>
    </xf>
    <xf numFmtId="0" fontId="0" fillId="4" borderId="0" xfId="0" applyFill="1">
      <alignment vertical="center"/>
    </xf>
    <xf numFmtId="0" fontId="5" fillId="5" borderId="0" xfId="0" applyFont="1" applyFill="1" applyBorder="1" applyAlignment="1">
      <alignment horizontal="left" vertical="center" indent="1"/>
    </xf>
    <xf numFmtId="164" fontId="0" fillId="4" borderId="0" xfId="0" applyNumberFormat="1" applyFill="1" applyBorder="1" applyAlignment="1">
      <alignment horizontal="left" vertical="center"/>
    </xf>
    <xf numFmtId="0" fontId="8" fillId="0" borderId="0" xfId="0" applyFont="1">
      <alignment vertical="center"/>
    </xf>
    <xf numFmtId="0" fontId="7" fillId="0" borderId="7" xfId="1" applyFont="1" applyBorder="1" applyAlignment="1">
      <alignment horizontal="center"/>
    </xf>
    <xf numFmtId="0" fontId="0" fillId="0" borderId="0" xfId="0" quotePrefix="1">
      <alignment vertical="center"/>
    </xf>
  </cellXfs>
  <cellStyles count="5">
    <cellStyle name="Normal" xfId="0" builtinId="0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</cellStyles>
  <dxfs count="5">
    <dxf>
      <fill>
        <patternFill>
          <bgColor theme="2"/>
        </patternFill>
      </fill>
    </dxf>
    <dxf>
      <fill>
        <patternFill>
          <bgColor theme="4" tint="0.79998168889431442"/>
        </patternFill>
      </fill>
    </dxf>
    <dxf>
      <font>
        <b/>
        <i val="0"/>
      </font>
      <border>
        <left style="medium">
          <color theme="4"/>
        </left>
      </border>
    </dxf>
    <dxf>
      <font>
        <b/>
        <i val="0"/>
        <color theme="4"/>
      </font>
      <border diagonalUp="0" diagonalDown="0">
        <left/>
        <right/>
        <top/>
        <bottom/>
        <vertical/>
        <horizontal/>
      </border>
    </dxf>
    <dxf>
      <border>
        <horizontal style="thick">
          <color theme="2"/>
        </horizontal>
      </border>
    </dxf>
  </dxfs>
  <tableStyles count="1" defaultTableStyle="Work Order Tracker" defaultPivotStyle="PivotStyleLight16">
    <tableStyle name="Work Order Tracker" pivot="0" count="5">
      <tableStyleElement type="wholeTable" dxfId="4"/>
      <tableStyleElement type="headerRow" dxfId="3"/>
      <tableStyleElement type="firstColumn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Work Order Tracker">
      <a:dk1>
        <a:sysClr val="windowText" lastClr="000000"/>
      </a:dk1>
      <a:lt1>
        <a:sysClr val="window" lastClr="FFFFFF"/>
      </a:lt1>
      <a:dk2>
        <a:srgbClr val="42302B"/>
      </a:dk2>
      <a:lt2>
        <a:srgbClr val="F9F8F7"/>
      </a:lt2>
      <a:accent1>
        <a:srgbClr val="EA8842"/>
      </a:accent1>
      <a:accent2>
        <a:srgbClr val="78B2B6"/>
      </a:accent2>
      <a:accent3>
        <a:srgbClr val="E16F81"/>
      </a:accent3>
      <a:accent4>
        <a:srgbClr val="80B370"/>
      </a:accent4>
      <a:accent5>
        <a:srgbClr val="9496BA"/>
      </a:accent5>
      <a:accent6>
        <a:srgbClr val="D9C45C"/>
      </a:accent6>
      <a:hlink>
        <a:srgbClr val="78B2B6"/>
      </a:hlink>
      <a:folHlink>
        <a:srgbClr val="9496BA"/>
      </a:folHlink>
    </a:clrScheme>
    <a:fontScheme name="Work Order Tracker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E13"/>
  <sheetViews>
    <sheetView tabSelected="1" topLeftCell="B1" workbookViewId="0">
      <selection activeCell="F16" sqref="F13:F16"/>
    </sheetView>
  </sheetViews>
  <sheetFormatPr baseColWidth="10" defaultRowHeight="14.25"/>
  <cols>
    <col min="1" max="1" width="2.375" customWidth="1"/>
    <col min="2" max="2" width="54" customWidth="1"/>
    <col min="3" max="3" width="59.625" customWidth="1"/>
    <col min="4" max="4" width="5.25" customWidth="1"/>
    <col min="5" max="5" width="55.125" bestFit="1" customWidth="1"/>
    <col min="6" max="6" width="42.875" bestFit="1" customWidth="1"/>
  </cols>
  <sheetData>
    <row r="1" spans="1:5" ht="24.75" customHeight="1">
      <c r="B1" s="14" t="s">
        <v>0</v>
      </c>
      <c r="C1" s="14"/>
    </row>
    <row r="2" spans="1:5" ht="20.25" customHeight="1">
      <c r="B2" s="1" t="s">
        <v>7</v>
      </c>
      <c r="C2" s="4" t="s">
        <v>12</v>
      </c>
    </row>
    <row r="3" spans="1:5" ht="20.25" customHeight="1">
      <c r="B3" s="2" t="s">
        <v>8</v>
      </c>
      <c r="C3" s="7">
        <v>43425</v>
      </c>
    </row>
    <row r="4" spans="1:5" ht="20.25" customHeight="1">
      <c r="B4" s="2" t="s">
        <v>9</v>
      </c>
      <c r="C4" s="6" t="s">
        <v>13</v>
      </c>
    </row>
    <row r="5" spans="1:5" ht="20.25" customHeight="1">
      <c r="B5" s="2" t="s">
        <v>1</v>
      </c>
      <c r="C5" s="5" t="s">
        <v>14</v>
      </c>
    </row>
    <row r="6" spans="1:5" ht="20.25" customHeight="1">
      <c r="B6" s="2" t="s">
        <v>6</v>
      </c>
      <c r="C6" s="4" t="s">
        <v>15</v>
      </c>
    </row>
    <row r="7" spans="1:5" ht="20.25" customHeight="1">
      <c r="B7" s="2" t="s">
        <v>3</v>
      </c>
      <c r="C7" s="9" t="s">
        <v>109</v>
      </c>
      <c r="E7" t="s">
        <v>111</v>
      </c>
    </row>
    <row r="8" spans="1:5" ht="20.25" customHeight="1">
      <c r="B8" s="2" t="s">
        <v>2</v>
      </c>
      <c r="C8" s="9" t="s">
        <v>108</v>
      </c>
      <c r="E8" s="15" t="s">
        <v>110</v>
      </c>
    </row>
    <row r="9" spans="1:5" ht="20.25" customHeight="1">
      <c r="B9" s="2" t="s">
        <v>4</v>
      </c>
      <c r="C9" s="5" t="s">
        <v>16</v>
      </c>
      <c r="E9" t="s">
        <v>112</v>
      </c>
    </row>
    <row r="10" spans="1:5" ht="20.25" customHeight="1">
      <c r="B10" s="2" t="s">
        <v>10</v>
      </c>
      <c r="C10" s="6"/>
    </row>
    <row r="11" spans="1:5" ht="20.25" customHeight="1">
      <c r="B11" s="2" t="s">
        <v>11</v>
      </c>
      <c r="C11" s="5"/>
    </row>
    <row r="12" spans="1:5" ht="20.25" customHeight="1">
      <c r="B12" s="3" t="s">
        <v>5</v>
      </c>
      <c r="C12" s="8"/>
    </row>
    <row r="13" spans="1:5" ht="12.75" customHeight="1">
      <c r="A13" s="10"/>
      <c r="B13" s="11"/>
      <c r="C13" s="12"/>
    </row>
  </sheetData>
  <dataConsolidate/>
  <mergeCells count="1">
    <mergeCell ref="B1:C1"/>
  </mergeCells>
  <dataValidations count="2">
    <dataValidation type="list" showInputMessage="1" showErrorMessage="1" sqref="C7">
      <formula1>Catégories</formula1>
    </dataValidation>
    <dataValidation type="list" allowBlank="1" showInputMessage="1" showErrorMessage="1" sqref="C8">
      <formula1>sous_categories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1"/>
  <sheetViews>
    <sheetView workbookViewId="0">
      <selection activeCell="N32" sqref="N32"/>
    </sheetView>
  </sheetViews>
  <sheetFormatPr baseColWidth="10" defaultRowHeight="14.25"/>
  <cols>
    <col min="1" max="1" width="38.75" customWidth="1"/>
    <col min="2" max="2" width="34.375" customWidth="1"/>
    <col min="3" max="3" width="30.375" customWidth="1"/>
    <col min="4" max="4" width="29.125" customWidth="1"/>
    <col min="5" max="5" width="23.25" customWidth="1"/>
    <col min="6" max="7" width="31.5" customWidth="1"/>
    <col min="8" max="8" width="31.875" customWidth="1"/>
    <col min="9" max="9" width="20.625" customWidth="1"/>
    <col min="10" max="11" width="13.125" customWidth="1"/>
    <col min="12" max="12" width="39.125" customWidth="1"/>
    <col min="13" max="13" width="36.125" customWidth="1"/>
    <col min="14" max="14" width="41.875" customWidth="1"/>
    <col min="15" max="15" width="37" customWidth="1"/>
    <col min="16" max="16" width="26" customWidth="1"/>
  </cols>
  <sheetData>
    <row r="1" spans="1:15" s="13" customFormat="1" ht="15">
      <c r="A1" s="13" t="str">
        <f>"Affranchissement et transports"</f>
        <v>Affranchissement et transports</v>
      </c>
      <c r="B1" s="13" t="str">
        <f>"Communication éditions publicités"</f>
        <v>Communication éditions publicités</v>
      </c>
      <c r="C1" s="13" t="str">
        <f>"Conférence et salon prospection"</f>
        <v>Conférence et salon prospection</v>
      </c>
      <c r="D1" s="13" t="str">
        <f>"Documentation et test"</f>
        <v>Documentation et test</v>
      </c>
      <c r="E1" s="13" t="str">
        <f>"Entretien et maintenance"</f>
        <v>Entretien et maintenance</v>
      </c>
      <c r="F1" s="13" t="str">
        <f>"Fournitures et petits équipements"</f>
        <v>Fournitures et petits équipements</v>
      </c>
      <c r="G1" s="13" t="s">
        <v>39</v>
      </c>
      <c r="H1" s="13" t="str">
        <f>"Investissement (si montant &gt; 600€)"</f>
        <v>Investissement (si montant &gt; 600€)</v>
      </c>
      <c r="I1" s="13" t="str">
        <f>"Licence et cotisation"</f>
        <v>Licence et cotisation</v>
      </c>
      <c r="J1" s="13" t="str">
        <f>"Location"</f>
        <v>Location</v>
      </c>
      <c r="K1" s="13" t="s">
        <v>44</v>
      </c>
      <c r="L1" s="13" t="str">
        <f>"Presta externe - Sous traitance - Honoraire"</f>
        <v>Presta externe - Sous traitance - Honoraire</v>
      </c>
      <c r="M1" s="13" t="str">
        <f>"Restauration et invités"</f>
        <v>Restauration et invités</v>
      </c>
      <c r="N1" s="13" t="str">
        <f>"RH - Recrutement - Formation professionnelle"</f>
        <v>RH - Recrutement - Formation professionnelle</v>
      </c>
      <c r="O1" s="13" t="str">
        <f>"Transports et déplacements"</f>
        <v>Transports et déplacements</v>
      </c>
    </row>
    <row r="2" spans="1:15" ht="15">
      <c r="A2" t="str">
        <f>"Affranchissement"</f>
        <v>Affranchissement</v>
      </c>
      <c r="B2" t="s">
        <v>17</v>
      </c>
      <c r="C2" t="s">
        <v>18</v>
      </c>
      <c r="D2" t="s">
        <v>27</v>
      </c>
      <c r="E2" s="13" t="s">
        <v>33</v>
      </c>
      <c r="F2" t="s">
        <v>45</v>
      </c>
      <c r="G2" t="s">
        <v>40</v>
      </c>
      <c r="H2" t="s">
        <v>54</v>
      </c>
      <c r="I2" t="s">
        <v>22</v>
      </c>
      <c r="J2" t="s">
        <v>66</v>
      </c>
      <c r="L2" t="s">
        <v>69</v>
      </c>
      <c r="M2" t="s">
        <v>87</v>
      </c>
      <c r="N2" t="s">
        <v>90</v>
      </c>
      <c r="O2" t="s">
        <v>101</v>
      </c>
    </row>
    <row r="3" spans="1:15">
      <c r="A3" t="str">
        <f>"Courriers"</f>
        <v>Courriers</v>
      </c>
      <c r="B3" t="s">
        <v>18</v>
      </c>
      <c r="C3" t="s">
        <v>22</v>
      </c>
      <c r="D3" t="s">
        <v>28</v>
      </c>
      <c r="E3" t="s">
        <v>34</v>
      </c>
      <c r="F3" t="s">
        <v>46</v>
      </c>
      <c r="G3" t="s">
        <v>41</v>
      </c>
      <c r="H3" t="s">
        <v>55</v>
      </c>
      <c r="I3" t="s">
        <v>65</v>
      </c>
      <c r="J3" t="s">
        <v>67</v>
      </c>
      <c r="L3" t="s">
        <v>70</v>
      </c>
      <c r="M3" t="s">
        <v>88</v>
      </c>
      <c r="N3" t="s">
        <v>91</v>
      </c>
      <c r="O3" t="s">
        <v>102</v>
      </c>
    </row>
    <row r="4" spans="1:15">
      <c r="B4" t="s">
        <v>19</v>
      </c>
      <c r="C4" t="s">
        <v>23</v>
      </c>
      <c r="D4" t="s">
        <v>29</v>
      </c>
      <c r="E4" t="s">
        <v>35</v>
      </c>
      <c r="F4" t="s">
        <v>47</v>
      </c>
      <c r="G4" t="s">
        <v>42</v>
      </c>
      <c r="H4" t="s">
        <v>56</v>
      </c>
      <c r="J4" t="s">
        <v>68</v>
      </c>
      <c r="L4" t="s">
        <v>71</v>
      </c>
      <c r="M4" t="s">
        <v>89</v>
      </c>
      <c r="N4" t="s">
        <v>92</v>
      </c>
      <c r="O4" t="s">
        <v>93</v>
      </c>
    </row>
    <row r="5" spans="1:15">
      <c r="B5" t="s">
        <v>20</v>
      </c>
      <c r="C5" t="s">
        <v>24</v>
      </c>
      <c r="D5" t="s">
        <v>30</v>
      </c>
      <c r="E5" t="s">
        <v>36</v>
      </c>
      <c r="F5" t="s">
        <v>48</v>
      </c>
      <c r="G5" t="s">
        <v>35</v>
      </c>
      <c r="H5" t="s">
        <v>57</v>
      </c>
      <c r="J5" t="s">
        <v>38</v>
      </c>
      <c r="L5" t="s">
        <v>72</v>
      </c>
      <c r="N5" t="s">
        <v>93</v>
      </c>
      <c r="O5" t="s">
        <v>103</v>
      </c>
    </row>
    <row r="6" spans="1:15">
      <c r="B6" t="s">
        <v>21</v>
      </c>
      <c r="C6" t="s">
        <v>25</v>
      </c>
      <c r="D6" t="s">
        <v>31</v>
      </c>
      <c r="E6" t="s">
        <v>37</v>
      </c>
      <c r="F6" t="s">
        <v>49</v>
      </c>
      <c r="G6" t="s">
        <v>43</v>
      </c>
      <c r="H6" t="s">
        <v>58</v>
      </c>
      <c r="L6" t="s">
        <v>73</v>
      </c>
      <c r="N6" t="s">
        <v>94</v>
      </c>
      <c r="O6" t="s">
        <v>104</v>
      </c>
    </row>
    <row r="7" spans="1:15">
      <c r="C7" t="s">
        <v>26</v>
      </c>
      <c r="D7" t="s">
        <v>32</v>
      </c>
      <c r="E7" t="s">
        <v>38</v>
      </c>
      <c r="F7" t="s">
        <v>21</v>
      </c>
      <c r="H7" t="s">
        <v>59</v>
      </c>
      <c r="L7" t="s">
        <v>74</v>
      </c>
      <c r="N7" t="s">
        <v>95</v>
      </c>
      <c r="O7" t="s">
        <v>105</v>
      </c>
    </row>
    <row r="8" spans="1:15">
      <c r="F8" t="s">
        <v>50</v>
      </c>
      <c r="H8" t="s">
        <v>60</v>
      </c>
      <c r="L8" t="s">
        <v>75</v>
      </c>
      <c r="N8" t="s">
        <v>96</v>
      </c>
      <c r="O8" t="s">
        <v>106</v>
      </c>
    </row>
    <row r="9" spans="1:15">
      <c r="F9" t="s">
        <v>51</v>
      </c>
      <c r="H9" t="s">
        <v>61</v>
      </c>
      <c r="L9" t="s">
        <v>76</v>
      </c>
      <c r="N9" t="s">
        <v>97</v>
      </c>
      <c r="O9" t="s">
        <v>107</v>
      </c>
    </row>
    <row r="10" spans="1:15">
      <c r="F10" t="s">
        <v>52</v>
      </c>
      <c r="H10" t="s">
        <v>62</v>
      </c>
      <c r="L10" t="s">
        <v>77</v>
      </c>
      <c r="N10" t="s">
        <v>98</v>
      </c>
      <c r="O10" t="s">
        <v>89</v>
      </c>
    </row>
    <row r="11" spans="1:15">
      <c r="F11" t="s">
        <v>53</v>
      </c>
      <c r="H11" t="s">
        <v>63</v>
      </c>
      <c r="L11" t="s">
        <v>78</v>
      </c>
      <c r="N11" t="s">
        <v>99</v>
      </c>
    </row>
    <row r="12" spans="1:15">
      <c r="H12" t="s">
        <v>64</v>
      </c>
      <c r="L12" t="s">
        <v>79</v>
      </c>
      <c r="N12" t="s">
        <v>100</v>
      </c>
    </row>
    <row r="13" spans="1:15">
      <c r="L13" t="s">
        <v>39</v>
      </c>
    </row>
    <row r="14" spans="1:15">
      <c r="L14" t="s">
        <v>80</v>
      </c>
    </row>
    <row r="15" spans="1:15">
      <c r="L15" t="s">
        <v>44</v>
      </c>
    </row>
    <row r="16" spans="1:15">
      <c r="L16" t="s">
        <v>81</v>
      </c>
    </row>
    <row r="17" spans="12:12">
      <c r="L17" t="s">
        <v>82</v>
      </c>
    </row>
    <row r="18" spans="12:12">
      <c r="L18" t="s">
        <v>83</v>
      </c>
    </row>
    <row r="19" spans="12:12">
      <c r="L19" t="s">
        <v>84</v>
      </c>
    </row>
    <row r="20" spans="12:12">
      <c r="L20" t="s">
        <v>85</v>
      </c>
    </row>
    <row r="21" spans="12:12">
      <c r="L21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C5"/>
  <sheetViews>
    <sheetView workbookViewId="0">
      <selection activeCell="C6" sqref="C6"/>
    </sheetView>
  </sheetViews>
  <sheetFormatPr baseColWidth="10" defaultRowHeight="14.25"/>
  <sheetData>
    <row r="5" spans="3:3">
      <c r="C5" t="str">
        <f ca="1">OFFSET(Feuil2!$A$2,,MATCH(Feuil1!$C$7,Catégories,0),COUNTA(OFFSET(Feuil2!$A:$A,,MATCH(Feuil1!$C$7,Catégories,0)-1)))</f>
        <v>Fourn imprimerie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D30FD4F-1E96-42CD-AFEF-E4E978F298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19</vt:i4>
      </vt:variant>
    </vt:vector>
  </HeadingPairs>
  <TitlesOfParts>
    <vt:vector size="22" baseType="lpstr">
      <vt:lpstr>Feuil1</vt:lpstr>
      <vt:lpstr>Feuil2</vt:lpstr>
      <vt:lpstr>Feuil3</vt:lpstr>
      <vt:lpstr>Affranchissement</vt:lpstr>
      <vt:lpstr>Catégories</vt:lpstr>
      <vt:lpstr>classe</vt:lpstr>
      <vt:lpstr>Communication</vt:lpstr>
      <vt:lpstr>Conférence</vt:lpstr>
      <vt:lpstr>Documentation</vt:lpstr>
      <vt:lpstr>Entretien</vt:lpstr>
      <vt:lpstr>Fournitures</vt:lpstr>
      <vt:lpstr>Gardiennage</vt:lpstr>
      <vt:lpstr>Investissement</vt:lpstr>
      <vt:lpstr>Licence</vt:lpstr>
      <vt:lpstr>Location</vt:lpstr>
      <vt:lpstr>Nettoyage</vt:lpstr>
      <vt:lpstr>ok</vt:lpstr>
      <vt:lpstr>Restauration</vt:lpstr>
      <vt:lpstr>RH</vt:lpstr>
      <vt:lpstr>sc</vt:lpstr>
      <vt:lpstr>sous</vt:lpstr>
      <vt:lpstr>Transports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2016-11-30T08:42:32Z</dcterms:created>
  <dcterms:modified xsi:type="dcterms:W3CDTF">2018-11-20T17:11:58Z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TC029300279991</vt:lpwstr>
  </property>
</Properties>
</file>