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8760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</sheets>
  <definedNames/>
  <calcPr fullCalcOnLoad="1"/>
</workbook>
</file>

<file path=xl/sharedStrings.xml><?xml version="1.0" encoding="utf-8"?>
<sst xmlns="http://schemas.openxmlformats.org/spreadsheetml/2006/main" count="36" uniqueCount="23">
  <si>
    <t>PROJET</t>
  </si>
  <si>
    <t>PROJET 1</t>
  </si>
  <si>
    <t>PROJET 2</t>
  </si>
  <si>
    <t>CAPITAL N0</t>
  </si>
  <si>
    <t>VAN</t>
  </si>
  <si>
    <t>TRI</t>
  </si>
  <si>
    <t>Bonjour, </t>
  </si>
  <si>
    <t>Il semble bien qu'il s'agisse de paiements mensuels à terme échu et non de paiements annuels. </t>
  </si>
  <si>
    <t>Dans ce cas le TRI du 1 serait de 6.70% et du 2 de 6.20% </t>
  </si>
  <si>
    <t>La VAN du 1 serait de 73,11 et du 2 de 87,76 à 2%. </t>
  </si>
  <si>
    <t>la formule VAN du 1 est erronée sur votre tableau et devrait être =VAN(5%;b2:b5) </t>
  </si>
  <si>
    <t>Définition de la VAN ou NPV selon Wikipédia : </t>
  </si>
  <si>
    <t>Cordialement, </t>
  </si>
  <si>
    <t>Ernest </t>
  </si>
  <si>
    <t>Si le taux d'actualisation est choisi convenablement, l'investissement sera réputé rentable et donc retenu si et seulement si sa valeur actuelle nette est positive." </t>
  </si>
  <si>
    <t xml:space="preserve">chacun étant actualisé de façon à réduire son importance dans cette somme à mesure de son éloignement dans le temps. </t>
  </si>
  <si>
    <t>"La valeur actuelle nette (VAN, en anglais : Net Present Value, NPV) est une mesure de la rentabilité d'un investissement</t>
  </si>
  <si>
    <t xml:space="preserve">calculée comme la somme des flux de trésorerie engendrés par cette opération, </t>
  </si>
  <si>
    <t xml:space="preserve">La VAN du 1 serait de 25,56 et du 2 de 24,45 à 5%.
</t>
  </si>
  <si>
    <t>tx d'actualisation</t>
  </si>
  <si>
    <t>Calculs en actuariel</t>
  </si>
  <si>
    <t>calculées sur la base des taux en F1 et H1</t>
  </si>
  <si>
    <t>tx actualisation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</si>
</sst>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00%"/>
    <numFmt numFmtId="167" formatCode="[$€-2]\ #,##0.00_);[Red]\([$€-2]\ #,##0.00\)"/>
    <numFmt numFmtId="168" formatCode="0.0%"/>
  </numFmts>
  <fonts count="41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3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30303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 style="medium"/>
      <bottom style="thin">
        <color indexed="31"/>
      </bottom>
    </border>
    <border>
      <left style="thin">
        <color indexed="31"/>
      </left>
      <right style="medium"/>
      <top style="medium"/>
      <bottom style="thin">
        <color indexed="3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31"/>
      </right>
      <top style="medium"/>
      <bottom style="thin">
        <color indexed="31"/>
      </bottom>
    </border>
    <border>
      <left style="medium"/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56">
    <xf numFmtId="0" fontId="0" fillId="0" borderId="0" xfId="0" applyAlignment="1">
      <alignment/>
    </xf>
    <xf numFmtId="0" fontId="0" fillId="33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right" wrapText="1"/>
    </xf>
    <xf numFmtId="8" fontId="1" fillId="34" borderId="10" xfId="0" applyNumberFormat="1" applyFont="1" applyFill="1" applyBorder="1" applyAlignment="1">
      <alignment horizontal="right" wrapText="1"/>
    </xf>
    <xf numFmtId="10" fontId="1" fillId="34" borderId="10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0" fillId="34" borderId="11" xfId="0" applyFont="1" applyFill="1" applyBorder="1" applyAlignment="1">
      <alignment horizontal="right" wrapText="1"/>
    </xf>
    <xf numFmtId="4" fontId="0" fillId="34" borderId="11" xfId="0" applyNumberFormat="1" applyFont="1" applyFill="1" applyBorder="1" applyAlignment="1">
      <alignment horizontal="right" wrapText="1"/>
    </xf>
    <xf numFmtId="10" fontId="0" fillId="0" borderId="11" xfId="0" applyNumberFormat="1" applyBorder="1" applyAlignment="1">
      <alignment/>
    </xf>
    <xf numFmtId="0" fontId="0" fillId="33" borderId="12" xfId="0" applyFont="1" applyFill="1" applyBorder="1" applyAlignment="1">
      <alignment wrapText="1"/>
    </xf>
    <xf numFmtId="0" fontId="0" fillId="34" borderId="12" xfId="0" applyFont="1" applyFill="1" applyBorder="1" applyAlignment="1">
      <alignment horizontal="right" wrapText="1"/>
    </xf>
    <xf numFmtId="0" fontId="0" fillId="34" borderId="12" xfId="0" applyFont="1" applyFill="1" applyBorder="1" applyAlignment="1">
      <alignment wrapText="1"/>
    </xf>
    <xf numFmtId="8" fontId="1" fillId="34" borderId="12" xfId="0" applyNumberFormat="1" applyFont="1" applyFill="1" applyBorder="1" applyAlignment="1">
      <alignment horizontal="right" wrapText="1"/>
    </xf>
    <xf numFmtId="10" fontId="1" fillId="34" borderId="12" xfId="0" applyNumberFormat="1" applyFont="1" applyFill="1" applyBorder="1" applyAlignment="1">
      <alignment horizontal="right" wrapText="1"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" fontId="0" fillId="35" borderId="13" xfId="0" applyNumberFormat="1" applyFill="1" applyBorder="1" applyAlignment="1">
      <alignment horizontal="center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/>
    </xf>
    <xf numFmtId="10" fontId="0" fillId="35" borderId="19" xfId="50" applyNumberFormat="1" applyFont="1" applyFill="1" applyBorder="1" applyAlignment="1">
      <alignment horizontal="center" vertical="center"/>
    </xf>
    <xf numFmtId="10" fontId="0" fillId="35" borderId="20" xfId="50" applyNumberFormat="1" applyFont="1" applyFill="1" applyBorder="1" applyAlignment="1">
      <alignment horizontal="center" vertical="center"/>
    </xf>
    <xf numFmtId="4" fontId="0" fillId="35" borderId="21" xfId="0" applyNumberFormat="1" applyFill="1" applyBorder="1" applyAlignment="1">
      <alignment horizontal="center" vertical="center"/>
    </xf>
    <xf numFmtId="9" fontId="0" fillId="35" borderId="22" xfId="0" applyNumberFormat="1" applyFill="1" applyBorder="1" applyAlignment="1">
      <alignment horizontal="center"/>
    </xf>
    <xf numFmtId="4" fontId="0" fillId="35" borderId="23" xfId="0" applyNumberFormat="1" applyFill="1" applyBorder="1" applyAlignment="1">
      <alignment horizontal="center"/>
    </xf>
    <xf numFmtId="10" fontId="0" fillId="35" borderId="22" xfId="0" applyNumberFormat="1" applyFill="1" applyBorder="1" applyAlignment="1">
      <alignment horizontal="center"/>
    </xf>
    <xf numFmtId="10" fontId="0" fillId="35" borderId="24" xfId="0" applyNumberFormat="1" applyFill="1" applyBorder="1" applyAlignment="1">
      <alignment horizontal="center"/>
    </xf>
    <xf numFmtId="4" fontId="0" fillId="35" borderId="25" xfId="0" applyNumberFormat="1" applyFill="1" applyBorder="1" applyAlignment="1">
      <alignment horizontal="center"/>
    </xf>
    <xf numFmtId="4" fontId="0" fillId="35" borderId="26" xfId="0" applyNumberFormat="1" applyFill="1" applyBorder="1" applyAlignment="1">
      <alignment horizontal="center"/>
    </xf>
    <xf numFmtId="0" fontId="0" fillId="34" borderId="27" xfId="0" applyFont="1" applyFill="1" applyBorder="1" applyAlignment="1">
      <alignment horizontal="right" wrapText="1"/>
    </xf>
    <xf numFmtId="0" fontId="0" fillId="35" borderId="28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1" xfId="0" applyFill="1" applyBorder="1" applyAlignment="1">
      <alignment/>
    </xf>
    <xf numFmtId="10" fontId="40" fillId="35" borderId="22" xfId="0" applyNumberFormat="1" applyFont="1" applyFill="1" applyBorder="1" applyAlignment="1">
      <alignment horizontal="center"/>
    </xf>
    <xf numFmtId="4" fontId="1" fillId="35" borderId="23" xfId="0" applyNumberFormat="1" applyFont="1" applyFill="1" applyBorder="1" applyAlignment="1">
      <alignment horizontal="center"/>
    </xf>
    <xf numFmtId="4" fontId="40" fillId="35" borderId="23" xfId="0" applyNumberFormat="1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4" fontId="1" fillId="35" borderId="13" xfId="0" applyNumberFormat="1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 vertical="center"/>
    </xf>
    <xf numFmtId="0" fontId="1" fillId="35" borderId="30" xfId="0" applyFont="1" applyFill="1" applyBorder="1" applyAlignment="1">
      <alignment horizontal="center" vertical="center"/>
    </xf>
    <xf numFmtId="0" fontId="1" fillId="35" borderId="28" xfId="0" applyFont="1" applyFill="1" applyBorder="1" applyAlignment="1">
      <alignment horizontal="center" vertical="center"/>
    </xf>
    <xf numFmtId="10" fontId="0" fillId="35" borderId="22" xfId="50" applyNumberFormat="1" applyFont="1" applyFill="1" applyBorder="1" applyAlignment="1">
      <alignment horizontal="center"/>
    </xf>
    <xf numFmtId="9" fontId="0" fillId="35" borderId="22" xfId="50" applyFont="1" applyFill="1" applyBorder="1" applyAlignment="1">
      <alignment horizontal="center"/>
    </xf>
    <xf numFmtId="9" fontId="0" fillId="35" borderId="24" xfId="50" applyFont="1" applyFill="1" applyBorder="1" applyAlignment="1">
      <alignment horizontal="center"/>
    </xf>
    <xf numFmtId="0" fontId="1" fillId="34" borderId="10" xfId="0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right" wrapText="1"/>
    </xf>
    <xf numFmtId="0" fontId="21" fillId="0" borderId="0" xfId="0" applyFont="1" applyAlignment="1">
      <alignment horizontal="right"/>
    </xf>
    <xf numFmtId="10" fontId="1" fillId="35" borderId="31" xfId="5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49</xdr:row>
      <xdr:rowOff>85725</xdr:rowOff>
    </xdr:from>
    <xdr:to>
      <xdr:col>4</xdr:col>
      <xdr:colOff>161925</xdr:colOff>
      <xdr:row>49</xdr:row>
      <xdr:rowOff>85725</xdr:rowOff>
    </xdr:to>
    <xdr:sp>
      <xdr:nvSpPr>
        <xdr:cNvPr id="1" name="Connecteur droit avec flèche 2"/>
        <xdr:cNvSpPr>
          <a:spLocks/>
        </xdr:cNvSpPr>
      </xdr:nvSpPr>
      <xdr:spPr>
        <a:xfrm>
          <a:off x="2800350" y="8362950"/>
          <a:ext cx="885825" cy="0"/>
        </a:xfrm>
        <a:prstGeom prst="straightConnector1">
          <a:avLst/>
        </a:prstGeom>
        <a:noFill/>
        <a:ln w="38100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6"/>
  <sheetViews>
    <sheetView tabSelected="1" zoomScalePageLayoutView="0" workbookViewId="0" topLeftCell="A1">
      <selection activeCell="G3" sqref="G3"/>
    </sheetView>
  </sheetViews>
  <sheetFormatPr defaultColWidth="11.421875" defaultRowHeight="12.75"/>
  <cols>
    <col min="2" max="2" width="18.57421875" style="0" customWidth="1"/>
    <col min="5" max="5" width="17.140625" style="0" customWidth="1"/>
    <col min="6" max="6" width="11.421875" style="5" customWidth="1"/>
    <col min="7" max="7" width="16.421875" style="0" customWidth="1"/>
  </cols>
  <sheetData>
    <row r="1" spans="6:8" ht="13.5" thickBot="1">
      <c r="F1" s="54">
        <v>0.02</v>
      </c>
      <c r="G1" s="55" t="s">
        <v>22</v>
      </c>
      <c r="H1" s="54">
        <v>0.02</v>
      </c>
    </row>
    <row r="4" ht="15" thickBot="1">
      <c r="N4" s="16" t="s">
        <v>6</v>
      </c>
    </row>
    <row r="5" spans="2:14" ht="15" thickBot="1">
      <c r="B5" s="52" t="s">
        <v>0</v>
      </c>
      <c r="C5" s="1" t="s">
        <v>1</v>
      </c>
      <c r="D5" s="11" t="s">
        <v>2</v>
      </c>
      <c r="E5" s="6"/>
      <c r="F5" s="18">
        <v>1</v>
      </c>
      <c r="G5" s="19"/>
      <c r="H5" s="19">
        <v>2</v>
      </c>
      <c r="N5" s="16" t="s">
        <v>7</v>
      </c>
    </row>
    <row r="6" spans="2:14" ht="15" thickBot="1">
      <c r="B6" s="2" t="s">
        <v>3</v>
      </c>
      <c r="C6" s="2">
        <v>-1000</v>
      </c>
      <c r="D6" s="12">
        <v>-2000</v>
      </c>
      <c r="E6" s="6"/>
      <c r="F6" s="7">
        <v>-1000</v>
      </c>
      <c r="G6" s="6"/>
      <c r="H6" s="7">
        <v>-2000</v>
      </c>
      <c r="N6" s="16" t="s">
        <v>8</v>
      </c>
    </row>
    <row r="7" spans="2:14" ht="15" thickBot="1">
      <c r="B7" s="2">
        <v>1</v>
      </c>
      <c r="C7" s="2">
        <v>368.88</v>
      </c>
      <c r="D7" s="12">
        <v>1065.84</v>
      </c>
      <c r="E7" s="8">
        <v>1</v>
      </c>
      <c r="F7" s="9">
        <v>30.74</v>
      </c>
      <c r="G7" s="6"/>
      <c r="H7" s="6">
        <v>88.82</v>
      </c>
      <c r="N7" s="16" t="s">
        <v>9</v>
      </c>
    </row>
    <row r="8" spans="2:14" ht="15" thickBot="1">
      <c r="B8" s="2">
        <v>2</v>
      </c>
      <c r="C8" s="2">
        <v>368.88</v>
      </c>
      <c r="D8" s="12">
        <v>1065.84</v>
      </c>
      <c r="E8" s="8">
        <f>E7+1</f>
        <v>2</v>
      </c>
      <c r="F8" s="9">
        <v>30.74</v>
      </c>
      <c r="G8" s="6"/>
      <c r="H8" s="6">
        <v>88.82</v>
      </c>
      <c r="N8" s="16" t="s">
        <v>10</v>
      </c>
    </row>
    <row r="9" spans="2:14" ht="15" thickBot="1">
      <c r="B9" s="2">
        <v>3</v>
      </c>
      <c r="C9" s="2">
        <v>368.88</v>
      </c>
      <c r="D9" s="13"/>
      <c r="E9" s="8">
        <f aca="true" t="shared" si="0" ref="E9:E42">E8+1</f>
        <v>3</v>
      </c>
      <c r="F9" s="9">
        <v>30.74</v>
      </c>
      <c r="G9" s="6"/>
      <c r="H9" s="6">
        <v>88.82</v>
      </c>
      <c r="N9" s="16" t="s">
        <v>11</v>
      </c>
    </row>
    <row r="10" spans="2:14" ht="15" thickBot="1">
      <c r="B10" s="51" t="s">
        <v>4</v>
      </c>
      <c r="C10" s="3">
        <v>-617.8</v>
      </c>
      <c r="D10" s="14">
        <v>68.03</v>
      </c>
      <c r="E10" s="8">
        <f t="shared" si="0"/>
        <v>4</v>
      </c>
      <c r="F10" s="9">
        <v>30.74</v>
      </c>
      <c r="G10" s="6"/>
      <c r="H10" s="6">
        <v>88.82</v>
      </c>
      <c r="N10" s="16" t="s">
        <v>16</v>
      </c>
    </row>
    <row r="11" spans="2:14" ht="15" thickBot="1">
      <c r="B11" s="51" t="s">
        <v>5</v>
      </c>
      <c r="C11" s="4">
        <v>0.0524</v>
      </c>
      <c r="D11" s="15">
        <v>0.0436</v>
      </c>
      <c r="E11" s="8">
        <f t="shared" si="0"/>
        <v>5</v>
      </c>
      <c r="F11" s="9">
        <v>30.74</v>
      </c>
      <c r="G11" s="6"/>
      <c r="H11" s="6">
        <v>88.82</v>
      </c>
      <c r="N11" s="16" t="s">
        <v>17</v>
      </c>
    </row>
    <row r="12" spans="5:14" ht="15" thickBot="1">
      <c r="E12" s="8">
        <f t="shared" si="0"/>
        <v>6</v>
      </c>
      <c r="F12" s="9">
        <v>30.74</v>
      </c>
      <c r="G12" s="6"/>
      <c r="H12" s="6">
        <v>88.82</v>
      </c>
      <c r="N12" s="16" t="s">
        <v>15</v>
      </c>
    </row>
    <row r="13" spans="2:14" ht="14.25">
      <c r="B13" s="45" t="s">
        <v>5</v>
      </c>
      <c r="C13" s="27">
        <f>IRR(C6:C9)</f>
        <v>0.052427387577637985</v>
      </c>
      <c r="D13" s="28">
        <f>IRR(D6:D9)</f>
        <v>0.04358349829352037</v>
      </c>
      <c r="E13" s="36">
        <f t="shared" si="0"/>
        <v>7</v>
      </c>
      <c r="F13" s="9">
        <v>30.74</v>
      </c>
      <c r="G13" s="6"/>
      <c r="H13" s="6">
        <v>88.82</v>
      </c>
      <c r="N13" s="16" t="s">
        <v>14</v>
      </c>
    </row>
    <row r="14" spans="2:8" ht="12.75">
      <c r="B14" s="37"/>
      <c r="C14" s="38"/>
      <c r="D14" s="39"/>
      <c r="E14" s="36">
        <f t="shared" si="0"/>
        <v>8</v>
      </c>
      <c r="F14" s="9">
        <v>30.74</v>
      </c>
      <c r="G14" s="6"/>
      <c r="H14" s="6">
        <v>88.82</v>
      </c>
    </row>
    <row r="15" spans="2:14" ht="14.25">
      <c r="B15" s="43" t="s">
        <v>19</v>
      </c>
      <c r="C15" s="44" t="s">
        <v>4</v>
      </c>
      <c r="D15" s="41" t="s">
        <v>4</v>
      </c>
      <c r="E15" s="36">
        <f t="shared" si="0"/>
        <v>9</v>
      </c>
      <c r="F15" s="9">
        <v>30.74</v>
      </c>
      <c r="G15" s="6"/>
      <c r="H15" s="6">
        <v>88.82</v>
      </c>
      <c r="N15" s="16" t="s">
        <v>12</v>
      </c>
    </row>
    <row r="16" spans="2:14" ht="14.25">
      <c r="B16" s="30">
        <v>0.01</v>
      </c>
      <c r="C16" s="20">
        <f>NPV($B16,C$6:C$9)</f>
        <v>84.03032004460572</v>
      </c>
      <c r="D16" s="31">
        <f>NPV($B16,D$6:D$9)</f>
        <v>99.13452476509276</v>
      </c>
      <c r="E16" s="36">
        <f t="shared" si="0"/>
        <v>10</v>
      </c>
      <c r="F16" s="9">
        <v>30.74</v>
      </c>
      <c r="G16" s="6"/>
      <c r="H16" s="6">
        <v>88.82</v>
      </c>
      <c r="N16" s="16" t="s">
        <v>13</v>
      </c>
    </row>
    <row r="17" spans="2:8" ht="12.75">
      <c r="B17" s="32">
        <v>0.015</v>
      </c>
      <c r="C17" s="20">
        <f aca="true" t="shared" si="1" ref="C17:D29">NPV($B17,C$6:C$9)</f>
        <v>73.15516248346597</v>
      </c>
      <c r="D17" s="31">
        <f t="shared" si="1"/>
        <v>83.40767303330732</v>
      </c>
      <c r="E17" s="36">
        <f t="shared" si="0"/>
        <v>11</v>
      </c>
      <c r="F17" s="9">
        <v>30.74</v>
      </c>
      <c r="G17" s="6"/>
      <c r="H17" s="6">
        <v>88.82</v>
      </c>
    </row>
    <row r="18" spans="2:8" ht="12.75">
      <c r="B18" s="30">
        <v>0.02</v>
      </c>
      <c r="C18" s="20">
        <f t="shared" si="1"/>
        <v>62.55574668069728</v>
      </c>
      <c r="D18" s="31">
        <f t="shared" si="1"/>
        <v>68.03265712282574</v>
      </c>
      <c r="E18" s="36">
        <f t="shared" si="0"/>
        <v>12</v>
      </c>
      <c r="F18" s="9">
        <v>30.74</v>
      </c>
      <c r="G18" s="6"/>
      <c r="H18" s="6">
        <v>88.82</v>
      </c>
    </row>
    <row r="19" spans="2:8" ht="12.75">
      <c r="B19" s="32">
        <v>0.025</v>
      </c>
      <c r="C19" s="20">
        <f t="shared" si="1"/>
        <v>52.22436292382848</v>
      </c>
      <c r="D19" s="31">
        <f t="shared" si="1"/>
        <v>53.0007399776555</v>
      </c>
      <c r="E19" s="36">
        <f t="shared" si="0"/>
        <v>13</v>
      </c>
      <c r="F19" s="9">
        <v>30.74</v>
      </c>
      <c r="G19" s="6"/>
      <c r="H19" s="6">
        <v>88.82</v>
      </c>
    </row>
    <row r="20" spans="2:14" ht="12.75">
      <c r="B20" s="30">
        <v>0.03</v>
      </c>
      <c r="C20" s="20">
        <f t="shared" si="1"/>
        <v>42.153550090825085</v>
      </c>
      <c r="D20" s="31">
        <f t="shared" si="1"/>
        <v>38.30343718055829</v>
      </c>
      <c r="E20" s="36">
        <f t="shared" si="0"/>
        <v>14</v>
      </c>
      <c r="F20" s="9">
        <v>30.74</v>
      </c>
      <c r="G20" s="6"/>
      <c r="H20" s="6">
        <v>88.82</v>
      </c>
      <c r="N20" s="17" t="s">
        <v>18</v>
      </c>
    </row>
    <row r="21" spans="2:8" ht="12.75">
      <c r="B21" s="32">
        <v>0.035</v>
      </c>
      <c r="C21" s="20">
        <f t="shared" si="1"/>
        <v>32.336086492201076</v>
      </c>
      <c r="D21" s="31">
        <f t="shared" si="1"/>
        <v>23.932508529277484</v>
      </c>
      <c r="E21" s="36">
        <f t="shared" si="0"/>
        <v>15</v>
      </c>
      <c r="F21" s="9">
        <v>30.74</v>
      </c>
      <c r="G21" s="6"/>
      <c r="H21" s="6">
        <v>88.82</v>
      </c>
    </row>
    <row r="22" spans="2:8" ht="12.75">
      <c r="B22" s="30">
        <v>0.04</v>
      </c>
      <c r="C22" s="20">
        <f t="shared" si="1"/>
        <v>22.76498109309885</v>
      </c>
      <c r="D22" s="31">
        <f t="shared" si="1"/>
        <v>9.879949931724878</v>
      </c>
      <c r="E22" s="36">
        <f t="shared" si="0"/>
        <v>16</v>
      </c>
      <c r="F22" s="9">
        <v>30.74</v>
      </c>
      <c r="G22" s="6"/>
      <c r="H22" s="6">
        <v>88.82</v>
      </c>
    </row>
    <row r="23" spans="2:8" ht="12.75">
      <c r="B23" s="32">
        <v>0.045</v>
      </c>
      <c r="C23" s="20">
        <f t="shared" si="1"/>
        <v>13.433465097822598</v>
      </c>
      <c r="D23" s="31">
        <f t="shared" si="1"/>
        <v>-3.8620143933906474</v>
      </c>
      <c r="E23" s="36">
        <f t="shared" si="0"/>
        <v>17</v>
      </c>
      <c r="F23" s="9">
        <v>30.74</v>
      </c>
      <c r="G23" s="6"/>
      <c r="H23" s="6">
        <v>88.82</v>
      </c>
    </row>
    <row r="24" spans="2:8" ht="12.75">
      <c r="B24" s="30">
        <v>0.05</v>
      </c>
      <c r="C24" s="20">
        <f t="shared" si="1"/>
        <v>4.334983880173316</v>
      </c>
      <c r="D24" s="31">
        <f t="shared" si="1"/>
        <v>-17.300939423388563</v>
      </c>
      <c r="E24" s="36">
        <f t="shared" si="0"/>
        <v>18</v>
      </c>
      <c r="F24" s="9">
        <v>30.74</v>
      </c>
      <c r="G24" s="6"/>
      <c r="H24" s="6">
        <v>88.82</v>
      </c>
    </row>
    <row r="25" spans="2:8" ht="12.75">
      <c r="B25" s="32">
        <f>C11</f>
        <v>0.0524</v>
      </c>
      <c r="C25" s="20">
        <f t="shared" si="1"/>
        <v>0.04861513456546942</v>
      </c>
      <c r="D25" s="31">
        <f t="shared" si="1"/>
        <v>-23.64614751619204</v>
      </c>
      <c r="E25" s="36">
        <f t="shared" si="0"/>
        <v>19</v>
      </c>
      <c r="F25" s="9">
        <v>30.74</v>
      </c>
      <c r="G25" s="6"/>
      <c r="H25" s="6">
        <v>88.82</v>
      </c>
    </row>
    <row r="26" spans="2:8" ht="12.75">
      <c r="B26" s="30">
        <v>0.06</v>
      </c>
      <c r="C26" s="20">
        <f t="shared" si="1"/>
        <v>-13.188068002445137</v>
      </c>
      <c r="D26" s="31">
        <f t="shared" si="1"/>
        <v>-43.29883057826299</v>
      </c>
      <c r="E26" s="36">
        <f t="shared" si="0"/>
        <v>20</v>
      </c>
      <c r="F26" s="9">
        <v>30.74</v>
      </c>
      <c r="G26" s="6"/>
      <c r="H26" s="6">
        <v>88.82</v>
      </c>
    </row>
    <row r="27" spans="2:8" ht="12.75">
      <c r="B27" s="32">
        <v>0.065</v>
      </c>
      <c r="C27" s="20">
        <f t="shared" si="1"/>
        <v>-21.624745168409852</v>
      </c>
      <c r="D27" s="31">
        <f t="shared" si="1"/>
        <v>-55.87186634541974</v>
      </c>
      <c r="E27" s="36">
        <f t="shared" si="0"/>
        <v>21</v>
      </c>
      <c r="F27" s="9">
        <v>30.74</v>
      </c>
      <c r="G27" s="6"/>
      <c r="H27" s="6">
        <v>88.82</v>
      </c>
    </row>
    <row r="28" spans="2:8" ht="12.75">
      <c r="B28" s="30">
        <v>0.07</v>
      </c>
      <c r="C28" s="20">
        <f t="shared" si="1"/>
        <v>-29.8526145193256</v>
      </c>
      <c r="D28" s="31">
        <f t="shared" si="1"/>
        <v>-68.17001525660747</v>
      </c>
      <c r="E28" s="36">
        <f t="shared" si="0"/>
        <v>22</v>
      </c>
      <c r="F28" s="9">
        <v>30.74</v>
      </c>
      <c r="G28" s="6"/>
      <c r="H28" s="6">
        <v>88.82</v>
      </c>
    </row>
    <row r="29" spans="2:8" ht="13.5" thickBot="1">
      <c r="B29" s="33">
        <v>0.075</v>
      </c>
      <c r="C29" s="34">
        <f t="shared" si="1"/>
        <v>-37.87726983816832</v>
      </c>
      <c r="D29" s="35">
        <f t="shared" si="1"/>
        <v>-80.19983146138075</v>
      </c>
      <c r="E29" s="36">
        <f t="shared" si="0"/>
        <v>23</v>
      </c>
      <c r="F29" s="9">
        <v>30.74</v>
      </c>
      <c r="G29" s="6"/>
      <c r="H29" s="6">
        <v>88.82</v>
      </c>
    </row>
    <row r="30" spans="5:8" ht="12.75">
      <c r="E30" s="8">
        <f t="shared" si="0"/>
        <v>24</v>
      </c>
      <c r="F30" s="9">
        <v>30.74</v>
      </c>
      <c r="G30" s="6"/>
      <c r="H30" s="6">
        <v>88.82</v>
      </c>
    </row>
    <row r="31" spans="5:8" ht="12.75">
      <c r="E31" s="8">
        <f t="shared" si="0"/>
        <v>25</v>
      </c>
      <c r="F31" s="9">
        <v>30.74</v>
      </c>
      <c r="G31" s="6"/>
      <c r="H31" s="6">
        <v>0</v>
      </c>
    </row>
    <row r="32" spans="5:8" ht="12.75">
      <c r="E32" s="8">
        <f t="shared" si="0"/>
        <v>26</v>
      </c>
      <c r="F32" s="9">
        <v>30.74</v>
      </c>
      <c r="G32" s="6"/>
      <c r="H32" s="6">
        <v>0</v>
      </c>
    </row>
    <row r="33" spans="5:8" ht="12.75">
      <c r="E33" s="8">
        <f t="shared" si="0"/>
        <v>27</v>
      </c>
      <c r="F33" s="9">
        <v>30.74</v>
      </c>
      <c r="G33" s="6"/>
      <c r="H33" s="6">
        <v>0</v>
      </c>
    </row>
    <row r="34" spans="5:8" ht="12.75">
      <c r="E34" s="8">
        <f t="shared" si="0"/>
        <v>28</v>
      </c>
      <c r="F34" s="9">
        <v>30.74</v>
      </c>
      <c r="G34" s="6"/>
      <c r="H34" s="6">
        <v>0</v>
      </c>
    </row>
    <row r="35" spans="5:8" ht="12.75">
      <c r="E35" s="8">
        <f t="shared" si="0"/>
        <v>29</v>
      </c>
      <c r="F35" s="9">
        <v>30.74</v>
      </c>
      <c r="G35" s="6"/>
      <c r="H35" s="6">
        <v>0</v>
      </c>
    </row>
    <row r="36" spans="5:8" ht="12.75">
      <c r="E36" s="8">
        <f t="shared" si="0"/>
        <v>30</v>
      </c>
      <c r="F36" s="9">
        <v>30.74</v>
      </c>
      <c r="G36" s="6"/>
      <c r="H36" s="6">
        <v>0</v>
      </c>
    </row>
    <row r="37" spans="5:8" ht="12.75">
      <c r="E37" s="8">
        <f t="shared" si="0"/>
        <v>31</v>
      </c>
      <c r="F37" s="9">
        <v>30.74</v>
      </c>
      <c r="G37" s="6"/>
      <c r="H37" s="6">
        <v>0</v>
      </c>
    </row>
    <row r="38" spans="5:8" ht="12.75">
      <c r="E38" s="8">
        <f t="shared" si="0"/>
        <v>32</v>
      </c>
      <c r="F38" s="9">
        <v>30.74</v>
      </c>
      <c r="G38" s="6"/>
      <c r="H38" s="6">
        <v>0</v>
      </c>
    </row>
    <row r="39" spans="5:8" ht="12.75">
      <c r="E39" s="8">
        <f t="shared" si="0"/>
        <v>33</v>
      </c>
      <c r="F39" s="9">
        <v>30.74</v>
      </c>
      <c r="G39" s="6"/>
      <c r="H39" s="6">
        <v>0</v>
      </c>
    </row>
    <row r="40" spans="5:8" ht="12.75">
      <c r="E40" s="8">
        <f t="shared" si="0"/>
        <v>34</v>
      </c>
      <c r="F40" s="9">
        <v>30.74</v>
      </c>
      <c r="G40" s="6"/>
      <c r="H40" s="6">
        <v>0</v>
      </c>
    </row>
    <row r="41" spans="5:8" ht="12.75">
      <c r="E41" s="8">
        <f t="shared" si="0"/>
        <v>35</v>
      </c>
      <c r="F41" s="9">
        <v>30.74</v>
      </c>
      <c r="G41" s="6"/>
      <c r="H41" s="6">
        <v>0</v>
      </c>
    </row>
    <row r="42" spans="5:8" ht="12.75">
      <c r="E42" s="8">
        <f t="shared" si="0"/>
        <v>36</v>
      </c>
      <c r="F42" s="9">
        <v>30.74</v>
      </c>
      <c r="G42" s="6"/>
      <c r="H42" s="6">
        <v>0</v>
      </c>
    </row>
    <row r="43" spans="5:8" ht="12.75">
      <c r="E43" s="8"/>
      <c r="F43" s="7"/>
      <c r="G43" s="6"/>
      <c r="H43" s="6"/>
    </row>
    <row r="44" spans="5:8" ht="12.75">
      <c r="E44" s="8"/>
      <c r="F44" s="7">
        <f>SUM(F7:F42)</f>
        <v>1106.64</v>
      </c>
      <c r="G44" s="6"/>
      <c r="H44" s="7">
        <f>SUM(H7:H42)</f>
        <v>2131.679999999999</v>
      </c>
    </row>
    <row r="45" spans="5:8" ht="12.75">
      <c r="E45" s="6"/>
      <c r="F45" s="7">
        <f>F44/3</f>
        <v>368.88000000000005</v>
      </c>
      <c r="G45" s="6"/>
      <c r="H45" s="7">
        <f>H44/2</f>
        <v>1065.8399999999995</v>
      </c>
    </row>
    <row r="46" spans="5:8" ht="12.75">
      <c r="E46" s="6" t="s">
        <v>5</v>
      </c>
      <c r="F46" s="10">
        <f>+IRR(F6:F42)*12</f>
        <v>0.06699743161262983</v>
      </c>
      <c r="G46" s="6"/>
      <c r="H46" s="10">
        <f>+IRR(H6:H42)*12</f>
        <v>0.06198261508145375</v>
      </c>
    </row>
    <row r="47" spans="5:8" ht="12.75">
      <c r="E47" s="6" t="s">
        <v>4</v>
      </c>
      <c r="F47" s="7">
        <f>NPV((F1/12),F6:F42)</f>
        <v>73.10554686664254</v>
      </c>
      <c r="G47" s="6"/>
      <c r="H47" s="7">
        <f>NPV((H1/12),H6:H42)</f>
        <v>87.75806452833024</v>
      </c>
    </row>
    <row r="48" spans="5:8" ht="13.5" thickBot="1">
      <c r="E48" s="25"/>
      <c r="F48" s="26"/>
      <c r="G48" s="25"/>
      <c r="H48" s="25"/>
    </row>
    <row r="49" spans="5:8" ht="12.75">
      <c r="E49" s="45" t="s">
        <v>5</v>
      </c>
      <c r="F49" s="28">
        <f>(1+IRR(F6:F42))^12-1</f>
        <v>0.06909350467824571</v>
      </c>
      <c r="G49" s="45" t="s">
        <v>5</v>
      </c>
      <c r="H49" s="28">
        <f>(1+IRR(H6:H42))^12-1</f>
        <v>0.06377413294606549</v>
      </c>
    </row>
    <row r="50" spans="3:8" ht="12.75">
      <c r="C50" s="53" t="s">
        <v>21</v>
      </c>
      <c r="E50" s="46" t="s">
        <v>4</v>
      </c>
      <c r="F50" s="29">
        <f>NPV((1+F1)^(1/12)-1,F6:F42)</f>
        <v>73.40232836561559</v>
      </c>
      <c r="G50" s="47" t="s">
        <v>4</v>
      </c>
      <c r="H50" s="29">
        <f>NPV((1+H1)^(1/12)-1,H6:H42)</f>
        <v>88.14933884739528</v>
      </c>
    </row>
    <row r="51" spans="5:8" ht="12.75">
      <c r="E51" s="43" t="s">
        <v>19</v>
      </c>
      <c r="F51" s="41" t="s">
        <v>4</v>
      </c>
      <c r="G51" s="43" t="s">
        <v>19</v>
      </c>
      <c r="H51" s="41" t="s">
        <v>4</v>
      </c>
    </row>
    <row r="52" spans="5:8" ht="12.75">
      <c r="E52" s="30">
        <v>0.01</v>
      </c>
      <c r="F52" s="31">
        <f>NPV((1+$E52)^(1/12)-1,F$6:F$42)</f>
        <v>89.75955476330415</v>
      </c>
      <c r="G52" s="48">
        <v>0.01</v>
      </c>
      <c r="H52" s="31">
        <f>NPV((1+$G52)^(1/12)-1,H$6:H$42)</f>
        <v>109.64320054058473</v>
      </c>
    </row>
    <row r="53" spans="5:8" ht="12.75">
      <c r="E53" s="32">
        <v>0.015</v>
      </c>
      <c r="F53" s="31">
        <f aca="true" t="shared" si="2" ref="F53:F66">NPV((1+$E53)^(1/12)-1,F$6:F$42)</f>
        <v>81.51691978480913</v>
      </c>
      <c r="G53" s="48">
        <v>0.015</v>
      </c>
      <c r="H53" s="31">
        <f aca="true" t="shared" si="3" ref="H53:H66">NPV((1+$G53)^(1/12)-1,H$6:H$42)</f>
        <v>98.8295940416777</v>
      </c>
    </row>
    <row r="54" spans="5:8" ht="12.75">
      <c r="E54" s="30">
        <v>0.02</v>
      </c>
      <c r="F54" s="31">
        <f t="shared" si="2"/>
        <v>73.40232836561559</v>
      </c>
      <c r="G54" s="48">
        <v>0.02</v>
      </c>
      <c r="H54" s="31">
        <f t="shared" si="3"/>
        <v>88.14933884739528</v>
      </c>
    </row>
    <row r="55" spans="5:8" ht="13.5" thickBot="1">
      <c r="E55" s="32">
        <v>0.025</v>
      </c>
      <c r="F55" s="31">
        <f t="shared" si="2"/>
        <v>65.41310953156409</v>
      </c>
      <c r="G55" s="48">
        <v>0.025</v>
      </c>
      <c r="H55" s="31">
        <f t="shared" si="3"/>
        <v>77.60011865800645</v>
      </c>
    </row>
    <row r="56" spans="5:11" ht="12.75">
      <c r="E56" s="30">
        <v>0.03</v>
      </c>
      <c r="F56" s="31">
        <f t="shared" si="2"/>
        <v>57.546661754402436</v>
      </c>
      <c r="G56" s="48">
        <v>0.03</v>
      </c>
      <c r="H56" s="31">
        <f t="shared" si="3"/>
        <v>67.17966889033703</v>
      </c>
      <c r="J56" s="21" t="s">
        <v>20</v>
      </c>
      <c r="K56" s="22"/>
    </row>
    <row r="57" spans="5:11" ht="13.5" thickBot="1">
      <c r="E57" s="32">
        <v>0.035</v>
      </c>
      <c r="F57" s="31">
        <f t="shared" si="2"/>
        <v>49.80045080028517</v>
      </c>
      <c r="G57" s="48">
        <v>0.035</v>
      </c>
      <c r="H57" s="31">
        <f t="shared" si="3"/>
        <v>56.88577527159017</v>
      </c>
      <c r="J57" s="23"/>
      <c r="K57" s="24"/>
    </row>
    <row r="58" spans="5:8" ht="12.75">
      <c r="E58" s="30">
        <v>0.04</v>
      </c>
      <c r="F58" s="31">
        <f t="shared" si="2"/>
        <v>42.17200765530548</v>
      </c>
      <c r="G58" s="48">
        <v>0.04</v>
      </c>
      <c r="H58" s="31">
        <f t="shared" si="3"/>
        <v>46.716272478050044</v>
      </c>
    </row>
    <row r="59" spans="5:8" ht="12.75">
      <c r="E59" s="32">
        <v>0.045</v>
      </c>
      <c r="F59" s="31">
        <f t="shared" si="2"/>
        <v>34.65892652508638</v>
      </c>
      <c r="G59" s="48">
        <v>0.045</v>
      </c>
      <c r="H59" s="31">
        <f t="shared" si="3"/>
        <v>36.669042817165966</v>
      </c>
    </row>
    <row r="60" spans="5:8" ht="12.75">
      <c r="E60" s="30">
        <v>0.05</v>
      </c>
      <c r="F60" s="31">
        <f t="shared" si="2"/>
        <v>27.25886290533846</v>
      </c>
      <c r="G60" s="48">
        <v>0.05</v>
      </c>
      <c r="H60" s="31">
        <f t="shared" si="3"/>
        <v>26.742014951340753</v>
      </c>
    </row>
    <row r="61" spans="5:8" ht="12.75">
      <c r="E61" s="32">
        <v>0.055</v>
      </c>
      <c r="F61" s="31">
        <f t="shared" si="2"/>
        <v>19.96953172055978</v>
      </c>
      <c r="G61" s="48">
        <v>0.055</v>
      </c>
      <c r="H61" s="31">
        <f t="shared" si="3"/>
        <v>16.933162661936638</v>
      </c>
    </row>
    <row r="62" spans="5:8" ht="12.75">
      <c r="E62" s="30">
        <v>0.06</v>
      </c>
      <c r="F62" s="31">
        <f t="shared" si="2"/>
        <v>12.78870552815835</v>
      </c>
      <c r="G62" s="48">
        <v>0.06</v>
      </c>
      <c r="H62" s="31">
        <f t="shared" si="3"/>
        <v>7.240503652047884</v>
      </c>
    </row>
    <row r="63" spans="5:8" ht="12.75">
      <c r="E63" s="32">
        <v>0.065</v>
      </c>
      <c r="F63" s="31">
        <f t="shared" si="2"/>
        <v>5.714212785387701</v>
      </c>
      <c r="G63" s="40">
        <f>H49</f>
        <v>0.06377413294606549</v>
      </c>
      <c r="H63" s="42">
        <f>NPV((1+$G63)^(1/12)-1,H$6:H$42)</f>
        <v>-1.9534663491640392E-09</v>
      </c>
    </row>
    <row r="64" spans="5:8" ht="12.75">
      <c r="E64" s="40">
        <f>F49</f>
        <v>0.06909350467824571</v>
      </c>
      <c r="F64" s="42">
        <f t="shared" si="2"/>
        <v>-8.938461112605771E-13</v>
      </c>
      <c r="G64" s="48">
        <v>0.065</v>
      </c>
      <c r="H64" s="31">
        <f t="shared" si="3"/>
        <v>-2.337901613352073</v>
      </c>
    </row>
    <row r="65" spans="5:8" ht="12.75">
      <c r="E65" s="30">
        <v>0.07</v>
      </c>
      <c r="F65" s="31">
        <f t="shared" si="2"/>
        <v>-1.2560638234124302</v>
      </c>
      <c r="G65" s="49">
        <v>0.07</v>
      </c>
      <c r="H65" s="31">
        <f t="shared" si="3"/>
        <v>-11.803951031257311</v>
      </c>
    </row>
    <row r="66" spans="5:8" ht="13.5" thickBot="1">
      <c r="E66" s="33">
        <v>0.075</v>
      </c>
      <c r="F66" s="35">
        <f t="shared" si="2"/>
        <v>-8.124189001613734</v>
      </c>
      <c r="G66" s="50">
        <v>0.075</v>
      </c>
      <c r="H66" s="35">
        <f t="shared" si="3"/>
        <v>-21.159501949698193</v>
      </c>
    </row>
  </sheetData>
  <sheetProtection/>
  <mergeCells count="1">
    <mergeCell ref="J56:K57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jvdo</cp:lastModifiedBy>
  <dcterms:created xsi:type="dcterms:W3CDTF">2018-11-19T08:02:01Z</dcterms:created>
  <dcterms:modified xsi:type="dcterms:W3CDTF">2018-11-19T13:38:01Z</dcterms:modified>
  <cp:category/>
  <cp:version/>
  <cp:contentType/>
  <cp:contentStatus/>
</cp:coreProperties>
</file>