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ntrées et Sorties" sheetId="1" r:id="rId1"/>
    <sheet name="STOCK" sheetId="2" r:id="rId2"/>
    <sheet name="BASE ARTICLES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<sst xmlns="http://schemas.openxmlformats.org/spreadsheetml/2006/main" count="83" uniqueCount="52">
  <si>
    <t>Article</t>
  </si>
  <si>
    <t>Stock initial</t>
  </si>
  <si>
    <t>Date</t>
  </si>
  <si>
    <t>Entrée</t>
  </si>
  <si>
    <t>Sortie</t>
  </si>
  <si>
    <t xml:space="preserve">   ENTREES et SORTIES</t>
  </si>
  <si>
    <t xml:space="preserve">   STOCK</t>
  </si>
  <si>
    <t xml:space="preserve">   BASE ARTICLES</t>
  </si>
  <si>
    <t>vérification</t>
  </si>
  <si>
    <t>Référence</t>
  </si>
  <si>
    <t>Valeur</t>
  </si>
  <si>
    <t>Prix unitaire</t>
  </si>
  <si>
    <t>Total</t>
  </si>
  <si>
    <t>2B</t>
  </si>
  <si>
    <t>5LM</t>
  </si>
  <si>
    <t>14H</t>
  </si>
  <si>
    <t>22J8</t>
  </si>
  <si>
    <t>8L8</t>
  </si>
  <si>
    <t>HM</t>
  </si>
  <si>
    <t>5UV</t>
  </si>
  <si>
    <t>GTY</t>
  </si>
  <si>
    <t>1ZT4</t>
  </si>
  <si>
    <t>crayons</t>
  </si>
  <si>
    <t>stylos</t>
  </si>
  <si>
    <t>gommes</t>
  </si>
  <si>
    <t>cahier</t>
  </si>
  <si>
    <t>scotch</t>
  </si>
  <si>
    <t>stabilo</t>
  </si>
  <si>
    <t>copies</t>
  </si>
  <si>
    <t>compas</t>
  </si>
  <si>
    <t>pinceaux</t>
  </si>
  <si>
    <t>équerre</t>
  </si>
  <si>
    <t>solde entrées moins sorties</t>
  </si>
  <si>
    <t>stock final</t>
  </si>
  <si>
    <t>stock initial</t>
  </si>
  <si>
    <t>totaux</t>
  </si>
  <si>
    <t>Ce tableau doit être classé par ordre de références</t>
  </si>
  <si>
    <t>Stock final</t>
  </si>
  <si>
    <t>27K</t>
  </si>
  <si>
    <t>Stock mini.</t>
  </si>
  <si>
    <t>stock mini.</t>
  </si>
  <si>
    <t>les modifications après avoir tout testé car modifier au fur et à mesure risque de générer</t>
  </si>
  <si>
    <t>des erreurs parfois difficiles à déceler.</t>
  </si>
  <si>
    <t xml:space="preserve">Et il vaut mieux également ajouter les couleurs, éléments de décoration et autres quand on a </t>
  </si>
  <si>
    <t>terminé les modifications et que tout fonctionne...</t>
  </si>
  <si>
    <t>Commande</t>
  </si>
  <si>
    <t>si le stock final est égal ou</t>
  </si>
  <si>
    <t>inférieur au stock mini. on</t>
  </si>
  <si>
    <t>passe commande et on</t>
  </si>
  <si>
    <t>suppose que l'on est livré</t>
  </si>
  <si>
    <t>dans la journée.</t>
  </si>
  <si>
    <t>Il vaut mieux tester ce tableur sans le déprotéger, noter ce que l'on veut modifier et effectuer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</si>
</sst>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#,##0.00_ ;\-#,##0.00\ "/>
    <numFmt numFmtId="174" formatCode="_-* #.##0.00\ _€_-;\-* #.##0.00\ _€_-;_-* &quot;-&quot;??\ _€_-;_-@_-"/>
  </numFmts>
  <fonts count="43">
    <font>
      <sz val="10"/>
      <name val="Arial"/>
      <family val="0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4" fillId="0" borderId="20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172" fontId="4" fillId="0" borderId="20" xfId="0" applyNumberFormat="1" applyFont="1" applyFill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0" fillId="0" borderId="18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71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1" fontId="0" fillId="0" borderId="15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171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4" fontId="0" fillId="0" borderId="20" xfId="0" applyNumberFormat="1" applyFont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171" fontId="0" fillId="0" borderId="18" xfId="0" applyNumberFormat="1" applyFont="1" applyBorder="1" applyAlignment="1" applyProtection="1">
      <alignment/>
      <protection/>
    </xf>
    <xf numFmtId="169" fontId="0" fillId="0" borderId="18" xfId="0" applyNumberFormat="1" applyFont="1" applyBorder="1" applyAlignment="1" applyProtection="1">
      <alignment/>
      <protection/>
    </xf>
    <xf numFmtId="169" fontId="0" fillId="0" borderId="18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1" fontId="0" fillId="0" borderId="12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22" xfId="0" applyNumberFormat="1" applyBorder="1" applyAlignment="1" applyProtection="1">
      <alignment horizontal="left"/>
      <protection/>
    </xf>
    <xf numFmtId="4" fontId="0" fillId="0" borderId="12" xfId="0" applyNumberFormat="1" applyBorder="1" applyAlignment="1" applyProtection="1">
      <alignment/>
      <protection/>
    </xf>
    <xf numFmtId="2" fontId="0" fillId="0" borderId="21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left"/>
      <protection/>
    </xf>
    <xf numFmtId="3" fontId="0" fillId="0" borderId="15" xfId="0" applyNumberForma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3" fillId="0" borderId="19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4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71" fontId="0" fillId="0" borderId="18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171" fontId="6" fillId="0" borderId="2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2" fontId="0" fillId="0" borderId="10" xfId="0" applyNumberFormat="1" applyBorder="1" applyAlignment="1">
      <alignment/>
    </xf>
    <xf numFmtId="12" fontId="0" fillId="0" borderId="12" xfId="0" applyNumberFormat="1" applyBorder="1" applyAlignment="1">
      <alignment/>
    </xf>
    <xf numFmtId="12" fontId="0" fillId="0" borderId="13" xfId="0" applyNumberFormat="1" applyBorder="1" applyAlignment="1">
      <alignment/>
    </xf>
    <xf numFmtId="0" fontId="42" fillId="0" borderId="14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33</xdr:row>
      <xdr:rowOff>95250</xdr:rowOff>
    </xdr:from>
    <xdr:to>
      <xdr:col>21</xdr:col>
      <xdr:colOff>333375</xdr:colOff>
      <xdr:row>39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2582525" y="5438775"/>
          <a:ext cx="3343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J'aimerai supprimer celui-ci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sans faire d'erreur sur la deuxième feuilles par exemple et qu'il reste synchro avec les autres</a:t>
          </a:r>
        </a:p>
      </xdr:txBody>
    </xdr:sp>
    <xdr:clientData/>
  </xdr:twoCellAnchor>
  <xdr:twoCellAnchor>
    <xdr:from>
      <xdr:col>6</xdr:col>
      <xdr:colOff>733425</xdr:colOff>
      <xdr:row>3</xdr:row>
      <xdr:rowOff>104775</xdr:rowOff>
    </xdr:from>
    <xdr:to>
      <xdr:col>16</xdr:col>
      <xdr:colOff>76200</xdr:colOff>
      <xdr:row>29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4895850" y="590550"/>
          <a:ext cx="6962775" cy="42005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29</xdr:row>
      <xdr:rowOff>85725</xdr:rowOff>
    </xdr:from>
    <xdr:to>
      <xdr:col>17</xdr:col>
      <xdr:colOff>47625</xdr:colOff>
      <xdr:row>33</xdr:row>
      <xdr:rowOff>114300</xdr:rowOff>
    </xdr:to>
    <xdr:sp>
      <xdr:nvSpPr>
        <xdr:cNvPr id="3" name="Connecteur droit 6"/>
        <xdr:cNvSpPr>
          <a:spLocks/>
        </xdr:cNvSpPr>
      </xdr:nvSpPr>
      <xdr:spPr>
        <a:xfrm>
          <a:off x="11858625" y="4781550"/>
          <a:ext cx="733425" cy="676275"/>
        </a:xfrm>
        <a:prstGeom prst="line">
          <a:avLst/>
        </a:prstGeom>
        <a:noFill/>
        <a:ln w="190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" sqref="E2"/>
    </sheetView>
  </sheetViews>
  <sheetFormatPr defaultColWidth="11.421875" defaultRowHeight="12.75" customHeight="1"/>
  <cols>
    <col min="1" max="1" width="4.7109375" style="3" customWidth="1"/>
    <col min="2" max="2" width="11.421875" style="14" customWidth="1"/>
    <col min="3" max="3" width="11.421875" style="97" customWidth="1"/>
    <col min="4" max="4" width="11.421875" style="14" customWidth="1"/>
    <col min="5" max="5" width="11.8515625" style="3" bestFit="1" customWidth="1"/>
    <col min="6" max="6" width="11.57421875" style="3" bestFit="1" customWidth="1"/>
    <col min="7" max="9" width="11.421875" style="3" customWidth="1"/>
    <col min="10" max="10" width="11.421875" style="20" customWidth="1"/>
    <col min="11" max="18" width="11.421875" style="3" customWidth="1"/>
    <col min="19" max="19" width="11.421875" style="14" customWidth="1"/>
    <col min="20" max="16384" width="11.421875" style="3" customWidth="1"/>
  </cols>
  <sheetData>
    <row r="2" ht="12.75" customHeight="1">
      <c r="P2" s="4">
        <f ca="1">TODAY()</f>
        <v>43407</v>
      </c>
    </row>
    <row r="3" ht="12.75" customHeight="1">
      <c r="P3" s="13">
        <f ca="1">NOW()</f>
        <v>43407.08854525463</v>
      </c>
    </row>
    <row r="4" spans="16:17" ht="12.75" customHeight="1">
      <c r="P4" s="13"/>
      <c r="Q4"/>
    </row>
    <row r="5" spans="2:22" ht="12.75" customHeight="1">
      <c r="B5" s="26"/>
      <c r="C5" s="98"/>
      <c r="D5" s="15"/>
      <c r="E5" s="5"/>
      <c r="F5" s="6"/>
      <c r="G5"/>
      <c r="H5" s="55"/>
      <c r="I5" s="56"/>
      <c r="J5" s="57"/>
      <c r="K5" s="56"/>
      <c r="L5" s="56"/>
      <c r="M5" s="56"/>
      <c r="N5" s="56"/>
      <c r="O5" s="56"/>
      <c r="P5" s="6"/>
      <c r="Q5"/>
      <c r="R5" s="1"/>
      <c r="S5" s="22"/>
      <c r="T5" s="5"/>
      <c r="U5" s="5"/>
      <c r="V5" s="6"/>
    </row>
    <row r="6" spans="2:22" ht="12.75" customHeight="1">
      <c r="B6" s="29" t="s">
        <v>5</v>
      </c>
      <c r="C6" s="99"/>
      <c r="D6" s="16"/>
      <c r="E6" s="7"/>
      <c r="F6" s="8"/>
      <c r="G6"/>
      <c r="H6" s="59" t="s">
        <v>6</v>
      </c>
      <c r="I6" s="60"/>
      <c r="J6" s="61"/>
      <c r="K6" s="60"/>
      <c r="L6" s="60"/>
      <c r="M6" s="60"/>
      <c r="N6" s="60"/>
      <c r="O6" s="60"/>
      <c r="P6" s="8"/>
      <c r="Q6"/>
      <c r="R6" s="30" t="s">
        <v>7</v>
      </c>
      <c r="S6" s="23"/>
      <c r="T6" s="7"/>
      <c r="U6" s="7"/>
      <c r="V6" s="8"/>
    </row>
    <row r="7" spans="2:22" ht="12.75" customHeight="1">
      <c r="B7" s="27"/>
      <c r="C7" s="99"/>
      <c r="D7" s="16"/>
      <c r="E7" s="7"/>
      <c r="F7" s="8"/>
      <c r="G7"/>
      <c r="H7" s="62"/>
      <c r="I7" s="63"/>
      <c r="J7" s="64"/>
      <c r="K7" s="63"/>
      <c r="L7" s="63"/>
      <c r="M7" s="63"/>
      <c r="N7" s="63"/>
      <c r="O7" s="63"/>
      <c r="P7" s="10"/>
      <c r="Q7"/>
      <c r="R7" s="2"/>
      <c r="S7" s="24"/>
      <c r="T7" s="9"/>
      <c r="U7" s="9"/>
      <c r="V7" s="10"/>
    </row>
    <row r="8" spans="2:22" ht="12.75" customHeight="1">
      <c r="B8" s="18" t="s">
        <v>2</v>
      </c>
      <c r="C8" s="18" t="s">
        <v>9</v>
      </c>
      <c r="D8" s="18" t="s">
        <v>0</v>
      </c>
      <c r="E8" s="18" t="s">
        <v>3</v>
      </c>
      <c r="F8" s="18" t="s">
        <v>4</v>
      </c>
      <c r="G8"/>
      <c r="H8" s="118" t="s">
        <v>9</v>
      </c>
      <c r="I8" s="119" t="s">
        <v>0</v>
      </c>
      <c r="J8" s="120" t="s">
        <v>11</v>
      </c>
      <c r="K8" s="121" t="s">
        <v>1</v>
      </c>
      <c r="L8" s="118" t="s">
        <v>3</v>
      </c>
      <c r="M8" s="121" t="s">
        <v>4</v>
      </c>
      <c r="N8" s="118" t="s">
        <v>37</v>
      </c>
      <c r="O8" s="118" t="s">
        <v>10</v>
      </c>
      <c r="P8" s="18" t="s">
        <v>45</v>
      </c>
      <c r="Q8" s="19"/>
      <c r="R8" s="18" t="s">
        <v>9</v>
      </c>
      <c r="S8" s="111" t="s">
        <v>0</v>
      </c>
      <c r="T8" s="112" t="s">
        <v>11</v>
      </c>
      <c r="U8" s="113" t="s">
        <v>1</v>
      </c>
      <c r="V8" s="113" t="s">
        <v>39</v>
      </c>
    </row>
    <row r="9" spans="2:22" ht="12.75" customHeight="1">
      <c r="B9" s="11"/>
      <c r="C9" s="100"/>
      <c r="D9" s="11"/>
      <c r="E9" s="11"/>
      <c r="F9" s="11"/>
      <c r="G9"/>
      <c r="H9" s="66"/>
      <c r="I9" s="66"/>
      <c r="J9" s="67"/>
      <c r="K9" s="66"/>
      <c r="L9" s="66"/>
      <c r="M9" s="66"/>
      <c r="N9" s="66"/>
      <c r="O9" s="66"/>
      <c r="P9" s="11"/>
      <c r="Q9"/>
      <c r="R9" s="103"/>
      <c r="S9" s="104"/>
      <c r="T9" s="5"/>
      <c r="U9" s="5"/>
      <c r="V9" s="6"/>
    </row>
    <row r="10" spans="2:25" ht="12.75" customHeight="1">
      <c r="B10" s="28">
        <v>43282</v>
      </c>
      <c r="C10" s="97" t="s">
        <v>15</v>
      </c>
      <c r="D10" s="25" t="str">
        <f>IF(C10&lt;&gt;"",VLOOKUP(C10,$R$10:$S$19,2),"")</f>
        <v>crayons</v>
      </c>
      <c r="E10" s="31">
        <v>50</v>
      </c>
      <c r="F10" s="31"/>
      <c r="G10"/>
      <c r="H10" s="68" t="str">
        <f>R10</f>
        <v>14H</v>
      </c>
      <c r="I10" s="68" t="str">
        <f>S10</f>
        <v>crayons</v>
      </c>
      <c r="J10" s="69">
        <f>T10</f>
        <v>0.35</v>
      </c>
      <c r="K10" s="70">
        <f>U10</f>
        <v>100</v>
      </c>
      <c r="L10" s="70">
        <f>SUMIF($C$10:$E$30,H10,$E$10:$E$30)</f>
        <v>50</v>
      </c>
      <c r="M10" s="70">
        <f>SUMIF($C$10:$E$30,H10,$F$10:$F$30)</f>
        <v>9</v>
      </c>
      <c r="N10" s="70">
        <f aca="true" t="shared" si="0" ref="N10:N19">K10+L10-M10</f>
        <v>141</v>
      </c>
      <c r="O10" s="71">
        <f>J10*N10</f>
        <v>49.349999999999994</v>
      </c>
      <c r="P10" s="123">
        <f>IF(N10&lt;=V10,"Oui","")</f>
      </c>
      <c r="Q10"/>
      <c r="R10" s="105" t="s">
        <v>15</v>
      </c>
      <c r="S10" s="106" t="s">
        <v>22</v>
      </c>
      <c r="T10" s="107">
        <v>0.35</v>
      </c>
      <c r="U10" s="108">
        <v>100</v>
      </c>
      <c r="V10" s="114">
        <v>50</v>
      </c>
      <c r="X10" s="124" t="s">
        <v>46</v>
      </c>
      <c r="Y10" s="6"/>
    </row>
    <row r="11" spans="2:25" ht="12.75" customHeight="1">
      <c r="B11" s="28">
        <v>43285</v>
      </c>
      <c r="C11" s="97" t="s">
        <v>38</v>
      </c>
      <c r="D11" s="25" t="str">
        <f aca="true" t="shared" si="1" ref="D11:D30">IF(C11&lt;&gt;"",VLOOKUP(C11,$R$10:$S$19,2),"")</f>
        <v>cahier</v>
      </c>
      <c r="E11" s="31"/>
      <c r="F11" s="31">
        <v>8</v>
      </c>
      <c r="G11"/>
      <c r="H11" s="68" t="str">
        <f aca="true" t="shared" si="2" ref="H11:H19">R11</f>
        <v>1ZT4</v>
      </c>
      <c r="I11" s="68" t="str">
        <f aca="true" t="shared" si="3" ref="I11:I19">S11</f>
        <v>stylos</v>
      </c>
      <c r="J11" s="69">
        <f aca="true" t="shared" si="4" ref="J11:J19">T11</f>
        <v>12.5</v>
      </c>
      <c r="K11" s="70">
        <f aca="true" t="shared" si="5" ref="K11:K19">U11</f>
        <v>50</v>
      </c>
      <c r="L11" s="70">
        <f aca="true" t="shared" si="6" ref="L11:L19">SUMIF($C$10:$E$30,H11,$E$10:$E$30)</f>
        <v>0</v>
      </c>
      <c r="M11" s="70">
        <f aca="true" t="shared" si="7" ref="M11:M19">SUMIF($C$10:$E$30,H11,$F$10:$F$30)</f>
        <v>3</v>
      </c>
      <c r="N11" s="70">
        <f t="shared" si="0"/>
        <v>47</v>
      </c>
      <c r="O11" s="71">
        <f aca="true" t="shared" si="8" ref="O11:O19">J11*N11</f>
        <v>587.5</v>
      </c>
      <c r="P11" s="123" t="str">
        <f aca="true" t="shared" si="9" ref="P11:P19">IF(N11&lt;=V11,"Oui","")</f>
        <v>Oui</v>
      </c>
      <c r="Q11"/>
      <c r="R11" s="105" t="s">
        <v>21</v>
      </c>
      <c r="S11" s="106" t="s">
        <v>23</v>
      </c>
      <c r="T11" s="107">
        <v>12.5</v>
      </c>
      <c r="U11" s="108">
        <v>50</v>
      </c>
      <c r="V11" s="114">
        <v>50</v>
      </c>
      <c r="X11" s="125" t="s">
        <v>47</v>
      </c>
      <c r="Y11" s="8"/>
    </row>
    <row r="12" spans="2:25" ht="12.75" customHeight="1">
      <c r="B12" s="28">
        <v>43288</v>
      </c>
      <c r="C12" s="97" t="s">
        <v>15</v>
      </c>
      <c r="D12" s="25" t="str">
        <f t="shared" si="1"/>
        <v>crayons</v>
      </c>
      <c r="E12" s="31"/>
      <c r="F12" s="31">
        <v>5</v>
      </c>
      <c r="G12"/>
      <c r="H12" s="68" t="str">
        <f t="shared" si="2"/>
        <v>22J8</v>
      </c>
      <c r="I12" s="68" t="str">
        <f t="shared" si="3"/>
        <v>gommes</v>
      </c>
      <c r="J12" s="69">
        <f t="shared" si="4"/>
        <v>0.4</v>
      </c>
      <c r="K12" s="70">
        <f t="shared" si="5"/>
        <v>75</v>
      </c>
      <c r="L12" s="70">
        <f t="shared" si="6"/>
        <v>30</v>
      </c>
      <c r="M12" s="70">
        <f t="shared" si="7"/>
        <v>12</v>
      </c>
      <c r="N12" s="70">
        <f t="shared" si="0"/>
        <v>93</v>
      </c>
      <c r="O12" s="71">
        <f t="shared" si="8"/>
        <v>37.2</v>
      </c>
      <c r="P12" s="123">
        <f t="shared" si="9"/>
      </c>
      <c r="Q12"/>
      <c r="R12" s="105" t="s">
        <v>16</v>
      </c>
      <c r="S12" s="106" t="s">
        <v>24</v>
      </c>
      <c r="T12" s="107">
        <v>0.4</v>
      </c>
      <c r="U12" s="108">
        <v>75</v>
      </c>
      <c r="V12" s="114">
        <v>75</v>
      </c>
      <c r="X12" s="125" t="s">
        <v>48</v>
      </c>
      <c r="Y12" s="8"/>
    </row>
    <row r="13" spans="2:25" ht="12.75" customHeight="1">
      <c r="B13" s="28">
        <v>43291</v>
      </c>
      <c r="C13" s="97" t="s">
        <v>19</v>
      </c>
      <c r="D13" s="25" t="str">
        <f t="shared" si="1"/>
        <v>copies</v>
      </c>
      <c r="E13" s="31"/>
      <c r="F13" s="31">
        <v>5</v>
      </c>
      <c r="G13"/>
      <c r="H13" s="68" t="str">
        <f t="shared" si="2"/>
        <v>27K</v>
      </c>
      <c r="I13" s="68" t="str">
        <f t="shared" si="3"/>
        <v>cahier</v>
      </c>
      <c r="J13" s="69">
        <f t="shared" si="4"/>
        <v>3</v>
      </c>
      <c r="K13" s="70">
        <f t="shared" si="5"/>
        <v>200</v>
      </c>
      <c r="L13" s="70">
        <f t="shared" si="6"/>
        <v>0</v>
      </c>
      <c r="M13" s="70">
        <f t="shared" si="7"/>
        <v>33</v>
      </c>
      <c r="N13" s="70">
        <f t="shared" si="0"/>
        <v>167</v>
      </c>
      <c r="O13" s="71">
        <f t="shared" si="8"/>
        <v>501</v>
      </c>
      <c r="P13" s="123">
        <f t="shared" si="9"/>
      </c>
      <c r="Q13"/>
      <c r="R13" s="105" t="s">
        <v>38</v>
      </c>
      <c r="S13" s="106" t="s">
        <v>25</v>
      </c>
      <c r="T13" s="107">
        <v>3</v>
      </c>
      <c r="U13" s="108">
        <v>200</v>
      </c>
      <c r="V13" s="114">
        <v>50</v>
      </c>
      <c r="X13" s="125" t="s">
        <v>49</v>
      </c>
      <c r="Y13" s="8"/>
    </row>
    <row r="14" spans="2:25" ht="12.75" customHeight="1">
      <c r="B14" s="28">
        <v>43294</v>
      </c>
      <c r="C14" s="97" t="s">
        <v>38</v>
      </c>
      <c r="D14" s="25" t="str">
        <f t="shared" si="1"/>
        <v>cahier</v>
      </c>
      <c r="E14" s="31"/>
      <c r="F14" s="31">
        <v>20</v>
      </c>
      <c r="G14"/>
      <c r="H14" s="68" t="str">
        <f t="shared" si="2"/>
        <v>2B</v>
      </c>
      <c r="I14" s="68" t="str">
        <f t="shared" si="3"/>
        <v>scotch</v>
      </c>
      <c r="J14" s="69">
        <f t="shared" si="4"/>
        <v>2.32</v>
      </c>
      <c r="K14" s="70">
        <f t="shared" si="5"/>
        <v>100</v>
      </c>
      <c r="L14" s="70">
        <f t="shared" si="6"/>
        <v>0</v>
      </c>
      <c r="M14" s="70">
        <f t="shared" si="7"/>
        <v>14</v>
      </c>
      <c r="N14" s="70">
        <f t="shared" si="0"/>
        <v>86</v>
      </c>
      <c r="O14" s="71">
        <f t="shared" si="8"/>
        <v>199.51999999999998</v>
      </c>
      <c r="P14" s="123">
        <f t="shared" si="9"/>
      </c>
      <c r="Q14"/>
      <c r="R14" s="105" t="s">
        <v>13</v>
      </c>
      <c r="S14" s="106" t="s">
        <v>26</v>
      </c>
      <c r="T14" s="107">
        <v>2.32</v>
      </c>
      <c r="U14" s="108">
        <v>100</v>
      </c>
      <c r="V14" s="114">
        <v>50</v>
      </c>
      <c r="X14" s="117" t="s">
        <v>50</v>
      </c>
      <c r="Y14" s="10"/>
    </row>
    <row r="15" spans="2:22" ht="12.75" customHeight="1">
      <c r="B15" s="28">
        <v>43297</v>
      </c>
      <c r="C15" s="97" t="s">
        <v>21</v>
      </c>
      <c r="D15" s="25" t="str">
        <f t="shared" si="1"/>
        <v>stylos</v>
      </c>
      <c r="E15" s="31"/>
      <c r="F15" s="31">
        <v>3</v>
      </c>
      <c r="G15"/>
      <c r="H15" s="68" t="str">
        <f t="shared" si="2"/>
        <v>5LM</v>
      </c>
      <c r="I15" s="68" t="str">
        <f t="shared" si="3"/>
        <v>stabilo</v>
      </c>
      <c r="J15" s="69">
        <f t="shared" si="4"/>
        <v>0.9</v>
      </c>
      <c r="K15" s="70">
        <f t="shared" si="5"/>
        <v>40</v>
      </c>
      <c r="L15" s="70">
        <f t="shared" si="6"/>
        <v>0</v>
      </c>
      <c r="M15" s="70">
        <f t="shared" si="7"/>
        <v>9</v>
      </c>
      <c r="N15" s="70">
        <f t="shared" si="0"/>
        <v>31</v>
      </c>
      <c r="O15" s="71">
        <f t="shared" si="8"/>
        <v>27.900000000000002</v>
      </c>
      <c r="P15" s="123" t="str">
        <f t="shared" si="9"/>
        <v>Oui</v>
      </c>
      <c r="Q15"/>
      <c r="R15" s="105" t="s">
        <v>14</v>
      </c>
      <c r="S15" s="106" t="s">
        <v>27</v>
      </c>
      <c r="T15" s="107">
        <v>0.9</v>
      </c>
      <c r="U15" s="108">
        <v>40</v>
      </c>
      <c r="V15" s="114">
        <v>50</v>
      </c>
    </row>
    <row r="16" spans="2:22" ht="12.75" customHeight="1">
      <c r="B16" s="28">
        <v>43300</v>
      </c>
      <c r="C16" s="97" t="s">
        <v>14</v>
      </c>
      <c r="D16" s="25" t="str">
        <f t="shared" si="1"/>
        <v>stabilo</v>
      </c>
      <c r="E16" s="31"/>
      <c r="F16" s="31">
        <v>5</v>
      </c>
      <c r="G16"/>
      <c r="H16" s="68" t="str">
        <f t="shared" si="2"/>
        <v>5UV</v>
      </c>
      <c r="I16" s="68" t="str">
        <f t="shared" si="3"/>
        <v>copies</v>
      </c>
      <c r="J16" s="69">
        <f t="shared" si="4"/>
        <v>3.8</v>
      </c>
      <c r="K16" s="70">
        <f t="shared" si="5"/>
        <v>100</v>
      </c>
      <c r="L16" s="70">
        <f t="shared" si="6"/>
        <v>0</v>
      </c>
      <c r="M16" s="70">
        <f t="shared" si="7"/>
        <v>5</v>
      </c>
      <c r="N16" s="70">
        <f t="shared" si="0"/>
        <v>95</v>
      </c>
      <c r="O16" s="71">
        <f t="shared" si="8"/>
        <v>361</v>
      </c>
      <c r="P16" s="123">
        <f t="shared" si="9"/>
      </c>
      <c r="Q16"/>
      <c r="R16" s="105" t="s">
        <v>19</v>
      </c>
      <c r="S16" s="106" t="s">
        <v>28</v>
      </c>
      <c r="T16" s="107">
        <v>3.8</v>
      </c>
      <c r="U16" s="108">
        <v>100</v>
      </c>
      <c r="V16" s="114">
        <v>50</v>
      </c>
    </row>
    <row r="17" spans="2:22" ht="12.75" customHeight="1">
      <c r="B17" s="28">
        <v>43303</v>
      </c>
      <c r="C17" s="97" t="s">
        <v>14</v>
      </c>
      <c r="D17" s="25" t="str">
        <f t="shared" si="1"/>
        <v>stabilo</v>
      </c>
      <c r="E17" s="31"/>
      <c r="F17" s="31">
        <v>4</v>
      </c>
      <c r="G17"/>
      <c r="H17" s="68" t="str">
        <f t="shared" si="2"/>
        <v>8L8</v>
      </c>
      <c r="I17" s="68" t="str">
        <f t="shared" si="3"/>
        <v>compas</v>
      </c>
      <c r="J17" s="69">
        <f t="shared" si="4"/>
        <v>4.25</v>
      </c>
      <c r="K17" s="70">
        <f t="shared" si="5"/>
        <v>20</v>
      </c>
      <c r="L17" s="70">
        <f t="shared" si="6"/>
        <v>0</v>
      </c>
      <c r="M17" s="70">
        <f t="shared" si="7"/>
        <v>3</v>
      </c>
      <c r="N17" s="70">
        <f t="shared" si="0"/>
        <v>17</v>
      </c>
      <c r="O17" s="71">
        <f t="shared" si="8"/>
        <v>72.25</v>
      </c>
      <c r="P17" s="123">
        <f t="shared" si="9"/>
      </c>
      <c r="Q17"/>
      <c r="R17" s="105" t="s">
        <v>17</v>
      </c>
      <c r="S17" s="106" t="s">
        <v>29</v>
      </c>
      <c r="T17" s="107">
        <v>4.25</v>
      </c>
      <c r="U17" s="108">
        <v>20</v>
      </c>
      <c r="V17" s="114">
        <v>10</v>
      </c>
    </row>
    <row r="18" spans="2:22" ht="12.75" customHeight="1">
      <c r="B18" s="28">
        <v>43306</v>
      </c>
      <c r="C18" s="97" t="s">
        <v>15</v>
      </c>
      <c r="D18" s="25" t="str">
        <f t="shared" si="1"/>
        <v>crayons</v>
      </c>
      <c r="E18" s="31"/>
      <c r="F18" s="31">
        <v>4</v>
      </c>
      <c r="G18"/>
      <c r="H18" s="68" t="str">
        <f t="shared" si="2"/>
        <v>GTY</v>
      </c>
      <c r="I18" s="68" t="str">
        <f t="shared" si="3"/>
        <v>pinceaux</v>
      </c>
      <c r="J18" s="69">
        <f>T18</f>
        <v>0.9</v>
      </c>
      <c r="K18" s="70">
        <f t="shared" si="5"/>
        <v>10</v>
      </c>
      <c r="L18" s="70">
        <f t="shared" si="6"/>
        <v>30</v>
      </c>
      <c r="M18" s="70">
        <f t="shared" si="7"/>
        <v>2</v>
      </c>
      <c r="N18" s="70">
        <f t="shared" si="0"/>
        <v>38</v>
      </c>
      <c r="O18" s="71">
        <f t="shared" si="8"/>
        <v>34.2</v>
      </c>
      <c r="P18" s="123" t="str">
        <f t="shared" si="9"/>
        <v>Oui</v>
      </c>
      <c r="Q18"/>
      <c r="R18" s="105" t="s">
        <v>20</v>
      </c>
      <c r="S18" s="106" t="s">
        <v>30</v>
      </c>
      <c r="T18" s="107">
        <v>0.9</v>
      </c>
      <c r="U18" s="108">
        <v>10</v>
      </c>
      <c r="V18" s="114">
        <v>50</v>
      </c>
    </row>
    <row r="19" spans="2:22" ht="12.75" customHeight="1">
      <c r="B19" s="28">
        <v>43309</v>
      </c>
      <c r="C19" s="97" t="s">
        <v>20</v>
      </c>
      <c r="D19" s="25" t="str">
        <f t="shared" si="1"/>
        <v>pinceaux</v>
      </c>
      <c r="E19" s="31">
        <v>30</v>
      </c>
      <c r="F19" s="31"/>
      <c r="G19"/>
      <c r="H19" s="68" t="str">
        <f t="shared" si="2"/>
        <v>HM</v>
      </c>
      <c r="I19" s="68" t="str">
        <f t="shared" si="3"/>
        <v>équerre</v>
      </c>
      <c r="J19" s="69">
        <f t="shared" si="4"/>
        <v>2.5</v>
      </c>
      <c r="K19" s="70">
        <f t="shared" si="5"/>
        <v>10</v>
      </c>
      <c r="L19" s="70">
        <f t="shared" si="6"/>
        <v>0</v>
      </c>
      <c r="M19" s="70">
        <f t="shared" si="7"/>
        <v>1</v>
      </c>
      <c r="N19" s="70">
        <f t="shared" si="0"/>
        <v>9</v>
      </c>
      <c r="O19" s="71">
        <f t="shared" si="8"/>
        <v>22.5</v>
      </c>
      <c r="P19" s="123" t="str">
        <f t="shared" si="9"/>
        <v>Oui</v>
      </c>
      <c r="Q19"/>
      <c r="R19" s="105" t="s">
        <v>18</v>
      </c>
      <c r="S19" s="106" t="s">
        <v>31</v>
      </c>
      <c r="T19" s="107">
        <v>2.5</v>
      </c>
      <c r="U19" s="109">
        <v>10</v>
      </c>
      <c r="V19" s="114">
        <v>10</v>
      </c>
    </row>
    <row r="20" spans="2:22" ht="12.75" customHeight="1">
      <c r="B20" s="28">
        <v>43311</v>
      </c>
      <c r="C20" s="97" t="s">
        <v>20</v>
      </c>
      <c r="D20" s="25" t="str">
        <f t="shared" si="1"/>
        <v>pinceaux</v>
      </c>
      <c r="E20" s="31"/>
      <c r="F20" s="31">
        <v>2</v>
      </c>
      <c r="G20"/>
      <c r="H20" s="72"/>
      <c r="I20" s="72"/>
      <c r="J20" s="73"/>
      <c r="K20" s="74"/>
      <c r="L20" s="75"/>
      <c r="M20" s="74"/>
      <c r="N20" s="75"/>
      <c r="O20" s="72"/>
      <c r="P20" s="122"/>
      <c r="Q20"/>
      <c r="R20" s="110"/>
      <c r="S20" s="16"/>
      <c r="T20" s="7"/>
      <c r="U20" s="7"/>
      <c r="V20" s="8"/>
    </row>
    <row r="21" spans="2:22" ht="12.75" customHeight="1">
      <c r="B21" s="28">
        <v>43313</v>
      </c>
      <c r="C21" s="97" t="s">
        <v>18</v>
      </c>
      <c r="D21" s="25" t="str">
        <f t="shared" si="1"/>
        <v>équerre</v>
      </c>
      <c r="E21" s="31"/>
      <c r="F21" s="31">
        <v>1</v>
      </c>
      <c r="H21" s="76"/>
      <c r="I21" s="77"/>
      <c r="J21" s="78"/>
      <c r="K21" s="77"/>
      <c r="L21" s="77"/>
      <c r="M21" s="77"/>
      <c r="N21" s="77"/>
      <c r="O21" s="58"/>
      <c r="P21" s="50"/>
      <c r="Q21"/>
      <c r="R21" s="51" t="s">
        <v>36</v>
      </c>
      <c r="S21" s="52"/>
      <c r="T21" s="53"/>
      <c r="U21" s="53"/>
      <c r="V21" s="54"/>
    </row>
    <row r="22" spans="2:22" ht="12.75" customHeight="1">
      <c r="B22" s="28">
        <v>43314</v>
      </c>
      <c r="C22" s="97" t="s">
        <v>16</v>
      </c>
      <c r="D22" s="25" t="str">
        <f t="shared" si="1"/>
        <v>gommes</v>
      </c>
      <c r="E22" s="31">
        <v>20</v>
      </c>
      <c r="F22" s="31">
        <v>2</v>
      </c>
      <c r="H22" s="79"/>
      <c r="I22" s="80"/>
      <c r="J22" s="61"/>
      <c r="K22" s="60"/>
      <c r="L22" s="60"/>
      <c r="M22" s="60"/>
      <c r="N22" s="81" t="s">
        <v>12</v>
      </c>
      <c r="O22" s="82">
        <f>SUM(O10:O18)</f>
        <v>1869.9200000000003</v>
      </c>
      <c r="P22" s="122"/>
      <c r="Q22"/>
      <c r="R22"/>
      <c r="S22"/>
      <c r="T22"/>
      <c r="U22"/>
      <c r="V22"/>
    </row>
    <row r="23" spans="2:22" ht="12.75" customHeight="1">
      <c r="B23" s="28">
        <v>43315</v>
      </c>
      <c r="C23" s="97" t="s">
        <v>17</v>
      </c>
      <c r="D23" s="25" t="str">
        <f t="shared" si="1"/>
        <v>compas</v>
      </c>
      <c r="E23" s="31"/>
      <c r="F23" s="31">
        <v>2</v>
      </c>
      <c r="H23" s="83"/>
      <c r="I23" s="84"/>
      <c r="J23" s="64"/>
      <c r="K23" s="63"/>
      <c r="L23" s="63"/>
      <c r="M23" s="63"/>
      <c r="N23" s="63"/>
      <c r="O23" s="65"/>
      <c r="P23" s="12"/>
      <c r="Q23"/>
      <c r="R23"/>
      <c r="S23"/>
      <c r="V23"/>
    </row>
    <row r="24" spans="2:22" ht="12.75" customHeight="1">
      <c r="B24" s="28">
        <v>43316</v>
      </c>
      <c r="C24" s="97" t="s">
        <v>17</v>
      </c>
      <c r="D24" s="25" t="str">
        <f t="shared" si="1"/>
        <v>compas</v>
      </c>
      <c r="E24" s="32"/>
      <c r="F24" s="32">
        <v>1</v>
      </c>
      <c r="H24" s="85"/>
      <c r="I24" s="85"/>
      <c r="J24" s="86"/>
      <c r="K24" s="85"/>
      <c r="L24" s="85"/>
      <c r="M24" s="85"/>
      <c r="N24" s="85"/>
      <c r="O24" s="60"/>
      <c r="P24" s="7"/>
      <c r="Q24"/>
      <c r="R24"/>
      <c r="S24"/>
      <c r="T24" s="1" t="s">
        <v>8</v>
      </c>
      <c r="U24" s="115"/>
      <c r="V24" s="102"/>
    </row>
    <row r="25" spans="2:22" ht="12.75" customHeight="1">
      <c r="B25" s="28">
        <v>43317</v>
      </c>
      <c r="C25" s="97" t="s">
        <v>16</v>
      </c>
      <c r="D25" s="25" t="str">
        <f t="shared" si="1"/>
        <v>gommes</v>
      </c>
      <c r="E25" s="32">
        <v>10</v>
      </c>
      <c r="F25" s="32">
        <v>10</v>
      </c>
      <c r="H25" s="85"/>
      <c r="I25" s="85"/>
      <c r="J25" s="87"/>
      <c r="K25" s="88"/>
      <c r="L25" s="88"/>
      <c r="M25" s="88"/>
      <c r="N25" s="88"/>
      <c r="O25" s="60"/>
      <c r="P25" s="7"/>
      <c r="Q25"/>
      <c r="T25" s="1" t="s">
        <v>34</v>
      </c>
      <c r="U25" s="116">
        <f>SUM(U10:U19)</f>
        <v>705</v>
      </c>
      <c r="V25" s="8"/>
    </row>
    <row r="26" spans="2:22" ht="12.75" customHeight="1">
      <c r="B26" s="28">
        <v>43318</v>
      </c>
      <c r="C26" s="97" t="s">
        <v>38</v>
      </c>
      <c r="D26" s="25" t="str">
        <f t="shared" si="1"/>
        <v>cahier</v>
      </c>
      <c r="E26" s="32"/>
      <c r="F26" s="32">
        <v>5</v>
      </c>
      <c r="H26" s="85"/>
      <c r="I26" s="85"/>
      <c r="J26" s="89" t="s">
        <v>8</v>
      </c>
      <c r="K26" s="90"/>
      <c r="L26" s="90"/>
      <c r="M26" s="90"/>
      <c r="N26" s="56"/>
      <c r="O26" s="56"/>
      <c r="P26" s="6"/>
      <c r="Q26"/>
      <c r="T26" s="117" t="s">
        <v>40</v>
      </c>
      <c r="U26" s="9"/>
      <c r="V26" s="10">
        <f>SUM(V10:V19)</f>
        <v>445</v>
      </c>
    </row>
    <row r="27" spans="2:16" ht="12.75" customHeight="1">
      <c r="B27" s="28">
        <v>43319</v>
      </c>
      <c r="C27" s="97" t="s">
        <v>13</v>
      </c>
      <c r="D27" s="25" t="str">
        <f t="shared" si="1"/>
        <v>scotch</v>
      </c>
      <c r="E27" s="32"/>
      <c r="F27" s="32">
        <v>14</v>
      </c>
      <c r="H27" s="85"/>
      <c r="I27" s="85"/>
      <c r="J27" s="91" t="s">
        <v>35</v>
      </c>
      <c r="K27" s="92">
        <f>SUM(K10:K19)</f>
        <v>705</v>
      </c>
      <c r="L27" s="92">
        <f>SUM(L10:L19)</f>
        <v>110</v>
      </c>
      <c r="M27" s="92">
        <f>SUM(M10:M19)</f>
        <v>91</v>
      </c>
      <c r="N27" s="93">
        <f>SUM(N10:N19)</f>
        <v>724</v>
      </c>
      <c r="O27" s="60"/>
      <c r="P27" s="8"/>
    </row>
    <row r="28" spans="2:16" ht="12.75" customHeight="1">
      <c r="B28" s="28"/>
      <c r="D28" s="25">
        <f t="shared" si="1"/>
      </c>
      <c r="E28" s="32"/>
      <c r="F28" s="32"/>
      <c r="H28" s="85"/>
      <c r="I28" s="85"/>
      <c r="J28" s="94" t="s">
        <v>32</v>
      </c>
      <c r="K28" s="92"/>
      <c r="L28" s="92"/>
      <c r="M28" s="92">
        <f>L27-M27</f>
        <v>19</v>
      </c>
      <c r="N28" s="60"/>
      <c r="O28" s="60"/>
      <c r="P28" s="8"/>
    </row>
    <row r="29" spans="2:16" ht="12.75" customHeight="1">
      <c r="B29" s="28"/>
      <c r="D29" s="25">
        <f t="shared" si="1"/>
      </c>
      <c r="E29" s="32"/>
      <c r="F29" s="32"/>
      <c r="H29" s="85"/>
      <c r="I29" s="85"/>
      <c r="J29" s="95" t="s">
        <v>33</v>
      </c>
      <c r="K29" s="84"/>
      <c r="L29" s="84"/>
      <c r="M29" s="96">
        <f>K27+L27-M27</f>
        <v>724</v>
      </c>
      <c r="N29" s="63"/>
      <c r="O29" s="63"/>
      <c r="P29" s="10"/>
    </row>
    <row r="30" spans="2:16" ht="12.75" customHeight="1">
      <c r="B30" s="28"/>
      <c r="D30" s="25">
        <f t="shared" si="1"/>
      </c>
      <c r="E30" s="32"/>
      <c r="F30" s="32"/>
      <c r="H30"/>
      <c r="I30"/>
      <c r="J30" s="21"/>
      <c r="K30"/>
      <c r="L30"/>
      <c r="M30"/>
      <c r="N30"/>
      <c r="O30" s="7"/>
      <c r="P30" s="7"/>
    </row>
    <row r="31" spans="2:16" ht="12.75" customHeight="1">
      <c r="B31" s="17"/>
      <c r="C31" s="101"/>
      <c r="D31" s="17"/>
      <c r="E31" s="33"/>
      <c r="F31" s="33"/>
      <c r="H31"/>
      <c r="I31"/>
      <c r="J31" s="21"/>
      <c r="K31"/>
      <c r="L31"/>
      <c r="M31"/>
      <c r="N31"/>
      <c r="O31" s="7"/>
      <c r="P31" s="7"/>
    </row>
    <row r="32" spans="10:16" ht="12.75" customHeight="1">
      <c r="J32" s="46" t="s">
        <v>51</v>
      </c>
      <c r="K32" s="47"/>
      <c r="L32" s="47"/>
      <c r="M32" s="47"/>
      <c r="N32" s="47"/>
      <c r="O32" s="47"/>
      <c r="P32" s="6"/>
    </row>
    <row r="33" spans="10:16" ht="12.75" customHeight="1">
      <c r="J33" s="34" t="s">
        <v>41</v>
      </c>
      <c r="K33" s="36"/>
      <c r="L33" s="36"/>
      <c r="M33" s="36"/>
      <c r="N33" s="48"/>
      <c r="O33" s="36"/>
      <c r="P33" s="8"/>
    </row>
    <row r="34" spans="4:16" ht="12.75" customHeight="1">
      <c r="D34" s="45" t="str">
        <f>J26</f>
        <v>vérification</v>
      </c>
      <c r="E34" s="5"/>
      <c r="F34" s="6"/>
      <c r="J34" s="34" t="s">
        <v>42</v>
      </c>
      <c r="K34" s="36"/>
      <c r="L34" s="36"/>
      <c r="M34" s="36"/>
      <c r="N34" s="48"/>
      <c r="O34" s="36"/>
      <c r="P34" s="8"/>
    </row>
    <row r="35" spans="4:16" ht="12.75" customHeight="1">
      <c r="D35" s="35" t="s">
        <v>35</v>
      </c>
      <c r="E35" s="41">
        <f>SUM(E10:E30)</f>
        <v>110</v>
      </c>
      <c r="F35" s="42">
        <f>SUM(F10:F30)</f>
        <v>91</v>
      </c>
      <c r="J35" s="34" t="s">
        <v>43</v>
      </c>
      <c r="K35" s="36"/>
      <c r="L35" s="36"/>
      <c r="M35" s="36"/>
      <c r="N35" s="48"/>
      <c r="O35" s="36"/>
      <c r="P35" s="8"/>
    </row>
    <row r="36" spans="4:16" ht="12.75" customHeight="1">
      <c r="D36" s="37" t="s">
        <v>32</v>
      </c>
      <c r="E36" s="41"/>
      <c r="F36" s="42">
        <f>E35-F35</f>
        <v>19</v>
      </c>
      <c r="J36" s="49" t="s">
        <v>44</v>
      </c>
      <c r="K36" s="40"/>
      <c r="L36" s="40"/>
      <c r="M36" s="40"/>
      <c r="N36" s="40"/>
      <c r="O36" s="40"/>
      <c r="P36" s="10"/>
    </row>
    <row r="37" spans="4:6" ht="12.75" customHeight="1">
      <c r="D37" s="38" t="s">
        <v>34</v>
      </c>
      <c r="E37" s="41">
        <f>K27</f>
        <v>705</v>
      </c>
      <c r="F37" s="42"/>
    </row>
    <row r="38" spans="4:6" ht="12.75" customHeight="1">
      <c r="D38" s="39" t="s">
        <v>33</v>
      </c>
      <c r="E38" s="43"/>
      <c r="F38" s="44">
        <f>E37+F36</f>
        <v>724</v>
      </c>
    </row>
  </sheetData>
  <sheetProtection sheet="1"/>
  <dataValidations count="2">
    <dataValidation type="list" allowBlank="1" showInputMessage="1" showErrorMessage="1" sqref="C27:C30">
      <formula1>$R$9:$R$20</formula1>
    </dataValidation>
    <dataValidation type="list" allowBlank="1" showInputMessage="1" showErrorMessage="1" promptTitle="Référence" prompt="Saisir une référence&#10;" sqref="C10:C26">
      <formula1>$R$9:$R$20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29"/>
  <sheetViews>
    <sheetView zoomScalePageLayoutView="0" workbookViewId="0" topLeftCell="A1">
      <selection activeCell="G14" sqref="G14"/>
    </sheetView>
  </sheetViews>
  <sheetFormatPr defaultColWidth="11.421875" defaultRowHeight="12.75"/>
  <sheetData>
    <row r="5" spans="2:10" ht="12.75">
      <c r="B5" s="1"/>
      <c r="C5" s="115"/>
      <c r="D5" s="115"/>
      <c r="E5" s="115"/>
      <c r="F5" s="115"/>
      <c r="G5" s="115"/>
      <c r="H5" s="115"/>
      <c r="I5" s="115"/>
      <c r="J5" s="102"/>
    </row>
    <row r="6" spans="2:10" ht="12.75">
      <c r="B6" s="30" t="str">
        <f>'Entrées et Sorties'!H6</f>
        <v>   STOCK</v>
      </c>
      <c r="C6" s="126"/>
      <c r="D6" s="126"/>
      <c r="E6" s="126"/>
      <c r="F6" s="126"/>
      <c r="G6" s="126"/>
      <c r="H6" s="126"/>
      <c r="I6" s="126"/>
      <c r="J6" s="127"/>
    </row>
    <row r="7" spans="2:10" ht="12.75">
      <c r="B7" s="110"/>
      <c r="C7" s="126"/>
      <c r="D7" s="126"/>
      <c r="E7" s="126"/>
      <c r="F7" s="126"/>
      <c r="G7" s="126"/>
      <c r="H7" s="126"/>
      <c r="I7" s="126"/>
      <c r="J7" s="127"/>
    </row>
    <row r="8" spans="2:10" ht="12.75">
      <c r="B8" s="1" t="str">
        <f>'Entrées et Sorties'!H8</f>
        <v>Référence</v>
      </c>
      <c r="C8" s="115" t="str">
        <f>'Entrées et Sorties'!I8</f>
        <v>Article</v>
      </c>
      <c r="D8" s="115" t="str">
        <f>'Entrées et Sorties'!J8</f>
        <v>Prix unitaire</v>
      </c>
      <c r="E8" s="115" t="str">
        <f>'Entrées et Sorties'!K8</f>
        <v>Stock initial</v>
      </c>
      <c r="F8" s="115" t="str">
        <f>'Entrées et Sorties'!L8</f>
        <v>Entrée</v>
      </c>
      <c r="G8" s="115" t="str">
        <f>'Entrées et Sorties'!M8</f>
        <v>Sortie</v>
      </c>
      <c r="H8" s="115" t="str">
        <f>'Entrées et Sorties'!N8</f>
        <v>Stock final</v>
      </c>
      <c r="I8" s="115" t="str">
        <f>'Entrées et Sorties'!O8</f>
        <v>Valeur</v>
      </c>
      <c r="J8" s="102" t="str">
        <f>'Entrées et Sorties'!P8</f>
        <v>Commande</v>
      </c>
    </row>
    <row r="9" spans="2:10" ht="12.75">
      <c r="B9" s="110"/>
      <c r="C9" s="126"/>
      <c r="D9" s="126"/>
      <c r="E9" s="126"/>
      <c r="F9" s="126"/>
      <c r="G9" s="126"/>
      <c r="H9" s="126"/>
      <c r="I9" s="126"/>
      <c r="J9" s="127"/>
    </row>
    <row r="10" spans="2:10" ht="12.75">
      <c r="B10" s="110" t="str">
        <f>'Entrées et Sorties'!H10</f>
        <v>14H</v>
      </c>
      <c r="C10" s="126" t="str">
        <f>'Entrées et Sorties'!I10</f>
        <v>crayons</v>
      </c>
      <c r="D10" s="126">
        <f>'Entrées et Sorties'!J10</f>
        <v>0.35</v>
      </c>
      <c r="E10" s="126">
        <f>'Entrées et Sorties'!K10</f>
        <v>100</v>
      </c>
      <c r="F10" s="126">
        <f>'Entrées et Sorties'!L10</f>
        <v>50</v>
      </c>
      <c r="G10" s="126">
        <f>'Entrées et Sorties'!M10</f>
        <v>9</v>
      </c>
      <c r="H10" s="126">
        <f>'Entrées et Sorties'!N10</f>
        <v>141</v>
      </c>
      <c r="I10" s="126">
        <f>'Entrées et Sorties'!O10</f>
        <v>49.349999999999994</v>
      </c>
      <c r="J10" s="133">
        <f>'Entrées et Sorties'!P10</f>
      </c>
    </row>
    <row r="11" spans="2:10" ht="12.75">
      <c r="B11" s="110" t="str">
        <f>'Entrées et Sorties'!H11</f>
        <v>1ZT4</v>
      </c>
      <c r="C11" s="126" t="str">
        <f>'Entrées et Sorties'!I11</f>
        <v>stylos</v>
      </c>
      <c r="D11" s="126">
        <f>'Entrées et Sorties'!J11</f>
        <v>12.5</v>
      </c>
      <c r="E11" s="126">
        <f>'Entrées et Sorties'!K11</f>
        <v>50</v>
      </c>
      <c r="F11" s="126">
        <f>'Entrées et Sorties'!L11</f>
        <v>0</v>
      </c>
      <c r="G11" s="126">
        <f>'Entrées et Sorties'!M11</f>
        <v>3</v>
      </c>
      <c r="H11" s="126">
        <f>'Entrées et Sorties'!N11</f>
        <v>47</v>
      </c>
      <c r="I11" s="126">
        <f>'Entrées et Sorties'!O11</f>
        <v>587.5</v>
      </c>
      <c r="J11" s="133" t="str">
        <f>'Entrées et Sorties'!P11</f>
        <v>Oui</v>
      </c>
    </row>
    <row r="12" spans="2:10" ht="12.75">
      <c r="B12" s="110" t="str">
        <f>'Entrées et Sorties'!H12</f>
        <v>22J8</v>
      </c>
      <c r="C12" s="126" t="str">
        <f>'Entrées et Sorties'!I12</f>
        <v>gommes</v>
      </c>
      <c r="D12" s="126">
        <f>'Entrées et Sorties'!J12</f>
        <v>0.4</v>
      </c>
      <c r="E12" s="126">
        <f>'Entrées et Sorties'!K12</f>
        <v>75</v>
      </c>
      <c r="F12" s="126">
        <f>'Entrées et Sorties'!L12</f>
        <v>30</v>
      </c>
      <c r="G12" s="126">
        <f>'Entrées et Sorties'!M12</f>
        <v>12</v>
      </c>
      <c r="H12" s="126">
        <f>'Entrées et Sorties'!N12</f>
        <v>93</v>
      </c>
      <c r="I12" s="126">
        <f>'Entrées et Sorties'!O12</f>
        <v>37.2</v>
      </c>
      <c r="J12" s="133">
        <f>'Entrées et Sorties'!P12</f>
      </c>
    </row>
    <row r="13" spans="2:10" ht="12.75">
      <c r="B13" s="110" t="str">
        <f>'Entrées et Sorties'!H13</f>
        <v>27K</v>
      </c>
      <c r="C13" s="126" t="str">
        <f>'Entrées et Sorties'!I13</f>
        <v>cahier</v>
      </c>
      <c r="D13" s="126">
        <f>'Entrées et Sorties'!J13</f>
        <v>3</v>
      </c>
      <c r="E13" s="126">
        <f>'Entrées et Sorties'!K13</f>
        <v>200</v>
      </c>
      <c r="F13" s="126">
        <f>'Entrées et Sorties'!L13</f>
        <v>0</v>
      </c>
      <c r="G13" s="126">
        <f>'Entrées et Sorties'!M13</f>
        <v>33</v>
      </c>
      <c r="H13" s="126">
        <f>'Entrées et Sorties'!N13</f>
        <v>167</v>
      </c>
      <c r="I13" s="126">
        <f>'Entrées et Sorties'!O13</f>
        <v>501</v>
      </c>
      <c r="J13" s="133">
        <f>'Entrées et Sorties'!P13</f>
      </c>
    </row>
    <row r="14" spans="2:10" ht="12.75">
      <c r="B14" s="110" t="str">
        <f>'Entrées et Sorties'!H14</f>
        <v>2B</v>
      </c>
      <c r="C14" s="126" t="str">
        <f>'Entrées et Sorties'!I14</f>
        <v>scotch</v>
      </c>
      <c r="D14" s="126">
        <f>'Entrées et Sorties'!J14</f>
        <v>2.32</v>
      </c>
      <c r="E14" s="126">
        <f>'Entrées et Sorties'!K14</f>
        <v>100</v>
      </c>
      <c r="F14" s="126">
        <f>'Entrées et Sorties'!L14</f>
        <v>0</v>
      </c>
      <c r="G14" s="126">
        <f>'Entrées et Sorties'!M14</f>
        <v>14</v>
      </c>
      <c r="H14" s="126">
        <f>'Entrées et Sorties'!N14</f>
        <v>86</v>
      </c>
      <c r="I14" s="126">
        <f>'Entrées et Sorties'!O14</f>
        <v>199.51999999999998</v>
      </c>
      <c r="J14" s="133">
        <f>'Entrées et Sorties'!P14</f>
      </c>
    </row>
    <row r="15" spans="2:10" ht="12.75">
      <c r="B15" s="110" t="str">
        <f>'Entrées et Sorties'!H15</f>
        <v>5LM</v>
      </c>
      <c r="C15" s="126" t="str">
        <f>'Entrées et Sorties'!I15</f>
        <v>stabilo</v>
      </c>
      <c r="D15" s="126">
        <f>'Entrées et Sorties'!J15</f>
        <v>0.9</v>
      </c>
      <c r="E15" s="126">
        <f>'Entrées et Sorties'!K15</f>
        <v>40</v>
      </c>
      <c r="F15" s="126">
        <f>'Entrées et Sorties'!L15</f>
        <v>0</v>
      </c>
      <c r="G15" s="126">
        <f>'Entrées et Sorties'!M15</f>
        <v>9</v>
      </c>
      <c r="H15" s="126">
        <f>'Entrées et Sorties'!N15</f>
        <v>31</v>
      </c>
      <c r="I15" s="126">
        <f>'Entrées et Sorties'!O15</f>
        <v>27.900000000000002</v>
      </c>
      <c r="J15" s="133" t="str">
        <f>'Entrées et Sorties'!P15</f>
        <v>Oui</v>
      </c>
    </row>
    <row r="16" spans="2:10" ht="12.75">
      <c r="B16" s="110" t="str">
        <f>'Entrées et Sorties'!H16</f>
        <v>5UV</v>
      </c>
      <c r="C16" s="126" t="str">
        <f>'Entrées et Sorties'!I16</f>
        <v>copies</v>
      </c>
      <c r="D16" s="126">
        <f>'Entrées et Sorties'!J16</f>
        <v>3.8</v>
      </c>
      <c r="E16" s="126">
        <f>'Entrées et Sorties'!K16</f>
        <v>100</v>
      </c>
      <c r="F16" s="126">
        <f>'Entrées et Sorties'!L16</f>
        <v>0</v>
      </c>
      <c r="G16" s="126">
        <f>'Entrées et Sorties'!M16</f>
        <v>5</v>
      </c>
      <c r="H16" s="126">
        <f>'Entrées et Sorties'!N16</f>
        <v>95</v>
      </c>
      <c r="I16" s="126">
        <f>'Entrées et Sorties'!O16</f>
        <v>361</v>
      </c>
      <c r="J16" s="133">
        <f>'Entrées et Sorties'!P16</f>
      </c>
    </row>
    <row r="17" spans="2:10" ht="12.75">
      <c r="B17" s="110" t="str">
        <f>'Entrées et Sorties'!H17</f>
        <v>8L8</v>
      </c>
      <c r="C17" s="126" t="str">
        <f>'Entrées et Sorties'!I17</f>
        <v>compas</v>
      </c>
      <c r="D17" s="126">
        <f>'Entrées et Sorties'!J17</f>
        <v>4.25</v>
      </c>
      <c r="E17" s="126">
        <f>'Entrées et Sorties'!K17</f>
        <v>20</v>
      </c>
      <c r="F17" s="126">
        <f>'Entrées et Sorties'!L17</f>
        <v>0</v>
      </c>
      <c r="G17" s="126">
        <f>'Entrées et Sorties'!M17</f>
        <v>3</v>
      </c>
      <c r="H17" s="126">
        <f>'Entrées et Sorties'!N17</f>
        <v>17</v>
      </c>
      <c r="I17" s="126">
        <f>'Entrées et Sorties'!O17</f>
        <v>72.25</v>
      </c>
      <c r="J17" s="133">
        <f>'Entrées et Sorties'!P17</f>
      </c>
    </row>
    <row r="18" spans="2:10" ht="12.75">
      <c r="B18" s="110" t="str">
        <f>'Entrées et Sorties'!H18</f>
        <v>GTY</v>
      </c>
      <c r="C18" s="126" t="str">
        <f>'Entrées et Sorties'!I18</f>
        <v>pinceaux</v>
      </c>
      <c r="D18" s="126">
        <f>'Entrées et Sorties'!J18</f>
        <v>0.9</v>
      </c>
      <c r="E18" s="126">
        <f>'Entrées et Sorties'!K18</f>
        <v>10</v>
      </c>
      <c r="F18" s="126">
        <f>'Entrées et Sorties'!L18</f>
        <v>30</v>
      </c>
      <c r="G18" s="126">
        <f>'Entrées et Sorties'!M18</f>
        <v>2</v>
      </c>
      <c r="H18" s="126">
        <f>'Entrées et Sorties'!N18</f>
        <v>38</v>
      </c>
      <c r="I18" s="126">
        <f>'Entrées et Sorties'!O18</f>
        <v>34.2</v>
      </c>
      <c r="J18" s="133" t="str">
        <f>'Entrées et Sorties'!P18</f>
        <v>Oui</v>
      </c>
    </row>
    <row r="19" spans="2:10" ht="12.75">
      <c r="B19" s="110" t="str">
        <f>'Entrées et Sorties'!H19</f>
        <v>HM</v>
      </c>
      <c r="C19" s="126" t="str">
        <f>'Entrées et Sorties'!I19</f>
        <v>équerre</v>
      </c>
      <c r="D19" s="126">
        <f>'Entrées et Sorties'!J19</f>
        <v>2.5</v>
      </c>
      <c r="E19" s="126">
        <f>'Entrées et Sorties'!K19</f>
        <v>10</v>
      </c>
      <c r="F19" s="126">
        <f>'Entrées et Sorties'!L19</f>
        <v>0</v>
      </c>
      <c r="G19" s="126">
        <f>'Entrées et Sorties'!M19</f>
        <v>1</v>
      </c>
      <c r="H19" s="126">
        <f>'Entrées et Sorties'!N19</f>
        <v>9</v>
      </c>
      <c r="I19" s="126">
        <f>'Entrées et Sorties'!O19</f>
        <v>22.5</v>
      </c>
      <c r="J19" s="133" t="str">
        <f>'Entrées et Sorties'!P19</f>
        <v>Oui</v>
      </c>
    </row>
    <row r="20" spans="2:10" ht="12.75">
      <c r="B20" s="110"/>
      <c r="C20" s="126"/>
      <c r="D20" s="126"/>
      <c r="E20" s="126"/>
      <c r="F20" s="126"/>
      <c r="G20" s="126"/>
      <c r="H20" s="126"/>
      <c r="I20" s="126"/>
      <c r="J20" s="133"/>
    </row>
    <row r="21" spans="2:10" ht="12.75">
      <c r="B21" s="130"/>
      <c r="C21" s="131"/>
      <c r="D21" s="131"/>
      <c r="E21" s="131"/>
      <c r="F21" s="131"/>
      <c r="G21" s="131"/>
      <c r="H21" s="131"/>
      <c r="I21" s="131"/>
      <c r="J21" s="132"/>
    </row>
    <row r="22" spans="2:10" ht="12.75">
      <c r="B22" s="110"/>
      <c r="C22" s="126"/>
      <c r="D22" s="126"/>
      <c r="E22" s="126"/>
      <c r="F22" s="126"/>
      <c r="G22" s="126"/>
      <c r="H22" s="126" t="str">
        <f>'Entrées et Sorties'!N22</f>
        <v>Total</v>
      </c>
      <c r="I22" s="126">
        <f>'Entrées et Sorties'!O22</f>
        <v>1869.9200000000003</v>
      </c>
      <c r="J22" s="127"/>
    </row>
    <row r="23" spans="2:10" ht="12.75">
      <c r="B23" s="110"/>
      <c r="C23" s="126"/>
      <c r="D23" s="126"/>
      <c r="E23" s="126"/>
      <c r="F23" s="126"/>
      <c r="G23" s="126"/>
      <c r="H23" s="126"/>
      <c r="I23" s="126"/>
      <c r="J23" s="127"/>
    </row>
    <row r="24" spans="2:10" ht="12.75">
      <c r="B24" s="115"/>
      <c r="C24" s="115"/>
      <c r="D24" s="115"/>
      <c r="E24" s="115"/>
      <c r="F24" s="115"/>
      <c r="G24" s="115"/>
      <c r="H24" s="115"/>
      <c r="I24" s="115"/>
      <c r="J24" s="115"/>
    </row>
    <row r="25" spans="2:10" ht="12.75">
      <c r="B25" s="126"/>
      <c r="C25" s="126"/>
      <c r="D25" s="126"/>
      <c r="E25" s="126"/>
      <c r="F25" s="126"/>
      <c r="G25" s="126"/>
      <c r="H25" s="126"/>
      <c r="I25" s="126"/>
      <c r="J25" s="128"/>
    </row>
    <row r="26" spans="2:10" ht="12.75">
      <c r="B26" s="126"/>
      <c r="C26" s="126"/>
      <c r="D26" s="134" t="str">
        <f>'Entrées et Sorties'!J26</f>
        <v>vérification</v>
      </c>
      <c r="E26" s="115"/>
      <c r="F26" s="115"/>
      <c r="G26" s="115"/>
      <c r="H26" s="115"/>
      <c r="I26" s="115"/>
      <c r="J26" s="102"/>
    </row>
    <row r="27" spans="2:10" ht="12.75">
      <c r="B27" s="126"/>
      <c r="C27" s="126"/>
      <c r="D27" s="110" t="str">
        <f>'Entrées et Sorties'!J27</f>
        <v>totaux</v>
      </c>
      <c r="E27" s="126">
        <f>'Entrées et Sorties'!K27</f>
        <v>705</v>
      </c>
      <c r="F27" s="126">
        <f>'Entrées et Sorties'!L27</f>
        <v>110</v>
      </c>
      <c r="G27" s="126">
        <f>'Entrées et Sorties'!M27</f>
        <v>91</v>
      </c>
      <c r="H27" s="126">
        <f>'Entrées et Sorties'!N27</f>
        <v>724</v>
      </c>
      <c r="I27" s="126"/>
      <c r="J27" s="127"/>
    </row>
    <row r="28" spans="2:10" ht="12.75">
      <c r="B28" s="126"/>
      <c r="C28" s="126"/>
      <c r="D28" s="110" t="str">
        <f>'Entrées et Sorties'!J28</f>
        <v>solde entrées moins sorties</v>
      </c>
      <c r="E28" s="126"/>
      <c r="F28" s="126"/>
      <c r="G28" s="126">
        <f>'Entrées et Sorties'!M28</f>
        <v>19</v>
      </c>
      <c r="H28" s="126"/>
      <c r="I28" s="126"/>
      <c r="J28" s="127"/>
    </row>
    <row r="29" spans="2:10" ht="12.75">
      <c r="B29" s="126"/>
      <c r="C29" s="126"/>
      <c r="D29" s="2" t="str">
        <f>'Entrées et Sorties'!J29</f>
        <v>stock final</v>
      </c>
      <c r="E29" s="128"/>
      <c r="F29" s="128"/>
      <c r="G29" s="128">
        <f>'Entrées et Sorties'!M29</f>
        <v>724</v>
      </c>
      <c r="H29" s="128"/>
      <c r="I29" s="128"/>
      <c r="J29" s="12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THOMAS</cp:lastModifiedBy>
  <dcterms:created xsi:type="dcterms:W3CDTF">2018-08-18T07:56:06Z</dcterms:created>
  <dcterms:modified xsi:type="dcterms:W3CDTF">2018-11-03T01:08:21Z</dcterms:modified>
  <cp:category/>
  <cp:version/>
  <cp:contentType/>
  <cp:contentStatus/>
</cp:coreProperties>
</file>