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855" windowWidth="14880" windowHeight="7230" activeTab="1"/>
  </bookViews>
  <sheets>
    <sheet name="GDI" sheetId="1" r:id="rId1"/>
    <sheet name="RESULTAT MANAGER MATRICE" sheetId="2" r:id="rId2"/>
    <sheet name="2020" sheetId="3" r:id="rId3"/>
    <sheet name="2019" sheetId="4" r:id="rId4"/>
    <sheet name="2021" sheetId="5" r:id="rId5"/>
  </sheets>
  <calcPr calcId="124519"/>
</workbook>
</file>

<file path=xl/calcChain.xml><?xml version="1.0" encoding="utf-8"?>
<calcChain xmlns="http://schemas.openxmlformats.org/spreadsheetml/2006/main">
  <c r="E17" i="2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D17"/>
  <c r="AL13" l="1"/>
  <c r="AJ13"/>
  <c r="Z13"/>
  <c r="X13"/>
  <c r="V13"/>
  <c r="T13"/>
  <c r="R13"/>
  <c r="P13"/>
  <c r="N13"/>
  <c r="L13"/>
  <c r="J13"/>
  <c r="H13"/>
  <c r="F13"/>
  <c r="D13"/>
  <c r="C13"/>
  <c r="AQ12"/>
  <c r="AA12"/>
  <c r="AY12" s="1"/>
  <c r="Y12"/>
  <c r="AW12" s="1"/>
  <c r="W12"/>
  <c r="AU12" s="1"/>
  <c r="U12"/>
  <c r="AS12" s="1"/>
  <c r="Q12"/>
  <c r="AO12" s="1"/>
  <c r="K12"/>
  <c r="AI12" s="1"/>
  <c r="I12"/>
  <c r="AG12" s="1"/>
  <c r="G12"/>
  <c r="AE12" s="1"/>
  <c r="E12"/>
  <c r="AC12" s="1"/>
  <c r="AA11"/>
  <c r="AY11" s="1"/>
  <c r="Y11"/>
  <c r="AW11" s="1"/>
  <c r="W11"/>
  <c r="AU11" s="1"/>
  <c r="U11"/>
  <c r="AS11" s="1"/>
  <c r="S11"/>
  <c r="AQ11" s="1"/>
  <c r="Q11"/>
  <c r="AO11" s="1"/>
  <c r="K11"/>
  <c r="AI11" s="1"/>
  <c r="I11"/>
  <c r="AG11" s="1"/>
  <c r="G11"/>
  <c r="AE11" s="1"/>
  <c r="E11"/>
  <c r="AC11" s="1"/>
  <c r="AE10"/>
  <c r="AC10"/>
  <c r="AA10"/>
  <c r="AY10" s="1"/>
  <c r="Y10"/>
  <c r="AW10" s="1"/>
  <c r="W10"/>
  <c r="AU10" s="1"/>
  <c r="U10"/>
  <c r="AS10" s="1"/>
  <c r="S10"/>
  <c r="AQ10" s="1"/>
  <c r="Q10"/>
  <c r="AO10" s="1"/>
  <c r="K10"/>
  <c r="AI10" s="1"/>
  <c r="I10"/>
  <c r="AG10" s="1"/>
  <c r="G10"/>
  <c r="E10"/>
  <c r="AY9"/>
  <c r="AI9"/>
  <c r="AA9"/>
  <c r="Y9"/>
  <c r="AW9" s="1"/>
  <c r="W9"/>
  <c r="AU9" s="1"/>
  <c r="U9"/>
  <c r="AS9" s="1"/>
  <c r="S9"/>
  <c r="AQ9" s="1"/>
  <c r="Q9"/>
  <c r="AO9" s="1"/>
  <c r="I9"/>
  <c r="AG9" s="1"/>
  <c r="G9"/>
  <c r="AE9" s="1"/>
  <c r="E9"/>
  <c r="AC9" s="1"/>
  <c r="AW8"/>
  <c r="AU8"/>
  <c r="AI8"/>
  <c r="AA8"/>
  <c r="AY8" s="1"/>
  <c r="Y8"/>
  <c r="W8"/>
  <c r="U8"/>
  <c r="AS8" s="1"/>
  <c r="S8"/>
  <c r="AQ8" s="1"/>
  <c r="Q8"/>
  <c r="AO8" s="1"/>
  <c r="O8"/>
  <c r="I8"/>
  <c r="AG8" s="1"/>
  <c r="G8"/>
  <c r="AE8" s="1"/>
  <c r="E8"/>
  <c r="AC8" s="1"/>
  <c r="AA7"/>
  <c r="AY7" s="1"/>
  <c r="Y7"/>
  <c r="AW7" s="1"/>
  <c r="W7"/>
  <c r="AU7" s="1"/>
  <c r="U7"/>
  <c r="AS7" s="1"/>
  <c r="S7"/>
  <c r="AQ7" s="1"/>
  <c r="Q7"/>
  <c r="AO7" s="1"/>
  <c r="O7"/>
  <c r="AM7" s="1"/>
  <c r="M7"/>
  <c r="AK7" s="1"/>
  <c r="K7"/>
  <c r="AI7" s="1"/>
  <c r="I7"/>
  <c r="AG7" s="1"/>
  <c r="G7"/>
  <c r="AE7" s="1"/>
  <c r="E7"/>
  <c r="AC7" s="1"/>
  <c r="AA6"/>
  <c r="AY6" s="1"/>
  <c r="Y6"/>
  <c r="AW6" s="1"/>
  <c r="W6"/>
  <c r="AU6" s="1"/>
  <c r="U6"/>
  <c r="AS6" s="1"/>
  <c r="S6"/>
  <c r="AQ6" s="1"/>
  <c r="Q6"/>
  <c r="AO6" s="1"/>
  <c r="O6"/>
  <c r="AM6" s="1"/>
  <c r="M6"/>
  <c r="AK6" s="1"/>
  <c r="K6"/>
  <c r="AI6" s="1"/>
  <c r="I6"/>
  <c r="AG6" s="1"/>
  <c r="G6"/>
  <c r="AE6" s="1"/>
  <c r="E6"/>
  <c r="AC6" s="1"/>
  <c r="AA5"/>
  <c r="AY5" s="1"/>
  <c r="Y5"/>
  <c r="AW5" s="1"/>
  <c r="W5"/>
  <c r="AU5" s="1"/>
  <c r="U5"/>
  <c r="AS5" s="1"/>
  <c r="S5"/>
  <c r="AQ5" s="1"/>
  <c r="Q5"/>
  <c r="AO5" s="1"/>
  <c r="O5"/>
  <c r="AM5" s="1"/>
  <c r="M5"/>
  <c r="AK5" s="1"/>
  <c r="K5"/>
  <c r="AI5" s="1"/>
  <c r="I5"/>
  <c r="AG5" s="1"/>
  <c r="G5"/>
  <c r="AE5" s="1"/>
  <c r="E5"/>
  <c r="AC5" s="1"/>
  <c r="AA4"/>
  <c r="Y4"/>
  <c r="W4"/>
  <c r="AU4" s="1"/>
  <c r="U4"/>
  <c r="S4"/>
  <c r="Q4"/>
  <c r="AO4" s="1"/>
  <c r="O4"/>
  <c r="O13" s="1"/>
  <c r="M4"/>
  <c r="AK4" s="1"/>
  <c r="K4"/>
  <c r="I4"/>
  <c r="AG4" s="1"/>
  <c r="G4"/>
  <c r="E4"/>
  <c r="E13" s="1"/>
  <c r="AK13" l="1"/>
  <c r="Y13"/>
  <c r="G13"/>
  <c r="AU13"/>
  <c r="K13"/>
  <c r="S13"/>
  <c r="AA13"/>
  <c r="AG13"/>
  <c r="AO13"/>
  <c r="AW13"/>
  <c r="U13"/>
  <c r="AW4"/>
  <c r="AM4"/>
  <c r="AM13" s="1"/>
  <c r="AC4"/>
  <c r="AC13" s="1"/>
  <c r="AS4"/>
  <c r="AS13" s="1"/>
  <c r="I13"/>
  <c r="M13"/>
  <c r="Q13"/>
  <c r="AE4"/>
  <c r="AE13" s="1"/>
  <c r="AI4"/>
  <c r="AI13" s="1"/>
  <c r="AQ4"/>
  <c r="AQ13" s="1"/>
  <c r="AY4"/>
  <c r="AY13" s="1"/>
  <c r="W13"/>
</calcChain>
</file>

<file path=xl/sharedStrings.xml><?xml version="1.0" encoding="utf-8"?>
<sst xmlns="http://schemas.openxmlformats.org/spreadsheetml/2006/main" count="107" uniqueCount="26">
  <si>
    <t>ACCUEIL</t>
  </si>
  <si>
    <t>CHARTE</t>
  </si>
  <si>
    <t>MESSAGE</t>
  </si>
  <si>
    <t>ANOMALIE</t>
  </si>
  <si>
    <t>EFFICACITE</t>
  </si>
  <si>
    <t>CLIENT +</t>
  </si>
  <si>
    <t>C.FIDELITE</t>
  </si>
  <si>
    <t>C.ONEY</t>
  </si>
  <si>
    <t>Poste</t>
  </si>
  <si>
    <t>RETARD</t>
  </si>
  <si>
    <t>ABSENCE</t>
  </si>
  <si>
    <t>DEMARQUE INCONNUE</t>
  </si>
  <si>
    <t>n°</t>
  </si>
  <si>
    <t>ECART KS</t>
  </si>
  <si>
    <t>N° HOTE(ESSE)S</t>
  </si>
  <si>
    <t>nom</t>
  </si>
  <si>
    <t>DATE DE DEBUT</t>
  </si>
  <si>
    <t>DATE DE FIN</t>
  </si>
  <si>
    <t>MENSUEL</t>
  </si>
  <si>
    <t>C.ANNUEL</t>
  </si>
  <si>
    <t>PIERRE T.B</t>
  </si>
  <si>
    <t>PAUL B</t>
  </si>
  <si>
    <t>JACK M</t>
  </si>
  <si>
    <t>ERIC N</t>
  </si>
  <si>
    <t>EFFECTIF</t>
  </si>
  <si>
    <t>CARTE</t>
  </si>
</sst>
</file>

<file path=xl/styles.xml><?xml version="1.0" encoding="utf-8"?>
<styleSheet xmlns="http://schemas.openxmlformats.org/spreadsheetml/2006/main">
  <numFmts count="3">
    <numFmt numFmtId="164" formatCode="#,##0.00\ [$€-1]"/>
    <numFmt numFmtId="165" formatCode="d\.m"/>
    <numFmt numFmtId="166" formatCode="[$-40C]mmm\-yy;@"/>
  </numFmts>
  <fonts count="6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/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C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C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C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C00000"/>
      </right>
      <top style="thin">
        <color rgb="FF000000"/>
      </top>
      <bottom/>
      <diagonal/>
    </border>
    <border>
      <left/>
      <right style="thick">
        <color rgb="FFC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C00000"/>
      </right>
      <top/>
      <bottom/>
      <diagonal/>
    </border>
    <border>
      <left/>
      <right style="thick">
        <color rgb="FFC00000"/>
      </right>
      <top style="medium">
        <color indexed="64"/>
      </top>
      <bottom style="thick">
        <color rgb="FF000000"/>
      </bottom>
      <diagonal/>
    </border>
    <border>
      <left style="thin">
        <color rgb="FF000000"/>
      </left>
      <right style="thick">
        <color rgb="FFC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0" borderId="2" xfId="0" applyFont="1" applyBorder="1"/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/>
    </xf>
    <xf numFmtId="0" fontId="1" fillId="5" borderId="6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/>
    </xf>
    <xf numFmtId="0" fontId="1" fillId="5" borderId="9" xfId="0" applyFont="1" applyFill="1" applyBorder="1" applyAlignment="1">
      <alignment horizontal="center" vertical="center" textRotation="90"/>
    </xf>
    <xf numFmtId="0" fontId="1" fillId="6" borderId="10" xfId="0" applyFont="1" applyFill="1" applyBorder="1" applyAlignment="1">
      <alignment horizontal="center" vertical="center" textRotation="90"/>
    </xf>
    <xf numFmtId="0" fontId="1" fillId="5" borderId="11" xfId="0" applyFont="1" applyFill="1" applyBorder="1" applyAlignment="1">
      <alignment horizontal="center" vertical="center" textRotation="90"/>
    </xf>
    <xf numFmtId="0" fontId="1" fillId="0" borderId="0" xfId="0" applyFont="1" applyAlignment="1"/>
    <xf numFmtId="0" fontId="1" fillId="4" borderId="15" xfId="0" applyFont="1" applyFill="1" applyBorder="1"/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/>
    <xf numFmtId="0" fontId="1" fillId="0" borderId="18" xfId="0" applyFont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7" borderId="19" xfId="0" applyNumberFormat="1" applyFont="1" applyFill="1" applyBorder="1" applyAlignment="1">
      <alignment horizontal="center"/>
    </xf>
    <xf numFmtId="4" fontId="2" fillId="7" borderId="19" xfId="0" applyNumberFormat="1" applyFont="1" applyFill="1" applyBorder="1" applyAlignment="1">
      <alignment horizontal="center"/>
    </xf>
    <xf numFmtId="2" fontId="2" fillId="7" borderId="19" xfId="0" applyNumberFormat="1" applyFont="1" applyFill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1" fillId="7" borderId="19" xfId="0" applyNumberFormat="1" applyFont="1" applyFill="1" applyBorder="1" applyAlignment="1">
      <alignment horizontal="center"/>
    </xf>
    <xf numFmtId="164" fontId="1" fillId="7" borderId="20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7" borderId="23" xfId="0" applyNumberFormat="1" applyFont="1" applyFill="1" applyBorder="1" applyAlignment="1">
      <alignment horizontal="center"/>
    </xf>
    <xf numFmtId="4" fontId="2" fillId="7" borderId="23" xfId="0" applyNumberFormat="1" applyFont="1" applyFill="1" applyBorder="1" applyAlignment="1">
      <alignment horizontal="center"/>
    </xf>
    <xf numFmtId="2" fontId="2" fillId="7" borderId="23" xfId="0" applyNumberFormat="1" applyFont="1" applyFill="1" applyBorder="1" applyAlignment="1">
      <alignment horizontal="center"/>
    </xf>
    <xf numFmtId="164" fontId="1" fillId="7" borderId="23" xfId="0" applyNumberFormat="1" applyFont="1" applyFill="1" applyBorder="1" applyAlignment="1">
      <alignment horizontal="center"/>
    </xf>
    <xf numFmtId="164" fontId="1" fillId="7" borderId="24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2" fontId="1" fillId="0" borderId="26" xfId="0" applyNumberFormat="1" applyFont="1" applyBorder="1" applyAlignment="1"/>
    <xf numFmtId="0" fontId="1" fillId="0" borderId="26" xfId="0" applyFont="1" applyBorder="1" applyAlignment="1"/>
    <xf numFmtId="164" fontId="1" fillId="0" borderId="22" xfId="0" applyNumberFormat="1" applyFont="1" applyBorder="1" applyAlignment="1">
      <alignment horizontal="center"/>
    </xf>
    <xf numFmtId="2" fontId="1" fillId="0" borderId="0" xfId="0" applyNumberFormat="1" applyFont="1" applyAlignment="1"/>
    <xf numFmtId="4" fontId="2" fillId="7" borderId="24" xfId="0" applyNumberFormat="1" applyFont="1" applyFill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1" fillId="7" borderId="28" xfId="0" applyNumberFormat="1" applyFont="1" applyFill="1" applyBorder="1" applyAlignment="1">
      <alignment horizontal="center"/>
    </xf>
    <xf numFmtId="4" fontId="2" fillId="7" borderId="29" xfId="0" applyNumberFormat="1" applyFont="1" applyFill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1" fillId="7" borderId="29" xfId="0" applyNumberFormat="1" applyFont="1" applyFill="1" applyBorder="1" applyAlignment="1">
      <alignment horizontal="center"/>
    </xf>
    <xf numFmtId="0" fontId="1" fillId="4" borderId="31" xfId="0" applyFont="1" applyFill="1" applyBorder="1"/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/>
    <xf numFmtId="0" fontId="1" fillId="8" borderId="34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2" fontId="1" fillId="8" borderId="34" xfId="0" applyNumberFormat="1" applyFont="1" applyFill="1" applyBorder="1" applyAlignment="1">
      <alignment horizontal="center"/>
    </xf>
    <xf numFmtId="2" fontId="1" fillId="8" borderId="2" xfId="0" applyNumberFormat="1" applyFont="1" applyFill="1" applyBorder="1" applyAlignment="1">
      <alignment horizontal="center"/>
    </xf>
    <xf numFmtId="3" fontId="1" fillId="8" borderId="34" xfId="0" applyNumberFormat="1" applyFont="1" applyFill="1" applyBorder="1" applyAlignment="1">
      <alignment horizontal="center"/>
    </xf>
    <xf numFmtId="3" fontId="1" fillId="8" borderId="2" xfId="0" applyNumberFormat="1" applyFont="1" applyFill="1" applyBorder="1" applyAlignment="1">
      <alignment horizontal="center"/>
    </xf>
    <xf numFmtId="164" fontId="1" fillId="8" borderId="34" xfId="0" applyNumberFormat="1" applyFont="1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36" xfId="0" applyFont="1" applyFill="1" applyBorder="1" applyAlignment="1">
      <alignment horizontal="center"/>
    </xf>
    <xf numFmtId="2" fontId="1" fillId="8" borderId="35" xfId="0" applyNumberFormat="1" applyFont="1" applyFill="1" applyBorder="1" applyAlignment="1">
      <alignment horizontal="center"/>
    </xf>
    <xf numFmtId="2" fontId="2" fillId="8" borderId="36" xfId="0" applyNumberFormat="1" applyFont="1" applyFill="1" applyBorder="1" applyAlignment="1">
      <alignment horizontal="center"/>
    </xf>
    <xf numFmtId="164" fontId="1" fillId="8" borderId="35" xfId="0" applyNumberFormat="1" applyFont="1" applyFill="1" applyBorder="1" applyAlignment="1">
      <alignment horizontal="center"/>
    </xf>
    <xf numFmtId="164" fontId="1" fillId="8" borderId="36" xfId="0" applyNumberFormat="1" applyFont="1" applyFill="1" applyBorder="1" applyAlignment="1">
      <alignment horizontal="center"/>
    </xf>
    <xf numFmtId="164" fontId="1" fillId="8" borderId="37" xfId="0" applyNumberFormat="1" applyFont="1" applyFill="1" applyBorder="1" applyAlignment="1">
      <alignment horizontal="center"/>
    </xf>
    <xf numFmtId="165" fontId="1" fillId="0" borderId="0" xfId="0" applyNumberFormat="1" applyFont="1" applyAlignment="1"/>
    <xf numFmtId="0" fontId="3" fillId="9" borderId="0" xfId="0" applyFont="1" applyFill="1" applyAlignment="1"/>
    <xf numFmtId="0" fontId="0" fillId="0" borderId="38" xfId="0" applyFont="1" applyBorder="1" applyAlignment="1"/>
    <xf numFmtId="0" fontId="0" fillId="0" borderId="39" xfId="0" applyFont="1" applyBorder="1" applyAlignment="1"/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 textRotation="90"/>
    </xf>
    <xf numFmtId="0" fontId="1" fillId="5" borderId="46" xfId="0" applyFont="1" applyFill="1" applyBorder="1" applyAlignment="1">
      <alignment horizontal="center" vertical="center" textRotation="90"/>
    </xf>
    <xf numFmtId="0" fontId="1" fillId="6" borderId="47" xfId="0" applyFont="1" applyFill="1" applyBorder="1" applyAlignment="1">
      <alignment horizontal="center" vertical="center" textRotation="90"/>
    </xf>
    <xf numFmtId="0" fontId="1" fillId="5" borderId="48" xfId="0" applyFont="1" applyFill="1" applyBorder="1" applyAlignment="1">
      <alignment horizontal="center" vertical="center" textRotation="90"/>
    </xf>
    <xf numFmtId="0" fontId="1" fillId="6" borderId="49" xfId="0" applyFont="1" applyFill="1" applyBorder="1" applyAlignment="1">
      <alignment horizontal="center" vertical="center" textRotation="90"/>
    </xf>
    <xf numFmtId="0" fontId="1" fillId="5" borderId="50" xfId="0" applyFont="1" applyFill="1" applyBorder="1" applyAlignment="1">
      <alignment horizontal="center" vertical="center" textRotation="90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51" xfId="0" applyFont="1" applyBorder="1" applyAlignment="1"/>
    <xf numFmtId="166" fontId="5" fillId="3" borderId="3" xfId="0" applyNumberFormat="1" applyFont="1" applyFill="1" applyBorder="1" applyAlignment="1"/>
    <xf numFmtId="14" fontId="0" fillId="0" borderId="0" xfId="0" applyNumberFormat="1" applyFont="1" applyAlignment="1"/>
    <xf numFmtId="166" fontId="1" fillId="3" borderId="1" xfId="0" applyNumberFormat="1" applyFont="1" applyFill="1" applyBorder="1" applyAlignment="1"/>
    <xf numFmtId="0" fontId="1" fillId="2" borderId="40" xfId="0" applyFont="1" applyFill="1" applyBorder="1" applyAlignment="1">
      <alignment vertical="center" textRotation="90" wrapText="1"/>
    </xf>
    <xf numFmtId="0" fontId="1" fillId="0" borderId="41" xfId="0" applyFont="1" applyBorder="1" applyAlignment="1"/>
    <xf numFmtId="0" fontId="1" fillId="2" borderId="42" xfId="0" applyFont="1" applyFill="1" applyBorder="1" applyAlignment="1">
      <alignment vertical="center" textRotation="90" wrapText="1"/>
    </xf>
    <xf numFmtId="0" fontId="1" fillId="2" borderId="3" xfId="0" applyFont="1" applyFill="1" applyBorder="1" applyAlignment="1">
      <alignment vertical="center" textRotation="90" wrapText="1"/>
    </xf>
    <xf numFmtId="0" fontId="0" fillId="0" borderId="0" xfId="0" applyFont="1" applyAlignment="1">
      <alignment horizontal="center"/>
    </xf>
    <xf numFmtId="0" fontId="0" fillId="0" borderId="0" xfId="0"/>
    <xf numFmtId="17" fontId="0" fillId="0" borderId="0" xfId="0" applyNumberFormat="1"/>
    <xf numFmtId="2" fontId="0" fillId="0" borderId="0" xfId="0" applyNumberFormat="1" applyAlignment="1">
      <alignment horizontal="center"/>
    </xf>
    <xf numFmtId="166" fontId="4" fillId="3" borderId="52" xfId="0" applyNumberFormat="1" applyFont="1" applyFill="1" applyBorder="1" applyAlignment="1"/>
    <xf numFmtId="0" fontId="1" fillId="2" borderId="52" xfId="0" applyFont="1" applyFill="1" applyBorder="1" applyAlignment="1">
      <alignment horizontal="center" vertical="center" textRotation="90" wrapText="1"/>
    </xf>
    <xf numFmtId="0" fontId="1" fillId="2" borderId="53" xfId="0" applyFont="1" applyFill="1" applyBorder="1" applyAlignment="1">
      <alignment horizontal="center" vertical="center" textRotation="90"/>
    </xf>
    <xf numFmtId="0" fontId="1" fillId="8" borderId="54" xfId="0" applyFont="1" applyFill="1" applyBorder="1" applyAlignment="1">
      <alignment horizontal="center"/>
    </xf>
    <xf numFmtId="0" fontId="0" fillId="0" borderId="0" xfId="0" applyFont="1" applyBorder="1" applyAlignment="1"/>
    <xf numFmtId="164" fontId="1" fillId="7" borderId="55" xfId="0" applyNumberFormat="1" applyFont="1" applyFill="1" applyBorder="1" applyAlignment="1">
      <alignment horizontal="center"/>
    </xf>
    <xf numFmtId="164" fontId="1" fillId="7" borderId="56" xfId="0" applyNumberFormat="1" applyFont="1" applyFill="1" applyBorder="1" applyAlignment="1">
      <alignment horizontal="center"/>
    </xf>
    <xf numFmtId="164" fontId="1" fillId="7" borderId="57" xfId="0" applyNumberFormat="1" applyFont="1" applyFill="1" applyBorder="1" applyAlignment="1">
      <alignment horizontal="center"/>
    </xf>
    <xf numFmtId="164" fontId="1" fillId="8" borderId="58" xfId="0" applyNumberFormat="1" applyFont="1" applyFill="1" applyBorder="1" applyAlignment="1">
      <alignment horizontal="center"/>
    </xf>
    <xf numFmtId="0" fontId="0" fillId="0" borderId="59" xfId="0" applyFont="1" applyBorder="1" applyAlignment="1"/>
    <xf numFmtId="0" fontId="1" fillId="0" borderId="60" xfId="0" applyFont="1" applyBorder="1" applyAlignment="1"/>
    <xf numFmtId="0" fontId="1" fillId="5" borderId="61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/>
    </xf>
    <xf numFmtId="0" fontId="1" fillId="0" borderId="13" xfId="0" applyFont="1" applyBorder="1"/>
    <xf numFmtId="0" fontId="1" fillId="4" borderId="6" xfId="0" applyFont="1" applyFill="1" applyBorder="1" applyAlignment="1"/>
    <xf numFmtId="0" fontId="1" fillId="0" borderId="14" xfId="0" applyFont="1" applyBorder="1"/>
    <xf numFmtId="0" fontId="1" fillId="4" borderId="4" xfId="0" applyFont="1" applyFill="1" applyBorder="1" applyAlignment="1">
      <alignment horizontal="center"/>
    </xf>
    <xf numFmtId="0" fontId="1" fillId="0" borderId="12" xfId="0" applyFont="1" applyBorder="1"/>
  </cellXfs>
  <cellStyles count="1">
    <cellStyle name="Normal" xfId="0" builtinId="0"/>
  </cellStyles>
  <dxfs count="10">
    <dxf>
      <font>
        <b/>
        <color rgb="FF000000"/>
      </font>
      <fill>
        <patternFill patternType="solid">
          <fgColor rgb="FF00FF00"/>
          <bgColor rgb="FF00FF00"/>
        </patternFill>
      </fill>
    </dxf>
    <dxf>
      <font>
        <b/>
        <color rgb="FF000000"/>
      </font>
      <fill>
        <patternFill patternType="solid">
          <fgColor rgb="FFCC4125"/>
          <bgColor rgb="FFCC4125"/>
        </patternFill>
      </fill>
    </dxf>
    <dxf>
      <font>
        <b/>
        <color rgb="FF000000"/>
      </font>
      <fill>
        <patternFill patternType="solid">
          <fgColor rgb="FFCC4125"/>
          <bgColor rgb="FFCC4125"/>
        </patternFill>
      </fill>
    </dxf>
    <dxf>
      <font>
        <b/>
        <color rgb="FF000000"/>
      </font>
      <fill>
        <patternFill patternType="solid">
          <fgColor rgb="FF00FF00"/>
          <bgColor rgb="FF00FF00"/>
        </patternFill>
      </fill>
    </dxf>
    <dxf>
      <font>
        <b/>
      </font>
      <fill>
        <patternFill patternType="solid">
          <fgColor rgb="FFCC4125"/>
          <bgColor rgb="FFCC4125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ill>
        <patternFill patternType="solid">
          <fgColor rgb="FFCC4125"/>
          <bgColor rgb="FFCC4125"/>
        </patternFill>
      </fill>
    </dxf>
    <dxf>
      <fill>
        <patternFill patternType="solid">
          <fgColor rgb="FFE69138"/>
          <bgColor rgb="FFE69138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C27BA0"/>
          <bgColor rgb="FFC27B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3"/>
  <sheetViews>
    <sheetView workbookViewId="0">
      <selection activeCell="A3" sqref="A1:AA3"/>
    </sheetView>
  </sheetViews>
  <sheetFormatPr baseColWidth="10" defaultColWidth="14.42578125" defaultRowHeight="15.75" customHeight="1"/>
  <cols>
    <col min="1" max="1" width="17.140625" customWidth="1"/>
  </cols>
  <sheetData>
    <row r="1" ht="85.5" customHeight="1"/>
    <row r="2" ht="12.75"/>
    <row r="3" ht="12.7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Y37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Z2" sqref="AZ2"/>
    </sheetView>
  </sheetViews>
  <sheetFormatPr baseColWidth="10" defaultColWidth="14.42578125" defaultRowHeight="15.75" customHeight="1"/>
  <cols>
    <col min="4" max="27" width="8" customWidth="1"/>
    <col min="29" max="52" width="8" customWidth="1"/>
    <col min="456" max="459" width="15.85546875" customWidth="1"/>
  </cols>
  <sheetData>
    <row r="1" spans="1:51" ht="43.5" customHeight="1" thickTop="1" thickBot="1">
      <c r="D1" s="93">
        <v>43466</v>
      </c>
      <c r="E1" s="95">
        <v>43466</v>
      </c>
      <c r="F1" s="93">
        <v>43466</v>
      </c>
      <c r="G1" s="95">
        <v>43466</v>
      </c>
      <c r="H1" s="93">
        <v>43466</v>
      </c>
      <c r="I1" s="95">
        <v>43466</v>
      </c>
      <c r="J1" s="93">
        <v>43466</v>
      </c>
      <c r="K1" s="95">
        <v>43466</v>
      </c>
      <c r="L1" s="93">
        <v>43466</v>
      </c>
      <c r="M1" s="95">
        <v>43466</v>
      </c>
      <c r="N1" s="93">
        <v>43466</v>
      </c>
      <c r="O1" s="95">
        <v>43466</v>
      </c>
      <c r="P1" s="93">
        <v>43466</v>
      </c>
      <c r="Q1" s="95">
        <v>43466</v>
      </c>
      <c r="R1" s="93">
        <v>43466</v>
      </c>
      <c r="S1" s="95">
        <v>43466</v>
      </c>
      <c r="T1" s="93">
        <v>43466</v>
      </c>
      <c r="U1" s="95">
        <v>43466</v>
      </c>
      <c r="V1" s="93">
        <v>43466</v>
      </c>
      <c r="W1" s="95">
        <v>43466</v>
      </c>
      <c r="X1" s="93">
        <v>43466</v>
      </c>
      <c r="Y1" s="95">
        <v>43466</v>
      </c>
      <c r="Z1" s="93">
        <v>43466</v>
      </c>
      <c r="AA1" s="95">
        <v>43466</v>
      </c>
      <c r="AB1" s="104">
        <v>43497</v>
      </c>
      <c r="AC1" s="104">
        <v>43497</v>
      </c>
      <c r="AD1" s="104">
        <v>43497</v>
      </c>
      <c r="AE1" s="104">
        <v>43497</v>
      </c>
      <c r="AF1" s="104">
        <v>43497</v>
      </c>
      <c r="AG1" s="104">
        <v>43497</v>
      </c>
      <c r="AH1" s="104">
        <v>43497</v>
      </c>
      <c r="AI1" s="104">
        <v>43497</v>
      </c>
      <c r="AJ1" s="104">
        <v>43497</v>
      </c>
      <c r="AK1" s="104">
        <v>43497</v>
      </c>
      <c r="AL1" s="104">
        <v>43497</v>
      </c>
      <c r="AM1" s="104">
        <v>43497</v>
      </c>
      <c r="AN1" s="104">
        <v>43497</v>
      </c>
      <c r="AO1" s="104">
        <v>43497</v>
      </c>
      <c r="AP1" s="104">
        <v>43497</v>
      </c>
      <c r="AQ1" s="104">
        <v>43497</v>
      </c>
      <c r="AR1" s="104">
        <v>43497</v>
      </c>
      <c r="AS1" s="104">
        <v>43497</v>
      </c>
      <c r="AT1" s="104">
        <v>43497</v>
      </c>
      <c r="AU1" s="104">
        <v>43497</v>
      </c>
      <c r="AV1" s="104">
        <v>43497</v>
      </c>
      <c r="AW1" s="104">
        <v>43497</v>
      </c>
      <c r="AX1" s="104">
        <v>43497</v>
      </c>
      <c r="AY1" s="104">
        <v>43497</v>
      </c>
    </row>
    <row r="2" spans="1:51" ht="78.75" customHeight="1" thickTop="1" thickBot="1">
      <c r="A2" s="120" t="s">
        <v>8</v>
      </c>
      <c r="B2" s="116" t="s">
        <v>12</v>
      </c>
      <c r="C2" s="118" t="s">
        <v>15</v>
      </c>
      <c r="D2" s="99" t="s">
        <v>0</v>
      </c>
      <c r="E2" s="91"/>
      <c r="F2" s="99" t="s">
        <v>1</v>
      </c>
      <c r="G2" s="91"/>
      <c r="H2" s="99" t="s">
        <v>2</v>
      </c>
      <c r="I2" s="91"/>
      <c r="J2" s="99" t="s">
        <v>3</v>
      </c>
      <c r="K2" s="91"/>
      <c r="L2" s="99" t="s">
        <v>4</v>
      </c>
      <c r="M2" s="91"/>
      <c r="N2" s="99" t="s">
        <v>5</v>
      </c>
      <c r="O2" s="91"/>
      <c r="P2" s="99" t="s">
        <v>6</v>
      </c>
      <c r="Q2" s="91"/>
      <c r="R2" s="99" t="s">
        <v>25</v>
      </c>
      <c r="S2" s="91"/>
      <c r="T2" s="99" t="s">
        <v>9</v>
      </c>
      <c r="U2" s="91"/>
      <c r="V2" s="99" t="s">
        <v>10</v>
      </c>
      <c r="W2" s="91"/>
      <c r="X2" s="99" t="s">
        <v>11</v>
      </c>
      <c r="Y2" s="91"/>
      <c r="Z2" s="99" t="s">
        <v>13</v>
      </c>
      <c r="AA2" s="90"/>
      <c r="AB2" s="105" t="s">
        <v>0</v>
      </c>
      <c r="AC2" s="1"/>
      <c r="AD2" s="2" t="s">
        <v>1</v>
      </c>
      <c r="AE2" s="1"/>
      <c r="AF2" s="2" t="s">
        <v>2</v>
      </c>
      <c r="AG2" s="1"/>
      <c r="AH2" s="2" t="s">
        <v>3</v>
      </c>
      <c r="AI2" s="1"/>
      <c r="AJ2" s="2" t="s">
        <v>4</v>
      </c>
      <c r="AK2" s="1"/>
      <c r="AL2" s="2" t="s">
        <v>5</v>
      </c>
      <c r="AM2" s="1"/>
      <c r="AN2" s="2" t="s">
        <v>6</v>
      </c>
      <c r="AO2" s="1"/>
      <c r="AP2" s="2" t="s">
        <v>25</v>
      </c>
      <c r="AQ2" s="1"/>
      <c r="AR2" s="2" t="s">
        <v>9</v>
      </c>
      <c r="AS2" s="1"/>
      <c r="AT2" s="2" t="s">
        <v>10</v>
      </c>
      <c r="AU2" s="1"/>
      <c r="AV2" s="2" t="s">
        <v>11</v>
      </c>
      <c r="AW2" s="1"/>
      <c r="AX2" s="2" t="s">
        <v>13</v>
      </c>
      <c r="AY2" s="1"/>
    </row>
    <row r="3" spans="1:51" ht="66" customHeight="1" thickTop="1" thickBot="1">
      <c r="A3" s="121"/>
      <c r="B3" s="117"/>
      <c r="C3" s="119"/>
      <c r="D3" s="3" t="s">
        <v>18</v>
      </c>
      <c r="E3" s="4" t="s">
        <v>19</v>
      </c>
      <c r="F3" s="5" t="s">
        <v>18</v>
      </c>
      <c r="G3" s="6" t="s">
        <v>19</v>
      </c>
      <c r="H3" s="5" t="s">
        <v>18</v>
      </c>
      <c r="I3" s="6" t="s">
        <v>19</v>
      </c>
      <c r="J3" s="7" t="s">
        <v>18</v>
      </c>
      <c r="K3" s="8" t="s">
        <v>19</v>
      </c>
      <c r="L3" s="5" t="s">
        <v>18</v>
      </c>
      <c r="M3" s="6" t="s">
        <v>19</v>
      </c>
      <c r="N3" s="7" t="s">
        <v>18</v>
      </c>
      <c r="O3" s="8" t="s">
        <v>19</v>
      </c>
      <c r="P3" s="5" t="s">
        <v>18</v>
      </c>
      <c r="Q3" s="6" t="s">
        <v>19</v>
      </c>
      <c r="R3" s="7" t="s">
        <v>18</v>
      </c>
      <c r="S3" s="8" t="s">
        <v>19</v>
      </c>
      <c r="T3" s="5" t="s">
        <v>18</v>
      </c>
      <c r="U3" s="6" t="s">
        <v>19</v>
      </c>
      <c r="V3" s="7" t="s">
        <v>18</v>
      </c>
      <c r="W3" s="8" t="s">
        <v>19</v>
      </c>
      <c r="X3" s="5" t="s">
        <v>18</v>
      </c>
      <c r="Y3" s="6" t="s">
        <v>19</v>
      </c>
      <c r="Z3" s="5" t="s">
        <v>18</v>
      </c>
      <c r="AA3" s="8" t="s">
        <v>19</v>
      </c>
      <c r="AB3" s="106" t="s">
        <v>18</v>
      </c>
      <c r="AC3" s="4" t="s">
        <v>19</v>
      </c>
      <c r="AD3" s="5" t="s">
        <v>18</v>
      </c>
      <c r="AE3" s="6" t="s">
        <v>19</v>
      </c>
      <c r="AF3" s="5" t="s">
        <v>18</v>
      </c>
      <c r="AG3" s="6" t="s">
        <v>19</v>
      </c>
      <c r="AH3" s="7" t="s">
        <v>18</v>
      </c>
      <c r="AI3" s="8" t="s">
        <v>19</v>
      </c>
      <c r="AJ3" s="5" t="s">
        <v>18</v>
      </c>
      <c r="AK3" s="6" t="s">
        <v>19</v>
      </c>
      <c r="AL3" s="7" t="s">
        <v>18</v>
      </c>
      <c r="AM3" s="8" t="s">
        <v>19</v>
      </c>
      <c r="AN3" s="5" t="s">
        <v>18</v>
      </c>
      <c r="AO3" s="6" t="s">
        <v>19</v>
      </c>
      <c r="AP3" s="7" t="s">
        <v>18</v>
      </c>
      <c r="AQ3" s="8" t="s">
        <v>19</v>
      </c>
      <c r="AR3" s="5" t="s">
        <v>18</v>
      </c>
      <c r="AS3" s="6" t="s">
        <v>19</v>
      </c>
      <c r="AT3" s="7" t="s">
        <v>18</v>
      </c>
      <c r="AU3" s="8" t="s">
        <v>19</v>
      </c>
      <c r="AV3" s="5" t="s">
        <v>18</v>
      </c>
      <c r="AW3" s="6" t="s">
        <v>19</v>
      </c>
      <c r="AX3" s="5" t="s">
        <v>18</v>
      </c>
      <c r="AY3" s="6" t="s">
        <v>19</v>
      </c>
    </row>
    <row r="4" spans="1:51" ht="13.5" thickTop="1">
      <c r="A4" s="10"/>
      <c r="B4" s="11">
        <v>100</v>
      </c>
      <c r="C4" s="12" t="s">
        <v>20</v>
      </c>
      <c r="D4" s="13">
        <v>6</v>
      </c>
      <c r="E4" s="14">
        <f t="shared" ref="E4:E12" si="0">D4</f>
        <v>6</v>
      </c>
      <c r="F4" s="13">
        <v>8</v>
      </c>
      <c r="G4" s="15">
        <f t="shared" ref="G4:G12" si="1">F4</f>
        <v>8</v>
      </c>
      <c r="H4" s="16">
        <v>4</v>
      </c>
      <c r="I4" s="14">
        <f t="shared" ref="I4:I12" si="2">H4</f>
        <v>4</v>
      </c>
      <c r="J4" s="13">
        <v>54</v>
      </c>
      <c r="K4" s="15">
        <f t="shared" ref="K4:K7" si="3">J4</f>
        <v>54</v>
      </c>
      <c r="L4" s="13">
        <v>86.15</v>
      </c>
      <c r="M4" s="17">
        <f t="shared" ref="M4:M7" si="4">L4</f>
        <v>86.15</v>
      </c>
      <c r="N4" s="13">
        <v>68.540000000000006</v>
      </c>
      <c r="O4" s="17">
        <f t="shared" ref="O4:O8" si="5">N4</f>
        <v>68.540000000000006</v>
      </c>
      <c r="P4" s="13">
        <v>54</v>
      </c>
      <c r="Q4" s="15">
        <f t="shared" ref="Q4:Q12" si="6">P4</f>
        <v>54</v>
      </c>
      <c r="R4" s="13">
        <v>4</v>
      </c>
      <c r="S4" s="15">
        <f t="shared" ref="S4:S11" si="7">R4</f>
        <v>4</v>
      </c>
      <c r="T4" s="13">
        <v>0</v>
      </c>
      <c r="U4" s="15">
        <f t="shared" ref="U4:U12" si="8">T4</f>
        <v>0</v>
      </c>
      <c r="V4" s="13">
        <v>0</v>
      </c>
      <c r="W4" s="15">
        <f t="shared" ref="W4:W12" si="9">V4</f>
        <v>0</v>
      </c>
      <c r="X4" s="18">
        <v>150</v>
      </c>
      <c r="Y4" s="19">
        <f t="shared" ref="Y4:Y12" si="10">X4</f>
        <v>150</v>
      </c>
      <c r="Z4" s="18">
        <v>0</v>
      </c>
      <c r="AA4" s="109">
        <f t="shared" ref="AA4:AA12" si="11">Z4</f>
        <v>0</v>
      </c>
      <c r="AB4" s="16">
        <v>10</v>
      </c>
      <c r="AC4" s="14">
        <f t="shared" ref="AC4:AC12" si="12">E4+AB4</f>
        <v>16</v>
      </c>
      <c r="AD4" s="13">
        <v>4</v>
      </c>
      <c r="AE4" s="14">
        <f t="shared" ref="AE4:AE12" si="13">G4+AD4</f>
        <v>12</v>
      </c>
      <c r="AF4" s="13">
        <v>4</v>
      </c>
      <c r="AG4" s="14">
        <f t="shared" ref="AG4:AG12" si="14">AF4+I4</f>
        <v>8</v>
      </c>
      <c r="AH4" s="13">
        <v>42</v>
      </c>
      <c r="AI4" s="14">
        <f t="shared" ref="AI4:AI12" si="15">AH4+K4</f>
        <v>96</v>
      </c>
      <c r="AJ4" s="13">
        <v>88</v>
      </c>
      <c r="AK4" s="20">
        <f>AVERAGE(AJ4,M4)</f>
        <v>87.075000000000003</v>
      </c>
      <c r="AL4" s="13">
        <v>62.1</v>
      </c>
      <c r="AM4" s="21">
        <f>AVERAGE(AL4,O4)</f>
        <v>65.320000000000007</v>
      </c>
      <c r="AN4" s="13">
        <v>64</v>
      </c>
      <c r="AO4" s="14">
        <f t="shared" ref="AO4:AO12" si="16">AN4+Q4</f>
        <v>118</v>
      </c>
      <c r="AP4" s="13">
        <v>5</v>
      </c>
      <c r="AQ4" s="14">
        <f t="shared" ref="AQ4:AQ12" si="17">AP4+S4</f>
        <v>9</v>
      </c>
      <c r="AR4" s="13">
        <v>0</v>
      </c>
      <c r="AS4" s="14">
        <f t="shared" ref="AS4:AS12" si="18">AR4+U4</f>
        <v>0</v>
      </c>
      <c r="AT4" s="13">
        <v>1</v>
      </c>
      <c r="AU4" s="14">
        <f t="shared" ref="AU4:AU12" si="19">AT4+W4</f>
        <v>1</v>
      </c>
      <c r="AV4" s="22">
        <v>200</v>
      </c>
      <c r="AW4" s="23">
        <f t="shared" ref="AW4:AW12" si="20">AV4+Y4</f>
        <v>350</v>
      </c>
      <c r="AX4" s="22">
        <v>0.85</v>
      </c>
      <c r="AY4" s="24">
        <f t="shared" ref="AY4:AY12" si="21">AX4+AA4</f>
        <v>0.85</v>
      </c>
    </row>
    <row r="5" spans="1:51" ht="12.75">
      <c r="A5" s="10"/>
      <c r="B5" s="11">
        <v>101</v>
      </c>
      <c r="C5" s="12" t="s">
        <v>21</v>
      </c>
      <c r="D5" s="25">
        <v>5</v>
      </c>
      <c r="E5" s="26">
        <f t="shared" si="0"/>
        <v>5</v>
      </c>
      <c r="F5" s="25">
        <v>12</v>
      </c>
      <c r="G5" s="27">
        <f t="shared" si="1"/>
        <v>12</v>
      </c>
      <c r="H5" s="28">
        <v>8</v>
      </c>
      <c r="I5" s="26">
        <f t="shared" si="2"/>
        <v>8</v>
      </c>
      <c r="J5" s="25">
        <v>44</v>
      </c>
      <c r="K5" s="27">
        <f t="shared" si="3"/>
        <v>44</v>
      </c>
      <c r="L5" s="25">
        <v>81.56</v>
      </c>
      <c r="M5" s="29">
        <f t="shared" si="4"/>
        <v>81.56</v>
      </c>
      <c r="N5" s="25">
        <v>62.48</v>
      </c>
      <c r="O5" s="29">
        <f t="shared" si="5"/>
        <v>62.48</v>
      </c>
      <c r="P5" s="25">
        <v>42</v>
      </c>
      <c r="Q5" s="27">
        <f t="shared" si="6"/>
        <v>42</v>
      </c>
      <c r="R5" s="25">
        <v>3</v>
      </c>
      <c r="S5" s="27">
        <f t="shared" si="7"/>
        <v>3</v>
      </c>
      <c r="T5" s="25">
        <v>0</v>
      </c>
      <c r="U5" s="27">
        <f t="shared" si="8"/>
        <v>0</v>
      </c>
      <c r="V5" s="25">
        <v>1</v>
      </c>
      <c r="W5" s="27">
        <f t="shared" si="9"/>
        <v>1</v>
      </c>
      <c r="X5" s="30">
        <v>100</v>
      </c>
      <c r="Y5" s="31">
        <f t="shared" si="10"/>
        <v>100</v>
      </c>
      <c r="Z5" s="30">
        <v>10</v>
      </c>
      <c r="AA5" s="110">
        <f t="shared" si="11"/>
        <v>10</v>
      </c>
      <c r="AB5" s="39">
        <v>8</v>
      </c>
      <c r="AC5" s="26">
        <f t="shared" si="12"/>
        <v>13</v>
      </c>
      <c r="AD5" s="36">
        <v>3</v>
      </c>
      <c r="AE5" s="26">
        <f t="shared" si="13"/>
        <v>15</v>
      </c>
      <c r="AF5" s="36">
        <v>5</v>
      </c>
      <c r="AG5" s="26">
        <f t="shared" si="14"/>
        <v>13</v>
      </c>
      <c r="AH5" s="36">
        <v>56</v>
      </c>
      <c r="AI5" s="26">
        <f t="shared" si="15"/>
        <v>100</v>
      </c>
      <c r="AJ5" s="36">
        <v>82.54</v>
      </c>
      <c r="AK5" s="32">
        <f>AVERAGE(AJ5,M5)</f>
        <v>82.050000000000011</v>
      </c>
      <c r="AL5" s="36">
        <v>60.23</v>
      </c>
      <c r="AM5" s="33">
        <f>AVERAGE(AL5,O5)</f>
        <v>61.354999999999997</v>
      </c>
      <c r="AN5" s="36">
        <v>48</v>
      </c>
      <c r="AO5" s="26">
        <f t="shared" si="16"/>
        <v>90</v>
      </c>
      <c r="AP5" s="36">
        <v>3</v>
      </c>
      <c r="AQ5" s="26">
        <f t="shared" si="17"/>
        <v>6</v>
      </c>
      <c r="AR5" s="36">
        <v>1</v>
      </c>
      <c r="AS5" s="26">
        <f t="shared" si="18"/>
        <v>1</v>
      </c>
      <c r="AT5" s="36">
        <v>0</v>
      </c>
      <c r="AU5" s="26">
        <f t="shared" si="19"/>
        <v>1</v>
      </c>
      <c r="AV5" s="44">
        <v>125</v>
      </c>
      <c r="AW5" s="34">
        <f t="shared" si="20"/>
        <v>225</v>
      </c>
      <c r="AX5" s="44">
        <v>2</v>
      </c>
      <c r="AY5" s="35">
        <f t="shared" si="21"/>
        <v>12</v>
      </c>
    </row>
    <row r="6" spans="1:51" ht="12.75">
      <c r="A6" s="10"/>
      <c r="B6" s="11">
        <v>102</v>
      </c>
      <c r="C6" s="12" t="s">
        <v>22</v>
      </c>
      <c r="D6" s="25">
        <v>7</v>
      </c>
      <c r="E6" s="26">
        <f t="shared" si="0"/>
        <v>7</v>
      </c>
      <c r="F6" s="25">
        <v>3</v>
      </c>
      <c r="G6" s="27">
        <f t="shared" si="1"/>
        <v>3</v>
      </c>
      <c r="H6" s="28">
        <v>2</v>
      </c>
      <c r="I6" s="26">
        <f t="shared" si="2"/>
        <v>2</v>
      </c>
      <c r="J6" s="25">
        <v>48</v>
      </c>
      <c r="K6" s="27">
        <f t="shared" si="3"/>
        <v>48</v>
      </c>
      <c r="L6" s="25">
        <v>78.23</v>
      </c>
      <c r="M6" s="29">
        <f t="shared" si="4"/>
        <v>78.23</v>
      </c>
      <c r="N6" s="25">
        <v>55.14</v>
      </c>
      <c r="O6" s="29">
        <f t="shared" si="5"/>
        <v>55.14</v>
      </c>
      <c r="P6" s="25">
        <v>39</v>
      </c>
      <c r="Q6" s="27">
        <f t="shared" si="6"/>
        <v>39</v>
      </c>
      <c r="R6" s="25">
        <v>2</v>
      </c>
      <c r="S6" s="27">
        <f t="shared" si="7"/>
        <v>2</v>
      </c>
      <c r="T6" s="25">
        <v>1</v>
      </c>
      <c r="U6" s="27">
        <f t="shared" si="8"/>
        <v>1</v>
      </c>
      <c r="V6" s="25">
        <v>2</v>
      </c>
      <c r="W6" s="27">
        <f t="shared" si="9"/>
        <v>2</v>
      </c>
      <c r="X6" s="30">
        <v>50</v>
      </c>
      <c r="Y6" s="31">
        <f t="shared" si="10"/>
        <v>50</v>
      </c>
      <c r="Z6" s="30">
        <v>157</v>
      </c>
      <c r="AA6" s="110">
        <f t="shared" si="11"/>
        <v>157</v>
      </c>
      <c r="AB6" s="39">
        <v>10</v>
      </c>
      <c r="AC6" s="26">
        <f t="shared" si="12"/>
        <v>17</v>
      </c>
      <c r="AD6" s="36"/>
      <c r="AE6" s="26">
        <f t="shared" si="13"/>
        <v>3</v>
      </c>
      <c r="AF6" s="36">
        <v>3</v>
      </c>
      <c r="AG6" s="26">
        <f t="shared" si="14"/>
        <v>5</v>
      </c>
      <c r="AH6" s="36">
        <v>25</v>
      </c>
      <c r="AI6" s="26">
        <f t="shared" si="15"/>
        <v>73</v>
      </c>
      <c r="AJ6" s="36">
        <v>77.53</v>
      </c>
      <c r="AK6" s="32">
        <f>AVERAGE(AJ6,M6)</f>
        <v>77.88</v>
      </c>
      <c r="AL6" s="36">
        <v>58.54</v>
      </c>
      <c r="AM6" s="33">
        <f>AVERAGE(AL6,O6)</f>
        <v>56.84</v>
      </c>
      <c r="AN6" s="36">
        <v>31</v>
      </c>
      <c r="AO6" s="26">
        <f t="shared" si="16"/>
        <v>70</v>
      </c>
      <c r="AP6" s="36">
        <v>1</v>
      </c>
      <c r="AQ6" s="26">
        <f t="shared" si="17"/>
        <v>3</v>
      </c>
      <c r="AR6" s="36">
        <v>2</v>
      </c>
      <c r="AS6" s="26">
        <f t="shared" si="18"/>
        <v>3</v>
      </c>
      <c r="AT6" s="36">
        <v>0</v>
      </c>
      <c r="AU6" s="26">
        <f t="shared" si="19"/>
        <v>2</v>
      </c>
      <c r="AV6" s="44">
        <v>75</v>
      </c>
      <c r="AW6" s="34">
        <f t="shared" si="20"/>
        <v>125</v>
      </c>
      <c r="AX6" s="44">
        <v>48.78</v>
      </c>
      <c r="AY6" s="35">
        <f t="shared" si="21"/>
        <v>205.78</v>
      </c>
    </row>
    <row r="7" spans="1:51" ht="12.75">
      <c r="A7" s="10"/>
      <c r="B7" s="11">
        <v>103</v>
      </c>
      <c r="C7" s="12" t="s">
        <v>23</v>
      </c>
      <c r="D7" s="25">
        <v>9</v>
      </c>
      <c r="E7" s="26">
        <f t="shared" si="0"/>
        <v>9</v>
      </c>
      <c r="F7" s="25">
        <v>2</v>
      </c>
      <c r="G7" s="27">
        <f t="shared" si="1"/>
        <v>2</v>
      </c>
      <c r="H7" s="28">
        <v>0</v>
      </c>
      <c r="I7" s="26">
        <f t="shared" si="2"/>
        <v>0</v>
      </c>
      <c r="J7" s="25">
        <v>68</v>
      </c>
      <c r="K7" s="27">
        <f t="shared" si="3"/>
        <v>68</v>
      </c>
      <c r="L7" s="25">
        <v>72.77</v>
      </c>
      <c r="M7" s="29">
        <f t="shared" si="4"/>
        <v>72.77</v>
      </c>
      <c r="N7" s="25">
        <v>42.89</v>
      </c>
      <c r="O7" s="29">
        <f t="shared" si="5"/>
        <v>42.89</v>
      </c>
      <c r="P7" s="25">
        <v>20</v>
      </c>
      <c r="Q7" s="27">
        <f t="shared" si="6"/>
        <v>20</v>
      </c>
      <c r="R7" s="25">
        <v>1</v>
      </c>
      <c r="S7" s="27">
        <f t="shared" si="7"/>
        <v>1</v>
      </c>
      <c r="T7" s="25">
        <v>2</v>
      </c>
      <c r="U7" s="27">
        <f t="shared" si="8"/>
        <v>2</v>
      </c>
      <c r="V7" s="25">
        <v>3</v>
      </c>
      <c r="W7" s="27">
        <f t="shared" si="9"/>
        <v>3</v>
      </c>
      <c r="X7" s="37"/>
      <c r="Y7" s="31">
        <f t="shared" si="10"/>
        <v>0</v>
      </c>
      <c r="Z7" s="30">
        <v>287.58</v>
      </c>
      <c r="AA7" s="110">
        <f t="shared" si="11"/>
        <v>287.58</v>
      </c>
      <c r="AB7" s="39">
        <v>12</v>
      </c>
      <c r="AC7" s="26">
        <f t="shared" si="12"/>
        <v>21</v>
      </c>
      <c r="AD7" s="36">
        <v>1</v>
      </c>
      <c r="AE7" s="26">
        <f t="shared" si="13"/>
        <v>3</v>
      </c>
      <c r="AF7" s="36">
        <v>1</v>
      </c>
      <c r="AG7" s="26">
        <f t="shared" si="14"/>
        <v>1</v>
      </c>
      <c r="AH7" s="36">
        <v>54</v>
      </c>
      <c r="AI7" s="26">
        <f t="shared" si="15"/>
        <v>122</v>
      </c>
      <c r="AJ7" s="36">
        <v>73.52</v>
      </c>
      <c r="AK7" s="32">
        <f>AVERAGE(AJ7,M7)</f>
        <v>73.144999999999996</v>
      </c>
      <c r="AL7" s="36">
        <v>49.87</v>
      </c>
      <c r="AM7" s="33">
        <f>AVERAGE(AL7,O7)</f>
        <v>46.379999999999995</v>
      </c>
      <c r="AN7" s="36">
        <v>22</v>
      </c>
      <c r="AO7" s="26">
        <f t="shared" si="16"/>
        <v>42</v>
      </c>
      <c r="AP7" s="36"/>
      <c r="AQ7" s="26">
        <f t="shared" si="17"/>
        <v>1</v>
      </c>
      <c r="AR7" s="36">
        <v>3</v>
      </c>
      <c r="AS7" s="26">
        <f t="shared" si="18"/>
        <v>5</v>
      </c>
      <c r="AT7" s="36">
        <v>3</v>
      </c>
      <c r="AU7" s="26">
        <f t="shared" si="19"/>
        <v>6</v>
      </c>
      <c r="AV7" s="44">
        <v>15</v>
      </c>
      <c r="AW7" s="34">
        <f t="shared" si="20"/>
        <v>15</v>
      </c>
      <c r="AX7" s="44">
        <v>189.87</v>
      </c>
      <c r="AY7" s="35">
        <f t="shared" si="21"/>
        <v>477.45</v>
      </c>
    </row>
    <row r="8" spans="1:51" ht="12.75">
      <c r="A8" s="10"/>
      <c r="B8" s="38"/>
      <c r="C8" s="12"/>
      <c r="D8" s="36"/>
      <c r="E8" s="26">
        <f t="shared" si="0"/>
        <v>0</v>
      </c>
      <c r="F8" s="36"/>
      <c r="G8" s="27">
        <f t="shared" si="1"/>
        <v>0</v>
      </c>
      <c r="H8" s="39"/>
      <c r="I8" s="26">
        <f t="shared" si="2"/>
        <v>0</v>
      </c>
      <c r="J8" s="36"/>
      <c r="K8" s="40"/>
      <c r="L8" s="25"/>
      <c r="M8" s="41"/>
      <c r="N8" s="25"/>
      <c r="O8" s="29">
        <f t="shared" si="5"/>
        <v>0</v>
      </c>
      <c r="P8" s="36"/>
      <c r="Q8" s="27">
        <f t="shared" si="6"/>
        <v>0</v>
      </c>
      <c r="R8" s="36"/>
      <c r="S8" s="27">
        <f t="shared" si="7"/>
        <v>0</v>
      </c>
      <c r="T8" s="36"/>
      <c r="U8" s="27">
        <f t="shared" si="8"/>
        <v>0</v>
      </c>
      <c r="V8" s="36"/>
      <c r="W8" s="27">
        <f t="shared" si="9"/>
        <v>0</v>
      </c>
      <c r="X8" s="37"/>
      <c r="Y8" s="31">
        <f t="shared" si="10"/>
        <v>0</v>
      </c>
      <c r="Z8" s="37"/>
      <c r="AA8" s="110">
        <f t="shared" si="11"/>
        <v>0</v>
      </c>
      <c r="AB8" s="39"/>
      <c r="AC8" s="26">
        <f t="shared" si="12"/>
        <v>0</v>
      </c>
      <c r="AD8" s="36"/>
      <c r="AE8" s="26">
        <f t="shared" si="13"/>
        <v>0</v>
      </c>
      <c r="AF8" s="36"/>
      <c r="AG8" s="26">
        <f t="shared" si="14"/>
        <v>0</v>
      </c>
      <c r="AH8" s="36"/>
      <c r="AI8" s="40">
        <f t="shared" si="15"/>
        <v>0</v>
      </c>
      <c r="AJ8" s="42"/>
      <c r="AK8" s="46"/>
      <c r="AL8" s="43"/>
      <c r="AM8" s="33"/>
      <c r="AN8" s="36"/>
      <c r="AO8" s="26">
        <f t="shared" si="16"/>
        <v>0</v>
      </c>
      <c r="AP8" s="36"/>
      <c r="AQ8" s="26">
        <f t="shared" si="17"/>
        <v>0</v>
      </c>
      <c r="AR8" s="36"/>
      <c r="AS8" s="26">
        <f t="shared" si="18"/>
        <v>0</v>
      </c>
      <c r="AT8" s="36"/>
      <c r="AU8" s="26">
        <f t="shared" si="19"/>
        <v>0</v>
      </c>
      <c r="AV8" s="44"/>
      <c r="AW8" s="34">
        <f t="shared" si="20"/>
        <v>0</v>
      </c>
      <c r="AX8" s="44"/>
      <c r="AY8" s="35">
        <f t="shared" si="21"/>
        <v>0</v>
      </c>
    </row>
    <row r="9" spans="1:51" ht="12.75">
      <c r="A9" s="10"/>
      <c r="B9" s="38"/>
      <c r="C9" s="12"/>
      <c r="D9" s="36"/>
      <c r="E9" s="26">
        <f t="shared" si="0"/>
        <v>0</v>
      </c>
      <c r="F9" s="36"/>
      <c r="G9" s="27">
        <f t="shared" si="1"/>
        <v>0</v>
      </c>
      <c r="H9" s="39"/>
      <c r="I9" s="26">
        <f t="shared" si="2"/>
        <v>0</v>
      </c>
      <c r="J9" s="36"/>
      <c r="K9" s="40"/>
      <c r="L9" s="25"/>
      <c r="M9" s="41"/>
      <c r="N9" s="25"/>
      <c r="O9" s="40"/>
      <c r="P9" s="36"/>
      <c r="Q9" s="27">
        <f t="shared" si="6"/>
        <v>0</v>
      </c>
      <c r="R9" s="36"/>
      <c r="S9" s="27">
        <f t="shared" si="7"/>
        <v>0</v>
      </c>
      <c r="T9" s="36"/>
      <c r="U9" s="27">
        <f t="shared" si="8"/>
        <v>0</v>
      </c>
      <c r="V9" s="36"/>
      <c r="W9" s="27">
        <f t="shared" si="9"/>
        <v>0</v>
      </c>
      <c r="X9" s="37"/>
      <c r="Y9" s="31">
        <f t="shared" si="10"/>
        <v>0</v>
      </c>
      <c r="Z9" s="37"/>
      <c r="AA9" s="110">
        <f t="shared" si="11"/>
        <v>0</v>
      </c>
      <c r="AB9" s="39"/>
      <c r="AC9" s="26">
        <f t="shared" si="12"/>
        <v>0</v>
      </c>
      <c r="AD9" s="36"/>
      <c r="AE9" s="26">
        <f t="shared" si="13"/>
        <v>0</v>
      </c>
      <c r="AF9" s="36"/>
      <c r="AG9" s="26">
        <f t="shared" si="14"/>
        <v>0</v>
      </c>
      <c r="AH9" s="36"/>
      <c r="AI9" s="40">
        <f t="shared" si="15"/>
        <v>0</v>
      </c>
      <c r="AJ9" s="42"/>
      <c r="AK9" s="46"/>
      <c r="AL9" s="43"/>
      <c r="AM9" s="33"/>
      <c r="AN9" s="36"/>
      <c r="AO9" s="26">
        <f t="shared" si="16"/>
        <v>0</v>
      </c>
      <c r="AP9" s="36"/>
      <c r="AQ9" s="26">
        <f t="shared" si="17"/>
        <v>0</v>
      </c>
      <c r="AR9" s="36"/>
      <c r="AS9" s="26">
        <f t="shared" si="18"/>
        <v>0</v>
      </c>
      <c r="AT9" s="36"/>
      <c r="AU9" s="26">
        <f t="shared" si="19"/>
        <v>0</v>
      </c>
      <c r="AV9" s="44"/>
      <c r="AW9" s="34">
        <f t="shared" si="20"/>
        <v>0</v>
      </c>
      <c r="AX9" s="44"/>
      <c r="AY9" s="35">
        <f t="shared" si="21"/>
        <v>0</v>
      </c>
    </row>
    <row r="10" spans="1:51" ht="12.75">
      <c r="A10" s="10"/>
      <c r="B10" s="38"/>
      <c r="C10" s="12"/>
      <c r="D10" s="36"/>
      <c r="E10" s="26">
        <f t="shared" si="0"/>
        <v>0</v>
      </c>
      <c r="F10" s="36"/>
      <c r="G10" s="27">
        <f t="shared" si="1"/>
        <v>0</v>
      </c>
      <c r="H10" s="39"/>
      <c r="I10" s="26">
        <f t="shared" si="2"/>
        <v>0</v>
      </c>
      <c r="J10" s="36"/>
      <c r="K10" s="27">
        <f t="shared" ref="K10:K12" si="22">J10</f>
        <v>0</v>
      </c>
      <c r="L10" s="25"/>
      <c r="M10" s="41"/>
      <c r="N10" s="25"/>
      <c r="O10" s="40"/>
      <c r="P10" s="36"/>
      <c r="Q10" s="27">
        <f t="shared" si="6"/>
        <v>0</v>
      </c>
      <c r="R10" s="36"/>
      <c r="S10" s="27">
        <f t="shared" si="7"/>
        <v>0</v>
      </c>
      <c r="T10" s="36"/>
      <c r="U10" s="27">
        <f t="shared" si="8"/>
        <v>0</v>
      </c>
      <c r="V10" s="36"/>
      <c r="W10" s="27">
        <f t="shared" si="9"/>
        <v>0</v>
      </c>
      <c r="X10" s="37"/>
      <c r="Y10" s="31">
        <f t="shared" si="10"/>
        <v>0</v>
      </c>
      <c r="Z10" s="37"/>
      <c r="AA10" s="110">
        <f t="shared" si="11"/>
        <v>0</v>
      </c>
      <c r="AB10" s="39"/>
      <c r="AC10" s="26">
        <f t="shared" si="12"/>
        <v>0</v>
      </c>
      <c r="AD10" s="36"/>
      <c r="AE10" s="26">
        <f t="shared" si="13"/>
        <v>0</v>
      </c>
      <c r="AF10" s="36"/>
      <c r="AG10" s="26">
        <f t="shared" si="14"/>
        <v>0</v>
      </c>
      <c r="AH10" s="36"/>
      <c r="AI10" s="40">
        <f t="shared" si="15"/>
        <v>0</v>
      </c>
      <c r="AJ10" s="45"/>
      <c r="AK10" s="46"/>
      <c r="AM10" s="33"/>
      <c r="AN10" s="36"/>
      <c r="AO10" s="26">
        <f t="shared" si="16"/>
        <v>0</v>
      </c>
      <c r="AP10" s="36"/>
      <c r="AQ10" s="26">
        <f t="shared" si="17"/>
        <v>0</v>
      </c>
      <c r="AR10" s="36"/>
      <c r="AS10" s="26">
        <f t="shared" si="18"/>
        <v>0</v>
      </c>
      <c r="AT10" s="36"/>
      <c r="AU10" s="26">
        <f t="shared" si="19"/>
        <v>0</v>
      </c>
      <c r="AV10" s="44"/>
      <c r="AW10" s="34">
        <f t="shared" si="20"/>
        <v>0</v>
      </c>
      <c r="AX10" s="44"/>
      <c r="AY10" s="35">
        <f t="shared" si="21"/>
        <v>0</v>
      </c>
    </row>
    <row r="11" spans="1:51" ht="12.75">
      <c r="A11" s="10"/>
      <c r="B11" s="38"/>
      <c r="C11" s="12"/>
      <c r="D11" s="36"/>
      <c r="E11" s="26">
        <f t="shared" si="0"/>
        <v>0</v>
      </c>
      <c r="F11" s="36"/>
      <c r="G11" s="27">
        <f t="shared" si="1"/>
        <v>0</v>
      </c>
      <c r="H11" s="39"/>
      <c r="I11" s="26">
        <f t="shared" si="2"/>
        <v>0</v>
      </c>
      <c r="J11" s="36"/>
      <c r="K11" s="27">
        <f t="shared" si="22"/>
        <v>0</v>
      </c>
      <c r="L11" s="25"/>
      <c r="M11" s="41"/>
      <c r="N11" s="25"/>
      <c r="O11" s="40"/>
      <c r="P11" s="36"/>
      <c r="Q11" s="27">
        <f t="shared" si="6"/>
        <v>0</v>
      </c>
      <c r="R11" s="36"/>
      <c r="S11" s="27">
        <f t="shared" si="7"/>
        <v>0</v>
      </c>
      <c r="T11" s="36"/>
      <c r="U11" s="27">
        <f t="shared" si="8"/>
        <v>0</v>
      </c>
      <c r="V11" s="36"/>
      <c r="W11" s="27">
        <f t="shared" si="9"/>
        <v>0</v>
      </c>
      <c r="X11" s="37"/>
      <c r="Y11" s="31">
        <f t="shared" si="10"/>
        <v>0</v>
      </c>
      <c r="Z11" s="37"/>
      <c r="AA11" s="110">
        <f t="shared" si="11"/>
        <v>0</v>
      </c>
      <c r="AB11" s="39"/>
      <c r="AC11" s="26">
        <f t="shared" si="12"/>
        <v>0</v>
      </c>
      <c r="AD11" s="36"/>
      <c r="AE11" s="26">
        <f t="shared" si="13"/>
        <v>0</v>
      </c>
      <c r="AF11" s="36"/>
      <c r="AG11" s="26">
        <f t="shared" si="14"/>
        <v>0</v>
      </c>
      <c r="AH11" s="36"/>
      <c r="AI11" s="40">
        <f t="shared" si="15"/>
        <v>0</v>
      </c>
      <c r="AJ11" s="42"/>
      <c r="AK11" s="46"/>
      <c r="AL11" s="47"/>
      <c r="AM11" s="33"/>
      <c r="AN11" s="36"/>
      <c r="AO11" s="26">
        <f t="shared" si="16"/>
        <v>0</v>
      </c>
      <c r="AP11" s="36"/>
      <c r="AQ11" s="26">
        <f t="shared" si="17"/>
        <v>0</v>
      </c>
      <c r="AR11" s="36"/>
      <c r="AS11" s="26">
        <f t="shared" si="18"/>
        <v>0</v>
      </c>
      <c r="AT11" s="36"/>
      <c r="AU11" s="26">
        <f t="shared" si="19"/>
        <v>0</v>
      </c>
      <c r="AV11" s="44"/>
      <c r="AW11" s="34">
        <f t="shared" si="20"/>
        <v>0</v>
      </c>
      <c r="AX11" s="44"/>
      <c r="AY11" s="35">
        <f t="shared" si="21"/>
        <v>0</v>
      </c>
    </row>
    <row r="12" spans="1:51" ht="13.5" thickBot="1">
      <c r="A12" s="10"/>
      <c r="B12" s="38"/>
      <c r="C12" s="12"/>
      <c r="D12" s="48"/>
      <c r="E12" s="49">
        <f t="shared" si="0"/>
        <v>0</v>
      </c>
      <c r="F12" s="48"/>
      <c r="G12" s="50">
        <f t="shared" si="1"/>
        <v>0</v>
      </c>
      <c r="H12" s="51"/>
      <c r="I12" s="49">
        <f t="shared" si="2"/>
        <v>0</v>
      </c>
      <c r="J12" s="48"/>
      <c r="K12" s="50">
        <f t="shared" si="22"/>
        <v>0</v>
      </c>
      <c r="L12" s="52"/>
      <c r="M12" s="53"/>
      <c r="N12" s="52"/>
      <c r="O12" s="54"/>
      <c r="P12" s="48"/>
      <c r="Q12" s="50">
        <f t="shared" si="6"/>
        <v>0</v>
      </c>
      <c r="R12" s="48"/>
      <c r="S12" s="50"/>
      <c r="T12" s="48"/>
      <c r="U12" s="50">
        <f t="shared" si="8"/>
        <v>0</v>
      </c>
      <c r="V12" s="48"/>
      <c r="W12" s="50">
        <f t="shared" si="9"/>
        <v>0</v>
      </c>
      <c r="X12" s="55"/>
      <c r="Y12" s="56">
        <f t="shared" si="10"/>
        <v>0</v>
      </c>
      <c r="Z12" s="55"/>
      <c r="AA12" s="111">
        <f t="shared" si="11"/>
        <v>0</v>
      </c>
      <c r="AB12" s="51"/>
      <c r="AC12" s="49">
        <f t="shared" si="12"/>
        <v>0</v>
      </c>
      <c r="AD12" s="52"/>
      <c r="AE12" s="49">
        <f t="shared" si="13"/>
        <v>0</v>
      </c>
      <c r="AF12" s="52"/>
      <c r="AG12" s="49">
        <f t="shared" si="14"/>
        <v>0</v>
      </c>
      <c r="AH12" s="52"/>
      <c r="AI12" s="54">
        <f t="shared" si="15"/>
        <v>0</v>
      </c>
      <c r="AJ12" s="45"/>
      <c r="AK12" s="57"/>
      <c r="AM12" s="33"/>
      <c r="AN12" s="52"/>
      <c r="AO12" s="49">
        <f t="shared" si="16"/>
        <v>0</v>
      </c>
      <c r="AP12" s="52"/>
      <c r="AQ12" s="49">
        <f t="shared" si="17"/>
        <v>0</v>
      </c>
      <c r="AR12" s="52"/>
      <c r="AS12" s="49">
        <f t="shared" si="18"/>
        <v>0</v>
      </c>
      <c r="AT12" s="52"/>
      <c r="AU12" s="49">
        <f t="shared" si="19"/>
        <v>0</v>
      </c>
      <c r="AV12" s="58"/>
      <c r="AW12" s="34">
        <f t="shared" si="20"/>
        <v>0</v>
      </c>
      <c r="AX12" s="58"/>
      <c r="AY12" s="59">
        <f t="shared" si="21"/>
        <v>0</v>
      </c>
    </row>
    <row r="13" spans="1:51" ht="14.25" thickTop="1" thickBot="1">
      <c r="A13" s="60"/>
      <c r="B13" s="61" t="s">
        <v>24</v>
      </c>
      <c r="C13" s="62">
        <f>ROWS(C4:C12)-COUNTBLANK(C4:C12)</f>
        <v>4</v>
      </c>
      <c r="D13" s="63">
        <f t="shared" ref="D13:K13" si="23">SUM(D4:D12)</f>
        <v>27</v>
      </c>
      <c r="E13" s="64">
        <f t="shared" si="23"/>
        <v>27</v>
      </c>
      <c r="F13" s="63">
        <f t="shared" si="23"/>
        <v>25</v>
      </c>
      <c r="G13" s="64">
        <f t="shared" si="23"/>
        <v>25</v>
      </c>
      <c r="H13" s="63">
        <f t="shared" si="23"/>
        <v>14</v>
      </c>
      <c r="I13" s="64">
        <f t="shared" si="23"/>
        <v>14</v>
      </c>
      <c r="J13" s="63">
        <f t="shared" si="23"/>
        <v>214</v>
      </c>
      <c r="K13" s="64">
        <f t="shared" si="23"/>
        <v>214</v>
      </c>
      <c r="L13" s="65">
        <f t="shared" ref="L13:O13" si="24">AVERAGE(L4:L12)</f>
        <v>79.677499999999995</v>
      </c>
      <c r="M13" s="66">
        <f t="shared" si="24"/>
        <v>79.677499999999995</v>
      </c>
      <c r="N13" s="65">
        <f t="shared" si="24"/>
        <v>57.262500000000003</v>
      </c>
      <c r="O13" s="66">
        <f t="shared" si="24"/>
        <v>45.81</v>
      </c>
      <c r="P13" s="67">
        <f t="shared" ref="P13:AA13" si="25">SUM(P4:P12)</f>
        <v>155</v>
      </c>
      <c r="Q13" s="68">
        <f t="shared" si="25"/>
        <v>155</v>
      </c>
      <c r="R13" s="67">
        <f t="shared" si="25"/>
        <v>10</v>
      </c>
      <c r="S13" s="68">
        <f t="shared" si="25"/>
        <v>10</v>
      </c>
      <c r="T13" s="67">
        <f t="shared" si="25"/>
        <v>3</v>
      </c>
      <c r="U13" s="68">
        <f t="shared" si="25"/>
        <v>3</v>
      </c>
      <c r="V13" s="67">
        <f t="shared" si="25"/>
        <v>6</v>
      </c>
      <c r="W13" s="68">
        <f t="shared" si="25"/>
        <v>6</v>
      </c>
      <c r="X13" s="69">
        <f t="shared" si="25"/>
        <v>300</v>
      </c>
      <c r="Y13" s="70">
        <f t="shared" si="25"/>
        <v>300</v>
      </c>
      <c r="Z13" s="69">
        <f t="shared" si="25"/>
        <v>454.58</v>
      </c>
      <c r="AA13" s="112">
        <f t="shared" si="25"/>
        <v>454.58</v>
      </c>
      <c r="AB13" s="107"/>
      <c r="AC13" s="72">
        <f>AC4+AC5+AC6+AC7+AC8+AC9+AC10+AC11+AC12</f>
        <v>67</v>
      </c>
      <c r="AD13" s="71"/>
      <c r="AE13" s="72">
        <f>SUM(AE4:AE12)</f>
        <v>33</v>
      </c>
      <c r="AF13" s="71"/>
      <c r="AG13" s="72">
        <f>SUM(AG4:AG12)</f>
        <v>27</v>
      </c>
      <c r="AH13" s="71"/>
      <c r="AI13" s="72">
        <f>SUM(AI4:AI12)</f>
        <v>391</v>
      </c>
      <c r="AJ13" s="73">
        <f t="shared" ref="AJ13:AM13" si="26">AVERAGE(AJ4:AJ12)</f>
        <v>80.397500000000008</v>
      </c>
      <c r="AK13" s="74">
        <f t="shared" si="26"/>
        <v>80.037499999999994</v>
      </c>
      <c r="AL13" s="73">
        <f t="shared" si="26"/>
        <v>57.685000000000002</v>
      </c>
      <c r="AM13" s="74">
        <f t="shared" si="26"/>
        <v>57.473750000000003</v>
      </c>
      <c r="AN13" s="71"/>
      <c r="AO13" s="72">
        <f>SUM(AO4:AO12)</f>
        <v>320</v>
      </c>
      <c r="AP13" s="71"/>
      <c r="AQ13" s="72">
        <f>SUM(AQ4:AQ12)</f>
        <v>19</v>
      </c>
      <c r="AR13" s="71"/>
      <c r="AS13" s="72">
        <f>SUM(AS4:AS12)</f>
        <v>9</v>
      </c>
      <c r="AT13" s="71"/>
      <c r="AU13" s="72">
        <f>SUM(AU4:AU12)</f>
        <v>10</v>
      </c>
      <c r="AV13" s="75"/>
      <c r="AW13" s="76">
        <f>SUM(AW5:AW11)</f>
        <v>365</v>
      </c>
      <c r="AX13" s="75"/>
      <c r="AY13" s="77">
        <f>SUM(AY4:AY12)</f>
        <v>696.07999999999993</v>
      </c>
    </row>
    <row r="14" spans="1:51" ht="15.75" customHeight="1" thickTop="1" thickBot="1">
      <c r="M14" s="79"/>
      <c r="AA14" s="113"/>
      <c r="AB14" s="108"/>
    </row>
    <row r="15" spans="1:51" ht="75.75" customHeight="1" thickBot="1">
      <c r="A15" s="80"/>
      <c r="B15" s="81"/>
      <c r="C15" s="81"/>
      <c r="D15" s="96" t="s">
        <v>0</v>
      </c>
      <c r="E15" s="97"/>
      <c r="F15" s="98" t="s">
        <v>1</v>
      </c>
      <c r="G15" s="97"/>
      <c r="H15" s="98" t="s">
        <v>2</v>
      </c>
      <c r="I15" s="97"/>
      <c r="J15" s="98" t="s">
        <v>3</v>
      </c>
      <c r="K15" s="97"/>
      <c r="L15" s="98" t="s">
        <v>4</v>
      </c>
      <c r="M15" s="97"/>
      <c r="N15" s="98" t="s">
        <v>5</v>
      </c>
      <c r="O15" s="97"/>
      <c r="P15" s="98" t="s">
        <v>6</v>
      </c>
      <c r="Q15" s="97"/>
      <c r="R15" s="98" t="s">
        <v>7</v>
      </c>
      <c r="S15" s="97"/>
      <c r="T15" s="98" t="s">
        <v>9</v>
      </c>
      <c r="U15" s="97"/>
      <c r="V15" s="98" t="s">
        <v>10</v>
      </c>
      <c r="W15" s="97"/>
      <c r="X15" s="98" t="s">
        <v>11</v>
      </c>
      <c r="Y15" s="97"/>
      <c r="Z15" s="98" t="s">
        <v>13</v>
      </c>
      <c r="AA15" s="114"/>
      <c r="AB15" s="108"/>
    </row>
    <row r="16" spans="1:51" ht="83.25" customHeight="1" thickTop="1" thickBot="1">
      <c r="A16" s="82" t="s">
        <v>14</v>
      </c>
      <c r="B16" s="83" t="s">
        <v>16</v>
      </c>
      <c r="C16" s="83" t="s">
        <v>17</v>
      </c>
      <c r="D16" s="84"/>
      <c r="E16" s="85" t="s">
        <v>19</v>
      </c>
      <c r="F16" s="86"/>
      <c r="G16" s="87" t="s">
        <v>19</v>
      </c>
      <c r="H16" s="86"/>
      <c r="I16" s="87" t="s">
        <v>19</v>
      </c>
      <c r="J16" s="88"/>
      <c r="K16" s="89" t="s">
        <v>19</v>
      </c>
      <c r="L16" s="86"/>
      <c r="M16" s="87" t="s">
        <v>19</v>
      </c>
      <c r="N16" s="88"/>
      <c r="O16" s="89" t="s">
        <v>19</v>
      </c>
      <c r="P16" s="86"/>
      <c r="Q16" s="87" t="s">
        <v>19</v>
      </c>
      <c r="R16" s="88"/>
      <c r="S16" s="89" t="s">
        <v>19</v>
      </c>
      <c r="T16" s="86"/>
      <c r="U16" s="87" t="s">
        <v>19</v>
      </c>
      <c r="V16" s="88"/>
      <c r="W16" s="89" t="s">
        <v>19</v>
      </c>
      <c r="X16" s="86"/>
      <c r="Y16" s="87" t="s">
        <v>19</v>
      </c>
      <c r="Z16" s="86"/>
      <c r="AA16" s="115" t="s">
        <v>19</v>
      </c>
      <c r="AB16" s="108"/>
    </row>
    <row r="17" spans="1:28" ht="12.75">
      <c r="A17" s="9">
        <v>103</v>
      </c>
      <c r="B17" s="94">
        <v>43466</v>
      </c>
      <c r="C17" s="94">
        <v>43497</v>
      </c>
      <c r="D17">
        <f ca="1">SUMPRODUCT(($D$1:$AY$1&gt;=$B17)*($D$1:$AY$1&lt;$C17)*($D$2:$AY$2=D$15)*($D$3:$AY$3="MENSUEL")*(OFFSET($D$3:$AY$3,MATCH($A17,$B$4:$B$12,0),0)))</f>
        <v>9</v>
      </c>
      <c r="E17">
        <f t="shared" ref="E17:AA17" ca="1" si="27">SUMPRODUCT(($D$1:$AY$1&gt;=$B17)*($D$1:$AY$1&lt;$C17)*($D$2:$AY$2=E$15)*($D$3:$AY$3="MENSUEL")*(OFFSET($D$3:$AY$3,MATCH($A17,$B$4:$B$12,0),0)))</f>
        <v>0</v>
      </c>
      <c r="F17">
        <f t="shared" ca="1" si="27"/>
        <v>2</v>
      </c>
      <c r="G17">
        <f t="shared" ca="1" si="27"/>
        <v>0</v>
      </c>
      <c r="H17">
        <f t="shared" ca="1" si="27"/>
        <v>0</v>
      </c>
      <c r="I17">
        <f t="shared" ca="1" si="27"/>
        <v>0</v>
      </c>
      <c r="J17">
        <f t="shared" ca="1" si="27"/>
        <v>68</v>
      </c>
      <c r="K17">
        <f t="shared" ca="1" si="27"/>
        <v>0</v>
      </c>
      <c r="L17">
        <f t="shared" ca="1" si="27"/>
        <v>72.77</v>
      </c>
      <c r="M17">
        <f t="shared" ca="1" si="27"/>
        <v>0</v>
      </c>
      <c r="N17">
        <f t="shared" ca="1" si="27"/>
        <v>42.89</v>
      </c>
      <c r="O17">
        <f t="shared" ca="1" si="27"/>
        <v>0</v>
      </c>
      <c r="P17">
        <f t="shared" ca="1" si="27"/>
        <v>20</v>
      </c>
      <c r="Q17">
        <f t="shared" ca="1" si="27"/>
        <v>0</v>
      </c>
      <c r="R17">
        <f t="shared" ca="1" si="27"/>
        <v>0</v>
      </c>
      <c r="S17">
        <f t="shared" ca="1" si="27"/>
        <v>0</v>
      </c>
      <c r="T17">
        <f t="shared" ca="1" si="27"/>
        <v>2</v>
      </c>
      <c r="U17">
        <f t="shared" ca="1" si="27"/>
        <v>0</v>
      </c>
      <c r="V17">
        <f t="shared" ca="1" si="27"/>
        <v>3</v>
      </c>
      <c r="W17">
        <f t="shared" ca="1" si="27"/>
        <v>0</v>
      </c>
      <c r="X17">
        <f t="shared" ca="1" si="27"/>
        <v>0</v>
      </c>
      <c r="Y17">
        <f t="shared" ca="1" si="27"/>
        <v>0</v>
      </c>
      <c r="Z17">
        <f t="shared" ca="1" si="27"/>
        <v>287.58</v>
      </c>
      <c r="AA17">
        <f t="shared" ca="1" si="27"/>
        <v>0</v>
      </c>
    </row>
    <row r="18" spans="1:28" ht="15.75" customHeight="1">
      <c r="M18" s="92"/>
    </row>
    <row r="19" spans="1:28" ht="12.75">
      <c r="P19" s="78"/>
      <c r="Q19" s="78"/>
    </row>
    <row r="21" spans="1:28" ht="15.75" customHeight="1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X21" s="100"/>
      <c r="Y21" s="100"/>
      <c r="Z21" s="100"/>
      <c r="AA21" s="100"/>
      <c r="AB21" s="100"/>
    </row>
    <row r="22" spans="1:28" ht="15.75" customHeight="1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</row>
    <row r="23" spans="1:28" ht="15.75" customHeight="1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</row>
    <row r="24" spans="1:28" ht="15.75" customHeight="1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</row>
    <row r="25" spans="1:28" ht="15.75" customHeight="1">
      <c r="A25" s="101"/>
      <c r="B25" s="103"/>
      <c r="C25" s="103"/>
      <c r="D25" s="101"/>
      <c r="E25" s="101"/>
      <c r="F25" s="101"/>
      <c r="G25" s="101"/>
      <c r="H25" s="101"/>
      <c r="I25" s="101"/>
      <c r="J25" s="101"/>
      <c r="K25" s="101"/>
      <c r="L25" s="101"/>
    </row>
    <row r="26" spans="1:28" ht="15.75" customHeight="1">
      <c r="A26" s="101"/>
      <c r="B26" s="103"/>
      <c r="C26" s="103"/>
      <c r="D26" s="101"/>
      <c r="E26" s="101"/>
      <c r="F26" s="101"/>
      <c r="G26" s="101"/>
      <c r="H26" s="101"/>
      <c r="I26" s="101"/>
      <c r="J26" s="101"/>
      <c r="K26" s="101"/>
      <c r="L26" s="101"/>
    </row>
    <row r="27" spans="1:28" ht="15.75" customHeight="1">
      <c r="A27" s="101"/>
    </row>
    <row r="28" spans="1:28" ht="15.75" customHeight="1">
      <c r="A28" s="101"/>
    </row>
    <row r="29" spans="1:28" ht="15.75" customHeight="1">
      <c r="A29" s="101"/>
    </row>
    <row r="30" spans="1:28" ht="15.75" customHeight="1">
      <c r="A30" s="101"/>
    </row>
    <row r="31" spans="1:28" ht="15.75" customHeight="1">
      <c r="A31" s="101"/>
    </row>
    <row r="32" spans="1:28" ht="15.75" customHeight="1">
      <c r="A32" s="101"/>
      <c r="B32" s="101"/>
      <c r="C32" s="101"/>
    </row>
    <row r="33" spans="1:3" ht="15.75" customHeight="1">
      <c r="A33" s="101"/>
      <c r="B33" s="101"/>
      <c r="C33" s="101"/>
    </row>
    <row r="34" spans="1:3" ht="15.75" customHeight="1">
      <c r="A34" s="101"/>
      <c r="B34" s="101"/>
      <c r="C34" s="101"/>
    </row>
    <row r="35" spans="1:3" ht="15.75" customHeight="1">
      <c r="A35" s="101"/>
      <c r="B35" s="101"/>
      <c r="C35" s="101"/>
    </row>
    <row r="36" spans="1:3" ht="15.75" customHeight="1">
      <c r="A36" s="102"/>
      <c r="B36" s="102"/>
      <c r="C36" s="101"/>
    </row>
    <row r="37" spans="1:3" ht="15.75" customHeight="1">
      <c r="A37" s="102"/>
      <c r="B37" s="102"/>
      <c r="C37" s="101"/>
    </row>
  </sheetData>
  <mergeCells count="3">
    <mergeCell ref="B2:B3"/>
    <mergeCell ref="C2:C3"/>
    <mergeCell ref="A2:A3"/>
  </mergeCells>
  <conditionalFormatting sqref="AK4:AK13 M4:M15">
    <cfRule type="cellIs" dxfId="9" priority="1" operator="greaterThan">
      <formula>85</formula>
    </cfRule>
  </conditionalFormatting>
  <conditionalFormatting sqref="AK4:AK13 M4:M15">
    <cfRule type="cellIs" dxfId="8" priority="2" operator="between">
      <formula>80</formula>
      <formula>84.99</formula>
    </cfRule>
  </conditionalFormatting>
  <conditionalFormatting sqref="AK4:AK13 M4:M15">
    <cfRule type="cellIs" dxfId="7" priority="3" operator="between">
      <formula>79.99</formula>
      <formula>77.5</formula>
    </cfRule>
  </conditionalFormatting>
  <conditionalFormatting sqref="AK4:AK13 M4:M15">
    <cfRule type="cellIs" dxfId="6" priority="4" operator="lessThan">
      <formula>77.5</formula>
    </cfRule>
  </conditionalFormatting>
  <conditionalFormatting sqref="AM4:AM13 O4:O13">
    <cfRule type="cellIs" dxfId="5" priority="5" operator="greaterThanOrEqual">
      <formula>60</formula>
    </cfRule>
  </conditionalFormatting>
  <conditionalFormatting sqref="AM4:AM13 O4:O13">
    <cfRule type="cellIs" dxfId="4" priority="6" operator="lessThan">
      <formula>60</formula>
    </cfRule>
  </conditionalFormatting>
  <conditionalFormatting sqref="AS4:AS13 U4:U13">
    <cfRule type="cellIs" dxfId="3" priority="7" operator="lessThanOrEqual">
      <formula>3</formula>
    </cfRule>
  </conditionalFormatting>
  <conditionalFormatting sqref="AS4:AS13 U4:U13">
    <cfRule type="cellIs" dxfId="2" priority="8" operator="greaterThanOrEqual">
      <formula>4</formula>
    </cfRule>
  </conditionalFormatting>
  <conditionalFormatting sqref="AY4:AY13 AA4:AA13">
    <cfRule type="cellIs" dxfId="1" priority="9" operator="greaterThanOrEqual">
      <formula>5</formula>
    </cfRule>
  </conditionalFormatting>
  <conditionalFormatting sqref="AY4:AY13 AA4:AA13">
    <cfRule type="cellIs" dxfId="0" priority="10" operator="lessThan">
      <formula>5</formula>
    </cfRule>
  </conditionalFormatting>
  <dataValidations count="5">
    <dataValidation type="date" allowBlank="1" showInputMessage="1" showErrorMessage="1" sqref="B17">
      <formula1>C1</formula1>
      <formula2>#REF!</formula2>
    </dataValidation>
    <dataValidation type="date" allowBlank="1" showInputMessage="1" showErrorMessage="1" sqref="C17">
      <formula1>D1</formula1>
      <formula2>AB1</formula2>
    </dataValidation>
    <dataValidation type="list" allowBlank="1" sqref="A17">
      <formula1>$B$4:$B$12</formula1>
    </dataValidation>
    <dataValidation type="date" allowBlank="1" showInputMessage="1" showErrorMessage="1" sqref="A36:B37">
      <formula1>36526</formula1>
      <formula2>36616</formula2>
    </dataValidation>
    <dataValidation type="list" allowBlank="1" showInputMessage="1" showErrorMessage="1" sqref="C36:C37">
      <formula1>$B$9:$B$10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baseColWidth="10" defaultColWidth="14.42578125" defaultRowHeight="15.75" customHeight="1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baseColWidth="10" defaultColWidth="14.42578125" defaultRowHeight="15.75" customHeight="1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baseColWidth="10" defaultColWidth="14.42578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GDI</vt:lpstr>
      <vt:lpstr>RESULTAT MANAGER MATRICE</vt:lpstr>
      <vt:lpstr>2020</vt:lpstr>
      <vt:lpstr>2019</vt:lpstr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</dc:creator>
  <cp:lastModifiedBy>TISSOT</cp:lastModifiedBy>
  <dcterms:created xsi:type="dcterms:W3CDTF">2018-11-23T20:38:16Z</dcterms:created>
  <dcterms:modified xsi:type="dcterms:W3CDTF">2018-11-28T10:55:35Z</dcterms:modified>
</cp:coreProperties>
</file>