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 activeTab="1"/>
  </bookViews>
  <sheets>
    <sheet name="Feuil1" sheetId="1" r:id="rId1"/>
    <sheet name="Feuil2" sheetId="2" r:id="rId2"/>
    <sheet name="DIVERS" sheetId="5" state="hidden" r:id="rId3"/>
    <sheet name="Feuille 1 à imprimer" sheetId="7" state="hidden" r:id="rId4"/>
    <sheet name="Feuille 2 à imprimer" sheetId="6" state="hidden" r:id="rId5"/>
    <sheet name="Races" sheetId="3" state="hidden" r:id="rId6"/>
  </sheets>
  <externalReferences>
    <externalReference r:id="rId7"/>
  </externalReferences>
  <definedNames>
    <definedName name="choix">Feuil1!$B$17:$C$17</definedName>
    <definedName name="classesbases">[1]CLASSES!$A$2:$A$15</definedName>
    <definedName name="évoluer">Feuil1!$B$18:$B$26</definedName>
    <definedName name="magique">Feuil1!$C$18:$C$31</definedName>
    <definedName name="Races">[1]RACES!$A$3:$A$20</definedName>
    <definedName name="SOUS_CLASSES">[1]CLASSES!$B$17:$C$17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/>
  <c r="P18"/>
  <c r="Q18"/>
  <c r="R18"/>
  <c r="S18"/>
  <c r="T18"/>
  <c r="U18"/>
  <c r="N18"/>
  <c r="H13" i="2" s="1"/>
  <c r="F18" i="1"/>
  <c r="H5" i="2" s="1"/>
  <c r="G18" i="1"/>
  <c r="H6" i="2" s="1"/>
  <c r="H18" i="1"/>
  <c r="H7" i="2" s="1"/>
  <c r="I18" i="1"/>
  <c r="H8" i="2" s="1"/>
  <c r="J18" i="1"/>
  <c r="H9" i="2" s="1"/>
  <c r="K18" i="1"/>
  <c r="H10" i="2" s="1"/>
  <c r="L18" i="1"/>
  <c r="H11" i="2" s="1"/>
  <c r="M18" i="1"/>
  <c r="H12" i="2" s="1"/>
  <c r="E18" i="1"/>
  <c r="H4" i="2" s="1"/>
  <c r="E13" l="1"/>
  <c r="E12"/>
  <c r="E11"/>
  <c r="E10"/>
  <c r="E9"/>
  <c r="E8"/>
  <c r="E7"/>
  <c r="E6"/>
  <c r="E5"/>
  <c r="E4"/>
  <c r="G13"/>
  <c r="I13" s="1"/>
  <c r="J13" s="1"/>
  <c r="G12"/>
  <c r="I12" s="1"/>
  <c r="J12" s="1"/>
  <c r="G11"/>
  <c r="I11" s="1"/>
  <c r="J11" s="1"/>
  <c r="G10"/>
  <c r="I10" s="1"/>
  <c r="J10" s="1"/>
  <c r="G9"/>
  <c r="I9" s="1"/>
  <c r="J9" s="1"/>
  <c r="G8"/>
  <c r="I8" s="1"/>
  <c r="J8" s="1"/>
  <c r="G7"/>
  <c r="I7" s="1"/>
  <c r="J7" s="1"/>
  <c r="G6"/>
  <c r="I6" s="1"/>
  <c r="J6" s="1"/>
  <c r="G5"/>
  <c r="I5" s="1"/>
  <c r="J5" s="1"/>
  <c r="G4"/>
  <c r="I4" s="1"/>
  <c r="J4" s="1"/>
  <c r="T60" i="1"/>
  <c r="T59"/>
  <c r="T58"/>
  <c r="T57"/>
  <c r="T56"/>
  <c r="T55"/>
  <c r="T54"/>
  <c r="T53"/>
  <c r="T52"/>
  <c r="T51"/>
  <c r="T50"/>
  <c r="T49"/>
  <c r="T48"/>
  <c r="T47"/>
  <c r="T46"/>
  <c r="T44"/>
  <c r="T43"/>
  <c r="T42"/>
  <c r="T41"/>
  <c r="T40"/>
  <c r="T39"/>
  <c r="T38"/>
  <c r="T37"/>
  <c r="T36"/>
  <c r="T35"/>
  <c r="T15"/>
  <c r="T14"/>
  <c r="T13"/>
  <c r="T12"/>
  <c r="T11"/>
  <c r="T10"/>
  <c r="T9"/>
  <c r="T8"/>
  <c r="T7"/>
  <c r="T6"/>
  <c r="T5"/>
  <c r="T4"/>
  <c r="T3"/>
  <c r="DS4" i="3"/>
</calcChain>
</file>

<file path=xl/sharedStrings.xml><?xml version="1.0" encoding="utf-8"?>
<sst xmlns="http://schemas.openxmlformats.org/spreadsheetml/2006/main" count="764" uniqueCount="358">
  <si>
    <t>SOUS_CLASSES</t>
  </si>
  <si>
    <t>évoluer</t>
  </si>
  <si>
    <t>CLASSES</t>
  </si>
  <si>
    <t>Artilleur</t>
  </si>
  <si>
    <t>Contrôleur animalier</t>
  </si>
  <si>
    <t>Assassin</t>
  </si>
  <si>
    <t>Démoniste</t>
  </si>
  <si>
    <t>Chasseur de prime</t>
  </si>
  <si>
    <t>Mage</t>
  </si>
  <si>
    <t>Chevalier</t>
  </si>
  <si>
    <t>Mage temporelle</t>
  </si>
  <si>
    <t>Guerrier</t>
  </si>
  <si>
    <t>Mage tireur</t>
  </si>
  <si>
    <t>Mécanicien</t>
  </si>
  <si>
    <t>Magofou</t>
  </si>
  <si>
    <t>Pirate</t>
  </si>
  <si>
    <t>Nécromancien</t>
  </si>
  <si>
    <t>Ronin</t>
  </si>
  <si>
    <t>Ninja</t>
  </si>
  <si>
    <t>Samouraï</t>
  </si>
  <si>
    <t>Paladin</t>
  </si>
  <si>
    <t>Ranger</t>
  </si>
  <si>
    <t>Répurgateur</t>
  </si>
  <si>
    <t>Runiste</t>
  </si>
  <si>
    <t>Soigneur</t>
  </si>
  <si>
    <t>Valkyrie</t>
  </si>
  <si>
    <t>magique</t>
  </si>
  <si>
    <t>Nom du joueur :</t>
  </si>
  <si>
    <t>Nom du personnage:</t>
  </si>
  <si>
    <t>RACES :</t>
  </si>
  <si>
    <t>Races</t>
  </si>
  <si>
    <t>CLASSES :</t>
  </si>
  <si>
    <t>Classes de base</t>
  </si>
  <si>
    <t>CARACTÉRISTIQUES</t>
  </si>
  <si>
    <t>COMPLÉMENTS CARACTÉRISTIQUES</t>
  </si>
  <si>
    <t xml:space="preserve"> COMPLÉMENTS   COMPÉTENCES                                                                     COMPLÉMENTS   COMPÉTENCES                                                                           COMPLÉMENTS   COMPÉTENCES                                                                                COMPLÉMENTS   COMPÉTENCES                                                                     COMPLÉMENTS   COMPÉTENCES                                                                           COMPLÉMENTS   COMPÉTENCES                                                                     COMPLÉMENTS   COMPÉTENCES                                                                           COMPLÉMENTS   COMPÉTENCES                                                                                COMPLÉMENTS   COMPÉTENCES                                                                     COMPLÉMENTS   COMPÉTENCES</t>
  </si>
  <si>
    <t>SENS</t>
  </si>
  <si>
    <t>COMPÉTENCES RACIALES</t>
  </si>
  <si>
    <t>FOR</t>
  </si>
  <si>
    <t>DEX</t>
  </si>
  <si>
    <t>CON</t>
  </si>
  <si>
    <t>REF</t>
  </si>
  <si>
    <t>PER</t>
  </si>
  <si>
    <t>INT</t>
  </si>
  <si>
    <t>SAG</t>
  </si>
  <si>
    <t>PSY</t>
  </si>
  <si>
    <t>CHA</t>
  </si>
  <si>
    <t>APP</t>
  </si>
  <si>
    <t xml:space="preserve">ARTS MARTIAUX </t>
  </si>
  <si>
    <t>BAGARRE</t>
  </si>
  <si>
    <t>ARMES CONTONDANTES A UNE  MAIN</t>
  </si>
  <si>
    <t>ARMES CONTONDANTES A DEUX  MAINS</t>
  </si>
  <si>
    <t>ARMES TRANCHANTES A UNE MAIN</t>
  </si>
  <si>
    <t>ARMES TRANCHANTES A DEUX MAINS</t>
  </si>
  <si>
    <t>ALLONGE/HAST/LANCES</t>
  </si>
  <si>
    <t>ARC COURT</t>
  </si>
  <si>
    <t>ARC LONG</t>
  </si>
  <si>
    <t>ARBALETE LÉGÈRE</t>
  </si>
  <si>
    <t>ARBALETE LOURDE</t>
  </si>
  <si>
    <t>FRONDE</t>
  </si>
  <si>
    <t>LANCER</t>
  </si>
  <si>
    <t>ARMES DE POING</t>
  </si>
  <si>
    <t>ARMES D'EPAULE</t>
  </si>
  <si>
    <t>ARMES TECHNOLOGIQUES A UNE MAIN</t>
  </si>
  <si>
    <t>ARMES TECHNOLOGIQUES ADEUX MAINS</t>
  </si>
  <si>
    <t>BELIER</t>
  </si>
  <si>
    <t>BALISTE</t>
  </si>
  <si>
    <t>CATAPULTE</t>
  </si>
  <si>
    <t>EXPLOSIFS MILITAIRES</t>
  </si>
  <si>
    <t>EXPLOSIFS ARTISANAUX</t>
  </si>
  <si>
    <t>PIEGES ARTISANAUX</t>
  </si>
  <si>
    <t>TRAPPES ET FOSSES</t>
  </si>
  <si>
    <t xml:space="preserve">PIEGES MECANIQUES </t>
  </si>
  <si>
    <t>DIAGNOSTIC</t>
  </si>
  <si>
    <t>PREMIERS SOINS</t>
  </si>
  <si>
    <t>CHIRURGIE</t>
  </si>
  <si>
    <t>RÉSISTANCES AUX DROGUES</t>
  </si>
  <si>
    <t>TORTURE</t>
  </si>
  <si>
    <t>ALLUMAGE DE FEU</t>
  </si>
  <si>
    <t>CUISINE</t>
  </si>
  <si>
    <t>CHASSE</t>
  </si>
  <si>
    <t>PÊCHE</t>
  </si>
  <si>
    <t>DÉPEÇAGE</t>
  </si>
  <si>
    <t>CUEILLETTE</t>
  </si>
  <si>
    <t xml:space="preserve"> TECHNIQUES DE SURVIES EN NATURE</t>
  </si>
  <si>
    <t xml:space="preserve">   SENS DE L'ORIENTATION</t>
  </si>
  <si>
    <t>CONDUITE D'ATTELAGE</t>
  </si>
  <si>
    <t>COMPORTEMENT ANIMALIER</t>
  </si>
  <si>
    <t>DRESSAGE</t>
  </si>
  <si>
    <t xml:space="preserve"> EQUITATION</t>
  </si>
  <si>
    <t>Navigation sur carte</t>
  </si>
  <si>
    <t>Navigation aux etoiles</t>
  </si>
  <si>
    <t>Navigation en haute mer</t>
  </si>
  <si>
    <t xml:space="preserve"> Navigation cotiere</t>
  </si>
  <si>
    <t>Gestion d'équipage</t>
  </si>
  <si>
    <t>Piraterie</t>
  </si>
  <si>
    <t>Gestion de Flotte</t>
  </si>
  <si>
    <t>Engins à roues</t>
  </si>
  <si>
    <t>Artisanat…………………..…………….</t>
  </si>
  <si>
    <t>Flècherie</t>
  </si>
  <si>
    <t>Forge</t>
  </si>
  <si>
    <t>Armurerie</t>
  </si>
  <si>
    <t>Pierre/Batiment</t>
  </si>
  <si>
    <t>Engins de siège</t>
  </si>
  <si>
    <t>PICKPOCKET</t>
  </si>
  <si>
    <t>ACROBATIES</t>
  </si>
  <si>
    <t>ENDURANCE</t>
  </si>
  <si>
    <t>EQUILIBRE</t>
  </si>
  <si>
    <t xml:space="preserve">ESCALADE </t>
  </si>
  <si>
    <t>FURTIVITE : DISSIMULATION</t>
  </si>
  <si>
    <t>FURTIVITE : MVT. SILENCIEUX</t>
  </si>
  <si>
    <t>NATATION</t>
  </si>
  <si>
    <t xml:space="preserve">SAUT </t>
  </si>
  <si>
    <t>SPRINT</t>
  </si>
  <si>
    <t>VOL / CHUTE</t>
  </si>
  <si>
    <t>BARATIN</t>
  </si>
  <si>
    <t>COMEDIE</t>
  </si>
  <si>
    <t>CONTACTS ………………………</t>
  </si>
  <si>
    <t>CORRUPTION</t>
  </si>
  <si>
    <t>ELOQUENCE  EN PUBLIQUE</t>
  </si>
  <si>
    <t>ESTIMATION</t>
  </si>
  <si>
    <t>INTERROGATION</t>
  </si>
  <si>
    <t>MANIPULATION</t>
  </si>
  <si>
    <t>MARCHANDAGE</t>
  </si>
  <si>
    <t>NEGOCIATIONS</t>
  </si>
  <si>
    <t>SAGACITE</t>
  </si>
  <si>
    <t>SEDUCTION</t>
  </si>
  <si>
    <t>SURVIE EN MILIEU URBAIN</t>
  </si>
  <si>
    <t>ALCHIMIE</t>
  </si>
  <si>
    <t xml:space="preserve">ANATOMIE </t>
  </si>
  <si>
    <t xml:space="preserve">ARMES </t>
  </si>
  <si>
    <t>CARTOGRAPHIE</t>
  </si>
  <si>
    <t xml:space="preserve">HERALDIQUE </t>
  </si>
  <si>
    <t>LOGISTIQUE</t>
  </si>
  <si>
    <t>HISTOIRE</t>
  </si>
  <si>
    <t>OCCULTISME</t>
  </si>
  <si>
    <t xml:space="preserve">PSYCHOLOGIE </t>
  </si>
  <si>
    <t xml:space="preserve">RELIGION </t>
  </si>
  <si>
    <t>HERBORISTERIE</t>
  </si>
  <si>
    <t xml:space="preserve">THEORIE MAGIQUE  </t>
  </si>
  <si>
    <t xml:space="preserve">THEORIE MILITAIRE </t>
  </si>
  <si>
    <t>VUE</t>
  </si>
  <si>
    <t>OUIE</t>
  </si>
  <si>
    <t>ODORAT</t>
  </si>
  <si>
    <t>COMPÉTENCES RACIALES 1</t>
  </si>
  <si>
    <t>COMPÉTENCES RACIALES 2</t>
  </si>
  <si>
    <t>COMPÉTENCES RACIALES 3</t>
  </si>
  <si>
    <t>-</t>
  </si>
  <si>
    <t>GOBELIN</t>
  </si>
  <si>
    <t>2d6+1</t>
  </si>
  <si>
    <t>2d8+5</t>
  </si>
  <si>
    <t>2d6+2</t>
  </si>
  <si>
    <t>2d6+3</t>
  </si>
  <si>
    <t>2d8-1</t>
  </si>
  <si>
    <t>2d6</t>
  </si>
  <si>
    <t>fsgfg</t>
  </si>
  <si>
    <t>HOBBIT</t>
  </si>
  <si>
    <t>2d8+4</t>
  </si>
  <si>
    <t>3d6</t>
  </si>
  <si>
    <t>2d8+3</t>
  </si>
  <si>
    <t>3d6+1</t>
  </si>
  <si>
    <t>2d8+1</t>
  </si>
  <si>
    <t>HUMANOÏDE</t>
  </si>
  <si>
    <t>3d6+2</t>
  </si>
  <si>
    <t>3d6-1</t>
  </si>
  <si>
    <t>GNOME</t>
  </si>
  <si>
    <t>2d6-1</t>
  </si>
  <si>
    <t>3d8</t>
  </si>
  <si>
    <t>2d10+5</t>
  </si>
  <si>
    <t>ORQUE</t>
  </si>
  <si>
    <t>HOMME SAUVAGE</t>
  </si>
  <si>
    <t>2d8+7</t>
  </si>
  <si>
    <t>2d8</t>
  </si>
  <si>
    <t>1d6</t>
  </si>
  <si>
    <t>1d6+3</t>
  </si>
  <si>
    <t>NAIN</t>
  </si>
  <si>
    <t>2d8+6</t>
  </si>
  <si>
    <t>ELFE</t>
  </si>
  <si>
    <t>SKAVEN (Homme rat)</t>
  </si>
  <si>
    <t>SAURIEN (Homme lézard)</t>
  </si>
  <si>
    <t>2d8+2</t>
  </si>
  <si>
    <t>IDIYVA (Homme chat)</t>
  </si>
  <si>
    <t>HOMME PLANTE</t>
  </si>
  <si>
    <t>HOMMARACTIDE (Homme araignée)</t>
  </si>
  <si>
    <t>2d10</t>
  </si>
  <si>
    <t>3d10</t>
  </si>
  <si>
    <t>1d10+1</t>
  </si>
  <si>
    <t>2d6-4</t>
  </si>
  <si>
    <t>OGRE</t>
  </si>
  <si>
    <t>2d8+9</t>
  </si>
  <si>
    <t>2d8+8</t>
  </si>
  <si>
    <t>ORYCTOMAGUS (Homme lapin)</t>
  </si>
  <si>
    <t>4d8+2</t>
  </si>
  <si>
    <t>3d8+1</t>
  </si>
  <si>
    <t>3d6+6</t>
  </si>
  <si>
    <t>3d6+4</t>
  </si>
  <si>
    <t>2d10+6</t>
  </si>
  <si>
    <t>TROLL</t>
  </si>
  <si>
    <t>3d6+10</t>
  </si>
  <si>
    <t>1d8+1</t>
  </si>
  <si>
    <t>1d12</t>
  </si>
  <si>
    <t>1d10</t>
  </si>
  <si>
    <t>DÉMON</t>
  </si>
  <si>
    <t>3d8+3</t>
  </si>
  <si>
    <t>COMPÉTENCES</t>
  </si>
  <si>
    <t>Moyenne</t>
  </si>
  <si>
    <t>magie/chakra</t>
  </si>
  <si>
    <t>For</t>
  </si>
  <si>
    <t>Dex</t>
  </si>
  <si>
    <t>Con</t>
  </si>
  <si>
    <t>Ref</t>
  </si>
  <si>
    <t>Per</t>
  </si>
  <si>
    <t>Int</t>
  </si>
  <si>
    <t>Sag</t>
  </si>
  <si>
    <t>Psy</t>
  </si>
  <si>
    <t>Cha</t>
  </si>
  <si>
    <t>App</t>
  </si>
  <si>
    <t>Combat</t>
  </si>
  <si>
    <t>Téchniques</t>
  </si>
  <si>
    <t>Physique</t>
  </si>
  <si>
    <t>Sociales</t>
  </si>
  <si>
    <t>Pilotage</t>
  </si>
  <si>
    <t>connaissances</t>
  </si>
  <si>
    <t>Magie</t>
  </si>
  <si>
    <t>Archer</t>
  </si>
  <si>
    <t>Barbare</t>
  </si>
  <si>
    <t>Courtisane</t>
  </si>
  <si>
    <t>Dresseur</t>
  </si>
  <si>
    <t>Erudit</t>
  </si>
  <si>
    <t>Forgeron</t>
  </si>
  <si>
    <t>Inventeur</t>
  </si>
  <si>
    <t>Marin</t>
  </si>
  <si>
    <t>Médecin</t>
  </si>
  <si>
    <t>Mercenaire</t>
  </si>
  <si>
    <t>Moine</t>
  </si>
  <si>
    <t>Voleur</t>
  </si>
  <si>
    <t>Classes évoluer</t>
  </si>
  <si>
    <t>Classes magique</t>
  </si>
  <si>
    <t>CARAC</t>
  </si>
  <si>
    <t>BONUS +</t>
  </si>
  <si>
    <t>SCORE DE BASE</t>
  </si>
  <si>
    <t>ENCOMBREMENT</t>
  </si>
  <si>
    <t>LANGUES MAX</t>
  </si>
  <si>
    <t>-15</t>
  </si>
  <si>
    <t>Lobotomie</t>
  </si>
  <si>
    <t>¼</t>
  </si>
  <si>
    <t>½</t>
  </si>
  <si>
    <t>¾</t>
  </si>
  <si>
    <t>COMPÉTENCES DE COMBAT :</t>
  </si>
  <si>
    <t>COMPETENCES TECHNIQUES :</t>
  </si>
  <si>
    <r>
      <t>COMPÉTENCES SOCIALES</t>
    </r>
    <r>
      <rPr>
        <b/>
        <sz val="9"/>
        <rFont val="Arial"/>
        <family val="2"/>
      </rPr>
      <t> :</t>
    </r>
  </si>
  <si>
    <t>TOTAL</t>
  </si>
  <si>
    <r>
      <t xml:space="preserve">                       base x (INT+CHA)&lt;30 </t>
    </r>
    <r>
      <rPr>
        <b/>
        <sz val="9"/>
        <rFont val="Wingdings"/>
        <charset val="2"/>
      </rPr>
      <t>à</t>
    </r>
  </si>
  <si>
    <t>à mains nues :</t>
  </si>
  <si>
    <r>
      <t xml:space="preserve">                     base x (FOR+DEX)&lt;40  </t>
    </r>
    <r>
      <rPr>
        <b/>
        <sz val="9"/>
        <rFont val="Wingdings"/>
        <charset val="2"/>
      </rPr>
      <t>à</t>
    </r>
  </si>
  <si>
    <t>SURVIE</t>
  </si>
  <si>
    <t xml:space="preserve">                     base x (Int+Dex)&lt;20 à</t>
  </si>
  <si>
    <t xml:space="preserve">CONTACTS ………………………… </t>
  </si>
  <si>
    <t>ELOQUENCE EN PUBLIC</t>
  </si>
  <si>
    <t xml:space="preserve">armes blanches : </t>
  </si>
  <si>
    <r>
      <t xml:space="preserve">                       base x (FOR+DEX)&lt;35 </t>
    </r>
    <r>
      <rPr>
        <b/>
        <sz val="9"/>
        <rFont val="Wingdings"/>
        <charset val="2"/>
      </rPr>
      <t>à</t>
    </r>
  </si>
  <si>
    <t xml:space="preserve">INTERROGATION </t>
  </si>
  <si>
    <t>ANIMALERIE</t>
  </si>
  <si>
    <t xml:space="preserve">                       base x (INT+CHA)&lt;20 à</t>
  </si>
  <si>
    <t>armes de jet/trait:</t>
  </si>
  <si>
    <r>
      <t xml:space="preserve">          </t>
    </r>
    <r>
      <rPr>
        <b/>
        <u/>
        <sz val="9"/>
        <rFont val="Arial"/>
        <family val="2"/>
      </rPr>
      <t xml:space="preserve">CONNAISSANCES : </t>
    </r>
  </si>
  <si>
    <r>
      <t xml:space="preserve">                      base x (PER+DEX)&lt;25  </t>
    </r>
    <r>
      <rPr>
        <b/>
        <sz val="9"/>
        <rFont val="Wingdings"/>
        <charset val="2"/>
      </rPr>
      <t>à</t>
    </r>
  </si>
  <si>
    <r>
      <t xml:space="preserve">                       base x (INT+SAG)&lt;20 </t>
    </r>
    <r>
      <rPr>
        <b/>
        <sz val="9"/>
        <rFont val="Wingdings"/>
        <charset val="2"/>
      </rPr>
      <t>à</t>
    </r>
  </si>
  <si>
    <t>NAVIGATION</t>
  </si>
  <si>
    <t xml:space="preserve">                       base x (Int+Sag)&lt;20 à</t>
  </si>
  <si>
    <t>armes à feu :</t>
  </si>
  <si>
    <t>RELIGION</t>
  </si>
  <si>
    <t>Navigation cotiere</t>
  </si>
  <si>
    <r>
      <t xml:space="preserve">      MAGIQUES</t>
    </r>
    <r>
      <rPr>
        <b/>
        <u/>
        <sz val="9"/>
        <rFont val="Arial"/>
        <family val="2"/>
      </rPr>
      <t xml:space="preserve"> : </t>
    </r>
  </si>
  <si>
    <t>technologie :</t>
  </si>
  <si>
    <t>ARTISANAT/METIER:</t>
  </si>
  <si>
    <t>ASSIMILATION</t>
  </si>
  <si>
    <t xml:space="preserve">                       base x (Int+Dex)&lt;20 à</t>
  </si>
  <si>
    <t>CONCENTRATION</t>
  </si>
  <si>
    <t>CONCORDANCE</t>
  </si>
  <si>
    <t>DIRRECTION SORT</t>
  </si>
  <si>
    <t>PERCEPTION DU POUVOIR</t>
  </si>
  <si>
    <t>armes lourdes :</t>
  </si>
  <si>
    <t>RUNES</t>
  </si>
  <si>
    <r>
      <t xml:space="preserve">                      base x (PER+FOR)&lt;25  </t>
    </r>
    <r>
      <rPr>
        <b/>
        <sz val="9"/>
        <rFont val="Wingdings"/>
        <charset val="2"/>
      </rPr>
      <t>à</t>
    </r>
  </si>
  <si>
    <t>SAVOIR EN DEMON / DIABLE</t>
  </si>
  <si>
    <t>SAVOIR EN DRAGONS</t>
  </si>
  <si>
    <t>SAVOIR EN RUNES</t>
  </si>
  <si>
    <t>SAVOIR EN SORTS</t>
  </si>
  <si>
    <t>SORT DÉFENSIF OU NEUTRE</t>
  </si>
  <si>
    <t>PICKPOCKET base x (DEX+REF)</t>
  </si>
  <si>
    <t>pièges rudimentaires :</t>
  </si>
  <si>
    <t>Technique Ninja</t>
  </si>
  <si>
    <r>
      <t xml:space="preserve">                      base x (INT+DEX)&lt;40  </t>
    </r>
    <r>
      <rPr>
        <b/>
        <sz val="9"/>
        <rFont val="Wingdings"/>
        <charset val="2"/>
      </rPr>
      <t>à</t>
    </r>
  </si>
  <si>
    <t>PHYSIQUES :</t>
  </si>
  <si>
    <r>
      <t xml:space="preserve">                     base x (CON+DEX)&lt;40 </t>
    </r>
    <r>
      <rPr>
        <b/>
        <sz val="9"/>
        <rFont val="Wingdings"/>
        <charset val="2"/>
      </rPr>
      <t>à</t>
    </r>
  </si>
  <si>
    <t>GENJUTSU</t>
  </si>
  <si>
    <t>INVOCATIONS</t>
  </si>
  <si>
    <t>KINJUTSU</t>
  </si>
  <si>
    <t>NINJUTSU</t>
  </si>
  <si>
    <t>PERCEPTION DU CHAKRA</t>
  </si>
  <si>
    <t>SAVOIR EN PARCHEMIN</t>
  </si>
  <si>
    <t>COMPÉTENCES MÉDICALES :</t>
  </si>
  <si>
    <t>SAVOIR EN SCEAUX</t>
  </si>
  <si>
    <t>TAÏJUTSU</t>
  </si>
  <si>
    <t xml:space="preserve">MEDECINE : </t>
  </si>
  <si>
    <r>
      <t xml:space="preserve">                     base x (INT+DEX)&lt;20 </t>
    </r>
    <r>
      <rPr>
        <b/>
        <sz val="9"/>
        <rFont val="Wingdings"/>
        <charset val="2"/>
      </rPr>
      <t>à</t>
    </r>
  </si>
  <si>
    <t>Charge maximale :</t>
  </si>
  <si>
    <t>INVENTAIRE :</t>
  </si>
  <si>
    <t>SPECIAL :</t>
  </si>
  <si>
    <t xml:space="preserve">PISTAGE </t>
  </si>
  <si>
    <t xml:space="preserve">CHERCHER </t>
  </si>
  <si>
    <t>EPREUVE DE FORCE FOR x3</t>
  </si>
  <si>
    <t>INITIATIVE</t>
  </si>
  <si>
    <t xml:space="preserve">ESQUIVE = </t>
  </si>
  <si>
    <t>VIGILANCE =</t>
  </si>
  <si>
    <t xml:space="preserve">OUIE </t>
  </si>
  <si>
    <r>
      <t>Rouge=(non modifiable lors de la création)</t>
    </r>
    <r>
      <rPr>
        <b/>
        <sz val="10"/>
        <rFont val="Arial"/>
        <family val="2"/>
      </rPr>
      <t xml:space="preserve"> les caracs ci-dessus correspondent aux bonus+ sauf celles précisées ‘‘score de’’</t>
    </r>
  </si>
  <si>
    <t>Caractéristiques du personnage</t>
  </si>
  <si>
    <t>Caractéristiques</t>
  </si>
  <si>
    <t>FORCE</t>
  </si>
  <si>
    <t>DEXTÉRITÉ</t>
  </si>
  <si>
    <t>CONSTITUTION</t>
  </si>
  <si>
    <t>RÉFLEXE</t>
  </si>
  <si>
    <t>PERCEPTION</t>
  </si>
  <si>
    <t>SOUS CLASSES :</t>
  </si>
  <si>
    <t>INTELLIGENCE</t>
  </si>
  <si>
    <t>SAGESSE</t>
  </si>
  <si>
    <t>Sexe  :</t>
  </si>
  <si>
    <t>Âge  :</t>
  </si>
  <si>
    <t>PSYCHISME</t>
  </si>
  <si>
    <t>Couleur de yeux :</t>
  </si>
  <si>
    <t>Taille:</t>
  </si>
  <si>
    <t>CHARISME</t>
  </si>
  <si>
    <t>Couleur des cheveux :</t>
  </si>
  <si>
    <t>Poids:</t>
  </si>
  <si>
    <t>APPARENCE</t>
  </si>
  <si>
    <t>Apparence :</t>
  </si>
  <si>
    <t>Bonus défensif</t>
  </si>
  <si>
    <t>Points de vie :</t>
  </si>
  <si>
    <t>Monnaie</t>
  </si>
  <si>
    <r>
      <rPr>
        <b/>
        <sz val="12"/>
        <color rgb="FF01D758"/>
        <rFont val="Times New Roman"/>
        <family val="1"/>
      </rPr>
      <t>pierre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rgb="FFE0115F"/>
        <rFont val="Times New Roman"/>
        <family val="1"/>
      </rPr>
      <t>précieuse</t>
    </r>
  </si>
  <si>
    <t>Or</t>
  </si>
  <si>
    <t>Argent</t>
  </si>
  <si>
    <t>Bronze</t>
  </si>
  <si>
    <t>Possession</t>
  </si>
  <si>
    <t>Points de magie :</t>
  </si>
  <si>
    <t>POINTS DE DESTIN</t>
  </si>
  <si>
    <t>POINTS DE FORTUNES</t>
  </si>
  <si>
    <t>COMPÉTENCES DE CLASSES</t>
  </si>
  <si>
    <t xml:space="preserve"> </t>
  </si>
  <si>
    <t>CARACTERISTIQUES</t>
  </si>
  <si>
    <t>Dés type</t>
  </si>
  <si>
    <t>Jet de base</t>
  </si>
  <si>
    <t>Classe</t>
  </si>
  <si>
    <t xml:space="preserve"> +/- divers</t>
  </si>
  <si>
    <t>Bonus +</t>
  </si>
  <si>
    <t xml:space="preserve"> ou magique</t>
  </si>
</sst>
</file>

<file path=xl/styles.xml><?xml version="1.0" encoding="utf-8"?>
<styleSheet xmlns="http://schemas.openxmlformats.org/spreadsheetml/2006/main"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0"/>
      <color theme="1"/>
      <name val="Rosewood Std Regula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Rosewood Std Regular"/>
      <family val="5"/>
    </font>
    <font>
      <sz val="16"/>
      <color theme="1"/>
      <name val="Rosewood Std Regular"/>
      <family val="5"/>
    </font>
    <font>
      <b/>
      <sz val="12"/>
      <color theme="1"/>
      <name val="Rosewood Std Regular"/>
      <family val="5"/>
    </font>
    <font>
      <b/>
      <sz val="16"/>
      <color theme="1"/>
      <name val="Times New Roman"/>
      <family val="1"/>
    </font>
    <font>
      <i/>
      <sz val="18"/>
      <color theme="1"/>
      <name val="Rosewood Std Regular"/>
      <family val="5"/>
    </font>
    <font>
      <b/>
      <sz val="11"/>
      <color theme="1"/>
      <name val="Rosewood Std Regular"/>
      <family val="5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3F3F3F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4"/>
      <name val="Times New Roman"/>
      <family val="1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name val="Wingdings"/>
      <charset val="2"/>
    </font>
    <font>
      <sz val="9"/>
      <name val="Arial"/>
      <family val="2"/>
    </font>
    <font>
      <sz val="8.5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  <font>
      <b/>
      <sz val="10"/>
      <color indexed="10"/>
      <name val="Arial"/>
      <family val="2"/>
    </font>
    <font>
      <sz val="8"/>
      <color rgb="FF000000"/>
      <name val="Tahoma"/>
      <family val="2"/>
    </font>
    <font>
      <sz val="14"/>
      <color theme="1"/>
      <name val="Rosewood Std Regular"/>
      <family val="5"/>
    </font>
    <font>
      <b/>
      <i/>
      <sz val="13"/>
      <color theme="1"/>
      <name val="Times New Roman"/>
      <family val="1"/>
    </font>
    <font>
      <sz val="18"/>
      <color theme="1"/>
      <name val="Rosewood Std Regular"/>
      <family val="5"/>
    </font>
    <font>
      <b/>
      <sz val="13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sz val="11"/>
      <color theme="1"/>
      <name val="Times New Roman"/>
      <family val="1"/>
    </font>
    <font>
      <i/>
      <sz val="17"/>
      <color rgb="FFF30B0B"/>
      <name val="Rosewood Std Regular"/>
      <family val="5"/>
    </font>
    <font>
      <b/>
      <sz val="20"/>
      <color rgb="FFF30B0B"/>
      <name val="Hobo Std"/>
      <family val="2"/>
    </font>
    <font>
      <b/>
      <i/>
      <sz val="15"/>
      <color theme="1"/>
      <name val="Rosewood Std Regular"/>
      <family val="5"/>
    </font>
    <font>
      <b/>
      <sz val="12"/>
      <color theme="1"/>
      <name val="Times New Roman"/>
      <family val="1"/>
    </font>
    <font>
      <b/>
      <sz val="12"/>
      <color rgb="FF01D758"/>
      <name val="Times New Roman"/>
      <family val="1"/>
    </font>
    <font>
      <b/>
      <sz val="12"/>
      <color rgb="FFE0115F"/>
      <name val="Times New Roman"/>
      <family val="1"/>
    </font>
    <font>
      <b/>
      <sz val="12"/>
      <color rgb="FFFFD700"/>
      <name val="Times New Roman"/>
      <family val="1"/>
    </font>
    <font>
      <b/>
      <sz val="12"/>
      <color rgb="FFA3A3A3"/>
      <name val="Times New Roman"/>
      <family val="1"/>
    </font>
    <font>
      <b/>
      <sz val="12"/>
      <color rgb="FF614E1A"/>
      <name val="Times New Roman"/>
      <family val="1"/>
    </font>
    <font>
      <i/>
      <sz val="14"/>
      <color rgb="FF0060A8"/>
      <name val="Rosewood Std Regular"/>
      <family val="5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.5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b/>
      <sz val="14"/>
      <color rgb="FF9C6500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b/>
      <sz val="14"/>
      <color theme="0"/>
      <name val="Times New Roman"/>
      <family val="1"/>
    </font>
    <font>
      <sz val="16"/>
      <color theme="0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8"/>
      <color rgb="FF9C0006"/>
      <name val="Calibri"/>
      <family val="2"/>
      <scheme val="minor"/>
    </font>
    <font>
      <b/>
      <sz val="20"/>
      <color rgb="FF1D8F2B"/>
      <name val="Calibri"/>
      <family val="2"/>
      <scheme val="minor"/>
    </font>
    <font>
      <b/>
      <sz val="18"/>
      <color rgb="FF00610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8"/>
      <color theme="7" tint="-0.249977111117893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C0000"/>
        <bgColor indexed="64"/>
      </patternFill>
    </fill>
    <fill>
      <patternFill patternType="solid">
        <fgColor rgb="FFFF896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B3B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568D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theme="0" tint="-0.24994659260841701"/>
        <bgColor indexed="65"/>
      </patternFill>
    </fill>
    <fill>
      <patternFill patternType="gray0625">
        <fgColor theme="0" tint="-0.24994659260841701"/>
        <bgColor theme="0"/>
      </patternFill>
    </fill>
    <fill>
      <patternFill patternType="gray0625">
        <fgColor rgb="FF000000"/>
        <bgColor rgb="FFF2F2F2"/>
      </patternFill>
    </fill>
    <fill>
      <patternFill patternType="lightGray">
        <fgColor rgb="FF000000"/>
        <bgColor rgb="FFCCCCCC"/>
      </patternFill>
    </fill>
    <fill>
      <patternFill patternType="gray0625"/>
    </fill>
    <fill>
      <patternFill patternType="solid">
        <fgColor rgb="FFFF0000"/>
        <bgColor indexed="64"/>
      </patternFill>
    </fill>
    <fill>
      <patternFill patternType="solid">
        <fgColor rgb="FFB8FEB4"/>
        <bgColor indexed="64"/>
      </patternFill>
    </fill>
    <fill>
      <patternFill patternType="mediumGray">
        <fgColor indexed="13"/>
      </patternFill>
    </fill>
  </fills>
  <borders count="157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/>
      <top style="double">
        <color rgb="FF3F3F3F"/>
      </top>
      <bottom style="double">
        <color auto="1"/>
      </bottom>
      <diagonal/>
    </border>
    <border>
      <left/>
      <right/>
      <top style="double">
        <color rgb="FF3F3F3F"/>
      </top>
      <bottom style="double">
        <color auto="1"/>
      </bottom>
      <diagonal/>
    </border>
    <border>
      <left/>
      <right style="double">
        <color rgb="FF3F3F3F"/>
      </right>
      <top style="double">
        <color rgb="FF3F3F3F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3F3F3F"/>
      </right>
      <top style="double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double">
        <color auto="1"/>
      </top>
      <bottom style="thin">
        <color auto="1"/>
      </bottom>
      <diagonal/>
    </border>
    <border>
      <left style="thin">
        <color rgb="FF3F3F3F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rgb="FF3F3F3F"/>
      </bottom>
      <diagonal/>
    </border>
    <border>
      <left style="dashed">
        <color rgb="FF7F7F7F"/>
      </left>
      <right style="dashed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dashed">
        <color rgb="FF7F7F7F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ashed">
        <color rgb="FF7F7F7F"/>
      </right>
      <top style="thin">
        <color auto="1"/>
      </top>
      <bottom style="thin">
        <color auto="1"/>
      </bottom>
      <diagonal/>
    </border>
    <border>
      <left style="dashed">
        <color rgb="FF7F7F7F"/>
      </left>
      <right style="dashed">
        <color rgb="FF7F7F7F"/>
      </right>
      <top/>
      <bottom style="thin">
        <color rgb="FF7F7F7F"/>
      </bottom>
      <diagonal/>
    </border>
    <border>
      <left style="hair">
        <color auto="1"/>
      </left>
      <right/>
      <top/>
      <bottom/>
      <diagonal/>
    </border>
    <border>
      <left style="dashed">
        <color rgb="FF7F7F7F"/>
      </left>
      <right style="dashed">
        <color rgb="FF7F7F7F"/>
      </right>
      <top style="medium">
        <color auto="1"/>
      </top>
      <bottom style="thin">
        <color rgb="FF7F7F7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dashed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hair">
        <color auto="1"/>
      </left>
      <right/>
      <top style="dashed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dashed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mediumDashed">
        <color indexed="55"/>
      </bottom>
      <diagonal/>
    </border>
    <border>
      <left/>
      <right style="double">
        <color auto="1"/>
      </right>
      <top/>
      <bottom style="mediumDashed">
        <color indexed="55"/>
      </bottom>
      <diagonal/>
    </border>
    <border>
      <left style="double">
        <color auto="1"/>
      </left>
      <right style="dashed">
        <color theme="6" tint="-0.24994659260841701"/>
      </right>
      <top style="mediumDashed">
        <color theme="6" tint="-0.24994659260841701"/>
      </top>
      <bottom/>
      <diagonal/>
    </border>
    <border>
      <left style="dashed">
        <color theme="6" tint="-0.24994659260841701"/>
      </left>
      <right style="hair">
        <color auto="1"/>
      </right>
      <top style="mediumDashed">
        <color theme="6" tint="-0.24994659260841701"/>
      </top>
      <bottom/>
      <diagonal/>
    </border>
    <border>
      <left style="hair">
        <color auto="1"/>
      </left>
      <right style="hair">
        <color auto="1"/>
      </right>
      <top style="mediumDashed">
        <color theme="6" tint="-0.24994659260841701"/>
      </top>
      <bottom/>
      <diagonal/>
    </border>
    <border>
      <left style="hair">
        <color auto="1"/>
      </left>
      <right style="thin">
        <color auto="1"/>
      </right>
      <top style="mediumDashed">
        <color theme="6" tint="-0.24994659260841701"/>
      </top>
      <bottom/>
      <diagonal/>
    </border>
    <border>
      <left/>
      <right/>
      <top style="mediumDashed">
        <color indexed="55"/>
      </top>
      <bottom/>
      <diagonal/>
    </border>
    <border>
      <left/>
      <right style="double">
        <color auto="1"/>
      </right>
      <top style="mediumDashed">
        <color indexed="55"/>
      </top>
      <bottom/>
      <diagonal/>
    </border>
    <border>
      <left style="double">
        <color auto="1"/>
      </left>
      <right/>
      <top style="mediumDashed">
        <color theme="6" tint="-0.24994659260841701"/>
      </top>
      <bottom/>
      <diagonal/>
    </border>
    <border>
      <left style="double">
        <color auto="1"/>
      </left>
      <right style="dashed">
        <color theme="6" tint="-0.24994659260841701"/>
      </right>
      <top/>
      <bottom style="thin">
        <color auto="1"/>
      </bottom>
      <diagonal/>
    </border>
    <border>
      <left style="dashed">
        <color theme="6" tint="-0.2499465926084170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ashed">
        <color indexed="55"/>
      </bottom>
      <diagonal/>
    </border>
    <border>
      <left style="double">
        <color auto="1"/>
      </left>
      <right style="hair">
        <color auto="1"/>
      </right>
      <top style="dashed">
        <color indexed="55"/>
      </top>
      <bottom style="dashed">
        <color indexed="55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dashed">
        <color indexed="55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/>
      <diagonal/>
    </border>
    <border>
      <left style="dashed">
        <color auto="1"/>
      </left>
      <right/>
      <top style="double">
        <color auto="1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ashed">
        <color auto="1"/>
      </right>
      <top/>
      <bottom style="hair">
        <color auto="1"/>
      </bottom>
      <diagonal/>
    </border>
    <border>
      <left/>
      <right style="dashed">
        <color auto="1"/>
      </right>
      <top style="hair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hair">
        <color auto="1"/>
      </right>
      <top style="hair">
        <color auto="1"/>
      </top>
      <bottom style="dashed">
        <color auto="1"/>
      </bottom>
      <diagonal/>
    </border>
    <border>
      <left/>
      <right style="double">
        <color auto="1"/>
      </right>
      <top style="hair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dashed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ashed">
        <color auto="1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 style="dashed">
        <color auto="1"/>
      </left>
      <right style="hair">
        <color auto="1"/>
      </right>
      <top style="dashed">
        <color auto="1"/>
      </top>
      <bottom/>
      <diagonal/>
    </border>
    <border diagonalUp="1">
      <left/>
      <right style="dashed">
        <color auto="1"/>
      </right>
      <top style="dashed">
        <color auto="1"/>
      </top>
      <bottom/>
      <diagonal style="thin">
        <color auto="1"/>
      </diagonal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hair">
        <color auto="1"/>
      </right>
      <top/>
      <bottom/>
      <diagonal/>
    </border>
    <border diagonalUp="1">
      <left/>
      <right style="dashed">
        <color auto="1"/>
      </right>
      <top/>
      <bottom/>
      <diagonal style="thin">
        <color auto="1"/>
      </diagonal>
    </border>
    <border>
      <left style="dashed">
        <color auto="1"/>
      </left>
      <right/>
      <top/>
      <bottom style="hair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ashed">
        <color auto="1"/>
      </left>
      <right style="hair">
        <color auto="1"/>
      </right>
      <top/>
      <bottom style="thin">
        <color auto="1"/>
      </bottom>
      <diagonal/>
    </border>
    <border diagonalUp="1">
      <left/>
      <right style="dashed">
        <color auto="1"/>
      </right>
      <top/>
      <bottom style="thin">
        <color auto="1"/>
      </bottom>
      <diagonal style="thin">
        <color auto="1"/>
      </diagonal>
    </border>
    <border>
      <left style="double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hair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hair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double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hair">
        <color auto="1"/>
      </top>
      <bottom/>
      <diagonal/>
    </border>
    <border>
      <left style="dashed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rgb="FF7F7F7F"/>
      </left>
      <right style="dashed">
        <color rgb="FF7F7F7F"/>
      </right>
      <top style="thin">
        <color rgb="FF7F7F7F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</borders>
  <cellStyleXfs count="17">
    <xf numFmtId="0" fontId="0" fillId="0" borderId="0"/>
    <xf numFmtId="0" fontId="1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7" applyNumberFormat="0" applyAlignment="0" applyProtection="0"/>
    <xf numFmtId="0" fontId="1" fillId="8" borderId="0" applyNumberFormat="0" applyBorder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4" fillId="18" borderId="0" applyNumberFormat="0" applyBorder="0" applyAlignment="0" applyProtection="0"/>
  </cellStyleXfs>
  <cellXfs count="450">
    <xf numFmtId="0" fontId="0" fillId="0" borderId="0" xfId="0"/>
    <xf numFmtId="0" fontId="2" fillId="0" borderId="0" xfId="0" applyFont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0" borderId="1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/>
    <xf numFmtId="0" fontId="15" fillId="0" borderId="10" xfId="0" applyFont="1" applyBorder="1" applyAlignment="1">
      <alignment horizontal="right" vertical="center"/>
    </xf>
    <xf numFmtId="0" fontId="16" fillId="0" borderId="11" xfId="0" applyFont="1" applyBorder="1" applyAlignment="1">
      <alignment horizontal="left" vertical="center"/>
    </xf>
    <xf numFmtId="0" fontId="17" fillId="0" borderId="1" xfId="0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2" fillId="7" borderId="29" xfId="5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12" fillId="7" borderId="30" xfId="5" applyBorder="1" applyAlignment="1">
      <alignment horizontal="center" vertical="center" wrapText="1"/>
    </xf>
    <xf numFmtId="0" fontId="26" fillId="3" borderId="31" xfId="0" applyFont="1" applyFill="1" applyBorder="1" applyAlignment="1" applyProtection="1">
      <alignment horizontal="center" vertical="center" wrapText="1"/>
      <protection hidden="1"/>
    </xf>
    <xf numFmtId="0" fontId="26" fillId="3" borderId="29" xfId="0" applyFont="1" applyFill="1" applyBorder="1" applyAlignment="1" applyProtection="1">
      <alignment horizontal="center" vertical="center" wrapText="1"/>
      <protection hidden="1"/>
    </xf>
    <xf numFmtId="0" fontId="27" fillId="19" borderId="29" xfId="0" applyFont="1" applyFill="1" applyBorder="1" applyAlignment="1" applyProtection="1">
      <alignment horizontal="center" vertical="center" wrapText="1"/>
      <protection hidden="1"/>
    </xf>
    <xf numFmtId="0" fontId="27" fillId="20" borderId="29" xfId="0" applyFont="1" applyFill="1" applyBorder="1" applyAlignment="1" applyProtection="1">
      <alignment horizontal="center" vertical="center" wrapText="1"/>
      <protection hidden="1"/>
    </xf>
    <xf numFmtId="0" fontId="27" fillId="21" borderId="29" xfId="0" applyFont="1" applyFill="1" applyBorder="1" applyAlignment="1" applyProtection="1">
      <alignment horizontal="center" vertical="center" wrapText="1"/>
      <protection hidden="1"/>
    </xf>
    <xf numFmtId="0" fontId="28" fillId="22" borderId="29" xfId="0" applyFont="1" applyFill="1" applyBorder="1" applyAlignment="1" applyProtection="1">
      <alignment horizontal="center" vertical="center" wrapText="1"/>
      <protection hidden="1"/>
    </xf>
    <xf numFmtId="0" fontId="28" fillId="23" borderId="29" xfId="0" applyFont="1" applyFill="1" applyBorder="1" applyAlignment="1" applyProtection="1">
      <alignment horizontal="center" vertical="center" wrapText="1"/>
      <protection hidden="1"/>
    </xf>
    <xf numFmtId="0" fontId="26" fillId="23" borderId="29" xfId="0" applyFont="1" applyFill="1" applyBorder="1" applyAlignment="1" applyProtection="1">
      <alignment horizontal="center" vertical="center" wrapText="1"/>
      <protection hidden="1"/>
    </xf>
    <xf numFmtId="0" fontId="26" fillId="24" borderId="29" xfId="0" applyFont="1" applyFill="1" applyBorder="1" applyAlignment="1" applyProtection="1">
      <alignment horizontal="center" vertical="center" wrapText="1"/>
      <protection hidden="1"/>
    </xf>
    <xf numFmtId="0" fontId="26" fillId="25" borderId="29" xfId="0" applyFont="1" applyFill="1" applyBorder="1" applyAlignment="1" applyProtection="1">
      <alignment horizontal="center" vertical="center" wrapText="1"/>
      <protection hidden="1"/>
    </xf>
    <xf numFmtId="0" fontId="26" fillId="26" borderId="29" xfId="0" applyFont="1" applyFill="1" applyBorder="1" applyAlignment="1" applyProtection="1">
      <alignment horizontal="center" vertical="center" wrapText="1"/>
      <protection hidden="1"/>
    </xf>
    <xf numFmtId="0" fontId="26" fillId="27" borderId="29" xfId="0" applyFont="1" applyFill="1" applyBorder="1" applyAlignment="1" applyProtection="1">
      <alignment horizontal="center" vertical="center" wrapText="1"/>
      <protection hidden="1"/>
    </xf>
    <xf numFmtId="0" fontId="26" fillId="28" borderId="29" xfId="0" applyFont="1" applyFill="1" applyBorder="1" applyAlignment="1" applyProtection="1">
      <alignment horizontal="center" vertical="center" wrapText="1"/>
      <protection hidden="1"/>
    </xf>
    <xf numFmtId="0" fontId="26" fillId="29" borderId="29" xfId="0" applyFont="1" applyFill="1" applyBorder="1" applyAlignment="1" applyProtection="1">
      <alignment horizontal="center" vertical="center" wrapText="1"/>
      <protection hidden="1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12" fillId="30" borderId="32" xfId="5" applyFill="1" applyBorder="1" applyAlignment="1">
      <alignment horizontal="center" vertical="center" wrapText="1"/>
    </xf>
    <xf numFmtId="0" fontId="12" fillId="7" borderId="33" xfId="5" applyBorder="1" applyAlignment="1">
      <alignment horizontal="center" vertical="center" wrapText="1"/>
    </xf>
    <xf numFmtId="0" fontId="12" fillId="7" borderId="34" xfId="5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2" fillId="7" borderId="6" xfId="5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0" fillId="30" borderId="6" xfId="0" applyFill="1" applyBorder="1" applyAlignment="1">
      <alignment horizontal="center" vertical="center"/>
    </xf>
    <xf numFmtId="0" fontId="0" fillId="30" borderId="29" xfId="0" applyFill="1" applyBorder="1" applyAlignment="1">
      <alignment horizontal="center" vertical="center"/>
    </xf>
    <xf numFmtId="0" fontId="0" fillId="30" borderId="3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/>
    <xf numFmtId="0" fontId="12" fillId="3" borderId="6" xfId="5" applyFill="1" applyBorder="1" applyAlignment="1">
      <alignment horizontal="center" vertical="center" wrapText="1"/>
    </xf>
    <xf numFmtId="0" fontId="0" fillId="0" borderId="6" xfId="0" applyBorder="1"/>
    <xf numFmtId="0" fontId="0" fillId="0" borderId="38" xfId="0" applyBorder="1" applyAlignment="1">
      <alignment horizontal="center" vertical="center"/>
    </xf>
    <xf numFmtId="0" fontId="0" fillId="0" borderId="37" xfId="0" applyBorder="1"/>
    <xf numFmtId="0" fontId="0" fillId="3" borderId="6" xfId="0" applyFill="1" applyBorder="1" applyAlignment="1">
      <alignment horizontal="center" vertical="center"/>
    </xf>
    <xf numFmtId="0" fontId="0" fillId="0" borderId="39" xfId="0" applyBorder="1"/>
    <xf numFmtId="0" fontId="12" fillId="3" borderId="40" xfId="5" applyFill="1" applyBorder="1" applyAlignment="1">
      <alignment horizontal="center" vertical="center" wrapText="1"/>
    </xf>
    <xf numFmtId="0" fontId="0" fillId="0" borderId="40" xfId="0" applyBorder="1"/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/>
    <xf numFmtId="0" fontId="21" fillId="0" borderId="0" xfId="0" applyFont="1" applyAlignment="1">
      <alignment horizontal="center" vertical="center"/>
    </xf>
    <xf numFmtId="0" fontId="30" fillId="3" borderId="35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3" borderId="44" xfId="1" applyFont="1" applyFill="1" applyBorder="1" applyAlignment="1">
      <alignment horizontal="center" vertical="center"/>
    </xf>
    <xf numFmtId="0" fontId="32" fillId="3" borderId="44" xfId="9" applyFont="1" applyFill="1" applyBorder="1" applyAlignment="1">
      <alignment horizontal="center" vertical="center"/>
    </xf>
    <xf numFmtId="0" fontId="32" fillId="3" borderId="44" xfId="12" applyFont="1" applyFill="1" applyBorder="1" applyAlignment="1">
      <alignment horizontal="center" vertical="center"/>
    </xf>
    <xf numFmtId="0" fontId="32" fillId="3" borderId="44" xfId="14" applyFont="1" applyFill="1" applyBorder="1" applyAlignment="1">
      <alignment horizontal="center" vertical="center"/>
    </xf>
    <xf numFmtId="0" fontId="33" fillId="3" borderId="45" xfId="0" applyFont="1" applyFill="1" applyBorder="1" applyAlignment="1">
      <alignment horizontal="center" vertical="center"/>
    </xf>
    <xf numFmtId="0" fontId="33" fillId="3" borderId="46" xfId="0" applyFont="1" applyFill="1" applyBorder="1" applyAlignment="1">
      <alignment horizontal="center" vertical="center"/>
    </xf>
    <xf numFmtId="0" fontId="33" fillId="3" borderId="47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2" fillId="3" borderId="0" xfId="1" applyFont="1" applyFill="1" applyBorder="1" applyAlignment="1">
      <alignment horizontal="center" vertical="center"/>
    </xf>
    <xf numFmtId="0" fontId="32" fillId="3" borderId="0" xfId="9" applyFont="1" applyFill="1" applyBorder="1" applyAlignment="1">
      <alignment horizontal="center" vertical="center"/>
    </xf>
    <xf numFmtId="0" fontId="32" fillId="3" borderId="0" xfId="12" applyFont="1" applyFill="1" applyBorder="1" applyAlignment="1">
      <alignment horizontal="center" vertical="center"/>
    </xf>
    <xf numFmtId="0" fontId="32" fillId="3" borderId="0" xfId="14" applyFont="1" applyFill="1" applyBorder="1" applyAlignment="1">
      <alignment horizontal="center" vertical="center"/>
    </xf>
    <xf numFmtId="0" fontId="32" fillId="3" borderId="48" xfId="14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4" fillId="3" borderId="49" xfId="5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4" fillId="3" borderId="50" xfId="5" applyFont="1" applyFill="1" applyBorder="1" applyAlignment="1">
      <alignment horizontal="center" vertical="center" wrapText="1"/>
    </xf>
    <xf numFmtId="0" fontId="5" fillId="3" borderId="44" xfId="1" applyFont="1" applyFill="1" applyBorder="1" applyAlignment="1">
      <alignment horizontal="center" vertical="center"/>
    </xf>
    <xf numFmtId="0" fontId="5" fillId="3" borderId="44" xfId="9" applyFont="1" applyFill="1" applyBorder="1" applyAlignment="1">
      <alignment horizontal="center" vertical="center"/>
    </xf>
    <xf numFmtId="0" fontId="5" fillId="3" borderId="44" xfId="12" applyFont="1" applyFill="1" applyBorder="1" applyAlignment="1">
      <alignment horizontal="center" vertical="center"/>
    </xf>
    <xf numFmtId="0" fontId="5" fillId="3" borderId="44" xfId="14" applyFont="1" applyFill="1" applyBorder="1" applyAlignment="1">
      <alignment horizontal="center" vertical="center"/>
    </xf>
    <xf numFmtId="0" fontId="33" fillId="3" borderId="44" xfId="0" applyFont="1" applyFill="1" applyBorder="1" applyAlignment="1">
      <alignment horizontal="center" vertical="center"/>
    </xf>
    <xf numFmtId="0" fontId="33" fillId="31" borderId="44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5" fillId="32" borderId="44" xfId="1" applyFont="1" applyFill="1" applyBorder="1" applyAlignment="1">
      <alignment horizontal="center" vertical="center"/>
    </xf>
    <xf numFmtId="0" fontId="5" fillId="32" borderId="44" xfId="9" applyFont="1" applyFill="1" applyBorder="1" applyAlignment="1">
      <alignment horizontal="center" vertical="center"/>
    </xf>
    <xf numFmtId="0" fontId="5" fillId="32" borderId="44" xfId="12" applyFont="1" applyFill="1" applyBorder="1" applyAlignment="1">
      <alignment horizontal="center" vertical="center"/>
    </xf>
    <xf numFmtId="0" fontId="5" fillId="32" borderId="44" xfId="14" applyFont="1" applyFill="1" applyBorder="1" applyAlignment="1">
      <alignment horizontal="center" vertical="center"/>
    </xf>
    <xf numFmtId="0" fontId="33" fillId="32" borderId="44" xfId="0" applyFont="1" applyFill="1" applyBorder="1" applyAlignment="1">
      <alignment horizontal="center" vertical="center"/>
    </xf>
    <xf numFmtId="0" fontId="33" fillId="31" borderId="51" xfId="0" applyFont="1" applyFill="1" applyBorder="1" applyAlignment="1">
      <alignment horizontal="center" vertical="center"/>
    </xf>
    <xf numFmtId="0" fontId="34" fillId="3" borderId="52" xfId="5" applyFont="1" applyFill="1" applyBorder="1" applyAlignment="1">
      <alignment horizontal="center" vertical="center" wrapText="1"/>
    </xf>
    <xf numFmtId="0" fontId="34" fillId="3" borderId="0" xfId="5" applyFont="1" applyFill="1" applyBorder="1" applyAlignment="1">
      <alignment horizontal="center" vertical="center" wrapText="1"/>
    </xf>
    <xf numFmtId="0" fontId="33" fillId="32" borderId="53" xfId="0" applyFont="1" applyFill="1" applyBorder="1" applyAlignment="1">
      <alignment horizontal="center" vertical="center"/>
    </xf>
    <xf numFmtId="0" fontId="33" fillId="0" borderId="54" xfId="0" applyFont="1" applyBorder="1" applyAlignment="1">
      <alignment horizontal="center" vertical="top" wrapText="1"/>
    </xf>
    <xf numFmtId="0" fontId="35" fillId="0" borderId="54" xfId="0" applyFont="1" applyBorder="1" applyAlignment="1">
      <alignment horizontal="center" vertical="top" wrapText="1"/>
    </xf>
    <xf numFmtId="0" fontId="33" fillId="0" borderId="55" xfId="0" applyFont="1" applyBorder="1" applyAlignment="1">
      <alignment horizontal="center" vertical="top" wrapText="1"/>
    </xf>
    <xf numFmtId="0" fontId="36" fillId="33" borderId="54" xfId="0" applyFont="1" applyFill="1" applyBorder="1" applyAlignment="1">
      <alignment horizontal="center" vertical="top" wrapText="1"/>
    </xf>
    <xf numFmtId="12" fontId="36" fillId="33" borderId="54" xfId="0" applyNumberFormat="1" applyFont="1" applyFill="1" applyBorder="1" applyAlignment="1">
      <alignment horizontal="center" vertical="top" wrapText="1"/>
    </xf>
    <xf numFmtId="0" fontId="36" fillId="33" borderId="55" xfId="0" applyFont="1" applyFill="1" applyBorder="1" applyAlignment="1">
      <alignment horizontal="center" vertical="top" wrapText="1"/>
    </xf>
    <xf numFmtId="0" fontId="36" fillId="34" borderId="54" xfId="0" applyFont="1" applyFill="1" applyBorder="1" applyAlignment="1">
      <alignment horizontal="center" vertical="top" wrapText="1"/>
    </xf>
    <xf numFmtId="12" fontId="36" fillId="34" borderId="54" xfId="0" applyNumberFormat="1" applyFont="1" applyFill="1" applyBorder="1" applyAlignment="1">
      <alignment horizontal="center" vertical="top" wrapText="1"/>
    </xf>
    <xf numFmtId="0" fontId="36" fillId="34" borderId="55" xfId="0" applyFont="1" applyFill="1" applyBorder="1" applyAlignment="1">
      <alignment horizontal="center" vertical="top" wrapText="1"/>
    </xf>
    <xf numFmtId="12" fontId="33" fillId="34" borderId="54" xfId="0" applyNumberFormat="1" applyFont="1" applyFill="1" applyBorder="1" applyAlignment="1">
      <alignment horizontal="center" vertical="top" wrapText="1"/>
    </xf>
    <xf numFmtId="12" fontId="33" fillId="35" borderId="54" xfId="0" applyNumberFormat="1" applyFont="1" applyFill="1" applyBorder="1" applyAlignment="1">
      <alignment horizontal="center" vertical="top" wrapText="1"/>
    </xf>
    <xf numFmtId="0" fontId="33" fillId="33" borderId="55" xfId="0" applyFont="1" applyFill="1" applyBorder="1" applyAlignment="1">
      <alignment horizontal="center" vertical="top" wrapText="1"/>
    </xf>
    <xf numFmtId="0" fontId="33" fillId="34" borderId="55" xfId="0" applyFont="1" applyFill="1" applyBorder="1" applyAlignment="1">
      <alignment horizontal="center" vertical="top" wrapText="1"/>
    </xf>
    <xf numFmtId="12" fontId="33" fillId="33" borderId="54" xfId="0" applyNumberFormat="1" applyFont="1" applyFill="1" applyBorder="1" applyAlignment="1">
      <alignment horizontal="center" vertical="top" wrapText="1"/>
    </xf>
    <xf numFmtId="0" fontId="36" fillId="33" borderId="56" xfId="0" applyFont="1" applyFill="1" applyBorder="1" applyAlignment="1">
      <alignment horizontal="center" vertical="top" wrapText="1"/>
    </xf>
    <xf numFmtId="12" fontId="36" fillId="33" borderId="56" xfId="0" applyNumberFormat="1" applyFont="1" applyFill="1" applyBorder="1" applyAlignment="1">
      <alignment horizontal="center" vertical="top" wrapText="1"/>
    </xf>
    <xf numFmtId="0" fontId="36" fillId="33" borderId="0" xfId="0" applyFont="1" applyFill="1" applyAlignment="1">
      <alignment horizontal="center" vertical="top" wrapText="1"/>
    </xf>
    <xf numFmtId="0" fontId="36" fillId="34" borderId="56" xfId="0" applyFont="1" applyFill="1" applyBorder="1" applyAlignment="1">
      <alignment horizontal="center" vertical="top" wrapText="1"/>
    </xf>
    <xf numFmtId="12" fontId="36" fillId="34" borderId="56" xfId="0" applyNumberFormat="1" applyFont="1" applyFill="1" applyBorder="1" applyAlignment="1">
      <alignment horizontal="center" vertical="top" wrapText="1"/>
    </xf>
    <xf numFmtId="0" fontId="36" fillId="34" borderId="0" xfId="0" applyFont="1" applyFill="1" applyBorder="1" applyAlignment="1">
      <alignment horizontal="center" vertical="top" wrapText="1"/>
    </xf>
    <xf numFmtId="0" fontId="37" fillId="0" borderId="8" xfId="0" applyFont="1" applyBorder="1" applyAlignment="1">
      <alignment horizontal="center" vertical="top" wrapText="1"/>
    </xf>
    <xf numFmtId="0" fontId="36" fillId="36" borderId="57" xfId="0" applyFont="1" applyFill="1" applyBorder="1" applyAlignment="1" applyProtection="1">
      <alignment horizontal="center" vertical="top" wrapText="1"/>
      <protection hidden="1"/>
    </xf>
    <xf numFmtId="0" fontId="0" fillId="0" borderId="58" xfId="0" applyBorder="1"/>
    <xf numFmtId="0" fontId="37" fillId="36" borderId="9" xfId="0" applyFont="1" applyFill="1" applyBorder="1" applyAlignment="1" applyProtection="1">
      <alignment horizontal="center" vertical="top" wrapText="1"/>
      <protection hidden="1"/>
    </xf>
    <xf numFmtId="0" fontId="36" fillId="0" borderId="59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0" fontId="36" fillId="0" borderId="0" xfId="0" applyFont="1" applyBorder="1" applyAlignment="1" applyProtection="1">
      <alignment horizontal="center" vertical="top" wrapText="1"/>
      <protection hidden="1"/>
    </xf>
    <xf numFmtId="0" fontId="36" fillId="0" borderId="60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 applyProtection="1">
      <alignment vertical="top" wrapText="1"/>
      <protection hidden="1"/>
    </xf>
    <xf numFmtId="0" fontId="36" fillId="0" borderId="1" xfId="0" applyFont="1" applyBorder="1" applyAlignment="1" applyProtection="1">
      <alignment horizontal="right" vertical="top" wrapText="1"/>
      <protection hidden="1"/>
    </xf>
    <xf numFmtId="0" fontId="36" fillId="0" borderId="61" xfId="0" applyFont="1" applyBorder="1" applyAlignment="1" applyProtection="1">
      <alignment vertical="top" wrapText="1"/>
      <protection hidden="1"/>
    </xf>
    <xf numFmtId="0" fontId="39" fillId="0" borderId="37" xfId="0" applyFont="1" applyBorder="1" applyAlignment="1" applyProtection="1">
      <alignment vertical="top" wrapText="1"/>
      <protection hidden="1"/>
    </xf>
    <xf numFmtId="0" fontId="36" fillId="0" borderId="1" xfId="0" applyFont="1" applyBorder="1" applyAlignment="1">
      <alignment vertical="top" wrapText="1"/>
    </xf>
    <xf numFmtId="0" fontId="36" fillId="0" borderId="0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39" fillId="0" borderId="0" xfId="0" applyFont="1" applyBorder="1" applyAlignment="1" applyProtection="1">
      <alignment horizontal="center" vertical="top" wrapText="1"/>
      <protection hidden="1"/>
    </xf>
    <xf numFmtId="0" fontId="39" fillId="0" borderId="2" xfId="0" applyFont="1" applyBorder="1" applyAlignment="1">
      <alignment vertical="top" wrapText="1"/>
    </xf>
    <xf numFmtId="0" fontId="39" fillId="0" borderId="38" xfId="0" applyFont="1" applyBorder="1" applyAlignment="1" applyProtection="1">
      <alignment vertical="top" wrapText="1"/>
      <protection hidden="1"/>
    </xf>
    <xf numFmtId="0" fontId="36" fillId="0" borderId="1" xfId="0" applyFont="1" applyBorder="1" applyAlignment="1">
      <alignment horizontal="center" vertical="center" wrapText="1"/>
    </xf>
    <xf numFmtId="0" fontId="36" fillId="0" borderId="0" xfId="0" applyFont="1" applyBorder="1" applyAlignment="1" applyProtection="1">
      <alignment vertical="top" wrapText="1"/>
      <protection locked="0" hidden="1"/>
    </xf>
    <xf numFmtId="0" fontId="39" fillId="0" borderId="0" xfId="0" applyFont="1" applyBorder="1" applyAlignment="1">
      <alignment vertical="top" wrapText="1"/>
    </xf>
    <xf numFmtId="0" fontId="39" fillId="0" borderId="1" xfId="0" applyFont="1" applyBorder="1" applyAlignment="1">
      <alignment horizontal="right" vertical="top" wrapText="1"/>
    </xf>
    <xf numFmtId="0" fontId="39" fillId="37" borderId="37" xfId="0" applyFont="1" applyFill="1" applyBorder="1" applyAlignment="1" applyProtection="1">
      <alignment vertical="top" wrapText="1"/>
      <protection locked="0"/>
    </xf>
    <xf numFmtId="0" fontId="36" fillId="0" borderId="1" xfId="0" applyFont="1" applyBorder="1" applyAlignment="1">
      <alignment horizontal="left" vertical="top" wrapText="1"/>
    </xf>
    <xf numFmtId="0" fontId="39" fillId="0" borderId="38" xfId="0" applyFont="1" applyBorder="1" applyAlignment="1">
      <alignment vertical="top" wrapText="1"/>
    </xf>
    <xf numFmtId="0" fontId="39" fillId="37" borderId="62" xfId="0" applyFont="1" applyFill="1" applyBorder="1" applyAlignment="1" applyProtection="1">
      <alignment vertical="top" wrapText="1"/>
      <protection locked="0"/>
    </xf>
    <xf numFmtId="0" fontId="39" fillId="37" borderId="30" xfId="0" applyFont="1" applyFill="1" applyBorder="1" applyAlignment="1" applyProtection="1">
      <alignment vertical="top" wrapText="1"/>
      <protection locked="0"/>
    </xf>
    <xf numFmtId="0" fontId="39" fillId="37" borderId="38" xfId="0" applyFont="1" applyFill="1" applyBorder="1" applyAlignment="1" applyProtection="1">
      <alignment vertical="top" wrapText="1"/>
      <protection locked="0"/>
    </xf>
    <xf numFmtId="0" fontId="40" fillId="0" borderId="1" xfId="0" applyFont="1" applyBorder="1" applyAlignment="1">
      <alignment horizontal="right" vertical="top" wrapText="1"/>
    </xf>
    <xf numFmtId="0" fontId="39" fillId="0" borderId="1" xfId="0" applyFont="1" applyBorder="1" applyAlignment="1">
      <alignment vertical="top" wrapText="1"/>
    </xf>
    <xf numFmtId="0" fontId="39" fillId="0" borderId="0" xfId="0" applyFont="1" applyBorder="1" applyAlignment="1" applyProtection="1">
      <alignment vertical="top" wrapText="1"/>
      <protection hidden="1"/>
    </xf>
    <xf numFmtId="0" fontId="39" fillId="0" borderId="63" xfId="0" applyFont="1" applyBorder="1" applyAlignment="1">
      <alignment vertical="top" wrapText="1"/>
    </xf>
    <xf numFmtId="0" fontId="36" fillId="0" borderId="14" xfId="0" applyFont="1" applyBorder="1" applyAlignment="1">
      <alignment horizontal="center" vertical="top" wrapText="1"/>
    </xf>
    <xf numFmtId="0" fontId="36" fillId="36" borderId="15" xfId="0" applyFont="1" applyFill="1" applyBorder="1" applyAlignment="1" applyProtection="1">
      <alignment horizontal="center" vertical="top" wrapText="1"/>
      <protection hidden="1"/>
    </xf>
    <xf numFmtId="0" fontId="36" fillId="0" borderId="64" xfId="0" applyFont="1" applyBorder="1" applyAlignment="1">
      <alignment horizontal="center" vertical="top" wrapText="1"/>
    </xf>
    <xf numFmtId="0" fontId="36" fillId="0" borderId="13" xfId="0" applyFont="1" applyBorder="1" applyAlignment="1" applyProtection="1">
      <alignment vertical="top" wrapText="1"/>
      <protection hidden="1"/>
    </xf>
    <xf numFmtId="0" fontId="36" fillId="0" borderId="12" xfId="0" applyFont="1" applyBorder="1" applyAlignment="1" applyProtection="1">
      <alignment vertical="top" wrapText="1"/>
      <protection hidden="1"/>
    </xf>
    <xf numFmtId="0" fontId="39" fillId="0" borderId="65" xfId="0" applyFont="1" applyBorder="1" applyAlignment="1">
      <alignment vertical="top" wrapText="1"/>
    </xf>
    <xf numFmtId="0" fontId="39" fillId="3" borderId="1" xfId="0" applyFont="1" applyFill="1" applyBorder="1" applyAlignment="1">
      <alignment horizontal="right" vertical="top" wrapText="1"/>
    </xf>
    <xf numFmtId="0" fontId="36" fillId="3" borderId="61" xfId="0" applyFont="1" applyFill="1" applyBorder="1" applyAlignment="1" applyProtection="1">
      <alignment vertical="top" wrapText="1"/>
      <protection hidden="1"/>
    </xf>
    <xf numFmtId="0" fontId="41" fillId="0" borderId="66" xfId="0" applyFont="1" applyBorder="1" applyAlignment="1" applyProtection="1">
      <alignment horizontal="right" vertical="center"/>
      <protection hidden="1"/>
    </xf>
    <xf numFmtId="0" fontId="36" fillId="3" borderId="67" xfId="0" applyFont="1" applyFill="1" applyBorder="1" applyAlignment="1" applyProtection="1">
      <alignment vertical="top" wrapText="1"/>
      <protection hidden="1"/>
    </xf>
    <xf numFmtId="0" fontId="36" fillId="0" borderId="1" xfId="0" applyFont="1" applyBorder="1" applyAlignment="1">
      <alignment horizontal="right" vertical="top" wrapText="1"/>
    </xf>
    <xf numFmtId="0" fontId="41" fillId="0" borderId="66" xfId="0" applyFont="1" applyBorder="1" applyAlignment="1" applyProtection="1">
      <alignment horizontal="right" vertical="center"/>
      <protection locked="0" hidden="1"/>
    </xf>
    <xf numFmtId="0" fontId="39" fillId="37" borderId="68" xfId="0" applyFont="1" applyFill="1" applyBorder="1" applyAlignment="1" applyProtection="1">
      <alignment vertical="top" wrapText="1"/>
      <protection locked="0"/>
    </xf>
    <xf numFmtId="0" fontId="36" fillId="0" borderId="1" xfId="0" applyFont="1" applyBorder="1" applyAlignment="1">
      <alignment horizontal="center"/>
    </xf>
    <xf numFmtId="0" fontId="39" fillId="37" borderId="69" xfId="0" applyFont="1" applyFill="1" applyBorder="1" applyAlignment="1" applyProtection="1">
      <alignment vertical="top" wrapText="1"/>
      <protection locked="0"/>
    </xf>
    <xf numFmtId="0" fontId="39" fillId="0" borderId="70" xfId="0" applyFont="1" applyBorder="1" applyAlignment="1">
      <alignment vertical="top" wrapText="1"/>
    </xf>
    <xf numFmtId="0" fontId="36" fillId="0" borderId="14" xfId="0" applyFont="1" applyBorder="1" applyAlignment="1">
      <alignment horizontal="center" vertical="center" wrapText="1"/>
    </xf>
    <xf numFmtId="0" fontId="39" fillId="0" borderId="64" xfId="0" applyFont="1" applyBorder="1" applyAlignment="1">
      <alignment vertical="top" wrapText="1"/>
    </xf>
    <xf numFmtId="0" fontId="39" fillId="0" borderId="30" xfId="0" applyFont="1" applyBorder="1" applyAlignment="1">
      <alignment vertical="top" wrapText="1"/>
    </xf>
    <xf numFmtId="0" fontId="37" fillId="0" borderId="14" xfId="0" applyFont="1" applyBorder="1" applyAlignment="1">
      <alignment horizontal="center" vertical="top" wrapText="1"/>
    </xf>
    <xf numFmtId="0" fontId="36" fillId="36" borderId="71" xfId="0" applyFont="1" applyFill="1" applyBorder="1" applyAlignment="1" applyProtection="1">
      <alignment horizontal="center" vertical="top" wrapText="1"/>
      <protection hidden="1"/>
    </xf>
    <xf numFmtId="0" fontId="36" fillId="0" borderId="72" xfId="0" applyFont="1" applyBorder="1" applyAlignment="1">
      <alignment horizontal="center" vertical="top" wrapText="1"/>
    </xf>
    <xf numFmtId="0" fontId="39" fillId="0" borderId="73" xfId="0" applyFont="1" applyBorder="1" applyAlignment="1">
      <alignment vertical="top" wrapText="1"/>
    </xf>
    <xf numFmtId="0" fontId="39" fillId="0" borderId="69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>
      <alignment horizontal="right"/>
    </xf>
    <xf numFmtId="0" fontId="36" fillId="36" borderId="74" xfId="0" applyFont="1" applyFill="1" applyBorder="1" applyAlignment="1" applyProtection="1">
      <alignment horizontal="center" vertical="top" wrapText="1"/>
      <protection hidden="1"/>
    </xf>
    <xf numFmtId="0" fontId="0" fillId="0" borderId="72" xfId="0" applyBorder="1"/>
    <xf numFmtId="0" fontId="39" fillId="0" borderId="75" xfId="0" applyFont="1" applyBorder="1" applyAlignment="1">
      <alignment horizontal="right" vertical="top" wrapText="1"/>
    </xf>
    <xf numFmtId="0" fontId="36" fillId="0" borderId="30" xfId="0" applyFont="1" applyBorder="1" applyAlignment="1" applyProtection="1">
      <alignment horizontal="center" vertical="top" wrapText="1"/>
      <protection locked="0"/>
    </xf>
    <xf numFmtId="0" fontId="39" fillId="0" borderId="1" xfId="0" applyFont="1" applyBorder="1" applyAlignment="1" applyProtection="1">
      <alignment horizontal="right" vertical="top" wrapText="1"/>
      <protection hidden="1"/>
    </xf>
    <xf numFmtId="0" fontId="36" fillId="0" borderId="76" xfId="0" applyFont="1" applyBorder="1" applyAlignment="1" applyProtection="1">
      <alignment vertical="top" wrapText="1"/>
      <protection hidden="1"/>
    </xf>
    <xf numFmtId="0" fontId="39" fillId="0" borderId="77" xfId="0" applyFont="1" applyBorder="1" applyAlignment="1">
      <alignment vertical="top" wrapText="1"/>
    </xf>
    <xf numFmtId="0" fontId="39" fillId="0" borderId="84" xfId="0" applyFont="1" applyBorder="1" applyAlignment="1">
      <alignment horizontal="center" vertical="top" wrapText="1"/>
    </xf>
    <xf numFmtId="0" fontId="39" fillId="0" borderId="82" xfId="0" applyFont="1" applyBorder="1" applyAlignment="1" applyProtection="1">
      <alignment horizontal="center" vertical="top" wrapText="1"/>
      <protection hidden="1"/>
    </xf>
    <xf numFmtId="0" fontId="39" fillId="0" borderId="83" xfId="0" applyFont="1" applyBorder="1" applyAlignment="1">
      <alignment vertical="top" wrapText="1"/>
    </xf>
    <xf numFmtId="0" fontId="37" fillId="0" borderId="1" xfId="0" applyFont="1" applyBorder="1" applyAlignment="1">
      <alignment horizontal="center" vertical="top" wrapText="1"/>
    </xf>
    <xf numFmtId="0" fontId="37" fillId="0" borderId="0" xfId="0" applyFont="1" applyBorder="1" applyAlignment="1" applyProtection="1">
      <alignment horizontal="center" vertical="top" wrapText="1"/>
      <protection hidden="1"/>
    </xf>
    <xf numFmtId="0" fontId="36" fillId="0" borderId="89" xfId="0" applyFont="1" applyBorder="1" applyAlignment="1">
      <alignment vertical="top" wrapText="1"/>
    </xf>
    <xf numFmtId="0" fontId="36" fillId="0" borderId="90" xfId="0" applyFont="1" applyBorder="1" applyAlignment="1">
      <alignment vertical="top" wrapText="1"/>
    </xf>
    <xf numFmtId="0" fontId="36" fillId="0" borderId="92" xfId="0" applyFont="1" applyBorder="1" applyAlignment="1">
      <alignment vertical="top" wrapText="1"/>
    </xf>
    <xf numFmtId="0" fontId="36" fillId="0" borderId="93" xfId="0" applyFont="1" applyBorder="1" applyAlignment="1">
      <alignment vertical="top" wrapText="1"/>
    </xf>
    <xf numFmtId="0" fontId="42" fillId="0" borderId="1" xfId="0" applyFont="1" applyBorder="1" applyAlignment="1">
      <alignment horizontal="right" vertical="top" wrapText="1"/>
    </xf>
    <xf numFmtId="0" fontId="43" fillId="0" borderId="1" xfId="0" applyFont="1" applyBorder="1" applyAlignment="1" applyProtection="1">
      <alignment horizontal="right" vertical="top" wrapText="1"/>
      <protection hidden="1"/>
    </xf>
    <xf numFmtId="0" fontId="44" fillId="21" borderId="37" xfId="0" applyFont="1" applyFill="1" applyBorder="1" applyAlignment="1" applyProtection="1">
      <alignment vertical="top" wrapText="1"/>
      <protection hidden="1"/>
    </xf>
    <xf numFmtId="0" fontId="44" fillId="0" borderId="66" xfId="0" applyFont="1" applyBorder="1" applyAlignment="1" applyProtection="1">
      <alignment horizontal="right" vertical="top"/>
      <protection locked="0"/>
    </xf>
    <xf numFmtId="0" fontId="44" fillId="21" borderId="37" xfId="0" applyFont="1" applyFill="1" applyBorder="1" applyAlignment="1" applyProtection="1">
      <alignment vertical="top" wrapText="1"/>
      <protection locked="0"/>
    </xf>
    <xf numFmtId="0" fontId="44" fillId="0" borderId="66" xfId="0" applyFont="1" applyBorder="1" applyAlignment="1" applyProtection="1">
      <alignment horizontal="right" vertical="top" wrapText="1"/>
      <protection locked="0"/>
    </xf>
    <xf numFmtId="0" fontId="44" fillId="0" borderId="95" xfId="0" applyFont="1" applyBorder="1" applyAlignment="1" applyProtection="1">
      <alignment horizontal="right" vertical="top" wrapText="1"/>
      <protection locked="0"/>
    </xf>
    <xf numFmtId="0" fontId="39" fillId="0" borderId="96" xfId="0" applyFont="1" applyBorder="1" applyAlignment="1">
      <alignment vertical="top" wrapText="1"/>
    </xf>
    <xf numFmtId="0" fontId="39" fillId="0" borderId="37" xfId="0" applyFont="1" applyBorder="1" applyAlignment="1">
      <alignment vertical="top" wrapText="1"/>
    </xf>
    <xf numFmtId="0" fontId="36" fillId="0" borderId="97" xfId="0" applyFont="1" applyBorder="1" applyAlignment="1">
      <alignment vertical="top" wrapText="1"/>
    </xf>
    <xf numFmtId="0" fontId="36" fillId="0" borderId="98" xfId="0" applyFont="1" applyBorder="1" applyAlignment="1">
      <alignment vertical="top" wrapText="1"/>
    </xf>
    <xf numFmtId="0" fontId="39" fillId="0" borderId="100" xfId="0" applyFont="1" applyBorder="1" applyAlignment="1">
      <alignment vertical="top" wrapText="1"/>
    </xf>
    <xf numFmtId="0" fontId="6" fillId="0" borderId="110" xfId="0" applyFont="1" applyBorder="1" applyAlignment="1">
      <alignment horizontal="center" vertical="center"/>
    </xf>
    <xf numFmtId="0" fontId="13" fillId="0" borderId="111" xfId="0" applyFont="1" applyFill="1" applyBorder="1"/>
    <xf numFmtId="0" fontId="0" fillId="0" borderId="111" xfId="0" applyFill="1" applyBorder="1"/>
    <xf numFmtId="0" fontId="0" fillId="0" borderId="111" xfId="0" applyBorder="1"/>
    <xf numFmtId="0" fontId="50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108" xfId="0" applyBorder="1" applyAlignment="1">
      <alignment horizontal="left" vertical="center"/>
    </xf>
    <xf numFmtId="0" fontId="6" fillId="0" borderId="115" xfId="0" applyFont="1" applyBorder="1" applyAlignment="1">
      <alignment horizontal="center" vertical="center"/>
    </xf>
    <xf numFmtId="0" fontId="0" fillId="0" borderId="116" xfId="0" applyBorder="1"/>
    <xf numFmtId="0" fontId="51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right" vertical="center"/>
    </xf>
    <xf numFmtId="0" fontId="51" fillId="0" borderId="112" xfId="0" applyFont="1" applyBorder="1" applyAlignment="1">
      <alignment horizontal="left" vertical="center"/>
    </xf>
    <xf numFmtId="0" fontId="51" fillId="0" borderId="67" xfId="0" applyFont="1" applyBorder="1" applyAlignment="1">
      <alignment horizontal="left" vertical="center"/>
    </xf>
    <xf numFmtId="0" fontId="51" fillId="0" borderId="12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0" fillId="0" borderId="0" xfId="0" applyBorder="1"/>
    <xf numFmtId="0" fontId="0" fillId="0" borderId="2" xfId="0" applyBorder="1"/>
    <xf numFmtId="0" fontId="0" fillId="0" borderId="148" xfId="0" applyBorder="1"/>
    <xf numFmtId="0" fontId="0" fillId="0" borderId="145" xfId="0" applyBorder="1"/>
    <xf numFmtId="0" fontId="70" fillId="0" borderId="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9" fillId="0" borderId="0" xfId="0" applyFont="1" applyBorder="1" applyAlignment="1" applyProtection="1">
      <alignment vertical="top"/>
      <protection locked="0"/>
    </xf>
    <xf numFmtId="0" fontId="70" fillId="0" borderId="3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39" fillId="0" borderId="4" xfId="0" applyFont="1" applyBorder="1" applyAlignment="1" applyProtection="1">
      <alignment vertical="top"/>
      <protection locked="0"/>
    </xf>
    <xf numFmtId="0" fontId="0" fillId="0" borderId="63" xfId="0" applyBorder="1" applyAlignment="1"/>
    <xf numFmtId="0" fontId="72" fillId="38" borderId="6" xfId="0" applyFont="1" applyFill="1" applyBorder="1" applyAlignment="1">
      <alignment horizontal="center" vertical="center"/>
    </xf>
    <xf numFmtId="0" fontId="33" fillId="38" borderId="6" xfId="0" applyFont="1" applyFill="1" applyBorder="1" applyAlignment="1">
      <alignment horizontal="center" vertical="center"/>
    </xf>
    <xf numFmtId="0" fontId="72" fillId="38" borderId="6" xfId="0" applyFont="1" applyFill="1" applyBorder="1" applyAlignment="1" applyProtection="1">
      <alignment horizontal="center" vertical="center"/>
    </xf>
    <xf numFmtId="0" fontId="73" fillId="9" borderId="6" xfId="7" applyFont="1" applyBorder="1" applyAlignment="1">
      <alignment horizontal="center" vertical="center"/>
    </xf>
    <xf numFmtId="0" fontId="74" fillId="9" borderId="6" xfId="7" applyFont="1" applyBorder="1" applyAlignment="1" applyProtection="1">
      <alignment horizontal="center" vertical="center"/>
    </xf>
    <xf numFmtId="0" fontId="75" fillId="9" borderId="6" xfId="7" applyFont="1" applyBorder="1" applyProtection="1">
      <protection locked="0"/>
    </xf>
    <xf numFmtId="1" fontId="74" fillId="9" borderId="6" xfId="7" applyNumberFormat="1" applyFont="1" applyBorder="1" applyAlignment="1" applyProtection="1">
      <alignment horizontal="center" vertical="center"/>
    </xf>
    <xf numFmtId="1" fontId="76" fillId="0" borderId="6" xfId="7" applyNumberFormat="1" applyFont="1" applyFill="1" applyBorder="1" applyAlignment="1" applyProtection="1">
      <alignment horizontal="center" vertical="center"/>
    </xf>
    <xf numFmtId="0" fontId="77" fillId="5" borderId="6" xfId="3" applyFont="1" applyBorder="1" applyAlignment="1" applyProtection="1">
      <alignment horizontal="center" vertical="center"/>
    </xf>
    <xf numFmtId="0" fontId="73" fillId="12" borderId="6" xfId="10" applyFont="1" applyBorder="1" applyAlignment="1">
      <alignment horizontal="center" vertical="center"/>
    </xf>
    <xf numFmtId="0" fontId="74" fillId="12" borderId="6" xfId="10" applyFont="1" applyBorder="1" applyAlignment="1" applyProtection="1">
      <alignment horizontal="center" vertical="center"/>
    </xf>
    <xf numFmtId="0" fontId="75" fillId="12" borderId="6" xfId="10" applyFont="1" applyBorder="1" applyProtection="1">
      <protection locked="0"/>
    </xf>
    <xf numFmtId="1" fontId="78" fillId="0" borderId="6" xfId="10" applyNumberFormat="1" applyFont="1" applyFill="1" applyBorder="1" applyAlignment="1" applyProtection="1">
      <alignment horizontal="center" vertical="center"/>
    </xf>
    <xf numFmtId="0" fontId="79" fillId="4" borderId="6" xfId="2" applyFont="1" applyBorder="1" applyAlignment="1" applyProtection="1">
      <alignment horizontal="center" vertical="center"/>
    </xf>
    <xf numFmtId="0" fontId="73" fillId="15" borderId="6" xfId="13" applyFont="1" applyBorder="1" applyAlignment="1">
      <alignment horizontal="center" vertical="center"/>
    </xf>
    <xf numFmtId="0" fontId="74" fillId="15" borderId="6" xfId="13" applyFont="1" applyBorder="1" applyAlignment="1" applyProtection="1">
      <alignment horizontal="center" vertical="center"/>
    </xf>
    <xf numFmtId="0" fontId="75" fillId="15" borderId="6" xfId="13" applyFont="1" applyBorder="1" applyProtection="1">
      <protection locked="0"/>
    </xf>
    <xf numFmtId="1" fontId="80" fillId="0" borderId="6" xfId="13" applyNumberFormat="1" applyFont="1" applyFill="1" applyBorder="1" applyAlignment="1" applyProtection="1">
      <alignment horizontal="center" vertical="center"/>
    </xf>
    <xf numFmtId="0" fontId="81" fillId="14" borderId="6" xfId="12" applyFont="1" applyBorder="1" applyAlignment="1" applyProtection="1">
      <alignment horizontal="center" vertical="center"/>
    </xf>
    <xf numFmtId="0" fontId="73" fillId="18" borderId="152" xfId="16" applyFont="1" applyBorder="1" applyAlignment="1">
      <alignment horizontal="center" vertical="center"/>
    </xf>
    <xf numFmtId="0" fontId="74" fillId="18" borderId="6" xfId="16" applyFont="1" applyBorder="1" applyAlignment="1" applyProtection="1">
      <alignment horizontal="center" vertical="center"/>
    </xf>
    <xf numFmtId="0" fontId="75" fillId="18" borderId="6" xfId="16" applyFont="1" applyBorder="1" applyProtection="1">
      <protection locked="0"/>
    </xf>
    <xf numFmtId="1" fontId="82" fillId="0" borderId="6" xfId="16" applyNumberFormat="1" applyFont="1" applyFill="1" applyBorder="1" applyAlignment="1" applyProtection="1">
      <alignment horizontal="center" vertical="center"/>
    </xf>
    <xf numFmtId="0" fontId="83" fillId="17" borderId="6" xfId="15" applyFont="1" applyBorder="1" applyAlignment="1" applyProtection="1">
      <alignment horizontal="center" vertical="center"/>
    </xf>
    <xf numFmtId="0" fontId="84" fillId="3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22" fillId="0" borderId="4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15" fillId="0" borderId="8" xfId="0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6" borderId="38" xfId="4" applyFont="1" applyBorder="1" applyAlignment="1">
      <alignment horizontal="center"/>
    </xf>
    <xf numFmtId="0" fontId="71" fillId="6" borderId="151" xfId="4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0" xfId="0" applyAlignment="1"/>
    <xf numFmtId="0" fontId="64" fillId="0" borderId="146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9" fillId="0" borderId="146" xfId="0" applyFont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14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9" xfId="0" applyBorder="1" applyAlignment="1">
      <alignment horizontal="left" vertical="center" wrapText="1"/>
    </xf>
    <xf numFmtId="0" fontId="0" fillId="0" borderId="129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150" xfId="0" applyBorder="1" applyAlignment="1">
      <alignment horizontal="left" vertical="center" wrapText="1"/>
    </xf>
    <xf numFmtId="0" fontId="64" fillId="0" borderId="146" xfId="0" applyFont="1" applyBorder="1" applyAlignment="1">
      <alignment horizontal="center" vertical="center" wrapText="1"/>
    </xf>
    <xf numFmtId="0" fontId="0" fillId="0" borderId="63" xfId="0" applyBorder="1" applyAlignment="1">
      <alignment wrapText="1"/>
    </xf>
    <xf numFmtId="0" fontId="0" fillId="0" borderId="14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9" xfId="0" applyBorder="1" applyAlignment="1">
      <alignment wrapText="1"/>
    </xf>
    <xf numFmtId="0" fontId="0" fillId="0" borderId="129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150" xfId="0" applyBorder="1" applyAlignment="1">
      <alignment wrapText="1"/>
    </xf>
    <xf numFmtId="0" fontId="65" fillId="0" borderId="145" xfId="0" applyFont="1" applyBorder="1" applyAlignment="1">
      <alignment horizontal="center" vertical="center"/>
    </xf>
    <xf numFmtId="0" fontId="66" fillId="0" borderId="0" xfId="0" applyFont="1" applyAlignment="1"/>
    <xf numFmtId="0" fontId="66" fillId="0" borderId="145" xfId="0" applyFont="1" applyBorder="1" applyAlignment="1"/>
    <xf numFmtId="0" fontId="67" fillId="0" borderId="2" xfId="0" applyFont="1" applyBorder="1" applyAlignment="1">
      <alignment horizontal="center" vertical="center"/>
    </xf>
    <xf numFmtId="0" fontId="68" fillId="0" borderId="2" xfId="0" applyFont="1" applyBorder="1" applyAlignment="1"/>
    <xf numFmtId="0" fontId="69" fillId="0" borderId="145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50" fillId="0" borderId="136" xfId="0" applyFont="1" applyBorder="1" applyAlignment="1">
      <alignment horizontal="center" vertical="center"/>
    </xf>
    <xf numFmtId="0" fontId="50" fillId="0" borderId="142" xfId="0" applyFont="1" applyBorder="1" applyAlignment="1">
      <alignment horizontal="center" vertical="center"/>
    </xf>
    <xf numFmtId="0" fontId="53" fillId="0" borderId="137" xfId="0" applyFont="1" applyBorder="1" applyAlignment="1">
      <alignment horizontal="center" vertical="center"/>
    </xf>
    <xf numFmtId="0" fontId="53" fillId="0" borderId="143" xfId="0" applyFont="1" applyBorder="1" applyAlignment="1">
      <alignment horizontal="center" vertical="center"/>
    </xf>
    <xf numFmtId="0" fontId="53" fillId="0" borderId="140" xfId="0" applyFont="1" applyBorder="1" applyAlignment="1">
      <alignment horizontal="center" vertical="center"/>
    </xf>
    <xf numFmtId="0" fontId="53" fillId="0" borderId="144" xfId="0" applyFont="1" applyBorder="1" applyAlignment="1">
      <alignment horizontal="center" vertical="center"/>
    </xf>
    <xf numFmtId="0" fontId="63" fillId="0" borderId="141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45" xfId="0" applyBorder="1" applyAlignment="1">
      <alignment horizontal="left"/>
    </xf>
    <xf numFmtId="0" fontId="0" fillId="0" borderId="12" xfId="0" applyBorder="1" applyAlignment="1">
      <alignment horizontal="left"/>
    </xf>
    <xf numFmtId="0" fontId="55" fillId="0" borderId="15" xfId="0" applyFont="1" applyBorder="1" applyAlignment="1">
      <alignment horizontal="left" vertical="center"/>
    </xf>
    <xf numFmtId="0" fontId="0" fillId="0" borderId="64" xfId="0" applyBorder="1" applyAlignment="1"/>
    <xf numFmtId="0" fontId="0" fillId="0" borderId="2" xfId="0" applyBorder="1" applyAlignment="1"/>
    <xf numFmtId="0" fontId="56" fillId="0" borderId="14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29" xfId="0" applyBorder="1" applyAlignment="1">
      <alignment vertical="center"/>
    </xf>
    <xf numFmtId="0" fontId="0" fillId="0" borderId="65" xfId="0" applyBorder="1" applyAlignment="1">
      <alignment vertical="center"/>
    </xf>
    <xf numFmtId="0" fontId="6" fillId="0" borderId="132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57" fillId="0" borderId="133" xfId="0" applyFont="1" applyBorder="1" applyAlignment="1">
      <alignment horizontal="center" wrapText="1"/>
    </xf>
    <xf numFmtId="0" fontId="57" fillId="0" borderId="137" xfId="0" applyFont="1" applyBorder="1" applyAlignment="1">
      <alignment horizontal="center" wrapText="1"/>
    </xf>
    <xf numFmtId="0" fontId="60" fillId="0" borderId="134" xfId="0" applyFont="1" applyBorder="1" applyAlignment="1">
      <alignment horizontal="center" vertical="center"/>
    </xf>
    <xf numFmtId="0" fontId="60" fillId="0" borderId="138" xfId="0" applyFont="1" applyBorder="1" applyAlignment="1">
      <alignment horizontal="center" vertical="center"/>
    </xf>
    <xf numFmtId="0" fontId="61" fillId="0" borderId="134" xfId="0" applyFont="1" applyBorder="1" applyAlignment="1">
      <alignment horizontal="center" vertical="center"/>
    </xf>
    <xf numFmtId="0" fontId="61" fillId="0" borderId="138" xfId="0" applyFont="1" applyBorder="1" applyAlignment="1">
      <alignment horizontal="center" vertical="center"/>
    </xf>
    <xf numFmtId="0" fontId="62" fillId="0" borderId="135" xfId="0" applyFont="1" applyBorder="1" applyAlignment="1">
      <alignment horizontal="center" vertical="center"/>
    </xf>
    <xf numFmtId="0" fontId="62" fillId="0" borderId="139" xfId="0" applyFont="1" applyBorder="1" applyAlignment="1">
      <alignment horizontal="center" vertical="center"/>
    </xf>
    <xf numFmtId="0" fontId="50" fillId="0" borderId="119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8" fillId="0" borderId="117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52" fillId="0" borderId="121" xfId="0" applyFont="1" applyBorder="1" applyAlignment="1">
      <alignment horizontal="center" vertical="center"/>
    </xf>
    <xf numFmtId="0" fontId="0" fillId="0" borderId="122" xfId="0" applyBorder="1" applyAlignment="1"/>
    <xf numFmtId="9" fontId="17" fillId="0" borderId="123" xfId="0" applyNumberFormat="1" applyFont="1" applyBorder="1" applyAlignment="1">
      <alignment horizontal="center" vertical="center" wrapText="1"/>
    </xf>
    <xf numFmtId="0" fontId="0" fillId="0" borderId="126" xfId="0" applyBorder="1" applyAlignment="1">
      <alignment vertical="center" wrapText="1"/>
    </xf>
    <xf numFmtId="0" fontId="0" fillId="0" borderId="130" xfId="0" applyBorder="1" applyAlignment="1">
      <alignment vertical="center" wrapText="1"/>
    </xf>
    <xf numFmtId="0" fontId="53" fillId="0" borderId="124" xfId="0" applyFont="1" applyBorder="1" applyAlignment="1">
      <alignment horizontal="left" vertical="top"/>
    </xf>
    <xf numFmtId="0" fontId="0" fillId="0" borderId="127" xfId="0" applyBorder="1" applyAlignment="1">
      <alignment horizontal="left" vertical="top"/>
    </xf>
    <xf numFmtId="0" fontId="0" fillId="0" borderId="131" xfId="0" applyBorder="1" applyAlignment="1">
      <alignment horizontal="left" vertical="top"/>
    </xf>
    <xf numFmtId="0" fontId="54" fillId="0" borderId="12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8" xfId="0" applyBorder="1" applyAlignment="1">
      <alignment wrapText="1"/>
    </xf>
    <xf numFmtId="0" fontId="48" fillId="0" borderId="107" xfId="0" applyFont="1" applyBorder="1" applyAlignment="1">
      <alignment horizontal="center" vertical="center"/>
    </xf>
    <xf numFmtId="0" fontId="48" fillId="0" borderId="1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49" fillId="0" borderId="113" xfId="0" applyFont="1" applyBorder="1" applyAlignment="1"/>
    <xf numFmtId="0" fontId="19" fillId="0" borderId="0" xfId="0" applyFont="1" applyAlignment="1">
      <alignment horizontal="left" vertical="center"/>
    </xf>
    <xf numFmtId="0" fontId="49" fillId="0" borderId="108" xfId="0" applyFont="1" applyBorder="1" applyAlignment="1"/>
    <xf numFmtId="0" fontId="19" fillId="0" borderId="108" xfId="0" applyFont="1" applyBorder="1" applyAlignment="1"/>
    <xf numFmtId="0" fontId="15" fillId="0" borderId="9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6" fillId="0" borderId="9" xfId="0" applyFont="1" applyBorder="1" applyAlignment="1">
      <alignment horizontal="left" vertical="center"/>
    </xf>
    <xf numFmtId="0" fontId="16" fillId="0" borderId="104" xfId="0" applyFont="1" applyBorder="1" applyAlignment="1">
      <alignment horizontal="left"/>
    </xf>
    <xf numFmtId="0" fontId="16" fillId="0" borderId="11" xfId="0" applyFont="1" applyBorder="1" applyAlignment="1">
      <alignment horizontal="left" vertical="center"/>
    </xf>
    <xf numFmtId="0" fontId="16" fillId="0" borderId="106" xfId="0" applyFont="1" applyBorder="1" applyAlignment="1">
      <alignment horizontal="left"/>
    </xf>
    <xf numFmtId="0" fontId="15" fillId="0" borderId="10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47" fillId="0" borderId="107" xfId="0" applyFont="1" applyBorder="1" applyAlignment="1"/>
    <xf numFmtId="0" fontId="47" fillId="0" borderId="0" xfId="0" applyFont="1" applyBorder="1" applyAlignment="1"/>
    <xf numFmtId="0" fontId="47" fillId="0" borderId="2" xfId="0" applyFont="1" applyBorder="1" applyAlignment="1"/>
    <xf numFmtId="0" fontId="17" fillId="0" borderId="1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108" xfId="0" applyFont="1" applyBorder="1" applyAlignment="1">
      <alignment horizontal="left"/>
    </xf>
    <xf numFmtId="0" fontId="16" fillId="0" borderId="12" xfId="0" applyFont="1" applyBorder="1" applyAlignment="1">
      <alignment horizontal="left" vertical="center"/>
    </xf>
    <xf numFmtId="0" fontId="16" fillId="0" borderId="112" xfId="0" applyFont="1" applyBorder="1" applyAlignment="1">
      <alignment horizontal="left"/>
    </xf>
    <xf numFmtId="0" fontId="18" fillId="0" borderId="10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48" fillId="0" borderId="109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36" fillId="0" borderId="93" xfId="0" applyFont="1" applyBorder="1" applyAlignment="1" applyProtection="1">
      <alignment vertical="top" wrapText="1"/>
      <protection hidden="1"/>
    </xf>
    <xf numFmtId="0" fontId="0" fillId="0" borderId="93" xfId="0" applyBorder="1" applyAlignment="1">
      <alignment vertical="top" wrapText="1"/>
    </xf>
    <xf numFmtId="0" fontId="0" fillId="0" borderId="94" xfId="0" applyBorder="1" applyAlignment="1">
      <alignment vertical="top" wrapText="1"/>
    </xf>
    <xf numFmtId="0" fontId="36" fillId="0" borderId="98" xfId="0" applyFont="1" applyBorder="1" applyAlignment="1" applyProtection="1">
      <alignment vertical="top" wrapText="1"/>
      <protection hidden="1"/>
    </xf>
    <xf numFmtId="0" fontId="0" fillId="0" borderId="98" xfId="0" applyBorder="1" applyAlignment="1">
      <alignment vertical="top" wrapText="1"/>
    </xf>
    <xf numFmtId="0" fontId="0" fillId="0" borderId="99" xfId="0" applyBorder="1" applyAlignment="1">
      <alignment vertical="top" wrapText="1"/>
    </xf>
    <xf numFmtId="0" fontId="45" fillId="0" borderId="101" xfId="0" applyFont="1" applyBorder="1" applyAlignment="1">
      <alignment horizontal="center"/>
    </xf>
    <xf numFmtId="0" fontId="45" fillId="0" borderId="102" xfId="0" applyFont="1" applyBorder="1" applyAlignment="1">
      <alignment horizontal="center"/>
    </xf>
    <xf numFmtId="0" fontId="45" fillId="0" borderId="103" xfId="0" applyFont="1" applyBorder="1" applyAlignment="1">
      <alignment horizontal="center"/>
    </xf>
    <xf numFmtId="0" fontId="36" fillId="0" borderId="78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wrapText="1"/>
    </xf>
    <xf numFmtId="0" fontId="36" fillId="0" borderId="79" xfId="0" applyFont="1" applyBorder="1" applyAlignment="1" applyProtection="1">
      <alignment horizontal="center" vertical="center" wrapText="1"/>
      <protection hidden="1"/>
    </xf>
    <xf numFmtId="0" fontId="0" fillId="0" borderId="80" xfId="0" applyBorder="1" applyAlignment="1">
      <alignment vertical="center" wrapText="1"/>
    </xf>
    <xf numFmtId="0" fontId="0" fillId="0" borderId="86" xfId="0" applyBorder="1" applyAlignment="1">
      <alignment vertical="center" wrapText="1"/>
    </xf>
    <xf numFmtId="0" fontId="0" fillId="0" borderId="87" xfId="0" applyBorder="1" applyAlignment="1">
      <alignment vertical="center" wrapText="1"/>
    </xf>
    <xf numFmtId="0" fontId="13" fillId="0" borderId="81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39" fillId="0" borderId="82" xfId="0" applyFont="1" applyBorder="1" applyAlignment="1" applyProtection="1">
      <alignment horizontal="center" vertical="top" wrapText="1"/>
      <protection hidden="1"/>
    </xf>
    <xf numFmtId="0" fontId="0" fillId="0" borderId="8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36" fillId="0" borderId="90" xfId="0" applyFont="1" applyBorder="1" applyAlignment="1" applyProtection="1">
      <alignment vertical="top" wrapText="1"/>
      <protection hidden="1"/>
    </xf>
    <xf numFmtId="0" fontId="0" fillId="0" borderId="90" xfId="0" applyBorder="1" applyAlignment="1">
      <alignment vertical="top" wrapText="1"/>
    </xf>
    <xf numFmtId="0" fontId="0" fillId="0" borderId="91" xfId="0" applyBorder="1" applyAlignment="1">
      <alignment vertical="top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4" fillId="7" borderId="1" xfId="5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2" fillId="3" borderId="153" xfId="1" applyFont="1" applyFill="1" applyBorder="1" applyAlignment="1">
      <alignment horizontal="center" vertical="center"/>
    </xf>
    <xf numFmtId="0" fontId="32" fillId="3" borderId="153" xfId="9" applyFont="1" applyFill="1" applyBorder="1" applyAlignment="1">
      <alignment horizontal="center" vertical="center"/>
    </xf>
    <xf numFmtId="0" fontId="32" fillId="3" borderId="153" xfId="12" applyFont="1" applyFill="1" applyBorder="1" applyAlignment="1">
      <alignment horizontal="center" vertical="center"/>
    </xf>
    <xf numFmtId="0" fontId="32" fillId="3" borderId="153" xfId="14" applyFont="1" applyFill="1" applyBorder="1" applyAlignment="1">
      <alignment horizontal="center" vertical="center"/>
    </xf>
    <xf numFmtId="0" fontId="33" fillId="3" borderId="154" xfId="0" applyFont="1" applyFill="1" applyBorder="1" applyAlignment="1">
      <alignment horizontal="center" vertical="center"/>
    </xf>
    <xf numFmtId="0" fontId="33" fillId="3" borderId="155" xfId="0" applyFont="1" applyFill="1" applyBorder="1" applyAlignment="1">
      <alignment horizontal="center" vertical="center"/>
    </xf>
    <xf numFmtId="0" fontId="33" fillId="3" borderId="156" xfId="0" applyFont="1" applyFill="1" applyBorder="1" applyAlignment="1">
      <alignment horizontal="center" vertical="center"/>
    </xf>
    <xf numFmtId="0" fontId="1" fillId="8" borderId="6" xfId="6" applyBorder="1" applyAlignment="1" applyProtection="1">
      <alignment horizontal="center"/>
      <protection locked="0"/>
    </xf>
    <xf numFmtId="0" fontId="1" fillId="10" borderId="6" xfId="8" applyBorder="1" applyAlignment="1" applyProtection="1">
      <alignment horizontal="center"/>
      <protection locked="0"/>
    </xf>
    <xf numFmtId="0" fontId="1" fillId="13" borderId="6" xfId="11" applyBorder="1" applyAlignment="1" applyProtection="1">
      <alignment horizontal="center"/>
      <protection locked="0"/>
    </xf>
    <xf numFmtId="0" fontId="1" fillId="16" borderId="6" xfId="14" applyBorder="1" applyAlignment="1" applyProtection="1">
      <alignment horizontal="center"/>
      <protection locked="0"/>
    </xf>
  </cellXfs>
  <cellStyles count="17">
    <cellStyle name="20 % - Accent2" xfId="6" builtinId="34"/>
    <cellStyle name="20 % - Accent3" xfId="8" builtinId="38"/>
    <cellStyle name="20 % - Accent4" xfId="11" builtinId="42"/>
    <cellStyle name="20 % - Accent5" xfId="14" builtinId="46"/>
    <cellStyle name="40 % - Accent2" xfId="1" builtinId="35"/>
    <cellStyle name="40 % - Accent3" xfId="9" builtinId="39"/>
    <cellStyle name="40 % - Accent4" xfId="12" builtinId="43"/>
    <cellStyle name="40 % - Accent5" xfId="15" builtinId="47"/>
    <cellStyle name="60 % - Accent2" xfId="7" builtinId="36"/>
    <cellStyle name="60 % - Accent3" xfId="10" builtinId="40"/>
    <cellStyle name="60 % - Accent4" xfId="13" builtinId="44"/>
    <cellStyle name="60 % - Accent5" xfId="16" builtinId="48"/>
    <cellStyle name="Insatisfaisant" xfId="3" builtinId="27"/>
    <cellStyle name="Neutre" xfId="4" builtinId="28"/>
    <cellStyle name="Normal" xfId="0" builtinId="0"/>
    <cellStyle name="Satisfaisant" xfId="2" builtinId="26"/>
    <cellStyle name="Sortie" xfId="5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28</xdr:row>
      <xdr:rowOff>36728</xdr:rowOff>
    </xdr:from>
    <xdr:to>
      <xdr:col>8</xdr:col>
      <xdr:colOff>438150</xdr:colOff>
      <xdr:row>54</xdr:row>
      <xdr:rowOff>171451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125" y="5370728"/>
          <a:ext cx="3219450" cy="50877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SOT~1\AppData\Local\Temp\N%20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de races"/>
      <sheetName val="Liste de classes"/>
      <sheetName val="Feuil1"/>
      <sheetName val="Création de perso"/>
      <sheetName val="RACES"/>
      <sheetName val="CLASSES"/>
      <sheetName val="DIVERS"/>
      <sheetName val="Feuil2"/>
    </sheetNames>
    <sheetDataSet>
      <sheetData sheetId="0"/>
      <sheetData sheetId="1"/>
      <sheetData sheetId="2"/>
      <sheetData sheetId="3"/>
      <sheetData sheetId="4">
        <row r="3">
          <cell r="A3" t="str">
            <v>Races</v>
          </cell>
        </row>
        <row r="4">
          <cell r="A4" t="str">
            <v>GOBELIN</v>
          </cell>
        </row>
        <row r="5">
          <cell r="A5" t="str">
            <v>HOBBIT</v>
          </cell>
        </row>
        <row r="6">
          <cell r="A6" t="str">
            <v>HUMANOÏDE</v>
          </cell>
        </row>
        <row r="7">
          <cell r="A7" t="str">
            <v>GNOME</v>
          </cell>
        </row>
        <row r="8">
          <cell r="A8" t="str">
            <v>ORQUE</v>
          </cell>
        </row>
        <row r="9">
          <cell r="A9" t="str">
            <v>HOMME SAUVAGE</v>
          </cell>
        </row>
        <row r="10">
          <cell r="A10" t="str">
            <v>NAIN</v>
          </cell>
        </row>
        <row r="11">
          <cell r="A11" t="str">
            <v>ELFE</v>
          </cell>
        </row>
        <row r="12">
          <cell r="A12" t="str">
            <v>SKAVEN (Homme rat)</v>
          </cell>
        </row>
        <row r="13">
          <cell r="A13" t="str">
            <v>SAURIEN (Homme lézard)</v>
          </cell>
        </row>
        <row r="14">
          <cell r="A14" t="str">
            <v>IDIYVA (Homme chat)</v>
          </cell>
        </row>
        <row r="15">
          <cell r="A15" t="str">
            <v>HOMME PLANTE</v>
          </cell>
        </row>
        <row r="16">
          <cell r="A16" t="str">
            <v>HOMMARACTIDE (Homme araignée)</v>
          </cell>
        </row>
        <row r="17">
          <cell r="A17" t="str">
            <v>OGRE</v>
          </cell>
        </row>
        <row r="18">
          <cell r="A18" t="str">
            <v>ORYCTOMAGUS (Homme lapin)</v>
          </cell>
        </row>
        <row r="19">
          <cell r="A19" t="str">
            <v>TROLL</v>
          </cell>
        </row>
        <row r="20">
          <cell r="A20" t="str">
            <v>DÉMON</v>
          </cell>
        </row>
      </sheetData>
      <sheetData sheetId="5">
        <row r="2">
          <cell r="A2" t="str">
            <v>Classes de base</v>
          </cell>
        </row>
        <row r="3">
          <cell r="A3" t="str">
            <v>Classes de base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T3">
            <v>0</v>
          </cell>
        </row>
        <row r="4">
          <cell r="A4" t="str">
            <v>Archer</v>
          </cell>
          <cell r="B4">
            <v>0</v>
          </cell>
          <cell r="C4">
            <v>2</v>
          </cell>
          <cell r="D4">
            <v>0</v>
          </cell>
          <cell r="E4">
            <v>1</v>
          </cell>
          <cell r="F4">
            <v>2</v>
          </cell>
          <cell r="G4">
            <v>0</v>
          </cell>
          <cell r="H4">
            <v>0</v>
          </cell>
          <cell r="I4">
            <v>-1</v>
          </cell>
          <cell r="J4">
            <v>0</v>
          </cell>
          <cell r="K4">
            <v>0</v>
          </cell>
          <cell r="L4">
            <v>150</v>
          </cell>
          <cell r="M4">
            <v>200</v>
          </cell>
          <cell r="N4">
            <v>200</v>
          </cell>
          <cell r="O4">
            <v>70</v>
          </cell>
          <cell r="P4">
            <v>80</v>
          </cell>
          <cell r="Q4">
            <v>100</v>
          </cell>
          <cell r="R4">
            <v>0</v>
          </cell>
          <cell r="S4" t="str">
            <v>Archer</v>
          </cell>
          <cell r="T4">
            <v>800</v>
          </cell>
        </row>
        <row r="5">
          <cell r="A5" t="str">
            <v>Barbare</v>
          </cell>
          <cell r="B5">
            <v>2</v>
          </cell>
          <cell r="C5">
            <v>1</v>
          </cell>
          <cell r="D5">
            <v>2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-1</v>
          </cell>
          <cell r="L5">
            <v>300</v>
          </cell>
          <cell r="M5">
            <v>100</v>
          </cell>
          <cell r="N5">
            <v>250</v>
          </cell>
          <cell r="O5">
            <v>20</v>
          </cell>
          <cell r="P5">
            <v>100</v>
          </cell>
          <cell r="Q5">
            <v>30</v>
          </cell>
          <cell r="R5">
            <v>0</v>
          </cell>
          <cell r="S5" t="str">
            <v>Barbare</v>
          </cell>
          <cell r="T5">
            <v>800</v>
          </cell>
        </row>
        <row r="6">
          <cell r="A6" t="str">
            <v>Courtisane</v>
          </cell>
          <cell r="B6">
            <v>0</v>
          </cell>
          <cell r="C6">
            <v>0</v>
          </cell>
          <cell r="D6">
            <v>0</v>
          </cell>
          <cell r="E6">
            <v>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1</v>
          </cell>
          <cell r="K6">
            <v>2</v>
          </cell>
          <cell r="L6">
            <v>120</v>
          </cell>
          <cell r="M6">
            <v>100</v>
          </cell>
          <cell r="N6">
            <v>180</v>
          </cell>
          <cell r="O6">
            <v>200</v>
          </cell>
          <cell r="P6">
            <v>80</v>
          </cell>
          <cell r="Q6">
            <v>120</v>
          </cell>
          <cell r="R6">
            <v>0</v>
          </cell>
          <cell r="S6" t="str">
            <v>Courtisane</v>
          </cell>
          <cell r="T6">
            <v>800</v>
          </cell>
        </row>
        <row r="7">
          <cell r="A7" t="str">
            <v>Dresseur</v>
          </cell>
          <cell r="B7">
            <v>0</v>
          </cell>
          <cell r="C7">
            <v>2</v>
          </cell>
          <cell r="D7">
            <v>0</v>
          </cell>
          <cell r="E7">
            <v>0</v>
          </cell>
          <cell r="F7">
            <v>1</v>
          </cell>
          <cell r="G7">
            <v>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50</v>
          </cell>
          <cell r="M7">
            <v>150</v>
          </cell>
          <cell r="N7">
            <v>100</v>
          </cell>
          <cell r="O7">
            <v>150</v>
          </cell>
          <cell r="P7">
            <v>50</v>
          </cell>
          <cell r="Q7">
            <v>300</v>
          </cell>
          <cell r="R7">
            <v>0</v>
          </cell>
          <cell r="S7" t="str">
            <v>Dresseur</v>
          </cell>
          <cell r="T7">
            <v>800</v>
          </cell>
        </row>
        <row r="8">
          <cell r="A8" t="str">
            <v>Erudit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2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  <cell r="L8">
            <v>60</v>
          </cell>
          <cell r="M8">
            <v>150</v>
          </cell>
          <cell r="N8">
            <v>80</v>
          </cell>
          <cell r="O8">
            <v>150</v>
          </cell>
          <cell r="P8">
            <v>100</v>
          </cell>
          <cell r="Q8">
            <v>260</v>
          </cell>
          <cell r="R8">
            <v>0</v>
          </cell>
          <cell r="S8" t="str">
            <v>Erudit</v>
          </cell>
          <cell r="T8">
            <v>800</v>
          </cell>
        </row>
        <row r="9">
          <cell r="A9" t="str">
            <v>Forgeron</v>
          </cell>
          <cell r="B9">
            <v>1</v>
          </cell>
          <cell r="C9">
            <v>2</v>
          </cell>
          <cell r="D9">
            <v>1</v>
          </cell>
          <cell r="E9">
            <v>0</v>
          </cell>
          <cell r="F9">
            <v>0</v>
          </cell>
          <cell r="G9">
            <v>1</v>
          </cell>
          <cell r="H9">
            <v>0</v>
          </cell>
          <cell r="I9">
            <v>-1</v>
          </cell>
          <cell r="J9">
            <v>0</v>
          </cell>
          <cell r="K9">
            <v>0</v>
          </cell>
          <cell r="L9">
            <v>80</v>
          </cell>
          <cell r="M9">
            <v>340</v>
          </cell>
          <cell r="N9">
            <v>100</v>
          </cell>
          <cell r="O9">
            <v>100</v>
          </cell>
          <cell r="P9">
            <v>100</v>
          </cell>
          <cell r="Q9">
            <v>80</v>
          </cell>
          <cell r="R9">
            <v>0</v>
          </cell>
          <cell r="S9" t="str">
            <v>Forgeron</v>
          </cell>
          <cell r="T9">
            <v>800</v>
          </cell>
        </row>
        <row r="10">
          <cell r="A10" t="str">
            <v>Inventeur</v>
          </cell>
          <cell r="B10">
            <v>0</v>
          </cell>
          <cell r="C10">
            <v>1</v>
          </cell>
          <cell r="D10">
            <v>0</v>
          </cell>
          <cell r="E10">
            <v>0</v>
          </cell>
          <cell r="F10">
            <v>1</v>
          </cell>
          <cell r="G10">
            <v>2</v>
          </cell>
          <cell r="H10">
            <v>1</v>
          </cell>
          <cell r="I10">
            <v>-1</v>
          </cell>
          <cell r="J10">
            <v>0</v>
          </cell>
          <cell r="K10">
            <v>0</v>
          </cell>
          <cell r="L10">
            <v>60</v>
          </cell>
          <cell r="M10">
            <v>350</v>
          </cell>
          <cell r="N10">
            <v>80</v>
          </cell>
          <cell r="O10">
            <v>100</v>
          </cell>
          <cell r="P10">
            <v>90</v>
          </cell>
          <cell r="Q10">
            <v>120</v>
          </cell>
          <cell r="R10">
            <v>0</v>
          </cell>
          <cell r="S10" t="str">
            <v>Inventeur</v>
          </cell>
          <cell r="T10">
            <v>800</v>
          </cell>
        </row>
        <row r="11">
          <cell r="A11" t="str">
            <v>Marin</v>
          </cell>
          <cell r="B11">
            <v>0</v>
          </cell>
          <cell r="C11">
            <v>0</v>
          </cell>
          <cell r="D11">
            <v>1</v>
          </cell>
          <cell r="E11">
            <v>0</v>
          </cell>
          <cell r="F11">
            <v>1</v>
          </cell>
          <cell r="G11">
            <v>2</v>
          </cell>
          <cell r="H11">
            <v>1</v>
          </cell>
          <cell r="I11">
            <v>-1</v>
          </cell>
          <cell r="J11">
            <v>0</v>
          </cell>
          <cell r="K11">
            <v>0</v>
          </cell>
          <cell r="L11">
            <v>100</v>
          </cell>
          <cell r="M11">
            <v>200</v>
          </cell>
          <cell r="N11">
            <v>120</v>
          </cell>
          <cell r="O11">
            <v>80</v>
          </cell>
          <cell r="P11">
            <v>200</v>
          </cell>
          <cell r="Q11">
            <v>100</v>
          </cell>
          <cell r="R11">
            <v>0</v>
          </cell>
          <cell r="S11" t="str">
            <v>Marin</v>
          </cell>
          <cell r="T11">
            <v>800</v>
          </cell>
        </row>
        <row r="12">
          <cell r="A12" t="str">
            <v>Médecin</v>
          </cell>
          <cell r="B12">
            <v>0</v>
          </cell>
          <cell r="C12">
            <v>1</v>
          </cell>
          <cell r="D12">
            <v>0</v>
          </cell>
          <cell r="E12">
            <v>0</v>
          </cell>
          <cell r="F12">
            <v>0</v>
          </cell>
          <cell r="G12">
            <v>2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60</v>
          </cell>
          <cell r="M12">
            <v>350</v>
          </cell>
          <cell r="N12">
            <v>40</v>
          </cell>
          <cell r="O12">
            <v>100</v>
          </cell>
          <cell r="P12">
            <v>50</v>
          </cell>
          <cell r="Q12">
            <v>200</v>
          </cell>
          <cell r="R12">
            <v>0</v>
          </cell>
          <cell r="S12" t="str">
            <v>Médecin</v>
          </cell>
          <cell r="T12">
            <v>800</v>
          </cell>
        </row>
        <row r="13">
          <cell r="A13" t="str">
            <v>Mercenaire</v>
          </cell>
          <cell r="B13">
            <v>1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-1</v>
          </cell>
          <cell r="L13">
            <v>230</v>
          </cell>
          <cell r="M13">
            <v>90</v>
          </cell>
          <cell r="N13">
            <v>250</v>
          </cell>
          <cell r="O13">
            <v>90</v>
          </cell>
          <cell r="P13">
            <v>80</v>
          </cell>
          <cell r="Q13">
            <v>60</v>
          </cell>
          <cell r="R13">
            <v>0</v>
          </cell>
          <cell r="S13" t="str">
            <v>Mercenaire</v>
          </cell>
          <cell r="T13">
            <v>800</v>
          </cell>
        </row>
        <row r="14">
          <cell r="A14" t="str">
            <v>Moine</v>
          </cell>
          <cell r="B14">
            <v>1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0</v>
          </cell>
          <cell r="H14">
            <v>0</v>
          </cell>
          <cell r="I14">
            <v>-1</v>
          </cell>
          <cell r="J14">
            <v>0</v>
          </cell>
          <cell r="K14">
            <v>0</v>
          </cell>
          <cell r="L14">
            <v>250</v>
          </cell>
          <cell r="M14">
            <v>100</v>
          </cell>
          <cell r="N14">
            <v>300</v>
          </cell>
          <cell r="O14">
            <v>60</v>
          </cell>
          <cell r="P14">
            <v>20</v>
          </cell>
          <cell r="Q14">
            <v>70</v>
          </cell>
          <cell r="R14">
            <v>0</v>
          </cell>
          <cell r="S14" t="str">
            <v>Moine</v>
          </cell>
          <cell r="T14">
            <v>800</v>
          </cell>
        </row>
        <row r="15">
          <cell r="A15" t="str">
            <v>Voleur</v>
          </cell>
          <cell r="B15">
            <v>0</v>
          </cell>
          <cell r="C15">
            <v>2</v>
          </cell>
          <cell r="D15">
            <v>0</v>
          </cell>
          <cell r="E15">
            <v>1</v>
          </cell>
          <cell r="F15">
            <v>1</v>
          </cell>
          <cell r="G15">
            <v>1</v>
          </cell>
          <cell r="H15">
            <v>0</v>
          </cell>
          <cell r="I15">
            <v>0</v>
          </cell>
          <cell r="J15">
            <v>-1</v>
          </cell>
          <cell r="K15">
            <v>0</v>
          </cell>
          <cell r="L15">
            <v>90</v>
          </cell>
          <cell r="M15">
            <v>170</v>
          </cell>
          <cell r="N15">
            <v>160</v>
          </cell>
          <cell r="O15">
            <v>180</v>
          </cell>
          <cell r="P15">
            <v>100</v>
          </cell>
          <cell r="Q15">
            <v>100</v>
          </cell>
          <cell r="R15">
            <v>0</v>
          </cell>
          <cell r="S15" t="str">
            <v>Voleur</v>
          </cell>
          <cell r="T15">
            <v>800</v>
          </cell>
        </row>
        <row r="17">
          <cell r="B17" t="str">
            <v>évoluer</v>
          </cell>
          <cell r="C17" t="str">
            <v xml:space="preserve"> magique</v>
          </cell>
        </row>
      </sheetData>
      <sheetData sheetId="6">
        <row r="2">
          <cell r="B2" t="str">
            <v>-15</v>
          </cell>
          <cell r="C2">
            <v>-1</v>
          </cell>
          <cell r="D2">
            <v>0</v>
          </cell>
          <cell r="E2" t="str">
            <v>Lobotomie</v>
          </cell>
        </row>
        <row r="3">
          <cell r="B3">
            <v>-14</v>
          </cell>
          <cell r="C3">
            <v>-1</v>
          </cell>
          <cell r="D3">
            <v>0</v>
          </cell>
          <cell r="E3">
            <v>0</v>
          </cell>
        </row>
        <row r="4">
          <cell r="B4">
            <v>-13</v>
          </cell>
          <cell r="C4">
            <v>-1</v>
          </cell>
          <cell r="D4">
            <v>0</v>
          </cell>
          <cell r="E4">
            <v>0</v>
          </cell>
        </row>
        <row r="5">
          <cell r="B5">
            <v>-13</v>
          </cell>
          <cell r="C5">
            <v>-1</v>
          </cell>
          <cell r="D5">
            <v>0</v>
          </cell>
          <cell r="E5">
            <v>0</v>
          </cell>
        </row>
        <row r="6">
          <cell r="B6">
            <v>-12</v>
          </cell>
          <cell r="C6">
            <v>0</v>
          </cell>
          <cell r="D6">
            <v>0</v>
          </cell>
          <cell r="E6">
            <v>0</v>
          </cell>
        </row>
        <row r="7">
          <cell r="B7">
            <v>-12</v>
          </cell>
          <cell r="C7">
            <v>0</v>
          </cell>
          <cell r="D7">
            <v>0</v>
          </cell>
          <cell r="E7">
            <v>0</v>
          </cell>
        </row>
        <row r="8">
          <cell r="B8">
            <v>-11</v>
          </cell>
          <cell r="C8">
            <v>0</v>
          </cell>
          <cell r="D8">
            <v>0</v>
          </cell>
          <cell r="E8">
            <v>0</v>
          </cell>
        </row>
        <row r="9">
          <cell r="B9">
            <v>-11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-10</v>
          </cell>
          <cell r="C10">
            <v>0</v>
          </cell>
          <cell r="D10">
            <v>0</v>
          </cell>
          <cell r="E10">
            <v>0</v>
          </cell>
        </row>
        <row r="11">
          <cell r="B11">
            <v>-10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-9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-9</v>
          </cell>
          <cell r="C13">
            <v>0.25</v>
          </cell>
          <cell r="D13">
            <v>0</v>
          </cell>
          <cell r="E13">
            <v>0</v>
          </cell>
        </row>
        <row r="14">
          <cell r="B14">
            <v>-8</v>
          </cell>
          <cell r="C14">
            <v>0.25</v>
          </cell>
          <cell r="D14">
            <v>0</v>
          </cell>
          <cell r="E14">
            <v>0</v>
          </cell>
        </row>
        <row r="15">
          <cell r="B15">
            <v>-8</v>
          </cell>
          <cell r="C15">
            <v>0.25</v>
          </cell>
          <cell r="D15">
            <v>0</v>
          </cell>
          <cell r="E15">
            <v>0</v>
          </cell>
        </row>
        <row r="16">
          <cell r="B16">
            <v>-7</v>
          </cell>
          <cell r="C16">
            <v>0.25</v>
          </cell>
          <cell r="D16">
            <v>0</v>
          </cell>
          <cell r="E16">
            <v>0</v>
          </cell>
        </row>
        <row r="17">
          <cell r="B17">
            <v>-7</v>
          </cell>
          <cell r="C17">
            <v>0.25</v>
          </cell>
          <cell r="D17">
            <v>0</v>
          </cell>
          <cell r="E17">
            <v>0</v>
          </cell>
        </row>
        <row r="18">
          <cell r="B18">
            <v>-6</v>
          </cell>
          <cell r="C18">
            <v>0.25</v>
          </cell>
          <cell r="D18">
            <v>1</v>
          </cell>
          <cell r="E18">
            <v>0</v>
          </cell>
        </row>
        <row r="19">
          <cell r="B19">
            <v>-6</v>
          </cell>
          <cell r="C19">
            <v>0.5</v>
          </cell>
          <cell r="D19">
            <v>2</v>
          </cell>
          <cell r="E19">
            <v>0</v>
          </cell>
        </row>
        <row r="20">
          <cell r="B20">
            <v>-5</v>
          </cell>
          <cell r="C20">
            <v>0.5</v>
          </cell>
          <cell r="D20">
            <v>3</v>
          </cell>
          <cell r="E20">
            <v>0</v>
          </cell>
        </row>
        <row r="21">
          <cell r="B21">
            <v>-5</v>
          </cell>
          <cell r="C21">
            <v>0.5</v>
          </cell>
          <cell r="D21">
            <v>4</v>
          </cell>
          <cell r="E21">
            <v>0</v>
          </cell>
        </row>
        <row r="22">
          <cell r="B22">
            <v>-4</v>
          </cell>
          <cell r="C22">
            <v>0.5</v>
          </cell>
          <cell r="D22">
            <v>5</v>
          </cell>
          <cell r="E22" t="str">
            <v>¼</v>
          </cell>
        </row>
        <row r="23">
          <cell r="B23">
            <v>-3</v>
          </cell>
          <cell r="C23">
            <v>0.5</v>
          </cell>
          <cell r="D23">
            <v>5</v>
          </cell>
          <cell r="E23" t="str">
            <v>¼</v>
          </cell>
        </row>
        <row r="24">
          <cell r="B24">
            <v>-3</v>
          </cell>
          <cell r="C24">
            <v>0.5</v>
          </cell>
          <cell r="D24">
            <v>10</v>
          </cell>
          <cell r="E24" t="str">
            <v>¼</v>
          </cell>
        </row>
        <row r="25">
          <cell r="B25">
            <v>-2</v>
          </cell>
          <cell r="C25">
            <v>0.5</v>
          </cell>
          <cell r="D25">
            <v>10</v>
          </cell>
          <cell r="E25" t="str">
            <v>½</v>
          </cell>
        </row>
        <row r="26">
          <cell r="B26">
            <v>-2</v>
          </cell>
          <cell r="C26">
            <v>0.75</v>
          </cell>
          <cell r="D26">
            <v>15</v>
          </cell>
          <cell r="E26" t="str">
            <v>½</v>
          </cell>
        </row>
        <row r="27">
          <cell r="B27">
            <v>-1</v>
          </cell>
          <cell r="C27">
            <v>0.75</v>
          </cell>
          <cell r="D27">
            <v>15</v>
          </cell>
          <cell r="E27" t="str">
            <v>¾</v>
          </cell>
        </row>
        <row r="28">
          <cell r="B28">
            <v>-1</v>
          </cell>
          <cell r="C28">
            <v>0.75</v>
          </cell>
          <cell r="D28">
            <v>20</v>
          </cell>
          <cell r="E28" t="str">
            <v>¾</v>
          </cell>
        </row>
        <row r="29">
          <cell r="B29">
            <v>-1</v>
          </cell>
          <cell r="C29">
            <v>0.75</v>
          </cell>
          <cell r="D29">
            <v>20</v>
          </cell>
          <cell r="E29">
            <v>1</v>
          </cell>
        </row>
        <row r="30">
          <cell r="B30">
            <v>0</v>
          </cell>
          <cell r="C30">
            <v>1</v>
          </cell>
          <cell r="D30">
            <v>25</v>
          </cell>
          <cell r="E30">
            <v>1</v>
          </cell>
        </row>
        <row r="31">
          <cell r="B31">
            <v>0</v>
          </cell>
          <cell r="C31">
            <v>1</v>
          </cell>
          <cell r="D31">
            <v>25</v>
          </cell>
          <cell r="E31">
            <v>2</v>
          </cell>
        </row>
        <row r="32">
          <cell r="B32">
            <v>0</v>
          </cell>
          <cell r="C32">
            <v>1</v>
          </cell>
          <cell r="D32">
            <v>30</v>
          </cell>
          <cell r="E32">
            <v>2</v>
          </cell>
        </row>
        <row r="33">
          <cell r="B33">
            <v>0</v>
          </cell>
          <cell r="C33">
            <v>1</v>
          </cell>
          <cell r="D33">
            <v>35</v>
          </cell>
          <cell r="E33">
            <v>3</v>
          </cell>
        </row>
        <row r="34">
          <cell r="B34">
            <v>0</v>
          </cell>
          <cell r="C34">
            <v>1</v>
          </cell>
          <cell r="D34">
            <v>40</v>
          </cell>
          <cell r="E34">
            <v>3</v>
          </cell>
        </row>
        <row r="35">
          <cell r="B35">
            <v>1</v>
          </cell>
          <cell r="C35">
            <v>1</v>
          </cell>
          <cell r="D35">
            <v>45</v>
          </cell>
          <cell r="E35">
            <v>4</v>
          </cell>
        </row>
        <row r="36">
          <cell r="B36">
            <v>1</v>
          </cell>
          <cell r="C36">
            <v>1</v>
          </cell>
          <cell r="D36">
            <v>50</v>
          </cell>
          <cell r="E36">
            <v>4</v>
          </cell>
        </row>
        <row r="37">
          <cell r="B37">
            <v>1</v>
          </cell>
          <cell r="C37">
            <v>1</v>
          </cell>
          <cell r="D37">
            <v>55</v>
          </cell>
          <cell r="E37">
            <v>5</v>
          </cell>
        </row>
        <row r="38">
          <cell r="B38">
            <v>2</v>
          </cell>
          <cell r="C38">
            <v>1</v>
          </cell>
          <cell r="D38">
            <v>60</v>
          </cell>
          <cell r="E38">
            <v>5</v>
          </cell>
        </row>
        <row r="39">
          <cell r="B39">
            <v>2</v>
          </cell>
          <cell r="C39">
            <v>1</v>
          </cell>
          <cell r="D39">
            <v>65</v>
          </cell>
          <cell r="E39">
            <v>6</v>
          </cell>
        </row>
        <row r="40">
          <cell r="B40">
            <v>3</v>
          </cell>
          <cell r="C40">
            <v>2</v>
          </cell>
          <cell r="D40">
            <v>70</v>
          </cell>
          <cell r="E40">
            <v>6</v>
          </cell>
        </row>
        <row r="41">
          <cell r="B41">
            <v>4</v>
          </cell>
          <cell r="C41">
            <v>2</v>
          </cell>
          <cell r="D41">
            <v>75</v>
          </cell>
          <cell r="E41">
            <v>6</v>
          </cell>
        </row>
        <row r="42">
          <cell r="B42">
            <v>4</v>
          </cell>
          <cell r="C42">
            <v>2</v>
          </cell>
          <cell r="D42">
            <v>80</v>
          </cell>
          <cell r="E42">
            <v>7</v>
          </cell>
        </row>
        <row r="43">
          <cell r="B43">
            <v>5</v>
          </cell>
          <cell r="C43">
            <v>2</v>
          </cell>
          <cell r="D43">
            <v>85</v>
          </cell>
          <cell r="E43">
            <v>7</v>
          </cell>
        </row>
        <row r="44">
          <cell r="B44">
            <v>5</v>
          </cell>
          <cell r="C44">
            <v>2</v>
          </cell>
          <cell r="D44">
            <v>90</v>
          </cell>
          <cell r="E44">
            <v>7</v>
          </cell>
        </row>
        <row r="45">
          <cell r="B45">
            <v>6</v>
          </cell>
          <cell r="C45">
            <v>2</v>
          </cell>
          <cell r="D45">
            <v>95</v>
          </cell>
          <cell r="E45">
            <v>8</v>
          </cell>
        </row>
        <row r="46">
          <cell r="B46">
            <v>6</v>
          </cell>
          <cell r="C46">
            <v>2</v>
          </cell>
          <cell r="D46">
            <v>100</v>
          </cell>
          <cell r="E46">
            <v>8</v>
          </cell>
        </row>
        <row r="47">
          <cell r="B47">
            <v>7</v>
          </cell>
          <cell r="C47">
            <v>2</v>
          </cell>
          <cell r="D47">
            <v>105</v>
          </cell>
          <cell r="E47">
            <v>8</v>
          </cell>
        </row>
        <row r="48">
          <cell r="B48">
            <v>8</v>
          </cell>
          <cell r="C48">
            <v>3</v>
          </cell>
          <cell r="D48">
            <v>110</v>
          </cell>
          <cell r="E48">
            <v>9</v>
          </cell>
        </row>
        <row r="49">
          <cell r="B49">
            <v>8</v>
          </cell>
          <cell r="C49">
            <v>3</v>
          </cell>
          <cell r="D49">
            <v>115</v>
          </cell>
          <cell r="E49">
            <v>9</v>
          </cell>
        </row>
        <row r="50">
          <cell r="B50">
            <v>9</v>
          </cell>
          <cell r="C50">
            <v>3</v>
          </cell>
          <cell r="D50">
            <v>120</v>
          </cell>
          <cell r="E50">
            <v>9</v>
          </cell>
        </row>
        <row r="51">
          <cell r="B51">
            <v>9</v>
          </cell>
          <cell r="C51">
            <v>3</v>
          </cell>
          <cell r="D51">
            <v>125</v>
          </cell>
          <cell r="E51">
            <v>10</v>
          </cell>
        </row>
        <row r="52">
          <cell r="B52">
            <v>10</v>
          </cell>
          <cell r="C52">
            <v>3</v>
          </cell>
          <cell r="D52">
            <v>130</v>
          </cell>
          <cell r="E52">
            <v>10</v>
          </cell>
        </row>
        <row r="53">
          <cell r="B53">
            <v>10</v>
          </cell>
          <cell r="C53">
            <v>3</v>
          </cell>
          <cell r="D53">
            <v>135</v>
          </cell>
          <cell r="E53">
            <v>10</v>
          </cell>
        </row>
        <row r="54">
          <cell r="B54">
            <v>11</v>
          </cell>
          <cell r="C54">
            <v>3</v>
          </cell>
          <cell r="D54">
            <v>140</v>
          </cell>
          <cell r="E54">
            <v>11</v>
          </cell>
        </row>
        <row r="55">
          <cell r="B55">
            <v>11</v>
          </cell>
          <cell r="C55">
            <v>3</v>
          </cell>
          <cell r="D55">
            <v>145</v>
          </cell>
          <cell r="E55">
            <v>11</v>
          </cell>
        </row>
        <row r="56">
          <cell r="B56">
            <v>12</v>
          </cell>
          <cell r="C56">
            <v>4</v>
          </cell>
          <cell r="D56">
            <v>150</v>
          </cell>
          <cell r="E56">
            <v>11</v>
          </cell>
        </row>
        <row r="57">
          <cell r="B57">
            <v>12</v>
          </cell>
          <cell r="C57">
            <v>4</v>
          </cell>
          <cell r="D57">
            <v>155</v>
          </cell>
          <cell r="E57">
            <v>12</v>
          </cell>
        </row>
        <row r="58">
          <cell r="B58">
            <v>13</v>
          </cell>
          <cell r="C58">
            <v>4</v>
          </cell>
          <cell r="D58">
            <v>160</v>
          </cell>
          <cell r="E58">
            <v>12</v>
          </cell>
        </row>
        <row r="59">
          <cell r="B59">
            <v>13</v>
          </cell>
          <cell r="C59">
            <v>4</v>
          </cell>
          <cell r="D59">
            <v>165</v>
          </cell>
          <cell r="E59">
            <v>12</v>
          </cell>
        </row>
        <row r="60">
          <cell r="B60">
            <v>14</v>
          </cell>
          <cell r="C60">
            <v>4</v>
          </cell>
          <cell r="D60">
            <v>170</v>
          </cell>
          <cell r="E60">
            <v>13</v>
          </cell>
        </row>
        <row r="61">
          <cell r="B61">
            <v>14</v>
          </cell>
          <cell r="C61">
            <v>4</v>
          </cell>
          <cell r="D61">
            <v>175</v>
          </cell>
          <cell r="E61">
            <v>13</v>
          </cell>
        </row>
        <row r="62">
          <cell r="B62">
            <v>15</v>
          </cell>
          <cell r="C62">
            <v>4</v>
          </cell>
          <cell r="D62">
            <v>180</v>
          </cell>
          <cell r="E62">
            <v>13</v>
          </cell>
        </row>
        <row r="63">
          <cell r="B63">
            <v>15</v>
          </cell>
          <cell r="C63">
            <v>4</v>
          </cell>
          <cell r="D63">
            <v>185</v>
          </cell>
          <cell r="E63">
            <v>14</v>
          </cell>
        </row>
        <row r="64">
          <cell r="B64">
            <v>15</v>
          </cell>
          <cell r="C64">
            <v>5</v>
          </cell>
          <cell r="D64">
            <v>190</v>
          </cell>
          <cell r="E64">
            <v>14</v>
          </cell>
        </row>
        <row r="65">
          <cell r="B65">
            <v>16</v>
          </cell>
          <cell r="C65">
            <v>5</v>
          </cell>
          <cell r="D65">
            <v>195</v>
          </cell>
          <cell r="E65">
            <v>14</v>
          </cell>
        </row>
        <row r="66">
          <cell r="B66">
            <v>16</v>
          </cell>
          <cell r="C66">
            <v>5</v>
          </cell>
          <cell r="D66">
            <v>200</v>
          </cell>
          <cell r="E66">
            <v>15</v>
          </cell>
        </row>
        <row r="67">
          <cell r="B67">
            <v>16</v>
          </cell>
          <cell r="C67">
            <v>5</v>
          </cell>
          <cell r="D67">
            <v>205</v>
          </cell>
          <cell r="E67">
            <v>15</v>
          </cell>
        </row>
        <row r="68">
          <cell r="B68">
            <v>17</v>
          </cell>
          <cell r="C68">
            <v>5</v>
          </cell>
          <cell r="D68">
            <v>210</v>
          </cell>
          <cell r="E68">
            <v>15</v>
          </cell>
        </row>
        <row r="69">
          <cell r="B69">
            <v>17</v>
          </cell>
          <cell r="C69">
            <v>5</v>
          </cell>
          <cell r="D69">
            <v>215</v>
          </cell>
          <cell r="E69">
            <v>15</v>
          </cell>
        </row>
        <row r="70">
          <cell r="B70">
            <v>17</v>
          </cell>
          <cell r="C70">
            <v>5</v>
          </cell>
          <cell r="D70">
            <v>220</v>
          </cell>
          <cell r="E70">
            <v>16</v>
          </cell>
        </row>
        <row r="71">
          <cell r="B71">
            <v>18</v>
          </cell>
          <cell r="C71">
            <v>5</v>
          </cell>
          <cell r="D71">
            <v>225</v>
          </cell>
          <cell r="E71">
            <v>16</v>
          </cell>
        </row>
        <row r="72">
          <cell r="B72">
            <v>18</v>
          </cell>
          <cell r="C72">
            <v>6</v>
          </cell>
          <cell r="D72">
            <v>230</v>
          </cell>
          <cell r="E72">
            <v>16</v>
          </cell>
        </row>
        <row r="73">
          <cell r="B73">
            <v>18</v>
          </cell>
          <cell r="C73">
            <v>6</v>
          </cell>
          <cell r="D73">
            <v>235</v>
          </cell>
          <cell r="E73">
            <v>16</v>
          </cell>
        </row>
        <row r="74">
          <cell r="B74">
            <v>19</v>
          </cell>
          <cell r="C74">
            <v>6</v>
          </cell>
          <cell r="D74">
            <v>240</v>
          </cell>
          <cell r="E74">
            <v>17</v>
          </cell>
        </row>
        <row r="75">
          <cell r="B75">
            <v>19</v>
          </cell>
          <cell r="C75">
            <v>6</v>
          </cell>
          <cell r="D75">
            <v>245</v>
          </cell>
          <cell r="E75">
            <v>17</v>
          </cell>
        </row>
        <row r="76">
          <cell r="B76">
            <v>19</v>
          </cell>
          <cell r="C76">
            <v>6</v>
          </cell>
          <cell r="D76">
            <v>250</v>
          </cell>
          <cell r="E76">
            <v>17</v>
          </cell>
        </row>
        <row r="77">
          <cell r="B77">
            <v>20</v>
          </cell>
          <cell r="C77">
            <v>6</v>
          </cell>
          <cell r="D77">
            <v>255</v>
          </cell>
          <cell r="E77">
            <v>17</v>
          </cell>
        </row>
        <row r="78">
          <cell r="B78">
            <v>20</v>
          </cell>
          <cell r="C78">
            <v>6</v>
          </cell>
          <cell r="D78">
            <v>260</v>
          </cell>
          <cell r="E78">
            <v>18</v>
          </cell>
        </row>
        <row r="79">
          <cell r="B79">
            <v>20</v>
          </cell>
          <cell r="C79">
            <v>6</v>
          </cell>
          <cell r="D79">
            <v>265</v>
          </cell>
          <cell r="E79">
            <v>18</v>
          </cell>
        </row>
        <row r="80">
          <cell r="B80">
            <v>21</v>
          </cell>
          <cell r="C80">
            <v>7</v>
          </cell>
          <cell r="D80">
            <v>270</v>
          </cell>
          <cell r="E80">
            <v>18</v>
          </cell>
        </row>
        <row r="81">
          <cell r="B81">
            <v>21</v>
          </cell>
          <cell r="C81">
            <v>7</v>
          </cell>
          <cell r="D81">
            <v>275</v>
          </cell>
          <cell r="E81">
            <v>18</v>
          </cell>
        </row>
        <row r="82">
          <cell r="B82">
            <v>21</v>
          </cell>
          <cell r="C82">
            <v>7</v>
          </cell>
          <cell r="D82">
            <v>280</v>
          </cell>
          <cell r="E82">
            <v>19</v>
          </cell>
        </row>
        <row r="83">
          <cell r="B83">
            <v>22</v>
          </cell>
          <cell r="C83">
            <v>7</v>
          </cell>
          <cell r="D83">
            <v>285</v>
          </cell>
          <cell r="E83">
            <v>19</v>
          </cell>
        </row>
        <row r="84">
          <cell r="B84">
            <v>22</v>
          </cell>
          <cell r="C84">
            <v>7</v>
          </cell>
          <cell r="D84">
            <v>290</v>
          </cell>
          <cell r="E84">
            <v>19</v>
          </cell>
        </row>
        <row r="85">
          <cell r="B85">
            <v>22</v>
          </cell>
          <cell r="C85">
            <v>7</v>
          </cell>
          <cell r="D85">
            <v>295</v>
          </cell>
          <cell r="E85">
            <v>19</v>
          </cell>
        </row>
        <row r="86">
          <cell r="B86">
            <v>23</v>
          </cell>
          <cell r="C86">
            <v>7</v>
          </cell>
          <cell r="D86">
            <v>300</v>
          </cell>
          <cell r="E86">
            <v>20</v>
          </cell>
        </row>
        <row r="87">
          <cell r="B87">
            <v>23</v>
          </cell>
          <cell r="C87">
            <v>7</v>
          </cell>
          <cell r="D87">
            <v>305</v>
          </cell>
          <cell r="E87">
            <v>20</v>
          </cell>
        </row>
        <row r="88">
          <cell r="B88">
            <v>23</v>
          </cell>
          <cell r="C88">
            <v>7</v>
          </cell>
          <cell r="D88">
            <v>310</v>
          </cell>
          <cell r="E88">
            <v>20</v>
          </cell>
        </row>
        <row r="89">
          <cell r="B89">
            <v>24</v>
          </cell>
          <cell r="C89">
            <v>7</v>
          </cell>
          <cell r="D89">
            <v>315</v>
          </cell>
          <cell r="E89">
            <v>20</v>
          </cell>
        </row>
        <row r="90">
          <cell r="B90">
            <v>24</v>
          </cell>
          <cell r="C90">
            <v>8</v>
          </cell>
          <cell r="D90">
            <v>320</v>
          </cell>
          <cell r="E90">
            <v>20</v>
          </cell>
        </row>
        <row r="91">
          <cell r="B91">
            <v>24</v>
          </cell>
          <cell r="C91">
            <v>8</v>
          </cell>
          <cell r="D91">
            <v>325</v>
          </cell>
          <cell r="E91">
            <v>21</v>
          </cell>
        </row>
        <row r="92">
          <cell r="B92">
            <v>25</v>
          </cell>
          <cell r="C92">
            <v>8</v>
          </cell>
          <cell r="D92">
            <v>330</v>
          </cell>
          <cell r="E92">
            <v>21</v>
          </cell>
        </row>
        <row r="93">
          <cell r="B93">
            <v>25</v>
          </cell>
          <cell r="C93">
            <v>8</v>
          </cell>
          <cell r="D93">
            <v>335</v>
          </cell>
          <cell r="E93">
            <v>21</v>
          </cell>
        </row>
        <row r="94">
          <cell r="B94">
            <v>25</v>
          </cell>
          <cell r="C94">
            <v>8</v>
          </cell>
          <cell r="D94">
            <v>340</v>
          </cell>
          <cell r="E94">
            <v>21</v>
          </cell>
        </row>
        <row r="95">
          <cell r="B95">
            <v>26</v>
          </cell>
          <cell r="C95">
            <v>8</v>
          </cell>
          <cell r="D95">
            <v>345</v>
          </cell>
          <cell r="E95">
            <v>21</v>
          </cell>
        </row>
        <row r="96">
          <cell r="B96">
            <v>26</v>
          </cell>
          <cell r="C96">
            <v>8</v>
          </cell>
          <cell r="D96">
            <v>350</v>
          </cell>
          <cell r="E96">
            <v>22</v>
          </cell>
        </row>
        <row r="97">
          <cell r="B97">
            <v>26</v>
          </cell>
          <cell r="C97">
            <v>8</v>
          </cell>
          <cell r="D97">
            <v>355</v>
          </cell>
          <cell r="E97">
            <v>22</v>
          </cell>
        </row>
        <row r="98">
          <cell r="B98">
            <v>27</v>
          </cell>
          <cell r="C98">
            <v>8</v>
          </cell>
          <cell r="D98">
            <v>360</v>
          </cell>
          <cell r="E98">
            <v>22</v>
          </cell>
        </row>
        <row r="99">
          <cell r="B99">
            <v>27</v>
          </cell>
          <cell r="C99">
            <v>8</v>
          </cell>
          <cell r="D99">
            <v>365</v>
          </cell>
          <cell r="E99">
            <v>22</v>
          </cell>
        </row>
        <row r="100">
          <cell r="B100">
            <v>27</v>
          </cell>
          <cell r="C100">
            <v>9</v>
          </cell>
          <cell r="D100">
            <v>370</v>
          </cell>
          <cell r="E100">
            <v>22</v>
          </cell>
        </row>
        <row r="101">
          <cell r="B101">
            <v>28</v>
          </cell>
          <cell r="C101">
            <v>9</v>
          </cell>
          <cell r="D101">
            <v>375</v>
          </cell>
          <cell r="E101">
            <v>23</v>
          </cell>
        </row>
        <row r="102">
          <cell r="B102">
            <v>28</v>
          </cell>
          <cell r="C102">
            <v>9</v>
          </cell>
          <cell r="D102">
            <v>380</v>
          </cell>
          <cell r="E102">
            <v>23</v>
          </cell>
        </row>
        <row r="103">
          <cell r="B103">
            <v>28</v>
          </cell>
          <cell r="C103">
            <v>9</v>
          </cell>
          <cell r="D103">
            <v>385</v>
          </cell>
          <cell r="E103">
            <v>23</v>
          </cell>
        </row>
        <row r="104">
          <cell r="B104">
            <v>29</v>
          </cell>
          <cell r="C104">
            <v>9</v>
          </cell>
          <cell r="D104">
            <v>390</v>
          </cell>
          <cell r="E104">
            <v>23</v>
          </cell>
        </row>
        <row r="105">
          <cell r="B105">
            <v>29</v>
          </cell>
          <cell r="C105">
            <v>9</v>
          </cell>
          <cell r="D105">
            <v>395</v>
          </cell>
          <cell r="E105">
            <v>23</v>
          </cell>
        </row>
        <row r="106">
          <cell r="B106">
            <v>29</v>
          </cell>
          <cell r="C106">
            <v>9</v>
          </cell>
          <cell r="D106">
            <v>400</v>
          </cell>
          <cell r="E106">
            <v>24</v>
          </cell>
        </row>
        <row r="107">
          <cell r="B107">
            <v>30</v>
          </cell>
          <cell r="C107">
            <v>9</v>
          </cell>
          <cell r="D107">
            <v>405</v>
          </cell>
          <cell r="E107">
            <v>24</v>
          </cell>
        </row>
        <row r="108">
          <cell r="B108">
            <v>30</v>
          </cell>
          <cell r="C108">
            <v>9</v>
          </cell>
          <cell r="D108">
            <v>410</v>
          </cell>
          <cell r="E108">
            <v>24</v>
          </cell>
        </row>
        <row r="109">
          <cell r="B109">
            <v>30</v>
          </cell>
          <cell r="C109">
            <v>9</v>
          </cell>
          <cell r="D109">
            <v>415</v>
          </cell>
          <cell r="E109">
            <v>24</v>
          </cell>
        </row>
        <row r="110">
          <cell r="B110">
            <v>31</v>
          </cell>
          <cell r="C110">
            <v>10</v>
          </cell>
          <cell r="D110">
            <v>420</v>
          </cell>
          <cell r="E110">
            <v>24</v>
          </cell>
        </row>
        <row r="111">
          <cell r="B111">
            <v>31</v>
          </cell>
          <cell r="C111">
            <v>10</v>
          </cell>
          <cell r="D111">
            <v>425</v>
          </cell>
          <cell r="E111">
            <v>25</v>
          </cell>
        </row>
        <row r="112">
          <cell r="B112">
            <v>31</v>
          </cell>
          <cell r="C112">
            <v>10</v>
          </cell>
          <cell r="D112">
            <v>430</v>
          </cell>
          <cell r="E112">
            <v>25</v>
          </cell>
        </row>
        <row r="113">
          <cell r="B113">
            <v>32</v>
          </cell>
          <cell r="C113">
            <v>10</v>
          </cell>
          <cell r="D113">
            <v>435</v>
          </cell>
          <cell r="E113">
            <v>25</v>
          </cell>
        </row>
        <row r="114">
          <cell r="B114">
            <v>32</v>
          </cell>
          <cell r="C114">
            <v>10</v>
          </cell>
          <cell r="D114">
            <v>440</v>
          </cell>
          <cell r="E114">
            <v>25</v>
          </cell>
        </row>
        <row r="115">
          <cell r="B115">
            <v>32</v>
          </cell>
          <cell r="C115">
            <v>10</v>
          </cell>
          <cell r="D115">
            <v>445</v>
          </cell>
          <cell r="E115">
            <v>25</v>
          </cell>
        </row>
        <row r="116">
          <cell r="B116">
            <v>33</v>
          </cell>
          <cell r="C116">
            <v>10</v>
          </cell>
          <cell r="D116">
            <v>450</v>
          </cell>
          <cell r="E116">
            <v>26</v>
          </cell>
        </row>
        <row r="117">
          <cell r="B117">
            <v>33</v>
          </cell>
          <cell r="C117">
            <v>10</v>
          </cell>
          <cell r="D117">
            <v>455</v>
          </cell>
          <cell r="E117">
            <v>26</v>
          </cell>
        </row>
        <row r="118">
          <cell r="B118">
            <v>33</v>
          </cell>
          <cell r="C118">
            <v>10</v>
          </cell>
          <cell r="D118">
            <v>460</v>
          </cell>
          <cell r="E118">
            <v>26</v>
          </cell>
        </row>
        <row r="119">
          <cell r="B119">
            <v>34</v>
          </cell>
          <cell r="C119">
            <v>10</v>
          </cell>
          <cell r="D119">
            <v>465</v>
          </cell>
          <cell r="E119">
            <v>26</v>
          </cell>
        </row>
        <row r="120">
          <cell r="B120">
            <v>34</v>
          </cell>
          <cell r="C120">
            <v>10</v>
          </cell>
          <cell r="D120">
            <v>470</v>
          </cell>
          <cell r="E120">
            <v>26</v>
          </cell>
        </row>
        <row r="121">
          <cell r="B121">
            <v>34</v>
          </cell>
          <cell r="C121">
            <v>10</v>
          </cell>
          <cell r="D121">
            <v>475</v>
          </cell>
          <cell r="E121">
            <v>27</v>
          </cell>
        </row>
        <row r="122">
          <cell r="B122">
            <v>35</v>
          </cell>
          <cell r="C122">
            <v>10</v>
          </cell>
          <cell r="D122">
            <v>480</v>
          </cell>
          <cell r="E122">
            <v>27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opLeftCell="B16" workbookViewId="0">
      <selection activeCell="O26" sqref="O26"/>
    </sheetView>
  </sheetViews>
  <sheetFormatPr baseColWidth="10" defaultRowHeight="15"/>
  <cols>
    <col min="1" max="1" width="35.7109375" customWidth="1"/>
    <col min="2" max="2" width="20.42578125" customWidth="1"/>
    <col min="3" max="3" width="19.5703125" bestFit="1" customWidth="1"/>
    <col min="4" max="4" width="13.140625" bestFit="1" customWidth="1"/>
  </cols>
  <sheetData>
    <row r="1" spans="1:21" ht="24.75" thickTop="1" thickBot="1">
      <c r="A1" s="71" t="s">
        <v>2</v>
      </c>
      <c r="B1" s="269" t="s">
        <v>33</v>
      </c>
      <c r="C1" s="269"/>
      <c r="D1" s="269"/>
      <c r="E1" s="269"/>
      <c r="F1" s="269"/>
      <c r="G1" s="269"/>
      <c r="H1" s="269"/>
      <c r="I1" s="269"/>
      <c r="J1" s="269"/>
      <c r="K1" s="269"/>
      <c r="L1" s="270" t="s">
        <v>204</v>
      </c>
      <c r="M1" s="270"/>
      <c r="N1" s="270"/>
      <c r="O1" s="270"/>
      <c r="P1" s="270"/>
      <c r="Q1" s="270"/>
      <c r="R1" s="270"/>
      <c r="S1" s="71" t="s">
        <v>2</v>
      </c>
      <c r="T1" s="72" t="s">
        <v>205</v>
      </c>
      <c r="U1" s="73" t="s">
        <v>206</v>
      </c>
    </row>
    <row r="2" spans="1:21" ht="17.25" thickTop="1" thickBot="1">
      <c r="A2" s="74" t="s">
        <v>32</v>
      </c>
      <c r="B2" s="75" t="s">
        <v>207</v>
      </c>
      <c r="C2" s="75" t="s">
        <v>208</v>
      </c>
      <c r="D2" s="75" t="s">
        <v>209</v>
      </c>
      <c r="E2" s="76" t="s">
        <v>210</v>
      </c>
      <c r="F2" s="76" t="s">
        <v>211</v>
      </c>
      <c r="G2" s="77" t="s">
        <v>212</v>
      </c>
      <c r="H2" s="77" t="s">
        <v>213</v>
      </c>
      <c r="I2" s="77" t="s">
        <v>214</v>
      </c>
      <c r="J2" s="78" t="s">
        <v>215</v>
      </c>
      <c r="K2" s="78" t="s">
        <v>216</v>
      </c>
      <c r="L2" s="79" t="s">
        <v>217</v>
      </c>
      <c r="M2" s="80" t="s">
        <v>218</v>
      </c>
      <c r="N2" s="80" t="s">
        <v>219</v>
      </c>
      <c r="O2" s="80" t="s">
        <v>220</v>
      </c>
      <c r="P2" s="80" t="s">
        <v>221</v>
      </c>
      <c r="Q2" s="80" t="s">
        <v>222</v>
      </c>
      <c r="R2" s="81" t="s">
        <v>223</v>
      </c>
      <c r="S2" s="74" t="s">
        <v>32</v>
      </c>
      <c r="T2" s="82"/>
    </row>
    <row r="3" spans="1:21" ht="15.75">
      <c r="A3" s="74" t="s">
        <v>32</v>
      </c>
      <c r="B3" s="83">
        <v>0</v>
      </c>
      <c r="C3" s="83">
        <v>0</v>
      </c>
      <c r="D3" s="83">
        <v>0</v>
      </c>
      <c r="E3" s="84">
        <v>0</v>
      </c>
      <c r="F3" s="84">
        <v>0</v>
      </c>
      <c r="G3" s="85">
        <v>0</v>
      </c>
      <c r="H3" s="85">
        <v>0</v>
      </c>
      <c r="I3" s="85">
        <v>0</v>
      </c>
      <c r="J3" s="86">
        <v>0</v>
      </c>
      <c r="K3" s="87">
        <v>0</v>
      </c>
      <c r="L3" s="88">
        <v>0</v>
      </c>
      <c r="M3" s="88">
        <v>0</v>
      </c>
      <c r="N3" s="88">
        <v>0</v>
      </c>
      <c r="O3" s="88">
        <v>0</v>
      </c>
      <c r="P3" s="88">
        <v>0</v>
      </c>
      <c r="Q3" s="88">
        <v>0</v>
      </c>
      <c r="R3" s="88">
        <v>0</v>
      </c>
      <c r="S3" s="74"/>
      <c r="T3" s="88">
        <f>SUM(L3:R3)</f>
        <v>0</v>
      </c>
    </row>
    <row r="4" spans="1:21">
      <c r="A4" t="s">
        <v>224</v>
      </c>
      <c r="B4" s="89">
        <v>0</v>
      </c>
      <c r="C4" s="89">
        <v>2</v>
      </c>
      <c r="D4" s="90">
        <v>0</v>
      </c>
      <c r="E4" s="89">
        <v>1</v>
      </c>
      <c r="F4" s="89">
        <v>2</v>
      </c>
      <c r="G4" s="89">
        <v>0</v>
      </c>
      <c r="H4" s="89">
        <v>0</v>
      </c>
      <c r="I4" s="89">
        <v>-1</v>
      </c>
      <c r="J4" s="89">
        <v>0</v>
      </c>
      <c r="K4" s="91">
        <v>0</v>
      </c>
      <c r="L4" s="92">
        <v>150</v>
      </c>
      <c r="M4" s="92">
        <v>200</v>
      </c>
      <c r="N4" s="92">
        <v>200</v>
      </c>
      <c r="O4" s="92">
        <v>70</v>
      </c>
      <c r="P4" s="92">
        <v>80</v>
      </c>
      <c r="Q4" s="92">
        <v>100</v>
      </c>
      <c r="R4" s="92">
        <v>0</v>
      </c>
      <c r="S4" t="s">
        <v>224</v>
      </c>
      <c r="T4" s="82">
        <f>SUM(L4:R4)</f>
        <v>800</v>
      </c>
    </row>
    <row r="5" spans="1:21">
      <c r="A5" t="s">
        <v>225</v>
      </c>
      <c r="B5" s="90">
        <v>2</v>
      </c>
      <c r="C5" s="90">
        <v>1</v>
      </c>
      <c r="D5" s="90">
        <v>2</v>
      </c>
      <c r="E5" s="90">
        <v>0</v>
      </c>
      <c r="F5" s="90">
        <v>0</v>
      </c>
      <c r="G5" s="90">
        <v>0</v>
      </c>
      <c r="H5" s="90">
        <v>0</v>
      </c>
      <c r="I5" s="90">
        <v>0</v>
      </c>
      <c r="J5" s="90">
        <v>0</v>
      </c>
      <c r="K5" s="93">
        <v>-1</v>
      </c>
      <c r="L5" s="92">
        <v>300</v>
      </c>
      <c r="M5" s="92">
        <v>100</v>
      </c>
      <c r="N5" s="92">
        <v>250</v>
      </c>
      <c r="O5" s="92">
        <v>20</v>
      </c>
      <c r="P5" s="92">
        <v>100</v>
      </c>
      <c r="Q5" s="92">
        <v>30</v>
      </c>
      <c r="R5" s="92">
        <v>0</v>
      </c>
      <c r="S5" t="s">
        <v>225</v>
      </c>
      <c r="T5" s="3">
        <f>SUM(L5:R5)</f>
        <v>800</v>
      </c>
    </row>
    <row r="6" spans="1:21">
      <c r="A6" t="s">
        <v>226</v>
      </c>
      <c r="B6" s="94">
        <v>0</v>
      </c>
      <c r="C6" s="94">
        <v>0</v>
      </c>
      <c r="D6" s="94">
        <v>0</v>
      </c>
      <c r="E6" s="95">
        <v>1</v>
      </c>
      <c r="F6" s="95">
        <v>1</v>
      </c>
      <c r="G6" s="96">
        <v>0</v>
      </c>
      <c r="H6" s="96">
        <v>0</v>
      </c>
      <c r="I6" s="96">
        <v>0</v>
      </c>
      <c r="J6" s="97">
        <v>1</v>
      </c>
      <c r="K6" s="97">
        <v>2</v>
      </c>
      <c r="L6" s="98">
        <v>120</v>
      </c>
      <c r="M6" s="98">
        <v>100</v>
      </c>
      <c r="N6" s="98">
        <v>180</v>
      </c>
      <c r="O6" s="98">
        <v>200</v>
      </c>
      <c r="P6" s="98">
        <v>80</v>
      </c>
      <c r="Q6" s="98">
        <v>120</v>
      </c>
      <c r="R6" s="98">
        <v>0</v>
      </c>
      <c r="S6" t="s">
        <v>226</v>
      </c>
      <c r="T6" s="3">
        <f>SUM(L6:R6)</f>
        <v>800</v>
      </c>
    </row>
    <row r="7" spans="1:21">
      <c r="A7" t="s">
        <v>227</v>
      </c>
      <c r="B7" s="3">
        <v>0</v>
      </c>
      <c r="C7" s="3">
        <v>2</v>
      </c>
      <c r="D7" s="3">
        <v>0</v>
      </c>
      <c r="E7" s="3">
        <v>0</v>
      </c>
      <c r="F7" s="3">
        <v>1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50</v>
      </c>
      <c r="M7" s="3">
        <v>150</v>
      </c>
      <c r="N7" s="3">
        <v>100</v>
      </c>
      <c r="O7" s="3">
        <v>150</v>
      </c>
      <c r="P7" s="3">
        <v>50</v>
      </c>
      <c r="Q7" s="3">
        <v>300</v>
      </c>
      <c r="R7" s="3">
        <v>0</v>
      </c>
      <c r="S7" t="s">
        <v>227</v>
      </c>
      <c r="T7" s="3">
        <f>SUM(L7:R7)</f>
        <v>800</v>
      </c>
    </row>
    <row r="8" spans="1:21">
      <c r="A8" t="s">
        <v>228</v>
      </c>
      <c r="B8" s="90">
        <v>0</v>
      </c>
      <c r="C8" s="90">
        <v>0</v>
      </c>
      <c r="D8" s="90">
        <v>0</v>
      </c>
      <c r="E8" s="90">
        <v>0</v>
      </c>
      <c r="F8" s="90">
        <v>0</v>
      </c>
      <c r="G8" s="90">
        <v>2</v>
      </c>
      <c r="H8" s="90">
        <v>2</v>
      </c>
      <c r="I8" s="90">
        <v>0</v>
      </c>
      <c r="J8" s="90">
        <v>0</v>
      </c>
      <c r="K8" s="93">
        <v>0</v>
      </c>
      <c r="L8" s="99">
        <v>60</v>
      </c>
      <c r="M8" s="99">
        <v>150</v>
      </c>
      <c r="N8" s="99">
        <v>80</v>
      </c>
      <c r="O8" s="99">
        <v>150</v>
      </c>
      <c r="P8" s="99">
        <v>100</v>
      </c>
      <c r="Q8" s="99">
        <v>260</v>
      </c>
      <c r="R8" s="99">
        <v>0</v>
      </c>
      <c r="S8" t="s">
        <v>228</v>
      </c>
      <c r="T8" s="3">
        <f t="shared" ref="T8:T15" si="0">SUM(L8:R8)</f>
        <v>800</v>
      </c>
    </row>
    <row r="9" spans="1:21">
      <c r="A9" t="s">
        <v>229</v>
      </c>
      <c r="B9" s="90">
        <v>1</v>
      </c>
      <c r="C9" s="90">
        <v>2</v>
      </c>
      <c r="D9" s="90">
        <v>1</v>
      </c>
      <c r="E9" s="90">
        <v>0</v>
      </c>
      <c r="F9" s="100">
        <v>0</v>
      </c>
      <c r="G9" s="90">
        <v>1</v>
      </c>
      <c r="H9" s="90">
        <v>0</v>
      </c>
      <c r="I9" s="90">
        <v>-1</v>
      </c>
      <c r="J9" s="90">
        <v>0</v>
      </c>
      <c r="K9" s="93">
        <v>0</v>
      </c>
      <c r="L9" s="99">
        <v>80</v>
      </c>
      <c r="M9" s="99">
        <v>340</v>
      </c>
      <c r="N9" s="99">
        <v>100</v>
      </c>
      <c r="O9" s="99">
        <v>100</v>
      </c>
      <c r="P9" s="99">
        <v>100</v>
      </c>
      <c r="Q9" s="99">
        <v>80</v>
      </c>
      <c r="R9" s="99">
        <v>0</v>
      </c>
      <c r="S9" t="s">
        <v>229</v>
      </c>
      <c r="T9" s="3">
        <f t="shared" si="0"/>
        <v>800</v>
      </c>
    </row>
    <row r="10" spans="1:21">
      <c r="A10" t="s">
        <v>230</v>
      </c>
      <c r="B10" s="90">
        <v>0</v>
      </c>
      <c r="C10" s="90">
        <v>1</v>
      </c>
      <c r="D10" s="89">
        <v>0</v>
      </c>
      <c r="E10" s="90">
        <v>0</v>
      </c>
      <c r="F10" s="90">
        <v>1</v>
      </c>
      <c r="G10" s="90">
        <v>2</v>
      </c>
      <c r="H10" s="90">
        <v>1</v>
      </c>
      <c r="I10" s="90">
        <v>-1</v>
      </c>
      <c r="J10" s="90">
        <v>0</v>
      </c>
      <c r="K10" s="93">
        <v>0</v>
      </c>
      <c r="L10" s="99">
        <v>60</v>
      </c>
      <c r="M10" s="99">
        <v>350</v>
      </c>
      <c r="N10" s="99">
        <v>80</v>
      </c>
      <c r="O10" s="99">
        <v>100</v>
      </c>
      <c r="P10" s="99">
        <v>90</v>
      </c>
      <c r="Q10" s="99">
        <v>120</v>
      </c>
      <c r="R10" s="99">
        <v>0</v>
      </c>
      <c r="S10" t="s">
        <v>230</v>
      </c>
      <c r="T10" s="3">
        <f t="shared" si="0"/>
        <v>800</v>
      </c>
    </row>
    <row r="11" spans="1:21">
      <c r="A11" t="s">
        <v>231</v>
      </c>
      <c r="B11" s="90">
        <v>0</v>
      </c>
      <c r="C11" s="90">
        <v>0</v>
      </c>
      <c r="D11" s="90">
        <v>1</v>
      </c>
      <c r="E11" s="90">
        <v>0</v>
      </c>
      <c r="F11" s="90">
        <v>1</v>
      </c>
      <c r="G11" s="90">
        <v>2</v>
      </c>
      <c r="H11" s="90">
        <v>1</v>
      </c>
      <c r="I11" s="90">
        <v>-1</v>
      </c>
      <c r="J11" s="90">
        <v>0</v>
      </c>
      <c r="K11" s="93">
        <v>0</v>
      </c>
      <c r="L11" s="99">
        <v>100</v>
      </c>
      <c r="M11" s="99">
        <v>200</v>
      </c>
      <c r="N11" s="99">
        <v>120</v>
      </c>
      <c r="O11" s="99">
        <v>80</v>
      </c>
      <c r="P11" s="99">
        <v>200</v>
      </c>
      <c r="Q11" s="99">
        <v>100</v>
      </c>
      <c r="R11" s="99">
        <v>0</v>
      </c>
      <c r="S11" t="s">
        <v>231</v>
      </c>
      <c r="T11" s="3">
        <f t="shared" si="0"/>
        <v>800</v>
      </c>
    </row>
    <row r="12" spans="1:21">
      <c r="A12" t="s">
        <v>232</v>
      </c>
      <c r="B12" s="94">
        <v>0</v>
      </c>
      <c r="C12" s="94">
        <v>1</v>
      </c>
      <c r="D12" s="94">
        <v>0</v>
      </c>
      <c r="E12" s="95">
        <v>0</v>
      </c>
      <c r="F12" s="95">
        <v>0</v>
      </c>
      <c r="G12" s="96">
        <v>2</v>
      </c>
      <c r="H12" s="96">
        <v>1</v>
      </c>
      <c r="I12" s="96">
        <v>0</v>
      </c>
      <c r="J12" s="97">
        <v>0</v>
      </c>
      <c r="K12" s="97">
        <v>0</v>
      </c>
      <c r="L12" s="98">
        <v>60</v>
      </c>
      <c r="M12" s="98">
        <v>350</v>
      </c>
      <c r="N12" s="98">
        <v>40</v>
      </c>
      <c r="O12" s="98">
        <v>100</v>
      </c>
      <c r="P12" s="98">
        <v>50</v>
      </c>
      <c r="Q12" s="98">
        <v>200</v>
      </c>
      <c r="R12" s="98">
        <v>0</v>
      </c>
      <c r="S12" t="s">
        <v>232</v>
      </c>
      <c r="T12" s="3">
        <f t="shared" si="0"/>
        <v>800</v>
      </c>
    </row>
    <row r="13" spans="1:21">
      <c r="A13" t="s">
        <v>233</v>
      </c>
      <c r="B13" s="101">
        <v>1</v>
      </c>
      <c r="C13" s="101">
        <v>1</v>
      </c>
      <c r="D13" s="101">
        <v>1</v>
      </c>
      <c r="E13" s="102">
        <v>1</v>
      </c>
      <c r="F13" s="102">
        <v>1</v>
      </c>
      <c r="G13" s="103">
        <v>0</v>
      </c>
      <c r="H13" s="103">
        <v>0</v>
      </c>
      <c r="I13" s="103">
        <v>0</v>
      </c>
      <c r="J13" s="104">
        <v>0</v>
      </c>
      <c r="K13" s="104">
        <v>-1</v>
      </c>
      <c r="L13" s="105">
        <v>230</v>
      </c>
      <c r="M13" s="105">
        <v>90</v>
      </c>
      <c r="N13" s="105">
        <v>250</v>
      </c>
      <c r="O13" s="105">
        <v>90</v>
      </c>
      <c r="P13" s="105">
        <v>80</v>
      </c>
      <c r="Q13" s="105">
        <v>60</v>
      </c>
      <c r="R13" s="105">
        <v>0</v>
      </c>
      <c r="S13" t="s">
        <v>233</v>
      </c>
      <c r="T13" s="3">
        <f t="shared" si="0"/>
        <v>800</v>
      </c>
    </row>
    <row r="14" spans="1:21">
      <c r="A14" t="s">
        <v>234</v>
      </c>
      <c r="B14" s="90">
        <v>1</v>
      </c>
      <c r="C14" s="90">
        <v>1</v>
      </c>
      <c r="D14" s="90">
        <v>1</v>
      </c>
      <c r="E14" s="90">
        <v>1</v>
      </c>
      <c r="F14" s="100">
        <v>1</v>
      </c>
      <c r="G14" s="90">
        <v>0</v>
      </c>
      <c r="H14" s="90">
        <v>0</v>
      </c>
      <c r="I14" s="90">
        <v>-1</v>
      </c>
      <c r="J14" s="90">
        <v>0</v>
      </c>
      <c r="K14" s="93">
        <v>0</v>
      </c>
      <c r="L14" s="106">
        <v>250</v>
      </c>
      <c r="M14" s="106">
        <v>100</v>
      </c>
      <c r="N14" s="106">
        <v>300</v>
      </c>
      <c r="O14" s="106">
        <v>60</v>
      </c>
      <c r="P14" s="106">
        <v>20</v>
      </c>
      <c r="Q14" s="106">
        <v>70</v>
      </c>
      <c r="R14" s="106">
        <v>0</v>
      </c>
      <c r="S14" t="s">
        <v>234</v>
      </c>
      <c r="T14" s="3">
        <f t="shared" si="0"/>
        <v>800</v>
      </c>
    </row>
    <row r="15" spans="1:21">
      <c r="A15" t="s">
        <v>235</v>
      </c>
      <c r="B15" s="94">
        <v>0</v>
      </c>
      <c r="C15" s="94">
        <v>2</v>
      </c>
      <c r="D15" s="94">
        <v>0</v>
      </c>
      <c r="E15" s="95">
        <v>1</v>
      </c>
      <c r="F15" s="95">
        <v>1</v>
      </c>
      <c r="G15" s="96">
        <v>1</v>
      </c>
      <c r="H15" s="96">
        <v>0</v>
      </c>
      <c r="I15" s="96">
        <v>0</v>
      </c>
      <c r="J15" s="97">
        <v>-1</v>
      </c>
      <c r="K15" s="97">
        <v>0</v>
      </c>
      <c r="L15" s="98">
        <v>90</v>
      </c>
      <c r="M15" s="98">
        <v>170</v>
      </c>
      <c r="N15" s="98">
        <v>160</v>
      </c>
      <c r="O15" s="98">
        <v>180</v>
      </c>
      <c r="P15" s="98">
        <v>100</v>
      </c>
      <c r="Q15" s="98">
        <v>100</v>
      </c>
      <c r="R15" s="98">
        <v>0</v>
      </c>
      <c r="S15" t="s">
        <v>235</v>
      </c>
      <c r="T15" s="3">
        <f t="shared" si="0"/>
        <v>800</v>
      </c>
    </row>
    <row r="16" spans="1:21" ht="15.75" thickBot="1"/>
    <row r="17" spans="1:21" ht="19.5" thickTop="1">
      <c r="A17" s="1" t="s">
        <v>0</v>
      </c>
      <c r="B17" s="2" t="s">
        <v>1</v>
      </c>
      <c r="C17" s="2" t="s">
        <v>26</v>
      </c>
      <c r="D17" s="266" t="s">
        <v>1</v>
      </c>
      <c r="E17" s="439" t="s">
        <v>207</v>
      </c>
      <c r="F17" s="439" t="s">
        <v>208</v>
      </c>
      <c r="G17" s="439" t="s">
        <v>209</v>
      </c>
      <c r="H17" s="440" t="s">
        <v>210</v>
      </c>
      <c r="I17" s="440" t="s">
        <v>211</v>
      </c>
      <c r="J17" s="441" t="s">
        <v>212</v>
      </c>
      <c r="K17" s="441" t="s">
        <v>213</v>
      </c>
      <c r="L17" s="441" t="s">
        <v>214</v>
      </c>
      <c r="M17" s="442" t="s">
        <v>215</v>
      </c>
      <c r="N17" s="442" t="s">
        <v>216</v>
      </c>
      <c r="O17" s="443" t="s">
        <v>217</v>
      </c>
      <c r="P17" s="444" t="s">
        <v>218</v>
      </c>
      <c r="Q17" s="444" t="s">
        <v>219</v>
      </c>
      <c r="R17" s="444" t="s">
        <v>220</v>
      </c>
      <c r="S17" s="444" t="s">
        <v>221</v>
      </c>
      <c r="T17" s="444" t="s">
        <v>222</v>
      </c>
      <c r="U17" s="445" t="s">
        <v>223</v>
      </c>
    </row>
    <row r="18" spans="1:21" ht="15.75">
      <c r="A18" s="267" t="s">
        <v>2</v>
      </c>
      <c r="B18" s="3" t="s">
        <v>3</v>
      </c>
      <c r="C18" s="3" t="s">
        <v>4</v>
      </c>
      <c r="D18" s="266" t="s">
        <v>357</v>
      </c>
      <c r="E18" s="57">
        <f>INDEX($B$36:$K$60,MATCH(Feuil2!$C$12,$A$36:$A$60,0),MATCH(E17,$B$34:$K$34,0))</f>
        <v>1</v>
      </c>
      <c r="F18" s="57">
        <f>INDEX($B$36:$K$60,MATCH(Feuil2!$C$12,$A$36:$A$60,0),MATCH(F17,$B$34:$K$34,0))</f>
        <v>0</v>
      </c>
      <c r="G18" s="57">
        <f>INDEX($B$36:$K$60,MATCH(Feuil2!$C$12,$A$36:$A$60,0),MATCH(G17,$B$34:$K$34,0))</f>
        <v>1</v>
      </c>
      <c r="H18" s="57">
        <f>INDEX($B$36:$K$60,MATCH(Feuil2!$C$12,$A$36:$A$60,0),MATCH(H17,$B$34:$K$34,0))</f>
        <v>0</v>
      </c>
      <c r="I18" s="57">
        <f>INDEX($B$36:$K$60,MATCH(Feuil2!$C$12,$A$36:$A$60,0),MATCH(I17,$B$34:$K$34,0))</f>
        <v>0</v>
      </c>
      <c r="J18" s="57">
        <f>INDEX($B$36:$K$60,MATCH(Feuil2!$C$12,$A$36:$A$60,0),MATCH(J17,$B$34:$K$34,0))</f>
        <v>1</v>
      </c>
      <c r="K18" s="57">
        <f>INDEX($B$36:$K$60,MATCH(Feuil2!$C$12,$A$36:$A$60,0),MATCH(K17,$B$34:$K$34,0))</f>
        <v>0</v>
      </c>
      <c r="L18" s="57">
        <f>INDEX($B$36:$K$60,MATCH(Feuil2!$C$12,$A$36:$A$60,0),MATCH(L17,$B$34:$K$34,0))</f>
        <v>-1</v>
      </c>
      <c r="M18" s="57">
        <f>INDEX($B$36:$K$60,MATCH(Feuil2!$C$12,$A$36:$A$60,0),MATCH(M17,$B$34:$K$34,0))</f>
        <v>2</v>
      </c>
      <c r="N18" s="57">
        <f>INDEX($B$36:$R$60,MATCH(Feuil2!$C$12,$A$36:$A$60,0),MATCH(N17,$B$34:$R$34,0))</f>
        <v>0</v>
      </c>
      <c r="O18" s="57">
        <f>INDEX($B$36:$R$60,MATCH(Feuil2!$C$12,$A$36:$A$60,0),MATCH(O17,$B$34:$R$34,0))</f>
        <v>200</v>
      </c>
      <c r="P18" s="57">
        <f>INDEX($B$36:$R$60,MATCH(Feuil2!$C$12,$A$36:$A$60,0),MATCH(P17,$B$34:$R$34,0))</f>
        <v>100</v>
      </c>
      <c r="Q18" s="57">
        <f>INDEX($B$36:$R$60,MATCH(Feuil2!$C$12,$A$36:$A$60,0),MATCH(Q17,$B$34:$R$34,0))</f>
        <v>200</v>
      </c>
      <c r="R18" s="57">
        <f>INDEX($B$36:$R$60,MATCH(Feuil2!$C$12,$A$36:$A$60,0),MATCH(R17,$B$34:$R$34,0))</f>
        <v>100</v>
      </c>
      <c r="S18" s="57">
        <f>INDEX($B$36:$R$60,MATCH(Feuil2!$C$12,$A$36:$A$60,0),MATCH(S17,$B$34:$R$34,0))</f>
        <v>100</v>
      </c>
      <c r="T18" s="57">
        <f>INDEX($B$36:$R$60,MATCH(Feuil2!$C$12,$A$36:$A$60,0),MATCH(T17,$B$34:$R$34,0))</f>
        <v>100</v>
      </c>
      <c r="U18" s="57">
        <f>INDEX($B$36:$R$60,MATCH(Feuil2!$C$12,$A$36:$A$60,0),MATCH(U17,$B$34:$R$34,0))</f>
        <v>0</v>
      </c>
    </row>
    <row r="19" spans="1:21" ht="15.75">
      <c r="A19" s="267"/>
      <c r="B19" s="3" t="s">
        <v>5</v>
      </c>
      <c r="C19" s="3" t="s">
        <v>6</v>
      </c>
      <c r="E19" s="83"/>
      <c r="F19" s="83"/>
      <c r="G19" s="83"/>
      <c r="H19" s="84"/>
      <c r="I19" s="84"/>
      <c r="J19" s="85"/>
      <c r="K19" s="85"/>
      <c r="L19" s="85"/>
      <c r="M19" s="86"/>
      <c r="N19" s="86"/>
      <c r="O19" s="88"/>
      <c r="P19" s="88"/>
      <c r="Q19" s="88"/>
      <c r="R19" s="88"/>
      <c r="S19" s="88"/>
      <c r="T19" s="88"/>
      <c r="U19" s="88"/>
    </row>
    <row r="20" spans="1:21">
      <c r="A20" s="268"/>
      <c r="B20" s="3" t="s">
        <v>7</v>
      </c>
      <c r="C20" s="3" t="s">
        <v>8</v>
      </c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</row>
    <row r="21" spans="1:21" ht="15.75">
      <c r="A21" s="268"/>
      <c r="B21" s="3" t="s">
        <v>9</v>
      </c>
      <c r="C21" s="3" t="s">
        <v>10</v>
      </c>
      <c r="D21" s="74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</row>
    <row r="22" spans="1:21">
      <c r="A22" s="268"/>
      <c r="B22" s="3" t="s">
        <v>11</v>
      </c>
      <c r="C22" s="3" t="s">
        <v>12</v>
      </c>
    </row>
    <row r="23" spans="1:21">
      <c r="A23" s="268"/>
      <c r="B23" s="3" t="s">
        <v>13</v>
      </c>
      <c r="C23" s="3" t="s">
        <v>14</v>
      </c>
    </row>
    <row r="24" spans="1:21">
      <c r="A24" s="268"/>
      <c r="B24" s="3" t="s">
        <v>15</v>
      </c>
      <c r="C24" s="3" t="s">
        <v>16</v>
      </c>
    </row>
    <row r="25" spans="1:21">
      <c r="A25" s="268"/>
      <c r="B25" s="3" t="s">
        <v>17</v>
      </c>
      <c r="C25" s="3" t="s">
        <v>18</v>
      </c>
    </row>
    <row r="26" spans="1:21">
      <c r="A26" s="268"/>
      <c r="B26" s="3" t="s">
        <v>19</v>
      </c>
      <c r="C26" s="3" t="s">
        <v>20</v>
      </c>
    </row>
    <row r="27" spans="1:21">
      <c r="A27" s="268"/>
      <c r="B27" s="4"/>
      <c r="C27" s="3" t="s">
        <v>21</v>
      </c>
    </row>
    <row r="28" spans="1:21">
      <c r="A28" s="268"/>
      <c r="B28" s="4"/>
      <c r="C28" s="3" t="s">
        <v>22</v>
      </c>
    </row>
    <row r="29" spans="1:21">
      <c r="A29" s="268"/>
      <c r="B29" s="4"/>
      <c r="C29" s="3" t="s">
        <v>23</v>
      </c>
    </row>
    <row r="30" spans="1:21">
      <c r="A30" s="268"/>
      <c r="B30" s="4"/>
      <c r="C30" s="3" t="s">
        <v>24</v>
      </c>
    </row>
    <row r="31" spans="1:21">
      <c r="A31" s="268"/>
      <c r="B31" s="4"/>
      <c r="C31" s="3" t="s">
        <v>25</v>
      </c>
    </row>
    <row r="33" spans="1:20" ht="15.75" thickBot="1"/>
    <row r="34" spans="1:20" ht="17.25" thickTop="1" thickBot="1">
      <c r="A34" s="74" t="s">
        <v>236</v>
      </c>
      <c r="B34" s="75" t="s">
        <v>207</v>
      </c>
      <c r="C34" s="75" t="s">
        <v>208</v>
      </c>
      <c r="D34" s="75" t="s">
        <v>209</v>
      </c>
      <c r="E34" s="76" t="s">
        <v>210</v>
      </c>
      <c r="F34" s="76" t="s">
        <v>211</v>
      </c>
      <c r="G34" s="77" t="s">
        <v>212</v>
      </c>
      <c r="H34" s="77" t="s">
        <v>213</v>
      </c>
      <c r="I34" s="77" t="s">
        <v>214</v>
      </c>
      <c r="J34" s="78" t="s">
        <v>215</v>
      </c>
      <c r="K34" s="78" t="s">
        <v>216</v>
      </c>
      <c r="L34" s="79" t="s">
        <v>217</v>
      </c>
      <c r="M34" s="80" t="s">
        <v>218</v>
      </c>
      <c r="N34" s="80" t="s">
        <v>219</v>
      </c>
      <c r="O34" s="80" t="s">
        <v>220</v>
      </c>
      <c r="P34" s="80" t="s">
        <v>221</v>
      </c>
      <c r="Q34" s="80" t="s">
        <v>222</v>
      </c>
      <c r="R34" s="81" t="s">
        <v>223</v>
      </c>
      <c r="S34" s="74" t="s">
        <v>236</v>
      </c>
      <c r="T34" s="3"/>
    </row>
    <row r="35" spans="1:20" ht="15.75">
      <c r="A35" s="74" t="s">
        <v>236</v>
      </c>
      <c r="B35" s="83">
        <v>0</v>
      </c>
      <c r="C35" s="83">
        <v>0</v>
      </c>
      <c r="D35" s="83">
        <v>0</v>
      </c>
      <c r="E35" s="84">
        <v>0</v>
      </c>
      <c r="F35" s="84">
        <v>0</v>
      </c>
      <c r="G35" s="85">
        <v>0</v>
      </c>
      <c r="H35" s="85">
        <v>0</v>
      </c>
      <c r="I35" s="85">
        <v>0</v>
      </c>
      <c r="J35" s="86">
        <v>0</v>
      </c>
      <c r="K35" s="87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74"/>
      <c r="T35" s="88">
        <f t="shared" ref="T35:T44" si="1">SUM(L35:R35)</f>
        <v>0</v>
      </c>
    </row>
    <row r="36" spans="1:20">
      <c r="A36" t="s">
        <v>3</v>
      </c>
      <c r="B36" s="89">
        <v>2</v>
      </c>
      <c r="C36" s="89">
        <v>0</v>
      </c>
      <c r="D36" s="90">
        <v>1</v>
      </c>
      <c r="E36" s="89">
        <v>1</v>
      </c>
      <c r="F36" s="89">
        <v>1</v>
      </c>
      <c r="G36" s="89">
        <v>0</v>
      </c>
      <c r="H36" s="89">
        <v>0</v>
      </c>
      <c r="I36" s="89">
        <v>0</v>
      </c>
      <c r="J36" s="89">
        <v>-1</v>
      </c>
      <c r="K36" s="91">
        <v>0</v>
      </c>
      <c r="L36" s="3">
        <v>250</v>
      </c>
      <c r="M36" s="3">
        <v>100</v>
      </c>
      <c r="N36" s="3">
        <v>200</v>
      </c>
      <c r="O36" s="3">
        <v>50</v>
      </c>
      <c r="P36" s="3">
        <v>50</v>
      </c>
      <c r="Q36" s="3">
        <v>150</v>
      </c>
      <c r="R36" s="3"/>
      <c r="S36" t="s">
        <v>3</v>
      </c>
      <c r="T36" s="3">
        <f t="shared" si="1"/>
        <v>800</v>
      </c>
    </row>
    <row r="37" spans="1:20">
      <c r="A37" t="s">
        <v>5</v>
      </c>
      <c r="B37" s="101">
        <v>1</v>
      </c>
      <c r="C37" s="101">
        <v>1</v>
      </c>
      <c r="D37" s="101">
        <v>0</v>
      </c>
      <c r="E37" s="102">
        <v>2</v>
      </c>
      <c r="F37" s="102">
        <v>1</v>
      </c>
      <c r="G37" s="103">
        <v>0</v>
      </c>
      <c r="H37" s="103">
        <v>0</v>
      </c>
      <c r="I37" s="103">
        <v>0</v>
      </c>
      <c r="J37" s="104">
        <v>-1</v>
      </c>
      <c r="K37" s="104">
        <v>0</v>
      </c>
      <c r="L37" s="105">
        <v>250</v>
      </c>
      <c r="M37" s="105">
        <v>100</v>
      </c>
      <c r="N37" s="105">
        <v>220</v>
      </c>
      <c r="O37" s="105">
        <v>50</v>
      </c>
      <c r="P37" s="105">
        <v>120</v>
      </c>
      <c r="Q37" s="105">
        <v>60</v>
      </c>
      <c r="R37" s="105">
        <v>0</v>
      </c>
      <c r="S37" t="s">
        <v>5</v>
      </c>
      <c r="T37" s="3">
        <f t="shared" si="1"/>
        <v>800</v>
      </c>
    </row>
    <row r="38" spans="1:20">
      <c r="A38" t="s">
        <v>7</v>
      </c>
      <c r="B38" s="101">
        <v>1</v>
      </c>
      <c r="C38" s="101">
        <v>0</v>
      </c>
      <c r="D38" s="101">
        <v>0</v>
      </c>
      <c r="E38" s="102">
        <v>1</v>
      </c>
      <c r="F38" s="102">
        <v>1</v>
      </c>
      <c r="G38" s="103">
        <v>1</v>
      </c>
      <c r="H38" s="103">
        <v>0</v>
      </c>
      <c r="I38" s="103">
        <v>0</v>
      </c>
      <c r="J38" s="104">
        <v>0</v>
      </c>
      <c r="K38" s="104">
        <v>0</v>
      </c>
      <c r="L38" s="105">
        <v>150</v>
      </c>
      <c r="M38" s="105">
        <v>120</v>
      </c>
      <c r="N38" s="105">
        <v>150</v>
      </c>
      <c r="O38" s="105">
        <v>150</v>
      </c>
      <c r="P38" s="105">
        <v>130</v>
      </c>
      <c r="Q38" s="105">
        <v>100</v>
      </c>
      <c r="R38" s="105">
        <v>0</v>
      </c>
      <c r="S38" t="s">
        <v>7</v>
      </c>
      <c r="T38" s="3">
        <f t="shared" si="1"/>
        <v>800</v>
      </c>
    </row>
    <row r="39" spans="1:20">
      <c r="A39" t="s">
        <v>9</v>
      </c>
      <c r="B39" s="90">
        <v>1</v>
      </c>
      <c r="C39" s="90">
        <v>0</v>
      </c>
      <c r="D39" s="90">
        <v>1</v>
      </c>
      <c r="E39" s="90">
        <v>0</v>
      </c>
      <c r="F39" s="90">
        <v>0</v>
      </c>
      <c r="G39" s="90">
        <v>1</v>
      </c>
      <c r="H39" s="90">
        <v>0</v>
      </c>
      <c r="I39" s="90">
        <v>-1</v>
      </c>
      <c r="J39" s="90">
        <v>2</v>
      </c>
      <c r="K39" s="93">
        <v>0</v>
      </c>
      <c r="L39" s="3">
        <v>200</v>
      </c>
      <c r="M39" s="3">
        <v>100</v>
      </c>
      <c r="N39" s="3">
        <v>200</v>
      </c>
      <c r="O39" s="3">
        <v>100</v>
      </c>
      <c r="P39" s="3">
        <v>100</v>
      </c>
      <c r="Q39" s="3">
        <v>100</v>
      </c>
      <c r="R39" s="3">
        <v>0</v>
      </c>
      <c r="S39" t="s">
        <v>9</v>
      </c>
      <c r="T39" s="3">
        <f t="shared" si="1"/>
        <v>800</v>
      </c>
    </row>
    <row r="40" spans="1:20">
      <c r="A40" t="s">
        <v>11</v>
      </c>
      <c r="B40" s="94">
        <v>1</v>
      </c>
      <c r="C40" s="94">
        <v>1</v>
      </c>
      <c r="D40" s="94">
        <v>2</v>
      </c>
      <c r="E40" s="95">
        <v>0</v>
      </c>
      <c r="F40" s="95">
        <v>1</v>
      </c>
      <c r="G40" s="96">
        <v>0</v>
      </c>
      <c r="H40" s="96">
        <v>0</v>
      </c>
      <c r="I40" s="96">
        <v>0</v>
      </c>
      <c r="J40" s="97">
        <v>0</v>
      </c>
      <c r="K40" s="97">
        <v>-1</v>
      </c>
      <c r="L40" s="98">
        <v>240</v>
      </c>
      <c r="M40" s="98">
        <v>80</v>
      </c>
      <c r="N40" s="98">
        <v>280</v>
      </c>
      <c r="O40" s="98">
        <v>60</v>
      </c>
      <c r="P40" s="98">
        <v>80</v>
      </c>
      <c r="Q40" s="98">
        <v>60</v>
      </c>
      <c r="R40" s="98">
        <v>0</v>
      </c>
      <c r="S40" t="s">
        <v>11</v>
      </c>
      <c r="T40" s="3">
        <f t="shared" si="1"/>
        <v>800</v>
      </c>
    </row>
    <row r="41" spans="1:20">
      <c r="A41" t="s">
        <v>13</v>
      </c>
      <c r="B41" s="101">
        <v>0</v>
      </c>
      <c r="C41" s="101">
        <v>2</v>
      </c>
      <c r="D41" s="101">
        <v>0</v>
      </c>
      <c r="E41" s="102">
        <v>0</v>
      </c>
      <c r="F41" s="102">
        <v>1</v>
      </c>
      <c r="G41" s="103">
        <v>2</v>
      </c>
      <c r="H41" s="103">
        <v>0</v>
      </c>
      <c r="I41" s="103">
        <v>-1</v>
      </c>
      <c r="J41" s="104">
        <v>0</v>
      </c>
      <c r="K41" s="104">
        <v>0</v>
      </c>
      <c r="L41" s="105">
        <v>80</v>
      </c>
      <c r="M41" s="105">
        <v>340</v>
      </c>
      <c r="N41" s="105">
        <v>100</v>
      </c>
      <c r="O41" s="105">
        <v>100</v>
      </c>
      <c r="P41" s="105">
        <v>100</v>
      </c>
      <c r="Q41" s="105">
        <v>80</v>
      </c>
      <c r="R41" s="105">
        <v>0</v>
      </c>
      <c r="S41" t="s">
        <v>13</v>
      </c>
      <c r="T41" s="3">
        <f t="shared" si="1"/>
        <v>800</v>
      </c>
    </row>
    <row r="42" spans="1:20">
      <c r="A42" t="s">
        <v>15</v>
      </c>
      <c r="B42" s="90">
        <v>1</v>
      </c>
      <c r="C42" s="90">
        <v>1</v>
      </c>
      <c r="D42" s="90">
        <v>0</v>
      </c>
      <c r="E42" s="90">
        <v>0</v>
      </c>
      <c r="F42" s="100">
        <v>0</v>
      </c>
      <c r="G42" s="90">
        <v>2</v>
      </c>
      <c r="H42" s="90">
        <v>1</v>
      </c>
      <c r="I42" s="90">
        <v>0</v>
      </c>
      <c r="J42" s="90">
        <v>0</v>
      </c>
      <c r="K42" s="93">
        <v>-1</v>
      </c>
      <c r="L42" s="3">
        <v>100</v>
      </c>
      <c r="M42" s="3">
        <v>100</v>
      </c>
      <c r="N42" s="3">
        <v>100</v>
      </c>
      <c r="O42" s="3">
        <v>100</v>
      </c>
      <c r="P42" s="3">
        <v>200</v>
      </c>
      <c r="Q42" s="3">
        <v>200</v>
      </c>
      <c r="R42" s="3">
        <v>0</v>
      </c>
      <c r="S42" t="s">
        <v>15</v>
      </c>
      <c r="T42" s="3">
        <f t="shared" si="1"/>
        <v>800</v>
      </c>
    </row>
    <row r="43" spans="1:20">
      <c r="A43" t="s">
        <v>17</v>
      </c>
      <c r="B43" s="90">
        <v>1</v>
      </c>
      <c r="C43" s="90">
        <v>1</v>
      </c>
      <c r="D43" s="90">
        <v>1</v>
      </c>
      <c r="E43" s="90">
        <v>2</v>
      </c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3">
        <v>-1</v>
      </c>
      <c r="L43" s="3">
        <v>250</v>
      </c>
      <c r="M43" s="3">
        <v>150</v>
      </c>
      <c r="N43" s="3">
        <v>150</v>
      </c>
      <c r="O43" s="3">
        <v>50</v>
      </c>
      <c r="P43" s="3">
        <v>100</v>
      </c>
      <c r="Q43" s="3">
        <v>100</v>
      </c>
      <c r="R43" s="3">
        <v>0</v>
      </c>
      <c r="S43" t="s">
        <v>17</v>
      </c>
      <c r="T43" s="3">
        <f t="shared" si="1"/>
        <v>800</v>
      </c>
    </row>
    <row r="44" spans="1:20">
      <c r="A44" t="s">
        <v>19</v>
      </c>
      <c r="B44" s="90">
        <v>1</v>
      </c>
      <c r="C44" s="90">
        <v>0</v>
      </c>
      <c r="D44" s="90">
        <v>1</v>
      </c>
      <c r="E44" s="90">
        <v>1</v>
      </c>
      <c r="F44" s="90">
        <v>0</v>
      </c>
      <c r="G44" s="90">
        <v>1</v>
      </c>
      <c r="H44" s="90">
        <v>0</v>
      </c>
      <c r="I44" s="90">
        <v>-1</v>
      </c>
      <c r="J44" s="90">
        <v>1</v>
      </c>
      <c r="K44" s="93">
        <v>0</v>
      </c>
      <c r="L44" s="3">
        <v>200</v>
      </c>
      <c r="M44" s="3">
        <v>100</v>
      </c>
      <c r="N44" s="3">
        <v>200</v>
      </c>
      <c r="O44" s="3">
        <v>100</v>
      </c>
      <c r="P44" s="3">
        <v>100</v>
      </c>
      <c r="Q44" s="3">
        <v>100</v>
      </c>
      <c r="R44" s="3">
        <v>0</v>
      </c>
      <c r="S44" t="s">
        <v>19</v>
      </c>
      <c r="T44" s="3">
        <f t="shared" si="1"/>
        <v>800</v>
      </c>
    </row>
    <row r="45" spans="1:20">
      <c r="B45" s="3"/>
      <c r="C45" s="3"/>
      <c r="D45" s="3"/>
      <c r="E45" s="3"/>
      <c r="F45" s="3"/>
      <c r="G45" s="3"/>
      <c r="H45" s="3"/>
      <c r="I45" s="3"/>
      <c r="J45" s="3"/>
      <c r="K45" s="3"/>
      <c r="T45" s="3"/>
    </row>
    <row r="46" spans="1:20" ht="15.75">
      <c r="A46" s="74" t="s">
        <v>237</v>
      </c>
      <c r="B46" s="83">
        <v>0</v>
      </c>
      <c r="C46" s="83">
        <v>0</v>
      </c>
      <c r="D46" s="83">
        <v>0</v>
      </c>
      <c r="E46" s="84">
        <v>0</v>
      </c>
      <c r="F46" s="84">
        <v>0</v>
      </c>
      <c r="G46" s="85">
        <v>0</v>
      </c>
      <c r="H46" s="85">
        <v>0</v>
      </c>
      <c r="I46" s="85">
        <v>0</v>
      </c>
      <c r="J46" s="86">
        <v>0</v>
      </c>
      <c r="K46" s="87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74"/>
      <c r="T46" s="88">
        <f t="shared" ref="T46:T60" si="2">SUM(L46:R46)</f>
        <v>0</v>
      </c>
    </row>
    <row r="47" spans="1:20">
      <c r="A47" t="s">
        <v>4</v>
      </c>
      <c r="B47" s="89">
        <v>0</v>
      </c>
      <c r="C47" s="89">
        <v>1</v>
      </c>
      <c r="D47" s="90">
        <v>1</v>
      </c>
      <c r="E47" s="89">
        <v>0</v>
      </c>
      <c r="F47" s="89">
        <v>1</v>
      </c>
      <c r="G47" s="89">
        <v>1</v>
      </c>
      <c r="H47" s="89">
        <v>1</v>
      </c>
      <c r="I47" s="89">
        <v>0</v>
      </c>
      <c r="J47" s="89">
        <v>0</v>
      </c>
      <c r="K47" s="91">
        <v>0</v>
      </c>
      <c r="L47" s="3">
        <v>50</v>
      </c>
      <c r="M47" s="3">
        <v>100</v>
      </c>
      <c r="N47" s="3">
        <v>80</v>
      </c>
      <c r="O47" s="3">
        <v>100</v>
      </c>
      <c r="P47" s="3">
        <v>40</v>
      </c>
      <c r="Q47" s="3">
        <v>180</v>
      </c>
      <c r="R47" s="3">
        <v>250</v>
      </c>
      <c r="S47" t="s">
        <v>4</v>
      </c>
      <c r="T47" s="3">
        <f t="shared" si="2"/>
        <v>800</v>
      </c>
    </row>
    <row r="48" spans="1:20">
      <c r="A48" t="s">
        <v>6</v>
      </c>
      <c r="B48" s="101"/>
      <c r="C48" s="101"/>
      <c r="D48" s="101"/>
      <c r="E48" s="102"/>
      <c r="F48" s="102">
        <v>2</v>
      </c>
      <c r="G48" s="103">
        <v>1</v>
      </c>
      <c r="H48" s="103"/>
      <c r="I48" s="103">
        <v>2</v>
      </c>
      <c r="J48" s="104">
        <v>-1</v>
      </c>
      <c r="K48" s="104"/>
      <c r="L48" s="105">
        <v>50</v>
      </c>
      <c r="M48" s="105">
        <v>30</v>
      </c>
      <c r="N48" s="105">
        <v>60</v>
      </c>
      <c r="O48" s="105">
        <v>90</v>
      </c>
      <c r="P48" s="105">
        <v>40</v>
      </c>
      <c r="Q48" s="105">
        <v>180</v>
      </c>
      <c r="R48" s="105">
        <v>350</v>
      </c>
      <c r="S48" t="s">
        <v>6</v>
      </c>
      <c r="T48" s="3">
        <f t="shared" si="2"/>
        <v>800</v>
      </c>
    </row>
    <row r="49" spans="1:20">
      <c r="A49" t="s">
        <v>8</v>
      </c>
      <c r="B49" s="101"/>
      <c r="C49" s="101"/>
      <c r="D49" s="101"/>
      <c r="E49" s="102"/>
      <c r="F49" s="102"/>
      <c r="G49" s="103">
        <v>2</v>
      </c>
      <c r="H49" s="103"/>
      <c r="I49" s="103">
        <v>2</v>
      </c>
      <c r="J49" s="104"/>
      <c r="K49" s="104"/>
      <c r="L49" s="105">
        <v>50</v>
      </c>
      <c r="M49" s="105">
        <v>40</v>
      </c>
      <c r="N49" s="105">
        <v>40</v>
      </c>
      <c r="O49" s="105">
        <v>80</v>
      </c>
      <c r="P49" s="105">
        <v>40</v>
      </c>
      <c r="Q49" s="105">
        <v>200</v>
      </c>
      <c r="R49" s="105">
        <v>350</v>
      </c>
      <c r="S49" t="s">
        <v>8</v>
      </c>
      <c r="T49" s="3">
        <f t="shared" si="2"/>
        <v>800</v>
      </c>
    </row>
    <row r="50" spans="1:20">
      <c r="A50" t="s">
        <v>10</v>
      </c>
      <c r="B50" s="90">
        <v>0</v>
      </c>
      <c r="C50" s="90">
        <v>1</v>
      </c>
      <c r="D50" s="90">
        <v>1</v>
      </c>
      <c r="E50" s="90">
        <v>1</v>
      </c>
      <c r="F50" s="90">
        <v>1</v>
      </c>
      <c r="G50" s="90">
        <v>1</v>
      </c>
      <c r="H50" s="90">
        <v>-1</v>
      </c>
      <c r="I50" s="90">
        <v>1</v>
      </c>
      <c r="J50" s="90">
        <v>0</v>
      </c>
      <c r="K50" s="93">
        <v>0</v>
      </c>
      <c r="L50" s="3">
        <v>70</v>
      </c>
      <c r="M50" s="3">
        <v>100</v>
      </c>
      <c r="N50" s="3">
        <v>80</v>
      </c>
      <c r="O50" s="3">
        <v>60</v>
      </c>
      <c r="P50" s="3">
        <v>40</v>
      </c>
      <c r="Q50" s="3">
        <v>200</v>
      </c>
      <c r="R50" s="3">
        <v>250</v>
      </c>
      <c r="S50" t="s">
        <v>10</v>
      </c>
      <c r="T50" s="3">
        <f t="shared" si="2"/>
        <v>800</v>
      </c>
    </row>
    <row r="51" spans="1:20">
      <c r="A51" t="s">
        <v>12</v>
      </c>
      <c r="B51" s="94"/>
      <c r="C51" s="94">
        <v>2</v>
      </c>
      <c r="D51" s="94"/>
      <c r="E51" s="95">
        <v>2</v>
      </c>
      <c r="F51" s="95">
        <v>1</v>
      </c>
      <c r="G51" s="96"/>
      <c r="H51" s="96"/>
      <c r="I51" s="96"/>
      <c r="J51" s="97">
        <v>-1</v>
      </c>
      <c r="K51" s="97"/>
      <c r="L51" s="98">
        <v>150</v>
      </c>
      <c r="M51" s="98">
        <v>100</v>
      </c>
      <c r="N51" s="98">
        <v>150</v>
      </c>
      <c r="O51" s="98">
        <v>20</v>
      </c>
      <c r="P51" s="98">
        <v>90</v>
      </c>
      <c r="Q51" s="98">
        <v>140</v>
      </c>
      <c r="R51" s="98">
        <v>150</v>
      </c>
      <c r="S51" t="s">
        <v>12</v>
      </c>
      <c r="T51" s="3">
        <f t="shared" si="2"/>
        <v>800</v>
      </c>
    </row>
    <row r="52" spans="1:20">
      <c r="A52" t="s">
        <v>14</v>
      </c>
      <c r="B52" s="90">
        <v>0</v>
      </c>
      <c r="C52" s="90">
        <v>1</v>
      </c>
      <c r="D52" s="89">
        <v>0</v>
      </c>
      <c r="E52" s="90">
        <v>1</v>
      </c>
      <c r="F52" s="90">
        <v>0</v>
      </c>
      <c r="G52" s="90">
        <v>-1</v>
      </c>
      <c r="H52" s="90">
        <v>1</v>
      </c>
      <c r="I52" s="90">
        <v>1</v>
      </c>
      <c r="J52" s="90">
        <v>2</v>
      </c>
      <c r="K52" s="93">
        <v>0</v>
      </c>
      <c r="L52" s="107">
        <v>50</v>
      </c>
      <c r="M52" s="108">
        <v>35</v>
      </c>
      <c r="N52" s="108">
        <v>50</v>
      </c>
      <c r="O52" s="3">
        <v>85</v>
      </c>
      <c r="P52" s="3">
        <v>40</v>
      </c>
      <c r="Q52" s="3">
        <v>190</v>
      </c>
      <c r="R52" s="3">
        <v>350</v>
      </c>
      <c r="S52" t="s">
        <v>14</v>
      </c>
      <c r="T52" s="3">
        <f t="shared" si="2"/>
        <v>800</v>
      </c>
    </row>
    <row r="53" spans="1:20">
      <c r="A53" t="s">
        <v>16</v>
      </c>
      <c r="B53" s="101"/>
      <c r="C53" s="101"/>
      <c r="D53" s="101">
        <v>1</v>
      </c>
      <c r="E53" s="102"/>
      <c r="F53" s="102">
        <v>1</v>
      </c>
      <c r="G53" s="103">
        <v>1</v>
      </c>
      <c r="H53" s="103"/>
      <c r="I53" s="103">
        <v>2</v>
      </c>
      <c r="J53" s="104"/>
      <c r="K53" s="104">
        <v>-1</v>
      </c>
      <c r="L53" s="105">
        <v>50</v>
      </c>
      <c r="M53" s="105">
        <v>90</v>
      </c>
      <c r="N53" s="105">
        <v>40</v>
      </c>
      <c r="O53" s="105">
        <v>40</v>
      </c>
      <c r="P53" s="105">
        <v>40</v>
      </c>
      <c r="Q53" s="105">
        <v>190</v>
      </c>
      <c r="R53" s="105">
        <v>350</v>
      </c>
      <c r="S53" t="s">
        <v>16</v>
      </c>
      <c r="T53" s="3">
        <f t="shared" si="2"/>
        <v>800</v>
      </c>
    </row>
    <row r="54" spans="1:20">
      <c r="A54" t="s">
        <v>18</v>
      </c>
      <c r="B54" s="90">
        <v>0</v>
      </c>
      <c r="C54" s="90">
        <v>1</v>
      </c>
      <c r="D54" s="89">
        <v>1</v>
      </c>
      <c r="E54" s="90">
        <v>2</v>
      </c>
      <c r="F54" s="90">
        <v>0</v>
      </c>
      <c r="G54" s="90">
        <v>0</v>
      </c>
      <c r="H54" s="90">
        <v>1</v>
      </c>
      <c r="I54" s="90">
        <v>1</v>
      </c>
      <c r="J54" s="90">
        <v>0</v>
      </c>
      <c r="K54" s="93">
        <v>-1</v>
      </c>
      <c r="L54" s="107">
        <v>150</v>
      </c>
      <c r="M54" s="108">
        <v>90</v>
      </c>
      <c r="N54" s="108">
        <v>100</v>
      </c>
      <c r="O54" s="3">
        <v>50</v>
      </c>
      <c r="P54" s="3">
        <v>60</v>
      </c>
      <c r="Q54" s="3">
        <v>150</v>
      </c>
      <c r="R54" s="3">
        <v>200</v>
      </c>
      <c r="S54" t="s">
        <v>18</v>
      </c>
      <c r="T54" s="3">
        <f t="shared" si="2"/>
        <v>800</v>
      </c>
    </row>
    <row r="55" spans="1:20">
      <c r="A55" t="s">
        <v>20</v>
      </c>
      <c r="B55" s="90">
        <v>1</v>
      </c>
      <c r="C55" s="90">
        <v>1</v>
      </c>
      <c r="D55" s="90">
        <v>0</v>
      </c>
      <c r="E55" s="90">
        <v>0</v>
      </c>
      <c r="F55" s="90">
        <v>0</v>
      </c>
      <c r="G55" s="90">
        <v>1</v>
      </c>
      <c r="H55" s="90">
        <v>1</v>
      </c>
      <c r="I55" s="90">
        <v>0</v>
      </c>
      <c r="J55" s="90">
        <v>1</v>
      </c>
      <c r="K55" s="93">
        <v>0</v>
      </c>
      <c r="L55" s="107">
        <v>130</v>
      </c>
      <c r="M55" s="108">
        <v>60</v>
      </c>
      <c r="N55" s="108">
        <v>130</v>
      </c>
      <c r="O55" s="3">
        <v>80</v>
      </c>
      <c r="P55" s="3">
        <v>50</v>
      </c>
      <c r="Q55" s="3">
        <v>150</v>
      </c>
      <c r="R55" s="3">
        <v>200</v>
      </c>
      <c r="S55" t="s">
        <v>20</v>
      </c>
      <c r="T55" s="3">
        <f t="shared" si="2"/>
        <v>800</v>
      </c>
    </row>
    <row r="56" spans="1:20">
      <c r="A56" t="s">
        <v>21</v>
      </c>
      <c r="B56" s="89">
        <v>0</v>
      </c>
      <c r="C56" s="89">
        <v>1</v>
      </c>
      <c r="D56" s="89">
        <v>0</v>
      </c>
      <c r="E56" s="89">
        <v>1</v>
      </c>
      <c r="F56" s="89">
        <v>1</v>
      </c>
      <c r="G56" s="89">
        <v>1</v>
      </c>
      <c r="H56" s="89">
        <v>0</v>
      </c>
      <c r="I56" s="89">
        <v>0</v>
      </c>
      <c r="J56" s="89">
        <v>1</v>
      </c>
      <c r="K56" s="91">
        <v>0</v>
      </c>
      <c r="L56" s="3">
        <v>100</v>
      </c>
      <c r="M56" s="3">
        <v>100</v>
      </c>
      <c r="N56" s="3">
        <v>80</v>
      </c>
      <c r="O56" s="3">
        <v>90</v>
      </c>
      <c r="P56" s="3">
        <v>80</v>
      </c>
      <c r="Q56" s="3">
        <v>150</v>
      </c>
      <c r="R56" s="3">
        <v>200</v>
      </c>
      <c r="S56" t="s">
        <v>21</v>
      </c>
      <c r="T56" s="3">
        <f t="shared" si="2"/>
        <v>800</v>
      </c>
    </row>
    <row r="57" spans="1:20">
      <c r="A57" t="s">
        <v>22</v>
      </c>
      <c r="B57" s="90">
        <v>0</v>
      </c>
      <c r="C57" s="90">
        <v>1</v>
      </c>
      <c r="D57" s="90">
        <v>1</v>
      </c>
      <c r="E57" s="90">
        <v>0</v>
      </c>
      <c r="F57" s="90">
        <v>0</v>
      </c>
      <c r="G57" s="90">
        <v>2</v>
      </c>
      <c r="H57" s="90">
        <v>1</v>
      </c>
      <c r="I57" s="90">
        <v>1</v>
      </c>
      <c r="J57" s="90">
        <v>0</v>
      </c>
      <c r="K57" s="93">
        <v>-1</v>
      </c>
      <c r="L57" s="3">
        <v>130</v>
      </c>
      <c r="M57" s="3">
        <v>100</v>
      </c>
      <c r="N57" s="3">
        <v>100</v>
      </c>
      <c r="O57" s="3">
        <v>40</v>
      </c>
      <c r="P57" s="3">
        <v>50</v>
      </c>
      <c r="Q57" s="3">
        <v>180</v>
      </c>
      <c r="R57" s="3">
        <v>200</v>
      </c>
      <c r="S57" t="s">
        <v>22</v>
      </c>
      <c r="T57" s="3">
        <f t="shared" si="2"/>
        <v>800</v>
      </c>
    </row>
    <row r="58" spans="1:20">
      <c r="A58" t="s">
        <v>23</v>
      </c>
      <c r="B58" s="90">
        <v>0</v>
      </c>
      <c r="C58" s="90">
        <v>2</v>
      </c>
      <c r="D58" s="90">
        <v>0</v>
      </c>
      <c r="E58" s="90">
        <v>0</v>
      </c>
      <c r="F58" s="90">
        <v>0</v>
      </c>
      <c r="G58" s="90">
        <v>2</v>
      </c>
      <c r="H58" s="90">
        <v>1</v>
      </c>
      <c r="I58" s="90">
        <v>0</v>
      </c>
      <c r="J58" s="90">
        <v>0</v>
      </c>
      <c r="K58" s="93">
        <v>0</v>
      </c>
      <c r="L58" s="3">
        <v>50</v>
      </c>
      <c r="M58" s="3">
        <v>100</v>
      </c>
      <c r="N58" s="3">
        <v>50</v>
      </c>
      <c r="O58" s="3">
        <v>50</v>
      </c>
      <c r="P58" s="3">
        <v>50</v>
      </c>
      <c r="Q58" s="3">
        <v>200</v>
      </c>
      <c r="R58" s="3">
        <v>300</v>
      </c>
      <c r="S58" t="s">
        <v>23</v>
      </c>
      <c r="T58" s="3">
        <f t="shared" si="2"/>
        <v>800</v>
      </c>
    </row>
    <row r="59" spans="1:20" ht="15.75" thickBot="1">
      <c r="A59" t="s">
        <v>24</v>
      </c>
      <c r="B59" s="101"/>
      <c r="C59" s="101"/>
      <c r="D59" s="101"/>
      <c r="E59" s="102"/>
      <c r="F59" s="102"/>
      <c r="G59" s="103"/>
      <c r="H59" s="103">
        <v>2</v>
      </c>
      <c r="I59" s="103">
        <v>2</v>
      </c>
      <c r="J59" s="104"/>
      <c r="K59" s="104"/>
      <c r="L59" s="105">
        <v>40</v>
      </c>
      <c r="M59" s="105">
        <v>40</v>
      </c>
      <c r="N59" s="105">
        <v>40</v>
      </c>
      <c r="O59" s="105">
        <v>110</v>
      </c>
      <c r="P59" s="105">
        <v>40</v>
      </c>
      <c r="Q59" s="105">
        <v>180</v>
      </c>
      <c r="R59" s="105">
        <v>350</v>
      </c>
      <c r="S59" t="s">
        <v>24</v>
      </c>
      <c r="T59" s="3">
        <f t="shared" si="2"/>
        <v>800</v>
      </c>
    </row>
    <row r="60" spans="1:20">
      <c r="A60" t="s">
        <v>25</v>
      </c>
      <c r="B60" s="101"/>
      <c r="C60" s="101">
        <v>1</v>
      </c>
      <c r="D60" s="101">
        <v>1</v>
      </c>
      <c r="E60" s="102">
        <v>1</v>
      </c>
      <c r="F60" s="102">
        <v>1</v>
      </c>
      <c r="G60" s="103"/>
      <c r="H60" s="103"/>
      <c r="I60" s="103">
        <v>2</v>
      </c>
      <c r="J60" s="104">
        <v>-1</v>
      </c>
      <c r="K60" s="104"/>
      <c r="L60" s="109">
        <v>130</v>
      </c>
      <c r="M60" s="109">
        <v>20</v>
      </c>
      <c r="N60" s="109">
        <v>300</v>
      </c>
      <c r="O60" s="109">
        <v>40</v>
      </c>
      <c r="P60" s="109">
        <v>20</v>
      </c>
      <c r="Q60" s="109">
        <v>40</v>
      </c>
      <c r="R60" s="109">
        <v>250</v>
      </c>
      <c r="S60" t="s">
        <v>25</v>
      </c>
      <c r="T60" s="3">
        <f t="shared" si="2"/>
        <v>800</v>
      </c>
    </row>
  </sheetData>
  <mergeCells count="3">
    <mergeCell ref="A18:A31"/>
    <mergeCell ref="B1:K1"/>
    <mergeCell ref="L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H17" sqref="H17"/>
    </sheetView>
  </sheetViews>
  <sheetFormatPr baseColWidth="10" defaultRowHeight="15"/>
  <cols>
    <col min="3" max="3" width="23.42578125" customWidth="1"/>
  </cols>
  <sheetData>
    <row r="1" spans="1:10" ht="15.75" thickBot="1"/>
    <row r="2" spans="1:10" ht="20.100000000000001" customHeight="1" thickTop="1">
      <c r="A2" s="273" t="s">
        <v>27</v>
      </c>
      <c r="B2" s="274"/>
      <c r="D2" s="277" t="s">
        <v>351</v>
      </c>
      <c r="E2" s="278"/>
      <c r="F2" s="278"/>
      <c r="G2" s="278"/>
      <c r="H2" s="278"/>
      <c r="I2" s="278"/>
      <c r="J2" s="278"/>
    </row>
    <row r="3" spans="1:10" ht="20.100000000000001" customHeight="1">
      <c r="A3" s="16"/>
      <c r="B3" s="17"/>
      <c r="D3" s="242" t="s">
        <v>238</v>
      </c>
      <c r="E3" s="243" t="s">
        <v>352</v>
      </c>
      <c r="F3" s="243" t="s">
        <v>353</v>
      </c>
      <c r="G3" s="243" t="s">
        <v>354</v>
      </c>
      <c r="H3" s="243" t="s">
        <v>355</v>
      </c>
      <c r="I3" s="242" t="s">
        <v>251</v>
      </c>
      <c r="J3" s="244" t="s">
        <v>356</v>
      </c>
    </row>
    <row r="4" spans="1:10" ht="20.100000000000001" customHeight="1">
      <c r="A4" s="271" t="s">
        <v>28</v>
      </c>
      <c r="B4" s="272"/>
      <c r="D4" s="245" t="s">
        <v>38</v>
      </c>
      <c r="E4" s="246">
        <f>VLOOKUP(C6,Races!A3:EW22,2,FALSE)</f>
        <v>0</v>
      </c>
      <c r="F4" s="247"/>
      <c r="G4" s="248">
        <f>VLOOKUP(C8,[1]CLASSES!B3:IO15,2,FALSE)</f>
        <v>0</v>
      </c>
      <c r="H4" s="446">
        <f>HLOOKUP(Feuil2!D4,Feuil1!$E$17:$N$18,2,0)</f>
        <v>1</v>
      </c>
      <c r="I4" s="249">
        <f t="shared" ref="I4:I13" si="0">F4+G4+H4</f>
        <v>1</v>
      </c>
      <c r="J4" s="250">
        <f>VLOOKUP(I4,[1]DIVERS!B2:F122,2,FALSE)</f>
        <v>1</v>
      </c>
    </row>
    <row r="5" spans="1:10" ht="20.100000000000001" customHeight="1">
      <c r="A5" s="18"/>
      <c r="B5" s="19"/>
      <c r="D5" s="245" t="s">
        <v>39</v>
      </c>
      <c r="E5" s="246">
        <f>VLOOKUP(C6,Races!A3:EW22,3,FALSE)</f>
        <v>0</v>
      </c>
      <c r="F5" s="247"/>
      <c r="G5" s="246">
        <f>VLOOKUP(C8,[1]CLASSES!B3:IO15,3,FALSE)</f>
        <v>0</v>
      </c>
      <c r="H5" s="446">
        <f>HLOOKUP(Feuil2!D5,Feuil1!$E$17:$N$18,2,0)</f>
        <v>0</v>
      </c>
      <c r="I5" s="249">
        <f t="shared" si="0"/>
        <v>0</v>
      </c>
      <c r="J5" s="250">
        <f>VLOOKUP(I5,[1]DIVERS!B2:F122,2,FALSE)</f>
        <v>1</v>
      </c>
    </row>
    <row r="6" spans="1:10" ht="20.100000000000001" customHeight="1">
      <c r="A6" s="279" t="s">
        <v>29</v>
      </c>
      <c r="B6" s="276"/>
      <c r="C6" s="21" t="s">
        <v>30</v>
      </c>
      <c r="D6" s="245" t="s">
        <v>40</v>
      </c>
      <c r="E6" s="246">
        <f>VLOOKUP(C6,Races!A3:EW22,4,FALSE)</f>
        <v>0</v>
      </c>
      <c r="F6" s="247"/>
      <c r="G6" s="246">
        <f>VLOOKUP(C8,[1]CLASSES!B3:IO15,4,FALSE)</f>
        <v>0</v>
      </c>
      <c r="H6" s="446">
        <f>HLOOKUP(Feuil2!D6,Feuil1!$E$17:$N$18,2,0)</f>
        <v>1</v>
      </c>
      <c r="I6" s="249">
        <f t="shared" si="0"/>
        <v>1</v>
      </c>
      <c r="J6" s="250">
        <f>VLOOKUP(I6,[1]DIVERS!B2:F122,2,FALSE)</f>
        <v>1</v>
      </c>
    </row>
    <row r="7" spans="1:10" ht="20.100000000000001" customHeight="1">
      <c r="A7" s="20"/>
      <c r="B7" s="21"/>
      <c r="D7" s="251" t="s">
        <v>41</v>
      </c>
      <c r="E7" s="252">
        <f>VLOOKUP(C6,Races!A3:EW22,5,FALSE)</f>
        <v>0</v>
      </c>
      <c r="F7" s="253"/>
      <c r="G7" s="252">
        <f>VLOOKUP(C8,[1]CLASSES!B3:IO15,5,FALSE)</f>
        <v>0</v>
      </c>
      <c r="H7" s="447">
        <f>HLOOKUP(Feuil2!D7,Feuil1!$E$17:$N$18,2,0)</f>
        <v>0</v>
      </c>
      <c r="I7" s="254">
        <f t="shared" si="0"/>
        <v>0</v>
      </c>
      <c r="J7" s="255">
        <f>VLOOKUP(I7,[1]DIVERS!B2:F122,2,FALSE)</f>
        <v>1</v>
      </c>
    </row>
    <row r="8" spans="1:10" ht="20.100000000000001" customHeight="1">
      <c r="A8" s="275" t="s">
        <v>31</v>
      </c>
      <c r="B8" s="276"/>
      <c r="D8" s="251" t="s">
        <v>42</v>
      </c>
      <c r="E8" s="252">
        <f>VLOOKUP(C6,Races!A3:EW22,6,FALSE)</f>
        <v>0</v>
      </c>
      <c r="F8" s="253"/>
      <c r="G8" s="252">
        <f>VLOOKUP(C8,[1]CLASSES!B3:IO15,6,FALSE)</f>
        <v>0</v>
      </c>
      <c r="H8" s="447">
        <f>HLOOKUP(Feuil2!D8,Feuil1!$E$17:$N$18,2,0)</f>
        <v>0</v>
      </c>
      <c r="I8" s="254">
        <f t="shared" si="0"/>
        <v>0</v>
      </c>
      <c r="J8" s="255">
        <f>VLOOKUP(I8,[1]DIVERS!B2:F122,2,FALSE)</f>
        <v>1</v>
      </c>
    </row>
    <row r="9" spans="1:10" ht="20.100000000000001" customHeight="1">
      <c r="D9" s="256" t="s">
        <v>43</v>
      </c>
      <c r="E9" s="257">
        <f>VLOOKUP(C6,Races!A3:EW22,7,FALSE)</f>
        <v>0</v>
      </c>
      <c r="F9" s="258"/>
      <c r="G9" s="257">
        <f>VLOOKUP(C8,[1]CLASSES!B3:IO15,7,FALSE)</f>
        <v>0</v>
      </c>
      <c r="H9" s="448">
        <f>HLOOKUP(Feuil2!D9,Feuil1!$E$17:$N$18,2,0)</f>
        <v>1</v>
      </c>
      <c r="I9" s="259">
        <f t="shared" si="0"/>
        <v>1</v>
      </c>
      <c r="J9" s="260">
        <f>VLOOKUP(I9,[1]DIVERS!B2:F122,2,FALSE)</f>
        <v>1</v>
      </c>
    </row>
    <row r="10" spans="1:10" ht="20.100000000000001" customHeight="1">
      <c r="A10" s="12" t="s">
        <v>0</v>
      </c>
      <c r="B10" s="13"/>
      <c r="C10" s="14" t="s">
        <v>1</v>
      </c>
      <c r="D10" s="256" t="s">
        <v>44</v>
      </c>
      <c r="E10" s="257">
        <f>VLOOKUP(C6,Races!A3:EW22,8,FALSE)</f>
        <v>0</v>
      </c>
      <c r="F10" s="258"/>
      <c r="G10" s="257">
        <f>VLOOKUP(C8,[1]CLASSES!B3:IO15,8,FALSE)</f>
        <v>0</v>
      </c>
      <c r="H10" s="448">
        <f>HLOOKUP(Feuil2!D10,Feuil1!$E$17:$N$18,2,0)</f>
        <v>0</v>
      </c>
      <c r="I10" s="259">
        <f t="shared" si="0"/>
        <v>0</v>
      </c>
      <c r="J10" s="260">
        <f>VLOOKUP(I10,[1]DIVERS!B2:F122,2,FALSE)</f>
        <v>1</v>
      </c>
    </row>
    <row r="11" spans="1:10" ht="20.100000000000001" customHeight="1" thickBot="1">
      <c r="A11" s="10"/>
      <c r="B11" s="11"/>
      <c r="C11" s="5"/>
      <c r="D11" s="256" t="s">
        <v>45</v>
      </c>
      <c r="E11" s="257">
        <f>VLOOKUP(C6,Races!A3:EW22,9,FALSE)</f>
        <v>0</v>
      </c>
      <c r="F11" s="258"/>
      <c r="G11" s="257">
        <f>VLOOKUP(C8,[1]CLASSES!B3:IO15,9,FALSE)</f>
        <v>0</v>
      </c>
      <c r="H11" s="448">
        <f>HLOOKUP(Feuil2!D11,Feuil1!$E$17:$N$18,2,0)</f>
        <v>-1</v>
      </c>
      <c r="I11" s="259">
        <f t="shared" si="0"/>
        <v>-1</v>
      </c>
      <c r="J11" s="260">
        <f>VLOOKUP(I11,[1]DIVERS!B2:F122,2,FALSE)</f>
        <v>0.75</v>
      </c>
    </row>
    <row r="12" spans="1:10" ht="20.100000000000001" customHeight="1" thickTop="1">
      <c r="C12" s="15" t="s">
        <v>9</v>
      </c>
      <c r="D12" s="261" t="s">
        <v>46</v>
      </c>
      <c r="E12" s="262">
        <f>VLOOKUP(C6,Races!A3:EW22,10,FALSE)</f>
        <v>0</v>
      </c>
      <c r="F12" s="263"/>
      <c r="G12" s="262">
        <f>VLOOKUP(C8,[1]CLASSES!B3:IO15,10,FALSE)</f>
        <v>0</v>
      </c>
      <c r="H12" s="449">
        <f>HLOOKUP(Feuil2!D12,Feuil1!$E$17:$N$18,2,0)</f>
        <v>2</v>
      </c>
      <c r="I12" s="264">
        <f t="shared" si="0"/>
        <v>2</v>
      </c>
      <c r="J12" s="265">
        <f>VLOOKUP(I12,[1]DIVERS!B2:F122,2,FALSE)</f>
        <v>1</v>
      </c>
    </row>
    <row r="13" spans="1:10" ht="20.100000000000001" customHeight="1">
      <c r="C13" s="241"/>
      <c r="D13" s="261" t="s">
        <v>47</v>
      </c>
      <c r="E13" s="262">
        <f>VLOOKUP(C6,Races!A3:EW22,11,FALSE)</f>
        <v>0</v>
      </c>
      <c r="F13" s="263"/>
      <c r="G13" s="262">
        <f>VLOOKUP(C8,[1]CLASSES!B3:IO15,11,FALSE)</f>
        <v>0</v>
      </c>
      <c r="H13" s="449">
        <f>HLOOKUP(Feuil2!D13,Feuil1!$E$17:$N$18,2,0)</f>
        <v>0</v>
      </c>
      <c r="I13" s="264">
        <f t="shared" si="0"/>
        <v>0</v>
      </c>
      <c r="J13" s="265">
        <f>VLOOKUP(I13,[1]DIVERS!B2:F122,2,FALSE)</f>
        <v>1</v>
      </c>
    </row>
  </sheetData>
  <mergeCells count="5">
    <mergeCell ref="A4:B4"/>
    <mergeCell ref="A2:B2"/>
    <mergeCell ref="A8:B8"/>
    <mergeCell ref="D2:J2"/>
    <mergeCell ref="A6:B6"/>
  </mergeCells>
  <dataValidations count="3">
    <dataValidation type="list" allowBlank="1" showInputMessage="1" showErrorMessage="1" sqref="C12">
      <formula1>INDIRECT($C$10)</formula1>
    </dataValidation>
    <dataValidation type="list" allowBlank="1" showInputMessage="1" showErrorMessage="1" sqref="C10">
      <formula1>choix</formula1>
    </dataValidation>
    <dataValidation type="list" allowBlank="1" showInputMessage="1" showErrorMessage="1" sqref="C6 B7">
      <formula1>Races</formula1>
    </dataValidation>
  </dataValidations>
  <pageMargins left="0.7" right="0.7" top="0.75" bottom="0.75" header="0.3" footer="0.3"/>
  <ignoredErrors>
    <ignoredError sqref="H4:H1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Feuil1!$B$17:$C$17</xm:f>
          </x14:formula1>
          <xm:sqref>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122"/>
  <sheetViews>
    <sheetView topLeftCell="A111" workbookViewId="0">
      <selection activeCell="H15" sqref="H15"/>
    </sheetView>
  </sheetViews>
  <sheetFormatPr baseColWidth="10" defaultRowHeight="15"/>
  <cols>
    <col min="1" max="5" width="16.7109375" customWidth="1"/>
  </cols>
  <sheetData>
    <row r="1" spans="1:5" ht="30.75" thickBot="1">
      <c r="A1" s="110" t="s">
        <v>238</v>
      </c>
      <c r="B1" s="110" t="s">
        <v>239</v>
      </c>
      <c r="C1" s="111" t="s">
        <v>240</v>
      </c>
      <c r="D1" s="110" t="s">
        <v>241</v>
      </c>
      <c r="E1" s="112" t="s">
        <v>242</v>
      </c>
    </row>
    <row r="2" spans="1:5" ht="16.5" thickTop="1" thickBot="1">
      <c r="A2" s="113">
        <v>-20</v>
      </c>
      <c r="B2" s="113" t="s">
        <v>243</v>
      </c>
      <c r="C2" s="114">
        <v>-1</v>
      </c>
      <c r="D2" s="113">
        <v>0</v>
      </c>
      <c r="E2" s="115" t="s">
        <v>244</v>
      </c>
    </row>
    <row r="3" spans="1:5" ht="16.5" thickTop="1" thickBot="1">
      <c r="A3" s="116">
        <v>-19</v>
      </c>
      <c r="B3" s="116">
        <v>-14</v>
      </c>
      <c r="C3" s="117">
        <v>-1</v>
      </c>
      <c r="D3" s="116">
        <v>0</v>
      </c>
      <c r="E3" s="118">
        <v>0</v>
      </c>
    </row>
    <row r="4" spans="1:5" ht="16.5" thickTop="1" thickBot="1">
      <c r="A4" s="113">
        <v>-18</v>
      </c>
      <c r="B4" s="113">
        <v>-13</v>
      </c>
      <c r="C4" s="114">
        <v>-1</v>
      </c>
      <c r="D4" s="113">
        <v>0</v>
      </c>
      <c r="E4" s="115">
        <v>0</v>
      </c>
    </row>
    <row r="5" spans="1:5" ht="16.5" thickTop="1" thickBot="1">
      <c r="A5" s="116">
        <v>-17</v>
      </c>
      <c r="B5" s="116">
        <v>-13</v>
      </c>
      <c r="C5" s="117">
        <v>-1</v>
      </c>
      <c r="D5" s="116">
        <v>0</v>
      </c>
      <c r="E5" s="118">
        <v>0</v>
      </c>
    </row>
    <row r="6" spans="1:5" ht="16.5" thickTop="1" thickBot="1">
      <c r="A6" s="113">
        <v>-16</v>
      </c>
      <c r="B6" s="113">
        <v>-12</v>
      </c>
      <c r="C6" s="114">
        <v>0</v>
      </c>
      <c r="D6" s="113">
        <v>0</v>
      </c>
      <c r="E6" s="115">
        <v>0</v>
      </c>
    </row>
    <row r="7" spans="1:5" ht="16.5" thickTop="1" thickBot="1">
      <c r="A7" s="116">
        <v>-15</v>
      </c>
      <c r="B7" s="116">
        <v>-12</v>
      </c>
      <c r="C7" s="117">
        <v>0</v>
      </c>
      <c r="D7" s="116">
        <v>0</v>
      </c>
      <c r="E7" s="118">
        <v>0</v>
      </c>
    </row>
    <row r="8" spans="1:5" ht="16.5" thickTop="1" thickBot="1">
      <c r="A8" s="113">
        <v>-14</v>
      </c>
      <c r="B8" s="113">
        <v>-11</v>
      </c>
      <c r="C8" s="114">
        <v>0</v>
      </c>
      <c r="D8" s="113">
        <v>0</v>
      </c>
      <c r="E8" s="115">
        <v>0</v>
      </c>
    </row>
    <row r="9" spans="1:5" ht="16.5" thickTop="1" thickBot="1">
      <c r="A9" s="116">
        <v>-13</v>
      </c>
      <c r="B9" s="116">
        <v>-11</v>
      </c>
      <c r="C9" s="117">
        <v>0</v>
      </c>
      <c r="D9" s="116">
        <v>0</v>
      </c>
      <c r="E9" s="118">
        <v>0</v>
      </c>
    </row>
    <row r="10" spans="1:5" ht="16.5" thickTop="1" thickBot="1">
      <c r="A10" s="113">
        <v>-12</v>
      </c>
      <c r="B10" s="113">
        <v>-10</v>
      </c>
      <c r="C10" s="114">
        <v>0</v>
      </c>
      <c r="D10" s="113">
        <v>0</v>
      </c>
      <c r="E10" s="115">
        <v>0</v>
      </c>
    </row>
    <row r="11" spans="1:5" ht="16.5" thickTop="1" thickBot="1">
      <c r="A11" s="116">
        <v>-11</v>
      </c>
      <c r="B11" s="116">
        <v>-10</v>
      </c>
      <c r="C11" s="117">
        <v>0</v>
      </c>
      <c r="D11" s="116">
        <v>0</v>
      </c>
      <c r="E11" s="118">
        <v>0</v>
      </c>
    </row>
    <row r="12" spans="1:5" ht="16.5" thickTop="1" thickBot="1">
      <c r="A12" s="113">
        <v>-10</v>
      </c>
      <c r="B12" s="113">
        <v>-9</v>
      </c>
      <c r="C12" s="114">
        <v>0</v>
      </c>
      <c r="D12" s="113">
        <v>0</v>
      </c>
      <c r="E12" s="115">
        <v>0</v>
      </c>
    </row>
    <row r="13" spans="1:5" ht="16.5" thickTop="1" thickBot="1">
      <c r="A13" s="116">
        <v>-9</v>
      </c>
      <c r="B13" s="116">
        <v>-9</v>
      </c>
      <c r="C13" s="119">
        <v>0.25</v>
      </c>
      <c r="D13" s="116">
        <v>0</v>
      </c>
      <c r="E13" s="118">
        <v>0</v>
      </c>
    </row>
    <row r="14" spans="1:5" ht="16.5" thickTop="1" thickBot="1">
      <c r="A14" s="113">
        <v>-8</v>
      </c>
      <c r="B14" s="113">
        <v>-8</v>
      </c>
      <c r="C14" s="114">
        <v>0.25</v>
      </c>
      <c r="D14" s="113">
        <v>0</v>
      </c>
      <c r="E14" s="115">
        <v>0</v>
      </c>
    </row>
    <row r="15" spans="1:5" ht="16.5" thickTop="1" thickBot="1">
      <c r="A15" s="116">
        <v>-7</v>
      </c>
      <c r="B15" s="116">
        <v>-8</v>
      </c>
      <c r="C15" s="117">
        <v>0.25</v>
      </c>
      <c r="D15" s="116">
        <v>0</v>
      </c>
      <c r="E15" s="118">
        <v>0</v>
      </c>
    </row>
    <row r="16" spans="1:5" ht="16.5" thickTop="1" thickBot="1">
      <c r="A16" s="113">
        <v>-6</v>
      </c>
      <c r="B16" s="113">
        <v>-7</v>
      </c>
      <c r="C16" s="114">
        <v>0.25</v>
      </c>
      <c r="D16" s="113">
        <v>0</v>
      </c>
      <c r="E16" s="115">
        <v>0</v>
      </c>
    </row>
    <row r="17" spans="1:5" ht="16.5" thickTop="1" thickBot="1">
      <c r="A17" s="116">
        <v>-5</v>
      </c>
      <c r="B17" s="116">
        <v>-7</v>
      </c>
      <c r="C17" s="117">
        <v>0.25</v>
      </c>
      <c r="D17" s="116">
        <v>0</v>
      </c>
      <c r="E17" s="118">
        <v>0</v>
      </c>
    </row>
    <row r="18" spans="1:5" ht="16.5" thickTop="1" thickBot="1">
      <c r="A18" s="113">
        <v>-4</v>
      </c>
      <c r="B18" s="113">
        <v>-6</v>
      </c>
      <c r="C18" s="114">
        <v>0.25</v>
      </c>
      <c r="D18" s="113">
        <v>1</v>
      </c>
      <c r="E18" s="115">
        <v>0</v>
      </c>
    </row>
    <row r="19" spans="1:5" ht="16.5" thickTop="1" thickBot="1">
      <c r="A19" s="116">
        <v>-3</v>
      </c>
      <c r="B19" s="116">
        <v>-6</v>
      </c>
      <c r="C19" s="119">
        <v>0.5</v>
      </c>
      <c r="D19" s="116">
        <v>2</v>
      </c>
      <c r="E19" s="118">
        <v>0</v>
      </c>
    </row>
    <row r="20" spans="1:5" ht="16.5" thickTop="1" thickBot="1">
      <c r="A20" s="113">
        <v>-2</v>
      </c>
      <c r="B20" s="113">
        <v>-5</v>
      </c>
      <c r="C20" s="120">
        <v>0.5</v>
      </c>
      <c r="D20" s="113">
        <v>3</v>
      </c>
      <c r="E20" s="115">
        <v>0</v>
      </c>
    </row>
    <row r="21" spans="1:5" ht="16.5" thickTop="1" thickBot="1">
      <c r="A21" s="116">
        <v>-1</v>
      </c>
      <c r="B21" s="116">
        <v>-5</v>
      </c>
      <c r="C21" s="119">
        <v>0.5</v>
      </c>
      <c r="D21" s="116">
        <v>4</v>
      </c>
      <c r="E21" s="118">
        <v>0</v>
      </c>
    </row>
    <row r="22" spans="1:5" ht="16.5" thickTop="1" thickBot="1">
      <c r="A22" s="113">
        <v>0</v>
      </c>
      <c r="B22" s="113">
        <v>-4</v>
      </c>
      <c r="C22" s="120">
        <v>0.5</v>
      </c>
      <c r="D22" s="113">
        <v>5</v>
      </c>
      <c r="E22" s="121" t="s">
        <v>245</v>
      </c>
    </row>
    <row r="23" spans="1:5" ht="16.5" thickTop="1" thickBot="1">
      <c r="A23" s="116">
        <v>1</v>
      </c>
      <c r="B23" s="116">
        <v>-3</v>
      </c>
      <c r="C23" s="119">
        <v>0.5</v>
      </c>
      <c r="D23" s="116">
        <v>5</v>
      </c>
      <c r="E23" s="122" t="s">
        <v>245</v>
      </c>
    </row>
    <row r="24" spans="1:5" ht="16.5" thickTop="1" thickBot="1">
      <c r="A24" s="113">
        <v>2</v>
      </c>
      <c r="B24" s="113">
        <v>-3</v>
      </c>
      <c r="C24" s="120">
        <v>0.5</v>
      </c>
      <c r="D24" s="113">
        <v>10</v>
      </c>
      <c r="E24" s="121" t="s">
        <v>245</v>
      </c>
    </row>
    <row r="25" spans="1:5" ht="16.5" thickTop="1" thickBot="1">
      <c r="A25" s="116">
        <v>3</v>
      </c>
      <c r="B25" s="116">
        <v>-2</v>
      </c>
      <c r="C25" s="119">
        <v>0.5</v>
      </c>
      <c r="D25" s="116">
        <v>10</v>
      </c>
      <c r="E25" s="122" t="s">
        <v>246</v>
      </c>
    </row>
    <row r="26" spans="1:5" ht="16.5" thickTop="1" thickBot="1">
      <c r="A26" s="113">
        <v>4</v>
      </c>
      <c r="B26" s="113">
        <v>-2</v>
      </c>
      <c r="C26" s="123">
        <v>0.75</v>
      </c>
      <c r="D26" s="113">
        <v>15</v>
      </c>
      <c r="E26" s="121" t="s">
        <v>246</v>
      </c>
    </row>
    <row r="27" spans="1:5" ht="16.5" thickTop="1" thickBot="1">
      <c r="A27" s="116">
        <v>5</v>
      </c>
      <c r="B27" s="116">
        <v>-1</v>
      </c>
      <c r="C27" s="117">
        <v>0.75</v>
      </c>
      <c r="D27" s="116">
        <v>15</v>
      </c>
      <c r="E27" s="122" t="s">
        <v>247</v>
      </c>
    </row>
    <row r="28" spans="1:5" ht="16.5" thickTop="1" thickBot="1">
      <c r="A28" s="113">
        <v>6</v>
      </c>
      <c r="B28" s="113">
        <v>-1</v>
      </c>
      <c r="C28" s="114">
        <v>0.75</v>
      </c>
      <c r="D28" s="113">
        <v>20</v>
      </c>
      <c r="E28" s="121" t="s">
        <v>247</v>
      </c>
    </row>
    <row r="29" spans="1:5" ht="16.5" thickTop="1" thickBot="1">
      <c r="A29" s="116">
        <v>7</v>
      </c>
      <c r="B29" s="116">
        <v>-1</v>
      </c>
      <c r="C29" s="117">
        <v>0.75</v>
      </c>
      <c r="D29" s="116">
        <v>20</v>
      </c>
      <c r="E29" s="118">
        <v>1</v>
      </c>
    </row>
    <row r="30" spans="1:5" ht="16.5" thickTop="1" thickBot="1">
      <c r="A30" s="113">
        <v>8</v>
      </c>
      <c r="B30" s="113">
        <v>0</v>
      </c>
      <c r="C30" s="114">
        <v>1</v>
      </c>
      <c r="D30" s="113">
        <v>25</v>
      </c>
      <c r="E30" s="115">
        <v>1</v>
      </c>
    </row>
    <row r="31" spans="1:5" ht="16.5" thickTop="1" thickBot="1">
      <c r="A31" s="116">
        <v>9</v>
      </c>
      <c r="B31" s="116">
        <v>0</v>
      </c>
      <c r="C31" s="117">
        <v>1</v>
      </c>
      <c r="D31" s="116">
        <v>25</v>
      </c>
      <c r="E31" s="118">
        <v>2</v>
      </c>
    </row>
    <row r="32" spans="1:5" ht="16.5" thickTop="1" thickBot="1">
      <c r="A32" s="113">
        <v>10</v>
      </c>
      <c r="B32" s="113">
        <v>0</v>
      </c>
      <c r="C32" s="114">
        <v>1</v>
      </c>
      <c r="D32" s="113">
        <v>30</v>
      </c>
      <c r="E32" s="115">
        <v>2</v>
      </c>
    </row>
    <row r="33" spans="1:5" ht="16.5" thickTop="1" thickBot="1">
      <c r="A33" s="116">
        <v>11</v>
      </c>
      <c r="B33" s="116">
        <v>0</v>
      </c>
      <c r="C33" s="117">
        <v>1</v>
      </c>
      <c r="D33" s="116">
        <v>35</v>
      </c>
      <c r="E33" s="118">
        <v>3</v>
      </c>
    </row>
    <row r="34" spans="1:5" ht="16.5" thickTop="1" thickBot="1">
      <c r="A34" s="113">
        <v>12</v>
      </c>
      <c r="B34" s="113">
        <v>0</v>
      </c>
      <c r="C34" s="114">
        <v>1</v>
      </c>
      <c r="D34" s="113">
        <v>40</v>
      </c>
      <c r="E34" s="115">
        <v>3</v>
      </c>
    </row>
    <row r="35" spans="1:5" ht="16.5" thickTop="1" thickBot="1">
      <c r="A35" s="116">
        <v>13</v>
      </c>
      <c r="B35" s="116">
        <v>1</v>
      </c>
      <c r="C35" s="117">
        <v>1</v>
      </c>
      <c r="D35" s="116">
        <v>45</v>
      </c>
      <c r="E35" s="118">
        <v>4</v>
      </c>
    </row>
    <row r="36" spans="1:5" ht="16.5" thickTop="1" thickBot="1">
      <c r="A36" s="113">
        <v>14</v>
      </c>
      <c r="B36" s="113">
        <v>1</v>
      </c>
      <c r="C36" s="114">
        <v>1</v>
      </c>
      <c r="D36" s="113">
        <v>50</v>
      </c>
      <c r="E36" s="115">
        <v>4</v>
      </c>
    </row>
    <row r="37" spans="1:5" ht="16.5" thickTop="1" thickBot="1">
      <c r="A37" s="116">
        <v>15</v>
      </c>
      <c r="B37" s="116">
        <v>1</v>
      </c>
      <c r="C37" s="117">
        <v>1</v>
      </c>
      <c r="D37" s="116">
        <v>55</v>
      </c>
      <c r="E37" s="118">
        <v>5</v>
      </c>
    </row>
    <row r="38" spans="1:5" ht="16.5" thickTop="1" thickBot="1">
      <c r="A38" s="113">
        <v>16</v>
      </c>
      <c r="B38" s="113">
        <v>2</v>
      </c>
      <c r="C38" s="114">
        <v>1</v>
      </c>
      <c r="D38" s="113">
        <v>60</v>
      </c>
      <c r="E38" s="115">
        <v>5</v>
      </c>
    </row>
    <row r="39" spans="1:5" ht="16.5" thickTop="1" thickBot="1">
      <c r="A39" s="116">
        <v>17</v>
      </c>
      <c r="B39" s="116">
        <v>2</v>
      </c>
      <c r="C39" s="117">
        <v>1</v>
      </c>
      <c r="D39" s="116">
        <v>65</v>
      </c>
      <c r="E39" s="118">
        <v>6</v>
      </c>
    </row>
    <row r="40" spans="1:5" ht="16.5" thickTop="1" thickBot="1">
      <c r="A40" s="113">
        <v>18</v>
      </c>
      <c r="B40" s="113">
        <v>3</v>
      </c>
      <c r="C40" s="114">
        <v>2</v>
      </c>
      <c r="D40" s="113">
        <v>70</v>
      </c>
      <c r="E40" s="115">
        <v>6</v>
      </c>
    </row>
    <row r="41" spans="1:5" ht="16.5" thickTop="1" thickBot="1">
      <c r="A41" s="116">
        <v>19</v>
      </c>
      <c r="B41" s="116">
        <v>4</v>
      </c>
      <c r="C41" s="117">
        <v>2</v>
      </c>
      <c r="D41" s="116">
        <v>75</v>
      </c>
      <c r="E41" s="118">
        <v>6</v>
      </c>
    </row>
    <row r="42" spans="1:5" ht="16.5" thickTop="1" thickBot="1">
      <c r="A42" s="113">
        <v>20</v>
      </c>
      <c r="B42" s="113">
        <v>4</v>
      </c>
      <c r="C42" s="114">
        <v>2</v>
      </c>
      <c r="D42" s="113">
        <v>80</v>
      </c>
      <c r="E42" s="115">
        <v>7</v>
      </c>
    </row>
    <row r="43" spans="1:5" ht="16.5" thickTop="1" thickBot="1">
      <c r="A43" s="116">
        <v>21</v>
      </c>
      <c r="B43" s="116">
        <v>5</v>
      </c>
      <c r="C43" s="117">
        <v>2</v>
      </c>
      <c r="D43" s="116">
        <v>85</v>
      </c>
      <c r="E43" s="118">
        <v>7</v>
      </c>
    </row>
    <row r="44" spans="1:5" ht="16.5" thickTop="1" thickBot="1">
      <c r="A44" s="113">
        <v>22</v>
      </c>
      <c r="B44" s="113">
        <v>5</v>
      </c>
      <c r="C44" s="114">
        <v>2</v>
      </c>
      <c r="D44" s="113">
        <v>90</v>
      </c>
      <c r="E44" s="115">
        <v>7</v>
      </c>
    </row>
    <row r="45" spans="1:5" ht="16.5" thickTop="1" thickBot="1">
      <c r="A45" s="116">
        <v>23</v>
      </c>
      <c r="B45" s="116">
        <v>6</v>
      </c>
      <c r="C45" s="117">
        <v>2</v>
      </c>
      <c r="D45" s="116">
        <v>95</v>
      </c>
      <c r="E45" s="118">
        <v>8</v>
      </c>
    </row>
    <row r="46" spans="1:5" ht="16.5" thickTop="1" thickBot="1">
      <c r="A46" s="113">
        <v>24</v>
      </c>
      <c r="B46" s="113">
        <v>6</v>
      </c>
      <c r="C46" s="114">
        <v>2</v>
      </c>
      <c r="D46" s="113">
        <v>100</v>
      </c>
      <c r="E46" s="115">
        <v>8</v>
      </c>
    </row>
    <row r="47" spans="1:5" ht="16.5" thickTop="1" thickBot="1">
      <c r="A47" s="116">
        <v>25</v>
      </c>
      <c r="B47" s="116">
        <v>7</v>
      </c>
      <c r="C47" s="117">
        <v>2</v>
      </c>
      <c r="D47" s="116">
        <v>105</v>
      </c>
      <c r="E47" s="118">
        <v>8</v>
      </c>
    </row>
    <row r="48" spans="1:5" ht="16.5" thickTop="1" thickBot="1">
      <c r="A48" s="113">
        <v>26</v>
      </c>
      <c r="B48" s="113">
        <v>8</v>
      </c>
      <c r="C48" s="114">
        <v>3</v>
      </c>
      <c r="D48" s="113">
        <v>110</v>
      </c>
      <c r="E48" s="115">
        <v>9</v>
      </c>
    </row>
    <row r="49" spans="1:5" ht="16.5" thickTop="1" thickBot="1">
      <c r="A49" s="116">
        <v>27</v>
      </c>
      <c r="B49" s="116">
        <v>8</v>
      </c>
      <c r="C49" s="117">
        <v>3</v>
      </c>
      <c r="D49" s="116">
        <v>115</v>
      </c>
      <c r="E49" s="118">
        <v>9</v>
      </c>
    </row>
    <row r="50" spans="1:5" ht="16.5" thickTop="1" thickBot="1">
      <c r="A50" s="113">
        <v>28</v>
      </c>
      <c r="B50" s="113">
        <v>9</v>
      </c>
      <c r="C50" s="114">
        <v>3</v>
      </c>
      <c r="D50" s="113">
        <v>120</v>
      </c>
      <c r="E50" s="115">
        <v>9</v>
      </c>
    </row>
    <row r="51" spans="1:5" ht="16.5" thickTop="1" thickBot="1">
      <c r="A51" s="116">
        <v>29</v>
      </c>
      <c r="B51" s="116">
        <v>9</v>
      </c>
      <c r="C51" s="117">
        <v>3</v>
      </c>
      <c r="D51" s="116">
        <v>125</v>
      </c>
      <c r="E51" s="118">
        <v>10</v>
      </c>
    </row>
    <row r="52" spans="1:5" ht="16.5" thickTop="1" thickBot="1">
      <c r="A52" s="113">
        <v>30</v>
      </c>
      <c r="B52" s="113">
        <v>10</v>
      </c>
      <c r="C52" s="114">
        <v>3</v>
      </c>
      <c r="D52" s="113">
        <v>130</v>
      </c>
      <c r="E52" s="115">
        <v>10</v>
      </c>
    </row>
    <row r="53" spans="1:5" ht="16.5" thickTop="1" thickBot="1">
      <c r="A53" s="116">
        <v>31</v>
      </c>
      <c r="B53" s="116">
        <v>10</v>
      </c>
      <c r="C53" s="117">
        <v>3</v>
      </c>
      <c r="D53" s="116">
        <v>135</v>
      </c>
      <c r="E53" s="118">
        <v>10</v>
      </c>
    </row>
    <row r="54" spans="1:5" ht="16.5" thickTop="1" thickBot="1">
      <c r="A54" s="113">
        <v>32</v>
      </c>
      <c r="B54" s="113">
        <v>11</v>
      </c>
      <c r="C54" s="114">
        <v>3</v>
      </c>
      <c r="D54" s="113">
        <v>140</v>
      </c>
      <c r="E54" s="115">
        <v>11</v>
      </c>
    </row>
    <row r="55" spans="1:5" ht="16.5" thickTop="1" thickBot="1">
      <c r="A55" s="116">
        <v>33</v>
      </c>
      <c r="B55" s="116">
        <v>11</v>
      </c>
      <c r="C55" s="117">
        <v>3</v>
      </c>
      <c r="D55" s="116">
        <v>145</v>
      </c>
      <c r="E55" s="118">
        <v>11</v>
      </c>
    </row>
    <row r="56" spans="1:5" ht="16.5" thickTop="1" thickBot="1">
      <c r="A56" s="113">
        <v>34</v>
      </c>
      <c r="B56" s="113">
        <v>12</v>
      </c>
      <c r="C56" s="114">
        <v>4</v>
      </c>
      <c r="D56" s="113">
        <v>150</v>
      </c>
      <c r="E56" s="115">
        <v>11</v>
      </c>
    </row>
    <row r="57" spans="1:5" ht="16.5" thickTop="1" thickBot="1">
      <c r="A57" s="116">
        <v>35</v>
      </c>
      <c r="B57" s="116">
        <v>12</v>
      </c>
      <c r="C57" s="117">
        <v>4</v>
      </c>
      <c r="D57" s="116">
        <v>155</v>
      </c>
      <c r="E57" s="118">
        <v>12</v>
      </c>
    </row>
    <row r="58" spans="1:5" ht="16.5" thickTop="1" thickBot="1">
      <c r="A58" s="113">
        <v>36</v>
      </c>
      <c r="B58" s="113">
        <v>13</v>
      </c>
      <c r="C58" s="114">
        <v>4</v>
      </c>
      <c r="D58" s="113">
        <v>160</v>
      </c>
      <c r="E58" s="115">
        <v>12</v>
      </c>
    </row>
    <row r="59" spans="1:5" ht="16.5" thickTop="1" thickBot="1">
      <c r="A59" s="116">
        <v>37</v>
      </c>
      <c r="B59" s="116">
        <v>13</v>
      </c>
      <c r="C59" s="117">
        <v>4</v>
      </c>
      <c r="D59" s="116">
        <v>165</v>
      </c>
      <c r="E59" s="118">
        <v>12</v>
      </c>
    </row>
    <row r="60" spans="1:5" ht="16.5" thickTop="1" thickBot="1">
      <c r="A60" s="113">
        <v>38</v>
      </c>
      <c r="B60" s="113">
        <v>14</v>
      </c>
      <c r="C60" s="114">
        <v>4</v>
      </c>
      <c r="D60" s="113">
        <v>170</v>
      </c>
      <c r="E60" s="115">
        <v>13</v>
      </c>
    </row>
    <row r="61" spans="1:5" ht="16.5" thickTop="1" thickBot="1">
      <c r="A61" s="116">
        <v>39</v>
      </c>
      <c r="B61" s="116">
        <v>14</v>
      </c>
      <c r="C61" s="117">
        <v>4</v>
      </c>
      <c r="D61" s="116">
        <v>175</v>
      </c>
      <c r="E61" s="118">
        <v>13</v>
      </c>
    </row>
    <row r="62" spans="1:5" ht="15.75" thickTop="1">
      <c r="A62" s="124">
        <v>40</v>
      </c>
      <c r="B62" s="124">
        <v>15</v>
      </c>
      <c r="C62" s="125">
        <v>4</v>
      </c>
      <c r="D62" s="124">
        <v>180</v>
      </c>
      <c r="E62" s="126">
        <v>13</v>
      </c>
    </row>
    <row r="63" spans="1:5">
      <c r="A63" s="127">
        <v>41</v>
      </c>
      <c r="B63" s="127">
        <v>15</v>
      </c>
      <c r="C63" s="128">
        <v>4</v>
      </c>
      <c r="D63" s="127">
        <v>185</v>
      </c>
      <c r="E63" s="129">
        <v>14</v>
      </c>
    </row>
    <row r="64" spans="1:5">
      <c r="A64" s="124">
        <v>42</v>
      </c>
      <c r="B64" s="124">
        <v>15</v>
      </c>
      <c r="C64" s="125">
        <v>5</v>
      </c>
      <c r="D64" s="124">
        <v>190</v>
      </c>
      <c r="E64" s="126">
        <v>14</v>
      </c>
    </row>
    <row r="65" spans="1:5">
      <c r="A65" s="127">
        <v>43</v>
      </c>
      <c r="B65" s="127">
        <v>16</v>
      </c>
      <c r="C65" s="128">
        <v>5</v>
      </c>
      <c r="D65" s="127">
        <v>195</v>
      </c>
      <c r="E65" s="129">
        <v>14</v>
      </c>
    </row>
    <row r="66" spans="1:5">
      <c r="A66" s="124">
        <v>44</v>
      </c>
      <c r="B66" s="124">
        <v>16</v>
      </c>
      <c r="C66" s="125">
        <v>5</v>
      </c>
      <c r="D66" s="124">
        <v>200</v>
      </c>
      <c r="E66" s="126">
        <v>15</v>
      </c>
    </row>
    <row r="67" spans="1:5">
      <c r="A67" s="127">
        <v>45</v>
      </c>
      <c r="B67" s="127">
        <v>16</v>
      </c>
      <c r="C67" s="128">
        <v>5</v>
      </c>
      <c r="D67" s="127">
        <v>205</v>
      </c>
      <c r="E67" s="129">
        <v>15</v>
      </c>
    </row>
    <row r="68" spans="1:5">
      <c r="A68" s="124">
        <v>46</v>
      </c>
      <c r="B68" s="124">
        <v>17</v>
      </c>
      <c r="C68" s="125">
        <v>5</v>
      </c>
      <c r="D68" s="124">
        <v>210</v>
      </c>
      <c r="E68" s="126">
        <v>15</v>
      </c>
    </row>
    <row r="69" spans="1:5">
      <c r="A69" s="127">
        <v>47</v>
      </c>
      <c r="B69" s="127">
        <v>17</v>
      </c>
      <c r="C69" s="128">
        <v>5</v>
      </c>
      <c r="D69" s="127">
        <v>215</v>
      </c>
      <c r="E69" s="129">
        <v>15</v>
      </c>
    </row>
    <row r="70" spans="1:5">
      <c r="A70" s="124">
        <v>48</v>
      </c>
      <c r="B70" s="124">
        <v>17</v>
      </c>
      <c r="C70" s="125">
        <v>5</v>
      </c>
      <c r="D70" s="124">
        <v>220</v>
      </c>
      <c r="E70" s="126">
        <v>16</v>
      </c>
    </row>
    <row r="71" spans="1:5">
      <c r="A71" s="127">
        <v>49</v>
      </c>
      <c r="B71" s="127">
        <v>18</v>
      </c>
      <c r="C71" s="128">
        <v>5</v>
      </c>
      <c r="D71" s="127">
        <v>225</v>
      </c>
      <c r="E71" s="129">
        <v>16</v>
      </c>
    </row>
    <row r="72" spans="1:5">
      <c r="A72" s="124">
        <v>50</v>
      </c>
      <c r="B72" s="124">
        <v>18</v>
      </c>
      <c r="C72" s="125">
        <v>6</v>
      </c>
      <c r="D72" s="124">
        <v>230</v>
      </c>
      <c r="E72" s="126">
        <v>16</v>
      </c>
    </row>
    <row r="73" spans="1:5" ht="15.75" thickBot="1">
      <c r="A73" s="116">
        <v>51</v>
      </c>
      <c r="B73" s="116">
        <v>18</v>
      </c>
      <c r="C73" s="119">
        <v>6</v>
      </c>
      <c r="D73" s="116">
        <v>235</v>
      </c>
      <c r="E73" s="122">
        <v>16</v>
      </c>
    </row>
    <row r="74" spans="1:5" ht="16.5" thickTop="1" thickBot="1">
      <c r="A74" s="113">
        <v>52</v>
      </c>
      <c r="B74" s="113">
        <v>19</v>
      </c>
      <c r="C74" s="120">
        <v>6</v>
      </c>
      <c r="D74" s="113">
        <v>240</v>
      </c>
      <c r="E74" s="121">
        <v>17</v>
      </c>
    </row>
    <row r="75" spans="1:5" ht="16.5" thickTop="1" thickBot="1">
      <c r="A75" s="116">
        <v>53</v>
      </c>
      <c r="B75" s="116">
        <v>19</v>
      </c>
      <c r="C75" s="119">
        <v>6</v>
      </c>
      <c r="D75" s="116">
        <v>245</v>
      </c>
      <c r="E75" s="122">
        <v>17</v>
      </c>
    </row>
    <row r="76" spans="1:5" ht="16.5" thickTop="1" thickBot="1">
      <c r="A76" s="113">
        <v>54</v>
      </c>
      <c r="B76" s="113">
        <v>19</v>
      </c>
      <c r="C76" s="123">
        <v>6</v>
      </c>
      <c r="D76" s="113">
        <v>250</v>
      </c>
      <c r="E76" s="121">
        <v>17</v>
      </c>
    </row>
    <row r="77" spans="1:5" ht="16.5" thickTop="1" thickBot="1">
      <c r="A77" s="116">
        <v>55</v>
      </c>
      <c r="B77" s="116">
        <v>20</v>
      </c>
      <c r="C77" s="117">
        <v>6</v>
      </c>
      <c r="D77" s="116">
        <v>255</v>
      </c>
      <c r="E77" s="122">
        <v>17</v>
      </c>
    </row>
    <row r="78" spans="1:5" ht="16.5" thickTop="1" thickBot="1">
      <c r="A78" s="113">
        <v>56</v>
      </c>
      <c r="B78" s="113">
        <v>20</v>
      </c>
      <c r="C78" s="114">
        <v>6</v>
      </c>
      <c r="D78" s="113">
        <v>260</v>
      </c>
      <c r="E78" s="121">
        <v>18</v>
      </c>
    </row>
    <row r="79" spans="1:5" ht="16.5" thickTop="1" thickBot="1">
      <c r="A79" s="116">
        <v>57</v>
      </c>
      <c r="B79" s="116">
        <v>20</v>
      </c>
      <c r="C79" s="117">
        <v>6</v>
      </c>
      <c r="D79" s="116">
        <v>265</v>
      </c>
      <c r="E79" s="118">
        <v>18</v>
      </c>
    </row>
    <row r="80" spans="1:5" ht="16.5" thickTop="1" thickBot="1">
      <c r="A80" s="113">
        <v>58</v>
      </c>
      <c r="B80" s="113">
        <v>21</v>
      </c>
      <c r="C80" s="114">
        <v>7</v>
      </c>
      <c r="D80" s="113">
        <v>270</v>
      </c>
      <c r="E80" s="115">
        <v>18</v>
      </c>
    </row>
    <row r="81" spans="1:5" ht="16.5" thickTop="1" thickBot="1">
      <c r="A81" s="116">
        <v>59</v>
      </c>
      <c r="B81" s="116">
        <v>21</v>
      </c>
      <c r="C81" s="117">
        <v>7</v>
      </c>
      <c r="D81" s="116">
        <v>275</v>
      </c>
      <c r="E81" s="118">
        <v>18</v>
      </c>
    </row>
    <row r="82" spans="1:5" ht="16.5" thickTop="1" thickBot="1">
      <c r="A82" s="113">
        <v>60</v>
      </c>
      <c r="B82" s="113">
        <v>21</v>
      </c>
      <c r="C82" s="114">
        <v>7</v>
      </c>
      <c r="D82" s="113">
        <v>280</v>
      </c>
      <c r="E82" s="115">
        <v>19</v>
      </c>
    </row>
    <row r="83" spans="1:5" ht="16.5" thickTop="1" thickBot="1">
      <c r="A83" s="116">
        <v>61</v>
      </c>
      <c r="B83" s="116">
        <v>22</v>
      </c>
      <c r="C83" s="117">
        <v>7</v>
      </c>
      <c r="D83" s="116">
        <v>285</v>
      </c>
      <c r="E83" s="118">
        <v>19</v>
      </c>
    </row>
    <row r="84" spans="1:5" ht="16.5" thickTop="1" thickBot="1">
      <c r="A84" s="113">
        <v>62</v>
      </c>
      <c r="B84" s="113">
        <v>22</v>
      </c>
      <c r="C84" s="114">
        <v>7</v>
      </c>
      <c r="D84" s="113">
        <v>290</v>
      </c>
      <c r="E84" s="115">
        <v>19</v>
      </c>
    </row>
    <row r="85" spans="1:5" ht="16.5" thickTop="1" thickBot="1">
      <c r="A85" s="116">
        <v>63</v>
      </c>
      <c r="B85" s="116">
        <v>22</v>
      </c>
      <c r="C85" s="117">
        <v>7</v>
      </c>
      <c r="D85" s="116">
        <v>295</v>
      </c>
      <c r="E85" s="118">
        <v>19</v>
      </c>
    </row>
    <row r="86" spans="1:5" ht="16.5" thickTop="1" thickBot="1">
      <c r="A86" s="113">
        <v>64</v>
      </c>
      <c r="B86" s="113">
        <v>23</v>
      </c>
      <c r="C86" s="114">
        <v>7</v>
      </c>
      <c r="D86" s="113">
        <v>300</v>
      </c>
      <c r="E86" s="115">
        <v>20</v>
      </c>
    </row>
    <row r="87" spans="1:5" ht="16.5" thickTop="1" thickBot="1">
      <c r="A87" s="116">
        <v>65</v>
      </c>
      <c r="B87" s="116">
        <v>23</v>
      </c>
      <c r="C87" s="117">
        <v>7</v>
      </c>
      <c r="D87" s="116">
        <v>305</v>
      </c>
      <c r="E87" s="118">
        <v>20</v>
      </c>
    </row>
    <row r="88" spans="1:5" ht="16.5" thickTop="1" thickBot="1">
      <c r="A88" s="113">
        <v>66</v>
      </c>
      <c r="B88" s="113">
        <v>23</v>
      </c>
      <c r="C88" s="114">
        <v>7</v>
      </c>
      <c r="D88" s="113">
        <v>310</v>
      </c>
      <c r="E88" s="115">
        <v>20</v>
      </c>
    </row>
    <row r="89" spans="1:5" ht="16.5" thickTop="1" thickBot="1">
      <c r="A89" s="116">
        <v>67</v>
      </c>
      <c r="B89" s="116">
        <v>24</v>
      </c>
      <c r="C89" s="117">
        <v>7</v>
      </c>
      <c r="D89" s="116">
        <v>315</v>
      </c>
      <c r="E89" s="118">
        <v>20</v>
      </c>
    </row>
    <row r="90" spans="1:5" ht="16.5" thickTop="1" thickBot="1">
      <c r="A90" s="113">
        <v>68</v>
      </c>
      <c r="B90" s="113">
        <v>24</v>
      </c>
      <c r="C90" s="114">
        <v>8</v>
      </c>
      <c r="D90" s="113">
        <v>320</v>
      </c>
      <c r="E90" s="115">
        <v>20</v>
      </c>
    </row>
    <row r="91" spans="1:5" ht="16.5" thickTop="1" thickBot="1">
      <c r="A91" s="116">
        <v>69</v>
      </c>
      <c r="B91" s="116">
        <v>24</v>
      </c>
      <c r="C91" s="117">
        <v>8</v>
      </c>
      <c r="D91" s="116">
        <v>325</v>
      </c>
      <c r="E91" s="118">
        <v>21</v>
      </c>
    </row>
    <row r="92" spans="1:5" ht="16.5" thickTop="1" thickBot="1">
      <c r="A92" s="113">
        <v>70</v>
      </c>
      <c r="B92" s="113">
        <v>25</v>
      </c>
      <c r="C92" s="114">
        <v>8</v>
      </c>
      <c r="D92" s="113">
        <v>330</v>
      </c>
      <c r="E92" s="115">
        <v>21</v>
      </c>
    </row>
    <row r="93" spans="1:5" ht="16.5" thickTop="1" thickBot="1">
      <c r="A93" s="116">
        <v>71</v>
      </c>
      <c r="B93" s="116">
        <v>25</v>
      </c>
      <c r="C93" s="117">
        <v>8</v>
      </c>
      <c r="D93" s="116">
        <v>335</v>
      </c>
      <c r="E93" s="118">
        <v>21</v>
      </c>
    </row>
    <row r="94" spans="1:5" ht="16.5" thickTop="1" thickBot="1">
      <c r="A94" s="113">
        <v>72</v>
      </c>
      <c r="B94" s="113">
        <v>25</v>
      </c>
      <c r="C94" s="114">
        <v>8</v>
      </c>
      <c r="D94" s="113">
        <v>340</v>
      </c>
      <c r="E94" s="115">
        <v>21</v>
      </c>
    </row>
    <row r="95" spans="1:5" ht="16.5" thickTop="1" thickBot="1">
      <c r="A95" s="116">
        <v>73</v>
      </c>
      <c r="B95" s="116">
        <v>26</v>
      </c>
      <c r="C95" s="117">
        <v>8</v>
      </c>
      <c r="D95" s="116">
        <v>345</v>
      </c>
      <c r="E95" s="118">
        <v>21</v>
      </c>
    </row>
    <row r="96" spans="1:5" ht="16.5" thickTop="1" thickBot="1">
      <c r="A96" s="113">
        <v>74</v>
      </c>
      <c r="B96" s="113">
        <v>26</v>
      </c>
      <c r="C96" s="114">
        <v>8</v>
      </c>
      <c r="D96" s="113">
        <v>350</v>
      </c>
      <c r="E96" s="115">
        <v>22</v>
      </c>
    </row>
    <row r="97" spans="1:5" ht="16.5" thickTop="1" thickBot="1">
      <c r="A97" s="116">
        <v>75</v>
      </c>
      <c r="B97" s="116">
        <v>26</v>
      </c>
      <c r="C97" s="117">
        <v>8</v>
      </c>
      <c r="D97" s="116">
        <v>355</v>
      </c>
      <c r="E97" s="118">
        <v>22</v>
      </c>
    </row>
    <row r="98" spans="1:5" ht="16.5" thickTop="1" thickBot="1">
      <c r="A98" s="113">
        <v>76</v>
      </c>
      <c r="B98" s="113">
        <v>27</v>
      </c>
      <c r="C98" s="114">
        <v>8</v>
      </c>
      <c r="D98" s="113">
        <v>360</v>
      </c>
      <c r="E98" s="115">
        <v>22</v>
      </c>
    </row>
    <row r="99" spans="1:5" ht="16.5" thickTop="1" thickBot="1">
      <c r="A99" s="116">
        <v>77</v>
      </c>
      <c r="B99" s="116">
        <v>27</v>
      </c>
      <c r="C99" s="117">
        <v>8</v>
      </c>
      <c r="D99" s="116">
        <v>365</v>
      </c>
      <c r="E99" s="118">
        <v>22</v>
      </c>
    </row>
    <row r="100" spans="1:5" ht="16.5" thickTop="1" thickBot="1">
      <c r="A100" s="113">
        <v>78</v>
      </c>
      <c r="B100" s="113">
        <v>27</v>
      </c>
      <c r="C100" s="114">
        <v>9</v>
      </c>
      <c r="D100" s="113">
        <v>370</v>
      </c>
      <c r="E100" s="115">
        <v>22</v>
      </c>
    </row>
    <row r="101" spans="1:5" ht="16.5" thickTop="1" thickBot="1">
      <c r="A101" s="116">
        <v>79</v>
      </c>
      <c r="B101" s="116">
        <v>28</v>
      </c>
      <c r="C101" s="117">
        <v>9</v>
      </c>
      <c r="D101" s="116">
        <v>375</v>
      </c>
      <c r="E101" s="118">
        <v>23</v>
      </c>
    </row>
    <row r="102" spans="1:5" ht="16.5" thickTop="1" thickBot="1">
      <c r="A102" s="113">
        <v>80</v>
      </c>
      <c r="B102" s="113">
        <v>28</v>
      </c>
      <c r="C102" s="114">
        <v>9</v>
      </c>
      <c r="D102" s="113">
        <v>380</v>
      </c>
      <c r="E102" s="115">
        <v>23</v>
      </c>
    </row>
    <row r="103" spans="1:5" ht="16.5" thickTop="1" thickBot="1">
      <c r="A103" s="116">
        <v>81</v>
      </c>
      <c r="B103" s="116">
        <v>28</v>
      </c>
      <c r="C103" s="117">
        <v>9</v>
      </c>
      <c r="D103" s="116">
        <v>385</v>
      </c>
      <c r="E103" s="118">
        <v>23</v>
      </c>
    </row>
    <row r="104" spans="1:5" ht="16.5" thickTop="1" thickBot="1">
      <c r="A104" s="113">
        <v>82</v>
      </c>
      <c r="B104" s="113">
        <v>29</v>
      </c>
      <c r="C104" s="114">
        <v>9</v>
      </c>
      <c r="D104" s="113">
        <v>390</v>
      </c>
      <c r="E104" s="115">
        <v>23</v>
      </c>
    </row>
    <row r="105" spans="1:5" ht="16.5" thickTop="1" thickBot="1">
      <c r="A105" s="116">
        <v>83</v>
      </c>
      <c r="B105" s="116">
        <v>29</v>
      </c>
      <c r="C105" s="117">
        <v>9</v>
      </c>
      <c r="D105" s="116">
        <v>395</v>
      </c>
      <c r="E105" s="118">
        <v>23</v>
      </c>
    </row>
    <row r="106" spans="1:5" ht="16.5" thickTop="1" thickBot="1">
      <c r="A106" s="113">
        <v>84</v>
      </c>
      <c r="B106" s="113">
        <v>29</v>
      </c>
      <c r="C106" s="114">
        <v>9</v>
      </c>
      <c r="D106" s="113">
        <v>400</v>
      </c>
      <c r="E106" s="115">
        <v>24</v>
      </c>
    </row>
    <row r="107" spans="1:5" ht="16.5" thickTop="1" thickBot="1">
      <c r="A107" s="116">
        <v>85</v>
      </c>
      <c r="B107" s="116">
        <v>30</v>
      </c>
      <c r="C107" s="117">
        <v>9</v>
      </c>
      <c r="D107" s="116">
        <v>405</v>
      </c>
      <c r="E107" s="118">
        <v>24</v>
      </c>
    </row>
    <row r="108" spans="1:5" ht="16.5" thickTop="1" thickBot="1">
      <c r="A108" s="113">
        <v>86</v>
      </c>
      <c r="B108" s="113">
        <v>30</v>
      </c>
      <c r="C108" s="114">
        <v>9</v>
      </c>
      <c r="D108" s="113">
        <v>410</v>
      </c>
      <c r="E108" s="115">
        <v>24</v>
      </c>
    </row>
    <row r="109" spans="1:5" ht="16.5" thickTop="1" thickBot="1">
      <c r="A109" s="116">
        <v>87</v>
      </c>
      <c r="B109" s="116">
        <v>30</v>
      </c>
      <c r="C109" s="117">
        <v>9</v>
      </c>
      <c r="D109" s="116">
        <v>415</v>
      </c>
      <c r="E109" s="118">
        <v>24</v>
      </c>
    </row>
    <row r="110" spans="1:5" ht="16.5" thickTop="1" thickBot="1">
      <c r="A110" s="113">
        <v>88</v>
      </c>
      <c r="B110" s="113">
        <v>31</v>
      </c>
      <c r="C110" s="114">
        <v>10</v>
      </c>
      <c r="D110" s="113">
        <v>420</v>
      </c>
      <c r="E110" s="115">
        <v>24</v>
      </c>
    </row>
    <row r="111" spans="1:5" ht="16.5" thickTop="1" thickBot="1">
      <c r="A111" s="116">
        <v>89</v>
      </c>
      <c r="B111" s="116">
        <v>31</v>
      </c>
      <c r="C111" s="117">
        <v>10</v>
      </c>
      <c r="D111" s="116">
        <v>425</v>
      </c>
      <c r="E111" s="118">
        <v>25</v>
      </c>
    </row>
    <row r="112" spans="1:5" ht="15.75" thickTop="1">
      <c r="A112" s="124">
        <v>90</v>
      </c>
      <c r="B112" s="124">
        <v>31</v>
      </c>
      <c r="C112" s="125">
        <v>10</v>
      </c>
      <c r="D112" s="124">
        <v>430</v>
      </c>
      <c r="E112" s="126">
        <v>25</v>
      </c>
    </row>
    <row r="113" spans="1:5">
      <c r="A113" s="127">
        <v>91</v>
      </c>
      <c r="B113" s="127">
        <v>32</v>
      </c>
      <c r="C113" s="128">
        <v>10</v>
      </c>
      <c r="D113" s="127">
        <v>435</v>
      </c>
      <c r="E113" s="129">
        <v>25</v>
      </c>
    </row>
    <row r="114" spans="1:5">
      <c r="A114" s="124">
        <v>92</v>
      </c>
      <c r="B114" s="124">
        <v>32</v>
      </c>
      <c r="C114" s="125">
        <v>10</v>
      </c>
      <c r="D114" s="124">
        <v>440</v>
      </c>
      <c r="E114" s="126">
        <v>25</v>
      </c>
    </row>
    <row r="115" spans="1:5">
      <c r="A115" s="127">
        <v>93</v>
      </c>
      <c r="B115" s="127">
        <v>32</v>
      </c>
      <c r="C115" s="128">
        <v>10</v>
      </c>
      <c r="D115" s="127">
        <v>445</v>
      </c>
      <c r="E115" s="129">
        <v>25</v>
      </c>
    </row>
    <row r="116" spans="1:5">
      <c r="A116" s="124">
        <v>94</v>
      </c>
      <c r="B116" s="124">
        <v>33</v>
      </c>
      <c r="C116" s="125">
        <v>10</v>
      </c>
      <c r="D116" s="124">
        <v>450</v>
      </c>
      <c r="E116" s="126">
        <v>26</v>
      </c>
    </row>
    <row r="117" spans="1:5">
      <c r="A117" s="127">
        <v>95</v>
      </c>
      <c r="B117" s="127">
        <v>33</v>
      </c>
      <c r="C117" s="128">
        <v>10</v>
      </c>
      <c r="D117" s="127">
        <v>455</v>
      </c>
      <c r="E117" s="129">
        <v>26</v>
      </c>
    </row>
    <row r="118" spans="1:5">
      <c r="A118" s="124">
        <v>96</v>
      </c>
      <c r="B118" s="124">
        <v>33</v>
      </c>
      <c r="C118" s="125">
        <v>10</v>
      </c>
      <c r="D118" s="124">
        <v>460</v>
      </c>
      <c r="E118" s="126">
        <v>26</v>
      </c>
    </row>
    <row r="119" spans="1:5">
      <c r="A119" s="127">
        <v>97</v>
      </c>
      <c r="B119" s="127">
        <v>34</v>
      </c>
      <c r="C119" s="128">
        <v>10</v>
      </c>
      <c r="D119" s="127">
        <v>465</v>
      </c>
      <c r="E119" s="129">
        <v>26</v>
      </c>
    </row>
    <row r="120" spans="1:5">
      <c r="A120" s="124">
        <v>98</v>
      </c>
      <c r="B120" s="124">
        <v>34</v>
      </c>
      <c r="C120" s="125">
        <v>10</v>
      </c>
      <c r="D120" s="124">
        <v>470</v>
      </c>
      <c r="E120" s="126">
        <v>26</v>
      </c>
    </row>
    <row r="121" spans="1:5">
      <c r="A121" s="127">
        <v>99</v>
      </c>
      <c r="B121" s="127">
        <v>34</v>
      </c>
      <c r="C121" s="128">
        <v>10</v>
      </c>
      <c r="D121" s="127">
        <v>475</v>
      </c>
      <c r="E121" s="129">
        <v>27</v>
      </c>
    </row>
    <row r="122" spans="1:5">
      <c r="A122" s="124">
        <v>100</v>
      </c>
      <c r="B122" s="124">
        <v>35</v>
      </c>
      <c r="C122" s="125">
        <v>10</v>
      </c>
      <c r="D122" s="124">
        <v>480</v>
      </c>
      <c r="E122" s="126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topLeftCell="A26" workbookViewId="0">
      <selection activeCell="M29" sqref="M29"/>
    </sheetView>
  </sheetViews>
  <sheetFormatPr baseColWidth="10" defaultRowHeight="15"/>
  <sheetData>
    <row r="1" spans="1:9" ht="15.75" thickTop="1">
      <c r="A1" s="273" t="s">
        <v>27</v>
      </c>
      <c r="B1" s="377"/>
      <c r="C1" s="380"/>
      <c r="D1" s="380"/>
      <c r="E1" s="381"/>
      <c r="F1" s="384" t="s">
        <v>318</v>
      </c>
      <c r="G1" s="385"/>
      <c r="H1" s="385"/>
      <c r="I1" s="386"/>
    </row>
    <row r="2" spans="1:9">
      <c r="A2" s="378"/>
      <c r="B2" s="379"/>
      <c r="C2" s="382"/>
      <c r="D2" s="382"/>
      <c r="E2" s="383"/>
      <c r="F2" s="387"/>
      <c r="G2" s="388"/>
      <c r="H2" s="388"/>
      <c r="I2" s="389"/>
    </row>
    <row r="3" spans="1:9" ht="20.25">
      <c r="A3" s="390" t="s">
        <v>28</v>
      </c>
      <c r="B3" s="391"/>
      <c r="C3" s="392"/>
      <c r="D3" s="392"/>
      <c r="E3" s="393"/>
      <c r="F3" s="396" t="s">
        <v>319</v>
      </c>
      <c r="G3" s="397"/>
      <c r="H3" s="216" t="s">
        <v>251</v>
      </c>
      <c r="I3" s="217" t="s">
        <v>239</v>
      </c>
    </row>
    <row r="4" spans="1:9" ht="18.75">
      <c r="A4" s="390"/>
      <c r="B4" s="391"/>
      <c r="C4" s="394"/>
      <c r="D4" s="394"/>
      <c r="E4" s="395"/>
      <c r="F4" s="398" t="s">
        <v>320</v>
      </c>
      <c r="G4" s="399"/>
      <c r="H4" s="216"/>
      <c r="I4" s="218"/>
    </row>
    <row r="5" spans="1:9" ht="18.75">
      <c r="A5" s="275" t="s">
        <v>29</v>
      </c>
      <c r="B5" s="370"/>
      <c r="C5" s="372"/>
      <c r="D5" s="372"/>
      <c r="E5" s="373"/>
      <c r="F5" s="365" t="s">
        <v>321</v>
      </c>
      <c r="G5" s="276"/>
      <c r="H5" s="216"/>
      <c r="I5" s="219"/>
    </row>
    <row r="6" spans="1:9" ht="18.75">
      <c r="A6" s="275"/>
      <c r="B6" s="371"/>
      <c r="C6" s="374"/>
      <c r="D6" s="374"/>
      <c r="E6" s="375"/>
      <c r="F6" s="365" t="s">
        <v>322</v>
      </c>
      <c r="G6" s="276"/>
      <c r="H6" s="216"/>
      <c r="I6" s="219"/>
    </row>
    <row r="7" spans="1:9" ht="18.75">
      <c r="A7" s="275" t="s">
        <v>31</v>
      </c>
      <c r="B7" s="370"/>
      <c r="C7" s="374"/>
      <c r="D7" s="374"/>
      <c r="E7" s="376"/>
      <c r="F7" s="365" t="s">
        <v>323</v>
      </c>
      <c r="G7" s="276"/>
      <c r="H7" s="216"/>
      <c r="I7" s="219"/>
    </row>
    <row r="8" spans="1:9" ht="18.75">
      <c r="A8" s="275"/>
      <c r="B8" s="371"/>
      <c r="C8" s="374"/>
      <c r="D8" s="374"/>
      <c r="E8" s="376"/>
      <c r="F8" s="365" t="s">
        <v>324</v>
      </c>
      <c r="G8" s="276"/>
      <c r="H8" s="216"/>
      <c r="I8" s="219"/>
    </row>
    <row r="9" spans="1:9" ht="18.75">
      <c r="A9" s="360" t="s">
        <v>325</v>
      </c>
      <c r="B9" s="361"/>
      <c r="C9" s="305"/>
      <c r="D9" s="363"/>
      <c r="E9" s="364"/>
      <c r="F9" s="365" t="s">
        <v>326</v>
      </c>
      <c r="G9" s="276"/>
      <c r="H9" s="216"/>
      <c r="I9" s="219"/>
    </row>
    <row r="10" spans="1:9" ht="18.75">
      <c r="A10" s="362"/>
      <c r="B10" s="361"/>
      <c r="C10" s="363"/>
      <c r="D10" s="363"/>
      <c r="E10" s="364"/>
      <c r="F10" s="365" t="s">
        <v>327</v>
      </c>
      <c r="G10" s="276"/>
      <c r="H10" s="216"/>
      <c r="I10" s="219"/>
    </row>
    <row r="11" spans="1:9" ht="18.75">
      <c r="A11" s="220" t="s">
        <v>328</v>
      </c>
      <c r="B11" s="22"/>
      <c r="C11" s="22"/>
      <c r="D11" s="221" t="s">
        <v>329</v>
      </c>
      <c r="E11" s="222"/>
      <c r="F11" s="366" t="s">
        <v>330</v>
      </c>
      <c r="G11" s="367"/>
      <c r="H11" s="223"/>
      <c r="I11" s="224"/>
    </row>
    <row r="12" spans="1:9" ht="18.75">
      <c r="A12" s="368" t="s">
        <v>331</v>
      </c>
      <c r="B12" s="369"/>
      <c r="C12" s="225"/>
      <c r="D12" s="226" t="s">
        <v>332</v>
      </c>
      <c r="E12" s="227"/>
      <c r="F12" s="346" t="s">
        <v>333</v>
      </c>
      <c r="G12" s="347"/>
      <c r="H12" s="223"/>
      <c r="I12" s="224"/>
    </row>
    <row r="13" spans="1:9" ht="18.75">
      <c r="A13" s="344" t="s">
        <v>334</v>
      </c>
      <c r="B13" s="345"/>
      <c r="C13" s="228"/>
      <c r="D13" s="226" t="s">
        <v>335</v>
      </c>
      <c r="E13" s="229"/>
      <c r="F13" s="346" t="s">
        <v>336</v>
      </c>
      <c r="G13" s="347"/>
      <c r="H13" s="223"/>
      <c r="I13" s="224"/>
    </row>
    <row r="14" spans="1:9" ht="20.25">
      <c r="A14" s="348" t="s">
        <v>337</v>
      </c>
      <c r="B14" s="349"/>
      <c r="C14" s="230"/>
      <c r="D14" s="350" t="s">
        <v>338</v>
      </c>
      <c r="E14" s="353"/>
      <c r="F14" s="356" t="s">
        <v>339</v>
      </c>
      <c r="G14" s="357"/>
      <c r="H14" s="327"/>
      <c r="I14" s="328"/>
    </row>
    <row r="15" spans="1:9">
      <c r="A15" s="330"/>
      <c r="B15" s="331"/>
      <c r="C15" s="331"/>
      <c r="D15" s="351"/>
      <c r="E15" s="354"/>
      <c r="F15" s="358"/>
      <c r="G15" s="359"/>
      <c r="H15" s="281"/>
      <c r="I15" s="329"/>
    </row>
    <row r="16" spans="1:9">
      <c r="A16" s="332"/>
      <c r="B16" s="333"/>
      <c r="C16" s="333"/>
      <c r="D16" s="352"/>
      <c r="E16" s="355"/>
      <c r="F16" s="231"/>
      <c r="G16" s="231"/>
      <c r="H16" s="231"/>
      <c r="I16" s="232"/>
    </row>
    <row r="17" spans="1:13">
      <c r="A17" s="334" t="s">
        <v>340</v>
      </c>
      <c r="B17" s="336" t="s">
        <v>341</v>
      </c>
      <c r="C17" s="338" t="s">
        <v>342</v>
      </c>
      <c r="D17" s="340" t="s">
        <v>343</v>
      </c>
      <c r="E17" s="342" t="s">
        <v>344</v>
      </c>
      <c r="F17" s="231"/>
      <c r="G17" s="231"/>
      <c r="H17" s="231"/>
      <c r="I17" s="232"/>
    </row>
    <row r="18" spans="1:13">
      <c r="A18" s="335"/>
      <c r="B18" s="337"/>
      <c r="C18" s="339"/>
      <c r="D18" s="341"/>
      <c r="E18" s="343"/>
      <c r="F18" s="231"/>
      <c r="G18" s="231"/>
      <c r="H18" s="231"/>
      <c r="I18" s="232"/>
    </row>
    <row r="19" spans="1:13">
      <c r="A19" s="317" t="s">
        <v>345</v>
      </c>
      <c r="B19" s="319"/>
      <c r="C19" s="319"/>
      <c r="D19" s="319"/>
      <c r="E19" s="321"/>
      <c r="F19" s="323" t="s">
        <v>346</v>
      </c>
      <c r="G19" s="324"/>
      <c r="H19" s="288"/>
      <c r="I19" s="289"/>
    </row>
    <row r="20" spans="1:13">
      <c r="A20" s="318"/>
      <c r="B20" s="320"/>
      <c r="C20" s="320"/>
      <c r="D20" s="320"/>
      <c r="E20" s="322"/>
      <c r="F20" s="325"/>
      <c r="G20" s="326"/>
      <c r="H20" s="290"/>
      <c r="I20" s="291"/>
    </row>
    <row r="21" spans="1:13">
      <c r="A21" s="292"/>
      <c r="B21" s="293"/>
      <c r="C21" s="293"/>
      <c r="D21" s="293"/>
      <c r="E21" s="293"/>
      <c r="F21" s="294"/>
      <c r="G21" s="233"/>
      <c r="H21" s="231"/>
      <c r="I21" s="232"/>
    </row>
    <row r="22" spans="1:13">
      <c r="A22" s="295"/>
      <c r="B22" s="296"/>
      <c r="C22" s="296"/>
      <c r="D22" s="296"/>
      <c r="E22" s="296"/>
      <c r="F22" s="297"/>
      <c r="G22" s="234"/>
      <c r="H22" s="231"/>
      <c r="I22" s="232"/>
    </row>
    <row r="23" spans="1:13">
      <c r="A23" s="295"/>
      <c r="B23" s="296"/>
      <c r="C23" s="296"/>
      <c r="D23" s="296"/>
      <c r="E23" s="296"/>
      <c r="F23" s="297"/>
      <c r="G23" s="234"/>
      <c r="H23" s="231"/>
      <c r="I23" s="232"/>
    </row>
    <row r="24" spans="1:13">
      <c r="A24" s="298"/>
      <c r="B24" s="299"/>
      <c r="C24" s="299"/>
      <c r="D24" s="299"/>
      <c r="E24" s="299"/>
      <c r="F24" s="300"/>
      <c r="G24" s="234"/>
      <c r="H24" s="231"/>
      <c r="I24" s="232"/>
    </row>
    <row r="25" spans="1:13">
      <c r="A25" s="301"/>
      <c r="B25" s="302"/>
      <c r="C25" s="302"/>
      <c r="D25" s="302"/>
      <c r="E25" s="302"/>
      <c r="F25" s="303"/>
      <c r="G25" s="310" t="s">
        <v>347</v>
      </c>
      <c r="H25" s="311"/>
      <c r="I25" s="313"/>
    </row>
    <row r="26" spans="1:13">
      <c r="A26" s="304"/>
      <c r="B26" s="305"/>
      <c r="C26" s="305"/>
      <c r="D26" s="305"/>
      <c r="E26" s="305"/>
      <c r="F26" s="306"/>
      <c r="G26" s="312"/>
      <c r="H26" s="311"/>
      <c r="I26" s="314"/>
    </row>
    <row r="27" spans="1:13">
      <c r="A27" s="304"/>
      <c r="B27" s="305"/>
      <c r="C27" s="305"/>
      <c r="D27" s="305"/>
      <c r="E27" s="305"/>
      <c r="F27" s="306"/>
      <c r="G27" s="315" t="s">
        <v>348</v>
      </c>
      <c r="H27" s="316"/>
      <c r="I27" s="314"/>
    </row>
    <row r="28" spans="1:13">
      <c r="A28" s="307"/>
      <c r="B28" s="308"/>
      <c r="C28" s="308"/>
      <c r="D28" s="308"/>
      <c r="E28" s="308"/>
      <c r="F28" s="309"/>
      <c r="G28" s="315"/>
      <c r="H28" s="316"/>
      <c r="I28" s="314"/>
    </row>
    <row r="29" spans="1:13">
      <c r="A29" s="282" t="s">
        <v>37</v>
      </c>
      <c r="B29" s="283"/>
      <c r="C29" s="283"/>
      <c r="D29" s="283"/>
      <c r="E29" s="22"/>
      <c r="F29" s="22"/>
      <c r="G29" s="22"/>
      <c r="H29" s="22"/>
      <c r="I29" s="7"/>
      <c r="M29" t="s">
        <v>350</v>
      </c>
    </row>
    <row r="30" spans="1:13">
      <c r="A30" s="284"/>
      <c r="B30" s="285"/>
      <c r="C30" s="285"/>
      <c r="D30" s="285"/>
      <c r="E30" s="22"/>
      <c r="F30" s="22"/>
      <c r="G30" s="22"/>
      <c r="H30" s="22"/>
      <c r="I30" s="7"/>
    </row>
    <row r="31" spans="1:13" ht="15.75">
      <c r="A31" s="235"/>
      <c r="B31" s="6"/>
      <c r="C31" s="6"/>
      <c r="D31" s="6"/>
      <c r="E31" s="22"/>
      <c r="F31" s="22"/>
      <c r="G31" s="22"/>
      <c r="H31" s="22"/>
      <c r="I31" s="7"/>
    </row>
    <row r="32" spans="1:13">
      <c r="A32" s="280"/>
      <c r="B32" s="281"/>
      <c r="C32" s="281"/>
      <c r="D32" s="281"/>
      <c r="E32" s="22"/>
      <c r="F32" s="22"/>
      <c r="G32" s="22"/>
      <c r="H32" s="22"/>
      <c r="I32" s="7"/>
    </row>
    <row r="33" spans="1:9">
      <c r="A33" s="280"/>
      <c r="B33" s="281"/>
      <c r="C33" s="281"/>
      <c r="D33" s="281"/>
      <c r="E33" s="22"/>
      <c r="F33" s="22"/>
      <c r="G33" s="22"/>
      <c r="H33" s="22"/>
      <c r="I33" s="7"/>
    </row>
    <row r="34" spans="1:9" ht="15.75">
      <c r="A34" s="235"/>
      <c r="B34" s="6"/>
      <c r="C34" s="6"/>
      <c r="D34" s="6"/>
      <c r="E34" s="22"/>
      <c r="F34" s="22"/>
      <c r="G34" s="22"/>
      <c r="H34" s="22"/>
      <c r="I34" s="7"/>
    </row>
    <row r="35" spans="1:9">
      <c r="A35" s="280"/>
      <c r="B35" s="281"/>
      <c r="C35" s="281"/>
      <c r="D35" s="281"/>
      <c r="E35" s="22"/>
      <c r="F35" s="22"/>
      <c r="G35" s="22"/>
      <c r="H35" s="22"/>
      <c r="I35" s="7"/>
    </row>
    <row r="36" spans="1:9">
      <c r="A36" s="280"/>
      <c r="B36" s="281"/>
      <c r="C36" s="281"/>
      <c r="D36" s="281"/>
      <c r="E36" s="22"/>
      <c r="F36" s="22"/>
      <c r="G36" s="22"/>
      <c r="H36" s="22"/>
      <c r="I36" s="7"/>
    </row>
    <row r="37" spans="1:9" ht="15.75">
      <c r="A37" s="235"/>
      <c r="B37" s="6"/>
      <c r="C37" s="6"/>
      <c r="D37" s="6"/>
      <c r="E37" s="22"/>
      <c r="F37" s="22"/>
      <c r="G37" s="22"/>
      <c r="H37" s="22"/>
      <c r="I37" s="7"/>
    </row>
    <row r="38" spans="1:9">
      <c r="A38" s="280"/>
      <c r="B38" s="281"/>
      <c r="C38" s="281"/>
      <c r="D38" s="281"/>
      <c r="E38" s="22"/>
      <c r="F38" s="22"/>
      <c r="G38" s="22"/>
      <c r="H38" s="22"/>
      <c r="I38" s="7"/>
    </row>
    <row r="39" spans="1:9">
      <c r="A39" s="280"/>
      <c r="B39" s="281"/>
      <c r="C39" s="281"/>
      <c r="D39" s="281"/>
      <c r="E39" s="22"/>
      <c r="F39" s="22"/>
      <c r="G39" s="22"/>
      <c r="H39" s="22"/>
      <c r="I39" s="7"/>
    </row>
    <row r="40" spans="1:9" ht="15.75">
      <c r="A40" s="235"/>
      <c r="B40" s="236"/>
      <c r="C40" s="22"/>
      <c r="D40" s="237"/>
      <c r="E40" s="22"/>
      <c r="F40" s="22"/>
      <c r="G40" s="22"/>
      <c r="H40" s="22"/>
      <c r="I40" s="7"/>
    </row>
    <row r="41" spans="1:9">
      <c r="A41" s="286" t="s">
        <v>349</v>
      </c>
      <c r="B41" s="287"/>
      <c r="C41" s="287"/>
      <c r="D41" s="287"/>
      <c r="E41" s="22"/>
      <c r="F41" s="22"/>
      <c r="G41" s="22"/>
      <c r="H41" s="22"/>
      <c r="I41" s="7"/>
    </row>
    <row r="42" spans="1:9">
      <c r="A42" s="286"/>
      <c r="B42" s="287"/>
      <c r="C42" s="287"/>
      <c r="D42" s="287"/>
      <c r="E42" s="22"/>
      <c r="F42" s="22"/>
      <c r="G42" s="22"/>
      <c r="H42" s="22"/>
      <c r="I42" s="7"/>
    </row>
    <row r="43" spans="1:9" ht="15.75">
      <c r="A43" s="235"/>
      <c r="B43" s="236"/>
      <c r="C43" s="22"/>
      <c r="D43" s="237"/>
      <c r="E43" s="22"/>
      <c r="F43" s="22"/>
      <c r="G43" s="22"/>
      <c r="H43" s="22"/>
      <c r="I43" s="7"/>
    </row>
    <row r="44" spans="1:9">
      <c r="A44" s="280"/>
      <c r="B44" s="281"/>
      <c r="C44" s="281"/>
      <c r="D44" s="281"/>
      <c r="E44" s="22"/>
      <c r="F44" s="22"/>
      <c r="G44" s="22"/>
      <c r="H44" s="22"/>
      <c r="I44" s="7"/>
    </row>
    <row r="45" spans="1:9">
      <c r="A45" s="280"/>
      <c r="B45" s="281"/>
      <c r="C45" s="281"/>
      <c r="D45" s="281"/>
      <c r="E45" s="22"/>
      <c r="F45" s="22"/>
      <c r="G45" s="22"/>
      <c r="H45" s="22"/>
      <c r="I45" s="7"/>
    </row>
    <row r="46" spans="1:9" ht="15.75">
      <c r="A46" s="235"/>
      <c r="B46" s="236"/>
      <c r="C46" s="22"/>
      <c r="D46" s="237"/>
      <c r="E46" s="22"/>
      <c r="F46" s="22"/>
      <c r="G46" s="22"/>
      <c r="H46" s="22"/>
      <c r="I46" s="7"/>
    </row>
    <row r="47" spans="1:9">
      <c r="A47" s="280"/>
      <c r="B47" s="281"/>
      <c r="C47" s="281"/>
      <c r="D47" s="281"/>
      <c r="E47" s="22"/>
      <c r="F47" s="22"/>
      <c r="G47" s="22"/>
      <c r="H47" s="22"/>
      <c r="I47" s="7"/>
    </row>
    <row r="48" spans="1:9">
      <c r="A48" s="280"/>
      <c r="B48" s="281"/>
      <c r="C48" s="281"/>
      <c r="D48" s="281"/>
      <c r="E48" s="22"/>
      <c r="F48" s="22"/>
      <c r="G48" s="22"/>
      <c r="H48" s="22"/>
      <c r="I48" s="7"/>
    </row>
    <row r="49" spans="1:9" ht="15.75">
      <c r="A49" s="235"/>
      <c r="B49" s="22"/>
      <c r="C49" s="22"/>
      <c r="D49" s="237"/>
      <c r="E49" s="22"/>
      <c r="F49" s="22"/>
      <c r="G49" s="22"/>
      <c r="H49" s="22"/>
      <c r="I49" s="7"/>
    </row>
    <row r="50" spans="1:9">
      <c r="A50" s="280"/>
      <c r="B50" s="281"/>
      <c r="C50" s="281"/>
      <c r="D50" s="281"/>
      <c r="E50" s="22"/>
      <c r="F50" s="22"/>
      <c r="G50" s="22"/>
      <c r="H50" s="22"/>
      <c r="I50" s="7"/>
    </row>
    <row r="51" spans="1:9">
      <c r="A51" s="280"/>
      <c r="B51" s="281"/>
      <c r="C51" s="281"/>
      <c r="D51" s="281"/>
      <c r="E51" s="22"/>
      <c r="F51" s="22"/>
      <c r="G51" s="22"/>
      <c r="H51" s="22"/>
      <c r="I51" s="7"/>
    </row>
    <row r="52" spans="1:9" ht="15.75">
      <c r="A52" s="235"/>
      <c r="B52" s="236"/>
      <c r="C52" s="22"/>
      <c r="D52" s="237"/>
      <c r="E52" s="22"/>
      <c r="F52" s="22"/>
      <c r="G52" s="22"/>
      <c r="H52" s="22"/>
      <c r="I52" s="7"/>
    </row>
    <row r="53" spans="1:9" ht="15.75">
      <c r="A53" s="235"/>
      <c r="B53" s="236"/>
      <c r="C53" s="22"/>
      <c r="D53" s="237"/>
      <c r="E53" s="22"/>
      <c r="F53" s="22"/>
      <c r="G53" s="22"/>
      <c r="H53" s="22"/>
      <c r="I53" s="7"/>
    </row>
    <row r="54" spans="1:9" ht="15.75">
      <c r="A54" s="235"/>
      <c r="B54" s="236"/>
      <c r="C54" s="22"/>
      <c r="D54" s="237"/>
      <c r="E54" s="22"/>
      <c r="F54" s="22"/>
      <c r="G54" s="22"/>
      <c r="H54" s="22"/>
      <c r="I54" s="7"/>
    </row>
    <row r="55" spans="1:9" ht="16.5" thickBot="1">
      <c r="A55" s="238"/>
      <c r="B55" s="239"/>
      <c r="C55" s="8"/>
      <c r="D55" s="240"/>
      <c r="E55" s="8"/>
      <c r="F55" s="8"/>
      <c r="G55" s="8"/>
      <c r="H55" s="8"/>
      <c r="I55" s="9"/>
    </row>
    <row r="56" spans="1:9" ht="15.75" thickTop="1"/>
  </sheetData>
  <mergeCells count="56">
    <mergeCell ref="A1:B2"/>
    <mergeCell ref="C1:E2"/>
    <mergeCell ref="F1:I2"/>
    <mergeCell ref="A3:B4"/>
    <mergeCell ref="C3:E4"/>
    <mergeCell ref="F3:G3"/>
    <mergeCell ref="F4:G4"/>
    <mergeCell ref="A12:B12"/>
    <mergeCell ref="F12:G12"/>
    <mergeCell ref="A5:B6"/>
    <mergeCell ref="C5:E6"/>
    <mergeCell ref="F5:G5"/>
    <mergeCell ref="F6:G6"/>
    <mergeCell ref="A7:B8"/>
    <mergeCell ref="C7:E8"/>
    <mergeCell ref="F7:G7"/>
    <mergeCell ref="F8:G8"/>
    <mergeCell ref="A9:B10"/>
    <mergeCell ref="C9:E10"/>
    <mergeCell ref="F9:G9"/>
    <mergeCell ref="F10:G10"/>
    <mergeCell ref="F11:G11"/>
    <mergeCell ref="A13:B13"/>
    <mergeCell ref="F13:G13"/>
    <mergeCell ref="A14:B14"/>
    <mergeCell ref="D14:D16"/>
    <mergeCell ref="E14:E16"/>
    <mergeCell ref="F14:G15"/>
    <mergeCell ref="H14:I15"/>
    <mergeCell ref="A15:C16"/>
    <mergeCell ref="A17:A18"/>
    <mergeCell ref="B17:B18"/>
    <mergeCell ref="C17:C18"/>
    <mergeCell ref="D17:D18"/>
    <mergeCell ref="E17:E18"/>
    <mergeCell ref="H19:I20"/>
    <mergeCell ref="A21:F24"/>
    <mergeCell ref="A25:F28"/>
    <mergeCell ref="G25:H26"/>
    <mergeCell ref="I25:I26"/>
    <mergeCell ref="G27:H28"/>
    <mergeCell ref="I27:I28"/>
    <mergeCell ref="A19:A20"/>
    <mergeCell ref="B19:B20"/>
    <mergeCell ref="C19:C20"/>
    <mergeCell ref="D19:D20"/>
    <mergeCell ref="E19:E20"/>
    <mergeCell ref="F19:G20"/>
    <mergeCell ref="A47:D48"/>
    <mergeCell ref="A50:D51"/>
    <mergeCell ref="A29:D30"/>
    <mergeCell ref="A32:D33"/>
    <mergeCell ref="A35:D36"/>
    <mergeCell ref="A38:D39"/>
    <mergeCell ref="A41:D42"/>
    <mergeCell ref="A44:D45"/>
  </mergeCells>
  <conditionalFormatting sqref="D49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4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2:D54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5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:H11">
    <cfRule type="colorScale" priority="21">
      <colorScale>
        <cfvo type="min" val="0"/>
        <cfvo type="percentile" val="50"/>
        <cfvo type="max" val="0"/>
        <color rgb="FFF30B0B"/>
        <color rgb="FFFFFF33"/>
        <color rgb="FF3BDE20"/>
      </colorScale>
    </cfRule>
    <cfRule type="colorScale" priority="22">
      <colorScale>
        <cfvo type="min" val="0"/>
        <cfvo type="percentile" val="50"/>
        <cfvo type="max" val="0"/>
        <color rgb="FFF72121"/>
        <color rgb="FFFFD72F"/>
        <color rgb="FF3BDE20"/>
      </colorScale>
    </cfRule>
    <cfRule type="colorScale" priority="23">
      <colorScale>
        <cfvo type="min" val="0"/>
        <cfvo type="percentile" val="50"/>
        <cfvo type="max" val="0"/>
        <color rgb="FFF8696B"/>
        <color rgb="FFFFEB84"/>
        <color rgb="FF3BDE20"/>
      </colorScale>
    </cfRule>
    <cfRule type="colorScale" priority="24">
      <colorScale>
        <cfvo type="min" val="0"/>
        <cfvo type="percentile" val="50"/>
        <cfvo type="max" val="0"/>
        <color rgb="FFF8696B"/>
        <color rgb="FFFFEB84"/>
        <color rgb="FF00B050"/>
      </colorScale>
    </cfRule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3 D40 D46 D49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16">
      <colorScale>
        <cfvo type="min" val="0"/>
        <cfvo type="percentile" val="50"/>
        <cfvo type="max" val="0"/>
        <color rgb="FFF30B0B"/>
        <color rgb="FFFFFF33"/>
        <color rgb="FF3BDE20"/>
      </colorScale>
    </cfRule>
    <cfRule type="colorScale" priority="17">
      <colorScale>
        <cfvo type="min" val="0"/>
        <cfvo type="percentile" val="50"/>
        <cfvo type="max" val="0"/>
        <color rgb="FFF72121"/>
        <color rgb="FFFFD72F"/>
        <color rgb="FF3BDE20"/>
      </colorScale>
    </cfRule>
    <cfRule type="colorScale" priority="18">
      <colorScale>
        <cfvo type="min" val="0"/>
        <cfvo type="percentile" val="50"/>
        <cfvo type="max" val="0"/>
        <color rgb="FFF8696B"/>
        <color rgb="FFFFEB84"/>
        <color rgb="FF3BDE20"/>
      </colorScale>
    </cfRule>
    <cfRule type="colorScale" priority="19">
      <colorScale>
        <cfvo type="min" val="0"/>
        <cfvo type="percentile" val="50"/>
        <cfvo type="max" val="0"/>
        <color rgb="FFF8696B"/>
        <color rgb="FFFFEB84"/>
        <color rgb="FF00B050"/>
      </colorScale>
    </cfRule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colorScale" priority="11">
      <colorScale>
        <cfvo type="min" val="0"/>
        <cfvo type="percentile" val="50"/>
        <cfvo type="max" val="0"/>
        <color rgb="FFF30B0B"/>
        <color rgb="FFFFFF33"/>
        <color rgb="FF3BDE20"/>
      </colorScale>
    </cfRule>
    <cfRule type="colorScale" priority="12">
      <colorScale>
        <cfvo type="min" val="0"/>
        <cfvo type="percentile" val="50"/>
        <cfvo type="max" val="0"/>
        <color rgb="FFF72121"/>
        <color rgb="FFFFD72F"/>
        <color rgb="FF3BDE20"/>
      </colorScale>
    </cfRule>
    <cfRule type="colorScale" priority="13">
      <colorScale>
        <cfvo type="min" val="0"/>
        <cfvo type="percentile" val="50"/>
        <cfvo type="max" val="0"/>
        <color rgb="FFF8696B"/>
        <color rgb="FFFFEB84"/>
        <color rgb="FF3BDE20"/>
      </colorScale>
    </cfRule>
    <cfRule type="colorScale" priority="14">
      <colorScale>
        <cfvo type="min" val="0"/>
        <cfvo type="percentile" val="50"/>
        <cfvo type="max" val="0"/>
        <color rgb="FFF8696B"/>
        <color rgb="FFFFEB84"/>
        <color rgb="FF00B050"/>
      </colorScale>
    </cfRule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colorScale" priority="6">
      <colorScale>
        <cfvo type="min" val="0"/>
        <cfvo type="percentile" val="50"/>
        <cfvo type="max" val="0"/>
        <color rgb="FFF30B0B"/>
        <color rgb="FFFFFF33"/>
        <color rgb="FF3BDE20"/>
      </colorScale>
    </cfRule>
    <cfRule type="colorScale" priority="7">
      <colorScale>
        <cfvo type="min" val="0"/>
        <cfvo type="percentile" val="50"/>
        <cfvo type="max" val="0"/>
        <color rgb="FFF72121"/>
        <color rgb="FFFFD72F"/>
        <color rgb="FF3BDE20"/>
      </colorScale>
    </cfRule>
    <cfRule type="colorScale" priority="8">
      <colorScale>
        <cfvo type="min" val="0"/>
        <cfvo type="percentile" val="50"/>
        <cfvo type="max" val="0"/>
        <color rgb="FFF8696B"/>
        <color rgb="FFFFEB84"/>
        <color rgb="FF3BDE20"/>
      </colorScale>
    </cfRule>
    <cfRule type="colorScale" priority="9">
      <colorScale>
        <cfvo type="min" val="0"/>
        <cfvo type="percentile" val="50"/>
        <cfvo type="max" val="0"/>
        <color rgb="FFF8696B"/>
        <color rgb="FFFFEB84"/>
        <color rgb="FF00B050"/>
      </colorScale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">
    <cfRule type="colorScale" priority="1">
      <colorScale>
        <cfvo type="min" val="0"/>
        <cfvo type="percentile" val="50"/>
        <cfvo type="max" val="0"/>
        <color rgb="FFF30B0B"/>
        <color rgb="FFFFFF33"/>
        <color rgb="FF3BDE20"/>
      </colorScale>
    </cfRule>
    <cfRule type="colorScale" priority="2">
      <colorScale>
        <cfvo type="min" val="0"/>
        <cfvo type="percentile" val="50"/>
        <cfvo type="max" val="0"/>
        <color rgb="FFF72121"/>
        <color rgb="FFFFD72F"/>
        <color rgb="FF3BDE20"/>
      </colorScale>
    </cfRule>
    <cfRule type="colorScale" priority="3">
      <colorScale>
        <cfvo type="min" val="0"/>
        <cfvo type="percentile" val="50"/>
        <cfvo type="max" val="0"/>
        <color rgb="FFF8696B"/>
        <color rgb="FFFFEB84"/>
        <color rgb="FF3BDE20"/>
      </colorScale>
    </cfRule>
    <cfRule type="colorScale" priority="4">
      <colorScale>
        <cfvo type="min" val="0"/>
        <cfvo type="percentile" val="50"/>
        <cfvo type="max" val="0"/>
        <color rgb="FFF8696B"/>
        <color rgb="FFFFEB84"/>
        <color rgb="FF00B050"/>
      </colorScale>
    </cfRule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workbookViewId="0">
      <selection activeCell="M33" sqref="M33"/>
    </sheetView>
  </sheetViews>
  <sheetFormatPr baseColWidth="10" defaultRowHeight="15"/>
  <cols>
    <col min="1" max="1" width="32.7109375" customWidth="1"/>
    <col min="2" max="2" width="3.7109375" customWidth="1"/>
    <col min="3" max="3" width="8" customWidth="1"/>
    <col min="4" max="4" width="32.7109375" customWidth="1"/>
    <col min="5" max="5" width="3.7109375" customWidth="1"/>
    <col min="6" max="6" width="8" customWidth="1"/>
    <col min="7" max="7" width="32.7109375" customWidth="1"/>
    <col min="8" max="8" width="3.7109375" customWidth="1"/>
    <col min="9" max="9" width="8" customWidth="1"/>
  </cols>
  <sheetData>
    <row r="1" spans="1:9" ht="14.25" customHeight="1" thickTop="1" thickBot="1">
      <c r="A1" s="130" t="s">
        <v>248</v>
      </c>
      <c r="B1" s="131"/>
      <c r="C1" s="132"/>
      <c r="D1" s="130" t="s">
        <v>249</v>
      </c>
      <c r="E1" s="131"/>
      <c r="F1" s="132"/>
      <c r="G1" s="130" t="s">
        <v>250</v>
      </c>
      <c r="H1" s="133"/>
      <c r="I1" s="134"/>
    </row>
    <row r="2" spans="1:9" ht="14.25" customHeight="1" thickTop="1">
      <c r="A2" s="135" t="s">
        <v>251</v>
      </c>
      <c r="B2" s="136"/>
      <c r="C2" s="137"/>
      <c r="D2" s="135" t="s">
        <v>251</v>
      </c>
      <c r="E2" s="138"/>
      <c r="F2" s="137"/>
      <c r="G2" s="139" t="s">
        <v>252</v>
      </c>
      <c r="H2" s="140"/>
      <c r="I2" s="141"/>
    </row>
    <row r="3" spans="1:9" ht="14.25" customHeight="1">
      <c r="A3" s="142" t="s">
        <v>253</v>
      </c>
      <c r="B3" s="136"/>
      <c r="C3" s="143"/>
      <c r="D3" s="144"/>
      <c r="E3" s="138"/>
      <c r="F3" s="143"/>
      <c r="G3" s="145"/>
      <c r="H3" s="146"/>
      <c r="I3" s="147"/>
    </row>
    <row r="4" spans="1:9" ht="14.25" customHeight="1">
      <c r="A4" s="139" t="s">
        <v>254</v>
      </c>
      <c r="B4" s="140"/>
      <c r="C4" s="148"/>
      <c r="D4" s="149" t="s">
        <v>255</v>
      </c>
      <c r="E4" s="150"/>
      <c r="F4" s="151"/>
      <c r="G4" s="152" t="s">
        <v>115</v>
      </c>
      <c r="H4" s="140"/>
      <c r="I4" s="153"/>
    </row>
    <row r="5" spans="1:9" ht="14.25" customHeight="1">
      <c r="A5" s="154"/>
      <c r="B5" s="138"/>
      <c r="C5" s="151"/>
      <c r="D5" s="139" t="s">
        <v>256</v>
      </c>
      <c r="E5" s="140"/>
      <c r="F5" s="155"/>
      <c r="G5" s="152" t="s">
        <v>116</v>
      </c>
      <c r="H5" s="140"/>
      <c r="I5" s="156"/>
    </row>
    <row r="6" spans="1:9" ht="14.25" customHeight="1">
      <c r="A6" s="152" t="s">
        <v>49</v>
      </c>
      <c r="B6" s="140"/>
      <c r="C6" s="157"/>
      <c r="D6" s="154"/>
      <c r="E6" s="138"/>
      <c r="F6" s="151"/>
      <c r="G6" s="152" t="s">
        <v>257</v>
      </c>
      <c r="H6" s="140"/>
      <c r="I6" s="153"/>
    </row>
    <row r="7" spans="1:9" ht="14.25" customHeight="1">
      <c r="A7" s="152" t="s">
        <v>48</v>
      </c>
      <c r="B7" s="140"/>
      <c r="C7" s="158"/>
      <c r="D7" s="152" t="s">
        <v>78</v>
      </c>
      <c r="E7" s="140"/>
      <c r="F7" s="158"/>
      <c r="G7" s="152" t="s">
        <v>118</v>
      </c>
      <c r="H7" s="140"/>
      <c r="I7" s="153"/>
    </row>
    <row r="8" spans="1:9" ht="14.25" customHeight="1">
      <c r="A8" s="154"/>
      <c r="B8" s="138"/>
      <c r="C8" s="151"/>
      <c r="D8" s="152" t="s">
        <v>79</v>
      </c>
      <c r="E8" s="140"/>
      <c r="F8" s="158"/>
      <c r="G8" s="152" t="s">
        <v>258</v>
      </c>
      <c r="H8" s="140"/>
      <c r="I8" s="153"/>
    </row>
    <row r="9" spans="1:9" ht="14.25" customHeight="1">
      <c r="A9" s="154" t="s">
        <v>259</v>
      </c>
      <c r="B9" s="138"/>
      <c r="C9" s="151"/>
      <c r="D9" s="152" t="s">
        <v>80</v>
      </c>
      <c r="E9" s="140"/>
      <c r="F9" s="158"/>
      <c r="G9" s="152" t="s">
        <v>120</v>
      </c>
      <c r="H9" s="140"/>
      <c r="I9" s="153"/>
    </row>
    <row r="10" spans="1:9" ht="14.25" customHeight="1">
      <c r="A10" s="139" t="s">
        <v>260</v>
      </c>
      <c r="B10" s="140"/>
      <c r="C10" s="148"/>
      <c r="D10" s="152" t="s">
        <v>81</v>
      </c>
      <c r="E10" s="140"/>
      <c r="F10" s="158"/>
      <c r="G10" s="152" t="s">
        <v>261</v>
      </c>
      <c r="H10" s="140"/>
      <c r="I10" s="153"/>
    </row>
    <row r="11" spans="1:9" ht="14.25" customHeight="1">
      <c r="A11" s="159"/>
      <c r="B11" s="140"/>
      <c r="C11" s="157"/>
      <c r="D11" s="152" t="s">
        <v>82</v>
      </c>
      <c r="E11" s="140"/>
      <c r="F11" s="158"/>
      <c r="G11" s="152" t="s">
        <v>122</v>
      </c>
      <c r="H11" s="140"/>
      <c r="I11" s="153"/>
    </row>
    <row r="12" spans="1:9" ht="14.25" customHeight="1">
      <c r="A12" s="152" t="s">
        <v>50</v>
      </c>
      <c r="B12" s="140"/>
      <c r="C12" s="157"/>
      <c r="D12" s="152" t="s">
        <v>83</v>
      </c>
      <c r="E12" s="140"/>
      <c r="F12" s="158"/>
      <c r="G12" s="152" t="s">
        <v>123</v>
      </c>
      <c r="H12" s="140"/>
      <c r="I12" s="153"/>
    </row>
    <row r="13" spans="1:9" ht="14.25" customHeight="1">
      <c r="A13" s="152" t="s">
        <v>51</v>
      </c>
      <c r="B13" s="140"/>
      <c r="C13" s="158"/>
      <c r="D13" s="152" t="s">
        <v>84</v>
      </c>
      <c r="E13" s="140"/>
      <c r="F13" s="158"/>
      <c r="G13" s="152" t="s">
        <v>124</v>
      </c>
      <c r="H13" s="140"/>
      <c r="I13" s="153"/>
    </row>
    <row r="14" spans="1:9" ht="14.25" customHeight="1">
      <c r="A14" s="152" t="s">
        <v>52</v>
      </c>
      <c r="B14" s="140"/>
      <c r="C14" s="158"/>
      <c r="D14" s="152" t="s">
        <v>85</v>
      </c>
      <c r="E14" s="140"/>
      <c r="F14" s="158"/>
      <c r="G14" s="152" t="s">
        <v>125</v>
      </c>
      <c r="H14" s="140"/>
      <c r="I14" s="153"/>
    </row>
    <row r="15" spans="1:9" ht="14.25" customHeight="1">
      <c r="A15" s="152" t="s">
        <v>53</v>
      </c>
      <c r="B15" s="140"/>
      <c r="C15" s="158"/>
      <c r="D15" s="160"/>
      <c r="E15" s="161"/>
      <c r="F15" s="162"/>
      <c r="G15" s="152" t="s">
        <v>126</v>
      </c>
      <c r="H15" s="140"/>
      <c r="I15" s="153"/>
    </row>
    <row r="16" spans="1:9" ht="14.25" customHeight="1">
      <c r="A16" s="152" t="s">
        <v>54</v>
      </c>
      <c r="B16" s="140"/>
      <c r="C16" s="158"/>
      <c r="D16" s="135" t="s">
        <v>262</v>
      </c>
      <c r="E16" s="150"/>
      <c r="F16" s="151"/>
      <c r="G16" s="152" t="s">
        <v>127</v>
      </c>
      <c r="H16" s="140"/>
      <c r="I16" s="153"/>
    </row>
    <row r="17" spans="1:9" ht="14.25" customHeight="1">
      <c r="A17" s="142"/>
      <c r="B17" s="138"/>
      <c r="C17" s="151"/>
      <c r="D17" s="139" t="s">
        <v>263</v>
      </c>
      <c r="E17" s="140"/>
      <c r="F17" s="148"/>
      <c r="G17" s="145"/>
      <c r="H17" s="146"/>
      <c r="I17" s="147"/>
    </row>
    <row r="18" spans="1:9" ht="14.25" customHeight="1">
      <c r="A18" s="142" t="s">
        <v>264</v>
      </c>
      <c r="B18" s="138"/>
      <c r="C18" s="151"/>
      <c r="D18" s="154"/>
      <c r="E18" s="138"/>
      <c r="F18" s="151"/>
      <c r="G18" s="163" t="s">
        <v>265</v>
      </c>
      <c r="H18" s="164"/>
      <c r="I18" s="165"/>
    </row>
    <row r="19" spans="1:9" ht="14.25" customHeight="1">
      <c r="A19" s="139" t="s">
        <v>266</v>
      </c>
      <c r="B19" s="140"/>
      <c r="C19" s="148"/>
      <c r="D19" s="152" t="s">
        <v>86</v>
      </c>
      <c r="E19" s="140"/>
      <c r="F19" s="158"/>
      <c r="G19" s="139" t="s">
        <v>267</v>
      </c>
      <c r="H19" s="140"/>
      <c r="I19" s="141"/>
    </row>
    <row r="20" spans="1:9" ht="14.25" customHeight="1">
      <c r="A20" s="154"/>
      <c r="B20" s="138"/>
      <c r="C20" s="151"/>
      <c r="D20" s="152" t="s">
        <v>87</v>
      </c>
      <c r="E20" s="140"/>
      <c r="F20" s="158"/>
      <c r="G20" s="152" t="s">
        <v>128</v>
      </c>
      <c r="H20" s="140"/>
      <c r="I20" s="156"/>
    </row>
    <row r="21" spans="1:9" ht="14.25" customHeight="1">
      <c r="A21" s="152" t="s">
        <v>55</v>
      </c>
      <c r="B21" s="140"/>
      <c r="C21" s="157"/>
      <c r="D21" s="152" t="s">
        <v>88</v>
      </c>
      <c r="E21" s="161"/>
      <c r="F21" s="162"/>
      <c r="G21" s="152" t="s">
        <v>129</v>
      </c>
      <c r="H21" s="140"/>
      <c r="I21" s="156"/>
    </row>
    <row r="22" spans="1:9" ht="14.25" customHeight="1">
      <c r="A22" s="152" t="s">
        <v>56</v>
      </c>
      <c r="B22" s="140"/>
      <c r="C22" s="158"/>
      <c r="D22" s="152" t="s">
        <v>89</v>
      </c>
      <c r="E22" s="150"/>
      <c r="F22" s="151"/>
      <c r="G22" s="152" t="s">
        <v>130</v>
      </c>
      <c r="H22" s="140"/>
      <c r="I22" s="153"/>
    </row>
    <row r="23" spans="1:9" ht="14.25" customHeight="1">
      <c r="A23" s="152" t="s">
        <v>57</v>
      </c>
      <c r="B23" s="140"/>
      <c r="C23" s="158"/>
      <c r="D23" s="160"/>
      <c r="E23" s="161"/>
      <c r="F23" s="162"/>
      <c r="G23" s="152" t="s">
        <v>131</v>
      </c>
      <c r="H23" s="140"/>
      <c r="I23" s="153"/>
    </row>
    <row r="24" spans="1:9" ht="14.25" customHeight="1">
      <c r="A24" s="152" t="s">
        <v>58</v>
      </c>
      <c r="B24" s="140"/>
      <c r="C24" s="158"/>
      <c r="D24" s="135" t="s">
        <v>268</v>
      </c>
      <c r="E24" s="150"/>
      <c r="F24" s="151"/>
      <c r="G24" s="152" t="s">
        <v>132</v>
      </c>
      <c r="H24" s="140"/>
      <c r="I24" s="153"/>
    </row>
    <row r="25" spans="1:9" ht="14.25" customHeight="1">
      <c r="A25" s="152" t="s">
        <v>59</v>
      </c>
      <c r="B25" s="140"/>
      <c r="C25" s="158"/>
      <c r="D25" s="139" t="s">
        <v>269</v>
      </c>
      <c r="E25" s="140"/>
      <c r="F25" s="148"/>
      <c r="G25" s="152" t="s">
        <v>133</v>
      </c>
      <c r="H25" s="140"/>
      <c r="I25" s="153"/>
    </row>
    <row r="26" spans="1:9" ht="14.25" customHeight="1">
      <c r="A26" s="152" t="s">
        <v>60</v>
      </c>
      <c r="B26" s="166"/>
      <c r="C26" s="158"/>
      <c r="D26" s="154"/>
      <c r="E26" s="138"/>
      <c r="F26" s="151"/>
      <c r="G26" s="152" t="s">
        <v>134</v>
      </c>
      <c r="H26" s="140"/>
      <c r="I26" s="153"/>
    </row>
    <row r="27" spans="1:9" ht="14.25" customHeight="1">
      <c r="A27" s="142"/>
      <c r="B27" s="167"/>
      <c r="C27" s="168"/>
      <c r="D27" s="152" t="s">
        <v>90</v>
      </c>
      <c r="E27" s="140"/>
      <c r="F27" s="157"/>
      <c r="G27" s="152" t="s">
        <v>135</v>
      </c>
      <c r="H27" s="140"/>
      <c r="I27" s="153"/>
    </row>
    <row r="28" spans="1:9" ht="14.25" customHeight="1">
      <c r="A28" s="142" t="s">
        <v>270</v>
      </c>
      <c r="B28" s="167"/>
      <c r="C28" s="168"/>
      <c r="D28" s="152" t="s">
        <v>91</v>
      </c>
      <c r="E28" s="140"/>
      <c r="F28" s="158"/>
      <c r="G28" s="152" t="s">
        <v>136</v>
      </c>
      <c r="H28" s="140"/>
      <c r="I28" s="153"/>
    </row>
    <row r="29" spans="1:9" ht="14.25" customHeight="1">
      <c r="A29" s="139" t="s">
        <v>266</v>
      </c>
      <c r="B29" s="140"/>
      <c r="C29" s="148"/>
      <c r="D29" s="152" t="s">
        <v>92</v>
      </c>
      <c r="E29" s="140"/>
      <c r="F29" s="158"/>
      <c r="G29" s="152" t="s">
        <v>271</v>
      </c>
      <c r="H29" s="140"/>
      <c r="I29" s="153"/>
    </row>
    <row r="30" spans="1:9" ht="14.25" customHeight="1">
      <c r="A30" s="154"/>
      <c r="B30" s="138"/>
      <c r="C30" s="151"/>
      <c r="D30" s="152" t="s">
        <v>272</v>
      </c>
      <c r="E30" s="140"/>
      <c r="F30" s="158"/>
      <c r="G30" s="152" t="s">
        <v>138</v>
      </c>
      <c r="H30" s="140"/>
      <c r="I30" s="153"/>
    </row>
    <row r="31" spans="1:9" ht="14.25" customHeight="1">
      <c r="A31" s="152" t="s">
        <v>61</v>
      </c>
      <c r="B31" s="140"/>
      <c r="C31" s="158"/>
      <c r="D31" s="152" t="s">
        <v>94</v>
      </c>
      <c r="E31" s="140"/>
      <c r="F31" s="158"/>
      <c r="G31" s="152" t="s">
        <v>139</v>
      </c>
      <c r="H31" s="140"/>
      <c r="I31" s="153"/>
    </row>
    <row r="32" spans="1:9" ht="14.25" customHeight="1">
      <c r="A32" s="152" t="s">
        <v>62</v>
      </c>
      <c r="B32" s="140"/>
      <c r="C32" s="158"/>
      <c r="D32" s="152" t="s">
        <v>95</v>
      </c>
      <c r="E32" s="140"/>
      <c r="F32" s="158"/>
      <c r="G32" s="145"/>
      <c r="H32" s="146"/>
      <c r="I32" s="147"/>
    </row>
    <row r="33" spans="1:9" ht="14.25" customHeight="1">
      <c r="A33" s="142"/>
      <c r="B33" s="167"/>
      <c r="C33" s="168"/>
      <c r="D33" s="152" t="s">
        <v>96</v>
      </c>
      <c r="E33" s="140"/>
      <c r="F33" s="158"/>
      <c r="G33" s="163" t="s">
        <v>273</v>
      </c>
      <c r="H33" s="164"/>
      <c r="I33" s="165"/>
    </row>
    <row r="34" spans="1:9" ht="14.25" customHeight="1">
      <c r="A34" s="142" t="s">
        <v>274</v>
      </c>
      <c r="B34" s="167"/>
      <c r="C34" s="168"/>
      <c r="D34" s="152" t="s">
        <v>96</v>
      </c>
      <c r="E34" s="140"/>
      <c r="F34" s="158"/>
      <c r="G34" s="139" t="s">
        <v>267</v>
      </c>
      <c r="H34" s="140"/>
      <c r="I34" s="141"/>
    </row>
    <row r="35" spans="1:9" ht="14.25" customHeight="1">
      <c r="A35" s="139" t="s">
        <v>266</v>
      </c>
      <c r="B35" s="140"/>
      <c r="C35" s="148"/>
      <c r="D35" s="154"/>
      <c r="E35" s="138"/>
      <c r="F35" s="151"/>
      <c r="G35" s="169"/>
      <c r="H35" s="170"/>
      <c r="I35" s="156"/>
    </row>
    <row r="36" spans="1:9" ht="14.25" customHeight="1">
      <c r="A36" s="154"/>
      <c r="B36" s="138"/>
      <c r="C36" s="151"/>
      <c r="D36" s="149" t="s">
        <v>275</v>
      </c>
      <c r="E36" s="138"/>
      <c r="F36" s="151"/>
      <c r="G36" s="171" t="s">
        <v>276</v>
      </c>
      <c r="H36" s="172"/>
      <c r="I36" s="156"/>
    </row>
    <row r="37" spans="1:9" ht="14.25" customHeight="1">
      <c r="A37" s="152" t="s">
        <v>63</v>
      </c>
      <c r="B37" s="140"/>
      <c r="C37" s="158"/>
      <c r="D37" s="139" t="s">
        <v>277</v>
      </c>
      <c r="E37" s="140"/>
      <c r="F37" s="155"/>
      <c r="G37" s="171" t="s">
        <v>278</v>
      </c>
      <c r="H37" s="172"/>
      <c r="I37" s="153"/>
    </row>
    <row r="38" spans="1:9" ht="14.25" customHeight="1">
      <c r="A38" s="152" t="s">
        <v>64</v>
      </c>
      <c r="B38" s="140"/>
      <c r="C38" s="158"/>
      <c r="D38" s="173"/>
      <c r="E38" s="140"/>
      <c r="F38" s="158"/>
      <c r="G38" s="174" t="s">
        <v>279</v>
      </c>
      <c r="H38" s="172"/>
      <c r="I38" s="153"/>
    </row>
    <row r="39" spans="1:9" ht="14.25" customHeight="1">
      <c r="A39" s="152" t="s">
        <v>69</v>
      </c>
      <c r="B39" s="167"/>
      <c r="C39" s="168"/>
      <c r="D39" s="152" t="s">
        <v>97</v>
      </c>
      <c r="E39" s="140"/>
      <c r="F39" s="158"/>
      <c r="G39" s="174" t="s">
        <v>280</v>
      </c>
      <c r="H39" s="172"/>
      <c r="I39" s="153"/>
    </row>
    <row r="40" spans="1:9" ht="14.25" customHeight="1">
      <c r="A40" s="142"/>
      <c r="B40" s="167"/>
      <c r="C40" s="168"/>
      <c r="D40" s="152" t="s">
        <v>98</v>
      </c>
      <c r="E40" s="140"/>
      <c r="F40" s="158"/>
      <c r="G40" s="171" t="s">
        <v>281</v>
      </c>
      <c r="H40" s="172"/>
      <c r="I40" s="153"/>
    </row>
    <row r="41" spans="1:9" ht="14.25" customHeight="1">
      <c r="A41" s="142" t="s">
        <v>282</v>
      </c>
      <c r="B41" s="167"/>
      <c r="C41" s="168"/>
      <c r="D41" s="152" t="s">
        <v>99</v>
      </c>
      <c r="E41" s="140"/>
      <c r="F41" s="158"/>
      <c r="G41" s="171" t="s">
        <v>283</v>
      </c>
      <c r="H41" s="172"/>
      <c r="I41" s="153"/>
    </row>
    <row r="42" spans="1:9" ht="14.25" customHeight="1">
      <c r="A42" s="139" t="s">
        <v>284</v>
      </c>
      <c r="B42" s="140"/>
      <c r="C42" s="155"/>
      <c r="D42" s="152" t="s">
        <v>100</v>
      </c>
      <c r="E42" s="140"/>
      <c r="F42" s="158"/>
      <c r="G42" s="171" t="s">
        <v>285</v>
      </c>
      <c r="H42" s="172"/>
      <c r="I42" s="153"/>
    </row>
    <row r="43" spans="1:9" ht="14.25" customHeight="1">
      <c r="A43" s="154"/>
      <c r="B43" s="138"/>
      <c r="C43" s="151"/>
      <c r="D43" s="152" t="s">
        <v>101</v>
      </c>
      <c r="E43" s="140"/>
      <c r="F43" s="158"/>
      <c r="G43" s="171" t="s">
        <v>286</v>
      </c>
      <c r="H43" s="172"/>
      <c r="I43" s="153"/>
    </row>
    <row r="44" spans="1:9" ht="14.25" customHeight="1">
      <c r="A44" s="152" t="s">
        <v>65</v>
      </c>
      <c r="B44" s="140"/>
      <c r="C44" s="158"/>
      <c r="D44" s="152" t="s">
        <v>102</v>
      </c>
      <c r="E44" s="140"/>
      <c r="F44" s="158"/>
      <c r="G44" s="171" t="s">
        <v>287</v>
      </c>
      <c r="H44" s="172"/>
      <c r="I44" s="153"/>
    </row>
    <row r="45" spans="1:9" ht="14.25" customHeight="1">
      <c r="A45" s="152" t="s">
        <v>66</v>
      </c>
      <c r="B45" s="140"/>
      <c r="C45" s="158"/>
      <c r="D45" s="152" t="s">
        <v>103</v>
      </c>
      <c r="E45" s="140"/>
      <c r="F45" s="158"/>
      <c r="G45" s="171" t="s">
        <v>288</v>
      </c>
      <c r="H45" s="172"/>
      <c r="I45" s="153"/>
    </row>
    <row r="46" spans="1:9" ht="14.25" customHeight="1">
      <c r="A46" s="152" t="s">
        <v>67</v>
      </c>
      <c r="B46" s="140"/>
      <c r="C46" s="175"/>
      <c r="D46" s="142"/>
      <c r="E46" s="167"/>
      <c r="F46" s="168"/>
      <c r="G46" s="171" t="s">
        <v>289</v>
      </c>
      <c r="H46" s="172"/>
      <c r="I46" s="153"/>
    </row>
    <row r="47" spans="1:9" ht="14.25" customHeight="1">
      <c r="A47" s="142"/>
      <c r="B47" s="167"/>
      <c r="C47" s="168"/>
      <c r="D47" s="176" t="s">
        <v>290</v>
      </c>
      <c r="E47" s="140"/>
      <c r="F47" s="177"/>
      <c r="G47" s="142"/>
      <c r="H47" s="138"/>
      <c r="I47" s="178"/>
    </row>
    <row r="48" spans="1:9" ht="14.25" customHeight="1">
      <c r="A48" s="142" t="s">
        <v>291</v>
      </c>
      <c r="B48" s="167"/>
      <c r="C48" s="168"/>
      <c r="D48" s="142"/>
      <c r="E48" s="138"/>
      <c r="F48" s="147"/>
      <c r="G48" s="179" t="s">
        <v>292</v>
      </c>
      <c r="H48" s="164"/>
      <c r="I48" s="180"/>
    </row>
    <row r="49" spans="1:9" ht="14.25" customHeight="1">
      <c r="A49" s="139" t="s">
        <v>293</v>
      </c>
      <c r="B49" s="140"/>
      <c r="C49" s="181"/>
      <c r="D49" s="182" t="s">
        <v>294</v>
      </c>
      <c r="E49" s="183"/>
      <c r="F49" s="184"/>
      <c r="G49" s="142"/>
      <c r="H49" s="167"/>
      <c r="I49" s="185"/>
    </row>
    <row r="50" spans="1:9" ht="14.25" customHeight="1">
      <c r="A50" s="154"/>
      <c r="B50" s="138"/>
      <c r="C50" s="151"/>
      <c r="D50" s="139" t="s">
        <v>295</v>
      </c>
      <c r="E50" s="140"/>
      <c r="F50" s="186"/>
      <c r="G50" s="152" t="s">
        <v>296</v>
      </c>
      <c r="H50" s="167"/>
      <c r="I50" s="156"/>
    </row>
    <row r="51" spans="1:9" ht="14.25" customHeight="1">
      <c r="A51" s="152" t="s">
        <v>70</v>
      </c>
      <c r="B51" s="140"/>
      <c r="C51" s="158"/>
      <c r="D51" s="142"/>
      <c r="E51" s="167"/>
      <c r="F51" s="168"/>
      <c r="G51" s="152" t="s">
        <v>297</v>
      </c>
      <c r="H51" s="167"/>
      <c r="I51" s="156"/>
    </row>
    <row r="52" spans="1:9" ht="14.25" customHeight="1">
      <c r="A52" s="152" t="s">
        <v>71</v>
      </c>
      <c r="B52" s="140"/>
      <c r="C52" s="158"/>
      <c r="D52" s="152" t="s">
        <v>105</v>
      </c>
      <c r="E52" s="140"/>
      <c r="F52" s="158"/>
      <c r="G52" s="152" t="s">
        <v>298</v>
      </c>
      <c r="H52" s="167"/>
      <c r="I52" s="153"/>
    </row>
    <row r="53" spans="1:9" ht="14.25" customHeight="1">
      <c r="A53" s="152" t="s">
        <v>72</v>
      </c>
      <c r="B53" s="140"/>
      <c r="C53" s="158"/>
      <c r="D53" s="152" t="s">
        <v>106</v>
      </c>
      <c r="E53" s="140"/>
      <c r="F53" s="158"/>
      <c r="G53" s="152" t="s">
        <v>299</v>
      </c>
      <c r="H53" s="167"/>
      <c r="I53" s="156"/>
    </row>
    <row r="54" spans="1:9" ht="14.25" customHeight="1">
      <c r="A54" s="152"/>
      <c r="B54" s="140"/>
      <c r="C54" s="158"/>
      <c r="D54" s="152" t="s">
        <v>107</v>
      </c>
      <c r="E54" s="167"/>
      <c r="F54" s="158"/>
      <c r="G54" s="152" t="s">
        <v>300</v>
      </c>
      <c r="H54" s="167"/>
      <c r="I54" s="156"/>
    </row>
    <row r="55" spans="1:9" ht="14.25" customHeight="1">
      <c r="A55" s="142"/>
      <c r="B55" s="138"/>
      <c r="C55" s="151"/>
      <c r="D55" s="187" t="s">
        <v>108</v>
      </c>
      <c r="E55" s="140"/>
      <c r="F55" s="158"/>
      <c r="G55" s="152" t="s">
        <v>301</v>
      </c>
      <c r="H55" s="167"/>
      <c r="I55" s="156"/>
    </row>
    <row r="56" spans="1:9" ht="14.25" customHeight="1">
      <c r="A56" s="182" t="s">
        <v>302</v>
      </c>
      <c r="B56" s="188"/>
      <c r="C56" s="189"/>
      <c r="D56" s="190" t="s">
        <v>109</v>
      </c>
      <c r="E56" s="167"/>
      <c r="F56" s="158"/>
      <c r="G56" s="152" t="s">
        <v>303</v>
      </c>
      <c r="H56" s="167"/>
      <c r="I56" s="156"/>
    </row>
    <row r="57" spans="1:9" ht="14.25" customHeight="1">
      <c r="A57" s="135" t="s">
        <v>251</v>
      </c>
      <c r="B57" s="138"/>
      <c r="C57" s="191"/>
      <c r="D57" s="152" t="s">
        <v>110</v>
      </c>
      <c r="E57" s="167"/>
      <c r="F57" s="158"/>
      <c r="G57" s="152" t="s">
        <v>304</v>
      </c>
      <c r="H57" s="167"/>
      <c r="I57" s="153"/>
    </row>
    <row r="58" spans="1:9" ht="14.25" customHeight="1">
      <c r="A58" s="154" t="s">
        <v>305</v>
      </c>
      <c r="B58" s="138"/>
      <c r="C58" s="151"/>
      <c r="D58" s="152" t="s">
        <v>111</v>
      </c>
      <c r="E58" s="167"/>
      <c r="F58" s="158"/>
      <c r="G58" s="152"/>
      <c r="H58" s="167"/>
      <c r="I58" s="153"/>
    </row>
    <row r="59" spans="1:9" ht="14.25" customHeight="1">
      <c r="A59" s="139" t="s">
        <v>306</v>
      </c>
      <c r="B59" s="140"/>
      <c r="C59" s="155"/>
      <c r="D59" s="152" t="s">
        <v>112</v>
      </c>
      <c r="E59" s="167"/>
      <c r="F59" s="158"/>
      <c r="G59" s="152"/>
      <c r="H59" s="167"/>
      <c r="I59" s="153"/>
    </row>
    <row r="60" spans="1:9" ht="14.25" customHeight="1">
      <c r="A60" s="152"/>
      <c r="B60" s="140"/>
      <c r="C60" s="158"/>
      <c r="D60" s="152" t="s">
        <v>113</v>
      </c>
      <c r="E60" s="167"/>
      <c r="F60" s="158"/>
      <c r="G60" s="152"/>
      <c r="H60" s="167"/>
      <c r="I60" s="153"/>
    </row>
    <row r="61" spans="1:9" ht="14.25" customHeight="1">
      <c r="A61" s="152" t="s">
        <v>73</v>
      </c>
      <c r="B61" s="140"/>
      <c r="C61" s="158"/>
      <c r="D61" s="152" t="s">
        <v>114</v>
      </c>
      <c r="E61" s="167"/>
      <c r="F61" s="158"/>
      <c r="G61" s="152"/>
      <c r="H61" s="167"/>
      <c r="I61" s="153"/>
    </row>
    <row r="62" spans="1:9" ht="14.25" customHeight="1">
      <c r="A62" s="152" t="s">
        <v>74</v>
      </c>
      <c r="B62" s="138"/>
      <c r="C62" s="158"/>
      <c r="D62" s="142"/>
      <c r="E62" s="138"/>
      <c r="F62" s="147"/>
      <c r="G62" s="152"/>
      <c r="H62" s="167"/>
      <c r="I62" s="153"/>
    </row>
    <row r="63" spans="1:9" ht="14.25" customHeight="1">
      <c r="A63" s="152" t="s">
        <v>75</v>
      </c>
      <c r="B63" s="138"/>
      <c r="C63" s="158"/>
      <c r="D63" s="142"/>
      <c r="E63" s="138"/>
      <c r="F63" s="147"/>
      <c r="G63" s="152"/>
      <c r="H63" s="167"/>
      <c r="I63" s="153"/>
    </row>
    <row r="64" spans="1:9" ht="14.25" customHeight="1">
      <c r="A64" s="192" t="s">
        <v>76</v>
      </c>
      <c r="B64" s="140"/>
      <c r="C64" s="158"/>
      <c r="D64" s="142"/>
      <c r="E64" s="138"/>
      <c r="F64" s="147"/>
      <c r="G64" s="152"/>
      <c r="H64" s="167"/>
      <c r="I64" s="153"/>
    </row>
    <row r="65" spans="1:9" ht="14.25" customHeight="1">
      <c r="A65" s="152" t="s">
        <v>77</v>
      </c>
      <c r="B65" s="140"/>
      <c r="C65" s="158"/>
      <c r="D65" s="142"/>
      <c r="E65" s="138"/>
      <c r="F65" s="147"/>
      <c r="G65" s="152"/>
      <c r="H65" s="167"/>
      <c r="I65" s="153"/>
    </row>
    <row r="66" spans="1:9" ht="14.25" customHeight="1">
      <c r="A66" s="142"/>
      <c r="B66" s="138"/>
      <c r="C66" s="147"/>
      <c r="D66" s="142"/>
      <c r="E66" s="138"/>
      <c r="F66" s="147"/>
      <c r="G66" s="152"/>
      <c r="H66" s="167"/>
      <c r="I66" s="153"/>
    </row>
    <row r="67" spans="1:9" ht="14.25" customHeight="1" thickBot="1">
      <c r="A67" s="152"/>
      <c r="B67" s="161"/>
      <c r="C67" s="151"/>
      <c r="D67" s="176"/>
      <c r="E67" s="193"/>
      <c r="F67" s="194"/>
      <c r="G67" s="142"/>
      <c r="H67" s="167"/>
      <c r="I67" s="194"/>
    </row>
    <row r="68" spans="1:9" ht="14.25" customHeight="1">
      <c r="A68" s="409" t="s">
        <v>307</v>
      </c>
      <c r="B68" s="411"/>
      <c r="C68" s="412"/>
      <c r="D68" s="415" t="s">
        <v>308</v>
      </c>
      <c r="E68" s="417"/>
      <c r="F68" s="418"/>
      <c r="G68" s="195"/>
      <c r="H68" s="196"/>
      <c r="I68" s="197"/>
    </row>
    <row r="69" spans="1:9" ht="14.25" customHeight="1">
      <c r="A69" s="410"/>
      <c r="B69" s="413"/>
      <c r="C69" s="414"/>
      <c r="D69" s="416"/>
      <c r="E69" s="419"/>
      <c r="F69" s="420"/>
      <c r="G69" s="198" t="s">
        <v>309</v>
      </c>
      <c r="H69" s="199"/>
      <c r="I69" s="147"/>
    </row>
    <row r="70" spans="1:9" ht="14.25" customHeight="1">
      <c r="A70" s="200"/>
      <c r="B70" s="421"/>
      <c r="C70" s="422"/>
      <c r="D70" s="201"/>
      <c r="E70" s="421"/>
      <c r="F70" s="423"/>
      <c r="G70" s="135"/>
      <c r="H70" s="136"/>
      <c r="I70" s="147"/>
    </row>
    <row r="71" spans="1:9" ht="14.25" customHeight="1">
      <c r="A71" s="202"/>
      <c r="B71" s="400"/>
      <c r="C71" s="401"/>
      <c r="D71" s="203"/>
      <c r="E71" s="400"/>
      <c r="F71" s="402"/>
      <c r="G71" s="173" t="s">
        <v>310</v>
      </c>
      <c r="H71" s="140"/>
      <c r="I71" s="153"/>
    </row>
    <row r="72" spans="1:9" ht="14.25" customHeight="1">
      <c r="A72" s="202"/>
      <c r="B72" s="400"/>
      <c r="C72" s="401"/>
      <c r="D72" s="203"/>
      <c r="E72" s="400"/>
      <c r="F72" s="402"/>
      <c r="G72" s="204" t="s">
        <v>311</v>
      </c>
      <c r="H72" s="140"/>
      <c r="I72" s="156"/>
    </row>
    <row r="73" spans="1:9" ht="14.25" customHeight="1">
      <c r="A73" s="202"/>
      <c r="B73" s="400"/>
      <c r="C73" s="401"/>
      <c r="D73" s="203"/>
      <c r="E73" s="400"/>
      <c r="F73" s="402"/>
      <c r="G73" s="205" t="s">
        <v>312</v>
      </c>
      <c r="H73" s="140"/>
      <c r="I73" s="206"/>
    </row>
    <row r="74" spans="1:9" ht="14.25" customHeight="1">
      <c r="A74" s="202"/>
      <c r="B74" s="400"/>
      <c r="C74" s="401"/>
      <c r="D74" s="203"/>
      <c r="E74" s="400"/>
      <c r="F74" s="402"/>
      <c r="G74" s="205" t="s">
        <v>313</v>
      </c>
      <c r="H74" s="140"/>
      <c r="I74" s="206"/>
    </row>
    <row r="75" spans="1:9" ht="14.25" customHeight="1">
      <c r="A75" s="202"/>
      <c r="B75" s="400"/>
      <c r="C75" s="401"/>
      <c r="D75" s="203"/>
      <c r="E75" s="400"/>
      <c r="F75" s="402"/>
      <c r="G75" s="205" t="s">
        <v>314</v>
      </c>
      <c r="H75" s="140"/>
      <c r="I75" s="206"/>
    </row>
    <row r="76" spans="1:9" ht="14.25" customHeight="1">
      <c r="A76" s="202"/>
      <c r="B76" s="400"/>
      <c r="C76" s="401"/>
      <c r="D76" s="203"/>
      <c r="E76" s="400"/>
      <c r="F76" s="402"/>
      <c r="G76" s="205" t="s">
        <v>315</v>
      </c>
      <c r="H76" s="140"/>
      <c r="I76" s="206"/>
    </row>
    <row r="77" spans="1:9" ht="14.25" customHeight="1">
      <c r="A77" s="202"/>
      <c r="B77" s="400"/>
      <c r="C77" s="401"/>
      <c r="D77" s="203"/>
      <c r="E77" s="400"/>
      <c r="F77" s="402"/>
      <c r="G77" s="207" t="s">
        <v>141</v>
      </c>
      <c r="H77" s="140"/>
      <c r="I77" s="208"/>
    </row>
    <row r="78" spans="1:9" ht="14.25" customHeight="1">
      <c r="A78" s="202"/>
      <c r="B78" s="400"/>
      <c r="C78" s="401"/>
      <c r="D78" s="203"/>
      <c r="E78" s="400"/>
      <c r="F78" s="402"/>
      <c r="G78" s="209" t="s">
        <v>316</v>
      </c>
      <c r="H78" s="140"/>
      <c r="I78" s="208"/>
    </row>
    <row r="79" spans="1:9" ht="14.25" customHeight="1">
      <c r="A79" s="202"/>
      <c r="B79" s="400"/>
      <c r="C79" s="401"/>
      <c r="D79" s="203"/>
      <c r="E79" s="400"/>
      <c r="F79" s="402"/>
      <c r="G79" s="210" t="s">
        <v>143</v>
      </c>
      <c r="H79" s="140"/>
      <c r="I79" s="208"/>
    </row>
    <row r="80" spans="1:9" ht="14.25" customHeight="1">
      <c r="A80" s="202"/>
      <c r="B80" s="400"/>
      <c r="C80" s="401"/>
      <c r="D80" s="203"/>
      <c r="E80" s="400"/>
      <c r="F80" s="402"/>
      <c r="G80" s="211"/>
      <c r="H80" s="140"/>
      <c r="I80" s="212"/>
    </row>
    <row r="81" spans="1:9" ht="14.25" customHeight="1">
      <c r="A81" s="202"/>
      <c r="B81" s="400"/>
      <c r="C81" s="401"/>
      <c r="D81" s="203"/>
      <c r="E81" s="400"/>
      <c r="F81" s="402"/>
      <c r="G81" s="211"/>
      <c r="H81" s="140"/>
      <c r="I81" s="212"/>
    </row>
    <row r="82" spans="1:9" ht="14.25" customHeight="1">
      <c r="A82" s="202"/>
      <c r="B82" s="400"/>
      <c r="C82" s="401"/>
      <c r="D82" s="203"/>
      <c r="E82" s="400"/>
      <c r="F82" s="402"/>
      <c r="G82" s="211"/>
      <c r="H82" s="140"/>
      <c r="I82" s="212"/>
    </row>
    <row r="83" spans="1:9" ht="14.25" customHeight="1">
      <c r="A83" s="202"/>
      <c r="B83" s="400"/>
      <c r="C83" s="401"/>
      <c r="D83" s="203"/>
      <c r="E83" s="400"/>
      <c r="F83" s="402"/>
      <c r="G83" s="211"/>
      <c r="H83" s="140"/>
      <c r="I83" s="212"/>
    </row>
    <row r="84" spans="1:9" ht="14.25" customHeight="1" thickBot="1">
      <c r="A84" s="213"/>
      <c r="B84" s="403"/>
      <c r="C84" s="404"/>
      <c r="D84" s="214"/>
      <c r="E84" s="403"/>
      <c r="F84" s="405"/>
      <c r="G84" s="215"/>
      <c r="H84" s="140"/>
      <c r="I84" s="212"/>
    </row>
    <row r="85" spans="1:9" ht="14.25" customHeight="1" thickBot="1">
      <c r="A85" s="406" t="s">
        <v>317</v>
      </c>
      <c r="B85" s="407"/>
      <c r="C85" s="407"/>
      <c r="D85" s="407"/>
      <c r="E85" s="407"/>
      <c r="F85" s="407"/>
      <c r="G85" s="407"/>
      <c r="H85" s="407"/>
      <c r="I85" s="408"/>
    </row>
    <row r="86" spans="1:9" ht="15.75" thickTop="1"/>
  </sheetData>
  <mergeCells count="35">
    <mergeCell ref="A68:A69"/>
    <mergeCell ref="B68:C69"/>
    <mergeCell ref="D68:D69"/>
    <mergeCell ref="E68:F69"/>
    <mergeCell ref="B70:C70"/>
    <mergeCell ref="E70:F70"/>
    <mergeCell ref="B71:C71"/>
    <mergeCell ref="E71:F71"/>
    <mergeCell ref="B72:C72"/>
    <mergeCell ref="E72:F72"/>
    <mergeCell ref="B73:C73"/>
    <mergeCell ref="E73:F73"/>
    <mergeCell ref="B74:C74"/>
    <mergeCell ref="E74:F74"/>
    <mergeCell ref="B75:C75"/>
    <mergeCell ref="E75:F75"/>
    <mergeCell ref="B76:C76"/>
    <mergeCell ref="E76:F76"/>
    <mergeCell ref="B77:C77"/>
    <mergeCell ref="E77:F77"/>
    <mergeCell ref="B78:C78"/>
    <mergeCell ref="E78:F78"/>
    <mergeCell ref="B79:C79"/>
    <mergeCell ref="E79:F79"/>
    <mergeCell ref="B80:C80"/>
    <mergeCell ref="E80:F80"/>
    <mergeCell ref="B81:C81"/>
    <mergeCell ref="E81:F81"/>
    <mergeCell ref="B82:C82"/>
    <mergeCell ref="E82:F82"/>
    <mergeCell ref="B83:C83"/>
    <mergeCell ref="E83:F83"/>
    <mergeCell ref="B84:C84"/>
    <mergeCell ref="E84:F84"/>
    <mergeCell ref="A85:I8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S21"/>
  <sheetViews>
    <sheetView topLeftCell="EB1" workbookViewId="0">
      <selection activeCell="A3" sqref="A3:EU22"/>
    </sheetView>
  </sheetViews>
  <sheetFormatPr baseColWidth="10" defaultRowHeight="15"/>
  <cols>
    <col min="1" max="1" width="32.7109375" customWidth="1"/>
    <col min="12" max="12" width="32.7109375" customWidth="1"/>
    <col min="23" max="23" width="32.7109375" customWidth="1"/>
  </cols>
  <sheetData>
    <row r="1" spans="1:123" ht="27.75" thickTop="1" thickBot="1">
      <c r="A1" s="23" t="s">
        <v>30</v>
      </c>
      <c r="B1" s="424" t="s">
        <v>33</v>
      </c>
      <c r="C1" s="425"/>
      <c r="D1" s="425"/>
      <c r="E1" s="425"/>
      <c r="F1" s="425"/>
      <c r="G1" s="425"/>
      <c r="H1" s="425"/>
      <c r="I1" s="425"/>
      <c r="J1" s="425"/>
      <c r="K1" s="426"/>
      <c r="L1" s="24" t="s">
        <v>30</v>
      </c>
      <c r="M1" s="427" t="s">
        <v>34</v>
      </c>
      <c r="N1" s="428"/>
      <c r="O1" s="428"/>
      <c r="P1" s="428"/>
      <c r="Q1" s="428"/>
      <c r="R1" s="428"/>
      <c r="S1" s="428"/>
      <c r="T1" s="428"/>
      <c r="U1" s="428"/>
      <c r="V1" s="429"/>
      <c r="W1" s="24" t="s">
        <v>30</v>
      </c>
      <c r="X1" s="430" t="s">
        <v>35</v>
      </c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430"/>
      <c r="BM1" s="430"/>
      <c r="BN1" s="430"/>
      <c r="BO1" s="430"/>
      <c r="BP1" s="430"/>
      <c r="BQ1" s="430"/>
      <c r="BR1" s="430"/>
      <c r="BS1" s="430"/>
      <c r="BT1" s="430"/>
      <c r="BU1" s="430"/>
      <c r="BV1" s="430"/>
      <c r="BW1" s="430"/>
      <c r="BX1" s="430"/>
      <c r="BY1" s="430"/>
      <c r="BZ1" s="430"/>
      <c r="CA1" s="430"/>
      <c r="CB1" s="430"/>
      <c r="CC1" s="430"/>
      <c r="CD1" s="430"/>
      <c r="CE1" s="430"/>
      <c r="CF1" s="430"/>
      <c r="CG1" s="430"/>
      <c r="CH1" s="430"/>
      <c r="CI1" s="430"/>
      <c r="CJ1" s="430"/>
      <c r="CK1" s="430"/>
      <c r="CL1" s="430"/>
      <c r="CM1" s="430"/>
      <c r="CN1" s="430"/>
      <c r="CO1" s="430"/>
      <c r="CP1" s="430"/>
      <c r="CQ1" s="430"/>
      <c r="CR1" s="430"/>
      <c r="CS1" s="430"/>
      <c r="CT1" s="430"/>
      <c r="CU1" s="430"/>
      <c r="CV1" s="430"/>
      <c r="CW1" s="430"/>
      <c r="CX1" s="430"/>
      <c r="CY1" s="430"/>
      <c r="CZ1" s="430"/>
      <c r="DA1" s="430"/>
      <c r="DB1" s="430"/>
      <c r="DC1" s="430"/>
      <c r="DD1" s="431"/>
      <c r="DE1" s="431"/>
      <c r="DF1" s="431"/>
      <c r="DG1" s="431"/>
      <c r="DH1" s="431"/>
      <c r="DI1" s="431"/>
      <c r="DJ1" s="431"/>
      <c r="DK1" s="431"/>
      <c r="DL1" s="432"/>
      <c r="DM1" s="433" t="s">
        <v>36</v>
      </c>
      <c r="DN1" s="434"/>
      <c r="DO1" s="435"/>
      <c r="DP1" s="436" t="s">
        <v>37</v>
      </c>
      <c r="DQ1" s="437"/>
      <c r="DR1" s="438"/>
    </row>
    <row r="2" spans="1:123" ht="45.75" thickTop="1">
      <c r="A2" s="25" t="s">
        <v>30</v>
      </c>
      <c r="B2" s="26" t="s">
        <v>38</v>
      </c>
      <c r="C2" s="26" t="s">
        <v>39</v>
      </c>
      <c r="D2" s="26" t="s">
        <v>40</v>
      </c>
      <c r="E2" s="26" t="s">
        <v>41</v>
      </c>
      <c r="F2" s="26" t="s">
        <v>42</v>
      </c>
      <c r="G2" s="26" t="s">
        <v>43</v>
      </c>
      <c r="H2" s="26" t="s">
        <v>44</v>
      </c>
      <c r="I2" s="26" t="s">
        <v>45</v>
      </c>
      <c r="J2" s="26" t="s">
        <v>46</v>
      </c>
      <c r="K2" s="26" t="s">
        <v>47</v>
      </c>
      <c r="L2" s="27" t="s">
        <v>30</v>
      </c>
      <c r="M2" s="26" t="s">
        <v>38</v>
      </c>
      <c r="N2" s="26" t="s">
        <v>39</v>
      </c>
      <c r="O2" s="26" t="s">
        <v>40</v>
      </c>
      <c r="P2" s="26" t="s">
        <v>41</v>
      </c>
      <c r="Q2" s="26" t="s">
        <v>42</v>
      </c>
      <c r="R2" s="26" t="s">
        <v>43</v>
      </c>
      <c r="S2" s="26" t="s">
        <v>44</v>
      </c>
      <c r="T2" s="26" t="s">
        <v>45</v>
      </c>
      <c r="U2" s="26" t="s">
        <v>46</v>
      </c>
      <c r="V2" s="28" t="s">
        <v>47</v>
      </c>
      <c r="W2" s="27" t="s">
        <v>30</v>
      </c>
      <c r="X2" s="29" t="s">
        <v>48</v>
      </c>
      <c r="Y2" s="30" t="s">
        <v>49</v>
      </c>
      <c r="Z2" s="31" t="s">
        <v>50</v>
      </c>
      <c r="AA2" s="31" t="s">
        <v>51</v>
      </c>
      <c r="AB2" s="31" t="s">
        <v>52</v>
      </c>
      <c r="AC2" s="31" t="s">
        <v>53</v>
      </c>
      <c r="AD2" s="31" t="s">
        <v>54</v>
      </c>
      <c r="AE2" s="32" t="s">
        <v>55</v>
      </c>
      <c r="AF2" s="32" t="s">
        <v>56</v>
      </c>
      <c r="AG2" s="32" t="s">
        <v>57</v>
      </c>
      <c r="AH2" s="32" t="s">
        <v>58</v>
      </c>
      <c r="AI2" s="32" t="s">
        <v>59</v>
      </c>
      <c r="AJ2" s="32" t="s">
        <v>60</v>
      </c>
      <c r="AK2" s="33" t="s">
        <v>61</v>
      </c>
      <c r="AL2" s="33" t="s">
        <v>62</v>
      </c>
      <c r="AM2" s="33" t="s">
        <v>63</v>
      </c>
      <c r="AN2" s="33" t="s">
        <v>64</v>
      </c>
      <c r="AO2" s="33" t="s">
        <v>65</v>
      </c>
      <c r="AP2" s="33" t="s">
        <v>66</v>
      </c>
      <c r="AQ2" s="33" t="s">
        <v>67</v>
      </c>
      <c r="AR2" s="33" t="s">
        <v>68</v>
      </c>
      <c r="AS2" s="33" t="s">
        <v>69</v>
      </c>
      <c r="AT2" s="33" t="s">
        <v>70</v>
      </c>
      <c r="AU2" s="33" t="s">
        <v>71</v>
      </c>
      <c r="AV2" s="33" t="s">
        <v>72</v>
      </c>
      <c r="AW2" s="34" t="s">
        <v>73</v>
      </c>
      <c r="AX2" s="34" t="s">
        <v>74</v>
      </c>
      <c r="AY2" s="34" t="s">
        <v>75</v>
      </c>
      <c r="AZ2" s="34" t="s">
        <v>76</v>
      </c>
      <c r="BA2" s="34" t="s">
        <v>77</v>
      </c>
      <c r="BB2" s="35" t="s">
        <v>78</v>
      </c>
      <c r="BC2" s="35" t="s">
        <v>79</v>
      </c>
      <c r="BD2" s="35" t="s">
        <v>80</v>
      </c>
      <c r="BE2" s="35" t="s">
        <v>81</v>
      </c>
      <c r="BF2" s="35" t="s">
        <v>82</v>
      </c>
      <c r="BG2" s="35" t="s">
        <v>83</v>
      </c>
      <c r="BH2" s="36" t="s">
        <v>84</v>
      </c>
      <c r="BI2" s="36" t="s">
        <v>85</v>
      </c>
      <c r="BJ2" s="37" t="s">
        <v>86</v>
      </c>
      <c r="BK2" s="37" t="s">
        <v>87</v>
      </c>
      <c r="BL2" s="37" t="s">
        <v>88</v>
      </c>
      <c r="BM2" s="37" t="s">
        <v>89</v>
      </c>
      <c r="BN2" s="38" t="s">
        <v>90</v>
      </c>
      <c r="BO2" s="38" t="s">
        <v>91</v>
      </c>
      <c r="BP2" s="38" t="s">
        <v>92</v>
      </c>
      <c r="BQ2" s="38" t="s">
        <v>93</v>
      </c>
      <c r="BR2" s="38" t="s">
        <v>94</v>
      </c>
      <c r="BS2" s="38" t="s">
        <v>95</v>
      </c>
      <c r="BT2" s="38" t="s">
        <v>96</v>
      </c>
      <c r="BU2" s="39" t="s">
        <v>97</v>
      </c>
      <c r="BV2" s="39" t="s">
        <v>98</v>
      </c>
      <c r="BW2" s="39" t="s">
        <v>99</v>
      </c>
      <c r="BX2" s="39" t="s">
        <v>100</v>
      </c>
      <c r="BY2" s="39" t="s">
        <v>101</v>
      </c>
      <c r="BZ2" s="39" t="s">
        <v>102</v>
      </c>
      <c r="CA2" s="39" t="s">
        <v>103</v>
      </c>
      <c r="CB2" s="40" t="s">
        <v>104</v>
      </c>
      <c r="CC2" s="41" t="s">
        <v>105</v>
      </c>
      <c r="CD2" s="41" t="s">
        <v>106</v>
      </c>
      <c r="CE2" s="41" t="s">
        <v>107</v>
      </c>
      <c r="CF2" s="41" t="s">
        <v>108</v>
      </c>
      <c r="CG2" s="41" t="s">
        <v>109</v>
      </c>
      <c r="CH2" s="41" t="s">
        <v>110</v>
      </c>
      <c r="CI2" s="41" t="s">
        <v>111</v>
      </c>
      <c r="CJ2" s="41" t="s">
        <v>112</v>
      </c>
      <c r="CK2" s="41" t="s">
        <v>113</v>
      </c>
      <c r="CL2" s="41" t="s">
        <v>114</v>
      </c>
      <c r="CM2" s="42" t="s">
        <v>115</v>
      </c>
      <c r="CN2" s="42" t="s">
        <v>116</v>
      </c>
      <c r="CO2" s="42" t="s">
        <v>117</v>
      </c>
      <c r="CP2" s="42" t="s">
        <v>118</v>
      </c>
      <c r="CQ2" s="42" t="s">
        <v>119</v>
      </c>
      <c r="CR2" s="42" t="s">
        <v>120</v>
      </c>
      <c r="CS2" s="42" t="s">
        <v>121</v>
      </c>
      <c r="CT2" s="42" t="s">
        <v>122</v>
      </c>
      <c r="CU2" s="42" t="s">
        <v>123</v>
      </c>
      <c r="CV2" s="42" t="s">
        <v>124</v>
      </c>
      <c r="CW2" s="42" t="s">
        <v>125</v>
      </c>
      <c r="CX2" s="42" t="s">
        <v>126</v>
      </c>
      <c r="CY2" s="42" t="s">
        <v>127</v>
      </c>
      <c r="CZ2" s="43" t="s">
        <v>128</v>
      </c>
      <c r="DA2" s="43" t="s">
        <v>129</v>
      </c>
      <c r="DB2" s="43" t="s">
        <v>130</v>
      </c>
      <c r="DC2" s="44" t="s">
        <v>131</v>
      </c>
      <c r="DD2" s="43" t="s">
        <v>132</v>
      </c>
      <c r="DE2" s="45" t="s">
        <v>133</v>
      </c>
      <c r="DF2" s="45" t="s">
        <v>134</v>
      </c>
      <c r="DG2" s="45" t="s">
        <v>135</v>
      </c>
      <c r="DH2" s="45" t="s">
        <v>136</v>
      </c>
      <c r="DI2" s="45" t="s">
        <v>137</v>
      </c>
      <c r="DJ2" s="45" t="s">
        <v>138</v>
      </c>
      <c r="DK2" s="45" t="s">
        <v>139</v>
      </c>
      <c r="DL2" s="46" t="s">
        <v>140</v>
      </c>
      <c r="DM2" s="47" t="s">
        <v>141</v>
      </c>
      <c r="DN2" s="48" t="s">
        <v>142</v>
      </c>
      <c r="DO2" s="49" t="s">
        <v>143</v>
      </c>
      <c r="DP2" s="50" t="s">
        <v>144</v>
      </c>
      <c r="DQ2" s="50" t="s">
        <v>145</v>
      </c>
      <c r="DR2" s="51" t="s">
        <v>146</v>
      </c>
    </row>
    <row r="3" spans="1:123" ht="21">
      <c r="A3" s="25" t="s">
        <v>30</v>
      </c>
      <c r="B3" s="52">
        <v>0</v>
      </c>
      <c r="C3" s="52">
        <v>0</v>
      </c>
      <c r="D3" s="52">
        <v>0</v>
      </c>
      <c r="E3" s="52">
        <v>0</v>
      </c>
      <c r="F3" s="52">
        <v>0</v>
      </c>
      <c r="G3" s="52">
        <v>0</v>
      </c>
      <c r="H3" s="52">
        <v>0</v>
      </c>
      <c r="I3" s="52">
        <v>0</v>
      </c>
      <c r="J3" s="52">
        <v>0</v>
      </c>
      <c r="K3" s="52">
        <v>0</v>
      </c>
      <c r="L3" s="53" t="s">
        <v>30</v>
      </c>
      <c r="M3" s="52">
        <v>0</v>
      </c>
      <c r="N3" s="52">
        <v>0</v>
      </c>
      <c r="O3" s="52">
        <v>0</v>
      </c>
      <c r="P3" s="52">
        <v>0</v>
      </c>
      <c r="Q3" s="52">
        <v>0</v>
      </c>
      <c r="R3" s="52">
        <v>0</v>
      </c>
      <c r="S3" s="52">
        <v>0</v>
      </c>
      <c r="T3" s="52">
        <v>0</v>
      </c>
      <c r="U3" s="52">
        <v>0</v>
      </c>
      <c r="V3" s="52">
        <v>0</v>
      </c>
      <c r="W3" s="53" t="s">
        <v>30</v>
      </c>
      <c r="X3" s="54">
        <v>0</v>
      </c>
      <c r="Y3" s="54">
        <v>0</v>
      </c>
      <c r="Z3" s="54">
        <v>0</v>
      </c>
      <c r="AA3" s="54">
        <v>0</v>
      </c>
      <c r="AB3" s="54">
        <v>0</v>
      </c>
      <c r="AC3" s="54">
        <v>0</v>
      </c>
      <c r="AD3" s="54">
        <v>0</v>
      </c>
      <c r="AE3" s="54">
        <v>0</v>
      </c>
      <c r="AF3" s="54">
        <v>0</v>
      </c>
      <c r="AG3" s="54">
        <v>0</v>
      </c>
      <c r="AH3" s="54">
        <v>0</v>
      </c>
      <c r="AI3" s="54">
        <v>0</v>
      </c>
      <c r="AJ3" s="54">
        <v>0</v>
      </c>
      <c r="AK3" s="54">
        <v>0</v>
      </c>
      <c r="AL3" s="54">
        <v>0</v>
      </c>
      <c r="AM3" s="54">
        <v>0</v>
      </c>
      <c r="AN3" s="54">
        <v>0</v>
      </c>
      <c r="AO3" s="54">
        <v>0</v>
      </c>
      <c r="AP3" s="54">
        <v>0</v>
      </c>
      <c r="AQ3" s="54">
        <v>0</v>
      </c>
      <c r="AR3" s="54">
        <v>0</v>
      </c>
      <c r="AS3" s="54">
        <v>0</v>
      </c>
      <c r="AT3" s="54">
        <v>0</v>
      </c>
      <c r="AU3" s="54">
        <v>0</v>
      </c>
      <c r="AV3" s="54">
        <v>0</v>
      </c>
      <c r="AW3" s="54">
        <v>0</v>
      </c>
      <c r="AX3" s="54">
        <v>0</v>
      </c>
      <c r="AY3" s="54">
        <v>0</v>
      </c>
      <c r="AZ3" s="54">
        <v>0</v>
      </c>
      <c r="BA3" s="54">
        <v>0</v>
      </c>
      <c r="BB3" s="54">
        <v>0</v>
      </c>
      <c r="BC3" s="54">
        <v>0</v>
      </c>
      <c r="BD3" s="54">
        <v>0</v>
      </c>
      <c r="BE3" s="54">
        <v>0</v>
      </c>
      <c r="BF3" s="54">
        <v>0</v>
      </c>
      <c r="BG3" s="54">
        <v>0</v>
      </c>
      <c r="BH3" s="54">
        <v>0</v>
      </c>
      <c r="BI3" s="54">
        <v>0</v>
      </c>
      <c r="BJ3" s="54">
        <v>0</v>
      </c>
      <c r="BK3" s="54">
        <v>0</v>
      </c>
      <c r="BL3" s="54">
        <v>0</v>
      </c>
      <c r="BM3" s="54">
        <v>0</v>
      </c>
      <c r="BN3" s="54">
        <v>0</v>
      </c>
      <c r="BO3" s="54">
        <v>0</v>
      </c>
      <c r="BP3" s="54">
        <v>0</v>
      </c>
      <c r="BQ3" s="54">
        <v>0</v>
      </c>
      <c r="BR3" s="54">
        <v>0</v>
      </c>
      <c r="BS3" s="54">
        <v>0</v>
      </c>
      <c r="BT3" s="54">
        <v>0</v>
      </c>
      <c r="BU3" s="54">
        <v>0</v>
      </c>
      <c r="BV3" s="54">
        <v>0</v>
      </c>
      <c r="BW3" s="54">
        <v>0</v>
      </c>
      <c r="BX3" s="54">
        <v>0</v>
      </c>
      <c r="BY3" s="54">
        <v>0</v>
      </c>
      <c r="BZ3" s="54">
        <v>0</v>
      </c>
      <c r="CA3" s="54">
        <v>0</v>
      </c>
      <c r="CB3" s="54">
        <v>0</v>
      </c>
      <c r="CC3" s="54">
        <v>0</v>
      </c>
      <c r="CD3" s="54">
        <v>0</v>
      </c>
      <c r="CE3" s="54">
        <v>0</v>
      </c>
      <c r="CF3" s="54">
        <v>0</v>
      </c>
      <c r="CG3" s="54">
        <v>0</v>
      </c>
      <c r="CH3" s="54">
        <v>0</v>
      </c>
      <c r="CI3" s="54">
        <v>0</v>
      </c>
      <c r="CJ3" s="54">
        <v>0</v>
      </c>
      <c r="CK3" s="54">
        <v>0</v>
      </c>
      <c r="CL3" s="54">
        <v>0</v>
      </c>
      <c r="CM3" s="54">
        <v>0</v>
      </c>
      <c r="CN3" s="54">
        <v>0</v>
      </c>
      <c r="CO3" s="54">
        <v>0</v>
      </c>
      <c r="CP3" s="54">
        <v>0</v>
      </c>
      <c r="CQ3" s="54">
        <v>0</v>
      </c>
      <c r="CR3" s="54">
        <v>0</v>
      </c>
      <c r="CS3" s="54">
        <v>0</v>
      </c>
      <c r="CT3" s="54">
        <v>0</v>
      </c>
      <c r="CU3" s="54">
        <v>0</v>
      </c>
      <c r="CV3" s="54">
        <v>0</v>
      </c>
      <c r="CW3" s="54">
        <v>0</v>
      </c>
      <c r="CX3" s="54">
        <v>0</v>
      </c>
      <c r="CY3" s="54">
        <v>0</v>
      </c>
      <c r="CZ3" s="54">
        <v>0</v>
      </c>
      <c r="DA3" s="54">
        <v>0</v>
      </c>
      <c r="DB3" s="54">
        <v>0</v>
      </c>
      <c r="DC3" s="54">
        <v>0</v>
      </c>
      <c r="DD3" s="54">
        <v>0</v>
      </c>
      <c r="DE3" s="54">
        <v>0</v>
      </c>
      <c r="DF3" s="54">
        <v>0</v>
      </c>
      <c r="DG3" s="54">
        <v>0</v>
      </c>
      <c r="DH3" s="54">
        <v>0</v>
      </c>
      <c r="DI3" s="54">
        <v>0</v>
      </c>
      <c r="DJ3" s="54">
        <v>0</v>
      </c>
      <c r="DK3" s="54">
        <v>0</v>
      </c>
      <c r="DL3" s="54">
        <v>0</v>
      </c>
      <c r="DM3" s="55">
        <v>0</v>
      </c>
      <c r="DN3" s="55">
        <v>0</v>
      </c>
      <c r="DO3" s="56">
        <v>0</v>
      </c>
      <c r="DP3" s="57" t="s">
        <v>147</v>
      </c>
      <c r="DQ3" s="57" t="s">
        <v>147</v>
      </c>
      <c r="DR3" s="58" t="s">
        <v>147</v>
      </c>
    </row>
    <row r="4" spans="1:123">
      <c r="A4" s="59" t="s">
        <v>148</v>
      </c>
      <c r="B4" s="60" t="s">
        <v>149</v>
      </c>
      <c r="C4" s="60" t="s">
        <v>150</v>
      </c>
      <c r="D4" s="60" t="s">
        <v>151</v>
      </c>
      <c r="E4" s="60" t="s">
        <v>150</v>
      </c>
      <c r="F4" s="60" t="s">
        <v>150</v>
      </c>
      <c r="G4" s="60" t="s">
        <v>152</v>
      </c>
      <c r="H4" s="60" t="s">
        <v>153</v>
      </c>
      <c r="I4" s="60" t="s">
        <v>152</v>
      </c>
      <c r="J4" s="60" t="s">
        <v>154</v>
      </c>
      <c r="K4" s="60" t="s">
        <v>154</v>
      </c>
      <c r="L4" s="61" t="s">
        <v>148</v>
      </c>
      <c r="M4" s="57"/>
      <c r="N4" s="57"/>
      <c r="O4" s="57"/>
      <c r="P4" s="57"/>
      <c r="Q4" s="57"/>
      <c r="R4" s="57"/>
      <c r="S4" s="57"/>
      <c r="T4" s="57"/>
      <c r="U4" s="57"/>
      <c r="V4" s="57"/>
      <c r="W4" s="61" t="s">
        <v>148</v>
      </c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62"/>
      <c r="DP4" s="61" t="s">
        <v>155</v>
      </c>
      <c r="DQ4" s="61">
        <v>1</v>
      </c>
      <c r="DR4" s="63">
        <v>1</v>
      </c>
      <c r="DS4">
        <f>SUM(DP4:DR4)</f>
        <v>2</v>
      </c>
    </row>
    <row r="5" spans="1:123">
      <c r="A5" s="59" t="s">
        <v>156</v>
      </c>
      <c r="B5" s="60" t="s">
        <v>151</v>
      </c>
      <c r="C5" s="60" t="s">
        <v>157</v>
      </c>
      <c r="D5" s="60" t="s">
        <v>158</v>
      </c>
      <c r="E5" s="60" t="s">
        <v>158</v>
      </c>
      <c r="F5" s="60" t="s">
        <v>159</v>
      </c>
      <c r="G5" s="60" t="s">
        <v>160</v>
      </c>
      <c r="H5" s="60" t="s">
        <v>161</v>
      </c>
      <c r="I5" s="60" t="s">
        <v>158</v>
      </c>
      <c r="J5" s="60" t="s">
        <v>158</v>
      </c>
      <c r="K5" s="60" t="s">
        <v>161</v>
      </c>
      <c r="L5" s="61" t="s">
        <v>156</v>
      </c>
      <c r="M5" s="57"/>
      <c r="N5" s="57"/>
      <c r="O5" s="57"/>
      <c r="P5" s="57"/>
      <c r="Q5" s="57"/>
      <c r="R5" s="57"/>
      <c r="S5" s="57"/>
      <c r="T5" s="57"/>
      <c r="U5" s="57"/>
      <c r="V5" s="57"/>
      <c r="W5" s="61" t="s">
        <v>156</v>
      </c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62"/>
      <c r="DP5" s="61"/>
      <c r="DQ5" s="61"/>
      <c r="DR5" s="63"/>
    </row>
    <row r="6" spans="1:123">
      <c r="A6" s="59" t="s">
        <v>162</v>
      </c>
      <c r="B6" s="60" t="s">
        <v>160</v>
      </c>
      <c r="C6" s="60" t="s">
        <v>160</v>
      </c>
      <c r="D6" s="60" t="s">
        <v>160</v>
      </c>
      <c r="E6" s="60" t="s">
        <v>163</v>
      </c>
      <c r="F6" s="60" t="s">
        <v>158</v>
      </c>
      <c r="G6" s="60" t="s">
        <v>160</v>
      </c>
      <c r="H6" s="60" t="s">
        <v>164</v>
      </c>
      <c r="I6" s="60" t="s">
        <v>158</v>
      </c>
      <c r="J6" s="60" t="s">
        <v>160</v>
      </c>
      <c r="K6" s="60" t="s">
        <v>160</v>
      </c>
      <c r="L6" s="61" t="s">
        <v>162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61" t="s">
        <v>162</v>
      </c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62"/>
      <c r="DP6" s="61"/>
      <c r="DQ6" s="61"/>
      <c r="DR6" s="63"/>
    </row>
    <row r="7" spans="1:123">
      <c r="A7" s="59" t="s">
        <v>165</v>
      </c>
      <c r="B7" s="60" t="s">
        <v>166</v>
      </c>
      <c r="C7" s="60" t="s">
        <v>150</v>
      </c>
      <c r="D7" s="60" t="s">
        <v>149</v>
      </c>
      <c r="E7" s="60" t="s">
        <v>163</v>
      </c>
      <c r="F7" s="60" t="s">
        <v>157</v>
      </c>
      <c r="G7" s="60" t="s">
        <v>167</v>
      </c>
      <c r="H7" s="60" t="s">
        <v>150</v>
      </c>
      <c r="I7" s="60" t="s">
        <v>168</v>
      </c>
      <c r="J7" s="60" t="s">
        <v>154</v>
      </c>
      <c r="K7" s="60" t="s">
        <v>149</v>
      </c>
      <c r="L7" s="61" t="s">
        <v>165</v>
      </c>
      <c r="M7" s="57"/>
      <c r="N7" s="57"/>
      <c r="O7" s="57"/>
      <c r="P7" s="57"/>
      <c r="Q7" s="57"/>
      <c r="R7" s="57"/>
      <c r="S7" s="57"/>
      <c r="T7" s="57"/>
      <c r="U7" s="57"/>
      <c r="V7" s="57"/>
      <c r="W7" s="61" t="s">
        <v>165</v>
      </c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62"/>
      <c r="DP7" s="61"/>
      <c r="DQ7" s="61"/>
      <c r="DR7" s="63"/>
    </row>
    <row r="8" spans="1:123">
      <c r="A8" s="59" t="s">
        <v>169</v>
      </c>
      <c r="B8" s="60" t="s">
        <v>157</v>
      </c>
      <c r="C8" s="60" t="s">
        <v>158</v>
      </c>
      <c r="D8" s="60" t="s">
        <v>157</v>
      </c>
      <c r="E8" s="60" t="s">
        <v>163</v>
      </c>
      <c r="F8" s="60" t="s">
        <v>160</v>
      </c>
      <c r="G8" s="60" t="s">
        <v>151</v>
      </c>
      <c r="H8" s="60" t="s">
        <v>153</v>
      </c>
      <c r="I8" s="60" t="s">
        <v>151</v>
      </c>
      <c r="J8" s="60" t="s">
        <v>154</v>
      </c>
      <c r="K8" s="60" t="s">
        <v>154</v>
      </c>
      <c r="L8" s="61" t="s">
        <v>169</v>
      </c>
      <c r="M8" s="57"/>
      <c r="N8" s="57"/>
      <c r="O8" s="57"/>
      <c r="P8" s="57"/>
      <c r="Q8" s="57"/>
      <c r="R8" s="57"/>
      <c r="S8" s="57"/>
      <c r="T8" s="57"/>
      <c r="U8" s="57"/>
      <c r="V8" s="57"/>
      <c r="W8" s="61" t="s">
        <v>169</v>
      </c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62"/>
      <c r="DP8" s="61"/>
      <c r="DQ8" s="61"/>
      <c r="DR8" s="63"/>
    </row>
    <row r="9" spans="1:123">
      <c r="A9" s="59" t="s">
        <v>170</v>
      </c>
      <c r="B9" s="60" t="s">
        <v>171</v>
      </c>
      <c r="C9" s="60" t="s">
        <v>157</v>
      </c>
      <c r="D9" s="60" t="s">
        <v>171</v>
      </c>
      <c r="E9" s="60" t="s">
        <v>157</v>
      </c>
      <c r="F9" s="60" t="s">
        <v>150</v>
      </c>
      <c r="G9" s="60" t="s">
        <v>172</v>
      </c>
      <c r="H9" s="60" t="s">
        <v>166</v>
      </c>
      <c r="I9" s="60" t="s">
        <v>151</v>
      </c>
      <c r="J9" s="60" t="s">
        <v>173</v>
      </c>
      <c r="K9" s="60" t="s">
        <v>174</v>
      </c>
      <c r="L9" s="61" t="s">
        <v>170</v>
      </c>
      <c r="M9" s="57"/>
      <c r="N9" s="57"/>
      <c r="O9" s="57"/>
      <c r="P9" s="57"/>
      <c r="Q9" s="57"/>
      <c r="R9" s="57"/>
      <c r="S9" s="57"/>
      <c r="T9" s="57"/>
      <c r="U9" s="57"/>
      <c r="V9" s="57"/>
      <c r="W9" s="61" t="s">
        <v>170</v>
      </c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62"/>
      <c r="DP9" s="61"/>
      <c r="DQ9" s="61"/>
      <c r="DR9" s="63"/>
    </row>
    <row r="10" spans="1:123">
      <c r="A10" s="59" t="s">
        <v>175</v>
      </c>
      <c r="B10" s="60" t="s">
        <v>160</v>
      </c>
      <c r="C10" s="60" t="s">
        <v>163</v>
      </c>
      <c r="D10" s="60" t="s">
        <v>176</v>
      </c>
      <c r="E10" s="60" t="s">
        <v>160</v>
      </c>
      <c r="F10" s="60" t="s">
        <v>164</v>
      </c>
      <c r="G10" s="60" t="s">
        <v>160</v>
      </c>
      <c r="H10" s="60" t="s">
        <v>158</v>
      </c>
      <c r="I10" s="60" t="s">
        <v>164</v>
      </c>
      <c r="J10" s="60" t="s">
        <v>161</v>
      </c>
      <c r="K10" s="60" t="s">
        <v>161</v>
      </c>
      <c r="L10" s="61" t="s">
        <v>175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61" t="s">
        <v>175</v>
      </c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62"/>
      <c r="DP10" s="61"/>
      <c r="DQ10" s="61"/>
      <c r="DR10" s="63"/>
    </row>
    <row r="11" spans="1:123">
      <c r="A11" s="59" t="s">
        <v>177</v>
      </c>
      <c r="B11" s="60" t="s">
        <v>158</v>
      </c>
      <c r="C11" s="60" t="s">
        <v>150</v>
      </c>
      <c r="D11" s="60" t="s">
        <v>160</v>
      </c>
      <c r="E11" s="60" t="s">
        <v>163</v>
      </c>
      <c r="F11" s="60" t="s">
        <v>157</v>
      </c>
      <c r="G11" s="60" t="s">
        <v>163</v>
      </c>
      <c r="H11" s="60" t="s">
        <v>160</v>
      </c>
      <c r="I11" s="60" t="s">
        <v>163</v>
      </c>
      <c r="J11" s="60" t="s">
        <v>163</v>
      </c>
      <c r="K11" s="60" t="s">
        <v>150</v>
      </c>
      <c r="L11" s="61" t="s">
        <v>177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61" t="s">
        <v>177</v>
      </c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62"/>
      <c r="DP11" s="61"/>
      <c r="DQ11" s="61"/>
      <c r="DR11" s="63"/>
    </row>
    <row r="12" spans="1:123">
      <c r="A12" s="59" t="s">
        <v>178</v>
      </c>
      <c r="B12" s="60" t="s">
        <v>172</v>
      </c>
      <c r="C12" s="60" t="s">
        <v>157</v>
      </c>
      <c r="D12" s="60" t="s">
        <v>172</v>
      </c>
      <c r="E12" s="60" t="s">
        <v>176</v>
      </c>
      <c r="F12" s="60" t="s">
        <v>150</v>
      </c>
      <c r="G12" s="60" t="s">
        <v>161</v>
      </c>
      <c r="H12" s="60" t="s">
        <v>151</v>
      </c>
      <c r="I12" s="60" t="s">
        <v>158</v>
      </c>
      <c r="J12" s="60" t="s">
        <v>154</v>
      </c>
      <c r="K12" s="60" t="s">
        <v>154</v>
      </c>
      <c r="L12" s="61" t="s">
        <v>178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61" t="s">
        <v>178</v>
      </c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62"/>
      <c r="DP12" s="61"/>
      <c r="DQ12" s="61"/>
      <c r="DR12" s="63"/>
    </row>
    <row r="13" spans="1:123">
      <c r="A13" s="59" t="s">
        <v>179</v>
      </c>
      <c r="B13" s="60" t="s">
        <v>180</v>
      </c>
      <c r="C13" s="60" t="s">
        <v>157</v>
      </c>
      <c r="D13" s="60" t="s">
        <v>157</v>
      </c>
      <c r="E13" s="60" t="s">
        <v>157</v>
      </c>
      <c r="F13" s="60" t="s">
        <v>157</v>
      </c>
      <c r="G13" s="60" t="s">
        <v>157</v>
      </c>
      <c r="H13" s="60" t="s">
        <v>159</v>
      </c>
      <c r="I13" s="60" t="s">
        <v>163</v>
      </c>
      <c r="J13" s="60" t="s">
        <v>172</v>
      </c>
      <c r="K13" s="60" t="s">
        <v>154</v>
      </c>
      <c r="L13" s="61" t="s">
        <v>179</v>
      </c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61" t="s">
        <v>179</v>
      </c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62"/>
      <c r="DP13" s="61"/>
      <c r="DQ13" s="61"/>
      <c r="DR13" s="63"/>
    </row>
    <row r="14" spans="1:123">
      <c r="A14" s="59" t="s">
        <v>181</v>
      </c>
      <c r="B14" s="60" t="s">
        <v>159</v>
      </c>
      <c r="C14" s="60" t="s">
        <v>176</v>
      </c>
      <c r="D14" s="60" t="s">
        <v>160</v>
      </c>
      <c r="E14" s="60" t="s">
        <v>176</v>
      </c>
      <c r="F14" s="60" t="s">
        <v>176</v>
      </c>
      <c r="G14" s="60" t="s">
        <v>163</v>
      </c>
      <c r="H14" s="60" t="s">
        <v>159</v>
      </c>
      <c r="I14" s="60" t="s">
        <v>158</v>
      </c>
      <c r="J14" s="60" t="s">
        <v>158</v>
      </c>
      <c r="K14" s="60" t="s">
        <v>176</v>
      </c>
      <c r="L14" s="61" t="s">
        <v>181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61" t="s">
        <v>181</v>
      </c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62"/>
      <c r="DP14" s="61"/>
      <c r="DQ14" s="61"/>
      <c r="DR14" s="63"/>
    </row>
    <row r="15" spans="1:123">
      <c r="A15" s="59" t="s">
        <v>182</v>
      </c>
      <c r="B15" s="60" t="s">
        <v>150</v>
      </c>
      <c r="C15" s="60" t="s">
        <v>157</v>
      </c>
      <c r="D15" s="60" t="s">
        <v>176</v>
      </c>
      <c r="E15" s="60" t="s">
        <v>161</v>
      </c>
      <c r="F15" s="60" t="s">
        <v>158</v>
      </c>
      <c r="G15" s="60" t="s">
        <v>157</v>
      </c>
      <c r="H15" s="60" t="s">
        <v>150</v>
      </c>
      <c r="I15" s="60" t="s">
        <v>172</v>
      </c>
      <c r="J15" s="60" t="s">
        <v>154</v>
      </c>
      <c r="K15" s="60" t="s">
        <v>161</v>
      </c>
      <c r="L15" s="61" t="s">
        <v>182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61" t="s">
        <v>182</v>
      </c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62"/>
      <c r="DP15" s="61"/>
      <c r="DQ15" s="61"/>
      <c r="DR15" s="63"/>
    </row>
    <row r="16" spans="1:123">
      <c r="A16" s="59" t="s">
        <v>183</v>
      </c>
      <c r="B16" s="60" t="s">
        <v>184</v>
      </c>
      <c r="C16" s="60" t="s">
        <v>158</v>
      </c>
      <c r="D16" s="60" t="s">
        <v>167</v>
      </c>
      <c r="E16" s="60" t="s">
        <v>185</v>
      </c>
      <c r="F16" s="60" t="s">
        <v>184</v>
      </c>
      <c r="G16" s="60" t="s">
        <v>186</v>
      </c>
      <c r="H16" s="60" t="s">
        <v>161</v>
      </c>
      <c r="I16" s="60" t="s">
        <v>154</v>
      </c>
      <c r="J16" s="60" t="s">
        <v>154</v>
      </c>
      <c r="K16" s="60" t="s">
        <v>187</v>
      </c>
      <c r="L16" s="61" t="s">
        <v>183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61" t="s">
        <v>183</v>
      </c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62"/>
      <c r="DP16" s="61"/>
      <c r="DQ16" s="61"/>
      <c r="DR16" s="63"/>
    </row>
    <row r="17" spans="1:122">
      <c r="A17" s="59" t="s">
        <v>188</v>
      </c>
      <c r="B17" s="60" t="s">
        <v>189</v>
      </c>
      <c r="C17" s="60" t="s">
        <v>160</v>
      </c>
      <c r="D17" s="60" t="s">
        <v>190</v>
      </c>
      <c r="E17" s="60" t="s">
        <v>163</v>
      </c>
      <c r="F17" s="60" t="s">
        <v>158</v>
      </c>
      <c r="G17" s="60" t="s">
        <v>154</v>
      </c>
      <c r="H17" s="60" t="s">
        <v>154</v>
      </c>
      <c r="I17" s="60" t="s">
        <v>152</v>
      </c>
      <c r="J17" s="60" t="s">
        <v>149</v>
      </c>
      <c r="K17" s="60" t="s">
        <v>166</v>
      </c>
      <c r="L17" s="61" t="s">
        <v>188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61" t="s">
        <v>188</v>
      </c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62"/>
      <c r="DP17" s="61"/>
      <c r="DQ17" s="61"/>
      <c r="DR17" s="63"/>
    </row>
    <row r="18" spans="1:122">
      <c r="A18" s="59" t="s">
        <v>191</v>
      </c>
      <c r="B18" s="64" t="s">
        <v>158</v>
      </c>
      <c r="C18" s="64" t="s">
        <v>158</v>
      </c>
      <c r="D18" s="64" t="s">
        <v>158</v>
      </c>
      <c r="E18" s="64" t="s">
        <v>192</v>
      </c>
      <c r="F18" s="64" t="s">
        <v>158</v>
      </c>
      <c r="G18" s="64" t="s">
        <v>193</v>
      </c>
      <c r="H18" s="64" t="s">
        <v>160</v>
      </c>
      <c r="I18" s="64" t="s">
        <v>194</v>
      </c>
      <c r="J18" s="64" t="s">
        <v>195</v>
      </c>
      <c r="K18" s="64" t="s">
        <v>196</v>
      </c>
      <c r="L18" s="61" t="s">
        <v>191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61" t="s">
        <v>191</v>
      </c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62"/>
      <c r="DP18" s="61"/>
      <c r="DQ18" s="61"/>
      <c r="DR18" s="63"/>
    </row>
    <row r="19" spans="1:122">
      <c r="A19" s="59" t="s">
        <v>197</v>
      </c>
      <c r="B19" s="60" t="s">
        <v>190</v>
      </c>
      <c r="C19" s="60" t="s">
        <v>161</v>
      </c>
      <c r="D19" s="60" t="s">
        <v>198</v>
      </c>
      <c r="E19" s="60" t="s">
        <v>160</v>
      </c>
      <c r="F19" s="60" t="s">
        <v>151</v>
      </c>
      <c r="G19" s="60" t="s">
        <v>199</v>
      </c>
      <c r="H19" s="60" t="s">
        <v>154</v>
      </c>
      <c r="I19" s="60" t="s">
        <v>200</v>
      </c>
      <c r="J19" s="60" t="s">
        <v>201</v>
      </c>
      <c r="K19" s="60" t="s">
        <v>201</v>
      </c>
      <c r="L19" s="61" t="s">
        <v>197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61" t="s">
        <v>197</v>
      </c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62"/>
      <c r="DP19" s="61"/>
      <c r="DQ19" s="61"/>
      <c r="DR19" s="63"/>
    </row>
    <row r="20" spans="1:122" ht="15.75" thickBot="1">
      <c r="A20" s="65" t="s">
        <v>202</v>
      </c>
      <c r="B20" s="66" t="s">
        <v>185</v>
      </c>
      <c r="C20" s="66" t="s">
        <v>167</v>
      </c>
      <c r="D20" s="66" t="s">
        <v>185</v>
      </c>
      <c r="E20" s="66" t="s">
        <v>203</v>
      </c>
      <c r="F20" s="66" t="s">
        <v>203</v>
      </c>
      <c r="G20" s="66" t="s">
        <v>167</v>
      </c>
      <c r="H20" s="66" t="s">
        <v>172</v>
      </c>
      <c r="I20" s="66" t="s">
        <v>176</v>
      </c>
      <c r="J20" s="66" t="s">
        <v>158</v>
      </c>
      <c r="K20" s="66" t="s">
        <v>160</v>
      </c>
      <c r="L20" s="67" t="s">
        <v>202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7" t="s">
        <v>202</v>
      </c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9"/>
      <c r="DP20" s="67"/>
      <c r="DQ20" s="67"/>
      <c r="DR20" s="70"/>
    </row>
    <row r="21" spans="1:122" ht="15.75" thickTop="1"/>
  </sheetData>
  <mergeCells count="5">
    <mergeCell ref="B1:K1"/>
    <mergeCell ref="M1:V1"/>
    <mergeCell ref="X1:DL1"/>
    <mergeCell ref="DM1:DO1"/>
    <mergeCell ref="DP1:D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Feuil1</vt:lpstr>
      <vt:lpstr>Feuil2</vt:lpstr>
      <vt:lpstr>DIVERS</vt:lpstr>
      <vt:lpstr>Feuille 1 à imprimer</vt:lpstr>
      <vt:lpstr>Feuille 2 à imprimer</vt:lpstr>
      <vt:lpstr>Races</vt:lpstr>
      <vt:lpstr>choix</vt:lpstr>
      <vt:lpstr>évoluer</vt:lpstr>
      <vt:lpstr>magique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SLY</dc:creator>
  <cp:lastModifiedBy>TISSOT</cp:lastModifiedBy>
  <dcterms:created xsi:type="dcterms:W3CDTF">2018-10-17T10:53:42Z</dcterms:created>
  <dcterms:modified xsi:type="dcterms:W3CDTF">2018-10-18T10:15:01Z</dcterms:modified>
</cp:coreProperties>
</file>