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I002628\Desktop\"/>
    </mc:Choice>
  </mc:AlternateContent>
  <bookViews>
    <workbookView xWindow="0" yWindow="0" windowWidth="23040" windowHeight="9204"/>
  </bookViews>
  <sheets>
    <sheet name="Calendrier" sheetId="1" r:id="rId1"/>
    <sheet name="Paramètre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8" i="1" l="1"/>
  <c r="BX44" i="1"/>
  <c r="BX46" i="1" s="1"/>
  <c r="BQ48" i="1"/>
  <c r="BQ44" i="1"/>
  <c r="BQ46" i="1" s="1"/>
  <c r="BJ48" i="1"/>
  <c r="BJ44" i="1"/>
  <c r="BJ46" i="1" s="1"/>
  <c r="BC48" i="1"/>
  <c r="BC44" i="1"/>
  <c r="BC46" i="1" s="1"/>
  <c r="AV48" i="1"/>
  <c r="AV44" i="1"/>
  <c r="AV46" i="1" s="1"/>
  <c r="AO48" i="1"/>
  <c r="AO46" i="1"/>
  <c r="AO44" i="1"/>
  <c r="AH48" i="1"/>
  <c r="AH44" i="1"/>
  <c r="AH46" i="1" s="1"/>
  <c r="AA48" i="1"/>
  <c r="AA46" i="1"/>
  <c r="AA44" i="1"/>
  <c r="T48" i="1"/>
  <c r="T44" i="1"/>
  <c r="T46" i="1" s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9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9" i="1"/>
  <c r="C70" i="2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57" i="2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56" i="2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42" i="2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28" i="2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F44" i="1" l="1"/>
  <c r="F48" i="1"/>
  <c r="C11" i="1"/>
  <c r="AZ9" i="1" l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C9" i="1" l="1"/>
  <c r="AL9" i="1" l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Q9" i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C10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8" i="2"/>
  <c r="C7" i="2"/>
  <c r="C6" i="2"/>
  <c r="C14" i="2"/>
  <c r="C12" i="2"/>
  <c r="C11" i="2"/>
  <c r="C10" i="2"/>
  <c r="C13" i="2" s="1"/>
  <c r="C9" i="2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10" i="1"/>
  <c r="AE9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BU7" i="1"/>
  <c r="BN7" i="1"/>
  <c r="BG7" i="1"/>
  <c r="AZ7" i="1"/>
  <c r="AS7" i="1"/>
  <c r="AL7" i="1"/>
  <c r="AE7" i="1"/>
  <c r="X7" i="1"/>
  <c r="Q7" i="1"/>
  <c r="J7" i="1"/>
  <c r="C7" i="1"/>
  <c r="L30" i="1" l="1"/>
  <c r="L34" i="1"/>
  <c r="L31" i="1"/>
  <c r="L35" i="1"/>
  <c r="L32" i="1"/>
  <c r="L36" i="1"/>
  <c r="L33" i="1"/>
  <c r="L9" i="1"/>
  <c r="L12" i="1"/>
  <c r="L16" i="1"/>
  <c r="L20" i="1"/>
  <c r="L24" i="1"/>
  <c r="L28" i="1"/>
  <c r="L37" i="1"/>
  <c r="L38" i="1"/>
  <c r="L19" i="1"/>
  <c r="L13" i="1"/>
  <c r="L17" i="1"/>
  <c r="L21" i="1"/>
  <c r="L25" i="1"/>
  <c r="L29" i="1"/>
  <c r="L11" i="1"/>
  <c r="L23" i="1"/>
  <c r="L10" i="1"/>
  <c r="L14" i="1"/>
  <c r="L18" i="1"/>
  <c r="L22" i="1"/>
  <c r="L26" i="1"/>
  <c r="L39" i="1"/>
  <c r="L15" i="1"/>
  <c r="L27" i="1"/>
  <c r="M48" i="1" l="1"/>
  <c r="M44" i="1"/>
  <c r="M46" i="1" s="1"/>
  <c r="F46" i="1"/>
</calcChain>
</file>

<file path=xl/sharedStrings.xml><?xml version="1.0" encoding="utf-8"?>
<sst xmlns="http://schemas.openxmlformats.org/spreadsheetml/2006/main" count="124" uniqueCount="30">
  <si>
    <t>MARION</t>
  </si>
  <si>
    <t>GARDERIE</t>
  </si>
  <si>
    <t>CANTINE</t>
  </si>
  <si>
    <t>CELIA</t>
  </si>
  <si>
    <t>ORIANE</t>
  </si>
  <si>
    <t xml:space="preserve">ANNEE SCOLAIRE </t>
  </si>
  <si>
    <t>/</t>
  </si>
  <si>
    <t>Jour de l'an</t>
  </si>
  <si>
    <t>Lundi de Pâques</t>
  </si>
  <si>
    <t>Fête du Travail</t>
  </si>
  <si>
    <t>8 Mai</t>
  </si>
  <si>
    <t>Jeudi de l'Ascension</t>
  </si>
  <si>
    <t>Fête Nationale</t>
  </si>
  <si>
    <t>La Toussaint</t>
  </si>
  <si>
    <t>Armistice</t>
  </si>
  <si>
    <t>Noël</t>
  </si>
  <si>
    <t>Début</t>
  </si>
  <si>
    <t>Fin</t>
  </si>
  <si>
    <t>VACANCES</t>
  </si>
  <si>
    <t>lun</t>
  </si>
  <si>
    <t>mar</t>
  </si>
  <si>
    <t>jeu</t>
  </si>
  <si>
    <t>ven</t>
  </si>
  <si>
    <t>Repas</t>
  </si>
  <si>
    <t>Garderie journée</t>
  </si>
  <si>
    <t>Jour fériés</t>
  </si>
  <si>
    <t>TOTAL GARDERIE</t>
  </si>
  <si>
    <t>TOTAL CANTINE</t>
  </si>
  <si>
    <t>GARDERIE A PAYER</t>
  </si>
  <si>
    <t>Vacances Scolaires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</si>
</sst>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mmmm"/>
    <numFmt numFmtId="165" formatCode="ddd\ dd"/>
    <numFmt numFmtId="166" formatCode="[$-40C]d\-mmm;@"/>
    <numFmt numFmtId="167" formatCode="[$-F800]dddd\,\ mmmm\ dd\,\ yyyy"/>
    <numFmt numFmtId="168" formatCode="ddd\ dd\ mmm\ yy"/>
  </numFmts>
  <fonts count="11" x14ac:knownFonts="1">
    <font>
      <sz val="11"/>
      <color theme="1"/>
      <name val="Arial"/>
      <family val="2"/>
    </font>
    <font>
      <sz val="5"/>
      <color theme="1"/>
      <name val="Arial"/>
      <family val="2"/>
    </font>
    <font>
      <b/>
      <sz val="18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72"/>
      <color rgb="FF7030A0"/>
      <name val="Calibri"/>
      <family val="2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/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166" fontId="0" fillId="0" borderId="0" xfId="0" applyNumberFormat="1"/>
    <xf numFmtId="0" fontId="3" fillId="2" borderId="5" xfId="0" applyFont="1" applyFill="1" applyBorder="1" applyAlignment="1">
      <alignment horizontal="left" vertical="center" indent="1"/>
    </xf>
    <xf numFmtId="15" fontId="3" fillId="2" borderId="5" xfId="0" quotePrefix="1" applyNumberFormat="1" applyFont="1" applyFill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0" fontId="0" fillId="0" borderId="0" xfId="0" applyBorder="1"/>
    <xf numFmtId="167" fontId="5" fillId="0" borderId="0" xfId="1" applyNumberFormat="1" applyFont="1" applyAlignment="1">
      <alignment horizontal="center" vertical="center"/>
    </xf>
    <xf numFmtId="168" fontId="6" fillId="0" borderId="7" xfId="1" applyNumberFormat="1" applyFont="1" applyFill="1" applyBorder="1" applyAlignment="1">
      <alignment horizontal="center" vertical="center"/>
    </xf>
    <xf numFmtId="168" fontId="6" fillId="0" borderId="8" xfId="1" applyNumberFormat="1" applyFont="1" applyFill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center" vertical="center"/>
    </xf>
    <xf numFmtId="168" fontId="6" fillId="0" borderId="10" xfId="1" applyNumberFormat="1" applyFont="1" applyFill="1" applyBorder="1" applyAlignment="1">
      <alignment horizontal="center" vertical="center"/>
    </xf>
    <xf numFmtId="168" fontId="6" fillId="0" borderId="11" xfId="1" applyNumberFormat="1" applyFont="1" applyFill="1" applyBorder="1" applyAlignment="1">
      <alignment horizontal="center" vertical="center"/>
    </xf>
    <xf numFmtId="168" fontId="6" fillId="0" borderId="12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5" fontId="0" fillId="0" borderId="15" xfId="0" applyNumberFormat="1" applyBorder="1" applyAlignment="1">
      <alignment horizontal="right" vertical="center" indent="1"/>
    </xf>
    <xf numFmtId="15" fontId="0" fillId="0" borderId="16" xfId="0" applyNumberFormat="1" applyBorder="1" applyAlignment="1">
      <alignment horizontal="right" vertical="center" indent="1"/>
    </xf>
    <xf numFmtId="0" fontId="1" fillId="4" borderId="0" xfId="0" applyFont="1" applyFill="1" applyBorder="1" applyAlignment="1">
      <alignment horizontal="center" vertical="center"/>
    </xf>
    <xf numFmtId="165" fontId="0" fillId="0" borderId="18" xfId="0" applyNumberFormat="1" applyBorder="1" applyAlignment="1">
      <alignment vertical="center"/>
    </xf>
    <xf numFmtId="43" fontId="0" fillId="0" borderId="0" xfId="2" applyFont="1" applyAlignment="1">
      <alignment horizontal="center" vertical="center"/>
    </xf>
    <xf numFmtId="43" fontId="0" fillId="0" borderId="0" xfId="2" applyFont="1"/>
    <xf numFmtId="4" fontId="0" fillId="0" borderId="0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6" borderId="0" xfId="0" applyFill="1"/>
    <xf numFmtId="0" fontId="8" fillId="6" borderId="0" xfId="0" applyFont="1" applyFill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68" fontId="0" fillId="0" borderId="0" xfId="0" applyNumberFormat="1"/>
    <xf numFmtId="0" fontId="3" fillId="2" borderId="21" xfId="0" applyFont="1" applyFill="1" applyBorder="1" applyAlignment="1">
      <alignment horizontal="left" vertical="center" indent="1"/>
    </xf>
    <xf numFmtId="15" fontId="0" fillId="0" borderId="22" xfId="0" applyNumberFormat="1" applyBorder="1" applyAlignment="1">
      <alignment horizontal="right" vertical="center" indent="1"/>
    </xf>
    <xf numFmtId="14" fontId="0" fillId="0" borderId="15" xfId="0" applyNumberForma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 textRotation="44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10" fillId="3" borderId="0" xfId="0" applyNumberFormat="1" applyFont="1" applyFill="1" applyBorder="1" applyAlignment="1">
      <alignment horizontal="center" vertical="center" textRotation="46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</cellXfs>
  <cellStyles count="3">
    <cellStyle name="Milliers" xfId="2" builtinId="3"/>
    <cellStyle name="Normal" xfId="0" builtinId="0"/>
    <cellStyle name="Normal_CalendrierAnnuelBD" xfId="1"/>
  </cellStyles>
  <dxfs count="515"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rgb="FFCC99FF"/>
        </left>
        <right style="thin">
          <color rgb="FFCC99FF"/>
        </right>
        <top style="thin">
          <color rgb="FFCC99FF"/>
        </top>
        <bottom style="thin">
          <color rgb="FFCC99FF"/>
        </bottom>
        <vertical/>
        <horizontal/>
      </border>
    </dxf>
    <dxf>
      <fill>
        <patternFill patternType="lightUp">
          <fgColor rgb="FF9999FF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CCFF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002628/Documents/calendrier-annuel-excel%20ess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"/>
      <sheetName val="Jour_feries"/>
      <sheetName val="Vacances_Scolair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A48"/>
  <sheetViews>
    <sheetView showGridLines="0" tabSelected="1" topLeftCell="A28" workbookViewId="0">
      <selection activeCell="C4" sqref="C4"/>
    </sheetView>
  </sheetViews>
  <sheetFormatPr baseColWidth="10" defaultRowHeight="13.8" x14ac:dyDescent="0.25"/>
  <cols>
    <col min="2" max="2" width="0" hidden="1" customWidth="1"/>
    <col min="3" max="3" width="9.8984375" bestFit="1" customWidth="1"/>
    <col min="4" max="4" width="4.8984375" bestFit="1" customWidth="1"/>
    <col min="5" max="5" width="4.296875" bestFit="1" customWidth="1"/>
    <col min="6" max="6" width="4.8984375" bestFit="1" customWidth="1"/>
    <col min="7" max="7" width="4.296875" customWidth="1"/>
    <col min="8" max="8" width="4.8984375" bestFit="1" customWidth="1"/>
    <col min="9" max="9" width="4.296875" bestFit="1" customWidth="1"/>
    <col min="10" max="10" width="9.296875" bestFit="1" customWidth="1"/>
    <col min="11" max="11" width="4.8984375" bestFit="1" customWidth="1"/>
    <col min="12" max="12" width="4.296875" bestFit="1" customWidth="1"/>
    <col min="13" max="13" width="4.8984375" bestFit="1" customWidth="1"/>
    <col min="14" max="14" width="4.296875" bestFit="1" customWidth="1"/>
    <col min="15" max="15" width="4.8984375" bestFit="1" customWidth="1"/>
    <col min="16" max="16" width="4.296875" bestFit="1" customWidth="1"/>
    <col min="17" max="17" width="9.296875" bestFit="1" customWidth="1"/>
    <col min="18" max="18" width="4.8984375" bestFit="1" customWidth="1"/>
    <col min="19" max="19" width="4.296875" bestFit="1" customWidth="1"/>
    <col min="20" max="20" width="4.8984375" bestFit="1" customWidth="1"/>
    <col min="21" max="21" width="4.296875" bestFit="1" customWidth="1"/>
    <col min="22" max="22" width="4.8984375" bestFit="1" customWidth="1"/>
    <col min="23" max="23" width="4.296875" bestFit="1" customWidth="1"/>
    <col min="24" max="24" width="9.296875" bestFit="1" customWidth="1"/>
    <col min="25" max="25" width="4.8984375" bestFit="1" customWidth="1"/>
    <col min="26" max="26" width="4.296875" bestFit="1" customWidth="1"/>
    <col min="27" max="27" width="4.8984375" bestFit="1" customWidth="1"/>
    <col min="28" max="28" width="4.296875" bestFit="1" customWidth="1"/>
    <col min="29" max="29" width="4.8984375" bestFit="1" customWidth="1"/>
    <col min="30" max="30" width="4.296875" bestFit="1" customWidth="1"/>
    <col min="31" max="31" width="9.296875" bestFit="1" customWidth="1"/>
    <col min="32" max="32" width="4.8984375" bestFit="1" customWidth="1"/>
    <col min="33" max="33" width="4.296875" bestFit="1" customWidth="1"/>
    <col min="34" max="34" width="4.8984375" bestFit="1" customWidth="1"/>
    <col min="35" max="35" width="4.296875" bestFit="1" customWidth="1"/>
    <col min="36" max="36" width="4.8984375" bestFit="1" customWidth="1"/>
    <col min="37" max="37" width="4.296875" bestFit="1" customWidth="1"/>
    <col min="38" max="38" width="9.296875" bestFit="1" customWidth="1"/>
    <col min="39" max="39" width="4.8984375" bestFit="1" customWidth="1"/>
    <col min="40" max="40" width="4.296875" bestFit="1" customWidth="1"/>
    <col min="41" max="41" width="4.8984375" bestFit="1" customWidth="1"/>
    <col min="42" max="42" width="4.296875" bestFit="1" customWidth="1"/>
    <col min="43" max="43" width="4.8984375" bestFit="1" customWidth="1"/>
    <col min="44" max="44" width="4.296875" bestFit="1" customWidth="1"/>
    <col min="45" max="45" width="9.296875" bestFit="1" customWidth="1"/>
    <col min="46" max="46" width="4.8984375" bestFit="1" customWidth="1"/>
    <col min="47" max="47" width="4.296875" bestFit="1" customWidth="1"/>
    <col min="48" max="48" width="4.8984375" bestFit="1" customWidth="1"/>
    <col min="49" max="49" width="4.296875" bestFit="1" customWidth="1"/>
    <col min="50" max="50" width="4.8984375" bestFit="1" customWidth="1"/>
    <col min="51" max="51" width="4.296875" bestFit="1" customWidth="1"/>
    <col min="52" max="52" width="9.296875" bestFit="1" customWidth="1"/>
    <col min="53" max="53" width="4.8984375" bestFit="1" customWidth="1"/>
    <col min="54" max="54" width="4.296875" bestFit="1" customWidth="1"/>
    <col min="55" max="55" width="4.8984375" bestFit="1" customWidth="1"/>
    <col min="56" max="56" width="4.296875" bestFit="1" customWidth="1"/>
    <col min="57" max="57" width="4.8984375" bestFit="1" customWidth="1"/>
    <col min="58" max="58" width="4.296875" bestFit="1" customWidth="1"/>
    <col min="59" max="59" width="9.296875" bestFit="1" customWidth="1"/>
    <col min="60" max="60" width="4.8984375" bestFit="1" customWidth="1"/>
    <col min="61" max="61" width="4.296875" bestFit="1" customWidth="1"/>
    <col min="62" max="62" width="4.8984375" bestFit="1" customWidth="1"/>
    <col min="63" max="63" width="4.296875" bestFit="1" customWidth="1"/>
    <col min="64" max="64" width="4.8984375" bestFit="1" customWidth="1"/>
    <col min="65" max="65" width="4.296875" bestFit="1" customWidth="1"/>
    <col min="66" max="66" width="9.296875" bestFit="1" customWidth="1"/>
    <col min="67" max="67" width="4.8984375" bestFit="1" customWidth="1"/>
    <col min="68" max="68" width="4.296875" bestFit="1" customWidth="1"/>
    <col min="69" max="69" width="4.8984375" bestFit="1" customWidth="1"/>
    <col min="70" max="70" width="4.296875" bestFit="1" customWidth="1"/>
    <col min="71" max="71" width="4.8984375" bestFit="1" customWidth="1"/>
    <col min="72" max="72" width="4.296875" bestFit="1" customWidth="1"/>
    <col min="73" max="73" width="9.296875" bestFit="1" customWidth="1"/>
    <col min="74" max="74" width="4.8984375" bestFit="1" customWidth="1"/>
    <col min="75" max="75" width="4.296875" bestFit="1" customWidth="1"/>
    <col min="76" max="76" width="4.8984375" bestFit="1" customWidth="1"/>
    <col min="77" max="77" width="4.296875" bestFit="1" customWidth="1"/>
    <col min="78" max="78" width="4.8984375" bestFit="1" customWidth="1"/>
    <col min="79" max="79" width="4.296875" bestFit="1" customWidth="1"/>
  </cols>
  <sheetData>
    <row r="2" spans="2:79" ht="22.8" customHeight="1" x14ac:dyDescent="0.25">
      <c r="C2" s="36" t="s">
        <v>5</v>
      </c>
      <c r="D2" s="36"/>
      <c r="E2" s="36"/>
      <c r="F2" s="36"/>
      <c r="G2" s="36"/>
      <c r="H2" s="36"/>
      <c r="I2" s="36"/>
      <c r="J2" s="36"/>
      <c r="K2" s="36">
        <v>2018</v>
      </c>
      <c r="L2" s="36"/>
      <c r="M2" s="27" t="s">
        <v>6</v>
      </c>
      <c r="N2" s="36">
        <v>2019</v>
      </c>
      <c r="O2" s="36"/>
    </row>
    <row r="3" spans="2:79" s="28" customFormat="1" ht="22.8" customHeight="1" x14ac:dyDescent="0.25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79" s="28" customFormat="1" ht="22.8" customHeight="1" x14ac:dyDescent="0.25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6" spans="2:79" hidden="1" x14ac:dyDescent="0.25">
      <c r="C6" s="2">
        <v>43344</v>
      </c>
      <c r="D6" s="44"/>
      <c r="E6" s="44"/>
      <c r="F6" s="44"/>
      <c r="G6" s="44"/>
      <c r="H6" s="44"/>
      <c r="I6" s="44"/>
      <c r="J6" s="2">
        <v>43374</v>
      </c>
      <c r="Q6" s="2">
        <v>43405</v>
      </c>
      <c r="X6" s="2">
        <v>43435</v>
      </c>
      <c r="AE6" s="2">
        <v>43101</v>
      </c>
      <c r="AL6" s="2">
        <v>43132</v>
      </c>
      <c r="AS6" s="2">
        <v>43160</v>
      </c>
      <c r="AZ6" s="2">
        <v>43191</v>
      </c>
      <c r="BG6" s="2">
        <v>43221</v>
      </c>
      <c r="BN6" s="2">
        <v>43252</v>
      </c>
      <c r="BU6" s="2">
        <v>43282</v>
      </c>
    </row>
    <row r="7" spans="2:79" s="1" customFormat="1" ht="27" customHeight="1" x14ac:dyDescent="0.25">
      <c r="C7" s="42" t="str">
        <f>IF($K$2&lt;&gt;"",PROPER(TEXT(C6,"mmmm")),"")</f>
        <v>Septembre</v>
      </c>
      <c r="D7" s="43" t="s">
        <v>0</v>
      </c>
      <c r="E7" s="43"/>
      <c r="F7" s="43" t="s">
        <v>3</v>
      </c>
      <c r="G7" s="43"/>
      <c r="H7" s="43" t="s">
        <v>4</v>
      </c>
      <c r="I7" s="43"/>
      <c r="J7" s="42" t="str">
        <f>IF($K$2&lt;&gt;"",PROPER(TEXT(J6,"mmmm")),"")</f>
        <v>Octobre</v>
      </c>
      <c r="K7" s="43" t="s">
        <v>0</v>
      </c>
      <c r="L7" s="43"/>
      <c r="M7" s="43" t="s">
        <v>3</v>
      </c>
      <c r="N7" s="43"/>
      <c r="O7" s="43" t="s">
        <v>4</v>
      </c>
      <c r="P7" s="43"/>
      <c r="Q7" s="45" t="str">
        <f>IF($K$2&lt;&gt;"",PROPER(TEXT(Q6,"mmmm")),"")</f>
        <v>Novembre</v>
      </c>
      <c r="R7" s="43" t="s">
        <v>0</v>
      </c>
      <c r="S7" s="43"/>
      <c r="T7" s="43" t="s">
        <v>3</v>
      </c>
      <c r="U7" s="43"/>
      <c r="V7" s="43" t="s">
        <v>4</v>
      </c>
      <c r="W7" s="43"/>
      <c r="X7" s="42" t="str">
        <f>IF($K$2&lt;&gt;"",PROPER(TEXT(X6,"mmmm")),"")</f>
        <v>Décembre</v>
      </c>
      <c r="Y7" s="43" t="s">
        <v>0</v>
      </c>
      <c r="Z7" s="43"/>
      <c r="AA7" s="43" t="s">
        <v>3</v>
      </c>
      <c r="AB7" s="43"/>
      <c r="AC7" s="43" t="s">
        <v>4</v>
      </c>
      <c r="AD7" s="43"/>
      <c r="AE7" s="42" t="str">
        <f>IF($N$2&lt;&gt;"",PROPER(TEXT(AE6,"mmmm")),"")</f>
        <v>Janvier</v>
      </c>
      <c r="AF7" s="43" t="s">
        <v>0</v>
      </c>
      <c r="AG7" s="43"/>
      <c r="AH7" s="43" t="s">
        <v>3</v>
      </c>
      <c r="AI7" s="43"/>
      <c r="AJ7" s="43" t="s">
        <v>4</v>
      </c>
      <c r="AK7" s="43"/>
      <c r="AL7" s="42" t="str">
        <f>IF($N$2&lt;&gt;"",PROPER(TEXT(AL6,"mmmm")),"")</f>
        <v>Février</v>
      </c>
      <c r="AM7" s="43" t="s">
        <v>0</v>
      </c>
      <c r="AN7" s="43"/>
      <c r="AO7" s="43" t="s">
        <v>3</v>
      </c>
      <c r="AP7" s="43"/>
      <c r="AQ7" s="43" t="s">
        <v>4</v>
      </c>
      <c r="AR7" s="43"/>
      <c r="AS7" s="42" t="str">
        <f>IF($N$2&lt;&gt;"",PROPER(TEXT(AS6,"mmmm")),"")</f>
        <v>Mars</v>
      </c>
      <c r="AT7" s="43" t="s">
        <v>0</v>
      </c>
      <c r="AU7" s="43"/>
      <c r="AV7" s="43" t="s">
        <v>3</v>
      </c>
      <c r="AW7" s="43"/>
      <c r="AX7" s="43" t="s">
        <v>4</v>
      </c>
      <c r="AY7" s="43"/>
      <c r="AZ7" s="42" t="str">
        <f>IF($N$2&lt;&gt;"",PROPER(TEXT(AZ6,"mmmm")),"")</f>
        <v>Avril</v>
      </c>
      <c r="BA7" s="43" t="s">
        <v>0</v>
      </c>
      <c r="BB7" s="43"/>
      <c r="BC7" s="43" t="s">
        <v>3</v>
      </c>
      <c r="BD7" s="43"/>
      <c r="BE7" s="43" t="s">
        <v>4</v>
      </c>
      <c r="BF7" s="43"/>
      <c r="BG7" s="42" t="str">
        <f>IF($N$2&lt;&gt;"",PROPER(TEXT(BG6,"mmmm")),"")</f>
        <v>Mai</v>
      </c>
      <c r="BH7" s="43" t="s">
        <v>0</v>
      </c>
      <c r="BI7" s="43"/>
      <c r="BJ7" s="43" t="s">
        <v>3</v>
      </c>
      <c r="BK7" s="43"/>
      <c r="BL7" s="43" t="s">
        <v>4</v>
      </c>
      <c r="BM7" s="43"/>
      <c r="BN7" s="42" t="str">
        <f>IF($N$2&lt;&gt;"",PROPER(TEXT(BN6,"mmmm")),"")</f>
        <v>Juin</v>
      </c>
      <c r="BO7" s="43" t="s">
        <v>0</v>
      </c>
      <c r="BP7" s="43"/>
      <c r="BQ7" s="43" t="s">
        <v>3</v>
      </c>
      <c r="BR7" s="43"/>
      <c r="BS7" s="43" t="s">
        <v>4</v>
      </c>
      <c r="BT7" s="43"/>
      <c r="BU7" s="42" t="str">
        <f>IF($N$2&lt;&gt;"",PROPER(TEXT(BU6,"mmmm")),"")</f>
        <v>Juillet</v>
      </c>
      <c r="BV7" s="43" t="s">
        <v>0</v>
      </c>
      <c r="BW7" s="43"/>
      <c r="BX7" s="43" t="s">
        <v>3</v>
      </c>
      <c r="BY7" s="43"/>
      <c r="BZ7" s="43" t="s">
        <v>4</v>
      </c>
      <c r="CA7" s="43"/>
    </row>
    <row r="8" spans="2:79" s="1" customFormat="1" ht="27" customHeight="1" x14ac:dyDescent="0.25">
      <c r="C8" s="42"/>
      <c r="D8" s="21" t="s">
        <v>1</v>
      </c>
      <c r="E8" s="21" t="s">
        <v>2</v>
      </c>
      <c r="F8" s="21" t="s">
        <v>1</v>
      </c>
      <c r="G8" s="21" t="s">
        <v>2</v>
      </c>
      <c r="H8" s="21" t="s">
        <v>1</v>
      </c>
      <c r="I8" s="21" t="s">
        <v>2</v>
      </c>
      <c r="J8" s="42"/>
      <c r="K8" s="21" t="s">
        <v>1</v>
      </c>
      <c r="L8" s="21" t="s">
        <v>2</v>
      </c>
      <c r="M8" s="21" t="s">
        <v>1</v>
      </c>
      <c r="N8" s="21" t="s">
        <v>2</v>
      </c>
      <c r="O8" s="21" t="s">
        <v>1</v>
      </c>
      <c r="P8" s="21" t="s">
        <v>2</v>
      </c>
      <c r="Q8" s="45"/>
      <c r="R8" s="21" t="s">
        <v>1</v>
      </c>
      <c r="S8" s="21" t="s">
        <v>2</v>
      </c>
      <c r="T8" s="21" t="s">
        <v>1</v>
      </c>
      <c r="U8" s="21" t="s">
        <v>2</v>
      </c>
      <c r="V8" s="21" t="s">
        <v>1</v>
      </c>
      <c r="W8" s="21" t="s">
        <v>2</v>
      </c>
      <c r="X8" s="42"/>
      <c r="Y8" s="21" t="s">
        <v>1</v>
      </c>
      <c r="Z8" s="21" t="s">
        <v>2</v>
      </c>
      <c r="AA8" s="21" t="s">
        <v>1</v>
      </c>
      <c r="AB8" s="21" t="s">
        <v>2</v>
      </c>
      <c r="AC8" s="21" t="s">
        <v>1</v>
      </c>
      <c r="AD8" s="21" t="s">
        <v>2</v>
      </c>
      <c r="AE8" s="42"/>
      <c r="AF8" s="21" t="s">
        <v>1</v>
      </c>
      <c r="AG8" s="21" t="s">
        <v>2</v>
      </c>
      <c r="AH8" s="21" t="s">
        <v>1</v>
      </c>
      <c r="AI8" s="21" t="s">
        <v>2</v>
      </c>
      <c r="AJ8" s="21" t="s">
        <v>1</v>
      </c>
      <c r="AK8" s="21" t="s">
        <v>2</v>
      </c>
      <c r="AL8" s="42"/>
      <c r="AM8" s="21" t="s">
        <v>1</v>
      </c>
      <c r="AN8" s="21" t="s">
        <v>2</v>
      </c>
      <c r="AO8" s="21" t="s">
        <v>1</v>
      </c>
      <c r="AP8" s="21" t="s">
        <v>2</v>
      </c>
      <c r="AQ8" s="21" t="s">
        <v>1</v>
      </c>
      <c r="AR8" s="21" t="s">
        <v>2</v>
      </c>
      <c r="AS8" s="42"/>
      <c r="AT8" s="21" t="s">
        <v>1</v>
      </c>
      <c r="AU8" s="21" t="s">
        <v>2</v>
      </c>
      <c r="AV8" s="21" t="s">
        <v>1</v>
      </c>
      <c r="AW8" s="21" t="s">
        <v>2</v>
      </c>
      <c r="AX8" s="21" t="s">
        <v>1</v>
      </c>
      <c r="AY8" s="21" t="s">
        <v>2</v>
      </c>
      <c r="AZ8" s="42"/>
      <c r="BA8" s="21" t="s">
        <v>1</v>
      </c>
      <c r="BB8" s="21" t="s">
        <v>2</v>
      </c>
      <c r="BC8" s="21" t="s">
        <v>1</v>
      </c>
      <c r="BD8" s="21" t="s">
        <v>2</v>
      </c>
      <c r="BE8" s="21" t="s">
        <v>1</v>
      </c>
      <c r="BF8" s="21" t="s">
        <v>2</v>
      </c>
      <c r="BG8" s="42"/>
      <c r="BH8" s="21" t="s">
        <v>1</v>
      </c>
      <c r="BI8" s="21" t="s">
        <v>2</v>
      </c>
      <c r="BJ8" s="21" t="s">
        <v>1</v>
      </c>
      <c r="BK8" s="21" t="s">
        <v>2</v>
      </c>
      <c r="BL8" s="21" t="s">
        <v>1</v>
      </c>
      <c r="BM8" s="21" t="s">
        <v>2</v>
      </c>
      <c r="BN8" s="42"/>
      <c r="BO8" s="21" t="s">
        <v>1</v>
      </c>
      <c r="BP8" s="21" t="s">
        <v>2</v>
      </c>
      <c r="BQ8" s="21" t="s">
        <v>1</v>
      </c>
      <c r="BR8" s="21" t="s">
        <v>2</v>
      </c>
      <c r="BS8" s="21" t="s">
        <v>1</v>
      </c>
      <c r="BT8" s="21" t="s">
        <v>2</v>
      </c>
      <c r="BU8" s="42"/>
      <c r="BV8" s="21" t="s">
        <v>1</v>
      </c>
      <c r="BW8" s="21" t="s">
        <v>2</v>
      </c>
      <c r="BX8" s="21" t="s">
        <v>1</v>
      </c>
      <c r="BY8" s="21" t="s">
        <v>2</v>
      </c>
      <c r="BZ8" s="21" t="s">
        <v>1</v>
      </c>
      <c r="CA8" s="21" t="s">
        <v>2</v>
      </c>
    </row>
    <row r="9" spans="2:79" ht="21" customHeight="1" x14ac:dyDescent="0.25">
      <c r="B9">
        <v>1</v>
      </c>
      <c r="C9" s="8">
        <f>IF($K$2&lt;&gt;"",DATE($K$2,MONTH(C6),$B9),"")</f>
        <v>43344</v>
      </c>
      <c r="D9" s="25" t="str">
        <f>IF(OR(WEEKDAY($C9,2)=3,WEEKDAY($C9,2)&gt;5,COUNTIF(Paramètres!$C$6:$C$93,$C9)),"",Paramètres!$K$15)</f>
        <v/>
      </c>
      <c r="E9" s="25" t="str">
        <f>IF(OR(WEEKDAY($C9,2)=3,WEEKDAY($C9,2)&gt;5,COUNTIF(Paramètres!$C$6:$C$14,$C95)),"",Paramètres!$K$14)</f>
        <v/>
      </c>
      <c r="F9" s="25" t="str">
        <f>IF(OR(WEEKDAY($C9,2)=3,WEEKDAY($C9,2)&gt;5,COUNTIF(Paramètres!$C$6:$C$14,$C95)),"",Paramètres!$K$15)</f>
        <v/>
      </c>
      <c r="G9" s="25" t="str">
        <f>IF(OR(WEEKDAY($C9,2)=3,WEEKDAY($C9,2)&gt;5,COUNTIF(Paramètres!$C$6:$C$93,$C9)),"",Paramètres!$K$14)</f>
        <v/>
      </c>
      <c r="H9" s="25" t="str">
        <f>IF(OR(WEEKDAY($C9,2)=3,WEEKDAY($C9,2)&gt;5,COUNTIF(Paramètres!$C$6:$C$93,$C9)),"",Paramètres!$K$15)</f>
        <v/>
      </c>
      <c r="I9" s="25" t="str">
        <f>IF(OR(WEEKDAY($C9,2)=3,WEEKDAY($C9,2)&gt;5,COUNTIF(Paramètres!$C$6:$C$93,$C9)),"",Paramètres!$K$14)</f>
        <v/>
      </c>
      <c r="J9" s="8">
        <f>IF($K$2&lt;&gt;"",DATE($K$2,MONTH(J6),$B9),"")</f>
        <v>43374</v>
      </c>
      <c r="K9" s="9"/>
      <c r="L9" s="9">
        <f>IF(OR(WEEKDAY($J9,2)=3,WEEKDAY($J9,2)&gt;5,COUNTIF(Paramètres!$C$6:$C$14,$J9)),"",Paramètres!$K$14)</f>
        <v>3.4</v>
      </c>
      <c r="M9" s="9"/>
      <c r="N9" s="9"/>
      <c r="O9" s="9"/>
      <c r="P9" s="9"/>
      <c r="Q9" s="8">
        <f>IF($K$2&lt;&gt;"",DATE($K$2,MONTH(Q6),$B9),"")</f>
        <v>43405</v>
      </c>
      <c r="R9" s="9"/>
      <c r="S9" s="9"/>
      <c r="T9" s="9"/>
      <c r="U9" s="9"/>
      <c r="V9" s="9"/>
      <c r="W9" s="9"/>
      <c r="X9" s="8">
        <f>IF($K$2&lt;&gt;"",DATE($K$2,MONTH(X6),$B9),"")</f>
        <v>43435</v>
      </c>
      <c r="Y9" s="9"/>
      <c r="Z9" s="9"/>
      <c r="AA9" s="9"/>
      <c r="AB9" s="9"/>
      <c r="AC9" s="9"/>
      <c r="AD9" s="9"/>
      <c r="AE9" s="8">
        <f>IF($N$2&lt;&gt;"",DATE($N$2,MONTH(AE6),$B9),"")</f>
        <v>43466</v>
      </c>
      <c r="AF9" s="9"/>
      <c r="AG9" s="9"/>
      <c r="AH9" s="9"/>
      <c r="AI9" s="9"/>
      <c r="AJ9" s="9"/>
      <c r="AK9" s="9"/>
      <c r="AL9" s="8">
        <f>IF($N$2&lt;&gt;"",DATE($N$2,MONTH(AL6),$B9),"")</f>
        <v>43497</v>
      </c>
      <c r="AM9" s="9"/>
      <c r="AN9" s="9"/>
      <c r="AO9" s="9"/>
      <c r="AP9" s="9"/>
      <c r="AQ9" s="9"/>
      <c r="AR9" s="9"/>
      <c r="AS9" s="8">
        <f>IF($N$2&lt;&gt;"",DATE($N$2,MONTH(AS6),$B9),"")</f>
        <v>43525</v>
      </c>
      <c r="AT9" s="9"/>
      <c r="AU9" s="9"/>
      <c r="AV9" s="9"/>
      <c r="AW9" s="9"/>
      <c r="AX9" s="9"/>
      <c r="AY9" s="9"/>
      <c r="AZ9" s="8">
        <f>IF($N$2&lt;&gt;"",DATE($N$2,MONTH(AZ6),$B9),"")</f>
        <v>43556</v>
      </c>
      <c r="BA9" s="9"/>
      <c r="BB9" s="9"/>
      <c r="BC9" s="9"/>
      <c r="BD9" s="9"/>
      <c r="BE9" s="9"/>
      <c r="BF9" s="9"/>
      <c r="BG9" s="8">
        <f>IF($N$2&lt;&gt;"",DATE($N$2,MONTH(BG6),$B9),"")</f>
        <v>43586</v>
      </c>
      <c r="BH9" s="9"/>
      <c r="BI9" s="9"/>
      <c r="BJ9" s="9"/>
      <c r="BK9" s="9"/>
      <c r="BL9" s="9"/>
      <c r="BM9" s="9"/>
      <c r="BN9" s="8">
        <f>IF($N$2&lt;&gt;"",DATE($N$2,MONTH(BN6),$B9),"")</f>
        <v>43617</v>
      </c>
      <c r="BO9" s="9"/>
      <c r="BP9" s="9"/>
      <c r="BQ9" s="9"/>
      <c r="BR9" s="9"/>
      <c r="BS9" s="9"/>
      <c r="BT9" s="9"/>
      <c r="BU9" s="8">
        <f>IF($N$2&lt;&gt;"",DATE($N$2,MONTH(BU6),$B9),"")</f>
        <v>43647</v>
      </c>
      <c r="BV9" s="9"/>
      <c r="BW9" s="9"/>
      <c r="BX9" s="9"/>
      <c r="BY9" s="9"/>
      <c r="BZ9" s="9"/>
      <c r="CA9" s="9"/>
    </row>
    <row r="10" spans="2:79" ht="21" customHeight="1" x14ac:dyDescent="0.25">
      <c r="B10">
        <v>2</v>
      </c>
      <c r="C10" s="8">
        <f t="shared" ref="C10:C39" si="0">IF($K$2&lt;&gt;"",IF(MONTH(DATE($K$2,MONTH(C$6),$B10))=MONTH(C$6),DATE($K$2,MONTH(C$6),$B10),""),"")</f>
        <v>43345</v>
      </c>
      <c r="D10" s="25" t="str">
        <f>IF(OR(WEEKDAY($C10,2)=3,WEEKDAY($C10,2)&gt;5,COUNTIF(Paramètres!$C$6:$C$93,$C10)),"",Paramètres!$K$15)</f>
        <v/>
      </c>
      <c r="E10" s="25" t="str">
        <f>IF(OR(WEEKDAY($C10,2)=3,WEEKDAY($C10,2)&gt;5,COUNTIF(Paramètres!$C$6:$C$14,$C96)),"",Paramètres!$K$14)</f>
        <v/>
      </c>
      <c r="F10" s="25" t="str">
        <f>IF(OR(WEEKDAY($C10,2)=3,WEEKDAY($C10,2)&gt;5,COUNTIF(Paramètres!$C$6:$C$14,$C96)),"",Paramètres!$K$15)</f>
        <v/>
      </c>
      <c r="G10" s="25" t="str">
        <f>IF(OR(WEEKDAY($C10,2)=3,WEEKDAY($C10,2)&gt;5,COUNTIF(Paramètres!$C$6:$C$93,$C10)),"",Paramètres!$K$14)</f>
        <v/>
      </c>
      <c r="H10" s="25" t="str">
        <f>IF(OR(WEEKDAY($C10,2)=3,WEEKDAY($C10,2)&gt;5,COUNTIF(Paramètres!$C$6:$C$93,$C10)),"",Paramètres!$K$15)</f>
        <v/>
      </c>
      <c r="I10" s="25" t="str">
        <f>IF(OR(WEEKDAY($C10,2)=3,WEEKDAY($C10,2)&gt;5,COUNTIF(Paramètres!$C$6:$C$93,$C10)),"",Paramètres!$K$14)</f>
        <v/>
      </c>
      <c r="J10" s="8">
        <f t="shared" ref="J10:J39" si="1">IF($K$2&lt;&gt;"",IF(MONTH(DATE($K$2,MONTH(J$6),$B10))=MONTH(J$6),DATE($K$2,MONTH(J$6),$B10),""),"")</f>
        <v>43375</v>
      </c>
      <c r="K10" s="9"/>
      <c r="L10" s="9">
        <f>IF(OR(WEEKDAY($J10,2)=3,WEEKDAY($J10,2)&gt;5,COUNTIF(Paramètres!$C$6:$C$14,$J10)),"",Paramètres!$K$14)</f>
        <v>3.4</v>
      </c>
      <c r="M10" s="9"/>
      <c r="N10" s="9"/>
      <c r="O10" s="9"/>
      <c r="P10" s="9"/>
      <c r="Q10" s="8">
        <f t="shared" ref="Q10:Q39" si="2">IF($K$2&lt;&gt;"",IF(MONTH(DATE($K$2,MONTH(Q$6),$B10))=MONTH(Q$6),DATE($K$2,MONTH(Q$6),$B10),""),"")</f>
        <v>43406</v>
      </c>
      <c r="R10" s="9"/>
      <c r="S10" s="9"/>
      <c r="T10" s="9"/>
      <c r="U10" s="9"/>
      <c r="V10" s="9"/>
      <c r="W10" s="9"/>
      <c r="X10" s="8">
        <f t="shared" ref="X10:X39" si="3">IF($K$2&lt;&gt;"",IF(MONTH(DATE($K$2,MONTH(X$6),$B10))=MONTH(X$6),DATE($K$2,MONTH(X$6),$B10),""),"")</f>
        <v>43436</v>
      </c>
      <c r="Y10" s="9"/>
      <c r="Z10" s="9"/>
      <c r="AA10" s="9"/>
      <c r="AB10" s="9"/>
      <c r="AC10" s="9"/>
      <c r="AD10" s="9"/>
      <c r="AE10" s="8">
        <f t="shared" ref="AE10:AE39" si="4">IF($N$2&lt;&gt;"",IF(MONTH(DATE($N$2,MONTH(AE$6),$B10))=MONTH(AE$6),DATE($N$2,MONTH(AE$6),$B10),""),"")</f>
        <v>43467</v>
      </c>
      <c r="AF10" s="9"/>
      <c r="AG10" s="9"/>
      <c r="AH10" s="9"/>
      <c r="AI10" s="9"/>
      <c r="AJ10" s="9"/>
      <c r="AK10" s="9"/>
      <c r="AL10" s="8">
        <f t="shared" ref="AL10:AL39" si="5">IF($N$2&lt;&gt;"",IF(MONTH(DATE($N$2,MONTH(AL$6),$B10))=MONTH(AL$6),DATE($N$2,MONTH(AL$6),$B10),""),"")</f>
        <v>43498</v>
      </c>
      <c r="AM10" s="9"/>
      <c r="AN10" s="9"/>
      <c r="AO10" s="9"/>
      <c r="AP10" s="9"/>
      <c r="AQ10" s="9"/>
      <c r="AR10" s="9"/>
      <c r="AS10" s="8">
        <f t="shared" ref="AS10:AS39" si="6">IF($N$2&lt;&gt;"",IF(MONTH(DATE($N$2,MONTH(AS$6),$B10))=MONTH(AS$6),DATE($N$2,MONTH(AS$6),$B10),""),"")</f>
        <v>43526</v>
      </c>
      <c r="AT10" s="9"/>
      <c r="AU10" s="9"/>
      <c r="AV10" s="9"/>
      <c r="AW10" s="9"/>
      <c r="AX10" s="9"/>
      <c r="AY10" s="9"/>
      <c r="AZ10" s="8">
        <f t="shared" ref="AZ10:AZ39" si="7">IF($N$2&lt;&gt;"",IF(MONTH(DATE($N$2,MONTH(AZ$6),$B10))=MONTH(AZ$6),DATE($N$2,MONTH(AZ$6),$B10),""),"")</f>
        <v>43557</v>
      </c>
      <c r="BA10" s="9"/>
      <c r="BB10" s="9"/>
      <c r="BC10" s="9"/>
      <c r="BD10" s="9"/>
      <c r="BE10" s="9"/>
      <c r="BF10" s="9"/>
      <c r="BG10" s="8">
        <f t="shared" ref="BG10:BG39" si="8">IF($N$2&lt;&gt;"",IF(MONTH(DATE($N$2,MONTH(BG$6),$B10))=MONTH(BG$6),DATE($N$2,MONTH(BG$6),$B10),""),"")</f>
        <v>43587</v>
      </c>
      <c r="BH10" s="9"/>
      <c r="BI10" s="9"/>
      <c r="BJ10" s="9"/>
      <c r="BK10" s="9"/>
      <c r="BL10" s="9"/>
      <c r="BM10" s="9"/>
      <c r="BN10" s="8">
        <f t="shared" ref="BN10:BN39" si="9">IF($N$2&lt;&gt;"",IF(MONTH(DATE($N$2,MONTH(BN$6),$B10))=MONTH(BN$6),DATE($N$2,MONTH(BN$6),$B10),""),"")</f>
        <v>43618</v>
      </c>
      <c r="BO10" s="9"/>
      <c r="BP10" s="9"/>
      <c r="BQ10" s="9"/>
      <c r="BR10" s="9"/>
      <c r="BS10" s="9"/>
      <c r="BT10" s="9"/>
      <c r="BU10" s="8">
        <f t="shared" ref="BU10:BU39" si="10">IF($N$2&lt;&gt;"",IF(MONTH(DATE($N$2,MONTH(BU$6),$B10))=MONTH(BU$6),DATE($N$2,MONTH(BU$6),$B10),""),"")</f>
        <v>43648</v>
      </c>
      <c r="BV10" s="9"/>
      <c r="BW10" s="9"/>
      <c r="BX10" s="9"/>
      <c r="BY10" s="9"/>
      <c r="BZ10" s="9"/>
      <c r="CA10" s="9"/>
    </row>
    <row r="11" spans="2:79" ht="21" customHeight="1" x14ac:dyDescent="0.25">
      <c r="B11">
        <v>3</v>
      </c>
      <c r="C11" s="8">
        <f t="shared" si="0"/>
        <v>43346</v>
      </c>
      <c r="D11" s="25">
        <f>IF(OR(WEEKDAY($C11,2)=3,WEEKDAY($C11,2)&gt;5,COUNTIF(Paramètres!$C$6:$C$93,$C11)),"",Paramètres!$K$15)</f>
        <v>5</v>
      </c>
      <c r="E11" s="25">
        <f>IF(OR(WEEKDAY($C11,2)=3,WEEKDAY($C11,2)&gt;5,COUNTIF(Paramètres!$C$6:$C$14,$C97)),"",Paramètres!$K$14)</f>
        <v>3.4</v>
      </c>
      <c r="F11" s="25">
        <f>IF(OR(WEEKDAY($C11,2)=3,WEEKDAY($C11,2)&gt;5,COUNTIF(Paramètres!$C$6:$C$14,$C97)),"",Paramètres!$K$15)</f>
        <v>5</v>
      </c>
      <c r="G11" s="25">
        <f>IF(OR(WEEKDAY($C11,2)=3,WEEKDAY($C11,2)&gt;5,COUNTIF(Paramètres!$C$6:$C$93,$C11)),"",Paramètres!$K$14)</f>
        <v>3.4</v>
      </c>
      <c r="H11" s="25">
        <f>IF(OR(WEEKDAY($C11,2)=3,WEEKDAY($C11,2)&gt;5,COUNTIF(Paramètres!$C$6:$C$93,$C11)),"",Paramètres!$K$15)</f>
        <v>5</v>
      </c>
      <c r="I11" s="25">
        <f>IF(OR(WEEKDAY($C11,2)=3,WEEKDAY($C11,2)&gt;5,COUNTIF(Paramètres!$C$6:$C$93,$C11)),"",Paramètres!$K$14)</f>
        <v>3.4</v>
      </c>
      <c r="J11" s="8">
        <f t="shared" si="1"/>
        <v>43376</v>
      </c>
      <c r="K11" s="9"/>
      <c r="L11" s="9" t="str">
        <f>IF(OR(WEEKDAY($J11,2)=3,WEEKDAY($J11,2)&gt;5,COUNTIF(Paramètres!$C$6:$C$14,$J11)),"",Paramètres!$K$14)</f>
        <v/>
      </c>
      <c r="M11" s="9"/>
      <c r="N11" s="9"/>
      <c r="O11" s="9"/>
      <c r="P11" s="9"/>
      <c r="Q11" s="8">
        <f t="shared" si="2"/>
        <v>43407</v>
      </c>
      <c r="R11" s="9"/>
      <c r="S11" s="9"/>
      <c r="T11" s="9"/>
      <c r="U11" s="9"/>
      <c r="V11" s="9"/>
      <c r="W11" s="9"/>
      <c r="X11" s="8">
        <f t="shared" si="3"/>
        <v>43437</v>
      </c>
      <c r="Y11" s="9"/>
      <c r="Z11" s="9"/>
      <c r="AA11" s="9"/>
      <c r="AB11" s="9"/>
      <c r="AC11" s="9"/>
      <c r="AD11" s="9"/>
      <c r="AE11" s="8">
        <f t="shared" si="4"/>
        <v>43468</v>
      </c>
      <c r="AF11" s="9"/>
      <c r="AG11" s="9"/>
      <c r="AH11" s="9"/>
      <c r="AI11" s="9"/>
      <c r="AJ11" s="9"/>
      <c r="AK11" s="9"/>
      <c r="AL11" s="8">
        <f t="shared" si="5"/>
        <v>43499</v>
      </c>
      <c r="AM11" s="9"/>
      <c r="AN11" s="9"/>
      <c r="AO11" s="9"/>
      <c r="AP11" s="9"/>
      <c r="AQ11" s="9"/>
      <c r="AR11" s="9"/>
      <c r="AS11" s="8">
        <f t="shared" si="6"/>
        <v>43527</v>
      </c>
      <c r="AT11" s="9"/>
      <c r="AU11" s="9"/>
      <c r="AV11" s="9"/>
      <c r="AW11" s="9"/>
      <c r="AX11" s="9"/>
      <c r="AY11" s="9"/>
      <c r="AZ11" s="8">
        <f t="shared" si="7"/>
        <v>43558</v>
      </c>
      <c r="BA11" s="9"/>
      <c r="BB11" s="9"/>
      <c r="BC11" s="9"/>
      <c r="BD11" s="9"/>
      <c r="BE11" s="9"/>
      <c r="BF11" s="9"/>
      <c r="BG11" s="8">
        <f t="shared" si="8"/>
        <v>43588</v>
      </c>
      <c r="BH11" s="9"/>
      <c r="BI11" s="9"/>
      <c r="BJ11" s="9"/>
      <c r="BK11" s="9"/>
      <c r="BL11" s="9"/>
      <c r="BM11" s="9"/>
      <c r="BN11" s="8">
        <f t="shared" si="9"/>
        <v>43619</v>
      </c>
      <c r="BO11" s="9"/>
      <c r="BP11" s="9"/>
      <c r="BQ11" s="9"/>
      <c r="BR11" s="9"/>
      <c r="BS11" s="9"/>
      <c r="BT11" s="9"/>
      <c r="BU11" s="8">
        <f t="shared" si="10"/>
        <v>43649</v>
      </c>
      <c r="BV11" s="9"/>
      <c r="BW11" s="9"/>
      <c r="BX11" s="9"/>
      <c r="BY11" s="9"/>
      <c r="BZ11" s="9"/>
      <c r="CA11" s="9"/>
    </row>
    <row r="12" spans="2:79" ht="21" customHeight="1" x14ac:dyDescent="0.25">
      <c r="B12">
        <v>4</v>
      </c>
      <c r="C12" s="8">
        <f t="shared" si="0"/>
        <v>43347</v>
      </c>
      <c r="D12" s="25">
        <f>IF(OR(WEEKDAY($C12,2)=3,WEEKDAY($C12,2)&gt;5,COUNTIF(Paramètres!$C$6:$C$93,$C12)),"",Paramètres!$K$15)</f>
        <v>5</v>
      </c>
      <c r="E12" s="25">
        <f>IF(OR(WEEKDAY($C12,2)=3,WEEKDAY($C12,2)&gt;5,COUNTIF(Paramètres!$C$6:$C$14,$C98)),"",Paramètres!$K$14)</f>
        <v>3.4</v>
      </c>
      <c r="F12" s="25">
        <f>IF(OR(WEEKDAY($C12,2)=3,WEEKDAY($C12,2)&gt;5,COUNTIF(Paramètres!$C$6:$C$14,$C98)),"",Paramètres!$K$15)</f>
        <v>5</v>
      </c>
      <c r="G12" s="25">
        <f>IF(OR(WEEKDAY($C12,2)=3,WEEKDAY($C12,2)&gt;5,COUNTIF(Paramètres!$C$6:$C$93,$C12)),"",Paramètres!$K$14)</f>
        <v>3.4</v>
      </c>
      <c r="H12" s="25">
        <f>IF(OR(WEEKDAY($C12,2)=3,WEEKDAY($C12,2)&gt;5,COUNTIF(Paramètres!$C$6:$C$93,$C12)),"",Paramètres!$K$15)</f>
        <v>5</v>
      </c>
      <c r="I12" s="25">
        <f>IF(OR(WEEKDAY($C12,2)=3,WEEKDAY($C12,2)&gt;5,COUNTIF(Paramètres!$C$6:$C$93,$C12)),"",Paramètres!$K$14)</f>
        <v>3.4</v>
      </c>
      <c r="J12" s="8">
        <f t="shared" si="1"/>
        <v>43377</v>
      </c>
      <c r="K12" s="9"/>
      <c r="L12" s="9">
        <f>IF(OR(WEEKDAY($J12,2)=3,WEEKDAY($J12,2)&gt;5,COUNTIF(Paramètres!$C$6:$C$14,$J12)),"",Paramètres!$K$14)</f>
        <v>3.4</v>
      </c>
      <c r="M12" s="9"/>
      <c r="N12" s="9"/>
      <c r="O12" s="9"/>
      <c r="P12" s="9"/>
      <c r="Q12" s="8">
        <f t="shared" si="2"/>
        <v>43408</v>
      </c>
      <c r="R12" s="9"/>
      <c r="S12" s="9"/>
      <c r="T12" s="9"/>
      <c r="U12" s="9"/>
      <c r="V12" s="9"/>
      <c r="W12" s="9"/>
      <c r="X12" s="8">
        <f t="shared" si="3"/>
        <v>43438</v>
      </c>
      <c r="Y12" s="9"/>
      <c r="Z12" s="9"/>
      <c r="AA12" s="9"/>
      <c r="AB12" s="9"/>
      <c r="AC12" s="9"/>
      <c r="AD12" s="9"/>
      <c r="AE12" s="8">
        <f t="shared" si="4"/>
        <v>43469</v>
      </c>
      <c r="AF12" s="9"/>
      <c r="AG12" s="9"/>
      <c r="AH12" s="9"/>
      <c r="AI12" s="9"/>
      <c r="AJ12" s="9"/>
      <c r="AK12" s="9"/>
      <c r="AL12" s="8">
        <f t="shared" si="5"/>
        <v>43500</v>
      </c>
      <c r="AM12" s="9"/>
      <c r="AN12" s="9"/>
      <c r="AO12" s="9"/>
      <c r="AP12" s="9"/>
      <c r="AQ12" s="9"/>
      <c r="AR12" s="9"/>
      <c r="AS12" s="8">
        <f t="shared" si="6"/>
        <v>43528</v>
      </c>
      <c r="AT12" s="9"/>
      <c r="AU12" s="9"/>
      <c r="AV12" s="9"/>
      <c r="AW12" s="9"/>
      <c r="AX12" s="9"/>
      <c r="AY12" s="9"/>
      <c r="AZ12" s="8">
        <f t="shared" si="7"/>
        <v>43559</v>
      </c>
      <c r="BA12" s="9"/>
      <c r="BB12" s="9"/>
      <c r="BC12" s="9"/>
      <c r="BD12" s="9"/>
      <c r="BE12" s="9"/>
      <c r="BF12" s="9"/>
      <c r="BG12" s="8">
        <f t="shared" si="8"/>
        <v>43589</v>
      </c>
      <c r="BH12" s="9"/>
      <c r="BI12" s="9"/>
      <c r="BJ12" s="9"/>
      <c r="BK12" s="9"/>
      <c r="BL12" s="9"/>
      <c r="BM12" s="9"/>
      <c r="BN12" s="8">
        <f t="shared" si="9"/>
        <v>43620</v>
      </c>
      <c r="BO12" s="9"/>
      <c r="BP12" s="9"/>
      <c r="BQ12" s="9"/>
      <c r="BR12" s="9"/>
      <c r="BS12" s="9"/>
      <c r="BT12" s="9"/>
      <c r="BU12" s="8">
        <f t="shared" si="10"/>
        <v>43650</v>
      </c>
      <c r="BV12" s="9"/>
      <c r="BW12" s="9"/>
      <c r="BX12" s="9"/>
      <c r="BY12" s="9"/>
      <c r="BZ12" s="9"/>
      <c r="CA12" s="9"/>
    </row>
    <row r="13" spans="2:79" ht="21" customHeight="1" x14ac:dyDescent="0.25">
      <c r="B13">
        <v>5</v>
      </c>
      <c r="C13" s="8">
        <f t="shared" si="0"/>
        <v>43348</v>
      </c>
      <c r="D13" s="25" t="str">
        <f>IF(OR(WEEKDAY($C13,2)=3,WEEKDAY($C13,2)&gt;5,COUNTIF(Paramètres!$C$6:$C$93,$C13)),"",Paramètres!$K$15)</f>
        <v/>
      </c>
      <c r="E13" s="25" t="str">
        <f>IF(OR(WEEKDAY($C13,2)=3,WEEKDAY($C13,2)&gt;5,COUNTIF(Paramètres!$C$6:$C$14,$C99)),"",Paramètres!$K$14)</f>
        <v/>
      </c>
      <c r="F13" s="25" t="str">
        <f>IF(OR(WEEKDAY($C13,2)=3,WEEKDAY($C13,2)&gt;5,COUNTIF(Paramètres!$C$6:$C$14,$C99)),"",Paramètres!$K$15)</f>
        <v/>
      </c>
      <c r="G13" s="25" t="str">
        <f>IF(OR(WEEKDAY($C13,2)=3,WEEKDAY($C13,2)&gt;5,COUNTIF(Paramètres!$C$6:$C$93,$C13)),"",Paramètres!$K$14)</f>
        <v/>
      </c>
      <c r="H13" s="25" t="str">
        <f>IF(OR(WEEKDAY($C13,2)=3,WEEKDAY($C13,2)&gt;5,COUNTIF(Paramètres!$C$6:$C$93,$C13)),"",Paramètres!$K$15)</f>
        <v/>
      </c>
      <c r="I13" s="25" t="str">
        <f>IF(OR(WEEKDAY($C13,2)=3,WEEKDAY($C13,2)&gt;5,COUNTIF(Paramètres!$C$6:$C$93,$C13)),"",Paramètres!$K$14)</f>
        <v/>
      </c>
      <c r="J13" s="8">
        <f t="shared" si="1"/>
        <v>43378</v>
      </c>
      <c r="K13" s="9"/>
      <c r="L13" s="9">
        <f>IF(OR(WEEKDAY($J13,2)=3,WEEKDAY($J13,2)&gt;5,COUNTIF(Paramètres!$C$6:$C$14,$J13)),"",Paramètres!$K$14)</f>
        <v>3.4</v>
      </c>
      <c r="M13" s="9"/>
      <c r="N13" s="9"/>
      <c r="O13" s="9"/>
      <c r="P13" s="9"/>
      <c r="Q13" s="8">
        <f t="shared" si="2"/>
        <v>43409</v>
      </c>
      <c r="R13" s="9"/>
      <c r="S13" s="9"/>
      <c r="T13" s="9"/>
      <c r="U13" s="9"/>
      <c r="V13" s="9"/>
      <c r="W13" s="9"/>
      <c r="X13" s="8">
        <f t="shared" si="3"/>
        <v>43439</v>
      </c>
      <c r="Y13" s="9"/>
      <c r="Z13" s="9"/>
      <c r="AA13" s="9"/>
      <c r="AB13" s="9"/>
      <c r="AC13" s="9"/>
      <c r="AD13" s="9"/>
      <c r="AE13" s="8">
        <f t="shared" si="4"/>
        <v>43470</v>
      </c>
      <c r="AF13" s="9"/>
      <c r="AG13" s="9"/>
      <c r="AH13" s="9"/>
      <c r="AI13" s="9"/>
      <c r="AJ13" s="9"/>
      <c r="AK13" s="9"/>
      <c r="AL13" s="8">
        <f t="shared" si="5"/>
        <v>43501</v>
      </c>
      <c r="AM13" s="9"/>
      <c r="AN13" s="9"/>
      <c r="AO13" s="9"/>
      <c r="AP13" s="9"/>
      <c r="AQ13" s="9"/>
      <c r="AR13" s="9"/>
      <c r="AS13" s="8">
        <f t="shared" si="6"/>
        <v>43529</v>
      </c>
      <c r="AT13" s="9"/>
      <c r="AU13" s="9"/>
      <c r="AV13" s="9"/>
      <c r="AW13" s="9"/>
      <c r="AX13" s="9"/>
      <c r="AY13" s="9"/>
      <c r="AZ13" s="8">
        <f t="shared" si="7"/>
        <v>43560</v>
      </c>
      <c r="BA13" s="9"/>
      <c r="BB13" s="9"/>
      <c r="BC13" s="9"/>
      <c r="BD13" s="9"/>
      <c r="BE13" s="9"/>
      <c r="BF13" s="9"/>
      <c r="BG13" s="8">
        <f t="shared" si="8"/>
        <v>43590</v>
      </c>
      <c r="BH13" s="9"/>
      <c r="BI13" s="9"/>
      <c r="BJ13" s="9"/>
      <c r="BK13" s="9"/>
      <c r="BL13" s="9"/>
      <c r="BM13" s="9"/>
      <c r="BN13" s="8">
        <f t="shared" si="9"/>
        <v>43621</v>
      </c>
      <c r="BO13" s="9"/>
      <c r="BP13" s="9"/>
      <c r="BQ13" s="9"/>
      <c r="BR13" s="9"/>
      <c r="BS13" s="9"/>
      <c r="BT13" s="9"/>
      <c r="BU13" s="8">
        <f t="shared" si="10"/>
        <v>43651</v>
      </c>
      <c r="BV13" s="9"/>
      <c r="BW13" s="9"/>
      <c r="BX13" s="9"/>
      <c r="BY13" s="9"/>
      <c r="BZ13" s="9"/>
      <c r="CA13" s="9"/>
    </row>
    <row r="14" spans="2:79" ht="21" customHeight="1" x14ac:dyDescent="0.25">
      <c r="B14">
        <v>6</v>
      </c>
      <c r="C14" s="8">
        <f t="shared" si="0"/>
        <v>43349</v>
      </c>
      <c r="D14" s="25">
        <f>IF(OR(WEEKDAY($C14,2)=3,WEEKDAY($C14,2)&gt;5,COUNTIF(Paramètres!$C$6:$C$93,$C14)),"",Paramètres!$K$15)</f>
        <v>5</v>
      </c>
      <c r="E14" s="25">
        <f>IF(OR(WEEKDAY($C14,2)=3,WEEKDAY($C14,2)&gt;5,COUNTIF(Paramètres!$C$6:$C$14,$C100)),"",Paramètres!$K$14)</f>
        <v>3.4</v>
      </c>
      <c r="F14" s="25">
        <f>IF(OR(WEEKDAY($C14,2)=3,WEEKDAY($C14,2)&gt;5,COUNTIF(Paramètres!$C$6:$C$14,$C100)),"",Paramètres!$K$15)</f>
        <v>5</v>
      </c>
      <c r="G14" s="25">
        <f>IF(OR(WEEKDAY($C14,2)=3,WEEKDAY($C14,2)&gt;5,COUNTIF(Paramètres!$C$6:$C$93,$C14)),"",Paramètres!$K$14)</f>
        <v>3.4</v>
      </c>
      <c r="H14" s="25">
        <f>IF(OR(WEEKDAY($C14,2)=3,WEEKDAY($C14,2)&gt;5,COUNTIF(Paramètres!$C$6:$C$93,$C14)),"",Paramètres!$K$15)</f>
        <v>5</v>
      </c>
      <c r="I14" s="25">
        <f>IF(OR(WEEKDAY($C14,2)=3,WEEKDAY($C14,2)&gt;5,COUNTIF(Paramètres!$C$6:$C$93,$C14)),"",Paramètres!$K$14)</f>
        <v>3.4</v>
      </c>
      <c r="J14" s="8">
        <f t="shared" si="1"/>
        <v>43379</v>
      </c>
      <c r="K14" s="9"/>
      <c r="L14" s="9" t="str">
        <f>IF(OR(WEEKDAY($J14,2)=3,WEEKDAY($J14,2)&gt;5,COUNTIF(Paramètres!$C$6:$C$14,$J14)),"",Paramètres!$K$14)</f>
        <v/>
      </c>
      <c r="M14" s="9"/>
      <c r="N14" s="9"/>
      <c r="O14" s="9"/>
      <c r="P14" s="9"/>
      <c r="Q14" s="8">
        <f t="shared" si="2"/>
        <v>43410</v>
      </c>
      <c r="R14" s="9"/>
      <c r="S14" s="9"/>
      <c r="T14" s="9"/>
      <c r="U14" s="9"/>
      <c r="V14" s="9"/>
      <c r="W14" s="9"/>
      <c r="X14" s="8">
        <f t="shared" si="3"/>
        <v>43440</v>
      </c>
      <c r="Y14" s="9"/>
      <c r="Z14" s="9"/>
      <c r="AA14" s="9"/>
      <c r="AB14" s="9"/>
      <c r="AC14" s="9"/>
      <c r="AD14" s="9"/>
      <c r="AE14" s="8">
        <f t="shared" si="4"/>
        <v>43471</v>
      </c>
      <c r="AF14" s="9"/>
      <c r="AG14" s="9"/>
      <c r="AH14" s="9"/>
      <c r="AI14" s="9"/>
      <c r="AJ14" s="9"/>
      <c r="AK14" s="9"/>
      <c r="AL14" s="8">
        <f t="shared" si="5"/>
        <v>43502</v>
      </c>
      <c r="AM14" s="9"/>
      <c r="AN14" s="9"/>
      <c r="AO14" s="9"/>
      <c r="AP14" s="9"/>
      <c r="AQ14" s="9"/>
      <c r="AR14" s="9"/>
      <c r="AS14" s="8">
        <f t="shared" si="6"/>
        <v>43530</v>
      </c>
      <c r="AT14" s="9"/>
      <c r="AU14" s="9"/>
      <c r="AV14" s="9"/>
      <c r="AW14" s="9"/>
      <c r="AX14" s="9"/>
      <c r="AY14" s="9"/>
      <c r="AZ14" s="8">
        <f t="shared" si="7"/>
        <v>43561</v>
      </c>
      <c r="BA14" s="9"/>
      <c r="BB14" s="9"/>
      <c r="BC14" s="9"/>
      <c r="BD14" s="9"/>
      <c r="BE14" s="9"/>
      <c r="BF14" s="9"/>
      <c r="BG14" s="8">
        <f t="shared" si="8"/>
        <v>43591</v>
      </c>
      <c r="BH14" s="9"/>
      <c r="BI14" s="9"/>
      <c r="BJ14" s="9"/>
      <c r="BK14" s="9"/>
      <c r="BL14" s="9"/>
      <c r="BM14" s="9"/>
      <c r="BN14" s="8">
        <f t="shared" si="9"/>
        <v>43622</v>
      </c>
      <c r="BO14" s="9"/>
      <c r="BP14" s="9"/>
      <c r="BQ14" s="9"/>
      <c r="BR14" s="9"/>
      <c r="BS14" s="9"/>
      <c r="BT14" s="9"/>
      <c r="BU14" s="8">
        <f t="shared" si="10"/>
        <v>43652</v>
      </c>
      <c r="BV14" s="9"/>
      <c r="BW14" s="9"/>
      <c r="BX14" s="9"/>
      <c r="BY14" s="9"/>
      <c r="BZ14" s="9"/>
      <c r="CA14" s="9"/>
    </row>
    <row r="15" spans="2:79" ht="21" customHeight="1" x14ac:dyDescent="0.25">
      <c r="B15">
        <v>7</v>
      </c>
      <c r="C15" s="8">
        <f t="shared" si="0"/>
        <v>43350</v>
      </c>
      <c r="D15" s="25">
        <f>IF(OR(WEEKDAY($C15,2)=3,WEEKDAY($C15,2)&gt;5,COUNTIF(Paramètres!$C$6:$C$93,$C15)),"",Paramètres!$K$15)</f>
        <v>5</v>
      </c>
      <c r="E15" s="25">
        <f>IF(OR(WEEKDAY($C15,2)=3,WEEKDAY($C15,2)&gt;5,COUNTIF(Paramètres!$C$6:$C$14,$C101)),"",Paramètres!$K$14)</f>
        <v>3.4</v>
      </c>
      <c r="F15" s="25">
        <f>IF(OR(WEEKDAY($C15,2)=3,WEEKDAY($C15,2)&gt;5,COUNTIF(Paramètres!$C$6:$C$14,$C101)),"",Paramètres!$K$15)</f>
        <v>5</v>
      </c>
      <c r="G15" s="25">
        <f>IF(OR(WEEKDAY($C15,2)=3,WEEKDAY($C15,2)&gt;5,COUNTIF(Paramètres!$C$6:$C$93,$C15)),"",Paramètres!$K$14)</f>
        <v>3.4</v>
      </c>
      <c r="H15" s="25">
        <f>IF(OR(WEEKDAY($C15,2)=3,WEEKDAY($C15,2)&gt;5,COUNTIF(Paramètres!$C$6:$C$93,$C15)),"",Paramètres!$K$15)</f>
        <v>5</v>
      </c>
      <c r="I15" s="25">
        <f>IF(OR(WEEKDAY($C15,2)=3,WEEKDAY($C15,2)&gt;5,COUNTIF(Paramètres!$C$6:$C$93,$C15)),"",Paramètres!$K$14)</f>
        <v>3.4</v>
      </c>
      <c r="J15" s="8">
        <f t="shared" si="1"/>
        <v>43380</v>
      </c>
      <c r="K15" s="9"/>
      <c r="L15" s="9" t="str">
        <f>IF(OR(WEEKDAY($J15,2)=3,WEEKDAY($J15,2)&gt;5,COUNTIF(Paramètres!$C$6:$C$14,$J15)),"",Paramètres!$K$14)</f>
        <v/>
      </c>
      <c r="M15" s="9"/>
      <c r="N15" s="9"/>
      <c r="O15" s="9"/>
      <c r="P15" s="9"/>
      <c r="Q15" s="8">
        <f t="shared" si="2"/>
        <v>43411</v>
      </c>
      <c r="R15" s="9"/>
      <c r="S15" s="9"/>
      <c r="T15" s="9"/>
      <c r="U15" s="9"/>
      <c r="V15" s="9"/>
      <c r="W15" s="9"/>
      <c r="X15" s="8">
        <f t="shared" si="3"/>
        <v>43441</v>
      </c>
      <c r="Y15" s="9"/>
      <c r="Z15" s="9"/>
      <c r="AA15" s="9"/>
      <c r="AB15" s="9"/>
      <c r="AC15" s="9"/>
      <c r="AD15" s="9"/>
      <c r="AE15" s="8">
        <f t="shared" si="4"/>
        <v>43472</v>
      </c>
      <c r="AF15" s="9"/>
      <c r="AG15" s="9"/>
      <c r="AH15" s="9"/>
      <c r="AI15" s="9"/>
      <c r="AJ15" s="9"/>
      <c r="AK15" s="9"/>
      <c r="AL15" s="8">
        <f t="shared" si="5"/>
        <v>43503</v>
      </c>
      <c r="AM15" s="9"/>
      <c r="AN15" s="9"/>
      <c r="AO15" s="9"/>
      <c r="AP15" s="9"/>
      <c r="AQ15" s="9"/>
      <c r="AR15" s="9"/>
      <c r="AS15" s="8">
        <f t="shared" si="6"/>
        <v>43531</v>
      </c>
      <c r="AT15" s="9"/>
      <c r="AU15" s="9"/>
      <c r="AV15" s="9"/>
      <c r="AW15" s="9"/>
      <c r="AX15" s="9"/>
      <c r="AY15" s="9"/>
      <c r="AZ15" s="8">
        <f t="shared" si="7"/>
        <v>43562</v>
      </c>
      <c r="BA15" s="9"/>
      <c r="BB15" s="9"/>
      <c r="BC15" s="9"/>
      <c r="BD15" s="9"/>
      <c r="BE15" s="9"/>
      <c r="BF15" s="9"/>
      <c r="BG15" s="8">
        <f t="shared" si="8"/>
        <v>43592</v>
      </c>
      <c r="BH15" s="9"/>
      <c r="BI15" s="9"/>
      <c r="BJ15" s="9"/>
      <c r="BK15" s="9"/>
      <c r="BL15" s="9"/>
      <c r="BM15" s="9"/>
      <c r="BN15" s="8">
        <f t="shared" si="9"/>
        <v>43623</v>
      </c>
      <c r="BO15" s="9"/>
      <c r="BP15" s="9"/>
      <c r="BQ15" s="9"/>
      <c r="BR15" s="9"/>
      <c r="BS15" s="9"/>
      <c r="BT15" s="9"/>
      <c r="BU15" s="8">
        <f t="shared" si="10"/>
        <v>43653</v>
      </c>
      <c r="BV15" s="9"/>
      <c r="BW15" s="9"/>
      <c r="BX15" s="9"/>
      <c r="BY15" s="9"/>
      <c r="BZ15" s="9"/>
      <c r="CA15" s="9"/>
    </row>
    <row r="16" spans="2:79" ht="21" customHeight="1" x14ac:dyDescent="0.25">
      <c r="B16">
        <v>8</v>
      </c>
      <c r="C16" s="8">
        <f t="shared" si="0"/>
        <v>43351</v>
      </c>
      <c r="D16" s="25" t="str">
        <f>IF(OR(WEEKDAY($C16,2)=3,WEEKDAY($C16,2)&gt;5,COUNTIF(Paramètres!$C$6:$C$93,$C16)),"",Paramètres!$K$15)</f>
        <v/>
      </c>
      <c r="E16" s="25" t="str">
        <f>IF(OR(WEEKDAY($C16,2)=3,WEEKDAY($C16,2)&gt;5,COUNTIF(Paramètres!$C$6:$C$14,$C102)),"",Paramètres!$K$14)</f>
        <v/>
      </c>
      <c r="F16" s="25" t="str">
        <f>IF(OR(WEEKDAY($C16,2)=3,WEEKDAY($C16,2)&gt;5,COUNTIF(Paramètres!$C$6:$C$14,$C102)),"",Paramètres!$K$15)</f>
        <v/>
      </c>
      <c r="G16" s="25" t="str">
        <f>IF(OR(WEEKDAY($C16,2)=3,WEEKDAY($C16,2)&gt;5,COUNTIF(Paramètres!$C$6:$C$93,$C16)),"",Paramètres!$K$14)</f>
        <v/>
      </c>
      <c r="H16" s="25" t="str">
        <f>IF(OR(WEEKDAY($C16,2)=3,WEEKDAY($C16,2)&gt;5,COUNTIF(Paramètres!$C$6:$C$93,$C16)),"",Paramètres!$K$15)</f>
        <v/>
      </c>
      <c r="I16" s="25" t="str">
        <f>IF(OR(WEEKDAY($C16,2)=3,WEEKDAY($C16,2)&gt;5,COUNTIF(Paramètres!$C$6:$C$93,$C16)),"",Paramètres!$K$14)</f>
        <v/>
      </c>
      <c r="J16" s="8">
        <f t="shared" si="1"/>
        <v>43381</v>
      </c>
      <c r="K16" s="9"/>
      <c r="L16" s="9">
        <f>IF(OR(WEEKDAY($J16,2)=3,WEEKDAY($J16,2)&gt;5,COUNTIF(Paramètres!$C$6:$C$14,$J16)),"",Paramètres!$K$14)</f>
        <v>3.4</v>
      </c>
      <c r="M16" s="9"/>
      <c r="N16" s="9"/>
      <c r="O16" s="9"/>
      <c r="P16" s="9"/>
      <c r="Q16" s="8">
        <f t="shared" si="2"/>
        <v>43412</v>
      </c>
      <c r="R16" s="9"/>
      <c r="S16" s="9"/>
      <c r="T16" s="9"/>
      <c r="U16" s="9"/>
      <c r="V16" s="9"/>
      <c r="W16" s="9"/>
      <c r="X16" s="8">
        <f t="shared" si="3"/>
        <v>43442</v>
      </c>
      <c r="Y16" s="9"/>
      <c r="Z16" s="9"/>
      <c r="AA16" s="9"/>
      <c r="AB16" s="9"/>
      <c r="AC16" s="9"/>
      <c r="AD16" s="9"/>
      <c r="AE16" s="8">
        <f t="shared" si="4"/>
        <v>43473</v>
      </c>
      <c r="AF16" s="9"/>
      <c r="AG16" s="9"/>
      <c r="AH16" s="9"/>
      <c r="AI16" s="9"/>
      <c r="AJ16" s="9"/>
      <c r="AK16" s="9"/>
      <c r="AL16" s="8">
        <f t="shared" si="5"/>
        <v>43504</v>
      </c>
      <c r="AM16" s="9"/>
      <c r="AN16" s="9"/>
      <c r="AO16" s="9"/>
      <c r="AP16" s="9"/>
      <c r="AQ16" s="9"/>
      <c r="AR16" s="9"/>
      <c r="AS16" s="8">
        <f t="shared" si="6"/>
        <v>43532</v>
      </c>
      <c r="AT16" s="9"/>
      <c r="AU16" s="9"/>
      <c r="AV16" s="9"/>
      <c r="AW16" s="9"/>
      <c r="AX16" s="9"/>
      <c r="AY16" s="9"/>
      <c r="AZ16" s="8">
        <f t="shared" si="7"/>
        <v>43563</v>
      </c>
      <c r="BA16" s="9"/>
      <c r="BB16" s="9"/>
      <c r="BC16" s="9"/>
      <c r="BD16" s="9"/>
      <c r="BE16" s="9"/>
      <c r="BF16" s="9"/>
      <c r="BG16" s="8">
        <f t="shared" si="8"/>
        <v>43593</v>
      </c>
      <c r="BH16" s="9"/>
      <c r="BI16" s="9"/>
      <c r="BJ16" s="9"/>
      <c r="BK16" s="9"/>
      <c r="BL16" s="9"/>
      <c r="BM16" s="9"/>
      <c r="BN16" s="8">
        <f t="shared" si="9"/>
        <v>43624</v>
      </c>
      <c r="BO16" s="9"/>
      <c r="BP16" s="9"/>
      <c r="BQ16" s="9"/>
      <c r="BR16" s="9"/>
      <c r="BS16" s="9"/>
      <c r="BT16" s="9"/>
      <c r="BU16" s="8">
        <f t="shared" si="10"/>
        <v>43654</v>
      </c>
      <c r="BV16" s="9"/>
      <c r="BW16" s="9"/>
      <c r="BX16" s="9"/>
      <c r="BY16" s="9"/>
      <c r="BZ16" s="9"/>
      <c r="CA16" s="9"/>
    </row>
    <row r="17" spans="2:79" ht="21" customHeight="1" x14ac:dyDescent="0.25">
      <c r="B17">
        <v>9</v>
      </c>
      <c r="C17" s="8">
        <f t="shared" si="0"/>
        <v>43352</v>
      </c>
      <c r="D17" s="25" t="str">
        <f>IF(OR(WEEKDAY($C17,2)=3,WEEKDAY($C17,2)&gt;5,COUNTIF(Paramètres!$C$6:$C$93,$C17)),"",Paramètres!$K$15)</f>
        <v/>
      </c>
      <c r="E17" s="25" t="str">
        <f>IF(OR(WEEKDAY($C17,2)=3,WEEKDAY($C17,2)&gt;5,COUNTIF(Paramètres!$C$6:$C$14,$C103)),"",Paramètres!$K$14)</f>
        <v/>
      </c>
      <c r="F17" s="25" t="str">
        <f>IF(OR(WEEKDAY($C17,2)=3,WEEKDAY($C17,2)&gt;5,COUNTIF(Paramètres!$C$6:$C$14,$C103)),"",Paramètres!$K$15)</f>
        <v/>
      </c>
      <c r="G17" s="25" t="str">
        <f>IF(OR(WEEKDAY($C17,2)=3,WEEKDAY($C17,2)&gt;5,COUNTIF(Paramètres!$C$6:$C$93,$C17)),"",Paramètres!$K$14)</f>
        <v/>
      </c>
      <c r="H17" s="25" t="str">
        <f>IF(OR(WEEKDAY($C17,2)=3,WEEKDAY($C17,2)&gt;5,COUNTIF(Paramètres!$C$6:$C$93,$C17)),"",Paramètres!$K$15)</f>
        <v/>
      </c>
      <c r="I17" s="25" t="str">
        <f>IF(OR(WEEKDAY($C17,2)=3,WEEKDAY($C17,2)&gt;5,COUNTIF(Paramètres!$C$6:$C$93,$C17)),"",Paramètres!$K$14)</f>
        <v/>
      </c>
      <c r="J17" s="8">
        <f t="shared" si="1"/>
        <v>43382</v>
      </c>
      <c r="K17" s="9"/>
      <c r="L17" s="9">
        <f>IF(OR(WEEKDAY($J17,2)=3,WEEKDAY($J17,2)&gt;5,COUNTIF(Paramètres!$C$6:$C$14,$J17)),"",Paramètres!$K$14)</f>
        <v>3.4</v>
      </c>
      <c r="M17" s="9"/>
      <c r="N17" s="9"/>
      <c r="O17" s="9"/>
      <c r="P17" s="9"/>
      <c r="Q17" s="8">
        <f t="shared" si="2"/>
        <v>43413</v>
      </c>
      <c r="R17" s="9"/>
      <c r="S17" s="9"/>
      <c r="T17" s="9"/>
      <c r="U17" s="9"/>
      <c r="V17" s="9"/>
      <c r="W17" s="9"/>
      <c r="X17" s="8">
        <f t="shared" si="3"/>
        <v>43443</v>
      </c>
      <c r="Y17" s="9"/>
      <c r="Z17" s="9"/>
      <c r="AA17" s="9"/>
      <c r="AB17" s="9"/>
      <c r="AC17" s="9"/>
      <c r="AD17" s="9"/>
      <c r="AE17" s="8">
        <f t="shared" si="4"/>
        <v>43474</v>
      </c>
      <c r="AF17" s="9"/>
      <c r="AG17" s="9"/>
      <c r="AH17" s="9"/>
      <c r="AI17" s="9"/>
      <c r="AJ17" s="9"/>
      <c r="AK17" s="9"/>
      <c r="AL17" s="8">
        <f t="shared" si="5"/>
        <v>43505</v>
      </c>
      <c r="AM17" s="9"/>
      <c r="AN17" s="9"/>
      <c r="AO17" s="9"/>
      <c r="AP17" s="9"/>
      <c r="AQ17" s="9"/>
      <c r="AR17" s="9"/>
      <c r="AS17" s="8">
        <f t="shared" si="6"/>
        <v>43533</v>
      </c>
      <c r="AT17" s="9"/>
      <c r="AU17" s="9"/>
      <c r="AV17" s="9"/>
      <c r="AW17" s="9"/>
      <c r="AX17" s="9"/>
      <c r="AY17" s="9"/>
      <c r="AZ17" s="8">
        <f t="shared" si="7"/>
        <v>43564</v>
      </c>
      <c r="BA17" s="9"/>
      <c r="BB17" s="9"/>
      <c r="BC17" s="9"/>
      <c r="BD17" s="9"/>
      <c r="BE17" s="9"/>
      <c r="BF17" s="9"/>
      <c r="BG17" s="8">
        <f t="shared" si="8"/>
        <v>43594</v>
      </c>
      <c r="BH17" s="9"/>
      <c r="BI17" s="9"/>
      <c r="BJ17" s="9"/>
      <c r="BK17" s="9"/>
      <c r="BL17" s="9"/>
      <c r="BM17" s="9"/>
      <c r="BN17" s="8">
        <f t="shared" si="9"/>
        <v>43625</v>
      </c>
      <c r="BO17" s="9"/>
      <c r="BP17" s="9"/>
      <c r="BQ17" s="9"/>
      <c r="BR17" s="9"/>
      <c r="BS17" s="9"/>
      <c r="BT17" s="9"/>
      <c r="BU17" s="8">
        <f t="shared" si="10"/>
        <v>43655</v>
      </c>
      <c r="BV17" s="9"/>
      <c r="BW17" s="9"/>
      <c r="BX17" s="9"/>
      <c r="BY17" s="9"/>
      <c r="BZ17" s="9"/>
      <c r="CA17" s="9"/>
    </row>
    <row r="18" spans="2:79" ht="21" customHeight="1" x14ac:dyDescent="0.25">
      <c r="B18">
        <v>10</v>
      </c>
      <c r="C18" s="8">
        <f t="shared" si="0"/>
        <v>43353</v>
      </c>
      <c r="D18" s="25">
        <f>IF(OR(WEEKDAY($C18,2)=3,WEEKDAY($C18,2)&gt;5,COUNTIF(Paramètres!$C$6:$C$93,$C18)),"",Paramètres!$K$15)</f>
        <v>5</v>
      </c>
      <c r="E18" s="25">
        <f>IF(OR(WEEKDAY($C18,2)=3,WEEKDAY($C18,2)&gt;5,COUNTIF(Paramètres!$C$6:$C$14,$C104)),"",Paramètres!$K$14)</f>
        <v>3.4</v>
      </c>
      <c r="F18" s="25">
        <f>IF(OR(WEEKDAY($C18,2)=3,WEEKDAY($C18,2)&gt;5,COUNTIF(Paramètres!$C$6:$C$14,$C104)),"",Paramètres!$K$15)</f>
        <v>5</v>
      </c>
      <c r="G18" s="25">
        <f>IF(OR(WEEKDAY($C18,2)=3,WEEKDAY($C18,2)&gt;5,COUNTIF(Paramètres!$C$6:$C$93,$C18)),"",Paramètres!$K$14)</f>
        <v>3.4</v>
      </c>
      <c r="H18" s="25">
        <f>IF(OR(WEEKDAY($C18,2)=3,WEEKDAY($C18,2)&gt;5,COUNTIF(Paramètres!$C$6:$C$93,$C18)),"",Paramètres!$K$15)</f>
        <v>5</v>
      </c>
      <c r="I18" s="25">
        <f>IF(OR(WEEKDAY($C18,2)=3,WEEKDAY($C18,2)&gt;5,COUNTIF(Paramètres!$C$6:$C$93,$C18)),"",Paramètres!$K$14)</f>
        <v>3.4</v>
      </c>
      <c r="J18" s="8">
        <f t="shared" si="1"/>
        <v>43383</v>
      </c>
      <c r="K18" s="9"/>
      <c r="L18" s="9" t="str">
        <f>IF(OR(WEEKDAY($J18,2)=3,WEEKDAY($J18,2)&gt;5,COUNTIF(Paramètres!$C$6:$C$14,$J18)),"",Paramètres!$K$14)</f>
        <v/>
      </c>
      <c r="M18" s="9"/>
      <c r="N18" s="9"/>
      <c r="O18" s="9"/>
      <c r="P18" s="9"/>
      <c r="Q18" s="8">
        <f t="shared" si="2"/>
        <v>43414</v>
      </c>
      <c r="R18" s="9"/>
      <c r="S18" s="9"/>
      <c r="T18" s="9"/>
      <c r="U18" s="9"/>
      <c r="V18" s="9"/>
      <c r="W18" s="9"/>
      <c r="X18" s="8">
        <f t="shared" si="3"/>
        <v>43444</v>
      </c>
      <c r="Y18" s="9"/>
      <c r="Z18" s="9"/>
      <c r="AA18" s="9"/>
      <c r="AB18" s="9"/>
      <c r="AC18" s="9"/>
      <c r="AD18" s="9"/>
      <c r="AE18" s="8">
        <f t="shared" si="4"/>
        <v>43475</v>
      </c>
      <c r="AF18" s="9"/>
      <c r="AG18" s="9"/>
      <c r="AH18" s="9"/>
      <c r="AI18" s="9"/>
      <c r="AJ18" s="9"/>
      <c r="AK18" s="9"/>
      <c r="AL18" s="8">
        <f t="shared" si="5"/>
        <v>43506</v>
      </c>
      <c r="AM18" s="9"/>
      <c r="AN18" s="9"/>
      <c r="AO18" s="9"/>
      <c r="AP18" s="9"/>
      <c r="AQ18" s="9"/>
      <c r="AR18" s="9"/>
      <c r="AS18" s="8">
        <f t="shared" si="6"/>
        <v>43534</v>
      </c>
      <c r="AT18" s="9"/>
      <c r="AU18" s="9"/>
      <c r="AV18" s="9"/>
      <c r="AW18" s="9"/>
      <c r="AX18" s="9"/>
      <c r="AY18" s="9"/>
      <c r="AZ18" s="8">
        <f t="shared" si="7"/>
        <v>43565</v>
      </c>
      <c r="BA18" s="9"/>
      <c r="BB18" s="9"/>
      <c r="BC18" s="9"/>
      <c r="BD18" s="9"/>
      <c r="BE18" s="9"/>
      <c r="BF18" s="9"/>
      <c r="BG18" s="8">
        <f t="shared" si="8"/>
        <v>43595</v>
      </c>
      <c r="BH18" s="9"/>
      <c r="BI18" s="9"/>
      <c r="BJ18" s="9"/>
      <c r="BK18" s="9"/>
      <c r="BL18" s="9"/>
      <c r="BM18" s="9"/>
      <c r="BN18" s="8">
        <f t="shared" si="9"/>
        <v>43626</v>
      </c>
      <c r="BO18" s="9"/>
      <c r="BP18" s="9"/>
      <c r="BQ18" s="9"/>
      <c r="BR18" s="9"/>
      <c r="BS18" s="9"/>
      <c r="BT18" s="9"/>
      <c r="BU18" s="8">
        <f t="shared" si="10"/>
        <v>43656</v>
      </c>
      <c r="BV18" s="9"/>
      <c r="BW18" s="9"/>
      <c r="BX18" s="9"/>
      <c r="BY18" s="9"/>
      <c r="BZ18" s="9"/>
      <c r="CA18" s="9"/>
    </row>
    <row r="19" spans="2:79" ht="21" customHeight="1" x14ac:dyDescent="0.25">
      <c r="B19">
        <v>11</v>
      </c>
      <c r="C19" s="8">
        <f t="shared" si="0"/>
        <v>43354</v>
      </c>
      <c r="D19" s="25">
        <f>IF(OR(WEEKDAY($C19,2)=3,WEEKDAY($C19,2)&gt;5,COUNTIF(Paramètres!$C$6:$C$93,$C19)),"",Paramètres!$K$15)</f>
        <v>5</v>
      </c>
      <c r="E19" s="25">
        <f>IF(OR(WEEKDAY($C19,2)=3,WEEKDAY($C19,2)&gt;5,COUNTIF(Paramètres!$C$6:$C$14,$C105)),"",Paramètres!$K$14)</f>
        <v>3.4</v>
      </c>
      <c r="F19" s="25">
        <f>IF(OR(WEEKDAY($C19,2)=3,WEEKDAY($C19,2)&gt;5,COUNTIF(Paramètres!$C$6:$C$14,$C105)),"",Paramètres!$K$15)</f>
        <v>5</v>
      </c>
      <c r="G19" s="25">
        <f>IF(OR(WEEKDAY($C19,2)=3,WEEKDAY($C19,2)&gt;5,COUNTIF(Paramètres!$C$6:$C$93,$C19)),"",Paramètres!$K$14)</f>
        <v>3.4</v>
      </c>
      <c r="H19" s="25">
        <f>IF(OR(WEEKDAY($C19,2)=3,WEEKDAY($C19,2)&gt;5,COUNTIF(Paramètres!$C$6:$C$93,$C19)),"",Paramètres!$K$15)</f>
        <v>5</v>
      </c>
      <c r="I19" s="25">
        <f>IF(OR(WEEKDAY($C19,2)=3,WEEKDAY($C19,2)&gt;5,COUNTIF(Paramètres!$C$6:$C$93,$C19)),"",Paramètres!$K$14)</f>
        <v>3.4</v>
      </c>
      <c r="J19" s="8">
        <f t="shared" si="1"/>
        <v>43384</v>
      </c>
      <c r="K19" s="9"/>
      <c r="L19" s="9">
        <f>IF(OR(WEEKDAY($J19,2)=3,WEEKDAY($J19,2)&gt;5,COUNTIF(Paramètres!$C$6:$C$14,$J19)),"",Paramètres!$K$14)</f>
        <v>3.4</v>
      </c>
      <c r="M19" s="9"/>
      <c r="N19" s="9"/>
      <c r="O19" s="9"/>
      <c r="P19" s="9"/>
      <c r="Q19" s="8">
        <f t="shared" si="2"/>
        <v>43415</v>
      </c>
      <c r="R19" s="9"/>
      <c r="S19" s="9"/>
      <c r="T19" s="9"/>
      <c r="U19" s="9"/>
      <c r="V19" s="9"/>
      <c r="W19" s="9"/>
      <c r="X19" s="8">
        <f t="shared" si="3"/>
        <v>43445</v>
      </c>
      <c r="Y19" s="9"/>
      <c r="Z19" s="9"/>
      <c r="AA19" s="9"/>
      <c r="AB19" s="9"/>
      <c r="AC19" s="9"/>
      <c r="AD19" s="9"/>
      <c r="AE19" s="8">
        <f t="shared" si="4"/>
        <v>43476</v>
      </c>
      <c r="AF19" s="9"/>
      <c r="AG19" s="9"/>
      <c r="AH19" s="9"/>
      <c r="AI19" s="9"/>
      <c r="AJ19" s="9"/>
      <c r="AK19" s="9"/>
      <c r="AL19" s="8">
        <f t="shared" si="5"/>
        <v>43507</v>
      </c>
      <c r="AM19" s="9"/>
      <c r="AN19" s="9"/>
      <c r="AO19" s="9"/>
      <c r="AP19" s="9"/>
      <c r="AQ19" s="9"/>
      <c r="AR19" s="9"/>
      <c r="AS19" s="8">
        <f t="shared" si="6"/>
        <v>43535</v>
      </c>
      <c r="AT19" s="9"/>
      <c r="AU19" s="9"/>
      <c r="AV19" s="9"/>
      <c r="AW19" s="9"/>
      <c r="AX19" s="9"/>
      <c r="AY19" s="9"/>
      <c r="AZ19" s="8">
        <f t="shared" si="7"/>
        <v>43566</v>
      </c>
      <c r="BA19" s="9"/>
      <c r="BB19" s="9"/>
      <c r="BC19" s="9"/>
      <c r="BD19" s="9"/>
      <c r="BE19" s="9"/>
      <c r="BF19" s="9"/>
      <c r="BG19" s="8">
        <f t="shared" si="8"/>
        <v>43596</v>
      </c>
      <c r="BH19" s="9"/>
      <c r="BI19" s="9"/>
      <c r="BJ19" s="9"/>
      <c r="BK19" s="9"/>
      <c r="BL19" s="9"/>
      <c r="BM19" s="9"/>
      <c r="BN19" s="8">
        <f t="shared" si="9"/>
        <v>43627</v>
      </c>
      <c r="BO19" s="9"/>
      <c r="BP19" s="9"/>
      <c r="BQ19" s="9"/>
      <c r="BR19" s="9"/>
      <c r="BS19" s="9"/>
      <c r="BT19" s="9"/>
      <c r="BU19" s="8">
        <f t="shared" si="10"/>
        <v>43657</v>
      </c>
      <c r="BV19" s="9"/>
      <c r="BW19" s="9"/>
      <c r="BX19" s="9"/>
      <c r="BY19" s="9"/>
      <c r="BZ19" s="9"/>
      <c r="CA19" s="9"/>
    </row>
    <row r="20" spans="2:79" ht="21" customHeight="1" x14ac:dyDescent="0.25">
      <c r="B20">
        <v>12</v>
      </c>
      <c r="C20" s="8">
        <f t="shared" si="0"/>
        <v>43355</v>
      </c>
      <c r="D20" s="25" t="str">
        <f>IF(OR(WEEKDAY($C20,2)=3,WEEKDAY($C20,2)&gt;5,COUNTIF(Paramètres!$C$6:$C$93,$C20)),"",Paramètres!$K$15)</f>
        <v/>
      </c>
      <c r="E20" s="25" t="str">
        <f>IF(OR(WEEKDAY($C20,2)=3,WEEKDAY($C20,2)&gt;5,COUNTIF(Paramètres!$C$6:$C$14,$C106)),"",Paramètres!$K$14)</f>
        <v/>
      </c>
      <c r="F20" s="25" t="str">
        <f>IF(OR(WEEKDAY($C20,2)=3,WEEKDAY($C20,2)&gt;5,COUNTIF(Paramètres!$C$6:$C$14,$C106)),"",Paramètres!$K$15)</f>
        <v/>
      </c>
      <c r="G20" s="25" t="str">
        <f>IF(OR(WEEKDAY($C20,2)=3,WEEKDAY($C20,2)&gt;5,COUNTIF(Paramètres!$C$6:$C$93,$C20)),"",Paramètres!$K$14)</f>
        <v/>
      </c>
      <c r="H20" s="25" t="str">
        <f>IF(OR(WEEKDAY($C20,2)=3,WEEKDAY($C20,2)&gt;5,COUNTIF(Paramètres!$C$6:$C$93,$C20)),"",Paramètres!$K$15)</f>
        <v/>
      </c>
      <c r="I20" s="25" t="str">
        <f>IF(OR(WEEKDAY($C20,2)=3,WEEKDAY($C20,2)&gt;5,COUNTIF(Paramètres!$C$6:$C$93,$C20)),"",Paramètres!$K$14)</f>
        <v/>
      </c>
      <c r="J20" s="8">
        <f t="shared" si="1"/>
        <v>43385</v>
      </c>
      <c r="K20" s="9"/>
      <c r="L20" s="9">
        <f>IF(OR(WEEKDAY($J20,2)=3,WEEKDAY($J20,2)&gt;5,COUNTIF(Paramètres!$C$6:$C$14,$J20)),"",Paramètres!$K$14)</f>
        <v>3.4</v>
      </c>
      <c r="M20" s="9"/>
      <c r="N20" s="9"/>
      <c r="O20" s="9"/>
      <c r="P20" s="9"/>
      <c r="Q20" s="8">
        <f t="shared" si="2"/>
        <v>43416</v>
      </c>
      <c r="R20" s="9"/>
      <c r="S20" s="9"/>
      <c r="T20" s="9"/>
      <c r="U20" s="9"/>
      <c r="V20" s="9"/>
      <c r="W20" s="9"/>
      <c r="X20" s="8">
        <f t="shared" si="3"/>
        <v>43446</v>
      </c>
      <c r="Y20" s="9"/>
      <c r="Z20" s="9"/>
      <c r="AA20" s="9"/>
      <c r="AB20" s="9"/>
      <c r="AC20" s="9"/>
      <c r="AD20" s="9"/>
      <c r="AE20" s="8">
        <f t="shared" si="4"/>
        <v>43477</v>
      </c>
      <c r="AF20" s="9"/>
      <c r="AG20" s="9"/>
      <c r="AH20" s="9"/>
      <c r="AI20" s="9"/>
      <c r="AJ20" s="9"/>
      <c r="AK20" s="9"/>
      <c r="AL20" s="8">
        <f t="shared" si="5"/>
        <v>43508</v>
      </c>
      <c r="AM20" s="9"/>
      <c r="AN20" s="9"/>
      <c r="AO20" s="9"/>
      <c r="AP20" s="9"/>
      <c r="AQ20" s="9"/>
      <c r="AR20" s="9"/>
      <c r="AS20" s="8">
        <f t="shared" si="6"/>
        <v>43536</v>
      </c>
      <c r="AT20" s="9"/>
      <c r="AU20" s="9"/>
      <c r="AV20" s="9"/>
      <c r="AW20" s="9"/>
      <c r="AX20" s="9"/>
      <c r="AY20" s="9"/>
      <c r="AZ20" s="8">
        <f t="shared" si="7"/>
        <v>43567</v>
      </c>
      <c r="BA20" s="9"/>
      <c r="BB20" s="9"/>
      <c r="BC20" s="9"/>
      <c r="BD20" s="9"/>
      <c r="BE20" s="9"/>
      <c r="BF20" s="9"/>
      <c r="BG20" s="8">
        <f t="shared" si="8"/>
        <v>43597</v>
      </c>
      <c r="BH20" s="9"/>
      <c r="BI20" s="9"/>
      <c r="BJ20" s="9"/>
      <c r="BK20" s="9"/>
      <c r="BL20" s="9"/>
      <c r="BM20" s="9"/>
      <c r="BN20" s="8">
        <f t="shared" si="9"/>
        <v>43628</v>
      </c>
      <c r="BO20" s="9"/>
      <c r="BP20" s="9"/>
      <c r="BQ20" s="9"/>
      <c r="BR20" s="9"/>
      <c r="BS20" s="9"/>
      <c r="BT20" s="9"/>
      <c r="BU20" s="8">
        <f t="shared" si="10"/>
        <v>43658</v>
      </c>
      <c r="BV20" s="9"/>
      <c r="BW20" s="9"/>
      <c r="BX20" s="9"/>
      <c r="BY20" s="9"/>
      <c r="BZ20" s="9"/>
      <c r="CA20" s="9"/>
    </row>
    <row r="21" spans="2:79" ht="21" customHeight="1" x14ac:dyDescent="0.25">
      <c r="B21">
        <v>13</v>
      </c>
      <c r="C21" s="8">
        <f t="shared" si="0"/>
        <v>43356</v>
      </c>
      <c r="D21" s="25">
        <f>IF(OR(WEEKDAY($C21,2)=3,WEEKDAY($C21,2)&gt;5,COUNTIF(Paramètres!$C$6:$C$93,$C21)),"",Paramètres!$K$15)</f>
        <v>5</v>
      </c>
      <c r="E21" s="25">
        <f>IF(OR(WEEKDAY($C21,2)=3,WEEKDAY($C21,2)&gt;5,COUNTIF(Paramètres!$C$6:$C$14,$C107)),"",Paramètres!$K$14)</f>
        <v>3.4</v>
      </c>
      <c r="F21" s="25">
        <f>IF(OR(WEEKDAY($C21,2)=3,WEEKDAY($C21,2)&gt;5,COUNTIF(Paramètres!$C$6:$C$14,$C107)),"",Paramètres!$K$15)</f>
        <v>5</v>
      </c>
      <c r="G21" s="25">
        <f>IF(OR(WEEKDAY($C21,2)=3,WEEKDAY($C21,2)&gt;5,COUNTIF(Paramètres!$C$6:$C$93,$C21)),"",Paramètres!$K$14)</f>
        <v>3.4</v>
      </c>
      <c r="H21" s="25">
        <f>IF(OR(WEEKDAY($C21,2)=3,WEEKDAY($C21,2)&gt;5,COUNTIF(Paramètres!$C$6:$C$93,$C21)),"",Paramètres!$K$15)</f>
        <v>5</v>
      </c>
      <c r="I21" s="25">
        <f>IF(OR(WEEKDAY($C21,2)=3,WEEKDAY($C21,2)&gt;5,COUNTIF(Paramètres!$C$6:$C$93,$C21)),"",Paramètres!$K$14)</f>
        <v>3.4</v>
      </c>
      <c r="J21" s="8">
        <f t="shared" si="1"/>
        <v>43386</v>
      </c>
      <c r="K21" s="9"/>
      <c r="L21" s="9" t="str">
        <f>IF(OR(WEEKDAY($J21,2)=3,WEEKDAY($J21,2)&gt;5,COUNTIF(Paramètres!$C$6:$C$14,$J21)),"",Paramètres!$K$14)</f>
        <v/>
      </c>
      <c r="M21" s="9"/>
      <c r="N21" s="9"/>
      <c r="O21" s="9"/>
      <c r="P21" s="9"/>
      <c r="Q21" s="8">
        <f t="shared" si="2"/>
        <v>43417</v>
      </c>
      <c r="R21" s="9"/>
      <c r="S21" s="9"/>
      <c r="T21" s="9"/>
      <c r="U21" s="9"/>
      <c r="V21" s="9"/>
      <c r="W21" s="9"/>
      <c r="X21" s="8">
        <f t="shared" si="3"/>
        <v>43447</v>
      </c>
      <c r="Y21" s="9"/>
      <c r="Z21" s="9"/>
      <c r="AA21" s="9"/>
      <c r="AB21" s="9"/>
      <c r="AC21" s="9"/>
      <c r="AD21" s="9"/>
      <c r="AE21" s="8">
        <f t="shared" si="4"/>
        <v>43478</v>
      </c>
      <c r="AF21" s="9"/>
      <c r="AG21" s="9"/>
      <c r="AH21" s="9"/>
      <c r="AI21" s="9"/>
      <c r="AJ21" s="9"/>
      <c r="AK21" s="9"/>
      <c r="AL21" s="8">
        <f t="shared" si="5"/>
        <v>43509</v>
      </c>
      <c r="AM21" s="9"/>
      <c r="AN21" s="9"/>
      <c r="AO21" s="9"/>
      <c r="AP21" s="9"/>
      <c r="AQ21" s="9"/>
      <c r="AR21" s="9"/>
      <c r="AS21" s="8">
        <f t="shared" si="6"/>
        <v>43537</v>
      </c>
      <c r="AT21" s="9"/>
      <c r="AU21" s="9"/>
      <c r="AV21" s="9"/>
      <c r="AW21" s="9"/>
      <c r="AX21" s="9"/>
      <c r="AY21" s="9"/>
      <c r="AZ21" s="8">
        <f t="shared" si="7"/>
        <v>43568</v>
      </c>
      <c r="BA21" s="9"/>
      <c r="BB21" s="9"/>
      <c r="BC21" s="9"/>
      <c r="BD21" s="9"/>
      <c r="BE21" s="9"/>
      <c r="BF21" s="9"/>
      <c r="BG21" s="8">
        <f t="shared" si="8"/>
        <v>43598</v>
      </c>
      <c r="BH21" s="9"/>
      <c r="BI21" s="9"/>
      <c r="BJ21" s="9"/>
      <c r="BK21" s="9"/>
      <c r="BL21" s="9"/>
      <c r="BM21" s="9"/>
      <c r="BN21" s="8">
        <f t="shared" si="9"/>
        <v>43629</v>
      </c>
      <c r="BO21" s="9"/>
      <c r="BP21" s="9"/>
      <c r="BQ21" s="9"/>
      <c r="BR21" s="9"/>
      <c r="BS21" s="9"/>
      <c r="BT21" s="9"/>
      <c r="BU21" s="8">
        <f t="shared" si="10"/>
        <v>43659</v>
      </c>
      <c r="BV21" s="9"/>
      <c r="BW21" s="9"/>
      <c r="BX21" s="9"/>
      <c r="BY21" s="9"/>
      <c r="BZ21" s="9"/>
      <c r="CA21" s="9"/>
    </row>
    <row r="22" spans="2:79" ht="21" customHeight="1" x14ac:dyDescent="0.25">
      <c r="B22">
        <v>14</v>
      </c>
      <c r="C22" s="8">
        <f t="shared" si="0"/>
        <v>43357</v>
      </c>
      <c r="D22" s="25">
        <f>IF(OR(WEEKDAY($C22,2)=3,WEEKDAY($C22,2)&gt;5,COUNTIF(Paramètres!$C$6:$C$93,$C22)),"",Paramètres!$K$15)</f>
        <v>5</v>
      </c>
      <c r="E22" s="25">
        <f>IF(OR(WEEKDAY($C22,2)=3,WEEKDAY($C22,2)&gt;5,COUNTIF(Paramètres!$C$6:$C$14,$C108)),"",Paramètres!$K$14)</f>
        <v>3.4</v>
      </c>
      <c r="F22" s="25">
        <f>IF(OR(WEEKDAY($C22,2)=3,WEEKDAY($C22,2)&gt;5,COUNTIF(Paramètres!$C$6:$C$14,$C108)),"",Paramètres!$K$15)</f>
        <v>5</v>
      </c>
      <c r="G22" s="25">
        <f>IF(OR(WEEKDAY($C22,2)=3,WEEKDAY($C22,2)&gt;5,COUNTIF(Paramètres!$C$6:$C$93,$C22)),"",Paramètres!$K$14)</f>
        <v>3.4</v>
      </c>
      <c r="H22" s="25">
        <f>IF(OR(WEEKDAY($C22,2)=3,WEEKDAY($C22,2)&gt;5,COUNTIF(Paramètres!$C$6:$C$93,$C22)),"",Paramètres!$K$15)</f>
        <v>5</v>
      </c>
      <c r="I22" s="25">
        <f>IF(OR(WEEKDAY($C22,2)=3,WEEKDAY($C22,2)&gt;5,COUNTIF(Paramètres!$C$6:$C$93,$C22)),"",Paramètres!$K$14)</f>
        <v>3.4</v>
      </c>
      <c r="J22" s="8">
        <f t="shared" si="1"/>
        <v>43387</v>
      </c>
      <c r="K22" s="9"/>
      <c r="L22" s="9" t="str">
        <f>IF(OR(WEEKDAY($J22,2)=3,WEEKDAY($J22,2)&gt;5,COUNTIF(Paramètres!$C$6:$C$14,$J22)),"",Paramètres!$K$14)</f>
        <v/>
      </c>
      <c r="M22" s="9"/>
      <c r="N22" s="9"/>
      <c r="O22" s="9"/>
      <c r="P22" s="9"/>
      <c r="Q22" s="8">
        <f t="shared" si="2"/>
        <v>43418</v>
      </c>
      <c r="R22" s="9"/>
      <c r="S22" s="9"/>
      <c r="T22" s="9"/>
      <c r="U22" s="9"/>
      <c r="V22" s="9"/>
      <c r="W22" s="9"/>
      <c r="X22" s="8">
        <f t="shared" si="3"/>
        <v>43448</v>
      </c>
      <c r="Y22" s="9"/>
      <c r="Z22" s="9"/>
      <c r="AA22" s="9"/>
      <c r="AB22" s="9"/>
      <c r="AC22" s="9"/>
      <c r="AD22" s="9"/>
      <c r="AE22" s="8">
        <f t="shared" si="4"/>
        <v>43479</v>
      </c>
      <c r="AF22" s="9"/>
      <c r="AG22" s="9"/>
      <c r="AH22" s="9"/>
      <c r="AI22" s="9"/>
      <c r="AJ22" s="9"/>
      <c r="AK22" s="9"/>
      <c r="AL22" s="8">
        <f t="shared" si="5"/>
        <v>43510</v>
      </c>
      <c r="AM22" s="9"/>
      <c r="AN22" s="9"/>
      <c r="AO22" s="9"/>
      <c r="AP22" s="9"/>
      <c r="AQ22" s="9"/>
      <c r="AR22" s="9"/>
      <c r="AS22" s="8">
        <f t="shared" si="6"/>
        <v>43538</v>
      </c>
      <c r="AT22" s="9"/>
      <c r="AU22" s="9"/>
      <c r="AV22" s="9"/>
      <c r="AW22" s="9"/>
      <c r="AX22" s="9"/>
      <c r="AY22" s="9"/>
      <c r="AZ22" s="8">
        <f t="shared" si="7"/>
        <v>43569</v>
      </c>
      <c r="BA22" s="9"/>
      <c r="BB22" s="9"/>
      <c r="BC22" s="9"/>
      <c r="BD22" s="9"/>
      <c r="BE22" s="9"/>
      <c r="BF22" s="9"/>
      <c r="BG22" s="8">
        <f t="shared" si="8"/>
        <v>43599</v>
      </c>
      <c r="BH22" s="9"/>
      <c r="BI22" s="9"/>
      <c r="BJ22" s="9"/>
      <c r="BK22" s="9"/>
      <c r="BL22" s="9"/>
      <c r="BM22" s="9"/>
      <c r="BN22" s="8">
        <f t="shared" si="9"/>
        <v>43630</v>
      </c>
      <c r="BO22" s="9"/>
      <c r="BP22" s="9"/>
      <c r="BQ22" s="9"/>
      <c r="BR22" s="9"/>
      <c r="BS22" s="9"/>
      <c r="BT22" s="9"/>
      <c r="BU22" s="8">
        <f t="shared" si="10"/>
        <v>43660</v>
      </c>
      <c r="BV22" s="9"/>
      <c r="BW22" s="9"/>
      <c r="BX22" s="9"/>
      <c r="BY22" s="9"/>
      <c r="BZ22" s="9"/>
      <c r="CA22" s="9"/>
    </row>
    <row r="23" spans="2:79" ht="21" customHeight="1" x14ac:dyDescent="0.25">
      <c r="B23">
        <v>15</v>
      </c>
      <c r="C23" s="8">
        <f t="shared" si="0"/>
        <v>43358</v>
      </c>
      <c r="D23" s="25" t="str">
        <f>IF(OR(WEEKDAY($C23,2)=3,WEEKDAY($C23,2)&gt;5,COUNTIF(Paramètres!$C$6:$C$93,$C23)),"",Paramètres!$K$15)</f>
        <v/>
      </c>
      <c r="E23" s="25" t="str">
        <f>IF(OR(WEEKDAY($C23,2)=3,WEEKDAY($C23,2)&gt;5,COUNTIF(Paramètres!$C$6:$C$14,$C109)),"",Paramètres!$K$14)</f>
        <v/>
      </c>
      <c r="F23" s="25" t="str">
        <f>IF(OR(WEEKDAY($C23,2)=3,WEEKDAY($C23,2)&gt;5,COUNTIF(Paramètres!$C$6:$C$14,$C109)),"",Paramètres!$K$15)</f>
        <v/>
      </c>
      <c r="G23" s="25" t="str">
        <f>IF(OR(WEEKDAY($C23,2)=3,WEEKDAY($C23,2)&gt;5,COUNTIF(Paramètres!$C$6:$C$93,$C23)),"",Paramètres!$K$14)</f>
        <v/>
      </c>
      <c r="H23" s="25" t="str">
        <f>IF(OR(WEEKDAY($C23,2)=3,WEEKDAY($C23,2)&gt;5,COUNTIF(Paramètres!$C$6:$C$93,$C23)),"",Paramètres!$K$15)</f>
        <v/>
      </c>
      <c r="I23" s="25" t="str">
        <f>IF(OR(WEEKDAY($C23,2)=3,WEEKDAY($C23,2)&gt;5,COUNTIF(Paramètres!$C$6:$C$93,$C23)),"",Paramètres!$K$14)</f>
        <v/>
      </c>
      <c r="J23" s="8">
        <f t="shared" si="1"/>
        <v>43388</v>
      </c>
      <c r="K23" s="9"/>
      <c r="L23" s="9">
        <f>IF(OR(WEEKDAY($J23,2)=3,WEEKDAY($J23,2)&gt;5,COUNTIF(Paramètres!$C$6:$C$14,$J23)),"",Paramètres!$K$14)</f>
        <v>3.4</v>
      </c>
      <c r="M23" s="9"/>
      <c r="N23" s="9"/>
      <c r="O23" s="9"/>
      <c r="P23" s="9"/>
      <c r="Q23" s="8">
        <f t="shared" si="2"/>
        <v>43419</v>
      </c>
      <c r="R23" s="9"/>
      <c r="S23" s="9"/>
      <c r="T23" s="9"/>
      <c r="U23" s="9"/>
      <c r="V23" s="9"/>
      <c r="W23" s="9"/>
      <c r="X23" s="8">
        <f t="shared" si="3"/>
        <v>43449</v>
      </c>
      <c r="Y23" s="9"/>
      <c r="Z23" s="9"/>
      <c r="AA23" s="9"/>
      <c r="AB23" s="9"/>
      <c r="AC23" s="9"/>
      <c r="AD23" s="9"/>
      <c r="AE23" s="8">
        <f t="shared" si="4"/>
        <v>43480</v>
      </c>
      <c r="AF23" s="9"/>
      <c r="AG23" s="9"/>
      <c r="AH23" s="9"/>
      <c r="AI23" s="9"/>
      <c r="AJ23" s="9"/>
      <c r="AK23" s="9"/>
      <c r="AL23" s="8">
        <f t="shared" si="5"/>
        <v>43511</v>
      </c>
      <c r="AM23" s="9"/>
      <c r="AN23" s="9"/>
      <c r="AO23" s="9"/>
      <c r="AP23" s="9"/>
      <c r="AQ23" s="9"/>
      <c r="AR23" s="9"/>
      <c r="AS23" s="8">
        <f t="shared" si="6"/>
        <v>43539</v>
      </c>
      <c r="AT23" s="9"/>
      <c r="AU23" s="9"/>
      <c r="AV23" s="9"/>
      <c r="AW23" s="9"/>
      <c r="AX23" s="9"/>
      <c r="AY23" s="9"/>
      <c r="AZ23" s="8">
        <f t="shared" si="7"/>
        <v>43570</v>
      </c>
      <c r="BA23" s="9"/>
      <c r="BB23" s="9"/>
      <c r="BC23" s="9"/>
      <c r="BD23" s="9"/>
      <c r="BE23" s="9"/>
      <c r="BF23" s="9"/>
      <c r="BG23" s="8">
        <f t="shared" si="8"/>
        <v>43600</v>
      </c>
      <c r="BH23" s="9"/>
      <c r="BI23" s="9"/>
      <c r="BJ23" s="9"/>
      <c r="BK23" s="9"/>
      <c r="BL23" s="9"/>
      <c r="BM23" s="9"/>
      <c r="BN23" s="8">
        <f t="shared" si="9"/>
        <v>43631</v>
      </c>
      <c r="BO23" s="9"/>
      <c r="BP23" s="9"/>
      <c r="BQ23" s="9"/>
      <c r="BR23" s="9"/>
      <c r="BS23" s="9"/>
      <c r="BT23" s="9"/>
      <c r="BU23" s="8">
        <f t="shared" si="10"/>
        <v>43661</v>
      </c>
      <c r="BV23" s="9"/>
      <c r="BW23" s="9"/>
      <c r="BX23" s="9"/>
      <c r="BY23" s="9"/>
      <c r="BZ23" s="9"/>
      <c r="CA23" s="9"/>
    </row>
    <row r="24" spans="2:79" ht="21" customHeight="1" x14ac:dyDescent="0.25">
      <c r="B24">
        <v>16</v>
      </c>
      <c r="C24" s="8">
        <f t="shared" si="0"/>
        <v>43359</v>
      </c>
      <c r="D24" s="25" t="str">
        <f>IF(OR(WEEKDAY($C24,2)=3,WEEKDAY($C24,2)&gt;5,COUNTIF(Paramètres!$C$6:$C$93,$C24)),"",Paramètres!$K$15)</f>
        <v/>
      </c>
      <c r="E24" s="25" t="str">
        <f>IF(OR(WEEKDAY($C24,2)=3,WEEKDAY($C24,2)&gt;5,COUNTIF(Paramètres!$C$6:$C$14,$C110)),"",Paramètres!$K$14)</f>
        <v/>
      </c>
      <c r="F24" s="25" t="str">
        <f>IF(OR(WEEKDAY($C24,2)=3,WEEKDAY($C24,2)&gt;5,COUNTIF(Paramètres!$C$6:$C$14,$C110)),"",Paramètres!$K$15)</f>
        <v/>
      </c>
      <c r="G24" s="25" t="str">
        <f>IF(OR(WEEKDAY($C24,2)=3,WEEKDAY($C24,2)&gt;5,COUNTIF(Paramètres!$C$6:$C$93,$C24)),"",Paramètres!$K$14)</f>
        <v/>
      </c>
      <c r="H24" s="25" t="str">
        <f>IF(OR(WEEKDAY($C24,2)=3,WEEKDAY($C24,2)&gt;5,COUNTIF(Paramètres!$C$6:$C$93,$C24)),"",Paramètres!$K$15)</f>
        <v/>
      </c>
      <c r="I24" s="25" t="str">
        <f>IF(OR(WEEKDAY($C24,2)=3,WEEKDAY($C24,2)&gt;5,COUNTIF(Paramètres!$C$6:$C$93,$C24)),"",Paramètres!$K$14)</f>
        <v/>
      </c>
      <c r="J24" s="8">
        <f t="shared" si="1"/>
        <v>43389</v>
      </c>
      <c r="K24" s="9"/>
      <c r="L24" s="9">
        <f>IF(OR(WEEKDAY($J24,2)=3,WEEKDAY($J24,2)&gt;5,COUNTIF(Paramètres!$C$6:$C$14,$J24)),"",Paramètres!$K$14)</f>
        <v>3.4</v>
      </c>
      <c r="M24" s="9"/>
      <c r="N24" s="9"/>
      <c r="O24" s="9"/>
      <c r="P24" s="9"/>
      <c r="Q24" s="8">
        <f t="shared" si="2"/>
        <v>43420</v>
      </c>
      <c r="R24" s="9"/>
      <c r="S24" s="9"/>
      <c r="T24" s="9"/>
      <c r="U24" s="9"/>
      <c r="V24" s="9"/>
      <c r="W24" s="9"/>
      <c r="X24" s="8">
        <f t="shared" si="3"/>
        <v>43450</v>
      </c>
      <c r="Y24" s="9"/>
      <c r="Z24" s="9"/>
      <c r="AA24" s="9"/>
      <c r="AB24" s="9"/>
      <c r="AC24" s="9"/>
      <c r="AD24" s="9"/>
      <c r="AE24" s="8">
        <f t="shared" si="4"/>
        <v>43481</v>
      </c>
      <c r="AF24" s="9"/>
      <c r="AG24" s="9"/>
      <c r="AH24" s="9"/>
      <c r="AI24" s="9"/>
      <c r="AJ24" s="9"/>
      <c r="AK24" s="9"/>
      <c r="AL24" s="8">
        <f t="shared" si="5"/>
        <v>43512</v>
      </c>
      <c r="AM24" s="9"/>
      <c r="AN24" s="9"/>
      <c r="AO24" s="9"/>
      <c r="AP24" s="9"/>
      <c r="AQ24" s="9"/>
      <c r="AR24" s="9"/>
      <c r="AS24" s="8">
        <f t="shared" si="6"/>
        <v>43540</v>
      </c>
      <c r="AT24" s="9"/>
      <c r="AU24" s="9"/>
      <c r="AV24" s="9"/>
      <c r="AW24" s="9"/>
      <c r="AX24" s="9"/>
      <c r="AY24" s="9"/>
      <c r="AZ24" s="8">
        <f t="shared" si="7"/>
        <v>43571</v>
      </c>
      <c r="BA24" s="9"/>
      <c r="BB24" s="9"/>
      <c r="BC24" s="9"/>
      <c r="BD24" s="9"/>
      <c r="BE24" s="9"/>
      <c r="BF24" s="9"/>
      <c r="BG24" s="8">
        <f t="shared" si="8"/>
        <v>43601</v>
      </c>
      <c r="BH24" s="9"/>
      <c r="BI24" s="9"/>
      <c r="BJ24" s="9"/>
      <c r="BK24" s="9"/>
      <c r="BL24" s="9"/>
      <c r="BM24" s="9"/>
      <c r="BN24" s="8">
        <f t="shared" si="9"/>
        <v>43632</v>
      </c>
      <c r="BO24" s="9"/>
      <c r="BP24" s="9"/>
      <c r="BQ24" s="9"/>
      <c r="BR24" s="9"/>
      <c r="BS24" s="9"/>
      <c r="BT24" s="9"/>
      <c r="BU24" s="8">
        <f t="shared" si="10"/>
        <v>43662</v>
      </c>
      <c r="BV24" s="9"/>
      <c r="BW24" s="9"/>
      <c r="BX24" s="9"/>
      <c r="BY24" s="9"/>
      <c r="BZ24" s="9"/>
      <c r="CA24" s="9"/>
    </row>
    <row r="25" spans="2:79" ht="21" customHeight="1" x14ac:dyDescent="0.25">
      <c r="B25">
        <v>17</v>
      </c>
      <c r="C25" s="8">
        <f t="shared" si="0"/>
        <v>43360</v>
      </c>
      <c r="D25" s="25">
        <f>IF(OR(WEEKDAY($C25,2)=3,WEEKDAY($C25,2)&gt;5,COUNTIF(Paramètres!$C$6:$C$93,$C25)),"",Paramètres!$K$15)</f>
        <v>5</v>
      </c>
      <c r="E25" s="25">
        <f>IF(OR(WEEKDAY($C25,2)=3,WEEKDAY($C25,2)&gt;5,COUNTIF(Paramètres!$C$6:$C$14,$C111)),"",Paramètres!$K$14)</f>
        <v>3.4</v>
      </c>
      <c r="F25" s="25">
        <f>IF(OR(WEEKDAY($C25,2)=3,WEEKDAY($C25,2)&gt;5,COUNTIF(Paramètres!$C$6:$C$14,$C111)),"",Paramètres!$K$15)</f>
        <v>5</v>
      </c>
      <c r="G25" s="25">
        <f>IF(OR(WEEKDAY($C25,2)=3,WEEKDAY($C25,2)&gt;5,COUNTIF(Paramètres!$C$6:$C$93,$C25)),"",Paramètres!$K$14)</f>
        <v>3.4</v>
      </c>
      <c r="H25" s="25">
        <f>IF(OR(WEEKDAY($C25,2)=3,WEEKDAY($C25,2)&gt;5,COUNTIF(Paramètres!$C$6:$C$93,$C25)),"",Paramètres!$K$15)</f>
        <v>5</v>
      </c>
      <c r="I25" s="25">
        <f>IF(OR(WEEKDAY($C25,2)=3,WEEKDAY($C25,2)&gt;5,COUNTIF(Paramètres!$C$6:$C$93,$C25)),"",Paramètres!$K$14)</f>
        <v>3.4</v>
      </c>
      <c r="J25" s="8">
        <f t="shared" si="1"/>
        <v>43390</v>
      </c>
      <c r="K25" s="9"/>
      <c r="L25" s="9" t="str">
        <f>IF(OR(WEEKDAY($J25,2)=3,WEEKDAY($J25,2)&gt;5,COUNTIF(Paramètres!$C$6:$C$14,$J25)),"",Paramètres!$K$14)</f>
        <v/>
      </c>
      <c r="M25" s="9"/>
      <c r="N25" s="9"/>
      <c r="O25" s="9"/>
      <c r="P25" s="9"/>
      <c r="Q25" s="8">
        <f t="shared" si="2"/>
        <v>43421</v>
      </c>
      <c r="R25" s="9"/>
      <c r="S25" s="9"/>
      <c r="T25" s="9"/>
      <c r="U25" s="9"/>
      <c r="V25" s="9"/>
      <c r="W25" s="9"/>
      <c r="X25" s="8">
        <f t="shared" si="3"/>
        <v>43451</v>
      </c>
      <c r="Y25" s="9"/>
      <c r="Z25" s="9"/>
      <c r="AA25" s="9"/>
      <c r="AB25" s="9"/>
      <c r="AC25" s="9"/>
      <c r="AD25" s="9"/>
      <c r="AE25" s="8">
        <f t="shared" si="4"/>
        <v>43482</v>
      </c>
      <c r="AF25" s="9"/>
      <c r="AG25" s="9"/>
      <c r="AH25" s="9"/>
      <c r="AI25" s="9"/>
      <c r="AJ25" s="9"/>
      <c r="AK25" s="9"/>
      <c r="AL25" s="8">
        <f t="shared" si="5"/>
        <v>43513</v>
      </c>
      <c r="AM25" s="9"/>
      <c r="AN25" s="9"/>
      <c r="AO25" s="9"/>
      <c r="AP25" s="9"/>
      <c r="AQ25" s="9"/>
      <c r="AR25" s="9"/>
      <c r="AS25" s="8">
        <f t="shared" si="6"/>
        <v>43541</v>
      </c>
      <c r="AT25" s="9"/>
      <c r="AU25" s="9"/>
      <c r="AV25" s="9"/>
      <c r="AW25" s="9"/>
      <c r="AX25" s="9"/>
      <c r="AY25" s="9"/>
      <c r="AZ25" s="8">
        <f t="shared" si="7"/>
        <v>43572</v>
      </c>
      <c r="BA25" s="9"/>
      <c r="BB25" s="9"/>
      <c r="BC25" s="9"/>
      <c r="BD25" s="9"/>
      <c r="BE25" s="9"/>
      <c r="BF25" s="9"/>
      <c r="BG25" s="8">
        <f t="shared" si="8"/>
        <v>43602</v>
      </c>
      <c r="BH25" s="9"/>
      <c r="BI25" s="9"/>
      <c r="BJ25" s="9"/>
      <c r="BK25" s="9"/>
      <c r="BL25" s="9"/>
      <c r="BM25" s="9"/>
      <c r="BN25" s="8">
        <f t="shared" si="9"/>
        <v>43633</v>
      </c>
      <c r="BO25" s="9"/>
      <c r="BP25" s="9"/>
      <c r="BQ25" s="9"/>
      <c r="BR25" s="9"/>
      <c r="BS25" s="9"/>
      <c r="BT25" s="9"/>
      <c r="BU25" s="8">
        <f t="shared" si="10"/>
        <v>43663</v>
      </c>
      <c r="BV25" s="9"/>
      <c r="BW25" s="9"/>
      <c r="BX25" s="9"/>
      <c r="BY25" s="9"/>
      <c r="BZ25" s="9"/>
      <c r="CA25" s="9"/>
    </row>
    <row r="26" spans="2:79" ht="21" customHeight="1" x14ac:dyDescent="0.25">
      <c r="B26">
        <v>18</v>
      </c>
      <c r="C26" s="8">
        <f t="shared" si="0"/>
        <v>43361</v>
      </c>
      <c r="D26" s="25">
        <f>IF(OR(WEEKDAY($C26,2)=3,WEEKDAY($C26,2)&gt;5,COUNTIF(Paramètres!$C$6:$C$93,$C26)),"",Paramètres!$K$15)</f>
        <v>5</v>
      </c>
      <c r="E26" s="25">
        <f>IF(OR(WEEKDAY($C26,2)=3,WEEKDAY($C26,2)&gt;5,COUNTIF(Paramètres!$C$6:$C$14,$C112)),"",Paramètres!$K$14)</f>
        <v>3.4</v>
      </c>
      <c r="F26" s="25">
        <f>IF(OR(WEEKDAY($C26,2)=3,WEEKDAY($C26,2)&gt;5,COUNTIF(Paramètres!$C$6:$C$14,$C112)),"",Paramètres!$K$15)</f>
        <v>5</v>
      </c>
      <c r="G26" s="25">
        <f>IF(OR(WEEKDAY($C26,2)=3,WEEKDAY($C26,2)&gt;5,COUNTIF(Paramètres!$C$6:$C$93,$C26)),"",Paramètres!$K$14)</f>
        <v>3.4</v>
      </c>
      <c r="H26" s="25">
        <f>IF(OR(WEEKDAY($C26,2)=3,WEEKDAY($C26,2)&gt;5,COUNTIF(Paramètres!$C$6:$C$93,$C26)),"",Paramètres!$K$15)</f>
        <v>5</v>
      </c>
      <c r="I26" s="25">
        <f>IF(OR(WEEKDAY($C26,2)=3,WEEKDAY($C26,2)&gt;5,COUNTIF(Paramètres!$C$6:$C$93,$C26)),"",Paramètres!$K$14)</f>
        <v>3.4</v>
      </c>
      <c r="J26" s="8">
        <f t="shared" si="1"/>
        <v>43391</v>
      </c>
      <c r="K26" s="9"/>
      <c r="L26" s="9">
        <f>IF(OR(WEEKDAY($J26,2)=3,WEEKDAY($J26,2)&gt;5,COUNTIF(Paramètres!$C$6:$C$14,$J26)),"",Paramètres!$K$14)</f>
        <v>3.4</v>
      </c>
      <c r="M26" s="9"/>
      <c r="N26" s="9"/>
      <c r="O26" s="9"/>
      <c r="P26" s="9"/>
      <c r="Q26" s="8">
        <f t="shared" si="2"/>
        <v>43422</v>
      </c>
      <c r="R26" s="9"/>
      <c r="S26" s="9"/>
      <c r="T26" s="9"/>
      <c r="U26" s="9"/>
      <c r="V26" s="9"/>
      <c r="W26" s="9"/>
      <c r="X26" s="8">
        <f t="shared" si="3"/>
        <v>43452</v>
      </c>
      <c r="Y26" s="9"/>
      <c r="Z26" s="9"/>
      <c r="AA26" s="9"/>
      <c r="AB26" s="9"/>
      <c r="AC26" s="9"/>
      <c r="AD26" s="9"/>
      <c r="AE26" s="8">
        <f t="shared" si="4"/>
        <v>43483</v>
      </c>
      <c r="AF26" s="9"/>
      <c r="AG26" s="9"/>
      <c r="AH26" s="9"/>
      <c r="AI26" s="9"/>
      <c r="AJ26" s="9"/>
      <c r="AK26" s="9"/>
      <c r="AL26" s="8">
        <f t="shared" si="5"/>
        <v>43514</v>
      </c>
      <c r="AM26" s="9"/>
      <c r="AN26" s="9"/>
      <c r="AO26" s="9"/>
      <c r="AP26" s="9"/>
      <c r="AQ26" s="9"/>
      <c r="AR26" s="9"/>
      <c r="AS26" s="8">
        <f t="shared" si="6"/>
        <v>43542</v>
      </c>
      <c r="AT26" s="9"/>
      <c r="AU26" s="9"/>
      <c r="AV26" s="9"/>
      <c r="AW26" s="9"/>
      <c r="AX26" s="9"/>
      <c r="AY26" s="9"/>
      <c r="AZ26" s="8">
        <f t="shared" si="7"/>
        <v>43573</v>
      </c>
      <c r="BA26" s="9"/>
      <c r="BB26" s="9"/>
      <c r="BC26" s="9"/>
      <c r="BD26" s="9"/>
      <c r="BE26" s="9"/>
      <c r="BF26" s="9"/>
      <c r="BG26" s="8">
        <f t="shared" si="8"/>
        <v>43603</v>
      </c>
      <c r="BH26" s="9"/>
      <c r="BI26" s="9"/>
      <c r="BJ26" s="9"/>
      <c r="BK26" s="9"/>
      <c r="BL26" s="9"/>
      <c r="BM26" s="9"/>
      <c r="BN26" s="8">
        <f t="shared" si="9"/>
        <v>43634</v>
      </c>
      <c r="BO26" s="9"/>
      <c r="BP26" s="9"/>
      <c r="BQ26" s="9"/>
      <c r="BR26" s="9"/>
      <c r="BS26" s="9"/>
      <c r="BT26" s="9"/>
      <c r="BU26" s="8">
        <f t="shared" si="10"/>
        <v>43664</v>
      </c>
      <c r="BV26" s="9"/>
      <c r="BW26" s="9"/>
      <c r="BX26" s="9"/>
      <c r="BY26" s="9"/>
      <c r="BZ26" s="9"/>
      <c r="CA26" s="9"/>
    </row>
    <row r="27" spans="2:79" ht="21" customHeight="1" x14ac:dyDescent="0.25">
      <c r="B27">
        <v>19</v>
      </c>
      <c r="C27" s="8">
        <f t="shared" si="0"/>
        <v>43362</v>
      </c>
      <c r="D27" s="25" t="str">
        <f>IF(OR(WEEKDAY($C27,2)=3,WEEKDAY($C27,2)&gt;5,COUNTIF(Paramètres!$C$6:$C$93,$C27)),"",Paramètres!$K$15)</f>
        <v/>
      </c>
      <c r="E27" s="25" t="str">
        <f>IF(OR(WEEKDAY($C27,2)=3,WEEKDAY($C27,2)&gt;5,COUNTIF(Paramètres!$C$6:$C$14,$C113)),"",Paramètres!$K$14)</f>
        <v/>
      </c>
      <c r="F27" s="25" t="str">
        <f>IF(OR(WEEKDAY($C27,2)=3,WEEKDAY($C27,2)&gt;5,COUNTIF(Paramètres!$C$6:$C$14,$C113)),"",Paramètres!$K$15)</f>
        <v/>
      </c>
      <c r="G27" s="25" t="str">
        <f>IF(OR(WEEKDAY($C27,2)=3,WEEKDAY($C27,2)&gt;5,COUNTIF(Paramètres!$C$6:$C$93,$C27)),"",Paramètres!$K$14)</f>
        <v/>
      </c>
      <c r="H27" s="25" t="str">
        <f>IF(OR(WEEKDAY($C27,2)=3,WEEKDAY($C27,2)&gt;5,COUNTIF(Paramètres!$C$6:$C$93,$C27)),"",Paramètres!$K$15)</f>
        <v/>
      </c>
      <c r="I27" s="25" t="str">
        <f>IF(OR(WEEKDAY($C27,2)=3,WEEKDAY($C27,2)&gt;5,COUNTIF(Paramètres!$C$6:$C$93,$C27)),"",Paramètres!$K$14)</f>
        <v/>
      </c>
      <c r="J27" s="8">
        <f t="shared" si="1"/>
        <v>43392</v>
      </c>
      <c r="K27" s="9"/>
      <c r="L27" s="9">
        <f>IF(OR(WEEKDAY($J27,2)=3,WEEKDAY($J27,2)&gt;5,COUNTIF(Paramètres!$C$6:$C$14,$J27)),"",Paramètres!$K$14)</f>
        <v>3.4</v>
      </c>
      <c r="M27" s="9"/>
      <c r="N27" s="9"/>
      <c r="O27" s="9"/>
      <c r="P27" s="9"/>
      <c r="Q27" s="8">
        <f t="shared" si="2"/>
        <v>43423</v>
      </c>
      <c r="R27" s="9"/>
      <c r="S27" s="9"/>
      <c r="T27" s="9"/>
      <c r="U27" s="9"/>
      <c r="V27" s="9"/>
      <c r="W27" s="9"/>
      <c r="X27" s="8">
        <f t="shared" si="3"/>
        <v>43453</v>
      </c>
      <c r="Y27" s="9"/>
      <c r="Z27" s="9"/>
      <c r="AA27" s="9"/>
      <c r="AB27" s="9"/>
      <c r="AC27" s="9"/>
      <c r="AD27" s="9"/>
      <c r="AE27" s="8">
        <f t="shared" si="4"/>
        <v>43484</v>
      </c>
      <c r="AF27" s="9"/>
      <c r="AG27" s="9"/>
      <c r="AH27" s="9"/>
      <c r="AI27" s="9"/>
      <c r="AJ27" s="9"/>
      <c r="AK27" s="9"/>
      <c r="AL27" s="8">
        <f t="shared" si="5"/>
        <v>43515</v>
      </c>
      <c r="AM27" s="9"/>
      <c r="AN27" s="9"/>
      <c r="AO27" s="9"/>
      <c r="AP27" s="9"/>
      <c r="AQ27" s="9"/>
      <c r="AR27" s="9"/>
      <c r="AS27" s="8">
        <f t="shared" si="6"/>
        <v>43543</v>
      </c>
      <c r="AT27" s="9"/>
      <c r="AU27" s="9"/>
      <c r="AV27" s="9"/>
      <c r="AW27" s="9"/>
      <c r="AX27" s="9"/>
      <c r="AY27" s="9"/>
      <c r="AZ27" s="8">
        <f t="shared" si="7"/>
        <v>43574</v>
      </c>
      <c r="BA27" s="9"/>
      <c r="BB27" s="9"/>
      <c r="BC27" s="9"/>
      <c r="BD27" s="9"/>
      <c r="BE27" s="9"/>
      <c r="BF27" s="9"/>
      <c r="BG27" s="8">
        <f t="shared" si="8"/>
        <v>43604</v>
      </c>
      <c r="BH27" s="9"/>
      <c r="BI27" s="9"/>
      <c r="BJ27" s="9"/>
      <c r="BK27" s="9"/>
      <c r="BL27" s="9"/>
      <c r="BM27" s="9"/>
      <c r="BN27" s="8">
        <f t="shared" si="9"/>
        <v>43635</v>
      </c>
      <c r="BO27" s="9"/>
      <c r="BP27" s="9"/>
      <c r="BQ27" s="9"/>
      <c r="BR27" s="9"/>
      <c r="BS27" s="9"/>
      <c r="BT27" s="9"/>
      <c r="BU27" s="8">
        <f t="shared" si="10"/>
        <v>43665</v>
      </c>
      <c r="BV27" s="9"/>
      <c r="BW27" s="9"/>
      <c r="BX27" s="9"/>
      <c r="BY27" s="9"/>
      <c r="BZ27" s="9"/>
      <c r="CA27" s="9"/>
    </row>
    <row r="28" spans="2:79" ht="21" customHeight="1" x14ac:dyDescent="0.25">
      <c r="B28">
        <v>20</v>
      </c>
      <c r="C28" s="8">
        <f t="shared" si="0"/>
        <v>43363</v>
      </c>
      <c r="D28" s="25">
        <f>IF(OR(WEEKDAY($C28,2)=3,WEEKDAY($C28,2)&gt;5,COUNTIF(Paramètres!$C$6:$C$93,$C28)),"",Paramètres!$K$15)</f>
        <v>5</v>
      </c>
      <c r="E28" s="25">
        <f>IF(OR(WEEKDAY($C28,2)=3,WEEKDAY($C28,2)&gt;5,COUNTIF(Paramètres!$C$6:$C$14,$C114)),"",Paramètres!$K$14)</f>
        <v>3.4</v>
      </c>
      <c r="F28" s="25">
        <f>IF(OR(WEEKDAY($C28,2)=3,WEEKDAY($C28,2)&gt;5,COUNTIF(Paramètres!$C$6:$C$14,$C114)),"",Paramètres!$K$15)</f>
        <v>5</v>
      </c>
      <c r="G28" s="25">
        <f>IF(OR(WEEKDAY($C28,2)=3,WEEKDAY($C28,2)&gt;5,COUNTIF(Paramètres!$C$6:$C$93,$C28)),"",Paramètres!$K$14)</f>
        <v>3.4</v>
      </c>
      <c r="H28" s="25">
        <f>IF(OR(WEEKDAY($C28,2)=3,WEEKDAY($C28,2)&gt;5,COUNTIF(Paramètres!$C$6:$C$93,$C28)),"",Paramètres!$K$15)</f>
        <v>5</v>
      </c>
      <c r="I28" s="25">
        <f>IF(OR(WEEKDAY($C28,2)=3,WEEKDAY($C28,2)&gt;5,COUNTIF(Paramètres!$C$6:$C$93,$C28)),"",Paramètres!$K$14)</f>
        <v>3.4</v>
      </c>
      <c r="J28" s="8">
        <f t="shared" si="1"/>
        <v>43393</v>
      </c>
      <c r="K28" s="9"/>
      <c r="L28" s="9" t="str">
        <f>IF(OR(WEEKDAY($J28,2)=3,WEEKDAY($J28,2)&gt;5,COUNTIF(Paramètres!$C$6:$C$14,$J28)),"",Paramètres!$K$14)</f>
        <v/>
      </c>
      <c r="M28" s="9"/>
      <c r="N28" s="9"/>
      <c r="O28" s="9"/>
      <c r="P28" s="9"/>
      <c r="Q28" s="8">
        <f t="shared" si="2"/>
        <v>43424</v>
      </c>
      <c r="R28" s="9"/>
      <c r="S28" s="9"/>
      <c r="T28" s="9"/>
      <c r="U28" s="9"/>
      <c r="V28" s="9"/>
      <c r="W28" s="9"/>
      <c r="X28" s="8">
        <f t="shared" si="3"/>
        <v>43454</v>
      </c>
      <c r="Y28" s="9"/>
      <c r="Z28" s="9"/>
      <c r="AA28" s="9"/>
      <c r="AB28" s="9"/>
      <c r="AC28" s="9"/>
      <c r="AD28" s="9"/>
      <c r="AE28" s="8">
        <f t="shared" si="4"/>
        <v>43485</v>
      </c>
      <c r="AF28" s="9"/>
      <c r="AG28" s="9"/>
      <c r="AH28" s="9"/>
      <c r="AI28" s="9"/>
      <c r="AJ28" s="9"/>
      <c r="AK28" s="9"/>
      <c r="AL28" s="8">
        <f t="shared" si="5"/>
        <v>43516</v>
      </c>
      <c r="AM28" s="9"/>
      <c r="AN28" s="9"/>
      <c r="AO28" s="9"/>
      <c r="AP28" s="9"/>
      <c r="AQ28" s="9"/>
      <c r="AR28" s="9"/>
      <c r="AS28" s="8">
        <f t="shared" si="6"/>
        <v>43544</v>
      </c>
      <c r="AT28" s="9"/>
      <c r="AU28" s="9"/>
      <c r="AV28" s="9"/>
      <c r="AW28" s="9"/>
      <c r="AX28" s="9"/>
      <c r="AY28" s="9"/>
      <c r="AZ28" s="8">
        <f t="shared" si="7"/>
        <v>43575</v>
      </c>
      <c r="BA28" s="9"/>
      <c r="BB28" s="9"/>
      <c r="BC28" s="9"/>
      <c r="BD28" s="9"/>
      <c r="BE28" s="9"/>
      <c r="BF28" s="9"/>
      <c r="BG28" s="8">
        <f t="shared" si="8"/>
        <v>43605</v>
      </c>
      <c r="BH28" s="9"/>
      <c r="BI28" s="9"/>
      <c r="BJ28" s="9"/>
      <c r="BK28" s="9"/>
      <c r="BL28" s="9"/>
      <c r="BM28" s="9"/>
      <c r="BN28" s="8">
        <f t="shared" si="9"/>
        <v>43636</v>
      </c>
      <c r="BO28" s="9"/>
      <c r="BP28" s="9"/>
      <c r="BQ28" s="9"/>
      <c r="BR28" s="9"/>
      <c r="BS28" s="9"/>
      <c r="BT28" s="9"/>
      <c r="BU28" s="8">
        <f t="shared" si="10"/>
        <v>43666</v>
      </c>
      <c r="BV28" s="9"/>
      <c r="BW28" s="9"/>
      <c r="BX28" s="9"/>
      <c r="BY28" s="9"/>
      <c r="BZ28" s="9"/>
      <c r="CA28" s="9"/>
    </row>
    <row r="29" spans="2:79" ht="21" customHeight="1" x14ac:dyDescent="0.25">
      <c r="B29">
        <v>21</v>
      </c>
      <c r="C29" s="8">
        <f t="shared" si="0"/>
        <v>43364</v>
      </c>
      <c r="D29" s="25">
        <f>IF(OR(WEEKDAY($C29,2)=3,WEEKDAY($C29,2)&gt;5,COUNTIF(Paramètres!$C$6:$C$93,$C29)),"",Paramètres!$K$15)</f>
        <v>5</v>
      </c>
      <c r="E29" s="25">
        <f>IF(OR(WEEKDAY($C29,2)=3,WEEKDAY($C29,2)&gt;5,COUNTIF(Paramètres!$C$6:$C$14,$C115)),"",Paramètres!$K$14)</f>
        <v>3.4</v>
      </c>
      <c r="F29" s="25">
        <f>IF(OR(WEEKDAY($C29,2)=3,WEEKDAY($C29,2)&gt;5,COUNTIF(Paramètres!$C$6:$C$14,$C115)),"",Paramètres!$K$15)</f>
        <v>5</v>
      </c>
      <c r="G29" s="25">
        <f>IF(OR(WEEKDAY($C29,2)=3,WEEKDAY($C29,2)&gt;5,COUNTIF(Paramètres!$C$6:$C$93,$C29)),"",Paramètres!$K$14)</f>
        <v>3.4</v>
      </c>
      <c r="H29" s="25">
        <f>IF(OR(WEEKDAY($C29,2)=3,WEEKDAY($C29,2)&gt;5,COUNTIF(Paramètres!$C$6:$C$93,$C29)),"",Paramètres!$K$15)</f>
        <v>5</v>
      </c>
      <c r="I29" s="25">
        <f>IF(OR(WEEKDAY($C29,2)=3,WEEKDAY($C29,2)&gt;5,COUNTIF(Paramètres!$C$6:$C$93,$C29)),"",Paramètres!$K$14)</f>
        <v>3.4</v>
      </c>
      <c r="J29" s="8">
        <f t="shared" si="1"/>
        <v>43394</v>
      </c>
      <c r="K29" s="9"/>
      <c r="L29" s="9" t="str">
        <f>IF(OR(WEEKDAY($J29,2)=3,WEEKDAY($J29,2)&gt;5,COUNTIF(Paramètres!$C$6:$C$14,$J29)),"",Paramètres!$K$14)</f>
        <v/>
      </c>
      <c r="M29" s="9"/>
      <c r="N29" s="9"/>
      <c r="O29" s="9"/>
      <c r="P29" s="9"/>
      <c r="Q29" s="8">
        <f t="shared" si="2"/>
        <v>43425</v>
      </c>
      <c r="R29" s="9"/>
      <c r="S29" s="9"/>
      <c r="T29" s="9"/>
      <c r="U29" s="9"/>
      <c r="V29" s="9"/>
      <c r="W29" s="9"/>
      <c r="X29" s="8">
        <f t="shared" si="3"/>
        <v>43455</v>
      </c>
      <c r="Y29" s="9"/>
      <c r="Z29" s="9"/>
      <c r="AA29" s="9"/>
      <c r="AB29" s="9"/>
      <c r="AC29" s="9"/>
      <c r="AD29" s="9"/>
      <c r="AE29" s="8">
        <f t="shared" si="4"/>
        <v>43486</v>
      </c>
      <c r="AF29" s="9"/>
      <c r="AG29" s="9"/>
      <c r="AH29" s="9"/>
      <c r="AI29" s="9"/>
      <c r="AJ29" s="9"/>
      <c r="AK29" s="9"/>
      <c r="AL29" s="8">
        <f t="shared" si="5"/>
        <v>43517</v>
      </c>
      <c r="AM29" s="9"/>
      <c r="AN29" s="9"/>
      <c r="AO29" s="9"/>
      <c r="AP29" s="9"/>
      <c r="AQ29" s="9"/>
      <c r="AR29" s="9"/>
      <c r="AS29" s="8">
        <f t="shared" si="6"/>
        <v>43545</v>
      </c>
      <c r="AT29" s="9"/>
      <c r="AU29" s="9"/>
      <c r="AV29" s="9"/>
      <c r="AW29" s="9"/>
      <c r="AX29" s="9"/>
      <c r="AY29" s="9"/>
      <c r="AZ29" s="8">
        <f t="shared" si="7"/>
        <v>43576</v>
      </c>
      <c r="BA29" s="9"/>
      <c r="BB29" s="9"/>
      <c r="BC29" s="9"/>
      <c r="BD29" s="9"/>
      <c r="BE29" s="9"/>
      <c r="BF29" s="9"/>
      <c r="BG29" s="8">
        <f t="shared" si="8"/>
        <v>43606</v>
      </c>
      <c r="BH29" s="9"/>
      <c r="BI29" s="9"/>
      <c r="BJ29" s="9"/>
      <c r="BK29" s="9"/>
      <c r="BL29" s="9"/>
      <c r="BM29" s="9"/>
      <c r="BN29" s="8">
        <f t="shared" si="9"/>
        <v>43637</v>
      </c>
      <c r="BO29" s="9"/>
      <c r="BP29" s="9"/>
      <c r="BQ29" s="9"/>
      <c r="BR29" s="9"/>
      <c r="BS29" s="9"/>
      <c r="BT29" s="9"/>
      <c r="BU29" s="8">
        <f t="shared" si="10"/>
        <v>43667</v>
      </c>
      <c r="BV29" s="9"/>
      <c r="BW29" s="9"/>
      <c r="BX29" s="9"/>
      <c r="BY29" s="9"/>
      <c r="BZ29" s="9"/>
      <c r="CA29" s="9"/>
    </row>
    <row r="30" spans="2:79" ht="21" customHeight="1" x14ac:dyDescent="0.25">
      <c r="B30">
        <v>22</v>
      </c>
      <c r="C30" s="8">
        <f t="shared" si="0"/>
        <v>43365</v>
      </c>
      <c r="D30" s="25" t="str">
        <f>IF(OR(WEEKDAY($C30,2)=3,WEEKDAY($C30,2)&gt;5,COUNTIF(Paramètres!$C$6:$C$93,$C30)),"",Paramètres!$K$15)</f>
        <v/>
      </c>
      <c r="E30" s="25" t="str">
        <f>IF(OR(WEEKDAY($C30,2)=3,WEEKDAY($C30,2)&gt;5,COUNTIF(Paramètres!$C$6:$C$14,$C116)),"",Paramètres!$K$14)</f>
        <v/>
      </c>
      <c r="F30" s="25" t="str">
        <f>IF(OR(WEEKDAY($C30,2)=3,WEEKDAY($C30,2)&gt;5,COUNTIF(Paramètres!$C$6:$C$14,$C116)),"",Paramètres!$K$15)</f>
        <v/>
      </c>
      <c r="G30" s="25" t="str">
        <f>IF(OR(WEEKDAY($C30,2)=3,WEEKDAY($C30,2)&gt;5,COUNTIF(Paramètres!$C$6:$C$93,$C30)),"",Paramètres!$K$14)</f>
        <v/>
      </c>
      <c r="H30" s="25" t="str">
        <f>IF(OR(WEEKDAY($C30,2)=3,WEEKDAY($C30,2)&gt;5,COUNTIF(Paramètres!$C$6:$C$93,$C30)),"",Paramètres!$K$15)</f>
        <v/>
      </c>
      <c r="I30" s="25" t="str">
        <f>IF(OR(WEEKDAY($C30,2)=3,WEEKDAY($C30,2)&gt;5,COUNTIF(Paramètres!$C$6:$C$93,$C30)),"",Paramètres!$K$14)</f>
        <v/>
      </c>
      <c r="J30" s="8">
        <f t="shared" si="1"/>
        <v>43395</v>
      </c>
      <c r="K30" s="9"/>
      <c r="L30" s="9">
        <f>IF(OR(WEEKDAY($J30,2)=3,WEEKDAY($J30,2)&gt;5,COUNTIF(Paramètres!$C$6:$C$14,$J30)),"",Paramètres!$K$14)</f>
        <v>3.4</v>
      </c>
      <c r="M30" s="9"/>
      <c r="N30" s="9"/>
      <c r="O30" s="9"/>
      <c r="P30" s="9"/>
      <c r="Q30" s="8">
        <f t="shared" si="2"/>
        <v>43426</v>
      </c>
      <c r="R30" s="9"/>
      <c r="S30" s="9"/>
      <c r="T30" s="9"/>
      <c r="U30" s="9"/>
      <c r="V30" s="9"/>
      <c r="W30" s="9"/>
      <c r="X30" s="8">
        <f t="shared" si="3"/>
        <v>43456</v>
      </c>
      <c r="Y30" s="9"/>
      <c r="Z30" s="9"/>
      <c r="AA30" s="9"/>
      <c r="AB30" s="9"/>
      <c r="AC30" s="9"/>
      <c r="AD30" s="9"/>
      <c r="AE30" s="8">
        <f t="shared" si="4"/>
        <v>43487</v>
      </c>
      <c r="AF30" s="9"/>
      <c r="AG30" s="9"/>
      <c r="AH30" s="9"/>
      <c r="AI30" s="9"/>
      <c r="AJ30" s="9"/>
      <c r="AK30" s="9"/>
      <c r="AL30" s="8">
        <f t="shared" si="5"/>
        <v>43518</v>
      </c>
      <c r="AM30" s="9"/>
      <c r="AN30" s="9"/>
      <c r="AO30" s="9"/>
      <c r="AP30" s="9"/>
      <c r="AQ30" s="9"/>
      <c r="AR30" s="9"/>
      <c r="AS30" s="8">
        <f t="shared" si="6"/>
        <v>43546</v>
      </c>
      <c r="AT30" s="9"/>
      <c r="AU30" s="9"/>
      <c r="AV30" s="9"/>
      <c r="AW30" s="9"/>
      <c r="AX30" s="9"/>
      <c r="AY30" s="9"/>
      <c r="AZ30" s="8">
        <f t="shared" si="7"/>
        <v>43577</v>
      </c>
      <c r="BA30" s="9"/>
      <c r="BB30" s="9"/>
      <c r="BC30" s="9"/>
      <c r="BD30" s="9"/>
      <c r="BE30" s="9"/>
      <c r="BF30" s="9"/>
      <c r="BG30" s="8">
        <f t="shared" si="8"/>
        <v>43607</v>
      </c>
      <c r="BH30" s="9"/>
      <c r="BI30" s="9"/>
      <c r="BJ30" s="9"/>
      <c r="BK30" s="9"/>
      <c r="BL30" s="9"/>
      <c r="BM30" s="9"/>
      <c r="BN30" s="8">
        <f t="shared" si="9"/>
        <v>43638</v>
      </c>
      <c r="BO30" s="9"/>
      <c r="BP30" s="9"/>
      <c r="BQ30" s="9"/>
      <c r="BR30" s="9"/>
      <c r="BS30" s="9"/>
      <c r="BT30" s="9"/>
      <c r="BU30" s="8">
        <f t="shared" si="10"/>
        <v>43668</v>
      </c>
      <c r="BV30" s="9"/>
      <c r="BW30" s="9"/>
      <c r="BX30" s="9"/>
      <c r="BY30" s="9"/>
      <c r="BZ30" s="9"/>
      <c r="CA30" s="9"/>
    </row>
    <row r="31" spans="2:79" ht="21" customHeight="1" x14ac:dyDescent="0.25">
      <c r="B31">
        <v>23</v>
      </c>
      <c r="C31" s="8">
        <f t="shared" si="0"/>
        <v>43366</v>
      </c>
      <c r="D31" s="25" t="str">
        <f>IF(OR(WEEKDAY($C31,2)=3,WEEKDAY($C31,2)&gt;5,COUNTIF(Paramètres!$C$6:$C$93,$C31)),"",Paramètres!$K$15)</f>
        <v/>
      </c>
      <c r="E31" s="25" t="str">
        <f>IF(OR(WEEKDAY($C31,2)=3,WEEKDAY($C31,2)&gt;5,COUNTIF(Paramètres!$C$6:$C$14,$C117)),"",Paramètres!$K$14)</f>
        <v/>
      </c>
      <c r="F31" s="25" t="str">
        <f>IF(OR(WEEKDAY($C31,2)=3,WEEKDAY($C31,2)&gt;5,COUNTIF(Paramètres!$C$6:$C$14,$C117)),"",Paramètres!$K$15)</f>
        <v/>
      </c>
      <c r="G31" s="25" t="str">
        <f>IF(OR(WEEKDAY($C31,2)=3,WEEKDAY($C31,2)&gt;5,COUNTIF(Paramètres!$C$6:$C$93,$C31)),"",Paramètres!$K$14)</f>
        <v/>
      </c>
      <c r="H31" s="25" t="str">
        <f>IF(OR(WEEKDAY($C31,2)=3,WEEKDAY($C31,2)&gt;5,COUNTIF(Paramètres!$C$6:$C$93,$C31)),"",Paramètres!$K$15)</f>
        <v/>
      </c>
      <c r="I31" s="25" t="str">
        <f>IF(OR(WEEKDAY($C31,2)=3,WEEKDAY($C31,2)&gt;5,COUNTIF(Paramètres!$C$6:$C$93,$C31)),"",Paramètres!$K$14)</f>
        <v/>
      </c>
      <c r="J31" s="8">
        <f t="shared" si="1"/>
        <v>43396</v>
      </c>
      <c r="K31" s="9"/>
      <c r="L31" s="9">
        <f>IF(OR(WEEKDAY($J31,2)=3,WEEKDAY($J31,2)&gt;5,COUNTIF(Paramètres!$C$6:$C$14,$J31)),"",Paramètres!$K$14)</f>
        <v>3.4</v>
      </c>
      <c r="M31" s="9"/>
      <c r="N31" s="9"/>
      <c r="O31" s="9"/>
      <c r="P31" s="9"/>
      <c r="Q31" s="8">
        <f t="shared" si="2"/>
        <v>43427</v>
      </c>
      <c r="R31" s="9"/>
      <c r="S31" s="9"/>
      <c r="T31" s="9"/>
      <c r="U31" s="9"/>
      <c r="V31" s="9"/>
      <c r="W31" s="9"/>
      <c r="X31" s="8">
        <f t="shared" si="3"/>
        <v>43457</v>
      </c>
      <c r="Y31" s="9"/>
      <c r="Z31" s="9"/>
      <c r="AA31" s="9"/>
      <c r="AB31" s="9"/>
      <c r="AC31" s="9"/>
      <c r="AD31" s="9"/>
      <c r="AE31" s="8">
        <f t="shared" si="4"/>
        <v>43488</v>
      </c>
      <c r="AF31" s="9"/>
      <c r="AG31" s="9"/>
      <c r="AH31" s="9"/>
      <c r="AI31" s="9"/>
      <c r="AJ31" s="9"/>
      <c r="AK31" s="9"/>
      <c r="AL31" s="8">
        <f t="shared" si="5"/>
        <v>43519</v>
      </c>
      <c r="AM31" s="9"/>
      <c r="AN31" s="9"/>
      <c r="AO31" s="9"/>
      <c r="AP31" s="9"/>
      <c r="AQ31" s="9"/>
      <c r="AR31" s="9"/>
      <c r="AS31" s="8">
        <f t="shared" si="6"/>
        <v>43547</v>
      </c>
      <c r="AT31" s="9"/>
      <c r="AU31" s="9"/>
      <c r="AV31" s="9"/>
      <c r="AW31" s="9"/>
      <c r="AX31" s="9"/>
      <c r="AY31" s="9"/>
      <c r="AZ31" s="8">
        <f t="shared" si="7"/>
        <v>43578</v>
      </c>
      <c r="BA31" s="9"/>
      <c r="BB31" s="9"/>
      <c r="BC31" s="9"/>
      <c r="BD31" s="9"/>
      <c r="BE31" s="9"/>
      <c r="BF31" s="9"/>
      <c r="BG31" s="8">
        <f t="shared" si="8"/>
        <v>43608</v>
      </c>
      <c r="BH31" s="9"/>
      <c r="BI31" s="9"/>
      <c r="BJ31" s="9"/>
      <c r="BK31" s="9"/>
      <c r="BL31" s="9"/>
      <c r="BM31" s="9"/>
      <c r="BN31" s="8">
        <f t="shared" si="9"/>
        <v>43639</v>
      </c>
      <c r="BO31" s="9"/>
      <c r="BP31" s="9"/>
      <c r="BQ31" s="9"/>
      <c r="BR31" s="9"/>
      <c r="BS31" s="9"/>
      <c r="BT31" s="9"/>
      <c r="BU31" s="8">
        <f t="shared" si="10"/>
        <v>43669</v>
      </c>
      <c r="BV31" s="9"/>
      <c r="BW31" s="9"/>
      <c r="BX31" s="9"/>
      <c r="BY31" s="9"/>
      <c r="BZ31" s="9"/>
      <c r="CA31" s="9"/>
    </row>
    <row r="32" spans="2:79" ht="21" customHeight="1" x14ac:dyDescent="0.25">
      <c r="B32">
        <v>24</v>
      </c>
      <c r="C32" s="8">
        <f t="shared" si="0"/>
        <v>43367</v>
      </c>
      <c r="D32" s="25">
        <f>IF(OR(WEEKDAY($C32,2)=3,WEEKDAY($C32,2)&gt;5,COUNTIF(Paramètres!$C$6:$C$93,$C32)),"",Paramètres!$K$15)</f>
        <v>5</v>
      </c>
      <c r="E32" s="25">
        <f>IF(OR(WEEKDAY($C32,2)=3,WEEKDAY($C32,2)&gt;5,COUNTIF(Paramètres!$C$6:$C$14,$C118)),"",Paramètres!$K$14)</f>
        <v>3.4</v>
      </c>
      <c r="F32" s="25">
        <f>IF(OR(WEEKDAY($C32,2)=3,WEEKDAY($C32,2)&gt;5,COUNTIF(Paramètres!$C$6:$C$14,$C118)),"",Paramètres!$K$15)</f>
        <v>5</v>
      </c>
      <c r="G32" s="25">
        <f>IF(OR(WEEKDAY($C32,2)=3,WEEKDAY($C32,2)&gt;5,COUNTIF(Paramètres!$C$6:$C$93,$C32)),"",Paramètres!$K$14)</f>
        <v>3.4</v>
      </c>
      <c r="H32" s="25">
        <f>IF(OR(WEEKDAY($C32,2)=3,WEEKDAY($C32,2)&gt;5,COUNTIF(Paramètres!$C$6:$C$93,$C32)),"",Paramètres!$K$15)</f>
        <v>5</v>
      </c>
      <c r="I32" s="25">
        <f>IF(OR(WEEKDAY($C32,2)=3,WEEKDAY($C32,2)&gt;5,COUNTIF(Paramètres!$C$6:$C$93,$C32)),"",Paramètres!$K$14)</f>
        <v>3.4</v>
      </c>
      <c r="J32" s="8">
        <f t="shared" si="1"/>
        <v>43397</v>
      </c>
      <c r="K32" s="9"/>
      <c r="L32" s="9" t="str">
        <f>IF(OR(WEEKDAY($J32,2)=3,WEEKDAY($J32,2)&gt;5,COUNTIF(Paramètres!$C$6:$C$14,$J32)),"",Paramètres!$K$14)</f>
        <v/>
      </c>
      <c r="M32" s="9"/>
      <c r="N32" s="9"/>
      <c r="O32" s="9"/>
      <c r="P32" s="9"/>
      <c r="Q32" s="8">
        <f t="shared" si="2"/>
        <v>43428</v>
      </c>
      <c r="R32" s="9"/>
      <c r="S32" s="9"/>
      <c r="T32" s="9"/>
      <c r="U32" s="9"/>
      <c r="V32" s="9"/>
      <c r="W32" s="9"/>
      <c r="X32" s="8">
        <f t="shared" si="3"/>
        <v>43458</v>
      </c>
      <c r="Y32" s="9"/>
      <c r="Z32" s="9"/>
      <c r="AA32" s="9"/>
      <c r="AB32" s="9"/>
      <c r="AC32" s="9"/>
      <c r="AD32" s="9"/>
      <c r="AE32" s="8">
        <f t="shared" si="4"/>
        <v>43489</v>
      </c>
      <c r="AF32" s="9"/>
      <c r="AG32" s="9"/>
      <c r="AH32" s="9"/>
      <c r="AI32" s="9"/>
      <c r="AJ32" s="9"/>
      <c r="AK32" s="9"/>
      <c r="AL32" s="8">
        <f t="shared" si="5"/>
        <v>43520</v>
      </c>
      <c r="AM32" s="9"/>
      <c r="AN32" s="9"/>
      <c r="AO32" s="9"/>
      <c r="AP32" s="9"/>
      <c r="AQ32" s="9"/>
      <c r="AR32" s="9"/>
      <c r="AS32" s="8">
        <f t="shared" si="6"/>
        <v>43548</v>
      </c>
      <c r="AT32" s="9"/>
      <c r="AU32" s="9"/>
      <c r="AV32" s="9"/>
      <c r="AW32" s="9"/>
      <c r="AX32" s="9"/>
      <c r="AY32" s="9"/>
      <c r="AZ32" s="8">
        <f t="shared" si="7"/>
        <v>43579</v>
      </c>
      <c r="BA32" s="9"/>
      <c r="BB32" s="9"/>
      <c r="BC32" s="9"/>
      <c r="BD32" s="9"/>
      <c r="BE32" s="9"/>
      <c r="BF32" s="9"/>
      <c r="BG32" s="8">
        <f t="shared" si="8"/>
        <v>43609</v>
      </c>
      <c r="BH32" s="9"/>
      <c r="BI32" s="9"/>
      <c r="BJ32" s="9"/>
      <c r="BK32" s="9"/>
      <c r="BL32" s="9"/>
      <c r="BM32" s="9"/>
      <c r="BN32" s="8">
        <f t="shared" si="9"/>
        <v>43640</v>
      </c>
      <c r="BO32" s="9"/>
      <c r="BP32" s="9"/>
      <c r="BQ32" s="9"/>
      <c r="BR32" s="9"/>
      <c r="BS32" s="9"/>
      <c r="BT32" s="9"/>
      <c r="BU32" s="8">
        <f t="shared" si="10"/>
        <v>43670</v>
      </c>
      <c r="BV32" s="9"/>
      <c r="BW32" s="9"/>
      <c r="BX32" s="9"/>
      <c r="BY32" s="9"/>
      <c r="BZ32" s="9"/>
      <c r="CA32" s="9"/>
    </row>
    <row r="33" spans="1:79" ht="21" customHeight="1" x14ac:dyDescent="0.25">
      <c r="B33">
        <v>25</v>
      </c>
      <c r="C33" s="8">
        <f t="shared" si="0"/>
        <v>43368</v>
      </c>
      <c r="D33" s="25">
        <f>IF(OR(WEEKDAY($C33,2)=3,WEEKDAY($C33,2)&gt;5,COUNTIF(Paramètres!$C$6:$C$93,$C33)),"",Paramètres!$K$15)</f>
        <v>5</v>
      </c>
      <c r="E33" s="25">
        <f>IF(OR(WEEKDAY($C33,2)=3,WEEKDAY($C33,2)&gt;5,COUNTIF(Paramètres!$C$6:$C$14,$C119)),"",Paramètres!$K$14)</f>
        <v>3.4</v>
      </c>
      <c r="F33" s="25">
        <f>IF(OR(WEEKDAY($C33,2)=3,WEEKDAY($C33,2)&gt;5,COUNTIF(Paramètres!$C$6:$C$14,$C119)),"",Paramètres!$K$15)</f>
        <v>5</v>
      </c>
      <c r="G33" s="25">
        <f>IF(OR(WEEKDAY($C33,2)=3,WEEKDAY($C33,2)&gt;5,COUNTIF(Paramètres!$C$6:$C$93,$C33)),"",Paramètres!$K$14)</f>
        <v>3.4</v>
      </c>
      <c r="H33" s="25">
        <f>IF(OR(WEEKDAY($C33,2)=3,WEEKDAY($C33,2)&gt;5,COUNTIF(Paramètres!$C$6:$C$93,$C33)),"",Paramètres!$K$15)</f>
        <v>5</v>
      </c>
      <c r="I33" s="25">
        <f>IF(OR(WEEKDAY($C33,2)=3,WEEKDAY($C33,2)&gt;5,COUNTIF(Paramètres!$C$6:$C$93,$C33)),"",Paramètres!$K$14)</f>
        <v>3.4</v>
      </c>
      <c r="J33" s="8">
        <f t="shared" si="1"/>
        <v>43398</v>
      </c>
      <c r="K33" s="9"/>
      <c r="L33" s="9">
        <f>IF(OR(WEEKDAY($J33,2)=3,WEEKDAY($J33,2)&gt;5,COUNTIF(Paramètres!$C$6:$C$14,$J33)),"",Paramètres!$K$14)</f>
        <v>3.4</v>
      </c>
      <c r="M33" s="9"/>
      <c r="N33" s="9"/>
      <c r="O33" s="9"/>
      <c r="P33" s="9"/>
      <c r="Q33" s="8">
        <f t="shared" si="2"/>
        <v>43429</v>
      </c>
      <c r="R33" s="9"/>
      <c r="S33" s="9"/>
      <c r="T33" s="9"/>
      <c r="U33" s="9"/>
      <c r="V33" s="9"/>
      <c r="W33" s="9"/>
      <c r="X33" s="8">
        <f t="shared" si="3"/>
        <v>43459</v>
      </c>
      <c r="Y33" s="9"/>
      <c r="Z33" s="9"/>
      <c r="AA33" s="9"/>
      <c r="AB33" s="9"/>
      <c r="AC33" s="9"/>
      <c r="AD33" s="9"/>
      <c r="AE33" s="8">
        <f t="shared" si="4"/>
        <v>43490</v>
      </c>
      <c r="AF33" s="9"/>
      <c r="AG33" s="9"/>
      <c r="AH33" s="9"/>
      <c r="AI33" s="9"/>
      <c r="AJ33" s="9"/>
      <c r="AK33" s="9"/>
      <c r="AL33" s="8">
        <f t="shared" si="5"/>
        <v>43521</v>
      </c>
      <c r="AM33" s="9"/>
      <c r="AN33" s="9"/>
      <c r="AO33" s="9"/>
      <c r="AP33" s="9"/>
      <c r="AQ33" s="9"/>
      <c r="AR33" s="9"/>
      <c r="AS33" s="8">
        <f t="shared" si="6"/>
        <v>43549</v>
      </c>
      <c r="AT33" s="9"/>
      <c r="AU33" s="9"/>
      <c r="AV33" s="9"/>
      <c r="AW33" s="9"/>
      <c r="AX33" s="9"/>
      <c r="AY33" s="9"/>
      <c r="AZ33" s="8">
        <f t="shared" si="7"/>
        <v>43580</v>
      </c>
      <c r="BA33" s="9"/>
      <c r="BB33" s="9"/>
      <c r="BC33" s="9"/>
      <c r="BD33" s="9"/>
      <c r="BE33" s="9"/>
      <c r="BF33" s="9"/>
      <c r="BG33" s="8">
        <f t="shared" si="8"/>
        <v>43610</v>
      </c>
      <c r="BH33" s="9"/>
      <c r="BI33" s="9"/>
      <c r="BJ33" s="9"/>
      <c r="BK33" s="9"/>
      <c r="BL33" s="9"/>
      <c r="BM33" s="9"/>
      <c r="BN33" s="8">
        <f t="shared" si="9"/>
        <v>43641</v>
      </c>
      <c r="BO33" s="9"/>
      <c r="BP33" s="9"/>
      <c r="BQ33" s="9"/>
      <c r="BR33" s="9"/>
      <c r="BS33" s="9"/>
      <c r="BT33" s="9"/>
      <c r="BU33" s="8">
        <f t="shared" si="10"/>
        <v>43671</v>
      </c>
      <c r="BV33" s="9"/>
      <c r="BW33" s="9"/>
      <c r="BX33" s="9"/>
      <c r="BY33" s="9"/>
      <c r="BZ33" s="9"/>
      <c r="CA33" s="9"/>
    </row>
    <row r="34" spans="1:79" ht="21" customHeight="1" x14ac:dyDescent="0.25">
      <c r="B34">
        <v>26</v>
      </c>
      <c r="C34" s="8">
        <f t="shared" si="0"/>
        <v>43369</v>
      </c>
      <c r="D34" s="25" t="str">
        <f>IF(OR(WEEKDAY($C34,2)=3,WEEKDAY($C34,2)&gt;5,COUNTIF(Paramètres!$C$6:$C$93,$C34)),"",Paramètres!$K$15)</f>
        <v/>
      </c>
      <c r="E34" s="25" t="str">
        <f>IF(OR(WEEKDAY($C34,2)=3,WEEKDAY($C34,2)&gt;5,COUNTIF(Paramètres!$C$6:$C$14,$C120)),"",Paramètres!$K$14)</f>
        <v/>
      </c>
      <c r="F34" s="25" t="str">
        <f>IF(OR(WEEKDAY($C34,2)=3,WEEKDAY($C34,2)&gt;5,COUNTIF(Paramètres!$C$6:$C$14,$C120)),"",Paramètres!$K$15)</f>
        <v/>
      </c>
      <c r="G34" s="25" t="str">
        <f>IF(OR(WEEKDAY($C34,2)=3,WEEKDAY($C34,2)&gt;5,COUNTIF(Paramètres!$C$6:$C$93,$C34)),"",Paramètres!$K$14)</f>
        <v/>
      </c>
      <c r="H34" s="25" t="str">
        <f>IF(OR(WEEKDAY($C34,2)=3,WEEKDAY($C34,2)&gt;5,COUNTIF(Paramètres!$C$6:$C$93,$C34)),"",Paramètres!$K$15)</f>
        <v/>
      </c>
      <c r="I34" s="25" t="str">
        <f>IF(OR(WEEKDAY($C34,2)=3,WEEKDAY($C34,2)&gt;5,COUNTIF(Paramètres!$C$6:$C$93,$C34)),"",Paramètres!$K$14)</f>
        <v/>
      </c>
      <c r="J34" s="8">
        <f t="shared" si="1"/>
        <v>43399</v>
      </c>
      <c r="K34" s="9"/>
      <c r="L34" s="9">
        <f>IF(OR(WEEKDAY($J34,2)=3,WEEKDAY($J34,2)&gt;5,COUNTIF(Paramètres!$C$6:$C$14,$J34)),"",Paramètres!$K$14)</f>
        <v>3.4</v>
      </c>
      <c r="M34" s="9"/>
      <c r="N34" s="9"/>
      <c r="O34" s="9"/>
      <c r="P34" s="9"/>
      <c r="Q34" s="8">
        <f t="shared" si="2"/>
        <v>43430</v>
      </c>
      <c r="R34" s="9"/>
      <c r="S34" s="9"/>
      <c r="T34" s="9"/>
      <c r="U34" s="9"/>
      <c r="V34" s="9"/>
      <c r="W34" s="9"/>
      <c r="X34" s="8">
        <f t="shared" si="3"/>
        <v>43460</v>
      </c>
      <c r="Y34" s="9"/>
      <c r="Z34" s="9"/>
      <c r="AA34" s="9"/>
      <c r="AB34" s="9"/>
      <c r="AC34" s="9"/>
      <c r="AD34" s="9"/>
      <c r="AE34" s="8">
        <f t="shared" si="4"/>
        <v>43491</v>
      </c>
      <c r="AF34" s="9"/>
      <c r="AG34" s="9"/>
      <c r="AH34" s="9"/>
      <c r="AI34" s="9"/>
      <c r="AJ34" s="9"/>
      <c r="AK34" s="9"/>
      <c r="AL34" s="8">
        <f t="shared" si="5"/>
        <v>43522</v>
      </c>
      <c r="AM34" s="9"/>
      <c r="AN34" s="9"/>
      <c r="AO34" s="9"/>
      <c r="AP34" s="9"/>
      <c r="AQ34" s="9"/>
      <c r="AR34" s="9"/>
      <c r="AS34" s="8">
        <f t="shared" si="6"/>
        <v>43550</v>
      </c>
      <c r="AT34" s="9"/>
      <c r="AU34" s="9"/>
      <c r="AV34" s="9"/>
      <c r="AW34" s="9"/>
      <c r="AX34" s="9"/>
      <c r="AY34" s="9"/>
      <c r="AZ34" s="8">
        <f t="shared" si="7"/>
        <v>43581</v>
      </c>
      <c r="BA34" s="9"/>
      <c r="BB34" s="9"/>
      <c r="BC34" s="9"/>
      <c r="BD34" s="9"/>
      <c r="BE34" s="9"/>
      <c r="BF34" s="9"/>
      <c r="BG34" s="8">
        <f t="shared" si="8"/>
        <v>43611</v>
      </c>
      <c r="BH34" s="9"/>
      <c r="BI34" s="9"/>
      <c r="BJ34" s="9"/>
      <c r="BK34" s="9"/>
      <c r="BL34" s="9"/>
      <c r="BM34" s="9"/>
      <c r="BN34" s="8">
        <f t="shared" si="9"/>
        <v>43642</v>
      </c>
      <c r="BO34" s="9"/>
      <c r="BP34" s="9"/>
      <c r="BQ34" s="9"/>
      <c r="BR34" s="9"/>
      <c r="BS34" s="9"/>
      <c r="BT34" s="9"/>
      <c r="BU34" s="8">
        <f t="shared" si="10"/>
        <v>43672</v>
      </c>
      <c r="BV34" s="9"/>
      <c r="BW34" s="9"/>
      <c r="BX34" s="9"/>
      <c r="BY34" s="9"/>
      <c r="BZ34" s="9"/>
      <c r="CA34" s="9"/>
    </row>
    <row r="35" spans="1:79" ht="21" customHeight="1" x14ac:dyDescent="0.25">
      <c r="B35">
        <v>27</v>
      </c>
      <c r="C35" s="8">
        <f t="shared" si="0"/>
        <v>43370</v>
      </c>
      <c r="D35" s="25">
        <f>IF(OR(WEEKDAY($C35,2)=3,WEEKDAY($C35,2)&gt;5,COUNTIF(Paramètres!$C$6:$C$93,$C35)),"",Paramètres!$K$15)</f>
        <v>5</v>
      </c>
      <c r="E35" s="25">
        <f>IF(OR(WEEKDAY($C35,2)=3,WEEKDAY($C35,2)&gt;5,COUNTIF(Paramètres!$C$6:$C$14,$C121)),"",Paramètres!$K$14)</f>
        <v>3.4</v>
      </c>
      <c r="F35" s="25">
        <f>IF(OR(WEEKDAY($C35,2)=3,WEEKDAY($C35,2)&gt;5,COUNTIF(Paramètres!$C$6:$C$14,$C121)),"",Paramètres!$K$15)</f>
        <v>5</v>
      </c>
      <c r="G35" s="25">
        <f>IF(OR(WEEKDAY($C35,2)=3,WEEKDAY($C35,2)&gt;5,COUNTIF(Paramètres!$C$6:$C$93,$C35)),"",Paramètres!$K$14)</f>
        <v>3.4</v>
      </c>
      <c r="H35" s="25">
        <f>IF(OR(WEEKDAY($C35,2)=3,WEEKDAY($C35,2)&gt;5,COUNTIF(Paramètres!$C$6:$C$93,$C35)),"",Paramètres!$K$15)</f>
        <v>5</v>
      </c>
      <c r="I35" s="25">
        <f>IF(OR(WEEKDAY($C35,2)=3,WEEKDAY($C35,2)&gt;5,COUNTIF(Paramètres!$C$6:$C$93,$C35)),"",Paramètres!$K$14)</f>
        <v>3.4</v>
      </c>
      <c r="J35" s="8">
        <f t="shared" si="1"/>
        <v>43400</v>
      </c>
      <c r="K35" s="9"/>
      <c r="L35" s="9" t="str">
        <f>IF(OR(WEEKDAY($J35,2)=3,WEEKDAY($J35,2)&gt;5,COUNTIF(Paramètres!$C$6:$C$14,$J35)),"",Paramètres!$K$14)</f>
        <v/>
      </c>
      <c r="M35" s="9"/>
      <c r="N35" s="9"/>
      <c r="O35" s="9"/>
      <c r="P35" s="9"/>
      <c r="Q35" s="8">
        <f t="shared" si="2"/>
        <v>43431</v>
      </c>
      <c r="R35" s="9"/>
      <c r="S35" s="9"/>
      <c r="T35" s="9"/>
      <c r="U35" s="9"/>
      <c r="V35" s="9"/>
      <c r="W35" s="9"/>
      <c r="X35" s="8">
        <f t="shared" si="3"/>
        <v>43461</v>
      </c>
      <c r="Y35" s="9"/>
      <c r="Z35" s="9"/>
      <c r="AA35" s="9"/>
      <c r="AB35" s="9"/>
      <c r="AC35" s="9"/>
      <c r="AD35" s="9"/>
      <c r="AE35" s="8">
        <f t="shared" si="4"/>
        <v>43492</v>
      </c>
      <c r="AF35" s="9"/>
      <c r="AG35" s="9"/>
      <c r="AH35" s="9"/>
      <c r="AI35" s="9"/>
      <c r="AJ35" s="9"/>
      <c r="AK35" s="9"/>
      <c r="AL35" s="8">
        <f t="shared" si="5"/>
        <v>43523</v>
      </c>
      <c r="AM35" s="9"/>
      <c r="AN35" s="9"/>
      <c r="AO35" s="9"/>
      <c r="AP35" s="9"/>
      <c r="AQ35" s="9"/>
      <c r="AR35" s="9"/>
      <c r="AS35" s="8">
        <f t="shared" si="6"/>
        <v>43551</v>
      </c>
      <c r="AT35" s="9"/>
      <c r="AU35" s="9"/>
      <c r="AV35" s="9"/>
      <c r="AW35" s="9"/>
      <c r="AX35" s="9"/>
      <c r="AY35" s="9"/>
      <c r="AZ35" s="8">
        <f t="shared" si="7"/>
        <v>43582</v>
      </c>
      <c r="BA35" s="9"/>
      <c r="BB35" s="9"/>
      <c r="BC35" s="9"/>
      <c r="BD35" s="9"/>
      <c r="BE35" s="9"/>
      <c r="BF35" s="9"/>
      <c r="BG35" s="8">
        <f t="shared" si="8"/>
        <v>43612</v>
      </c>
      <c r="BH35" s="9"/>
      <c r="BI35" s="9"/>
      <c r="BJ35" s="9"/>
      <c r="BK35" s="9"/>
      <c r="BL35" s="9"/>
      <c r="BM35" s="9"/>
      <c r="BN35" s="8">
        <f t="shared" si="9"/>
        <v>43643</v>
      </c>
      <c r="BO35" s="9"/>
      <c r="BP35" s="9"/>
      <c r="BQ35" s="9"/>
      <c r="BR35" s="9"/>
      <c r="BS35" s="9"/>
      <c r="BT35" s="9"/>
      <c r="BU35" s="8">
        <f t="shared" si="10"/>
        <v>43673</v>
      </c>
      <c r="BV35" s="9"/>
      <c r="BW35" s="9"/>
      <c r="BX35" s="9"/>
      <c r="BY35" s="9"/>
      <c r="BZ35" s="9"/>
      <c r="CA35" s="9"/>
    </row>
    <row r="36" spans="1:79" ht="21" customHeight="1" x14ac:dyDescent="0.25">
      <c r="B36">
        <v>28</v>
      </c>
      <c r="C36" s="8">
        <f t="shared" si="0"/>
        <v>43371</v>
      </c>
      <c r="D36" s="25">
        <f>IF(OR(WEEKDAY($C36,2)=3,WEEKDAY($C36,2)&gt;5,COUNTIF(Paramètres!$C$6:$C$93,$C36)),"",Paramètres!$K$15)</f>
        <v>5</v>
      </c>
      <c r="E36" s="25">
        <f>IF(OR(WEEKDAY($C36,2)=3,WEEKDAY($C36,2)&gt;5,COUNTIF(Paramètres!$C$6:$C$14,$C122)),"",Paramètres!$K$14)</f>
        <v>3.4</v>
      </c>
      <c r="F36" s="25">
        <f>IF(OR(WEEKDAY($C36,2)=3,WEEKDAY($C36,2)&gt;5,COUNTIF(Paramètres!$C$6:$C$14,$C122)),"",Paramètres!$K$15)</f>
        <v>5</v>
      </c>
      <c r="G36" s="25">
        <f>IF(OR(WEEKDAY($C36,2)=3,WEEKDAY($C36,2)&gt;5,COUNTIF(Paramètres!$C$6:$C$93,$C36)),"",Paramètres!$K$14)</f>
        <v>3.4</v>
      </c>
      <c r="H36" s="25">
        <f>IF(OR(WEEKDAY($C36,2)=3,WEEKDAY($C36,2)&gt;5,COUNTIF(Paramètres!$C$6:$C$93,$C36)),"",Paramètres!$K$15)</f>
        <v>5</v>
      </c>
      <c r="I36" s="25">
        <f>IF(OR(WEEKDAY($C36,2)=3,WEEKDAY($C36,2)&gt;5,COUNTIF(Paramètres!$C$6:$C$93,$C36)),"",Paramètres!$K$14)</f>
        <v>3.4</v>
      </c>
      <c r="J36" s="8">
        <f t="shared" si="1"/>
        <v>43401</v>
      </c>
      <c r="K36" s="9"/>
      <c r="L36" s="9" t="str">
        <f>IF(OR(WEEKDAY($J36,2)=3,WEEKDAY($J36,2)&gt;5,COUNTIF(Paramètres!$C$6:$C$14,$J36)),"",Paramètres!$K$14)</f>
        <v/>
      </c>
      <c r="M36" s="9"/>
      <c r="N36" s="9"/>
      <c r="O36" s="9"/>
      <c r="P36" s="9"/>
      <c r="Q36" s="8">
        <f t="shared" si="2"/>
        <v>43432</v>
      </c>
      <c r="R36" s="9"/>
      <c r="S36" s="9"/>
      <c r="T36" s="9"/>
      <c r="U36" s="9"/>
      <c r="V36" s="9"/>
      <c r="W36" s="9"/>
      <c r="X36" s="8">
        <f t="shared" si="3"/>
        <v>43462</v>
      </c>
      <c r="Y36" s="9"/>
      <c r="Z36" s="9"/>
      <c r="AA36" s="9"/>
      <c r="AB36" s="9"/>
      <c r="AC36" s="9"/>
      <c r="AD36" s="9"/>
      <c r="AE36" s="8">
        <f t="shared" si="4"/>
        <v>43493</v>
      </c>
      <c r="AF36" s="9"/>
      <c r="AG36" s="9"/>
      <c r="AH36" s="9"/>
      <c r="AI36" s="9"/>
      <c r="AJ36" s="9"/>
      <c r="AK36" s="9"/>
      <c r="AL36" s="8">
        <f t="shared" si="5"/>
        <v>43524</v>
      </c>
      <c r="AM36" s="9"/>
      <c r="AN36" s="9"/>
      <c r="AO36" s="9"/>
      <c r="AP36" s="9"/>
      <c r="AQ36" s="9"/>
      <c r="AR36" s="9"/>
      <c r="AS36" s="8">
        <f t="shared" si="6"/>
        <v>43552</v>
      </c>
      <c r="AT36" s="9"/>
      <c r="AU36" s="9"/>
      <c r="AV36" s="9"/>
      <c r="AW36" s="9"/>
      <c r="AX36" s="9"/>
      <c r="AY36" s="9"/>
      <c r="AZ36" s="8">
        <f t="shared" si="7"/>
        <v>43583</v>
      </c>
      <c r="BA36" s="9"/>
      <c r="BB36" s="9"/>
      <c r="BC36" s="9"/>
      <c r="BD36" s="9"/>
      <c r="BE36" s="9"/>
      <c r="BF36" s="9"/>
      <c r="BG36" s="8">
        <f t="shared" si="8"/>
        <v>43613</v>
      </c>
      <c r="BH36" s="9"/>
      <c r="BI36" s="9"/>
      <c r="BJ36" s="9"/>
      <c r="BK36" s="9"/>
      <c r="BL36" s="9"/>
      <c r="BM36" s="9"/>
      <c r="BN36" s="8">
        <f t="shared" si="9"/>
        <v>43644</v>
      </c>
      <c r="BO36" s="9"/>
      <c r="BP36" s="9"/>
      <c r="BQ36" s="9"/>
      <c r="BR36" s="9"/>
      <c r="BS36" s="9"/>
      <c r="BT36" s="9"/>
      <c r="BU36" s="8">
        <f t="shared" si="10"/>
        <v>43674</v>
      </c>
      <c r="BV36" s="9"/>
      <c r="BW36" s="9"/>
      <c r="BX36" s="9"/>
      <c r="BY36" s="9"/>
      <c r="BZ36" s="9"/>
      <c r="CA36" s="9"/>
    </row>
    <row r="37" spans="1:79" ht="21" customHeight="1" x14ac:dyDescent="0.25">
      <c r="B37">
        <v>29</v>
      </c>
      <c r="C37" s="8">
        <f t="shared" si="0"/>
        <v>43372</v>
      </c>
      <c r="D37" s="25" t="str">
        <f>IF(OR(WEEKDAY($C37,2)=3,WEEKDAY($C37,2)&gt;5,COUNTIF(Paramètres!$C$6:$C$93,$C37)),"",Paramètres!$K$15)</f>
        <v/>
      </c>
      <c r="E37" s="25" t="str">
        <f>IF(OR(WEEKDAY($C37,2)=3,WEEKDAY($C37,2)&gt;5,COUNTIF(Paramètres!$C$6:$C$14,$C123)),"",Paramètres!$K$14)</f>
        <v/>
      </c>
      <c r="F37" s="25" t="str">
        <f>IF(OR(WEEKDAY($C37,2)=3,WEEKDAY($C37,2)&gt;5,COUNTIF(Paramètres!$C$6:$C$14,$C123)),"",Paramètres!$K$15)</f>
        <v/>
      </c>
      <c r="G37" s="25" t="str">
        <f>IF(OR(WEEKDAY($C37,2)=3,WEEKDAY($C37,2)&gt;5,COUNTIF(Paramètres!$C$6:$C$93,$C37)),"",Paramètres!$K$14)</f>
        <v/>
      </c>
      <c r="H37" s="25" t="str">
        <f>IF(OR(WEEKDAY($C37,2)=3,WEEKDAY($C37,2)&gt;5,COUNTIF(Paramètres!$C$6:$C$93,$C37)),"",Paramètres!$K$15)</f>
        <v/>
      </c>
      <c r="I37" s="25" t="str">
        <f>IF(OR(WEEKDAY($C37,2)=3,WEEKDAY($C37,2)&gt;5,COUNTIF(Paramètres!$C$6:$C$93,$C37)),"",Paramètres!$K$14)</f>
        <v/>
      </c>
      <c r="J37" s="8">
        <f t="shared" si="1"/>
        <v>43402</v>
      </c>
      <c r="K37" s="9"/>
      <c r="L37" s="9">
        <f>IF(OR(WEEKDAY($J37,2)=3,WEEKDAY($J37,2)&gt;5,COUNTIF(Paramètres!$C$6:$C$14,$J37)),"",Paramètres!$K$14)</f>
        <v>3.4</v>
      </c>
      <c r="M37" s="9"/>
      <c r="N37" s="9"/>
      <c r="O37" s="9"/>
      <c r="P37" s="9"/>
      <c r="Q37" s="8">
        <f t="shared" si="2"/>
        <v>43433</v>
      </c>
      <c r="R37" s="9"/>
      <c r="S37" s="9"/>
      <c r="T37" s="9"/>
      <c r="U37" s="9"/>
      <c r="V37" s="9"/>
      <c r="W37" s="9"/>
      <c r="X37" s="8">
        <f t="shared" si="3"/>
        <v>43463</v>
      </c>
      <c r="Y37" s="9"/>
      <c r="Z37" s="9"/>
      <c r="AA37" s="9"/>
      <c r="AB37" s="9"/>
      <c r="AC37" s="9"/>
      <c r="AD37" s="9"/>
      <c r="AE37" s="8">
        <f t="shared" si="4"/>
        <v>43494</v>
      </c>
      <c r="AF37" s="9"/>
      <c r="AG37" s="9"/>
      <c r="AH37" s="9"/>
      <c r="AI37" s="9"/>
      <c r="AJ37" s="9"/>
      <c r="AK37" s="9"/>
      <c r="AL37" s="8" t="str">
        <f t="shared" si="5"/>
        <v/>
      </c>
      <c r="AM37" s="9"/>
      <c r="AN37" s="9"/>
      <c r="AO37" s="9"/>
      <c r="AP37" s="9"/>
      <c r="AQ37" s="9"/>
      <c r="AR37" s="9"/>
      <c r="AS37" s="8">
        <f t="shared" si="6"/>
        <v>43553</v>
      </c>
      <c r="AT37" s="9"/>
      <c r="AU37" s="9"/>
      <c r="AV37" s="9"/>
      <c r="AW37" s="9"/>
      <c r="AX37" s="9"/>
      <c r="AY37" s="9"/>
      <c r="AZ37" s="8">
        <f t="shared" si="7"/>
        <v>43584</v>
      </c>
      <c r="BA37" s="9"/>
      <c r="BB37" s="9"/>
      <c r="BC37" s="9"/>
      <c r="BD37" s="9"/>
      <c r="BE37" s="9"/>
      <c r="BF37" s="9"/>
      <c r="BG37" s="8">
        <f t="shared" si="8"/>
        <v>43614</v>
      </c>
      <c r="BH37" s="9"/>
      <c r="BI37" s="9"/>
      <c r="BJ37" s="9"/>
      <c r="BK37" s="9"/>
      <c r="BL37" s="9"/>
      <c r="BM37" s="9"/>
      <c r="BN37" s="8">
        <f t="shared" si="9"/>
        <v>43645</v>
      </c>
      <c r="BO37" s="9"/>
      <c r="BP37" s="9"/>
      <c r="BQ37" s="9"/>
      <c r="BR37" s="9"/>
      <c r="BS37" s="9"/>
      <c r="BT37" s="9"/>
      <c r="BU37" s="8">
        <f t="shared" si="10"/>
        <v>43675</v>
      </c>
      <c r="BV37" s="9"/>
      <c r="BW37" s="9"/>
      <c r="BX37" s="9"/>
      <c r="BY37" s="9"/>
      <c r="BZ37" s="9"/>
      <c r="CA37" s="9"/>
    </row>
    <row r="38" spans="1:79" ht="21" customHeight="1" x14ac:dyDescent="0.25">
      <c r="B38">
        <v>30</v>
      </c>
      <c r="C38" s="8">
        <f t="shared" si="0"/>
        <v>43373</v>
      </c>
      <c r="D38" s="25" t="str">
        <f>IF(OR(WEEKDAY($C38,2)=3,WEEKDAY($C38,2)&gt;5,COUNTIF(Paramètres!$C$6:$C$93,$C38)),"",Paramètres!$K$15)</f>
        <v/>
      </c>
      <c r="E38" s="25" t="str">
        <f>IF(OR(WEEKDAY($C38,2)=3,WEEKDAY($C38,2)&gt;5,COUNTIF(Paramètres!$C$6:$C$14,$C124)),"",Paramètres!$K$14)</f>
        <v/>
      </c>
      <c r="F38" s="25" t="str">
        <f>IF(OR(WEEKDAY($C38,2)=3,WEEKDAY($C38,2)&gt;5,COUNTIF(Paramètres!$C$6:$C$14,$C124)),"",Paramètres!$K$15)</f>
        <v/>
      </c>
      <c r="G38" s="25" t="str">
        <f>IF(OR(WEEKDAY($C38,2)=3,WEEKDAY($C38,2)&gt;5,COUNTIF(Paramètres!$C$6:$C$93,$C38)),"",Paramètres!$K$14)</f>
        <v/>
      </c>
      <c r="H38" s="25" t="str">
        <f>IF(OR(WEEKDAY($C38,2)=3,WEEKDAY($C38,2)&gt;5,COUNTIF(Paramètres!$C$6:$C$93,$C38)),"",Paramètres!$K$15)</f>
        <v/>
      </c>
      <c r="I38" s="25" t="str">
        <f>IF(OR(WEEKDAY($C38,2)=3,WEEKDAY($C38,2)&gt;5,COUNTIF(Paramètres!$C$6:$C$93,$C38)),"",Paramètres!$K$14)</f>
        <v/>
      </c>
      <c r="J38" s="8">
        <f t="shared" si="1"/>
        <v>43403</v>
      </c>
      <c r="K38" s="9"/>
      <c r="L38" s="9">
        <f>IF(OR(WEEKDAY($J38,2)=3,WEEKDAY($J38,2)&gt;5,COUNTIF(Paramètres!$C$6:$C$14,$J38)),"",Paramètres!$K$14)</f>
        <v>3.4</v>
      </c>
      <c r="M38" s="9"/>
      <c r="N38" s="9"/>
      <c r="O38" s="9"/>
      <c r="P38" s="9"/>
      <c r="Q38" s="8">
        <f t="shared" si="2"/>
        <v>43434</v>
      </c>
      <c r="R38" s="9"/>
      <c r="S38" s="9"/>
      <c r="T38" s="9"/>
      <c r="U38" s="9"/>
      <c r="V38" s="9"/>
      <c r="W38" s="9"/>
      <c r="X38" s="8">
        <f t="shared" si="3"/>
        <v>43464</v>
      </c>
      <c r="Y38" s="9"/>
      <c r="Z38" s="9"/>
      <c r="AA38" s="9"/>
      <c r="AB38" s="9"/>
      <c r="AC38" s="9"/>
      <c r="AD38" s="9"/>
      <c r="AE38" s="8">
        <f t="shared" si="4"/>
        <v>43495</v>
      </c>
      <c r="AF38" s="9"/>
      <c r="AG38" s="9"/>
      <c r="AH38" s="9"/>
      <c r="AI38" s="9"/>
      <c r="AJ38" s="9"/>
      <c r="AK38" s="9"/>
      <c r="AL38" s="8" t="str">
        <f t="shared" si="5"/>
        <v/>
      </c>
      <c r="AM38" s="9"/>
      <c r="AN38" s="9"/>
      <c r="AO38" s="9"/>
      <c r="AP38" s="9"/>
      <c r="AQ38" s="9"/>
      <c r="AR38" s="9"/>
      <c r="AS38" s="8">
        <f t="shared" si="6"/>
        <v>43554</v>
      </c>
      <c r="AT38" s="9"/>
      <c r="AU38" s="9"/>
      <c r="AV38" s="9"/>
      <c r="AW38" s="9"/>
      <c r="AX38" s="9"/>
      <c r="AY38" s="9"/>
      <c r="AZ38" s="8">
        <f t="shared" si="7"/>
        <v>43585</v>
      </c>
      <c r="BA38" s="9"/>
      <c r="BB38" s="9"/>
      <c r="BC38" s="9"/>
      <c r="BD38" s="9"/>
      <c r="BE38" s="9"/>
      <c r="BF38" s="9"/>
      <c r="BG38" s="8">
        <f t="shared" si="8"/>
        <v>43615</v>
      </c>
      <c r="BH38" s="9"/>
      <c r="BI38" s="9"/>
      <c r="BJ38" s="9"/>
      <c r="BK38" s="9"/>
      <c r="BL38" s="9"/>
      <c r="BM38" s="9"/>
      <c r="BN38" s="8">
        <f t="shared" si="9"/>
        <v>43646</v>
      </c>
      <c r="BO38" s="9"/>
      <c r="BP38" s="9"/>
      <c r="BQ38" s="9"/>
      <c r="BR38" s="9"/>
      <c r="BS38" s="9"/>
      <c r="BT38" s="9"/>
      <c r="BU38" s="8">
        <f t="shared" si="10"/>
        <v>43676</v>
      </c>
      <c r="BV38" s="9"/>
      <c r="BW38" s="9"/>
      <c r="BX38" s="9"/>
      <c r="BY38" s="9"/>
      <c r="BZ38" s="9"/>
      <c r="CA38" s="9"/>
    </row>
    <row r="39" spans="1:79" ht="21" customHeight="1" x14ac:dyDescent="0.25">
      <c r="B39">
        <v>31</v>
      </c>
      <c r="C39" s="22" t="str">
        <f t="shared" si="0"/>
        <v/>
      </c>
      <c r="D39" s="25"/>
      <c r="E39" s="25"/>
      <c r="F39" s="25"/>
      <c r="G39" s="26"/>
      <c r="H39" s="25"/>
      <c r="I39" s="26"/>
      <c r="J39" s="8">
        <f t="shared" si="1"/>
        <v>43404</v>
      </c>
      <c r="K39" s="9"/>
      <c r="L39" s="9" t="str">
        <f>IF(OR(WEEKDAY($J39,2)=3,WEEKDAY($J39,2)&gt;5,COUNTIF(Paramètres!$C$6:$C$14,$J39)),"",Paramètres!$K$14)</f>
        <v/>
      </c>
      <c r="M39" s="9"/>
      <c r="N39" s="9"/>
      <c r="O39" s="9"/>
      <c r="P39" s="9"/>
      <c r="Q39" s="8" t="str">
        <f t="shared" si="2"/>
        <v/>
      </c>
      <c r="R39" s="9"/>
      <c r="S39" s="9"/>
      <c r="T39" s="9"/>
      <c r="U39" s="9"/>
      <c r="V39" s="9"/>
      <c r="W39" s="9"/>
      <c r="X39" s="8">
        <f t="shared" si="3"/>
        <v>43465</v>
      </c>
      <c r="Y39" s="9"/>
      <c r="Z39" s="9"/>
      <c r="AA39" s="9"/>
      <c r="AB39" s="9"/>
      <c r="AC39" s="9"/>
      <c r="AD39" s="9"/>
      <c r="AE39" s="8">
        <f t="shared" si="4"/>
        <v>43496</v>
      </c>
      <c r="AF39" s="9"/>
      <c r="AG39" s="9"/>
      <c r="AH39" s="9"/>
      <c r="AI39" s="9"/>
      <c r="AJ39" s="9"/>
      <c r="AK39" s="9"/>
      <c r="AL39" s="8" t="str">
        <f t="shared" si="5"/>
        <v/>
      </c>
      <c r="AM39" s="9"/>
      <c r="AN39" s="9"/>
      <c r="AO39" s="9"/>
      <c r="AP39" s="9"/>
      <c r="AQ39" s="9"/>
      <c r="AR39" s="9"/>
      <c r="AS39" s="8">
        <f t="shared" si="6"/>
        <v>43555</v>
      </c>
      <c r="AT39" s="9"/>
      <c r="AU39" s="9"/>
      <c r="AV39" s="9"/>
      <c r="AW39" s="9"/>
      <c r="AX39" s="9"/>
      <c r="AY39" s="9"/>
      <c r="AZ39" s="8" t="str">
        <f t="shared" si="7"/>
        <v/>
      </c>
      <c r="BA39" s="9"/>
      <c r="BB39" s="9"/>
      <c r="BC39" s="9"/>
      <c r="BD39" s="9"/>
      <c r="BE39" s="9"/>
      <c r="BF39" s="9"/>
      <c r="BG39" s="8">
        <f t="shared" si="8"/>
        <v>43616</v>
      </c>
      <c r="BH39" s="9"/>
      <c r="BI39" s="9"/>
      <c r="BJ39" s="9"/>
      <c r="BK39" s="9"/>
      <c r="BL39" s="9"/>
      <c r="BM39" s="9"/>
      <c r="BN39" s="8" t="str">
        <f t="shared" si="9"/>
        <v/>
      </c>
      <c r="BO39" s="9"/>
      <c r="BP39" s="9"/>
      <c r="BQ39" s="9"/>
      <c r="BR39" s="9"/>
      <c r="BS39" s="9"/>
      <c r="BT39" s="9"/>
      <c r="BU39" s="8">
        <f t="shared" si="10"/>
        <v>43677</v>
      </c>
      <c r="BV39" s="9"/>
      <c r="BW39" s="9"/>
      <c r="BX39" s="9"/>
      <c r="BY39" s="9"/>
      <c r="BZ39" s="9"/>
      <c r="CA39" s="9"/>
    </row>
    <row r="43" spans="1:79" ht="14.4" thickBot="1" x14ac:dyDescent="0.3"/>
    <row r="44" spans="1:79" s="3" customFormat="1" ht="21" customHeight="1" thickBot="1" x14ac:dyDescent="0.3">
      <c r="A44" s="3" t="s">
        <v>26</v>
      </c>
      <c r="F44" s="37">
        <f>SUMIF(D9:I39,5,D9:I39)</f>
        <v>240</v>
      </c>
      <c r="G44" s="38"/>
      <c r="M44" s="37">
        <f>SUMIF(K9:P39,5,K9:P39)</f>
        <v>0</v>
      </c>
      <c r="N44" s="38"/>
      <c r="T44" s="37">
        <f>SUMIF(R9:W39,5,R9:W39)</f>
        <v>0</v>
      </c>
      <c r="U44" s="38"/>
      <c r="AA44" s="37">
        <f>SUMIF(Y9:AD39,5,Y9:AD39)</f>
        <v>0</v>
      </c>
      <c r="AB44" s="38"/>
      <c r="AH44" s="37">
        <f>SUMIF(AF9:AK39,5,AF9:AK39)</f>
        <v>0</v>
      </c>
      <c r="AI44" s="38"/>
      <c r="AO44" s="37">
        <f>SUMIF(AM9:AR39,5,AM9:AR39)</f>
        <v>0</v>
      </c>
      <c r="AP44" s="38"/>
      <c r="AV44" s="37">
        <f>SUMIF(AT9:AY39,5,AT9:AY39)</f>
        <v>0</v>
      </c>
      <c r="AW44" s="38"/>
      <c r="BC44" s="37">
        <f>SUMIF(BA9:BF39,5,BA9:BF39)</f>
        <v>0</v>
      </c>
      <c r="BD44" s="38"/>
      <c r="BJ44" s="37">
        <f>SUMIF(BH9:BM39,5,BH9:BM39)</f>
        <v>0</v>
      </c>
      <c r="BK44" s="38"/>
      <c r="BQ44" s="37">
        <f>SUMIF(BO9:BT39,5,BO9:BT39)</f>
        <v>0</v>
      </c>
      <c r="BR44" s="38"/>
      <c r="BX44" s="37">
        <f>SUMIF(BV9:CA39,5,BV9:CA39)</f>
        <v>0</v>
      </c>
      <c r="BY44" s="38"/>
    </row>
    <row r="45" spans="1:79" s="3" customFormat="1" ht="21" customHeight="1" thickBot="1" x14ac:dyDescent="0.3">
      <c r="F45" s="39"/>
      <c r="G45" s="39"/>
      <c r="M45" s="39"/>
      <c r="N45" s="39"/>
      <c r="T45" s="39"/>
      <c r="U45" s="39"/>
      <c r="AA45" s="39"/>
      <c r="AB45" s="39"/>
      <c r="AH45" s="39"/>
      <c r="AI45" s="39"/>
      <c r="AO45" s="39"/>
      <c r="AP45" s="39"/>
      <c r="AV45" s="39"/>
      <c r="AW45" s="39"/>
      <c r="BC45" s="39"/>
      <c r="BD45" s="39"/>
      <c r="BJ45" s="39"/>
      <c r="BK45" s="39"/>
      <c r="BQ45" s="39"/>
      <c r="BR45" s="39"/>
      <c r="BX45" s="39"/>
      <c r="BY45" s="39"/>
    </row>
    <row r="46" spans="1:79" s="3" customFormat="1" ht="21" customHeight="1" thickBot="1" x14ac:dyDescent="0.3">
      <c r="A46" s="3" t="s">
        <v>28</v>
      </c>
      <c r="F46" s="40">
        <f>IF(F44&gt;90,90,0)</f>
        <v>90</v>
      </c>
      <c r="G46" s="41"/>
      <c r="M46" s="40">
        <f>IF(M44&gt;90,90,0)</f>
        <v>0</v>
      </c>
      <c r="N46" s="41"/>
      <c r="T46" s="40">
        <f>IF(T44&gt;90,90,0)</f>
        <v>0</v>
      </c>
      <c r="U46" s="41"/>
      <c r="AA46" s="40">
        <f>IF(AA44&gt;90,90,0)</f>
        <v>0</v>
      </c>
      <c r="AB46" s="41"/>
      <c r="AH46" s="40">
        <f>IF(AH44&gt;90,90,0)</f>
        <v>0</v>
      </c>
      <c r="AI46" s="41"/>
      <c r="AO46" s="40">
        <f>IF(AO44&gt;90,90,0)</f>
        <v>0</v>
      </c>
      <c r="AP46" s="41"/>
      <c r="AV46" s="40">
        <f>IF(AV44&gt;90,90,0)</f>
        <v>0</v>
      </c>
      <c r="AW46" s="41"/>
      <c r="BC46" s="40">
        <f>IF(BC44&gt;90,90,0)</f>
        <v>0</v>
      </c>
      <c r="BD46" s="41"/>
      <c r="BJ46" s="40">
        <f>IF(BJ44&gt;90,90,0)</f>
        <v>0</v>
      </c>
      <c r="BK46" s="41"/>
      <c r="BQ46" s="40">
        <f>IF(BQ44&gt;90,90,0)</f>
        <v>0</v>
      </c>
      <c r="BR46" s="41"/>
      <c r="BX46" s="40">
        <f>IF(BX44&gt;90,90,0)</f>
        <v>0</v>
      </c>
      <c r="BY46" s="41"/>
    </row>
    <row r="47" spans="1:79" s="3" customFormat="1" ht="21" customHeight="1" thickBot="1" x14ac:dyDescent="0.3">
      <c r="F47" s="1"/>
      <c r="G47" s="1"/>
      <c r="M47" s="1"/>
      <c r="N47" s="1"/>
      <c r="T47" s="1"/>
      <c r="U47" s="1"/>
      <c r="AA47" s="1"/>
      <c r="AB47" s="1"/>
      <c r="AH47" s="1"/>
      <c r="AI47" s="1"/>
      <c r="AO47" s="1"/>
      <c r="AP47" s="1"/>
      <c r="AV47" s="1"/>
      <c r="AW47" s="1"/>
      <c r="BC47" s="1"/>
      <c r="BD47" s="1"/>
      <c r="BJ47" s="1"/>
      <c r="BK47" s="1"/>
      <c r="BQ47" s="1"/>
      <c r="BR47" s="1"/>
      <c r="BX47" s="1"/>
      <c r="BY47" s="1"/>
    </row>
    <row r="48" spans="1:79" s="3" customFormat="1" ht="21" customHeight="1" thickBot="1" x14ac:dyDescent="0.3">
      <c r="A48" s="3" t="s">
        <v>27</v>
      </c>
      <c r="F48" s="37">
        <f>SUMIF(D9:I39,3.4,D9:I39)</f>
        <v>163.20000000000013</v>
      </c>
      <c r="G48" s="38"/>
      <c r="M48" s="37">
        <f>SUMIF(K9:P39,3.4,K9:P39)</f>
        <v>61.199999999999982</v>
      </c>
      <c r="N48" s="38"/>
      <c r="T48" s="37">
        <f>SUMIF(R9:W39,3.4,R9:W39)</f>
        <v>0</v>
      </c>
      <c r="U48" s="38"/>
      <c r="AA48" s="37">
        <f>SUMIF(Y9:AD39,3.4,Y9:AD39)</f>
        <v>0</v>
      </c>
      <c r="AB48" s="38"/>
      <c r="AH48" s="37">
        <f>SUMIF(AF9:AK39,3.4,AF9:AK39)</f>
        <v>0</v>
      </c>
      <c r="AI48" s="38"/>
      <c r="AO48" s="37">
        <f>SUMIF(AM9:AR39,3.4,AM9:AR39)</f>
        <v>0</v>
      </c>
      <c r="AP48" s="38"/>
      <c r="AV48" s="37">
        <f>SUMIF(AT9:AY39,3.4,AT9:AY39)</f>
        <v>0</v>
      </c>
      <c r="AW48" s="38"/>
      <c r="BC48" s="37">
        <f>SUMIF(BA9:BF39,3.4,BA9:BF39)</f>
        <v>0</v>
      </c>
      <c r="BD48" s="38"/>
      <c r="BJ48" s="37">
        <f>SUMIF(BH9:BM39,3.4,BH9:BM39)</f>
        <v>0</v>
      </c>
      <c r="BK48" s="38"/>
      <c r="BQ48" s="37">
        <f>SUMIF(BO9:BT39,3.4,BO9:BT39)</f>
        <v>0</v>
      </c>
      <c r="BR48" s="38"/>
      <c r="BX48" s="37">
        <f>SUMIF(BV9:CA39,3.4,BV9:CA39)</f>
        <v>0</v>
      </c>
      <c r="BY48" s="38"/>
    </row>
  </sheetData>
  <mergeCells count="92">
    <mergeCell ref="BQ44:BR44"/>
    <mergeCell ref="BQ45:BR45"/>
    <mergeCell ref="BQ46:BR46"/>
    <mergeCell ref="BQ48:BR48"/>
    <mergeCell ref="BX44:BY44"/>
    <mergeCell ref="BX45:BY45"/>
    <mergeCell ref="BX46:BY46"/>
    <mergeCell ref="BX48:BY48"/>
    <mergeCell ref="BC44:BD44"/>
    <mergeCell ref="BC45:BD45"/>
    <mergeCell ref="BC46:BD46"/>
    <mergeCell ref="BC48:BD48"/>
    <mergeCell ref="BJ44:BK44"/>
    <mergeCell ref="BJ45:BK45"/>
    <mergeCell ref="BJ46:BK46"/>
    <mergeCell ref="BJ48:BK48"/>
    <mergeCell ref="AO44:AP44"/>
    <mergeCell ref="AO45:AP45"/>
    <mergeCell ref="AO46:AP46"/>
    <mergeCell ref="AO48:AP48"/>
    <mergeCell ref="AV44:AW44"/>
    <mergeCell ref="AV45:AW45"/>
    <mergeCell ref="AV46:AW46"/>
    <mergeCell ref="AV48:AW48"/>
    <mergeCell ref="AA44:AB44"/>
    <mergeCell ref="AA45:AB45"/>
    <mergeCell ref="AA46:AB46"/>
    <mergeCell ref="AA48:AB48"/>
    <mergeCell ref="AH44:AI44"/>
    <mergeCell ref="AH45:AI45"/>
    <mergeCell ref="AH46:AI46"/>
    <mergeCell ref="AH48:AI48"/>
    <mergeCell ref="M44:N44"/>
    <mergeCell ref="M45:N45"/>
    <mergeCell ref="M46:N46"/>
    <mergeCell ref="M48:N48"/>
    <mergeCell ref="T44:U44"/>
    <mergeCell ref="T45:U45"/>
    <mergeCell ref="T46:U46"/>
    <mergeCell ref="T48:U48"/>
    <mergeCell ref="T7:U7"/>
    <mergeCell ref="J7:J8"/>
    <mergeCell ref="D7:E7"/>
    <mergeCell ref="F7:G7"/>
    <mergeCell ref="H7:I7"/>
    <mergeCell ref="K7:L7"/>
    <mergeCell ref="M7:N7"/>
    <mergeCell ref="O7:P7"/>
    <mergeCell ref="Q7:Q8"/>
    <mergeCell ref="R7:S7"/>
    <mergeCell ref="BE7:BF7"/>
    <mergeCell ref="BG7:BG8"/>
    <mergeCell ref="BH7:BI7"/>
    <mergeCell ref="BJ7:BK7"/>
    <mergeCell ref="AQ7:AR7"/>
    <mergeCell ref="AS7:AS8"/>
    <mergeCell ref="AT7:AU7"/>
    <mergeCell ref="AV7:AW7"/>
    <mergeCell ref="AX7:AY7"/>
    <mergeCell ref="AZ7:AZ8"/>
    <mergeCell ref="K2:L2"/>
    <mergeCell ref="N2:O2"/>
    <mergeCell ref="BA7:BB7"/>
    <mergeCell ref="BC7:BD7"/>
    <mergeCell ref="AF7:AG7"/>
    <mergeCell ref="AH7:AI7"/>
    <mergeCell ref="AJ7:AK7"/>
    <mergeCell ref="AL7:AL8"/>
    <mergeCell ref="AM7:AN7"/>
    <mergeCell ref="AO7:AP7"/>
    <mergeCell ref="V7:W7"/>
    <mergeCell ref="X7:X8"/>
    <mergeCell ref="Y7:Z7"/>
    <mergeCell ref="AA7:AB7"/>
    <mergeCell ref="AC7:AD7"/>
    <mergeCell ref="AE7:AE8"/>
    <mergeCell ref="BU7:BU8"/>
    <mergeCell ref="BV7:BW7"/>
    <mergeCell ref="BX7:BY7"/>
    <mergeCell ref="BZ7:CA7"/>
    <mergeCell ref="BL7:BM7"/>
    <mergeCell ref="BN7:BN8"/>
    <mergeCell ref="BO7:BP7"/>
    <mergeCell ref="BQ7:BR7"/>
    <mergeCell ref="BS7:BT7"/>
    <mergeCell ref="C2:J2"/>
    <mergeCell ref="F44:G44"/>
    <mergeCell ref="F45:G45"/>
    <mergeCell ref="F48:G48"/>
    <mergeCell ref="F46:G46"/>
    <mergeCell ref="D6:I6"/>
    <mergeCell ref="C7:C8"/>
  </mergeCells>
  <conditionalFormatting sqref="K9">
    <cfRule type="expression" dxfId="514" priority="742">
      <formula>OR(WEEKDAY(J9,2)=6,WEEKDAY(J9,2)=7)</formula>
    </cfRule>
    <cfRule type="expression" dxfId="513" priority="1065">
      <formula>AND($K$2&lt;&gt;"",J9="")</formula>
    </cfRule>
    <cfRule type="expression" dxfId="512" priority="1071">
      <formula>$K$2&lt;&gt;""</formula>
    </cfRule>
  </conditionalFormatting>
  <conditionalFormatting sqref="L9:L39">
    <cfRule type="expression" dxfId="511" priority="741">
      <formula>OR(WEEKDAY(J9,2)=6,WEEKDAY(J9,2)=7)</formula>
    </cfRule>
    <cfRule type="expression" dxfId="510" priority="1064">
      <formula>AND($K$2&lt;&gt;"",J9="")</formula>
    </cfRule>
    <cfRule type="expression" dxfId="509" priority="1070">
      <formula>$K$2&lt;&gt;""</formula>
    </cfRule>
  </conditionalFormatting>
  <conditionalFormatting sqref="M9">
    <cfRule type="expression" dxfId="508" priority="740">
      <formula>OR(WEEKDAY(J9,2)=6,WEEKDAY(J9,2)=7)</formula>
    </cfRule>
    <cfRule type="expression" dxfId="507" priority="1063">
      <formula>AND($K$2&lt;&gt;"",J9="")</formula>
    </cfRule>
    <cfRule type="expression" dxfId="506" priority="1069">
      <formula>$K$2&lt;&gt;""</formula>
    </cfRule>
  </conditionalFormatting>
  <conditionalFormatting sqref="N9">
    <cfRule type="expression" dxfId="505" priority="739">
      <formula>OR(WEEKDAY(J9,2)=6,WEEKDAY(J9,2)=7)</formula>
    </cfRule>
    <cfRule type="expression" dxfId="504" priority="1062">
      <formula>AND($K$2&lt;&gt;"",J9="")</formula>
    </cfRule>
    <cfRule type="expression" dxfId="503" priority="1068">
      <formula>$K$2&lt;&gt;""</formula>
    </cfRule>
  </conditionalFormatting>
  <conditionalFormatting sqref="O9">
    <cfRule type="expression" dxfId="502" priority="738">
      <formula>OR(WEEKDAY(J9,2)=6,WEEKDAY(J9,2)=7)</formula>
    </cfRule>
    <cfRule type="expression" dxfId="501" priority="1061">
      <formula>AND($K$2&lt;&gt;"",J9="")</formula>
    </cfRule>
    <cfRule type="expression" dxfId="500" priority="1067">
      <formula>$K$2&lt;&gt;""</formula>
    </cfRule>
  </conditionalFormatting>
  <conditionalFormatting sqref="P9">
    <cfRule type="expression" dxfId="499" priority="737">
      <formula>OR(WEEKDAY(J9,2)=6,WEEKDAY(J9,2)=7)</formula>
    </cfRule>
    <cfRule type="expression" dxfId="498" priority="1060">
      <formula>AND($K$2&lt;&gt;"",J9="")</formula>
    </cfRule>
    <cfRule type="expression" dxfId="497" priority="1066">
      <formula>$K$2&lt;&gt;""</formula>
    </cfRule>
  </conditionalFormatting>
  <conditionalFormatting sqref="J9">
    <cfRule type="expression" dxfId="496" priority="781">
      <formula>OR(WEEKDAY(J9,2)=6,WEEKDAY(J9,2)=7)</formula>
    </cfRule>
    <cfRule type="expression" dxfId="495" priority="783">
      <formula>AND($K$2&lt;&gt;"",J9="")</formula>
    </cfRule>
    <cfRule type="expression" dxfId="494" priority="784">
      <formula>$K$2&lt;&gt;""</formula>
    </cfRule>
  </conditionalFormatting>
  <conditionalFormatting sqref="J10:J39">
    <cfRule type="expression" dxfId="493" priority="766">
      <formula>OR(WEEKDAY(J10,2)=6,WEEKDAY(J10,2)=7)</formula>
    </cfRule>
    <cfRule type="expression" dxfId="492" priority="768">
      <formula>AND($K$2&lt;&gt;"",J10="")</formula>
    </cfRule>
    <cfRule type="expression" dxfId="491" priority="769">
      <formula>$K$2&lt;&gt;""</formula>
    </cfRule>
  </conditionalFormatting>
  <conditionalFormatting sqref="K10:K39">
    <cfRule type="expression" dxfId="490" priority="731">
      <formula>OR(WEEKDAY(J10,2)=6,WEEKDAY(J10,2)=7)</formula>
    </cfRule>
    <cfRule type="expression" dxfId="489" priority="733">
      <formula>AND($K$2&lt;&gt;"",J10="")</formula>
    </cfRule>
    <cfRule type="expression" dxfId="488" priority="734">
      <formula>$K$2&lt;&gt;""</formula>
    </cfRule>
  </conditionalFormatting>
  <conditionalFormatting sqref="M10:M39">
    <cfRule type="expression" dxfId="487" priority="717">
      <formula>OR(WEEKDAY(J10,2)=6,WEEKDAY(J10,2)=7)</formula>
    </cfRule>
    <cfRule type="expression" dxfId="486" priority="719">
      <formula>AND($K$2&lt;&gt;"",J10="")</formula>
    </cfRule>
    <cfRule type="expression" dxfId="485" priority="720">
      <formula>$K$2&lt;&gt;""</formula>
    </cfRule>
  </conditionalFormatting>
  <conditionalFormatting sqref="N10:N39">
    <cfRule type="expression" dxfId="484" priority="712">
      <formula>OR(WEEKDAY(J10,2)=6,WEEKDAY(J10,2)=7)</formula>
    </cfRule>
    <cfRule type="expression" dxfId="483" priority="714">
      <formula>AND($K$2&lt;&gt;"",J10="")</formula>
    </cfRule>
    <cfRule type="expression" dxfId="482" priority="715">
      <formula>$K$2&lt;&gt;""</formula>
    </cfRule>
  </conditionalFormatting>
  <conditionalFormatting sqref="O10:O39">
    <cfRule type="expression" dxfId="481" priority="707">
      <formula>OR(WEEKDAY(J10,2)=6,WEEKDAY(J10,2)=7)</formula>
    </cfRule>
    <cfRule type="expression" dxfId="480" priority="709">
      <formula>AND($K$2&lt;&gt;"",J10="")</formula>
    </cfRule>
    <cfRule type="expression" dxfId="479" priority="710">
      <formula>$K$2&lt;&gt;""</formula>
    </cfRule>
  </conditionalFormatting>
  <conditionalFormatting sqref="P10:P39">
    <cfRule type="expression" dxfId="478" priority="702">
      <formula>OR(WEEKDAY(J10,2)=6,WEEKDAY(J10,2)=7)</formula>
    </cfRule>
    <cfRule type="expression" dxfId="477" priority="704">
      <formula>AND($K$2&lt;&gt;"",J10="")</formula>
    </cfRule>
    <cfRule type="expression" dxfId="476" priority="705">
      <formula>$K$2&lt;&gt;""</formula>
    </cfRule>
  </conditionalFormatting>
  <conditionalFormatting sqref="R9">
    <cfRule type="expression" dxfId="475" priority="672">
      <formula>OR(WEEKDAY(Q9,2)=6,WEEKDAY(Q9,2)=7)</formula>
    </cfRule>
    <cfRule type="expression" dxfId="474" priority="694">
      <formula>AND($K$2&lt;&gt;"",Q9="")</formula>
    </cfRule>
    <cfRule type="expression" dxfId="473" priority="700">
      <formula>$K$2&lt;&gt;""</formula>
    </cfRule>
  </conditionalFormatting>
  <conditionalFormatting sqref="S9">
    <cfRule type="expression" dxfId="472" priority="671">
      <formula>OR(WEEKDAY(Q9,2)=6,WEEKDAY(Q9,2)=7)</formula>
    </cfRule>
    <cfRule type="expression" dxfId="471" priority="693">
      <formula>AND($K$2&lt;&gt;"",Q9="")</formula>
    </cfRule>
    <cfRule type="expression" dxfId="470" priority="699">
      <formula>$K$2&lt;&gt;""</formula>
    </cfRule>
  </conditionalFormatting>
  <conditionalFormatting sqref="T9">
    <cfRule type="expression" dxfId="469" priority="670">
      <formula>OR(WEEKDAY(Q9,2)=6,WEEKDAY(Q9,2)=7)</formula>
    </cfRule>
    <cfRule type="expression" dxfId="468" priority="692">
      <formula>AND($K$2&lt;&gt;"",Q9="")</formula>
    </cfRule>
    <cfRule type="expression" dxfId="467" priority="698">
      <formula>$K$2&lt;&gt;""</formula>
    </cfRule>
  </conditionalFormatting>
  <conditionalFormatting sqref="U9">
    <cfRule type="expression" dxfId="466" priority="669">
      <formula>OR(WEEKDAY(Q9,2)=6,WEEKDAY(Q9,2)=7)</formula>
    </cfRule>
    <cfRule type="expression" dxfId="465" priority="691">
      <formula>AND($K$2&lt;&gt;"",Q9="")</formula>
    </cfRule>
    <cfRule type="expression" dxfId="464" priority="697">
      <formula>$K$2&lt;&gt;""</formula>
    </cfRule>
  </conditionalFormatting>
  <conditionalFormatting sqref="V9">
    <cfRule type="expression" dxfId="463" priority="668">
      <formula>OR(WEEKDAY(Q9,2)=6,WEEKDAY(Q9,2)=7)</formula>
    </cfRule>
    <cfRule type="expression" dxfId="462" priority="690">
      <formula>AND($K$2&lt;&gt;"",Q9="")</formula>
    </cfRule>
    <cfRule type="expression" dxfId="461" priority="696">
      <formula>$K$2&lt;&gt;""</formula>
    </cfRule>
  </conditionalFormatting>
  <conditionalFormatting sqref="W9">
    <cfRule type="expression" dxfId="460" priority="667">
      <formula>OR(WEEKDAY(Q9,2)=6,WEEKDAY(Q9,2)=7)</formula>
    </cfRule>
    <cfRule type="expression" dxfId="459" priority="689">
      <formula>AND($K$2&lt;&gt;"",Q9="")</formula>
    </cfRule>
    <cfRule type="expression" dxfId="458" priority="695">
      <formula>$K$2&lt;&gt;""</formula>
    </cfRule>
  </conditionalFormatting>
  <conditionalFormatting sqref="Q9">
    <cfRule type="expression" dxfId="457" priority="685">
      <formula>OR(WEEKDAY(Q9,2)=6,WEEKDAY(Q9,2)=7)</formula>
    </cfRule>
    <cfRule type="expression" dxfId="456" priority="687">
      <formula>AND($K$2&lt;&gt;"",Q9="")</formula>
    </cfRule>
    <cfRule type="expression" dxfId="455" priority="688">
      <formula>$K$2&lt;&gt;""</formula>
    </cfRule>
  </conditionalFormatting>
  <conditionalFormatting sqref="Q10:Q39">
    <cfRule type="expression" dxfId="454" priority="680">
      <formula>OR(WEEKDAY(Q10,2)=6,WEEKDAY(Q10,2)=7)</formula>
    </cfRule>
    <cfRule type="expression" dxfId="453" priority="682">
      <formula>AND($K$2&lt;&gt;"",Q10="")</formula>
    </cfRule>
    <cfRule type="expression" dxfId="452" priority="683">
      <formula>$K$2&lt;&gt;""</formula>
    </cfRule>
  </conditionalFormatting>
  <conditionalFormatting sqref="R10:R39">
    <cfRule type="expression" dxfId="451" priority="661">
      <formula>OR(WEEKDAY(Q10,2)=6,WEEKDAY(Q10,2)=7)</formula>
    </cfRule>
    <cfRule type="expression" dxfId="450" priority="663">
      <formula>AND($K$2&lt;&gt;"",Q10="")</formula>
    </cfRule>
    <cfRule type="expression" dxfId="449" priority="664">
      <formula>$K$2&lt;&gt;""</formula>
    </cfRule>
  </conditionalFormatting>
  <conditionalFormatting sqref="S10:S39">
    <cfRule type="expression" dxfId="448" priority="656">
      <formula>OR(WEEKDAY(Q10,2)=6,WEEKDAY(Q10,2)=7)</formula>
    </cfRule>
    <cfRule type="expression" dxfId="447" priority="658">
      <formula>AND($K$2&lt;&gt;"",Q10="")</formula>
    </cfRule>
    <cfRule type="expression" dxfId="446" priority="659">
      <formula>$K$2&lt;&gt;""</formula>
    </cfRule>
  </conditionalFormatting>
  <conditionalFormatting sqref="T10:T39">
    <cfRule type="expression" dxfId="445" priority="647">
      <formula>OR(WEEKDAY(Q10,2)=6,WEEKDAY(Q10,2)=7)</formula>
    </cfRule>
    <cfRule type="expression" dxfId="444" priority="649">
      <formula>AND($K$2&lt;&gt;"",Q10="")</formula>
    </cfRule>
    <cfRule type="expression" dxfId="443" priority="650">
      <formula>$K$2&lt;&gt;""</formula>
    </cfRule>
  </conditionalFormatting>
  <conditionalFormatting sqref="U10:U39">
    <cfRule type="expression" dxfId="442" priority="642">
      <formula>OR(WEEKDAY(Q10,2)=6,WEEKDAY(Q10,2)=7)</formula>
    </cfRule>
    <cfRule type="expression" dxfId="441" priority="644">
      <formula>AND($K$2&lt;&gt;"",Q10="")</formula>
    </cfRule>
    <cfRule type="expression" dxfId="440" priority="645">
      <formula>$K$2&lt;&gt;""</formula>
    </cfRule>
  </conditionalFormatting>
  <conditionalFormatting sqref="V10:V39">
    <cfRule type="expression" dxfId="439" priority="637">
      <formula>OR(WEEKDAY(Q10,2)=6,WEEKDAY(Q10,2)=7)</formula>
    </cfRule>
    <cfRule type="expression" dxfId="438" priority="639">
      <formula>AND($K$2&lt;&gt;"",Q10="")</formula>
    </cfRule>
    <cfRule type="expression" dxfId="437" priority="640">
      <formula>$K$2&lt;&gt;""</formula>
    </cfRule>
  </conditionalFormatting>
  <conditionalFormatting sqref="W10:W39">
    <cfRule type="expression" dxfId="436" priority="632">
      <formula>OR(WEEKDAY(Q10,2)=6,WEEKDAY(Q10,2)=7)</formula>
    </cfRule>
    <cfRule type="expression" dxfId="435" priority="634">
      <formula>AND($K$2&lt;&gt;"",Q10="")</formula>
    </cfRule>
    <cfRule type="expression" dxfId="434" priority="635">
      <formula>$K$2&lt;&gt;""</formula>
    </cfRule>
  </conditionalFormatting>
  <conditionalFormatting sqref="D9:D39">
    <cfRule type="expression" dxfId="433" priority="602">
      <formula>OR(WEEKDAY(C9,2)=6,WEEKDAY(C9,2)=7)</formula>
    </cfRule>
    <cfRule type="expression" dxfId="432" priority="624">
      <formula>AND($K$2&lt;&gt;"",C9="")</formula>
    </cfRule>
    <cfRule type="expression" dxfId="431" priority="630">
      <formula>$K$2&lt;&gt;""</formula>
    </cfRule>
  </conditionalFormatting>
  <conditionalFormatting sqref="E9:E39">
    <cfRule type="expression" dxfId="430" priority="601">
      <formula>OR(WEEKDAY(C9,2)=6,WEEKDAY(C9,2)=7)</formula>
    </cfRule>
    <cfRule type="expression" dxfId="429" priority="623">
      <formula>AND($K$2&lt;&gt;"",C9="")</formula>
    </cfRule>
    <cfRule type="expression" dxfId="428" priority="629">
      <formula>$K$2&lt;&gt;""</formula>
    </cfRule>
  </conditionalFormatting>
  <conditionalFormatting sqref="F9:F39">
    <cfRule type="expression" dxfId="427" priority="600">
      <formula>OR(WEEKDAY(C9,2)=6,WEEKDAY(C9,2)=7)</formula>
    </cfRule>
    <cfRule type="expression" dxfId="426" priority="622">
      <formula>AND($K$2&lt;&gt;"",C9="")</formula>
    </cfRule>
    <cfRule type="expression" dxfId="425" priority="628">
      <formula>$K$2&lt;&gt;""</formula>
    </cfRule>
  </conditionalFormatting>
  <conditionalFormatting sqref="G9:G38">
    <cfRule type="expression" dxfId="424" priority="599">
      <formula>OR(WEEKDAY(C9,2)=6,WEEKDAY(C9,2)=7)</formula>
    </cfRule>
    <cfRule type="expression" dxfId="423" priority="621">
      <formula>AND($K$2&lt;&gt;"",C9="")</formula>
    </cfRule>
    <cfRule type="expression" dxfId="422" priority="627">
      <formula>$K$2&lt;&gt;""</formula>
    </cfRule>
  </conditionalFormatting>
  <conditionalFormatting sqref="H9:H39">
    <cfRule type="expression" dxfId="421" priority="598">
      <formula>OR(WEEKDAY(C9,2)=6,WEEKDAY(C9,2)=7)</formula>
    </cfRule>
    <cfRule type="expression" dxfId="420" priority="620">
      <formula>AND($K$2&lt;&gt;"",C9="")</formula>
    </cfRule>
    <cfRule type="expression" dxfId="419" priority="626">
      <formula>$K$2&lt;&gt;""</formula>
    </cfRule>
  </conditionalFormatting>
  <conditionalFormatting sqref="I9:I38">
    <cfRule type="expression" dxfId="418" priority="597">
      <formula>OR(WEEKDAY(C9,2)=6,WEEKDAY(C9,2)=7)</formula>
    </cfRule>
    <cfRule type="expression" dxfId="417" priority="619">
      <formula>AND($K$2&lt;&gt;"",C9="")</formula>
    </cfRule>
    <cfRule type="expression" dxfId="416" priority="625">
      <formula>$K$2&lt;&gt;""</formula>
    </cfRule>
  </conditionalFormatting>
  <conditionalFormatting sqref="C9">
    <cfRule type="expression" dxfId="415" priority="615">
      <formula>OR(WEEKDAY(C9,2)=6,WEEKDAY(C9,2)=7)</formula>
    </cfRule>
    <cfRule type="expression" dxfId="414" priority="617">
      <formula>AND($K$2&lt;&gt;"",C9="")</formula>
    </cfRule>
    <cfRule type="expression" dxfId="413" priority="618">
      <formula>$K$2&lt;&gt;""</formula>
    </cfRule>
  </conditionalFormatting>
  <conditionalFormatting sqref="C10:C39">
    <cfRule type="expression" dxfId="412" priority="610">
      <formula>OR(WEEKDAY(C10,2)=6,WEEKDAY(C10,2)=7)</formula>
    </cfRule>
    <cfRule type="expression" dxfId="411" priority="611">
      <formula>AND($K$2&lt;&gt;"",C10="")</formula>
    </cfRule>
    <cfRule type="expression" dxfId="410" priority="613">
      <formula>$K$2&lt;&gt;""</formula>
    </cfRule>
  </conditionalFormatting>
  <conditionalFormatting sqref="G39">
    <cfRule type="expression" dxfId="409" priority="572">
      <formula>OR(WEEKDAY(C39,2)=6,WEEKDAY(C39,2)=7)</formula>
    </cfRule>
    <cfRule type="expression" dxfId="408" priority="574">
      <formula>AND($K$2&lt;&gt;"",C39="")</formula>
    </cfRule>
    <cfRule type="expression" dxfId="407" priority="575">
      <formula>$K$2&lt;&gt;""</formula>
    </cfRule>
  </conditionalFormatting>
  <conditionalFormatting sqref="I39">
    <cfRule type="expression" dxfId="406" priority="562">
      <formula>OR(WEEKDAY(C39,2)=6,WEEKDAY(C39,2)=7)</formula>
    </cfRule>
    <cfRule type="expression" dxfId="405" priority="564">
      <formula>AND($K$2&lt;&gt;"",C39="")</formula>
    </cfRule>
    <cfRule type="expression" dxfId="404" priority="565">
      <formula>$K$2&lt;&gt;""</formula>
    </cfRule>
  </conditionalFormatting>
  <conditionalFormatting sqref="Y9">
    <cfRule type="expression" dxfId="403" priority="532">
      <formula>OR(WEEKDAY(X9,2)=6,WEEKDAY(X9,2)=7)</formula>
    </cfRule>
    <cfRule type="expression" dxfId="402" priority="554">
      <formula>AND($K$2&lt;&gt;"",X9="")</formula>
    </cfRule>
    <cfRule type="expression" dxfId="401" priority="560">
      <formula>$K$2&lt;&gt;""</formula>
    </cfRule>
  </conditionalFormatting>
  <conditionalFormatting sqref="Z9">
    <cfRule type="expression" dxfId="400" priority="531">
      <formula>OR(WEEKDAY(X9,2)=6,WEEKDAY(X9,2)=7)</formula>
    </cfRule>
    <cfRule type="expression" dxfId="399" priority="553">
      <formula>AND($K$2&lt;&gt;"",X9="")</formula>
    </cfRule>
    <cfRule type="expression" dxfId="398" priority="559">
      <formula>$K$2&lt;&gt;""</formula>
    </cfRule>
  </conditionalFormatting>
  <conditionalFormatting sqref="AA9">
    <cfRule type="expression" dxfId="397" priority="530">
      <formula>OR(WEEKDAY(X9,2)=6,WEEKDAY(X9,2)=7)</formula>
    </cfRule>
    <cfRule type="expression" dxfId="396" priority="552">
      <formula>AND($K$2&lt;&gt;"",X9="")</formula>
    </cfRule>
    <cfRule type="expression" dxfId="395" priority="558">
      <formula>$K$2&lt;&gt;""</formula>
    </cfRule>
  </conditionalFormatting>
  <conditionalFormatting sqref="AB9">
    <cfRule type="expression" dxfId="394" priority="529">
      <formula>OR(WEEKDAY(X9,2)=6,WEEKDAY(X9,2)=7)</formula>
    </cfRule>
    <cfRule type="expression" dxfId="393" priority="551">
      <formula>AND($K$2&lt;&gt;"",X9="")</formula>
    </cfRule>
    <cfRule type="expression" dxfId="392" priority="557">
      <formula>$K$2&lt;&gt;""</formula>
    </cfRule>
  </conditionalFormatting>
  <conditionalFormatting sqref="AC9">
    <cfRule type="expression" dxfId="391" priority="528">
      <formula>OR(WEEKDAY(X9,2)=6,WEEKDAY(X9,2)=7)</formula>
    </cfRule>
    <cfRule type="expression" dxfId="390" priority="550">
      <formula>AND($K$2&lt;&gt;"",X9="")</formula>
    </cfRule>
    <cfRule type="expression" dxfId="389" priority="556">
      <formula>$K$2&lt;&gt;""</formula>
    </cfRule>
  </conditionalFormatting>
  <conditionalFormatting sqref="AD9">
    <cfRule type="expression" dxfId="388" priority="527">
      <formula>OR(WEEKDAY(X9,2)=6,WEEKDAY(X9,2)=7)</formula>
    </cfRule>
    <cfRule type="expression" dxfId="387" priority="549">
      <formula>AND($K$2&lt;&gt;"",X9="")</formula>
    </cfRule>
    <cfRule type="expression" dxfId="386" priority="555">
      <formula>$K$2&lt;&gt;""</formula>
    </cfRule>
  </conditionalFormatting>
  <conditionalFormatting sqref="X9">
    <cfRule type="expression" dxfId="385" priority="545">
      <formula>OR(WEEKDAY(X9,2)=6,WEEKDAY(X9,2)=7)</formula>
    </cfRule>
    <cfRule type="expression" dxfId="384" priority="547">
      <formula>AND($K$2&lt;&gt;"",X9="")</formula>
    </cfRule>
    <cfRule type="expression" dxfId="383" priority="548">
      <formula>$K$2&lt;&gt;""</formula>
    </cfRule>
  </conditionalFormatting>
  <conditionalFormatting sqref="X10:X39">
    <cfRule type="expression" dxfId="382" priority="540">
      <formula>OR(WEEKDAY(X10,2)=6,WEEKDAY(X10,2)=7)</formula>
    </cfRule>
    <cfRule type="expression" dxfId="381" priority="542">
      <formula>AND($K$2&lt;&gt;"",X10="")</formula>
    </cfRule>
    <cfRule type="expression" dxfId="380" priority="543">
      <formula>$K$2&lt;&gt;""</formula>
    </cfRule>
  </conditionalFormatting>
  <conditionalFormatting sqref="Y10:Y39">
    <cfRule type="expression" dxfId="379" priority="521">
      <formula>OR(WEEKDAY(X10,2)=6,WEEKDAY(X10,2)=7)</formula>
    </cfRule>
    <cfRule type="expression" dxfId="378" priority="523">
      <formula>AND($K$2&lt;&gt;"",X10="")</formula>
    </cfRule>
    <cfRule type="expression" dxfId="377" priority="524">
      <formula>$K$2&lt;&gt;""</formula>
    </cfRule>
  </conditionalFormatting>
  <conditionalFormatting sqref="Z10:Z39">
    <cfRule type="expression" dxfId="376" priority="516">
      <formula>OR(WEEKDAY(X10,2)=6,WEEKDAY(X10,2)=7)</formula>
    </cfRule>
    <cfRule type="expression" dxfId="375" priority="518">
      <formula>AND($K$2&lt;&gt;"",X10="")</formula>
    </cfRule>
    <cfRule type="expression" dxfId="374" priority="519">
      <formula>$K$2&lt;&gt;""</formula>
    </cfRule>
  </conditionalFormatting>
  <conditionalFormatting sqref="AA10:AA39">
    <cfRule type="expression" dxfId="373" priority="507">
      <formula>OR(WEEKDAY(X10,2)=6,WEEKDAY(X10,2)=7)</formula>
    </cfRule>
    <cfRule type="expression" dxfId="372" priority="509">
      <formula>AND($K$2&lt;&gt;"",X10="")</formula>
    </cfRule>
    <cfRule type="expression" dxfId="371" priority="510">
      <formula>$K$2&lt;&gt;""</formula>
    </cfRule>
  </conditionalFormatting>
  <conditionalFormatting sqref="AB10:AB39">
    <cfRule type="expression" dxfId="370" priority="502">
      <formula>OR(WEEKDAY(X10,2)=6,WEEKDAY(X10,2)=7)</formula>
    </cfRule>
    <cfRule type="expression" dxfId="369" priority="504">
      <formula>AND($K$2&lt;&gt;"",X10="")</formula>
    </cfRule>
    <cfRule type="expression" dxfId="368" priority="505">
      <formula>$K$2&lt;&gt;""</formula>
    </cfRule>
  </conditionalFormatting>
  <conditionalFormatting sqref="AC10:AC39">
    <cfRule type="expression" dxfId="367" priority="497">
      <formula>OR(WEEKDAY(X10,2)=6,WEEKDAY(X10,2)=7)</formula>
    </cfRule>
    <cfRule type="expression" dxfId="366" priority="499">
      <formula>AND($K$2&lt;&gt;"",X10="")</formula>
    </cfRule>
    <cfRule type="expression" dxfId="365" priority="500">
      <formula>$K$2&lt;&gt;""</formula>
    </cfRule>
  </conditionalFormatting>
  <conditionalFormatting sqref="AD10:AD39">
    <cfRule type="expression" dxfId="364" priority="492">
      <formula>OR(WEEKDAY(X10,2)=6,WEEKDAY(X10,2)=7)</formula>
    </cfRule>
    <cfRule type="expression" dxfId="363" priority="494">
      <formula>AND($K$2&lt;&gt;"",X10="")</formula>
    </cfRule>
    <cfRule type="expression" dxfId="362" priority="495">
      <formula>$K$2&lt;&gt;""</formula>
    </cfRule>
  </conditionalFormatting>
  <conditionalFormatting sqref="AF9">
    <cfRule type="expression" dxfId="361" priority="467">
      <formula>OR(WEEKDAY(AE9,2)=6,WEEKDAY(AE9,2)=7)</formula>
    </cfRule>
    <cfRule type="expression" dxfId="360" priority="484">
      <formula>AND($N$2&lt;&gt;"",AE9="")</formula>
    </cfRule>
    <cfRule type="expression" dxfId="359" priority="490">
      <formula>$N$2&lt;&gt;""</formula>
    </cfRule>
  </conditionalFormatting>
  <conditionalFormatting sqref="AG9">
    <cfRule type="expression" dxfId="358" priority="466">
      <formula>OR(WEEKDAY(AE9,2)=6,WEEKDAY(AE9,2)=7)</formula>
    </cfRule>
    <cfRule type="expression" dxfId="357" priority="483">
      <formula>AND($N$2&lt;&gt;"",AE9="")</formula>
    </cfRule>
    <cfRule type="expression" dxfId="356" priority="489">
      <formula>$N$2&lt;&gt;""</formula>
    </cfRule>
  </conditionalFormatting>
  <conditionalFormatting sqref="AH9">
    <cfRule type="expression" dxfId="355" priority="465">
      <formula>OR(WEEKDAY(AE9,2)=6,WEEKDAY(AE9,2)=7)</formula>
    </cfRule>
    <cfRule type="expression" dxfId="354" priority="482">
      <formula>AND($N$2&lt;&gt;"",AE9="")</formula>
    </cfRule>
    <cfRule type="expression" dxfId="353" priority="488">
      <formula>$N$2&lt;&gt;""</formula>
    </cfRule>
  </conditionalFormatting>
  <conditionalFormatting sqref="AI9">
    <cfRule type="expression" dxfId="352" priority="464">
      <formula>OR(WEEKDAY(AE9,2)=6,WEEKDAY(AE9,2)=7)</formula>
    </cfRule>
    <cfRule type="expression" dxfId="351" priority="481">
      <formula>AND($N$2&lt;&gt;"",AE9="")</formula>
    </cfRule>
    <cfRule type="expression" dxfId="350" priority="487">
      <formula>$N$2&lt;&gt;""</formula>
    </cfRule>
  </conditionalFormatting>
  <conditionalFormatting sqref="AJ9">
    <cfRule type="expression" dxfId="349" priority="463">
      <formula>OR(WEEKDAY(AE9,2)=6,WEEKDAY(AE9,2)=7)</formula>
    </cfRule>
    <cfRule type="expression" dxfId="348" priority="480">
      <formula>AND($N$2&lt;&gt;"",AE9="")</formula>
    </cfRule>
    <cfRule type="expression" dxfId="347" priority="486">
      <formula>$N$2&lt;&gt;""</formula>
    </cfRule>
  </conditionalFormatting>
  <conditionalFormatting sqref="AK9">
    <cfRule type="expression" dxfId="346" priority="462">
      <formula>OR(WEEKDAY(AE9,2)=6,WEEKDAY(AE9,2)=7)</formula>
    </cfRule>
    <cfRule type="expression" dxfId="345" priority="479">
      <formula>AND($N$2&lt;&gt;"",AE9="")</formula>
    </cfRule>
    <cfRule type="expression" dxfId="344" priority="485">
      <formula>$N$2&lt;&gt;""</formula>
    </cfRule>
  </conditionalFormatting>
  <conditionalFormatting sqref="AE9">
    <cfRule type="expression" dxfId="343" priority="475">
      <formula>OR(WEEKDAY(AE9,2)=6,WEEKDAY(AE9,2)=7)</formula>
    </cfRule>
    <cfRule type="expression" dxfId="342" priority="477">
      <formula>AND($N$2&lt;&gt;"",AE9="")</formula>
    </cfRule>
    <cfRule type="expression" dxfId="341" priority="478">
      <formula>$N$2&lt;&gt;""</formula>
    </cfRule>
  </conditionalFormatting>
  <conditionalFormatting sqref="AE10:AE39">
    <cfRule type="expression" dxfId="340" priority="452">
      <formula>OR(WEEKDAY(AE10,2)=6,WEEKDAY(AE10,2)=7)</formula>
    </cfRule>
    <cfRule type="expression" dxfId="339" priority="454">
      <formula>AND($N$2&lt;&gt;"",AE10="")</formula>
    </cfRule>
    <cfRule type="expression" dxfId="338" priority="455">
      <formula>$N$2&lt;&gt;""</formula>
    </cfRule>
  </conditionalFormatting>
  <conditionalFormatting sqref="AF10:AF39">
    <cfRule type="expression" dxfId="337" priority="447">
      <formula>OR(WEEKDAY(AE10,2)=6,WEEKDAY(AE10,2)=7)</formula>
    </cfRule>
    <cfRule type="expression" dxfId="336" priority="449">
      <formula>AND($N$2&lt;&gt;"",AE10="")</formula>
    </cfRule>
    <cfRule type="expression" dxfId="335" priority="450">
      <formula>$N$2&lt;&gt;""</formula>
    </cfRule>
  </conditionalFormatting>
  <conditionalFormatting sqref="AG10:AG39">
    <cfRule type="expression" dxfId="334" priority="442">
      <formula>OR(WEEKDAY(AE10,2)=6,WEEKDAY(AE10,2)=7)</formula>
    </cfRule>
    <cfRule type="expression" dxfId="333" priority="444">
      <formula>AND($N$2&lt;&gt;"",AE10="")</formula>
    </cfRule>
    <cfRule type="expression" dxfId="332" priority="445">
      <formula>$N$2&lt;&gt;""</formula>
    </cfRule>
  </conditionalFormatting>
  <conditionalFormatting sqref="AH10:AH39">
    <cfRule type="expression" dxfId="331" priority="437">
      <formula>OR(WEEKDAY(AE10,2)=6,WEEKDAY(AE10,2)=7)</formula>
    </cfRule>
    <cfRule type="expression" dxfId="330" priority="439">
      <formula>AND($N$2&lt;&gt;"",AE10="")</formula>
    </cfRule>
    <cfRule type="expression" dxfId="329" priority="440">
      <formula>$N$2&lt;&gt;""</formula>
    </cfRule>
  </conditionalFormatting>
  <conditionalFormatting sqref="AI10:AI39">
    <cfRule type="expression" dxfId="328" priority="432">
      <formula>OR(WEEKDAY(AE10,2)=6,WEEKDAY(AE10,2)=7)</formula>
    </cfRule>
    <cfRule type="expression" dxfId="327" priority="434">
      <formula>AND($N$2&lt;&gt;"",AE10="")</formula>
    </cfRule>
    <cfRule type="expression" dxfId="326" priority="435">
      <formula>$N$2&lt;&gt;""</formula>
    </cfRule>
  </conditionalFormatting>
  <conditionalFormatting sqref="AJ10:AJ39">
    <cfRule type="expression" dxfId="325" priority="427">
      <formula>OR(WEEKDAY(AE10,2)=6,WEEKDAY(AE10,2)=7)</formula>
    </cfRule>
    <cfRule type="expression" dxfId="324" priority="429">
      <formula>AND($N$2&lt;&gt;"",AE10="")</formula>
    </cfRule>
    <cfRule type="expression" dxfId="323" priority="430">
      <formula>$N$2&lt;&gt;""</formula>
    </cfRule>
  </conditionalFormatting>
  <conditionalFormatting sqref="CA10:CA39">
    <cfRule type="expression" dxfId="322" priority="2">
      <formula>OR(WEEKDAY(BU10,2)=6,WEEKDAY(BU10,2)=7)</formula>
    </cfRule>
    <cfRule type="expression" dxfId="321" priority="4">
      <formula>AND($N$2&lt;&gt;"",BU10="")</formula>
    </cfRule>
    <cfRule type="expression" dxfId="320" priority="5">
      <formula>$N$2&lt;&gt;""</formula>
    </cfRule>
  </conditionalFormatting>
  <conditionalFormatting sqref="AK10:AK39">
    <cfRule type="expression" dxfId="319" priority="422">
      <formula>OR(WEEKDAY(AE10,2)=6,WEEKDAY(AE10,2)=7)</formula>
    </cfRule>
    <cfRule type="expression" dxfId="318" priority="424">
      <formula>AND($N$2&lt;&gt;"",AE10="")</formula>
    </cfRule>
    <cfRule type="expression" dxfId="317" priority="425">
      <formula>$N$2&lt;&gt;""</formula>
    </cfRule>
  </conditionalFormatting>
  <conditionalFormatting sqref="AM9">
    <cfRule type="expression" dxfId="316" priority="397">
      <formula>OR(WEEKDAY(AL9,2)=6,WEEKDAY(AL9,2)=7)</formula>
    </cfRule>
    <cfRule type="expression" dxfId="315" priority="414">
      <formula>AND($N$2&lt;&gt;"",AL9="")</formula>
    </cfRule>
    <cfRule type="expression" dxfId="314" priority="420">
      <formula>$N$2&lt;&gt;""</formula>
    </cfRule>
  </conditionalFormatting>
  <conditionalFormatting sqref="AN9">
    <cfRule type="expression" dxfId="313" priority="396">
      <formula>OR(WEEKDAY(AL9,2)=6,WEEKDAY(AL9,2)=7)</formula>
    </cfRule>
    <cfRule type="expression" dxfId="312" priority="413">
      <formula>AND($N$2&lt;&gt;"",AL9="")</formula>
    </cfRule>
    <cfRule type="expression" dxfId="311" priority="419">
      <formula>$N$2&lt;&gt;""</formula>
    </cfRule>
  </conditionalFormatting>
  <conditionalFormatting sqref="AO9">
    <cfRule type="expression" dxfId="310" priority="395">
      <formula>OR(WEEKDAY(AL9,2)=6,WEEKDAY(AL9,2)=7)</formula>
    </cfRule>
    <cfRule type="expression" dxfId="309" priority="412">
      <formula>AND($N$2&lt;&gt;"",AL9="")</formula>
    </cfRule>
    <cfRule type="expression" dxfId="308" priority="418">
      <formula>$N$2&lt;&gt;""</formula>
    </cfRule>
  </conditionalFormatting>
  <conditionalFormatting sqref="AP9">
    <cfRule type="expression" dxfId="307" priority="394">
      <formula>OR(WEEKDAY(AL9,2)=6,WEEKDAY(AL9,2)=7)</formula>
    </cfRule>
    <cfRule type="expression" dxfId="306" priority="411">
      <formula>AND($N$2&lt;&gt;"",AL9="")</formula>
    </cfRule>
    <cfRule type="expression" dxfId="305" priority="417">
      <formula>$N$2&lt;&gt;""</formula>
    </cfRule>
  </conditionalFormatting>
  <conditionalFormatting sqref="AQ9">
    <cfRule type="expression" dxfId="304" priority="393">
      <formula>OR(WEEKDAY(AL9,2)=6,WEEKDAY(AL9,2)=7)</formula>
    </cfRule>
    <cfRule type="expression" dxfId="303" priority="410">
      <formula>AND($N$2&lt;&gt;"",AL9="")</formula>
    </cfRule>
    <cfRule type="expression" dxfId="302" priority="416">
      <formula>$N$2&lt;&gt;""</formula>
    </cfRule>
  </conditionalFormatting>
  <conditionalFormatting sqref="AR9">
    <cfRule type="expression" dxfId="301" priority="392">
      <formula>OR(WEEKDAY(AL9,2)=6,WEEKDAY(AL9,2)=7)</formula>
    </cfRule>
    <cfRule type="expression" dxfId="300" priority="409">
      <formula>AND($N$2&lt;&gt;"",AL9="")</formula>
    </cfRule>
    <cfRule type="expression" dxfId="299" priority="415">
      <formula>$N$2&lt;&gt;""</formula>
    </cfRule>
  </conditionalFormatting>
  <conditionalFormatting sqref="AL9">
    <cfRule type="expression" dxfId="298" priority="405">
      <formula>OR(WEEKDAY(AL9,2)=6,WEEKDAY(AL9,2)=7)</formula>
    </cfRule>
    <cfRule type="expression" dxfId="297" priority="407">
      <formula>AND($N$2&lt;&gt;"",AL9="")</formula>
    </cfRule>
    <cfRule type="expression" dxfId="296" priority="408">
      <formula>$N$2&lt;&gt;""</formula>
    </cfRule>
  </conditionalFormatting>
  <conditionalFormatting sqref="AL10:AL39">
    <cfRule type="expression" dxfId="295" priority="382">
      <formula>OR(WEEKDAY(AL10,2)=6,WEEKDAY(AL10,2)=7)</formula>
    </cfRule>
    <cfRule type="expression" dxfId="294" priority="384">
      <formula>AND($N$2&lt;&gt;"",AL10="")</formula>
    </cfRule>
    <cfRule type="expression" dxfId="293" priority="385">
      <formula>$N$2&lt;&gt;""</formula>
    </cfRule>
  </conditionalFormatting>
  <conditionalFormatting sqref="AM10:AM39">
    <cfRule type="expression" dxfId="292" priority="377">
      <formula>OR(WEEKDAY(AL10,2)=6,WEEKDAY(AL10,2)=7)</formula>
    </cfRule>
    <cfRule type="expression" dxfId="291" priority="379">
      <formula>AND($N$2&lt;&gt;"",AL10="")</formula>
    </cfRule>
    <cfRule type="expression" dxfId="290" priority="380">
      <formula>$N$2&lt;&gt;""</formula>
    </cfRule>
  </conditionalFormatting>
  <conditionalFormatting sqref="AN10:AN39">
    <cfRule type="expression" dxfId="289" priority="372">
      <formula>OR(WEEKDAY(AL10,2)=6,WEEKDAY(AL10,2)=7)</formula>
    </cfRule>
    <cfRule type="expression" dxfId="288" priority="374">
      <formula>AND($N$2&lt;&gt;"",AL10="")</formula>
    </cfRule>
    <cfRule type="expression" dxfId="287" priority="375">
      <formula>$N$2&lt;&gt;""</formula>
    </cfRule>
  </conditionalFormatting>
  <conditionalFormatting sqref="AO10:AO39">
    <cfRule type="expression" dxfId="286" priority="367">
      <formula>OR(WEEKDAY(AL10,2)=6,WEEKDAY(AL10,2)=7)</formula>
    </cfRule>
    <cfRule type="expression" dxfId="285" priority="369">
      <formula>AND($N$2&lt;&gt;"",AL10="")</formula>
    </cfRule>
    <cfRule type="expression" dxfId="284" priority="370">
      <formula>$N$2&lt;&gt;""</formula>
    </cfRule>
  </conditionalFormatting>
  <conditionalFormatting sqref="AP10:AP39">
    <cfRule type="expression" dxfId="283" priority="362">
      <formula>OR(WEEKDAY(AL10,2)=6,WEEKDAY(AL10,2)=7)</formula>
    </cfRule>
    <cfRule type="expression" dxfId="282" priority="364">
      <formula>AND($N$2&lt;&gt;"",AL10="")</formula>
    </cfRule>
    <cfRule type="expression" dxfId="281" priority="365">
      <formula>$N$2&lt;&gt;""</formula>
    </cfRule>
  </conditionalFormatting>
  <conditionalFormatting sqref="AQ10:AQ39">
    <cfRule type="expression" dxfId="280" priority="357">
      <formula>OR(WEEKDAY(AL10,2)=6,WEEKDAY(AL10,2)=7)</formula>
    </cfRule>
    <cfRule type="expression" dxfId="279" priority="359">
      <formula>AND($N$2&lt;&gt;"",AL10="")</formula>
    </cfRule>
    <cfRule type="expression" dxfId="278" priority="360">
      <formula>$N$2&lt;&gt;""</formula>
    </cfRule>
  </conditionalFormatting>
  <conditionalFormatting sqref="AR10:AR39">
    <cfRule type="expression" dxfId="277" priority="352">
      <formula>OR(WEEKDAY(AL10,2)=6,WEEKDAY(AL10,2)=7)</formula>
    </cfRule>
    <cfRule type="expression" dxfId="276" priority="354">
      <formula>AND($N$2&lt;&gt;"",AL10="")</formula>
    </cfRule>
    <cfRule type="expression" dxfId="275" priority="355">
      <formula>$N$2&lt;&gt;""</formula>
    </cfRule>
  </conditionalFormatting>
  <conditionalFormatting sqref="AT9">
    <cfRule type="expression" dxfId="274" priority="327">
      <formula>OR(WEEKDAY(AS9,2)=6,WEEKDAY(AS9,2)=7)</formula>
    </cfRule>
    <cfRule type="expression" dxfId="273" priority="344">
      <formula>AND($N$2&lt;&gt;"",AS9="")</formula>
    </cfRule>
    <cfRule type="expression" dxfId="272" priority="350">
      <formula>$N$2&lt;&gt;""</formula>
    </cfRule>
  </conditionalFormatting>
  <conditionalFormatting sqref="AU9">
    <cfRule type="expression" dxfId="271" priority="326">
      <formula>OR(WEEKDAY(AS9,2)=6,WEEKDAY(AS9,2)=7)</formula>
    </cfRule>
    <cfRule type="expression" dxfId="270" priority="343">
      <formula>AND($N$2&lt;&gt;"",AS9="")</formula>
    </cfRule>
    <cfRule type="expression" dxfId="269" priority="349">
      <formula>$N$2&lt;&gt;""</formula>
    </cfRule>
  </conditionalFormatting>
  <conditionalFormatting sqref="AV9">
    <cfRule type="expression" dxfId="268" priority="325">
      <formula>OR(WEEKDAY(AS9,2)=6,WEEKDAY(AS9,2)=7)</formula>
    </cfRule>
    <cfRule type="expression" dxfId="267" priority="342">
      <formula>AND($N$2&lt;&gt;"",AS9="")</formula>
    </cfRule>
    <cfRule type="expression" dxfId="266" priority="348">
      <formula>$N$2&lt;&gt;""</formula>
    </cfRule>
  </conditionalFormatting>
  <conditionalFormatting sqref="AW9">
    <cfRule type="expression" dxfId="265" priority="324">
      <formula>OR(WEEKDAY(AS9,2)=6,WEEKDAY(AS9,2)=7)</formula>
    </cfRule>
    <cfRule type="expression" dxfId="264" priority="341">
      <formula>AND($N$2&lt;&gt;"",AS9="")</formula>
    </cfRule>
    <cfRule type="expression" dxfId="263" priority="347">
      <formula>$N$2&lt;&gt;""</formula>
    </cfRule>
  </conditionalFormatting>
  <conditionalFormatting sqref="AX9">
    <cfRule type="expression" dxfId="262" priority="323">
      <formula>OR(WEEKDAY(AS9,2)=6,WEEKDAY(AS9,2)=7)</formula>
    </cfRule>
    <cfRule type="expression" dxfId="261" priority="340">
      <formula>AND($N$2&lt;&gt;"",AS9="")</formula>
    </cfRule>
    <cfRule type="expression" dxfId="260" priority="346">
      <formula>$N$2&lt;&gt;""</formula>
    </cfRule>
  </conditionalFormatting>
  <conditionalFormatting sqref="AY9">
    <cfRule type="expression" dxfId="259" priority="322">
      <formula>OR(WEEKDAY(AS9,2)=6,WEEKDAY(AS9,2)=7)</formula>
    </cfRule>
    <cfRule type="expression" dxfId="258" priority="339">
      <formula>AND($N$2&lt;&gt;"",AS9="")</formula>
    </cfRule>
    <cfRule type="expression" dxfId="257" priority="345">
      <formula>$N$2&lt;&gt;""</formula>
    </cfRule>
  </conditionalFormatting>
  <conditionalFormatting sqref="AS9">
    <cfRule type="expression" dxfId="256" priority="335">
      <formula>OR(WEEKDAY(AS9,2)=6,WEEKDAY(AS9,2)=7)</formula>
    </cfRule>
    <cfRule type="expression" dxfId="255" priority="337">
      <formula>AND($N$2&lt;&gt;"",AS9="")</formula>
    </cfRule>
    <cfRule type="expression" dxfId="254" priority="338">
      <formula>$N$2&lt;&gt;""</formula>
    </cfRule>
  </conditionalFormatting>
  <conditionalFormatting sqref="AS10:AS39">
    <cfRule type="expression" dxfId="253" priority="312">
      <formula>OR(WEEKDAY(AS10,2)=6,WEEKDAY(AS10,2)=7)</formula>
    </cfRule>
    <cfRule type="expression" dxfId="252" priority="314">
      <formula>AND($N$2&lt;&gt;"",AS10="")</formula>
    </cfRule>
    <cfRule type="expression" dxfId="251" priority="315">
      <formula>$N$2&lt;&gt;""</formula>
    </cfRule>
  </conditionalFormatting>
  <conditionalFormatting sqref="AT10:AT39">
    <cfRule type="expression" dxfId="250" priority="307">
      <formula>OR(WEEKDAY(AS10,2)=6,WEEKDAY(AS10,2)=7)</formula>
    </cfRule>
    <cfRule type="expression" dxfId="249" priority="309">
      <formula>AND($N$2&lt;&gt;"",AS10="")</formula>
    </cfRule>
    <cfRule type="expression" dxfId="248" priority="310">
      <formula>$N$2&lt;&gt;""</formula>
    </cfRule>
  </conditionalFormatting>
  <conditionalFormatting sqref="AU10:AU39">
    <cfRule type="expression" dxfId="247" priority="302">
      <formula>OR(WEEKDAY(AS10,2)=6,WEEKDAY(AS10,2)=7)</formula>
    </cfRule>
    <cfRule type="expression" dxfId="246" priority="304">
      <formula>AND($N$2&lt;&gt;"",AS10="")</formula>
    </cfRule>
    <cfRule type="expression" dxfId="245" priority="305">
      <formula>$N$2&lt;&gt;""</formula>
    </cfRule>
  </conditionalFormatting>
  <conditionalFormatting sqref="AV10:AV39">
    <cfRule type="expression" dxfId="244" priority="297">
      <formula>OR(WEEKDAY(AS10,2)=6,WEEKDAY(AS10,2)=7)</formula>
    </cfRule>
    <cfRule type="expression" dxfId="243" priority="299">
      <formula>AND($N$2&lt;&gt;"",AS10="")</formula>
    </cfRule>
    <cfRule type="expression" dxfId="242" priority="300">
      <formula>$N$2&lt;&gt;""</formula>
    </cfRule>
  </conditionalFormatting>
  <conditionalFormatting sqref="AW10:AW39">
    <cfRule type="expression" dxfId="241" priority="292">
      <formula>OR(WEEKDAY(AS10,2)=6,WEEKDAY(AS10,2)=7)</formula>
    </cfRule>
    <cfRule type="expression" dxfId="240" priority="294">
      <formula>AND($N$2&lt;&gt;"",AS10="")</formula>
    </cfRule>
    <cfRule type="expression" dxfId="239" priority="295">
      <formula>$N$2&lt;&gt;""</formula>
    </cfRule>
  </conditionalFormatting>
  <conditionalFormatting sqref="AX10:AX39">
    <cfRule type="expression" dxfId="238" priority="287">
      <formula>OR(WEEKDAY(AS10,2)=6,WEEKDAY(AS10,2)=7)</formula>
    </cfRule>
    <cfRule type="expression" dxfId="237" priority="289">
      <formula>AND($N$2&lt;&gt;"",AS10="")</formula>
    </cfRule>
    <cfRule type="expression" dxfId="236" priority="290">
      <formula>$N$2&lt;&gt;""</formula>
    </cfRule>
  </conditionalFormatting>
  <conditionalFormatting sqref="AY10:AY39">
    <cfRule type="expression" dxfId="235" priority="282">
      <formula>OR(WEEKDAY(AS10,2)=6,WEEKDAY(AS10,2)=7)</formula>
    </cfRule>
    <cfRule type="expression" dxfId="234" priority="284">
      <formula>AND($N$2&lt;&gt;"",AS10="")</formula>
    </cfRule>
    <cfRule type="expression" dxfId="233" priority="285">
      <formula>$N$2&lt;&gt;""</formula>
    </cfRule>
  </conditionalFormatting>
  <conditionalFormatting sqref="BA9">
    <cfRule type="expression" dxfId="232" priority="257">
      <formula>OR(WEEKDAY(AZ9,2)=6,WEEKDAY(AZ9,2)=7)</formula>
    </cfRule>
    <cfRule type="expression" dxfId="231" priority="274">
      <formula>AND($N$2&lt;&gt;"",AZ9="")</formula>
    </cfRule>
    <cfRule type="expression" dxfId="230" priority="280">
      <formula>$N$2&lt;&gt;""</formula>
    </cfRule>
  </conditionalFormatting>
  <conditionalFormatting sqref="BB9">
    <cfRule type="expression" dxfId="229" priority="256">
      <formula>OR(WEEKDAY(AZ9,2)=6,WEEKDAY(AZ9,2)=7)</formula>
    </cfRule>
    <cfRule type="expression" dxfId="228" priority="273">
      <formula>AND($N$2&lt;&gt;"",AZ9="")</formula>
    </cfRule>
    <cfRule type="expression" dxfId="227" priority="279">
      <formula>$N$2&lt;&gt;""</formula>
    </cfRule>
  </conditionalFormatting>
  <conditionalFormatting sqref="BC9">
    <cfRule type="expression" dxfId="226" priority="255">
      <formula>OR(WEEKDAY(AZ9,2)=6,WEEKDAY(AZ9,2)=7)</formula>
    </cfRule>
    <cfRule type="expression" dxfId="225" priority="272">
      <formula>AND($N$2&lt;&gt;"",AZ9="")</formula>
    </cfRule>
    <cfRule type="expression" dxfId="224" priority="278">
      <formula>$N$2&lt;&gt;""</formula>
    </cfRule>
  </conditionalFormatting>
  <conditionalFormatting sqref="BD9">
    <cfRule type="expression" dxfId="223" priority="254">
      <formula>OR(WEEKDAY(AZ9,2)=6,WEEKDAY(AZ9,2)=7)</formula>
    </cfRule>
    <cfRule type="expression" dxfId="222" priority="271">
      <formula>AND($N$2&lt;&gt;"",AZ9="")</formula>
    </cfRule>
    <cfRule type="expression" dxfId="221" priority="277">
      <formula>$N$2&lt;&gt;""</formula>
    </cfRule>
  </conditionalFormatting>
  <conditionalFormatting sqref="BE9">
    <cfRule type="expression" dxfId="220" priority="253">
      <formula>OR(WEEKDAY(AZ9,2)=6,WEEKDAY(AZ9,2)=7)</formula>
    </cfRule>
    <cfRule type="expression" dxfId="219" priority="270">
      <formula>AND($N$2&lt;&gt;"",AZ9="")</formula>
    </cfRule>
    <cfRule type="expression" dxfId="218" priority="276">
      <formula>$N$2&lt;&gt;""</formula>
    </cfRule>
  </conditionalFormatting>
  <conditionalFormatting sqref="BF9">
    <cfRule type="expression" dxfId="217" priority="252">
      <formula>OR(WEEKDAY(AZ9,2)=6,WEEKDAY(AZ9,2)=7)</formula>
    </cfRule>
    <cfRule type="expression" dxfId="216" priority="269">
      <formula>AND($N$2&lt;&gt;"",AZ9="")</formula>
    </cfRule>
    <cfRule type="expression" dxfId="215" priority="275">
      <formula>$N$2&lt;&gt;""</formula>
    </cfRule>
  </conditionalFormatting>
  <conditionalFormatting sqref="AZ9">
    <cfRule type="expression" dxfId="214" priority="265">
      <formula>OR(WEEKDAY(AZ9,2)=6,WEEKDAY(AZ9,2)=7)</formula>
    </cfRule>
    <cfRule type="expression" dxfId="213" priority="267">
      <formula>AND($N$2&lt;&gt;"",AZ9="")</formula>
    </cfRule>
    <cfRule type="expression" dxfId="212" priority="268">
      <formula>$N$2&lt;&gt;""</formula>
    </cfRule>
  </conditionalFormatting>
  <conditionalFormatting sqref="AZ10:AZ39">
    <cfRule type="expression" dxfId="211" priority="242">
      <formula>OR(WEEKDAY(AZ10,2)=6,WEEKDAY(AZ10,2)=7)</formula>
    </cfRule>
    <cfRule type="expression" dxfId="210" priority="244">
      <formula>AND($N$2&lt;&gt;"",AZ10="")</formula>
    </cfRule>
    <cfRule type="expression" dxfId="209" priority="245">
      <formula>$N$2&lt;&gt;""</formula>
    </cfRule>
  </conditionalFormatting>
  <conditionalFormatting sqref="BA10:BA39">
    <cfRule type="expression" dxfId="208" priority="237">
      <formula>OR(WEEKDAY(AZ10,2)=6,WEEKDAY(AZ10,2)=7)</formula>
    </cfRule>
    <cfRule type="expression" dxfId="207" priority="239">
      <formula>AND($N$2&lt;&gt;"",AZ10="")</formula>
    </cfRule>
    <cfRule type="expression" dxfId="206" priority="240">
      <formula>$N$2&lt;&gt;""</formula>
    </cfRule>
  </conditionalFormatting>
  <conditionalFormatting sqref="BB10:BB39">
    <cfRule type="expression" dxfId="205" priority="232">
      <formula>OR(WEEKDAY(AZ10,2)=6,WEEKDAY(AZ10,2)=7)</formula>
    </cfRule>
    <cfRule type="expression" dxfId="204" priority="234">
      <formula>AND($N$2&lt;&gt;"",AZ10="")</formula>
    </cfRule>
    <cfRule type="expression" dxfId="203" priority="235">
      <formula>$N$2&lt;&gt;""</formula>
    </cfRule>
  </conditionalFormatting>
  <conditionalFormatting sqref="BC10:BC39">
    <cfRule type="expression" dxfId="202" priority="227">
      <formula>OR(WEEKDAY(AZ10,2)=6,WEEKDAY(AZ10,2)=7)</formula>
    </cfRule>
    <cfRule type="expression" dxfId="201" priority="229">
      <formula>AND($N$2&lt;&gt;"",AZ10="")</formula>
    </cfRule>
    <cfRule type="expression" dxfId="200" priority="230">
      <formula>$N$2&lt;&gt;""</formula>
    </cfRule>
  </conditionalFormatting>
  <conditionalFormatting sqref="BD10:BD39">
    <cfRule type="expression" dxfId="199" priority="222">
      <formula>OR(WEEKDAY(AZ10,2)=6,WEEKDAY(AZ10,2)=7)</formula>
    </cfRule>
    <cfRule type="expression" dxfId="198" priority="224">
      <formula>AND($N$2&lt;&gt;"",AZ10="")</formula>
    </cfRule>
    <cfRule type="expression" dxfId="197" priority="225">
      <formula>$N$2&lt;&gt;""</formula>
    </cfRule>
  </conditionalFormatting>
  <conditionalFormatting sqref="BE10:BE39">
    <cfRule type="expression" dxfId="196" priority="217">
      <formula>OR(WEEKDAY(AZ10,2)=6,WEEKDAY(AZ10,2)=7)</formula>
    </cfRule>
    <cfRule type="expression" dxfId="195" priority="219">
      <formula>AND($N$2&lt;&gt;"",AZ10="")</formula>
    </cfRule>
    <cfRule type="expression" dxfId="194" priority="220">
      <formula>$N$2&lt;&gt;""</formula>
    </cfRule>
  </conditionalFormatting>
  <conditionalFormatting sqref="BF10:BF39">
    <cfRule type="expression" dxfId="193" priority="212">
      <formula>OR(WEEKDAY(AZ10,2)=6,WEEKDAY(AZ10,2)=7)</formula>
    </cfRule>
    <cfRule type="expression" dxfId="192" priority="214">
      <formula>AND($N$2&lt;&gt;"",AZ10="")</formula>
    </cfRule>
    <cfRule type="expression" dxfId="191" priority="215">
      <formula>$N$2&lt;&gt;""</formula>
    </cfRule>
  </conditionalFormatting>
  <conditionalFormatting sqref="BH9">
    <cfRule type="expression" dxfId="190" priority="187">
      <formula>OR(WEEKDAY(BG9,2)=6,WEEKDAY(BG9,2)=7)</formula>
    </cfRule>
    <cfRule type="expression" dxfId="189" priority="204">
      <formula>AND($N$2&lt;&gt;"",BG9="")</formula>
    </cfRule>
    <cfRule type="expression" dxfId="188" priority="210">
      <formula>$N$2&lt;&gt;""</formula>
    </cfRule>
  </conditionalFormatting>
  <conditionalFormatting sqref="BI9">
    <cfRule type="expression" dxfId="187" priority="186">
      <formula>OR(WEEKDAY(BG9,2)=6,WEEKDAY(BG9,2)=7)</formula>
    </cfRule>
    <cfRule type="expression" dxfId="186" priority="203">
      <formula>AND($N$2&lt;&gt;"",BG9="")</formula>
    </cfRule>
    <cfRule type="expression" dxfId="185" priority="209">
      <formula>$N$2&lt;&gt;""</formula>
    </cfRule>
  </conditionalFormatting>
  <conditionalFormatting sqref="BJ9">
    <cfRule type="expression" dxfId="184" priority="185">
      <formula>OR(WEEKDAY(BG9,2)=6,WEEKDAY(BG9,2)=7)</formula>
    </cfRule>
    <cfRule type="expression" dxfId="183" priority="202">
      <formula>AND($N$2&lt;&gt;"",BG9="")</formula>
    </cfRule>
    <cfRule type="expression" dxfId="182" priority="208">
      <formula>$N$2&lt;&gt;""</formula>
    </cfRule>
  </conditionalFormatting>
  <conditionalFormatting sqref="BK9">
    <cfRule type="expression" dxfId="181" priority="184">
      <formula>OR(WEEKDAY(BG9,2)=6,WEEKDAY(BG9,2)=7)</formula>
    </cfRule>
    <cfRule type="expression" dxfId="180" priority="201">
      <formula>AND($N$2&lt;&gt;"",BG9="")</formula>
    </cfRule>
    <cfRule type="expression" dxfId="179" priority="207">
      <formula>$N$2&lt;&gt;""</formula>
    </cfRule>
  </conditionalFormatting>
  <conditionalFormatting sqref="BL9">
    <cfRule type="expression" dxfId="178" priority="183">
      <formula>OR(WEEKDAY(BG9,2)=6,WEEKDAY(BG9,2)=7)</formula>
    </cfRule>
    <cfRule type="expression" dxfId="177" priority="200">
      <formula>AND($N$2&lt;&gt;"",BG9="")</formula>
    </cfRule>
    <cfRule type="expression" dxfId="176" priority="206">
      <formula>$N$2&lt;&gt;""</formula>
    </cfRule>
  </conditionalFormatting>
  <conditionalFormatting sqref="BM9">
    <cfRule type="expression" dxfId="175" priority="182">
      <formula>OR(WEEKDAY(BG9,2)=6,WEEKDAY(BG9,2)=7)</formula>
    </cfRule>
    <cfRule type="expression" dxfId="174" priority="199">
      <formula>AND($N$2&lt;&gt;"",BG9="")</formula>
    </cfRule>
    <cfRule type="expression" dxfId="173" priority="205">
      <formula>$N$2&lt;&gt;""</formula>
    </cfRule>
  </conditionalFormatting>
  <conditionalFormatting sqref="BG9">
    <cfRule type="expression" dxfId="172" priority="195">
      <formula>OR(WEEKDAY(BG9,2)=6,WEEKDAY(BG9,2)=7)</formula>
    </cfRule>
    <cfRule type="expression" dxfId="171" priority="197">
      <formula>AND($N$2&lt;&gt;"",BG9="")</formula>
    </cfRule>
    <cfRule type="expression" dxfId="170" priority="198">
      <formula>$N$2&lt;&gt;""</formula>
    </cfRule>
  </conditionalFormatting>
  <conditionalFormatting sqref="BG10:BG39">
    <cfRule type="expression" dxfId="169" priority="172">
      <formula>OR(WEEKDAY(BG10,2)=6,WEEKDAY(BG10,2)=7)</formula>
    </cfRule>
    <cfRule type="expression" dxfId="168" priority="174">
      <formula>AND($N$2&lt;&gt;"",BG10="")</formula>
    </cfRule>
    <cfRule type="expression" dxfId="167" priority="175">
      <formula>$N$2&lt;&gt;""</formula>
    </cfRule>
  </conditionalFormatting>
  <conditionalFormatting sqref="BH10:BH39">
    <cfRule type="expression" dxfId="166" priority="167">
      <formula>OR(WEEKDAY(BG10,2)=6,WEEKDAY(BG10,2)=7)</formula>
    </cfRule>
    <cfRule type="expression" dxfId="165" priority="169">
      <formula>AND($N$2&lt;&gt;"",BG10="")</formula>
    </cfRule>
    <cfRule type="expression" dxfId="164" priority="170">
      <formula>$N$2&lt;&gt;""</formula>
    </cfRule>
  </conditionalFormatting>
  <conditionalFormatting sqref="BI10:BI39">
    <cfRule type="expression" dxfId="163" priority="162">
      <formula>OR(WEEKDAY(BG10,2)=6,WEEKDAY(BG10,2)=7)</formula>
    </cfRule>
    <cfRule type="expression" dxfId="162" priority="164">
      <formula>AND($N$2&lt;&gt;"",BG10="")</formula>
    </cfRule>
    <cfRule type="expression" dxfId="161" priority="165">
      <formula>$N$2&lt;&gt;""</formula>
    </cfRule>
  </conditionalFormatting>
  <conditionalFormatting sqref="BJ10:BJ39">
    <cfRule type="expression" dxfId="160" priority="157">
      <formula>OR(WEEKDAY(BG10,2)=6,WEEKDAY(BG10,2)=7)</formula>
    </cfRule>
    <cfRule type="expression" dxfId="159" priority="159">
      <formula>AND($N$2&lt;&gt;"",BG10="")</formula>
    </cfRule>
    <cfRule type="expression" dxfId="158" priority="160">
      <formula>$N$2&lt;&gt;""</formula>
    </cfRule>
  </conditionalFormatting>
  <conditionalFormatting sqref="BK10:BK39">
    <cfRule type="expression" dxfId="157" priority="152">
      <formula>OR(WEEKDAY(BG10,2)=6,WEEKDAY(BG10,2)=7)</formula>
    </cfRule>
    <cfRule type="expression" dxfId="156" priority="154">
      <formula>AND($N$2&lt;&gt;"",BG10="")</formula>
    </cfRule>
    <cfRule type="expression" dxfId="155" priority="155">
      <formula>$N$2&lt;&gt;""</formula>
    </cfRule>
  </conditionalFormatting>
  <conditionalFormatting sqref="BL10:BL39">
    <cfRule type="expression" dxfId="154" priority="147">
      <formula>OR(WEEKDAY(BG10,2)=6,WEEKDAY(BG10,2)=7)</formula>
    </cfRule>
    <cfRule type="expression" dxfId="153" priority="149">
      <formula>AND($N$2&lt;&gt;"",BG10="")</formula>
    </cfRule>
    <cfRule type="expression" dxfId="152" priority="150">
      <formula>$N$2&lt;&gt;""</formula>
    </cfRule>
  </conditionalFormatting>
  <conditionalFormatting sqref="BM10:BM39">
    <cfRule type="expression" dxfId="151" priority="142">
      <formula>OR(WEEKDAY(BG10,2)=6,WEEKDAY(BG10,2)=7)</formula>
    </cfRule>
    <cfRule type="expression" dxfId="150" priority="144">
      <formula>AND($N$2&lt;&gt;"",BG10="")</formula>
    </cfRule>
    <cfRule type="expression" dxfId="149" priority="145">
      <formula>$N$2&lt;&gt;""</formula>
    </cfRule>
  </conditionalFormatting>
  <conditionalFormatting sqref="BO9">
    <cfRule type="expression" dxfId="148" priority="117">
      <formula>OR(WEEKDAY(BN9,2)=6,WEEKDAY(BN9,2)=7)</formula>
    </cfRule>
    <cfRule type="expression" dxfId="147" priority="134">
      <formula>AND($N$2&lt;&gt;"",BN9="")</formula>
    </cfRule>
    <cfRule type="expression" dxfId="146" priority="140">
      <formula>$N$2&lt;&gt;""</formula>
    </cfRule>
  </conditionalFormatting>
  <conditionalFormatting sqref="BP9">
    <cfRule type="expression" dxfId="145" priority="116">
      <formula>OR(WEEKDAY(BN9,2)=6,WEEKDAY(BN9,2)=7)</formula>
    </cfRule>
    <cfRule type="expression" dxfId="144" priority="133">
      <formula>AND($N$2&lt;&gt;"",BN9="")</formula>
    </cfRule>
    <cfRule type="expression" dxfId="143" priority="139">
      <formula>$N$2&lt;&gt;""</formula>
    </cfRule>
  </conditionalFormatting>
  <conditionalFormatting sqref="BQ9">
    <cfRule type="expression" dxfId="142" priority="115">
      <formula>OR(WEEKDAY(BN9,2)=6,WEEKDAY(BN9,2)=7)</formula>
    </cfRule>
    <cfRule type="expression" dxfId="141" priority="132">
      <formula>AND($N$2&lt;&gt;"",BN9="")</formula>
    </cfRule>
    <cfRule type="expression" dxfId="140" priority="138">
      <formula>$N$2&lt;&gt;""</formula>
    </cfRule>
  </conditionalFormatting>
  <conditionalFormatting sqref="BR9">
    <cfRule type="expression" dxfId="139" priority="114">
      <formula>OR(WEEKDAY(BN9,2)=6,WEEKDAY(BN9,2)=7)</formula>
    </cfRule>
    <cfRule type="expression" dxfId="138" priority="131">
      <formula>AND($N$2&lt;&gt;"",BN9="")</formula>
    </cfRule>
    <cfRule type="expression" dxfId="137" priority="137">
      <formula>$N$2&lt;&gt;""</formula>
    </cfRule>
  </conditionalFormatting>
  <conditionalFormatting sqref="BS9">
    <cfRule type="expression" dxfId="136" priority="113">
      <formula>OR(WEEKDAY(BN9,2)=6,WEEKDAY(BN9,2)=7)</formula>
    </cfRule>
    <cfRule type="expression" dxfId="135" priority="130">
      <formula>AND($N$2&lt;&gt;"",BN9="")</formula>
    </cfRule>
    <cfRule type="expression" dxfId="134" priority="136">
      <formula>$N$2&lt;&gt;""</formula>
    </cfRule>
  </conditionalFormatting>
  <conditionalFormatting sqref="BT9">
    <cfRule type="expression" dxfId="133" priority="112">
      <formula>OR(WEEKDAY(BN9,2)=6,WEEKDAY(BN9,2)=7)</formula>
    </cfRule>
    <cfRule type="expression" dxfId="132" priority="129">
      <formula>AND($N$2&lt;&gt;"",BN9="")</formula>
    </cfRule>
    <cfRule type="expression" dxfId="131" priority="135">
      <formula>$N$2&lt;&gt;""</formula>
    </cfRule>
  </conditionalFormatting>
  <conditionalFormatting sqref="BN9">
    <cfRule type="expression" dxfId="130" priority="125">
      <formula>OR(WEEKDAY(BN9,2)=6,WEEKDAY(BN9,2)=7)</formula>
    </cfRule>
    <cfRule type="expression" dxfId="129" priority="127">
      <formula>AND($N$2&lt;&gt;"",BN9="")</formula>
    </cfRule>
    <cfRule type="expression" dxfId="128" priority="128">
      <formula>$N$2&lt;&gt;""</formula>
    </cfRule>
  </conditionalFormatting>
  <conditionalFormatting sqref="BN10:BN39">
    <cfRule type="expression" dxfId="127" priority="102">
      <formula>OR(WEEKDAY(BN10,2)=6,WEEKDAY(BN10,2)=7)</formula>
    </cfRule>
    <cfRule type="expression" dxfId="126" priority="104">
      <formula>AND($N$2&lt;&gt;"",BN10="")</formula>
    </cfRule>
    <cfRule type="expression" dxfId="125" priority="105">
      <formula>$N$2&lt;&gt;""</formula>
    </cfRule>
  </conditionalFormatting>
  <conditionalFormatting sqref="BO10:BO39">
    <cfRule type="expression" dxfId="124" priority="97">
      <formula>OR(WEEKDAY(BN10,2)=6,WEEKDAY(BN10,2)=7)</formula>
    </cfRule>
    <cfRule type="expression" dxfId="123" priority="99">
      <formula>AND($N$2&lt;&gt;"",BN10="")</formula>
    </cfRule>
    <cfRule type="expression" dxfId="122" priority="100">
      <formula>$N$2&lt;&gt;""</formula>
    </cfRule>
  </conditionalFormatting>
  <conditionalFormatting sqref="BP10:BP39">
    <cfRule type="expression" dxfId="121" priority="92">
      <formula>OR(WEEKDAY(BN10,2)=6,WEEKDAY(BN10,2)=7)</formula>
    </cfRule>
    <cfRule type="expression" dxfId="120" priority="94">
      <formula>AND($N$2&lt;&gt;"",BN10="")</formula>
    </cfRule>
    <cfRule type="expression" dxfId="119" priority="95">
      <formula>$N$2&lt;&gt;""</formula>
    </cfRule>
  </conditionalFormatting>
  <conditionalFormatting sqref="BQ10:BQ39">
    <cfRule type="expression" dxfId="118" priority="87">
      <formula>OR(WEEKDAY(BN10,2)=6,WEEKDAY(BN10,2)=7)</formula>
    </cfRule>
    <cfRule type="expression" dxfId="117" priority="89">
      <formula>AND($N$2&lt;&gt;"",BN10="")</formula>
    </cfRule>
    <cfRule type="expression" dxfId="116" priority="90">
      <formula>$N$2&lt;&gt;""</formula>
    </cfRule>
  </conditionalFormatting>
  <conditionalFormatting sqref="BR10:BR39">
    <cfRule type="expression" dxfId="115" priority="82">
      <formula>OR(WEEKDAY(BN10,2)=6,WEEKDAY(BN10,2)=7)</formula>
    </cfRule>
    <cfRule type="expression" dxfId="114" priority="84">
      <formula>AND($N$2&lt;&gt;"",BN10="")</formula>
    </cfRule>
    <cfRule type="expression" dxfId="113" priority="85">
      <formula>$N$2&lt;&gt;""</formula>
    </cfRule>
  </conditionalFormatting>
  <conditionalFormatting sqref="BS10:BS39">
    <cfRule type="expression" dxfId="112" priority="77">
      <formula>OR(WEEKDAY(BN10,2)=6,WEEKDAY(BN10,2)=7)</formula>
    </cfRule>
    <cfRule type="expression" dxfId="111" priority="79">
      <formula>AND($N$2&lt;&gt;"",BN10="")</formula>
    </cfRule>
    <cfRule type="expression" dxfId="110" priority="80">
      <formula>$N$2&lt;&gt;""</formula>
    </cfRule>
  </conditionalFormatting>
  <conditionalFormatting sqref="BT10:BT39">
    <cfRule type="expression" dxfId="109" priority="72">
      <formula>OR(WEEKDAY(BN10,2)=6,WEEKDAY(BN10,2)=7)</formula>
    </cfRule>
    <cfRule type="expression" dxfId="108" priority="74">
      <formula>AND($N$2&lt;&gt;"",BN10="")</formula>
    </cfRule>
    <cfRule type="expression" dxfId="107" priority="75">
      <formula>$N$2&lt;&gt;""</formula>
    </cfRule>
  </conditionalFormatting>
  <conditionalFormatting sqref="BV9">
    <cfRule type="expression" dxfId="106" priority="47">
      <formula>OR(WEEKDAY(BU9,2)=6,WEEKDAY(BU9,2)=7)</formula>
    </cfRule>
    <cfRule type="expression" dxfId="105" priority="64">
      <formula>AND($N$2&lt;&gt;"",BU9="")</formula>
    </cfRule>
    <cfRule type="expression" dxfId="104" priority="70">
      <formula>$N$2&lt;&gt;""</formula>
    </cfRule>
  </conditionalFormatting>
  <conditionalFormatting sqref="BW9">
    <cfRule type="expression" dxfId="103" priority="46">
      <formula>OR(WEEKDAY(BU9,2)=6,WEEKDAY(BU9,2)=7)</formula>
    </cfRule>
    <cfRule type="expression" dxfId="102" priority="63">
      <formula>AND($N$2&lt;&gt;"",BU9="")</formula>
    </cfRule>
    <cfRule type="expression" dxfId="101" priority="69">
      <formula>$N$2&lt;&gt;""</formula>
    </cfRule>
  </conditionalFormatting>
  <conditionalFormatting sqref="BX9">
    <cfRule type="expression" dxfId="100" priority="45">
      <formula>OR(WEEKDAY(BU9,2)=6,WEEKDAY(BU9,2)=7)</formula>
    </cfRule>
    <cfRule type="expression" dxfId="99" priority="62">
      <formula>AND($N$2&lt;&gt;"",BU9="")</formula>
    </cfRule>
    <cfRule type="expression" dxfId="98" priority="68">
      <formula>$N$2&lt;&gt;""</formula>
    </cfRule>
  </conditionalFormatting>
  <conditionalFormatting sqref="BY9">
    <cfRule type="expression" dxfId="97" priority="44">
      <formula>OR(WEEKDAY(BU9,2)=6,WEEKDAY(BU9,2)=7)</formula>
    </cfRule>
    <cfRule type="expression" dxfId="96" priority="61">
      <formula>AND($N$2&lt;&gt;"",BU9="")</formula>
    </cfRule>
    <cfRule type="expression" dxfId="95" priority="67">
      <formula>$N$2&lt;&gt;""</formula>
    </cfRule>
  </conditionalFormatting>
  <conditionalFormatting sqref="BZ9">
    <cfRule type="expression" dxfId="94" priority="43">
      <formula>OR(WEEKDAY(BU9,2)=6,WEEKDAY(BU9,2)=7)</formula>
    </cfRule>
    <cfRule type="expression" dxfId="93" priority="60">
      <formula>AND($N$2&lt;&gt;"",BU9="")</formula>
    </cfRule>
    <cfRule type="expression" dxfId="92" priority="66">
      <formula>$N$2&lt;&gt;""</formula>
    </cfRule>
  </conditionalFormatting>
  <conditionalFormatting sqref="CA9">
    <cfRule type="expression" dxfId="91" priority="42">
      <formula>OR(WEEKDAY(BU9,2)=6,WEEKDAY(BU9,2)=7)</formula>
    </cfRule>
    <cfRule type="expression" dxfId="90" priority="59">
      <formula>AND($N$2&lt;&gt;"",BU9="")</formula>
    </cfRule>
    <cfRule type="expression" dxfId="89" priority="65">
      <formula>$N$2&lt;&gt;""</formula>
    </cfRule>
  </conditionalFormatting>
  <conditionalFormatting sqref="BU9">
    <cfRule type="expression" dxfId="88" priority="55">
      <formula>OR(WEEKDAY(BU9,2)=6,WEEKDAY(BU9,2)=7)</formula>
    </cfRule>
    <cfRule type="expression" dxfId="87" priority="57">
      <formula>AND($N$2&lt;&gt;"",BU9="")</formula>
    </cfRule>
    <cfRule type="expression" dxfId="86" priority="58">
      <formula>$N$2&lt;&gt;""</formula>
    </cfRule>
  </conditionalFormatting>
  <conditionalFormatting sqref="BU10:BU39">
    <cfRule type="expression" dxfId="85" priority="32">
      <formula>OR(WEEKDAY(BU10,2)=6,WEEKDAY(BU10,2)=7)</formula>
    </cfRule>
    <cfRule type="expression" dxfId="84" priority="34">
      <formula>AND($N$2&lt;&gt;"",BU10="")</formula>
    </cfRule>
    <cfRule type="expression" dxfId="83" priority="35">
      <formula>$N$2&lt;&gt;""</formula>
    </cfRule>
  </conditionalFormatting>
  <conditionalFormatting sqref="BV10:BV39">
    <cfRule type="expression" dxfId="82" priority="27">
      <formula>OR(WEEKDAY(BU10,2)=6,WEEKDAY(BU10,2)=7)</formula>
    </cfRule>
    <cfRule type="expression" dxfId="81" priority="29">
      <formula>AND($N$2&lt;&gt;"",BU10="")</formula>
    </cfRule>
    <cfRule type="expression" dxfId="80" priority="30">
      <formula>$N$2&lt;&gt;""</formula>
    </cfRule>
  </conditionalFormatting>
  <conditionalFormatting sqref="BW10:BW39">
    <cfRule type="expression" dxfId="79" priority="22">
      <formula>OR(WEEKDAY(BU10,2)=6,WEEKDAY(BU10,2)=7)</formula>
    </cfRule>
    <cfRule type="expression" dxfId="78" priority="24">
      <formula>AND($N$2&lt;&gt;"",BU10="")</formula>
    </cfRule>
    <cfRule type="expression" dxfId="77" priority="25">
      <formula>$N$2&lt;&gt;""</formula>
    </cfRule>
  </conditionalFormatting>
  <conditionalFormatting sqref="BX10:BX39">
    <cfRule type="expression" dxfId="76" priority="17">
      <formula>OR(WEEKDAY(BU10,2)=6,WEEKDAY(BU10,2)=7)</formula>
    </cfRule>
    <cfRule type="expression" dxfId="75" priority="19">
      <formula>AND($N$2&lt;&gt;"",BU10="")</formula>
    </cfRule>
    <cfRule type="expression" dxfId="74" priority="20">
      <formula>$N$2&lt;&gt;""</formula>
    </cfRule>
  </conditionalFormatting>
  <conditionalFormatting sqref="BY10:BY39">
    <cfRule type="expression" dxfId="73" priority="12">
      <formula>OR(WEEKDAY(BU10,2)=6,WEEKDAY(BU10,2)=7)</formula>
    </cfRule>
    <cfRule type="expression" dxfId="72" priority="14">
      <formula>AND($N$2&lt;&gt;"",BU10="")</formula>
    </cfRule>
    <cfRule type="expression" dxfId="71" priority="15">
      <formula>$N$2&lt;&gt;""</formula>
    </cfRule>
  </conditionalFormatting>
  <conditionalFormatting sqref="BZ10:BZ39">
    <cfRule type="expression" dxfId="70" priority="7">
      <formula>OR(WEEKDAY(BU10,2)=6,WEEKDAY(BU10,2)=7)</formula>
    </cfRule>
    <cfRule type="expression" dxfId="69" priority="9">
      <formula>AND($N$2&lt;&gt;"",BU10="")</formula>
    </cfRule>
    <cfRule type="expression" dxfId="68" priority="10">
      <formula>$N$2&lt;&gt;""</formula>
    </cfRule>
  </conditionalFormatting>
  <printOptions horizontalCentered="1" verticalCentered="1"/>
  <pageMargins left="0" right="0" top="0" bottom="0" header="0.31496062992125984" footer="0.31496062992125984"/>
  <pageSetup paperSize="9" scale="31" orientation="landscape" r:id="rId1"/>
  <ignoredErrors>
    <ignoredError sqref="E39 H9 H10:H39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6" id="{B1ACD1F6-6236-4BCC-8874-82100EB1F067}">
            <xm:f>VLOOKUP(C9,Paramètres!$C$6:$C$14,1,FALSE)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748" id="{BEBD7466-0241-4ECC-A14B-8A76E60D31A7}">
            <xm:f>IF($K$2&lt;&gt;"",SUMPRODUCT((C9&gt;=Paramètres!$G$7:$G$20)*(C9&lt;=Paramètres!$H$7:$H$20))&gt;0)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K9:K39 R9:R39 Y9:Y39 D9:D39</xm:sqref>
        </x14:conditionalFormatting>
        <x14:conditionalFormatting xmlns:xm="http://schemas.microsoft.com/office/excel/2006/main">
          <x14:cfRule type="expression" priority="735" id="{0A409294-36CC-4FC9-AB94-BBDC50C75CE6}">
            <xm:f>VLOOKUP(C9,Paramètres!$C$6:$C$14,1,FALSE)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747" id="{B780D491-1F75-4410-9190-71B218049452}">
            <xm:f>IF($K$2&lt;&gt;"",SUMPRODUCT((C9&gt;=Paramètres!$G$7:$G$20)*(C9&lt;=Paramètres!$H$7:$H$20))&gt;0)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L9:L39 S9:S39 Z9:Z39 E9:E39</xm:sqref>
        </x14:conditionalFormatting>
        <x14:conditionalFormatting xmlns:xm="http://schemas.microsoft.com/office/excel/2006/main">
          <x14:cfRule type="expression" priority="724" id="{3CF314DE-381F-47D8-9432-DE0C7E3E177F}">
            <xm:f>VLOOKUP(C9,Paramètres!$C$6:$C$14,1,FALSE)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746" id="{106D9C0F-B5A7-443A-AF43-B9AED303C85F}">
            <xm:f>IF($K$2&lt;&gt;"",SUMPRODUCT((C9&gt;=Paramètres!$G$7:$G$20)*(C9&lt;=Paramètres!$H$7:$H$20))&gt;0)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M9:M39 T9:T39 AA9:AA39 F9:F39</xm:sqref>
        </x14:conditionalFormatting>
        <x14:conditionalFormatting xmlns:xm="http://schemas.microsoft.com/office/excel/2006/main">
          <x14:cfRule type="expression" priority="723" id="{C6CEFDB1-D1C3-4CD0-BD42-9704AE8BC72F}">
            <xm:f>VLOOKUP(C9,Paramètres!$C$6:$C$14,1,FALSE)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745" id="{38E49A47-1E7D-4D8F-9033-22F47C6B1366}">
            <xm:f>IF($K$2&lt;&gt;"",SUMPRODUCT((C9&gt;=Paramètres!$G$7:$G$20)*(C9&lt;=Paramètres!$H$7:$H$20))&gt;0)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N9:N39 U9:U39 AB9:AB39 G9:G39</xm:sqref>
        </x14:conditionalFormatting>
        <x14:conditionalFormatting xmlns:xm="http://schemas.microsoft.com/office/excel/2006/main">
          <x14:cfRule type="expression" priority="722" id="{96419C89-8BCC-49B5-B22A-43511C2DB680}">
            <xm:f>VLOOKUP(C9,Paramètres!$C$6:$C$14,1,FALSE)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744" id="{EAFAEB1A-C189-4A5F-8572-BE4B58EC8CA4}">
            <xm:f>IF($K$2&lt;&gt;"",SUMPRODUCT((C9&gt;=Paramètres!$G$7:$G$20)*(C9&lt;=Paramètres!$H$7:$H$20))&gt;0)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O9:O39 V9:V39 AC9:AC39 H9:H39</xm:sqref>
        </x14:conditionalFormatting>
        <x14:conditionalFormatting xmlns:xm="http://schemas.microsoft.com/office/excel/2006/main">
          <x14:cfRule type="expression" priority="721" id="{97BA6CE6-4A27-44B3-B390-85AD02F2DE59}">
            <xm:f>VLOOKUP(C9,Paramètres!$C$6:$C$14,1,FALSE)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743" id="{7C631E25-D561-44B4-A068-F1A7FEC666A9}">
            <xm:f>IF($K$2&lt;&gt;"",SUMPRODUCT((C9&gt;=Paramètres!$G$7:$G$20)*(C9&lt;=Paramètres!$H$7:$H$20))&gt;0)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P9:P39 W9:W39 AD9:AD39 I9:I39</xm:sqref>
        </x14:conditionalFormatting>
        <x14:conditionalFormatting xmlns:xm="http://schemas.microsoft.com/office/excel/2006/main">
          <x14:cfRule type="expression" priority="782" id="{442EB1A8-F32F-4964-9143-0BFA9058D645}">
            <xm:f>IF($K$2&lt;&gt;"",SUMPRODUCT((J9&gt;=Paramètres!$G$7:$G$20)*(J9&lt;=Paramètres!$H$7:$H$20))&gt;0)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780" id="{148D8C91-23F4-4F87-AF61-FBA4B7FDC612}">
            <xm:f>VLOOKUP(J9,Paramètres!$C$6:$C$14,1,FALSE)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767" id="{771B7091-F771-4BA3-B7DB-BA88BABABBBC}">
            <xm:f>IF($K$2&lt;&gt;"",SUMPRODUCT((J10&gt;=Paramètres!$G$7:$G$20)*(J10&lt;=Paramètres!$H$7:$H$20))&gt;0)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J10:J39</xm:sqref>
        </x14:conditionalFormatting>
        <x14:conditionalFormatting xmlns:xm="http://schemas.microsoft.com/office/excel/2006/main">
          <x14:cfRule type="expression" priority="765" id="{DAEBB19D-3ABF-42B0-B138-F5BE4275AFC1}">
            <xm:f>VLOOKUP(J10,Paramètres!$C$6:$C$14,1,FALSE)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J10:J39</xm:sqref>
        </x14:conditionalFormatting>
        <x14:conditionalFormatting xmlns:xm="http://schemas.microsoft.com/office/excel/2006/main">
          <x14:cfRule type="expression" priority="686" id="{1F38161C-F714-4EE3-94DA-3019CC211E0C}">
            <xm:f>IF($K$2&lt;&gt;"",SUMPRODUCT((Q9&gt;=Paramètres!$G$7:$G$20)*(Q9&lt;=Paramètres!$H$7:$H$20))&gt;0)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expression" priority="684" id="{B66B7E64-A26A-45CD-B31B-BB273E1F27E5}">
            <xm:f>VLOOKUP(Q9,Paramètres!$C$6:$C$14,1,FALSE)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expression" priority="681" id="{198FBCE1-3FBF-4D61-955F-C34C46BF1E0D}">
            <xm:f>IF($K$2&lt;&gt;"",SUMPRODUCT((Q10&gt;=Paramètres!$G$7:$G$20)*(Q10&lt;=Paramètres!$H$7:$H$20))&gt;0)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Q10:Q39</xm:sqref>
        </x14:conditionalFormatting>
        <x14:conditionalFormatting xmlns:xm="http://schemas.microsoft.com/office/excel/2006/main">
          <x14:cfRule type="expression" priority="679" id="{EF5DAC09-3E7B-4FF2-8820-2647A1220CA1}">
            <xm:f>VLOOKUP(Q10,Paramètres!$C$6:$C$14,1,FALSE)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Q10:Q39</xm:sqref>
        </x14:conditionalFormatting>
        <x14:conditionalFormatting xmlns:xm="http://schemas.microsoft.com/office/excel/2006/main">
          <x14:cfRule type="expression" priority="616" id="{0E651147-F83A-4166-B8C6-5E39721EBBF3}">
            <xm:f>IF($K$2&lt;&gt;"",SUMPRODUCT((C9&gt;=Paramètres!$G$7:$G$20)*(C9&lt;=Paramètres!$H$7:$H$20))&gt;0)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614" id="{D8BA0BBA-626E-4565-BBD1-25879ED21730}">
            <xm:f>VLOOKUP(C9,Paramètres!$C$6:$C$14,1,FALSE)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612" id="{602F1CAE-654D-4200-9BA9-AFACB7A3518B}">
            <xm:f>IF($K$2&lt;&gt;"",SUMPRODUCT((C10&gt;=Paramètres!$G$7:$G$20)*(C10&lt;=Paramètres!$H$7:$H$20))&gt;0)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C10:C39</xm:sqref>
        </x14:conditionalFormatting>
        <x14:conditionalFormatting xmlns:xm="http://schemas.microsoft.com/office/excel/2006/main">
          <x14:cfRule type="expression" priority="609" id="{ED8B2856-4336-40D1-B82F-BBFAB6D6D59B}">
            <xm:f>VLOOKUP(C10,Paramètres!$C$6:$C$14,1,FALSE)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C10:C39</xm:sqref>
        </x14:conditionalFormatting>
        <x14:conditionalFormatting xmlns:xm="http://schemas.microsoft.com/office/excel/2006/main">
          <x14:cfRule type="expression" priority="546" id="{535D3FA2-CE33-4CF8-B1E6-0F7E24BC905E}">
            <xm:f>IF($K$2&lt;&gt;"",SUMPRODUCT((X9&gt;=Paramètres!$G$7:$G$20)*(X9&lt;=Paramètres!$H$7:$H$20))&gt;0)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X9</xm:sqref>
        </x14:conditionalFormatting>
        <x14:conditionalFormatting xmlns:xm="http://schemas.microsoft.com/office/excel/2006/main">
          <x14:cfRule type="expression" priority="544" id="{D8D0C42F-2BC0-42D5-8CA2-BFBE7E00DBFF}">
            <xm:f>VLOOKUP(X9,Paramètres!$C$6:$C$14,1,FALSE)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X9</xm:sqref>
        </x14:conditionalFormatting>
        <x14:conditionalFormatting xmlns:xm="http://schemas.microsoft.com/office/excel/2006/main">
          <x14:cfRule type="expression" priority="541" id="{AA9090D2-D133-4A75-BF59-BF11B6B9E70E}">
            <xm:f>IF($K$2&lt;&gt;"",SUMPRODUCT((X10&gt;=Paramètres!$G$7:$G$20)*(X10&lt;=Paramètres!$H$7:$H$20))&gt;0)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X10:X39</xm:sqref>
        </x14:conditionalFormatting>
        <x14:conditionalFormatting xmlns:xm="http://schemas.microsoft.com/office/excel/2006/main">
          <x14:cfRule type="expression" priority="539" id="{D37D3F9D-F600-4B89-BAF8-28CD92557990}">
            <xm:f>VLOOKUP(X10,Paramètres!$C$6:$C$14,1,FALSE)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X10:X39</xm:sqref>
        </x14:conditionalFormatting>
        <x14:conditionalFormatting xmlns:xm="http://schemas.microsoft.com/office/excel/2006/main">
          <x14:cfRule type="expression" priority="461" id="{C3593BFA-1ADF-4606-AA71-314ED7D17F14}">
            <xm:f>VLOOKUP(AE9,Paramètres!$C$6:$C$14,1,FALSE)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473" id="{FA5C7BB3-D351-451D-9195-FCE2CDADEDC1}">
            <xm:f>IF($N$2&lt;&gt;"",SUMPRODUCT((AE9&gt;=Paramètres!$G$7:$G$20)*(AE9&lt;=Paramètres!$H$7:$H$20))&gt;0)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AF9:AF39 AM9:AM39 AT9:AT39 BA9:BA39 BH9:BH39 BO9:BO39 BV9:BV39</xm:sqref>
        </x14:conditionalFormatting>
        <x14:conditionalFormatting xmlns:xm="http://schemas.microsoft.com/office/excel/2006/main">
          <x14:cfRule type="expression" priority="460" id="{161B6D52-24B4-490E-B6ED-AB2DB26D9702}">
            <xm:f>VLOOKUP(AE9,Paramètres!$C$6:$C$14,1,FALSE)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472" id="{2083256F-370E-4111-932C-CF159B8198BA}">
            <xm:f>IF($N$2&lt;&gt;"",SUMPRODUCT((AE9&gt;=Paramètres!$G$7:$G$20)*(AE9&lt;=Paramètres!$H$7:$H$20))&gt;0)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AG9:AG39 AN9:AN39 AU9:AU39 BB9:BB39 BI9:BI39 BP9:BP39 BW9:BW39</xm:sqref>
        </x14:conditionalFormatting>
        <x14:conditionalFormatting xmlns:xm="http://schemas.microsoft.com/office/excel/2006/main">
          <x14:cfRule type="expression" priority="459" id="{D84C9113-E625-47FA-A8A7-0F6F99CCB2C7}">
            <xm:f>VLOOKUP(AE9,Paramètres!$C$6:$C$14,1,FALSE)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471" id="{E12BD5B6-BB5E-45D1-9106-AEBA762D7F75}">
            <xm:f>IF($N$2&lt;&gt;"",SUMPRODUCT((AE9&gt;=Paramètres!$G$7:$G$20)*(AE9&lt;=Paramètres!$H$7:$H$20))&gt;0)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AH9:AH39 AO9:AO39 AV9:AV39 BC9:BC39 BJ9:BJ39 BQ9:BQ39 BX9:BX39</xm:sqref>
        </x14:conditionalFormatting>
        <x14:conditionalFormatting xmlns:xm="http://schemas.microsoft.com/office/excel/2006/main">
          <x14:cfRule type="expression" priority="458" id="{94A7DF42-3F62-41DC-83C9-4122AFC82CCE}">
            <xm:f>VLOOKUP(AE9,Paramètres!$C$6:$C$14,1,FALSE)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470" id="{0E74B85E-25F7-45B6-96FE-A80F8D29FC02}">
            <xm:f>IF($N$2&lt;&gt;"",SUMPRODUCT((AE9&gt;=Paramètres!$G$7:$G$20)*(AE9&lt;=Paramètres!$H$7:$H$20))&gt;0)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AI9:AI39 AP9:AP39 AW9:AW39 BD9:BD39 BK9:BK39 BR9:BR39 BY9:BY39</xm:sqref>
        </x14:conditionalFormatting>
        <x14:conditionalFormatting xmlns:xm="http://schemas.microsoft.com/office/excel/2006/main">
          <x14:cfRule type="expression" priority="457" id="{BFC103F9-0940-43C9-9248-061F9D1A1CDA}">
            <xm:f>VLOOKUP(AE9,Paramètres!$C$6:$C$14,1,FALSE)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469" id="{CC0FF6B0-DD50-4347-A352-3A833C7ADCB5}">
            <xm:f>IF($N$2&lt;&gt;"",SUMPRODUCT((AE9&gt;=Paramètres!$G$7:$G$20)*(AE9&lt;=Paramètres!$H$7:$H$20))&gt;0)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AJ9:AJ39 AQ9:AQ39 AX9:AX39 BE9:BE39 BL9:BL39 BS9:BS39 BZ9:BZ39</xm:sqref>
        </x14:conditionalFormatting>
        <x14:conditionalFormatting xmlns:xm="http://schemas.microsoft.com/office/excel/2006/main">
          <x14:cfRule type="expression" priority="456" id="{06B202FD-77E4-4F77-9095-A02A5BCAFB69}">
            <xm:f>VLOOKUP(AE9,Paramètres!$C$6:$C$14,1,FALSE)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14:cfRule type="expression" priority="468" id="{C5F41602-C857-40D1-9890-44D4071169DF}">
            <xm:f>IF($N$2&lt;&gt;"",SUMPRODUCT((AE9&gt;=Paramètres!$G$7:$G$20)*(AE9&lt;=Paramètres!$H$7:$H$20))&gt;0)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AK9:AK39 AR9:AR39 AY9:AY39 BF9:BF39 BM9:BM39 BT9:BT39 CA9:CA39</xm:sqref>
        </x14:conditionalFormatting>
        <x14:conditionalFormatting xmlns:xm="http://schemas.microsoft.com/office/excel/2006/main">
          <x14:cfRule type="expression" priority="476" id="{C04303B9-1BA1-4C6D-8A4D-F54FB547AD0E}">
            <xm:f>IF($N$2&lt;&gt;"",SUMPRODUCT((AE9&gt;=Paramètres!$G$7:$G$20)*(AE9&lt;=Paramètres!$H$7:$H$20))&gt;0)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AE9</xm:sqref>
        </x14:conditionalFormatting>
        <x14:conditionalFormatting xmlns:xm="http://schemas.microsoft.com/office/excel/2006/main">
          <x14:cfRule type="expression" priority="474" id="{AA995D71-4068-4D21-A0F3-1183D5E5797F}">
            <xm:f>VLOOKUP(AE9,Paramètres!$C$6:$C$14,1,FALSE)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AE9</xm:sqref>
        </x14:conditionalFormatting>
        <x14:conditionalFormatting xmlns:xm="http://schemas.microsoft.com/office/excel/2006/main">
          <x14:cfRule type="expression" priority="453" id="{3E95123C-A586-43E6-BA3A-F3412C22254E}">
            <xm:f>IF($N$2&lt;&gt;"",SUMPRODUCT((AE10&gt;=Paramètres!$G$7:$G$20)*(AE10&lt;=Paramètres!$H$7:$H$20))&gt;0)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AE10:AE39</xm:sqref>
        </x14:conditionalFormatting>
        <x14:conditionalFormatting xmlns:xm="http://schemas.microsoft.com/office/excel/2006/main">
          <x14:cfRule type="expression" priority="451" id="{0AB3870D-2729-4D21-AFCA-0B5C95022233}">
            <xm:f>VLOOKUP(AE10,Paramètres!$C$6:$C$14,1,FALSE)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AE10:AE39</xm:sqref>
        </x14:conditionalFormatting>
        <x14:conditionalFormatting xmlns:xm="http://schemas.microsoft.com/office/excel/2006/main">
          <x14:cfRule type="expression" priority="406" id="{5D2B1BF5-8AFC-4208-A852-8B293CE2395B}">
            <xm:f>IF($N$2&lt;&gt;"",SUMPRODUCT((AL9&gt;=Paramètres!$G$7:$G$20)*(AL9&lt;=Paramètres!$H$7:$H$20))&gt;0)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AL9</xm:sqref>
        </x14:conditionalFormatting>
        <x14:conditionalFormatting xmlns:xm="http://schemas.microsoft.com/office/excel/2006/main">
          <x14:cfRule type="expression" priority="404" id="{EBD3F918-0648-4BF6-9740-ED8166C973FB}">
            <xm:f>VLOOKUP(AL9,Paramètres!$C$6:$C$14,1,FALSE)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AL9</xm:sqref>
        </x14:conditionalFormatting>
        <x14:conditionalFormatting xmlns:xm="http://schemas.microsoft.com/office/excel/2006/main">
          <x14:cfRule type="expression" priority="383" id="{5843DEA2-C12D-4F73-ADF0-74672215861C}">
            <xm:f>IF($N$2&lt;&gt;"",SUMPRODUCT((AL10&gt;=Paramètres!$G$7:$G$20)*(AL10&lt;=Paramètres!$H$7:$H$20))&gt;0)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AL10:AL39</xm:sqref>
        </x14:conditionalFormatting>
        <x14:conditionalFormatting xmlns:xm="http://schemas.microsoft.com/office/excel/2006/main">
          <x14:cfRule type="expression" priority="381" id="{D3BD415D-4F72-43E1-B38F-2840A1DBF995}">
            <xm:f>VLOOKUP(AL10,Paramètres!$C$6:$C$14,1,FALSE)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AL10:AL39</xm:sqref>
        </x14:conditionalFormatting>
        <x14:conditionalFormatting xmlns:xm="http://schemas.microsoft.com/office/excel/2006/main">
          <x14:cfRule type="expression" priority="336" id="{B39F0DFE-4AD4-446F-A840-2EFA2D17E4A1}">
            <xm:f>IF($N$2&lt;&gt;"",SUMPRODUCT((AS9&gt;=Paramètres!$G$7:$G$20)*(AS9&lt;=Paramètres!$H$7:$H$20))&gt;0)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AS9</xm:sqref>
        </x14:conditionalFormatting>
        <x14:conditionalFormatting xmlns:xm="http://schemas.microsoft.com/office/excel/2006/main">
          <x14:cfRule type="expression" priority="334" id="{BB48917F-2D0C-425B-91C3-99767BA22664}">
            <xm:f>VLOOKUP(AS9,Paramètres!$C$6:$C$14,1,FALSE)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AS9</xm:sqref>
        </x14:conditionalFormatting>
        <x14:conditionalFormatting xmlns:xm="http://schemas.microsoft.com/office/excel/2006/main">
          <x14:cfRule type="expression" priority="313" id="{96C4EA05-A1F3-468C-815F-D68DD3D4F1D2}">
            <xm:f>IF($N$2&lt;&gt;"",SUMPRODUCT((AS10&gt;=Paramètres!$G$7:$G$20)*(AS10&lt;=Paramètres!$H$7:$H$20))&gt;0)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AS10:AS39</xm:sqref>
        </x14:conditionalFormatting>
        <x14:conditionalFormatting xmlns:xm="http://schemas.microsoft.com/office/excel/2006/main">
          <x14:cfRule type="expression" priority="311" id="{5BEC3562-51E7-4C3A-9875-5089195BFE47}">
            <xm:f>VLOOKUP(AS10,Paramètres!$C$6:$C$14,1,FALSE)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AS10:AS39</xm:sqref>
        </x14:conditionalFormatting>
        <x14:conditionalFormatting xmlns:xm="http://schemas.microsoft.com/office/excel/2006/main">
          <x14:cfRule type="expression" priority="266" id="{648F375C-570D-4486-A822-7F3243401569}">
            <xm:f>IF($N$2&lt;&gt;"",SUMPRODUCT((AZ9&gt;=Paramètres!$G$7:$G$20)*(AZ9&lt;=Paramètres!$H$7:$H$20))&gt;0)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AZ9</xm:sqref>
        </x14:conditionalFormatting>
        <x14:conditionalFormatting xmlns:xm="http://schemas.microsoft.com/office/excel/2006/main">
          <x14:cfRule type="expression" priority="264" id="{BD8AB7DD-1607-4D50-8DE7-0500E081856B}">
            <xm:f>VLOOKUP(AZ9,Paramètres!$C$6:$C$14,1,FALSE)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AZ9</xm:sqref>
        </x14:conditionalFormatting>
        <x14:conditionalFormatting xmlns:xm="http://schemas.microsoft.com/office/excel/2006/main">
          <x14:cfRule type="expression" priority="243" id="{FCF7AB92-D668-48A3-95FE-9168741FDB4B}">
            <xm:f>IF($N$2&lt;&gt;"",SUMPRODUCT((AZ10&gt;=Paramètres!$G$7:$G$20)*(AZ10&lt;=Paramètres!$H$7:$H$20))&gt;0)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AZ10:AZ39</xm:sqref>
        </x14:conditionalFormatting>
        <x14:conditionalFormatting xmlns:xm="http://schemas.microsoft.com/office/excel/2006/main">
          <x14:cfRule type="expression" priority="241" id="{B010CBCF-FC7B-4A6E-AD85-AB912937BD46}">
            <xm:f>VLOOKUP(AZ10,Paramètres!$C$6:$C$14,1,FALSE)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AZ10:AZ39</xm:sqref>
        </x14:conditionalFormatting>
        <x14:conditionalFormatting xmlns:xm="http://schemas.microsoft.com/office/excel/2006/main">
          <x14:cfRule type="expression" priority="196" id="{393F541C-7BAE-4323-AF3F-1CC09902F881}">
            <xm:f>IF($N$2&lt;&gt;"",SUMPRODUCT((BG9&gt;=Paramètres!$G$7:$G$20)*(BG9&lt;=Paramètres!$H$7:$H$20))&gt;0)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BG9</xm:sqref>
        </x14:conditionalFormatting>
        <x14:conditionalFormatting xmlns:xm="http://schemas.microsoft.com/office/excel/2006/main">
          <x14:cfRule type="expression" priority="194" id="{257E2D85-E65A-4727-A26C-D780E47D17F2}">
            <xm:f>VLOOKUP(BG9,Paramètres!$C$6:$C$14,1,FALSE)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BG9</xm:sqref>
        </x14:conditionalFormatting>
        <x14:conditionalFormatting xmlns:xm="http://schemas.microsoft.com/office/excel/2006/main">
          <x14:cfRule type="expression" priority="173" id="{3EBCB9B8-804A-46CE-8D19-2F58C0A5E350}">
            <xm:f>IF($N$2&lt;&gt;"",SUMPRODUCT((BG10&gt;=Paramètres!$G$7:$G$20)*(BG10&lt;=Paramètres!$H$7:$H$20))&gt;0)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BG10:BG39</xm:sqref>
        </x14:conditionalFormatting>
        <x14:conditionalFormatting xmlns:xm="http://schemas.microsoft.com/office/excel/2006/main">
          <x14:cfRule type="expression" priority="171" id="{E78212DB-7627-4E1F-8AF4-A4B278EF93E9}">
            <xm:f>VLOOKUP(BG10,Paramètres!$C$6:$C$14,1,FALSE)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BG10:BG39</xm:sqref>
        </x14:conditionalFormatting>
        <x14:conditionalFormatting xmlns:xm="http://schemas.microsoft.com/office/excel/2006/main">
          <x14:cfRule type="expression" priority="126" id="{BBC8724F-626D-445B-A38F-9BF1B58EFC1F}">
            <xm:f>IF($N$2&lt;&gt;"",SUMPRODUCT((BN9&gt;=Paramètres!$G$7:$G$20)*(BN9&lt;=Paramètres!$H$7:$H$20))&gt;0)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BN9</xm:sqref>
        </x14:conditionalFormatting>
        <x14:conditionalFormatting xmlns:xm="http://schemas.microsoft.com/office/excel/2006/main">
          <x14:cfRule type="expression" priority="124" id="{54BE1157-8206-4B0B-B6AE-F0709C72CE2D}">
            <xm:f>VLOOKUP(BN9,Paramètres!$C$6:$C$14,1,FALSE)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BN9</xm:sqref>
        </x14:conditionalFormatting>
        <x14:conditionalFormatting xmlns:xm="http://schemas.microsoft.com/office/excel/2006/main">
          <x14:cfRule type="expression" priority="103" id="{0C46C858-0CB6-4BE5-BF6E-73C54DC1A345}">
            <xm:f>IF($N$2&lt;&gt;"",SUMPRODUCT((BN10&gt;=Paramètres!$G$7:$G$20)*(BN10&lt;=Paramètres!$H$7:$H$20))&gt;0)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BN10:BN39</xm:sqref>
        </x14:conditionalFormatting>
        <x14:conditionalFormatting xmlns:xm="http://schemas.microsoft.com/office/excel/2006/main">
          <x14:cfRule type="expression" priority="101" id="{04BBBE07-5C47-46FC-AC25-C496852485EC}">
            <xm:f>VLOOKUP(BN10,Paramètres!$C$6:$C$14,1,FALSE)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BN10:BN39</xm:sqref>
        </x14:conditionalFormatting>
        <x14:conditionalFormatting xmlns:xm="http://schemas.microsoft.com/office/excel/2006/main">
          <x14:cfRule type="expression" priority="56" id="{3BD0568A-BD90-4740-A434-FEA248894D32}">
            <xm:f>IF($N$2&lt;&gt;"",SUMPRODUCT((BU9&gt;=Paramètres!$G$7:$G$20)*(BU9&lt;=Paramètres!$H$7:$H$20))&gt;0)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BU9</xm:sqref>
        </x14:conditionalFormatting>
        <x14:conditionalFormatting xmlns:xm="http://schemas.microsoft.com/office/excel/2006/main">
          <x14:cfRule type="expression" priority="54" id="{77803C95-6BD8-44E3-90FA-E4B2FB565DCE}">
            <xm:f>VLOOKUP(BU9,Paramètres!$C$6:$C$14,1,FALSE)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BU9</xm:sqref>
        </x14:conditionalFormatting>
        <x14:conditionalFormatting xmlns:xm="http://schemas.microsoft.com/office/excel/2006/main">
          <x14:cfRule type="expression" priority="33" id="{0EF6E6A0-E17F-4D2B-8CCD-8FAEE1741CD4}">
            <xm:f>IF($N$2&lt;&gt;"",SUMPRODUCT((BU10&gt;=Paramètres!$G$7:$G$20)*(BU10&lt;=Paramètres!$H$7:$H$20))&gt;0)</xm:f>
            <x14:dxf>
              <fill>
                <patternFill>
                  <bgColor rgb="FFFFFF00"/>
                </patternFill>
              </fill>
            </x14:dxf>
          </x14:cfRule>
          <xm:sqref>BU10:BU39</xm:sqref>
        </x14:conditionalFormatting>
        <x14:conditionalFormatting xmlns:xm="http://schemas.microsoft.com/office/excel/2006/main">
          <x14:cfRule type="expression" priority="31" id="{F6CA264F-8234-4CC6-97CD-87B3EAD42CB9}">
            <xm:f>VLOOKUP(BU10,Paramètres!$C$6:$C$14,1,FALSE)</xm:f>
            <x14:dxf>
              <font>
                <b/>
                <i val="0"/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BU10:BU39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opLeftCell="A3" workbookViewId="0">
      <selection activeCell="H29" sqref="H29"/>
    </sheetView>
  </sheetViews>
  <sheetFormatPr baseColWidth="10" defaultRowHeight="13.8" x14ac:dyDescent="0.25"/>
  <cols>
    <col min="2" max="2" width="20.19921875" customWidth="1"/>
    <col min="3" max="4" width="12.3984375" customWidth="1"/>
    <col min="10" max="10" width="17" customWidth="1"/>
  </cols>
  <sheetData>
    <row r="1" spans="2:11" ht="14.4" thickBot="1" x14ac:dyDescent="0.3"/>
    <row r="2" spans="2:11" ht="24" thickBot="1" x14ac:dyDescent="0.3">
      <c r="B2" s="46" t="s">
        <v>25</v>
      </c>
      <c r="C2" s="47"/>
      <c r="D2" s="48"/>
    </row>
    <row r="3" spans="2:11" ht="14.4" thickBot="1" x14ac:dyDescent="0.3"/>
    <row r="4" spans="2:11" ht="24" customHeight="1" thickBot="1" x14ac:dyDescent="0.3">
      <c r="B4" s="3"/>
      <c r="C4" s="17">
        <v>2018</v>
      </c>
      <c r="D4" s="18">
        <v>2019</v>
      </c>
      <c r="F4" s="1"/>
      <c r="G4" s="46" t="s">
        <v>18</v>
      </c>
      <c r="H4" s="48"/>
    </row>
    <row r="5" spans="2:11" ht="14.4" customHeight="1" thickBot="1" x14ac:dyDescent="0.3"/>
    <row r="6" spans="2:11" ht="16.2" thickBot="1" x14ac:dyDescent="0.3">
      <c r="B6" s="4" t="s">
        <v>13</v>
      </c>
      <c r="C6" s="19">
        <f>DATE(C4,11,1)</f>
        <v>43405</v>
      </c>
      <c r="F6" s="5"/>
      <c r="G6" s="10" t="s">
        <v>16</v>
      </c>
      <c r="H6" s="10" t="s">
        <v>17</v>
      </c>
    </row>
    <row r="7" spans="2:11" ht="15.6" x14ac:dyDescent="0.25">
      <c r="B7" s="6" t="s">
        <v>14</v>
      </c>
      <c r="C7" s="20">
        <f>DATE(C4,11,11)</f>
        <v>43415</v>
      </c>
      <c r="F7" s="5"/>
      <c r="G7" s="11">
        <v>43393</v>
      </c>
      <c r="H7" s="12">
        <v>43408</v>
      </c>
    </row>
    <row r="8" spans="2:11" ht="15.6" x14ac:dyDescent="0.25">
      <c r="B8" s="6" t="s">
        <v>15</v>
      </c>
      <c r="C8" s="20">
        <f>DATE(C4,12,25)</f>
        <v>43459</v>
      </c>
      <c r="F8" s="5"/>
      <c r="G8" s="13">
        <v>43456</v>
      </c>
      <c r="H8" s="14">
        <v>43465</v>
      </c>
      <c r="K8" s="1" t="s">
        <v>19</v>
      </c>
    </row>
    <row r="9" spans="2:11" ht="15.6" x14ac:dyDescent="0.25">
      <c r="B9" s="6" t="s">
        <v>7</v>
      </c>
      <c r="C9" s="20">
        <f>DATE(D4,1,1)</f>
        <v>43466</v>
      </c>
      <c r="G9" s="13">
        <v>43466</v>
      </c>
      <c r="H9" s="14">
        <v>43471</v>
      </c>
      <c r="K9" s="1" t="s">
        <v>20</v>
      </c>
    </row>
    <row r="10" spans="2:11" ht="15.6" x14ac:dyDescent="0.25">
      <c r="B10" s="6" t="s">
        <v>8</v>
      </c>
      <c r="C10" s="20">
        <f>ROUND(DATE(D4,4,MOD(234-11*MOD(D4,19),30))/7,)*7-5</f>
        <v>43577</v>
      </c>
      <c r="G10" s="13">
        <v>43512</v>
      </c>
      <c r="H10" s="14">
        <v>43527</v>
      </c>
      <c r="K10" s="1" t="s">
        <v>21</v>
      </c>
    </row>
    <row r="11" spans="2:11" ht="15.6" x14ac:dyDescent="0.25">
      <c r="B11" s="6" t="s">
        <v>9</v>
      </c>
      <c r="C11" s="20">
        <f>DATE(D4,5,1)</f>
        <v>43586</v>
      </c>
      <c r="G11" s="13">
        <v>43568</v>
      </c>
      <c r="H11" s="14">
        <v>43583</v>
      </c>
      <c r="K11" s="1" t="s">
        <v>22</v>
      </c>
    </row>
    <row r="12" spans="2:11" ht="15.6" x14ac:dyDescent="0.25">
      <c r="B12" s="7" t="s">
        <v>10</v>
      </c>
      <c r="C12" s="20">
        <f>DATE(D4,5,8)</f>
        <v>43593</v>
      </c>
      <c r="G12" s="13">
        <v>43652</v>
      </c>
      <c r="H12" s="14">
        <v>43709</v>
      </c>
    </row>
    <row r="13" spans="2:11" ht="15.6" x14ac:dyDescent="0.25">
      <c r="B13" s="6" t="s">
        <v>11</v>
      </c>
      <c r="C13" s="20">
        <f>C10+38</f>
        <v>43615</v>
      </c>
      <c r="G13" s="13"/>
      <c r="H13" s="14"/>
    </row>
    <row r="14" spans="2:11" ht="16.2" thickBot="1" x14ac:dyDescent="0.3">
      <c r="B14" s="33" t="s">
        <v>12</v>
      </c>
      <c r="C14" s="34">
        <f>DATE(D4,7,14)</f>
        <v>43660</v>
      </c>
      <c r="G14" s="13"/>
      <c r="H14" s="14"/>
      <c r="J14" t="s">
        <v>23</v>
      </c>
      <c r="K14" s="23">
        <v>3.4</v>
      </c>
    </row>
    <row r="15" spans="2:11" ht="16.2" customHeight="1" x14ac:dyDescent="0.25">
      <c r="B15" s="49" t="s">
        <v>29</v>
      </c>
      <c r="C15" s="35">
        <f>G7+2</f>
        <v>43395</v>
      </c>
      <c r="D15" s="32"/>
      <c r="G15" s="13"/>
      <c r="H15" s="14"/>
      <c r="J15" t="s">
        <v>24</v>
      </c>
      <c r="K15" s="24">
        <v>5</v>
      </c>
    </row>
    <row r="16" spans="2:11" ht="15.6" customHeight="1" x14ac:dyDescent="0.25">
      <c r="B16" s="50"/>
      <c r="C16" s="30">
        <f>C15+1</f>
        <v>43396</v>
      </c>
      <c r="G16" s="13"/>
      <c r="H16" s="14"/>
    </row>
    <row r="17" spans="2:8" x14ac:dyDescent="0.25">
      <c r="B17" s="50"/>
      <c r="C17" s="30">
        <f t="shared" ref="C17:C27" si="0">C16+1</f>
        <v>43397</v>
      </c>
      <c r="G17" s="13"/>
      <c r="H17" s="14"/>
    </row>
    <row r="18" spans="2:8" x14ac:dyDescent="0.25">
      <c r="B18" s="50"/>
      <c r="C18" s="30">
        <f t="shared" si="0"/>
        <v>43398</v>
      </c>
      <c r="G18" s="13"/>
      <c r="H18" s="14"/>
    </row>
    <row r="19" spans="2:8" x14ac:dyDescent="0.25">
      <c r="B19" s="50"/>
      <c r="C19" s="30">
        <f t="shared" si="0"/>
        <v>43399</v>
      </c>
      <c r="G19" s="13"/>
      <c r="H19" s="14"/>
    </row>
    <row r="20" spans="2:8" ht="14.4" thickBot="1" x14ac:dyDescent="0.3">
      <c r="B20" s="50"/>
      <c r="C20" s="30">
        <f t="shared" si="0"/>
        <v>43400</v>
      </c>
      <c r="G20" s="15"/>
      <c r="H20" s="16"/>
    </row>
    <row r="21" spans="2:8" x14ac:dyDescent="0.25">
      <c r="B21" s="50"/>
      <c r="C21" s="30">
        <f t="shared" si="0"/>
        <v>43401</v>
      </c>
    </row>
    <row r="22" spans="2:8" x14ac:dyDescent="0.25">
      <c r="B22" s="50"/>
      <c r="C22" s="30">
        <f t="shared" si="0"/>
        <v>43402</v>
      </c>
    </row>
    <row r="23" spans="2:8" x14ac:dyDescent="0.25">
      <c r="B23" s="50"/>
      <c r="C23" s="30">
        <f t="shared" si="0"/>
        <v>43403</v>
      </c>
    </row>
    <row r="24" spans="2:8" x14ac:dyDescent="0.25">
      <c r="B24" s="50"/>
      <c r="C24" s="30">
        <f t="shared" si="0"/>
        <v>43404</v>
      </c>
    </row>
    <row r="25" spans="2:8" x14ac:dyDescent="0.25">
      <c r="B25" s="50"/>
      <c r="C25" s="30">
        <f t="shared" si="0"/>
        <v>43405</v>
      </c>
    </row>
    <row r="26" spans="2:8" x14ac:dyDescent="0.25">
      <c r="B26" s="50"/>
      <c r="C26" s="30">
        <f t="shared" si="0"/>
        <v>43406</v>
      </c>
    </row>
    <row r="27" spans="2:8" x14ac:dyDescent="0.25">
      <c r="B27" s="50"/>
      <c r="C27" s="30">
        <f t="shared" si="0"/>
        <v>43407</v>
      </c>
    </row>
    <row r="28" spans="2:8" x14ac:dyDescent="0.25">
      <c r="B28" s="50"/>
      <c r="C28" s="30">
        <f>G8+2</f>
        <v>43458</v>
      </c>
    </row>
    <row r="29" spans="2:8" x14ac:dyDescent="0.25">
      <c r="B29" s="50"/>
      <c r="C29" s="30">
        <f>C28+1</f>
        <v>43459</v>
      </c>
    </row>
    <row r="30" spans="2:8" x14ac:dyDescent="0.25">
      <c r="B30" s="50"/>
      <c r="C30" s="30">
        <f t="shared" ref="C30:C41" si="1">C29+1</f>
        <v>43460</v>
      </c>
    </row>
    <row r="31" spans="2:8" x14ac:dyDescent="0.25">
      <c r="B31" s="50"/>
      <c r="C31" s="30">
        <f t="shared" si="1"/>
        <v>43461</v>
      </c>
    </row>
    <row r="32" spans="2:8" x14ac:dyDescent="0.25">
      <c r="B32" s="50"/>
      <c r="C32" s="30">
        <f t="shared" si="1"/>
        <v>43462</v>
      </c>
    </row>
    <row r="33" spans="2:3" x14ac:dyDescent="0.25">
      <c r="B33" s="50"/>
      <c r="C33" s="30">
        <f t="shared" si="1"/>
        <v>43463</v>
      </c>
    </row>
    <row r="34" spans="2:3" x14ac:dyDescent="0.25">
      <c r="B34" s="50"/>
      <c r="C34" s="30">
        <f t="shared" si="1"/>
        <v>43464</v>
      </c>
    </row>
    <row r="35" spans="2:3" x14ac:dyDescent="0.25">
      <c r="B35" s="50"/>
      <c r="C35" s="30">
        <f t="shared" si="1"/>
        <v>43465</v>
      </c>
    </row>
    <row r="36" spans="2:3" x14ac:dyDescent="0.25">
      <c r="B36" s="50"/>
      <c r="C36" s="30">
        <f t="shared" si="1"/>
        <v>43466</v>
      </c>
    </row>
    <row r="37" spans="2:3" x14ac:dyDescent="0.25">
      <c r="B37" s="50"/>
      <c r="C37" s="30">
        <f t="shared" si="1"/>
        <v>43467</v>
      </c>
    </row>
    <row r="38" spans="2:3" x14ac:dyDescent="0.25">
      <c r="B38" s="50"/>
      <c r="C38" s="30">
        <f t="shared" si="1"/>
        <v>43468</v>
      </c>
    </row>
    <row r="39" spans="2:3" x14ac:dyDescent="0.25">
      <c r="B39" s="50"/>
      <c r="C39" s="30">
        <f t="shared" si="1"/>
        <v>43469</v>
      </c>
    </row>
    <row r="40" spans="2:3" x14ac:dyDescent="0.25">
      <c r="B40" s="50"/>
      <c r="C40" s="30">
        <f t="shared" si="1"/>
        <v>43470</v>
      </c>
    </row>
    <row r="41" spans="2:3" x14ac:dyDescent="0.25">
      <c r="B41" s="50"/>
      <c r="C41" s="30">
        <f t="shared" si="1"/>
        <v>43471</v>
      </c>
    </row>
    <row r="42" spans="2:3" x14ac:dyDescent="0.25">
      <c r="B42" s="50"/>
      <c r="C42" s="30">
        <f>G10+2</f>
        <v>43514</v>
      </c>
    </row>
    <row r="43" spans="2:3" x14ac:dyDescent="0.25">
      <c r="B43" s="50"/>
      <c r="C43" s="30">
        <f>C42+1</f>
        <v>43515</v>
      </c>
    </row>
    <row r="44" spans="2:3" x14ac:dyDescent="0.25">
      <c r="B44" s="50"/>
      <c r="C44" s="30">
        <f t="shared" ref="C44:C55" si="2">C43+1</f>
        <v>43516</v>
      </c>
    </row>
    <row r="45" spans="2:3" x14ac:dyDescent="0.25">
      <c r="B45" s="50"/>
      <c r="C45" s="30">
        <f t="shared" si="2"/>
        <v>43517</v>
      </c>
    </row>
    <row r="46" spans="2:3" x14ac:dyDescent="0.25">
      <c r="B46" s="50"/>
      <c r="C46" s="30">
        <f t="shared" si="2"/>
        <v>43518</v>
      </c>
    </row>
    <row r="47" spans="2:3" x14ac:dyDescent="0.25">
      <c r="B47" s="50"/>
      <c r="C47" s="30">
        <f t="shared" si="2"/>
        <v>43519</v>
      </c>
    </row>
    <row r="48" spans="2:3" x14ac:dyDescent="0.25">
      <c r="B48" s="50"/>
      <c r="C48" s="30">
        <f t="shared" si="2"/>
        <v>43520</v>
      </c>
    </row>
    <row r="49" spans="2:3" x14ac:dyDescent="0.25">
      <c r="B49" s="50"/>
      <c r="C49" s="30">
        <f t="shared" si="2"/>
        <v>43521</v>
      </c>
    </row>
    <row r="50" spans="2:3" x14ac:dyDescent="0.25">
      <c r="B50" s="50"/>
      <c r="C50" s="30">
        <f t="shared" si="2"/>
        <v>43522</v>
      </c>
    </row>
    <row r="51" spans="2:3" x14ac:dyDescent="0.25">
      <c r="B51" s="50"/>
      <c r="C51" s="30">
        <f t="shared" si="2"/>
        <v>43523</v>
      </c>
    </row>
    <row r="52" spans="2:3" x14ac:dyDescent="0.25">
      <c r="B52" s="50"/>
      <c r="C52" s="30">
        <f t="shared" si="2"/>
        <v>43524</v>
      </c>
    </row>
    <row r="53" spans="2:3" x14ac:dyDescent="0.25">
      <c r="B53" s="50"/>
      <c r="C53" s="30">
        <f t="shared" si="2"/>
        <v>43525</v>
      </c>
    </row>
    <row r="54" spans="2:3" x14ac:dyDescent="0.25">
      <c r="B54" s="50"/>
      <c r="C54" s="30">
        <f t="shared" si="2"/>
        <v>43526</v>
      </c>
    </row>
    <row r="55" spans="2:3" x14ac:dyDescent="0.25">
      <c r="B55" s="50"/>
      <c r="C55" s="30">
        <f t="shared" si="2"/>
        <v>43527</v>
      </c>
    </row>
    <row r="56" spans="2:3" x14ac:dyDescent="0.25">
      <c r="B56" s="50"/>
      <c r="C56" s="30">
        <f>G11+2</f>
        <v>43570</v>
      </c>
    </row>
    <row r="57" spans="2:3" x14ac:dyDescent="0.25">
      <c r="B57" s="50"/>
      <c r="C57" s="30">
        <f>C56+1</f>
        <v>43571</v>
      </c>
    </row>
    <row r="58" spans="2:3" x14ac:dyDescent="0.25">
      <c r="B58" s="50"/>
      <c r="C58" s="30">
        <f t="shared" ref="C58:C69" si="3">C57+1</f>
        <v>43572</v>
      </c>
    </row>
    <row r="59" spans="2:3" x14ac:dyDescent="0.25">
      <c r="B59" s="50"/>
      <c r="C59" s="30">
        <f t="shared" si="3"/>
        <v>43573</v>
      </c>
    </row>
    <row r="60" spans="2:3" x14ac:dyDescent="0.25">
      <c r="B60" s="50"/>
      <c r="C60" s="30">
        <f t="shared" si="3"/>
        <v>43574</v>
      </c>
    </row>
    <row r="61" spans="2:3" x14ac:dyDescent="0.25">
      <c r="B61" s="50"/>
      <c r="C61" s="30">
        <f t="shared" si="3"/>
        <v>43575</v>
      </c>
    </row>
    <row r="62" spans="2:3" x14ac:dyDescent="0.25">
      <c r="B62" s="50"/>
      <c r="C62" s="30">
        <f t="shared" si="3"/>
        <v>43576</v>
      </c>
    </row>
    <row r="63" spans="2:3" x14ac:dyDescent="0.25">
      <c r="B63" s="50"/>
      <c r="C63" s="30">
        <f t="shared" si="3"/>
        <v>43577</v>
      </c>
    </row>
    <row r="64" spans="2:3" x14ac:dyDescent="0.25">
      <c r="B64" s="50"/>
      <c r="C64" s="30">
        <f t="shared" si="3"/>
        <v>43578</v>
      </c>
    </row>
    <row r="65" spans="2:3" x14ac:dyDescent="0.25">
      <c r="B65" s="50"/>
      <c r="C65" s="30">
        <f t="shared" si="3"/>
        <v>43579</v>
      </c>
    </row>
    <row r="66" spans="2:3" x14ac:dyDescent="0.25">
      <c r="B66" s="50"/>
      <c r="C66" s="30">
        <f t="shared" si="3"/>
        <v>43580</v>
      </c>
    </row>
    <row r="67" spans="2:3" x14ac:dyDescent="0.25">
      <c r="B67" s="50"/>
      <c r="C67" s="30">
        <f t="shared" si="3"/>
        <v>43581</v>
      </c>
    </row>
    <row r="68" spans="2:3" x14ac:dyDescent="0.25">
      <c r="B68" s="50"/>
      <c r="C68" s="30">
        <f t="shared" si="3"/>
        <v>43582</v>
      </c>
    </row>
    <row r="69" spans="2:3" x14ac:dyDescent="0.25">
      <c r="B69" s="50"/>
      <c r="C69" s="30">
        <f t="shared" si="3"/>
        <v>43583</v>
      </c>
    </row>
    <row r="70" spans="2:3" x14ac:dyDescent="0.25">
      <c r="B70" s="50"/>
      <c r="C70" s="30">
        <f>G12+2</f>
        <v>43654</v>
      </c>
    </row>
    <row r="71" spans="2:3" x14ac:dyDescent="0.25">
      <c r="B71" s="50"/>
      <c r="C71" s="30">
        <f>C70+1</f>
        <v>43655</v>
      </c>
    </row>
    <row r="72" spans="2:3" x14ac:dyDescent="0.25">
      <c r="B72" s="50"/>
      <c r="C72" s="30">
        <f t="shared" ref="C72:C93" si="4">C71+1</f>
        <v>43656</v>
      </c>
    </row>
    <row r="73" spans="2:3" x14ac:dyDescent="0.25">
      <c r="B73" s="50"/>
      <c r="C73" s="30">
        <f t="shared" si="4"/>
        <v>43657</v>
      </c>
    </row>
    <row r="74" spans="2:3" x14ac:dyDescent="0.25">
      <c r="B74" s="50"/>
      <c r="C74" s="30">
        <f t="shared" si="4"/>
        <v>43658</v>
      </c>
    </row>
    <row r="75" spans="2:3" x14ac:dyDescent="0.25">
      <c r="B75" s="50"/>
      <c r="C75" s="30">
        <f t="shared" si="4"/>
        <v>43659</v>
      </c>
    </row>
    <row r="76" spans="2:3" x14ac:dyDescent="0.25">
      <c r="B76" s="50"/>
      <c r="C76" s="30">
        <f t="shared" si="4"/>
        <v>43660</v>
      </c>
    </row>
    <row r="77" spans="2:3" x14ac:dyDescent="0.25">
      <c r="B77" s="50"/>
      <c r="C77" s="30">
        <f t="shared" si="4"/>
        <v>43661</v>
      </c>
    </row>
    <row r="78" spans="2:3" x14ac:dyDescent="0.25">
      <c r="B78" s="50"/>
      <c r="C78" s="30">
        <f t="shared" si="4"/>
        <v>43662</v>
      </c>
    </row>
    <row r="79" spans="2:3" x14ac:dyDescent="0.25">
      <c r="B79" s="50"/>
      <c r="C79" s="30">
        <f t="shared" si="4"/>
        <v>43663</v>
      </c>
    </row>
    <row r="80" spans="2:3" x14ac:dyDescent="0.25">
      <c r="B80" s="50"/>
      <c r="C80" s="30">
        <f t="shared" si="4"/>
        <v>43664</v>
      </c>
    </row>
    <row r="81" spans="2:3" x14ac:dyDescent="0.25">
      <c r="B81" s="50"/>
      <c r="C81" s="30">
        <f t="shared" si="4"/>
        <v>43665</v>
      </c>
    </row>
    <row r="82" spans="2:3" x14ac:dyDescent="0.25">
      <c r="B82" s="50"/>
      <c r="C82" s="30">
        <f t="shared" si="4"/>
        <v>43666</v>
      </c>
    </row>
    <row r="83" spans="2:3" x14ac:dyDescent="0.25">
      <c r="B83" s="50"/>
      <c r="C83" s="30">
        <f t="shared" si="4"/>
        <v>43667</v>
      </c>
    </row>
    <row r="84" spans="2:3" x14ac:dyDescent="0.25">
      <c r="B84" s="50"/>
      <c r="C84" s="30">
        <f t="shared" si="4"/>
        <v>43668</v>
      </c>
    </row>
    <row r="85" spans="2:3" x14ac:dyDescent="0.25">
      <c r="B85" s="50"/>
      <c r="C85" s="30">
        <f t="shared" si="4"/>
        <v>43669</v>
      </c>
    </row>
    <row r="86" spans="2:3" x14ac:dyDescent="0.25">
      <c r="B86" s="50"/>
      <c r="C86" s="30">
        <f t="shared" si="4"/>
        <v>43670</v>
      </c>
    </row>
    <row r="87" spans="2:3" x14ac:dyDescent="0.25">
      <c r="B87" s="50"/>
      <c r="C87" s="30">
        <f t="shared" si="4"/>
        <v>43671</v>
      </c>
    </row>
    <row r="88" spans="2:3" x14ac:dyDescent="0.25">
      <c r="B88" s="50"/>
      <c r="C88" s="30">
        <f t="shared" si="4"/>
        <v>43672</v>
      </c>
    </row>
    <row r="89" spans="2:3" x14ac:dyDescent="0.25">
      <c r="B89" s="50"/>
      <c r="C89" s="30">
        <f t="shared" si="4"/>
        <v>43673</v>
      </c>
    </row>
    <row r="90" spans="2:3" x14ac:dyDescent="0.25">
      <c r="B90" s="50"/>
      <c r="C90" s="30">
        <f t="shared" si="4"/>
        <v>43674</v>
      </c>
    </row>
    <row r="91" spans="2:3" x14ac:dyDescent="0.25">
      <c r="B91" s="50"/>
      <c r="C91" s="30">
        <f t="shared" si="4"/>
        <v>43675</v>
      </c>
    </row>
    <row r="92" spans="2:3" x14ac:dyDescent="0.25">
      <c r="B92" s="50"/>
      <c r="C92" s="30">
        <f t="shared" si="4"/>
        <v>43676</v>
      </c>
    </row>
    <row r="93" spans="2:3" ht="14.4" thickBot="1" x14ac:dyDescent="0.3">
      <c r="B93" s="51"/>
      <c r="C93" s="31">
        <f t="shared" si="4"/>
        <v>43677</v>
      </c>
    </row>
  </sheetData>
  <mergeCells count="3">
    <mergeCell ref="B2:D2"/>
    <mergeCell ref="G4:H4"/>
    <mergeCell ref="B15:B93"/>
  </mergeCells>
  <conditionalFormatting sqref="H10:H19">
    <cfRule type="expression" priority="3">
      <formula>SUMPRODUCT((XEN1048557&gt;=$C$5:$C$10)*(XEN1048557&lt;=$D$5:$D$10))&gt;0</formula>
    </cfRule>
  </conditionalFormatting>
  <conditionalFormatting sqref="H20">
    <cfRule type="expression" priority="1">
      <formula>SUMPRODUCT((XEN1048567&gt;=$C$5:$C$10)*(XEN1048567&lt;=$D$5:$D$10))&gt;0</formula>
    </cfRule>
  </conditionalFormatting>
  <conditionalFormatting sqref="H9">
    <cfRule type="expression" priority="2">
      <formula>SUMPRODUCT((XEN1048556&gt;=$C$5:$C$10)*(XEN1048556&lt;=$D$5:$D$10))&gt;0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FF2F54D-3C46-4BF3-80F3-4CD138897414}">
            <xm:f>VLOOKUP(Calendrier!K8,$C$6:$C$14,1,FALSE)</xm:f>
            <x14:dxf/>
          </x14:cfRule>
          <xm:sqref>L8:BZ11 J12:BZ13 J8:J11 J16:BZ38 L14:BZ15</xm:sqref>
        </x14:conditionalFormatting>
        <x14:conditionalFormatting xmlns:xm="http://schemas.microsoft.com/office/excel/2006/main">
          <x14:cfRule type="expression" priority="4" id="{6FDA8C99-44B7-432D-A4A7-660DBC0754D4}">
            <xm:f>SUMPRODUCT(('\Users\I002628\Documents\[calendrier-annuel-excel essais.xlsx]Calendrier'!#REF!&gt;=$C$5:$C$10)*('\Users\I002628\Documents\[calendrier-annuel-excel essais.xlsx]Calendrier'!#REF!&lt;=$D$5:$D$10))&gt;0</xm:f>
            <x14:dxf/>
          </x14:cfRule>
          <xm:sqref>H7:H8</xm:sqref>
        </x14:conditionalFormatting>
        <x14:conditionalFormatting xmlns:xm="http://schemas.microsoft.com/office/excel/2006/main">
          <x14:cfRule type="expression" priority="325" id="{EFF2F54D-3C46-4BF3-80F3-4CD138897414}">
            <xm:f>VLOOKUP(Calendrier!G25,$C$6:$C$14,1,FALSE)</xm:f>
            <x14:dxf/>
          </x14:cfRule>
          <xm:sqref>G21:H34</xm:sqref>
        </x14:conditionalFormatting>
        <x14:conditionalFormatting xmlns:xm="http://schemas.microsoft.com/office/excel/2006/main">
          <x14:cfRule type="expression" priority="1327" id="{EFF2F54D-3C46-4BF3-80F3-4CD138897414}">
            <xm:f>VLOOKUP(Calendrier!C17,$C$6:$C$14,1,FALSE)</xm:f>
            <x14:dxf/>
          </x14:cfRule>
          <xm:sqref>K8:K11</xm:sqref>
        </x14:conditionalFormatting>
        <x14:conditionalFormatting xmlns:xm="http://schemas.microsoft.com/office/excel/2006/main">
          <x14:cfRule type="expression" priority="1330" id="{EFF2F54D-3C46-4BF3-80F3-4CD138897414}">
            <xm:f>VLOOKUP(Calendrier!C22,$C$6:$C$14,1,FALSE)</xm:f>
            <x14:dxf/>
          </x14:cfRule>
          <xm:sqref>K14:K15</xm:sqref>
        </x14:conditionalFormatting>
        <x14:conditionalFormatting xmlns:xm="http://schemas.microsoft.com/office/excel/2006/main">
          <x14:cfRule type="expression" priority="1331" id="{EFF2F54D-3C46-4BF3-80F3-4CD138897414}">
            <xm:f>VLOOKUP(Calendrier!C8,$C$6:$C$14,1,FALSE)</xm:f>
            <x14:dxf/>
          </x14:cfRule>
          <xm:sqref>C8:F14 C28:F28 I8:I38 D15:F27 D29:F38 C29:C40</xm:sqref>
        </x14:conditionalFormatting>
        <x14:conditionalFormatting xmlns:xm="http://schemas.microsoft.com/office/excel/2006/main">
          <x14:cfRule type="expression" priority="1346" id="{EFF2F54D-3C46-4BF3-80F3-4CD138897414}">
            <xm:f>VLOOKUP(Calendrier!C42,$C$6:$C$14,1,FALSE)</xm:f>
            <x14:dxf/>
          </x14:cfRule>
          <xm:sqref>C41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</vt:lpstr>
      <vt:lpstr>Paramètres</vt:lpstr>
    </vt:vector>
  </TitlesOfParts>
  <Company>CLAAS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Chambe, Caroline</dc:creator>
  <cp:lastModifiedBy>Chambe, Caroline</cp:lastModifiedBy>
  <cp:lastPrinted>2018-10-15T13:19:45Z</cp:lastPrinted>
  <dcterms:created xsi:type="dcterms:W3CDTF">2018-10-09T11:02:44Z</dcterms:created>
  <dcterms:modified xsi:type="dcterms:W3CDTF">2018-10-15T13:20:19Z</dcterms:modified>
</cp:coreProperties>
</file>