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Default Extension="svg" ContentType="image/svg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ebextensions/webextension1.xml" ContentType="application/vnd.ms-office.webextension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ebextensions/taskpanes.xml" ContentType="application/vnd.ms-office.webextensiontaskpan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backupFile="1" codeName="ThisWorkbook"/>
  <bookViews>
    <workbookView xWindow="0" yWindow="0" windowWidth="23040" windowHeight="9060" activeTab="2"/>
  </bookViews>
  <sheets>
    <sheet name="JOURNAL STOCKS" sheetId="1" r:id="rId1"/>
    <sheet name="ETAT DES STOCKS" sheetId="3" r:id="rId2"/>
    <sheet name="GRAPHIQUE ET BUDGET" sheetId="5" r:id="rId3"/>
    <sheet name="BASE PRODUITS" sheetId="2" r:id="rId4"/>
    <sheet name="FEUILLE D'INVENTAIRE" sheetId="4" r:id="rId5"/>
  </sheets>
  <definedNames>
    <definedName name="MoyensDePaiment">'JOURNAL STOCKS'!$I$1:$I$3</definedName>
    <definedName name="_xlnm.Print_Area" localSheetId="3">'BASE PRODUITS'!$A$1:$E$155</definedName>
    <definedName name="_xlnm.Print_Area" localSheetId="1">'ETAT DES STOCKS'!$A$1:$G$155</definedName>
    <definedName name="_xlnm.Print_Area" localSheetId="0">'JOURNAL STOCKS'!$A$1:$F$199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" i="5"/>
  <c r="D21"/>
  <c r="E21"/>
  <c r="F21"/>
  <c r="G21"/>
  <c r="H21"/>
  <c r="I21"/>
  <c r="J21"/>
  <c r="K21"/>
  <c r="L21"/>
  <c r="M21"/>
  <c r="B21"/>
  <c r="M16"/>
  <c r="L16"/>
  <c r="K16"/>
  <c r="J16"/>
  <c r="I16"/>
  <c r="H16"/>
  <c r="G16"/>
  <c r="F16"/>
  <c r="E16"/>
  <c r="D16"/>
  <c r="C16"/>
  <c r="B16"/>
  <c r="F1" l="1"/>
  <c r="C1" i="4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7"/>
  <c r="B6" i="3"/>
  <c r="A8" i="4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7"/>
  <c r="C7" i="1"/>
  <c r="C8"/>
  <c r="C1" i="3"/>
  <c r="B1" i="2"/>
  <c r="G171"/>
  <c r="G172"/>
  <c r="G169"/>
  <c r="G163"/>
  <c r="G130"/>
  <c r="G131"/>
  <c r="G102"/>
  <c r="G103"/>
  <c r="G81"/>
  <c r="G76"/>
  <c r="G77"/>
  <c r="G70"/>
  <c r="G71"/>
  <c r="G13"/>
  <c r="G14"/>
  <c r="G15"/>
  <c r="G16"/>
  <c r="G17"/>
  <c r="G18"/>
  <c r="G19"/>
  <c r="G20"/>
  <c r="G21"/>
  <c r="G22"/>
  <c r="G23"/>
  <c r="G24"/>
  <c r="G25"/>
  <c r="G26"/>
  <c r="G27"/>
  <c r="G28"/>
  <c r="G11"/>
  <c r="G6"/>
  <c r="G7"/>
  <c r="G8"/>
  <c r="G9"/>
  <c r="C11" i="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9"/>
  <c r="A63" i="3"/>
  <c r="C10" i="1"/>
  <c r="A165" i="3"/>
  <c r="B8"/>
  <c r="G45" i="2"/>
  <c r="G36"/>
  <c r="G38"/>
  <c r="G40"/>
  <c r="G168"/>
  <c r="G167"/>
  <c r="G150"/>
  <c r="G153"/>
  <c r="G152"/>
  <c r="G160"/>
  <c r="G159"/>
  <c r="G158"/>
  <c r="G157"/>
  <c r="G161"/>
  <c r="G156"/>
  <c r="G155"/>
  <c r="G162"/>
  <c r="G154"/>
  <c r="G144"/>
  <c r="G146"/>
  <c r="G148"/>
  <c r="G151"/>
  <c r="G149"/>
  <c r="G143"/>
  <c r="G147"/>
  <c r="G164"/>
  <c r="G72"/>
  <c r="G73"/>
  <c r="G139"/>
  <c r="G141"/>
  <c r="G140"/>
  <c r="G142"/>
  <c r="G138"/>
  <c r="G137"/>
  <c r="G145"/>
  <c r="G165"/>
  <c r="G170"/>
  <c r="G10"/>
  <c r="G12"/>
  <c r="G136"/>
  <c r="G78"/>
  <c r="G74"/>
  <c r="G75"/>
  <c r="G69"/>
  <c r="G68"/>
  <c r="G67"/>
  <c r="G166"/>
  <c r="G127"/>
  <c r="G128"/>
  <c r="G129"/>
  <c r="G132"/>
  <c r="G135"/>
  <c r="G133"/>
  <c r="G134"/>
  <c r="G80"/>
  <c r="G49"/>
  <c r="G50"/>
  <c r="G106"/>
  <c r="G79"/>
  <c r="G122"/>
  <c r="G104"/>
  <c r="G121"/>
  <c r="G124"/>
  <c r="G116"/>
  <c r="G115"/>
  <c r="G120"/>
  <c r="G118"/>
  <c r="G117"/>
  <c r="G112"/>
  <c r="G123"/>
  <c r="G119"/>
  <c r="G114"/>
  <c r="G111"/>
  <c r="G110"/>
  <c r="G108"/>
  <c r="G125"/>
  <c r="G109"/>
  <c r="G51"/>
  <c r="G59"/>
  <c r="G58"/>
  <c r="G57"/>
  <c r="G56"/>
  <c r="G60"/>
  <c r="G61"/>
  <c r="G65"/>
  <c r="G64"/>
  <c r="G66"/>
  <c r="G63"/>
  <c r="G62"/>
  <c r="G55"/>
  <c r="G54"/>
  <c r="G53"/>
  <c r="G52"/>
  <c r="G86"/>
  <c r="G87"/>
  <c r="G88"/>
  <c r="G89"/>
  <c r="G90"/>
  <c r="G113"/>
  <c r="G105"/>
  <c r="G107"/>
  <c r="G126"/>
  <c r="G91"/>
  <c r="G100"/>
  <c r="G92"/>
  <c r="G101"/>
  <c r="G95"/>
  <c r="G96"/>
  <c r="G98"/>
  <c r="G97"/>
  <c r="G83"/>
  <c r="G82"/>
  <c r="G84"/>
  <c r="G85"/>
  <c r="G48"/>
  <c r="G93"/>
  <c r="G94"/>
  <c r="G99"/>
  <c r="G41"/>
  <c r="G31"/>
  <c r="G43"/>
  <c r="G44"/>
  <c r="G46"/>
  <c r="G47"/>
  <c r="G35"/>
  <c r="G37"/>
  <c r="G39"/>
  <c r="G32"/>
  <c r="G34"/>
  <c r="G30"/>
  <c r="G29"/>
  <c r="G42"/>
  <c r="G33"/>
  <c r="B160" i="3"/>
  <c r="B161"/>
  <c r="B162"/>
  <c r="B163"/>
  <c r="B164"/>
  <c r="B165"/>
  <c r="B166"/>
  <c r="B167"/>
  <c r="B168"/>
  <c r="B169"/>
  <c r="B170"/>
  <c r="B171"/>
  <c r="B172"/>
  <c r="B159"/>
  <c r="B158"/>
  <c r="B157"/>
  <c r="A160"/>
  <c r="C160"/>
  <c r="A161"/>
  <c r="C161"/>
  <c r="A162"/>
  <c r="C162"/>
  <c r="A163"/>
  <c r="C163"/>
  <c r="A164"/>
  <c r="C164"/>
  <c r="A166"/>
  <c r="A167"/>
  <c r="A168"/>
  <c r="A169"/>
  <c r="A170"/>
  <c r="A171"/>
  <c r="A172"/>
  <c r="A159"/>
  <c r="C159" s="1"/>
  <c r="A158"/>
  <c r="A157"/>
  <c r="F157" s="1"/>
  <c r="A156"/>
  <c r="C156" s="1"/>
  <c r="B156"/>
  <c r="A10"/>
  <c r="A14"/>
  <c r="A15"/>
  <c r="A16"/>
  <c r="A17"/>
  <c r="A18"/>
  <c r="F18" s="1"/>
  <c r="A19"/>
  <c r="C19" s="1"/>
  <c r="A20"/>
  <c r="C20" s="1"/>
  <c r="A21"/>
  <c r="A22"/>
  <c r="A23"/>
  <c r="A24"/>
  <c r="C24" s="1"/>
  <c r="A25"/>
  <c r="A26"/>
  <c r="A27"/>
  <c r="A29"/>
  <c r="C29" s="1"/>
  <c r="A28"/>
  <c r="A30"/>
  <c r="A31"/>
  <c r="A32"/>
  <c r="A33"/>
  <c r="A34"/>
  <c r="A35"/>
  <c r="C35" s="1"/>
  <c r="A36"/>
  <c r="C36" s="1"/>
  <c r="A37"/>
  <c r="C37" s="1"/>
  <c r="A38"/>
  <c r="C38"/>
  <c r="A39"/>
  <c r="A40"/>
  <c r="A41"/>
  <c r="A42"/>
  <c r="A43"/>
  <c r="C43" s="1"/>
  <c r="A44"/>
  <c r="A45"/>
  <c r="A46"/>
  <c r="A48"/>
  <c r="C48" s="1"/>
  <c r="A47"/>
  <c r="A49"/>
  <c r="A50"/>
  <c r="A51"/>
  <c r="C51" s="1"/>
  <c r="A52"/>
  <c r="A53"/>
  <c r="A54"/>
  <c r="A55"/>
  <c r="A56"/>
  <c r="A57"/>
  <c r="A58"/>
  <c r="A59"/>
  <c r="A60"/>
  <c r="A61"/>
  <c r="A62"/>
  <c r="A64"/>
  <c r="A65"/>
  <c r="A66"/>
  <c r="A67"/>
  <c r="C67" s="1"/>
  <c r="A68"/>
  <c r="A69"/>
  <c r="A70"/>
  <c r="A71"/>
  <c r="A72"/>
  <c r="A73"/>
  <c r="A74"/>
  <c r="C74" s="1"/>
  <c r="A75"/>
  <c r="A76"/>
  <c r="C76" s="1"/>
  <c r="A77"/>
  <c r="A78"/>
  <c r="C78"/>
  <c r="A79"/>
  <c r="A80"/>
  <c r="A81"/>
  <c r="A82"/>
  <c r="A83"/>
  <c r="C83"/>
  <c r="A84"/>
  <c r="C84"/>
  <c r="A85"/>
  <c r="A86"/>
  <c r="C86" s="1"/>
  <c r="A87"/>
  <c r="C87" s="1"/>
  <c r="A88"/>
  <c r="A89"/>
  <c r="A90"/>
  <c r="C90" s="1"/>
  <c r="A91"/>
  <c r="C91" s="1"/>
  <c r="A92"/>
  <c r="C92" s="1"/>
  <c r="A93"/>
  <c r="C93" s="1"/>
  <c r="A94"/>
  <c r="A95"/>
  <c r="C95" s="1"/>
  <c r="A96"/>
  <c r="A97"/>
  <c r="A98"/>
  <c r="A99"/>
  <c r="C99"/>
  <c r="A100"/>
  <c r="C100"/>
  <c r="A101"/>
  <c r="A102"/>
  <c r="A103"/>
  <c r="A104"/>
  <c r="C104" s="1"/>
  <c r="A105"/>
  <c r="A106"/>
  <c r="A107"/>
  <c r="A108"/>
  <c r="A109"/>
  <c r="A110"/>
  <c r="C110" s="1"/>
  <c r="A111"/>
  <c r="A112"/>
  <c r="A113"/>
  <c r="A114"/>
  <c r="A115"/>
  <c r="A116"/>
  <c r="C116" s="1"/>
  <c r="A117"/>
  <c r="A118"/>
  <c r="C118"/>
  <c r="A119"/>
  <c r="C119"/>
  <c r="A120"/>
  <c r="A121"/>
  <c r="F121" s="1"/>
  <c r="A122"/>
  <c r="A123"/>
  <c r="A124"/>
  <c r="C124" s="1"/>
  <c r="A125"/>
  <c r="A126"/>
  <c r="C126"/>
  <c r="A127"/>
  <c r="C127"/>
  <c r="A128"/>
  <c r="A129"/>
  <c r="C129" s="1"/>
  <c r="A130"/>
  <c r="A131"/>
  <c r="A132"/>
  <c r="C132"/>
  <c r="A133"/>
  <c r="A134"/>
  <c r="A135"/>
  <c r="A136"/>
  <c r="A137"/>
  <c r="A138"/>
  <c r="C138" s="1"/>
  <c r="A139"/>
  <c r="C139" s="1"/>
  <c r="A140"/>
  <c r="A141"/>
  <c r="C141" s="1"/>
  <c r="A142"/>
  <c r="A143"/>
  <c r="A144"/>
  <c r="C144" s="1"/>
  <c r="A145"/>
  <c r="A146"/>
  <c r="A147"/>
  <c r="A148"/>
  <c r="C148" s="1"/>
  <c r="A149"/>
  <c r="A150"/>
  <c r="A151"/>
  <c r="C151" s="1"/>
  <c r="A152"/>
  <c r="C152" s="1"/>
  <c r="A153"/>
  <c r="A154"/>
  <c r="A155"/>
  <c r="A7"/>
  <c r="C7" s="1"/>
  <c r="A9"/>
  <c r="A11"/>
  <c r="C11"/>
  <c r="A12"/>
  <c r="A13"/>
  <c r="B7"/>
  <c r="A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9"/>
  <c r="B28"/>
  <c r="B30"/>
  <c r="B31"/>
  <c r="B32"/>
  <c r="B33"/>
  <c r="B34"/>
  <c r="B35"/>
  <c r="B36"/>
  <c r="B37"/>
  <c r="B38"/>
  <c r="B39"/>
  <c r="B40"/>
  <c r="B41"/>
  <c r="B42"/>
  <c r="B43"/>
  <c r="B44"/>
  <c r="B45"/>
  <c r="B46"/>
  <c r="B48"/>
  <c r="B47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A6"/>
  <c r="C143"/>
  <c r="C135"/>
  <c r="C103"/>
  <c r="C79"/>
  <c r="C71"/>
  <c r="C39"/>
  <c r="C15"/>
  <c r="C154"/>
  <c r="C146"/>
  <c r="C130"/>
  <c r="C122"/>
  <c r="C114"/>
  <c r="C98"/>
  <c r="C82"/>
  <c r="C58"/>
  <c r="C34"/>
  <c r="C26"/>
  <c r="C145"/>
  <c r="C137"/>
  <c r="C133"/>
  <c r="C109"/>
  <c r="C105"/>
  <c r="C101"/>
  <c r="C97"/>
  <c r="C89"/>
  <c r="C85"/>
  <c r="C81"/>
  <c r="C73"/>
  <c r="C69"/>
  <c r="C65"/>
  <c r="C61"/>
  <c r="C53"/>
  <c r="C49"/>
  <c r="C45"/>
  <c r="C41"/>
  <c r="F37"/>
  <c r="C28"/>
  <c r="C21"/>
  <c r="C17"/>
  <c r="C10"/>
  <c r="C128"/>
  <c r="C112"/>
  <c r="C96"/>
  <c r="C72"/>
  <c r="C47"/>
  <c r="C32"/>
  <c r="D44"/>
  <c r="D37"/>
  <c r="D50"/>
  <c r="F104"/>
  <c r="D108"/>
  <c r="D134"/>
  <c r="F101"/>
  <c r="E117"/>
  <c r="D93"/>
  <c r="D145"/>
  <c r="D20"/>
  <c r="D72"/>
  <c r="E65"/>
  <c r="E74"/>
  <c r="D139"/>
  <c r="D166"/>
  <c r="F62"/>
  <c r="F88"/>
  <c r="E22"/>
  <c r="E6"/>
  <c r="D49"/>
  <c r="D7"/>
  <c r="D38"/>
  <c r="D101"/>
  <c r="D116"/>
  <c r="D123"/>
  <c r="D9"/>
  <c r="D46"/>
  <c r="F90"/>
  <c r="F20"/>
  <c r="E107"/>
  <c r="E91"/>
  <c r="D85"/>
  <c r="D117"/>
  <c r="D148"/>
  <c r="D143"/>
  <c r="F130"/>
  <c r="D12"/>
  <c r="D71"/>
  <c r="E20"/>
  <c r="E125"/>
  <c r="E37"/>
  <c r="E149"/>
  <c r="E90"/>
  <c r="F76"/>
  <c r="F77"/>
  <c r="F78"/>
  <c r="F59"/>
  <c r="F34"/>
  <c r="F155"/>
  <c r="F27"/>
  <c r="F94"/>
  <c r="F152"/>
  <c r="F52"/>
  <c r="E165"/>
  <c r="E9"/>
  <c r="E38"/>
  <c r="F115"/>
  <c r="F142"/>
  <c r="F58"/>
  <c r="F145"/>
  <c r="F113"/>
  <c r="F81"/>
  <c r="F49"/>
  <c r="G49" s="1"/>
  <c r="I49" s="1"/>
  <c r="F17"/>
  <c r="F84"/>
  <c r="F7"/>
  <c r="E168"/>
  <c r="E78"/>
  <c r="E137"/>
  <c r="E55"/>
  <c r="E35"/>
  <c r="E95"/>
  <c r="D162"/>
  <c r="D100"/>
  <c r="D24"/>
  <c r="D80"/>
  <c r="D30"/>
  <c r="D161"/>
  <c r="E169"/>
  <c r="E25"/>
  <c r="E145"/>
  <c r="G145" s="1"/>
  <c r="H145" s="1"/>
  <c r="E86"/>
  <c r="F92"/>
  <c r="F85"/>
  <c r="F74"/>
  <c r="F143"/>
  <c r="E71"/>
  <c r="E23"/>
  <c r="E120"/>
  <c r="D64"/>
  <c r="E166"/>
  <c r="E44"/>
  <c r="C147"/>
  <c r="C131"/>
  <c r="F23"/>
  <c r="C63"/>
  <c r="F119"/>
  <c r="C12"/>
  <c r="C150"/>
  <c r="C94"/>
  <c r="C30"/>
  <c r="E156"/>
  <c r="E45"/>
  <c r="D111"/>
  <c r="D122"/>
  <c r="D74"/>
  <c r="D102"/>
  <c r="D167"/>
  <c r="E69"/>
  <c r="E121"/>
  <c r="E11"/>
  <c r="E47"/>
  <c r="E141"/>
  <c r="E49"/>
  <c r="E119"/>
  <c r="E15"/>
  <c r="E132"/>
  <c r="E159"/>
  <c r="E162"/>
  <c r="F68"/>
  <c r="C120"/>
  <c r="F22"/>
  <c r="F86"/>
  <c r="F150"/>
  <c r="C23"/>
  <c r="F35"/>
  <c r="F99"/>
  <c r="F167"/>
  <c r="F156"/>
  <c r="C157"/>
  <c r="E157"/>
  <c r="C167"/>
  <c r="E167"/>
  <c r="G167" s="1"/>
  <c r="C136" l="1"/>
  <c r="D136"/>
  <c r="F136"/>
  <c r="F134"/>
  <c r="G134" s="1"/>
  <c r="C135" i="4" s="1"/>
  <c r="E134" i="3"/>
  <c r="C125"/>
  <c r="D125"/>
  <c r="C123"/>
  <c r="E123"/>
  <c r="C14"/>
  <c r="D14"/>
  <c r="E14"/>
  <c r="C142"/>
  <c r="D142"/>
  <c r="C140"/>
  <c r="E140"/>
  <c r="D131"/>
  <c r="E131"/>
  <c r="C117"/>
  <c r="F117"/>
  <c r="G117" s="1"/>
  <c r="C115"/>
  <c r="E115"/>
  <c r="C113"/>
  <c r="E113"/>
  <c r="G113" s="1"/>
  <c r="C114" i="4" s="1"/>
  <c r="C111" i="3"/>
  <c r="E111"/>
  <c r="F111"/>
  <c r="E109"/>
  <c r="F109"/>
  <c r="C107"/>
  <c r="F107"/>
  <c r="C70"/>
  <c r="F70"/>
  <c r="C68"/>
  <c r="D68"/>
  <c r="E68"/>
  <c r="G68" s="1"/>
  <c r="H68" s="1"/>
  <c r="C66"/>
  <c r="F66"/>
  <c r="E66"/>
  <c r="C64"/>
  <c r="F64"/>
  <c r="E64"/>
  <c r="G64" s="1"/>
  <c r="C65" i="4" s="1"/>
  <c r="C59" i="3"/>
  <c r="D59"/>
  <c r="G59" s="1"/>
  <c r="C60" i="4" s="1"/>
  <c r="E59" i="3"/>
  <c r="D57"/>
  <c r="F57"/>
  <c r="C55"/>
  <c r="F55"/>
  <c r="C22"/>
  <c r="D22"/>
  <c r="C16"/>
  <c r="D16"/>
  <c r="F16"/>
  <c r="C171"/>
  <c r="E171"/>
  <c r="F171"/>
  <c r="D171"/>
  <c r="C169"/>
  <c r="F169"/>
  <c r="C165"/>
  <c r="D165"/>
  <c r="D63"/>
  <c r="E63"/>
  <c r="G63" s="1"/>
  <c r="I63" s="1"/>
  <c r="F120"/>
  <c r="E87"/>
  <c r="D19"/>
  <c r="D81"/>
  <c r="G81" s="1"/>
  <c r="C82" i="4" s="1"/>
  <c r="D43" i="3"/>
  <c r="D47"/>
  <c r="G47" s="1"/>
  <c r="H47" s="1"/>
  <c r="D105"/>
  <c r="D130"/>
  <c r="E7"/>
  <c r="D78"/>
  <c r="D114"/>
  <c r="D34"/>
  <c r="D141"/>
  <c r="D83"/>
  <c r="D97"/>
  <c r="E19"/>
  <c r="E34"/>
  <c r="D152"/>
  <c r="D154"/>
  <c r="E130"/>
  <c r="F103"/>
  <c r="F69"/>
  <c r="G69" s="1"/>
  <c r="C70" i="4" s="1"/>
  <c r="E146" i="3"/>
  <c r="E126"/>
  <c r="E10"/>
  <c r="E110"/>
  <c r="G110" s="1"/>
  <c r="D126"/>
  <c r="D53"/>
  <c r="D135"/>
  <c r="D84"/>
  <c r="E133"/>
  <c r="F28"/>
  <c r="E139"/>
  <c r="E51"/>
  <c r="E144"/>
  <c r="E36"/>
  <c r="D110"/>
  <c r="D61"/>
  <c r="G61" s="1"/>
  <c r="C62" i="4" s="1"/>
  <c r="D137" i="3"/>
  <c r="D132"/>
  <c r="G132" s="1"/>
  <c r="C133" i="4" s="1"/>
  <c r="E154" i="3"/>
  <c r="E122"/>
  <c r="G122" s="1"/>
  <c r="C123" i="4" s="1"/>
  <c r="D112" i="3"/>
  <c r="D163"/>
  <c r="E124"/>
  <c r="E118"/>
  <c r="F116"/>
  <c r="F45"/>
  <c r="F122"/>
  <c r="F19"/>
  <c r="F83"/>
  <c r="E26"/>
  <c r="F135"/>
  <c r="F154"/>
  <c r="G154" s="1"/>
  <c r="I154" s="1"/>
  <c r="F110"/>
  <c r="F26"/>
  <c r="F124"/>
  <c r="E116"/>
  <c r="G116" s="1"/>
  <c r="H116" s="1"/>
  <c r="E127"/>
  <c r="E67"/>
  <c r="F95"/>
  <c r="F126"/>
  <c r="F137"/>
  <c r="F105"/>
  <c r="F89"/>
  <c r="F41"/>
  <c r="G41" s="1"/>
  <c r="C42" i="4" s="1"/>
  <c r="F128" i="3"/>
  <c r="F72"/>
  <c r="E160"/>
  <c r="E39"/>
  <c r="E114"/>
  <c r="E76"/>
  <c r="D150"/>
  <c r="D11"/>
  <c r="G11" s="1"/>
  <c r="C12" i="4" s="1"/>
  <c r="D41" i="3"/>
  <c r="D58"/>
  <c r="G58" s="1"/>
  <c r="C59" i="4" s="1"/>
  <c r="D160" i="3"/>
  <c r="E103"/>
  <c r="E148"/>
  <c r="E79"/>
  <c r="G79" s="1"/>
  <c r="C80" i="4" s="1"/>
  <c r="E135" i="3"/>
  <c r="F32"/>
  <c r="F53"/>
  <c r="F30"/>
  <c r="E12"/>
  <c r="F79"/>
  <c r="F15"/>
  <c r="F144"/>
  <c r="F112"/>
  <c r="F12"/>
  <c r="G12" s="1"/>
  <c r="H12" s="1"/>
  <c r="F11"/>
  <c r="F139"/>
  <c r="G139" s="1"/>
  <c r="H139" s="1"/>
  <c r="E150"/>
  <c r="E30"/>
  <c r="F160"/>
  <c r="E85"/>
  <c r="G85" s="1"/>
  <c r="I85" s="1"/>
  <c r="D76"/>
  <c r="D118"/>
  <c r="D124"/>
  <c r="D156"/>
  <c r="G156" s="1"/>
  <c r="E83"/>
  <c r="C6"/>
  <c r="D6"/>
  <c r="C8"/>
  <c r="E8"/>
  <c r="F8"/>
  <c r="C13"/>
  <c r="D13"/>
  <c r="G13" s="1"/>
  <c r="F13"/>
  <c r="C9"/>
  <c r="F9"/>
  <c r="C155"/>
  <c r="D155"/>
  <c r="E155"/>
  <c r="G155" s="1"/>
  <c r="I155" s="1"/>
  <c r="C153"/>
  <c r="F153"/>
  <c r="D153"/>
  <c r="C149"/>
  <c r="D149"/>
  <c r="D147"/>
  <c r="F147"/>
  <c r="E147"/>
  <c r="C108"/>
  <c r="E108"/>
  <c r="C106"/>
  <c r="D106"/>
  <c r="F106"/>
  <c r="C102"/>
  <c r="F102"/>
  <c r="E102"/>
  <c r="G102" s="1"/>
  <c r="C88"/>
  <c r="D88"/>
  <c r="E82"/>
  <c r="F82"/>
  <c r="C80"/>
  <c r="F80"/>
  <c r="G80" s="1"/>
  <c r="H80" s="1"/>
  <c r="C77"/>
  <c r="D77"/>
  <c r="G77" s="1"/>
  <c r="H77" s="1"/>
  <c r="E77"/>
  <c r="C75"/>
  <c r="D75"/>
  <c r="F75"/>
  <c r="E75"/>
  <c r="D73"/>
  <c r="F73"/>
  <c r="C62"/>
  <c r="D62"/>
  <c r="F60"/>
  <c r="C60"/>
  <c r="D60"/>
  <c r="G60" s="1"/>
  <c r="H60" s="1"/>
  <c r="C56"/>
  <c r="D56"/>
  <c r="G56" s="1"/>
  <c r="C57" i="4" s="1"/>
  <c r="C54" i="3"/>
  <c r="D54"/>
  <c r="E54"/>
  <c r="C52"/>
  <c r="D52"/>
  <c r="C50"/>
  <c r="E50"/>
  <c r="E48"/>
  <c r="F48"/>
  <c r="C46"/>
  <c r="F46"/>
  <c r="E46"/>
  <c r="G46" s="1"/>
  <c r="I46" s="1"/>
  <c r="F44"/>
  <c r="C44"/>
  <c r="C42"/>
  <c r="F42"/>
  <c r="E42"/>
  <c r="C40"/>
  <c r="F40"/>
  <c r="D40"/>
  <c r="G40" s="1"/>
  <c r="E40"/>
  <c r="C33"/>
  <c r="D33"/>
  <c r="E33"/>
  <c r="G33" s="1"/>
  <c r="C34" i="4" s="1"/>
  <c r="F31" i="3"/>
  <c r="E31"/>
  <c r="G31" s="1"/>
  <c r="C32" i="4" s="1"/>
  <c r="C31" i="3"/>
  <c r="F29"/>
  <c r="E29"/>
  <c r="D29"/>
  <c r="G29" s="1"/>
  <c r="I29" s="1"/>
  <c r="C27"/>
  <c r="D27"/>
  <c r="C25"/>
  <c r="F25"/>
  <c r="G25" s="1"/>
  <c r="C26" i="4" s="1"/>
  <c r="D25" i="3"/>
  <c r="C158"/>
  <c r="D158"/>
  <c r="F158"/>
  <c r="C172"/>
  <c r="E172"/>
  <c r="C170"/>
  <c r="E170"/>
  <c r="D170"/>
  <c r="C168"/>
  <c r="F168"/>
  <c r="C166"/>
  <c r="F166"/>
  <c r="F162"/>
  <c r="G162" s="1"/>
  <c r="C163" i="4" s="1"/>
  <c r="F164" i="3"/>
  <c r="F163"/>
  <c r="F131"/>
  <c r="F67"/>
  <c r="F118"/>
  <c r="F54"/>
  <c r="F132"/>
  <c r="F100"/>
  <c r="G100" s="1"/>
  <c r="C101" i="4" s="1"/>
  <c r="F36" i="3"/>
  <c r="E163"/>
  <c r="E106"/>
  <c r="E98"/>
  <c r="E142"/>
  <c r="E97"/>
  <c r="G97" s="1"/>
  <c r="C98" i="4" s="1"/>
  <c r="E13" i="3"/>
  <c r="E81"/>
  <c r="E28"/>
  <c r="E57"/>
  <c r="E99"/>
  <c r="E16"/>
  <c r="G16" s="1"/>
  <c r="H16" s="1"/>
  <c r="D172"/>
  <c r="D138"/>
  <c r="D31"/>
  <c r="D35"/>
  <c r="G35" s="1"/>
  <c r="D70"/>
  <c r="E101"/>
  <c r="C134"/>
  <c r="F172"/>
  <c r="F151"/>
  <c r="F87"/>
  <c r="F43"/>
  <c r="E27"/>
  <c r="E60"/>
  <c r="E32"/>
  <c r="E96"/>
  <c r="E158"/>
  <c r="G158" s="1"/>
  <c r="H158" s="1"/>
  <c r="F47"/>
  <c r="D103"/>
  <c r="G103" s="1"/>
  <c r="C104" i="4" s="1"/>
  <c r="F159" i="3"/>
  <c r="F149"/>
  <c r="G149" s="1"/>
  <c r="H149" s="1"/>
  <c r="F21"/>
  <c r="E161"/>
  <c r="E52"/>
  <c r="E88"/>
  <c r="E43"/>
  <c r="E73"/>
  <c r="D164"/>
  <c r="D90"/>
  <c r="G90" s="1"/>
  <c r="C91" i="4" s="1"/>
  <c r="D82" i="3"/>
  <c r="D151"/>
  <c r="D168"/>
  <c r="E58"/>
  <c r="E129"/>
  <c r="E143"/>
  <c r="E100"/>
  <c r="E18"/>
  <c r="E138"/>
  <c r="E164"/>
  <c r="F56"/>
  <c r="F140"/>
  <c r="F33"/>
  <c r="F65"/>
  <c r="F97"/>
  <c r="F129"/>
  <c r="F14"/>
  <c r="F114"/>
  <c r="G114" s="1"/>
  <c r="I114" s="1"/>
  <c r="F51"/>
  <c r="F161"/>
  <c r="E105"/>
  <c r="E151"/>
  <c r="F24"/>
  <c r="F108"/>
  <c r="F38"/>
  <c r="F138"/>
  <c r="F91"/>
  <c r="F170"/>
  <c r="F123"/>
  <c r="F146"/>
  <c r="F141"/>
  <c r="G141" s="1"/>
  <c r="C142" i="4" s="1"/>
  <c r="F10" i="3"/>
  <c r="E152"/>
  <c r="E56"/>
  <c r="E92"/>
  <c r="E53"/>
  <c r="E80"/>
  <c r="D159"/>
  <c r="G159" s="1"/>
  <c r="I159" s="1"/>
  <c r="D89"/>
  <c r="F98"/>
  <c r="F6"/>
  <c r="G6" s="1"/>
  <c r="I6" s="1"/>
  <c r="D104"/>
  <c r="D120"/>
  <c r="D146"/>
  <c r="G146" s="1"/>
  <c r="I146" s="1"/>
  <c r="D169"/>
  <c r="E72"/>
  <c r="E93"/>
  <c r="F93"/>
  <c r="F127"/>
  <c r="D8"/>
  <c r="D107"/>
  <c r="D32"/>
  <c r="D96"/>
  <c r="D48"/>
  <c r="G48" s="1"/>
  <c r="D92"/>
  <c r="D51"/>
  <c r="G51" s="1"/>
  <c r="I51" s="1"/>
  <c r="E62"/>
  <c r="E70"/>
  <c r="G70" s="1"/>
  <c r="I70" s="1"/>
  <c r="E112"/>
  <c r="F133"/>
  <c r="G133" s="1"/>
  <c r="H133" s="1"/>
  <c r="F125"/>
  <c r="D36"/>
  <c r="G36" s="1"/>
  <c r="I36" s="1"/>
  <c r="F61"/>
  <c r="E84"/>
  <c r="D39"/>
  <c r="D129"/>
  <c r="D113"/>
  <c r="D15"/>
  <c r="D86"/>
  <c r="G86" s="1"/>
  <c r="H86" s="1"/>
  <c r="D144"/>
  <c r="G144" s="1"/>
  <c r="E136"/>
  <c r="D95"/>
  <c r="D109"/>
  <c r="D115"/>
  <c r="G115" s="1"/>
  <c r="D91"/>
  <c r="D65"/>
  <c r="G65" s="1"/>
  <c r="I65" s="1"/>
  <c r="E104"/>
  <c r="C57"/>
  <c r="C121"/>
  <c r="C18"/>
  <c r="D98"/>
  <c r="F96"/>
  <c r="E94"/>
  <c r="F71"/>
  <c r="G71" s="1"/>
  <c r="I71" s="1"/>
  <c r="D23"/>
  <c r="G23" s="1"/>
  <c r="I23" s="1"/>
  <c r="E153"/>
  <c r="G153" s="1"/>
  <c r="H153" s="1"/>
  <c r="F63"/>
  <c r="D94"/>
  <c r="D66"/>
  <c r="D21"/>
  <c r="F50"/>
  <c r="G50" s="1"/>
  <c r="I50" s="1"/>
  <c r="E128"/>
  <c r="E41"/>
  <c r="E24"/>
  <c r="D128"/>
  <c r="D87"/>
  <c r="G87" s="1"/>
  <c r="I87" s="1"/>
  <c r="D79"/>
  <c r="D121"/>
  <c r="D99"/>
  <c r="G99" s="1"/>
  <c r="D18"/>
  <c r="G18" s="1"/>
  <c r="C19" i="4" s="1"/>
  <c r="E21" i="3"/>
  <c r="D45"/>
  <c r="G45" s="1"/>
  <c r="H45" s="1"/>
  <c r="D26"/>
  <c r="E17"/>
  <c r="D127"/>
  <c r="D119"/>
  <c r="G119" s="1"/>
  <c r="C120" i="4" s="1"/>
  <c r="D69" i="3"/>
  <c r="D42"/>
  <c r="G42" s="1"/>
  <c r="I42" s="1"/>
  <c r="D133"/>
  <c r="D28"/>
  <c r="G28" s="1"/>
  <c r="H28" s="1"/>
  <c r="D10"/>
  <c r="D67"/>
  <c r="G67" s="1"/>
  <c r="D140"/>
  <c r="D17"/>
  <c r="G17" s="1"/>
  <c r="I17" s="1"/>
  <c r="D55"/>
  <c r="D157"/>
  <c r="G157" s="1"/>
  <c r="I157" s="1"/>
  <c r="E61"/>
  <c r="E89"/>
  <c r="F148"/>
  <c r="G148" s="1"/>
  <c r="C149" i="4" s="1"/>
  <c r="F39" i="3"/>
  <c r="F165"/>
  <c r="G161"/>
  <c r="C162" i="4" s="1"/>
  <c r="G55" i="3"/>
  <c r="H55" s="1"/>
  <c r="G127"/>
  <c r="C128" i="4" s="1"/>
  <c r="G101" i="3"/>
  <c r="C102" i="4" s="1"/>
  <c r="G137" i="3"/>
  <c r="C138" i="4" s="1"/>
  <c r="G126" i="3"/>
  <c r="H126" s="1"/>
  <c r="G160"/>
  <c r="H160" s="1"/>
  <c r="G135"/>
  <c r="H135" s="1"/>
  <c r="G34"/>
  <c r="C35" i="4" s="1"/>
  <c r="G150" i="3"/>
  <c r="H150" s="1"/>
  <c r="G15"/>
  <c r="I15" s="1"/>
  <c r="G172"/>
  <c r="C173" i="4" s="1"/>
  <c r="G44" i="3"/>
  <c r="H44" s="1"/>
  <c r="G82"/>
  <c r="C83" i="4" s="1"/>
  <c r="G168" i="3"/>
  <c r="C169" i="4" s="1"/>
  <c r="G78" i="3"/>
  <c r="I78" s="1"/>
  <c r="G37"/>
  <c r="I37" s="1"/>
  <c r="G130"/>
  <c r="H130" s="1"/>
  <c r="G105"/>
  <c r="C106" i="4" s="1"/>
  <c r="G143" i="3"/>
  <c r="C144" i="4" s="1"/>
  <c r="G120" i="3"/>
  <c r="H120" s="1"/>
  <c r="G107"/>
  <c r="H107" s="1"/>
  <c r="G38"/>
  <c r="C39" i="4" s="1"/>
  <c r="G22" i="3"/>
  <c r="C23" i="4" s="1"/>
  <c r="G30" i="3"/>
  <c r="I30" s="1"/>
  <c r="G76"/>
  <c r="C77" i="4" s="1"/>
  <c r="G32" i="3"/>
  <c r="C33" i="4" s="1"/>
  <c r="G112" i="3"/>
  <c r="I112" s="1"/>
  <c r="G166"/>
  <c r="C167" i="4" s="1"/>
  <c r="G72" i="3"/>
  <c r="C73" i="4" s="1"/>
  <c r="G164" i="3"/>
  <c r="C165" i="4" s="1"/>
  <c r="G142" i="3"/>
  <c r="H142" s="1"/>
  <c r="G62"/>
  <c r="C63" i="4" s="1"/>
  <c r="H49" i="3"/>
  <c r="I167"/>
  <c r="H167"/>
  <c r="C168" i="4"/>
  <c r="C50"/>
  <c r="G8" i="3"/>
  <c r="H8" s="1"/>
  <c r="G9"/>
  <c r="G140"/>
  <c r="G125"/>
  <c r="G123"/>
  <c r="G111"/>
  <c r="G92"/>
  <c r="G75"/>
  <c r="I75" s="1"/>
  <c r="G52"/>
  <c r="G27"/>
  <c r="G20"/>
  <c r="G14"/>
  <c r="G7"/>
  <c r="C8" i="4" s="1"/>
  <c r="G152" i="3"/>
  <c r="H152" s="1"/>
  <c r="G124"/>
  <c r="C125" i="4" s="1"/>
  <c r="G95" i="3"/>
  <c r="G91"/>
  <c r="H91" s="1"/>
  <c r="G74"/>
  <c r="H74" s="1"/>
  <c r="G43"/>
  <c r="H43" s="1"/>
  <c r="G19"/>
  <c r="I19" s="1"/>
  <c r="C4"/>
  <c r="I145"/>
  <c r="C146" i="4"/>
  <c r="G151" i="3" l="1"/>
  <c r="G138"/>
  <c r="C139" i="4" s="1"/>
  <c r="G98" i="3"/>
  <c r="I98" s="1"/>
  <c r="G170"/>
  <c r="C171" i="4" s="1"/>
  <c r="G73" i="3"/>
  <c r="H73" s="1"/>
  <c r="G88"/>
  <c r="C89" i="4" s="1"/>
  <c r="G108" i="3"/>
  <c r="I108" s="1"/>
  <c r="G147"/>
  <c r="I147" s="1"/>
  <c r="G84"/>
  <c r="C85" i="4" s="1"/>
  <c r="G53" i="3"/>
  <c r="C54" i="4" s="1"/>
  <c r="G57" i="3"/>
  <c r="C58" i="4" s="1"/>
  <c r="C41"/>
  <c r="H40" i="3"/>
  <c r="I90"/>
  <c r="H90"/>
  <c r="G165"/>
  <c r="H165" s="1"/>
  <c r="G10"/>
  <c r="C11" i="4" s="1"/>
  <c r="G26" i="3"/>
  <c r="C27" i="4" s="1"/>
  <c r="G66" i="3"/>
  <c r="H66" s="1"/>
  <c r="G104"/>
  <c r="H104" s="1"/>
  <c r="G109"/>
  <c r="G136"/>
  <c r="H136" s="1"/>
  <c r="G96"/>
  <c r="I96" s="1"/>
  <c r="G93"/>
  <c r="C94" i="4" s="1"/>
  <c r="G169" i="3"/>
  <c r="C170" i="4" s="1"/>
  <c r="G129" i="3"/>
  <c r="G106"/>
  <c r="G118"/>
  <c r="G131"/>
  <c r="G83"/>
  <c r="I109"/>
  <c r="H109"/>
  <c r="C110" i="4"/>
  <c r="I35" i="3"/>
  <c r="C36" i="4"/>
  <c r="H35" i="3"/>
  <c r="G39"/>
  <c r="I39" s="1"/>
  <c r="G89"/>
  <c r="C90" i="4" s="1"/>
  <c r="G121" i="3"/>
  <c r="H121" s="1"/>
  <c r="G24"/>
  <c r="C25" i="4" s="1"/>
  <c r="G94" i="3"/>
  <c r="C95" i="4" s="1"/>
  <c r="G54" i="3"/>
  <c r="G163"/>
  <c r="G171"/>
  <c r="H72"/>
  <c r="C155" i="4"/>
  <c r="C45"/>
  <c r="G128" i="3"/>
  <c r="I128" s="1"/>
  <c r="G21"/>
  <c r="C22" i="4" s="1"/>
  <c r="E4" i="3"/>
  <c r="C67" i="4"/>
  <c r="D4" i="3"/>
  <c r="F4"/>
  <c r="I73"/>
  <c r="C109" i="4"/>
  <c r="H99" i="3"/>
  <c r="I99"/>
  <c r="C100" i="4"/>
  <c r="H62" i="3"/>
  <c r="C137" i="4"/>
  <c r="I55" i="3"/>
  <c r="I170"/>
  <c r="I59"/>
  <c r="C150" i="4"/>
  <c r="C154"/>
  <c r="I127" i="3"/>
  <c r="H56"/>
  <c r="I56"/>
  <c r="I105"/>
  <c r="C38" i="4"/>
  <c r="I28" i="3"/>
  <c r="C147" i="4"/>
  <c r="I153" i="3"/>
  <c r="I22"/>
  <c r="H113"/>
  <c r="C115" i="4"/>
  <c r="H137" i="3"/>
  <c r="C127" i="4"/>
  <c r="C66"/>
  <c r="C121"/>
  <c r="H146" i="3"/>
  <c r="C134" i="4"/>
  <c r="I113" i="3"/>
  <c r="I64"/>
  <c r="C151" i="4"/>
  <c r="H161" i="3"/>
  <c r="I158"/>
  <c r="I133"/>
  <c r="H65"/>
  <c r="H127"/>
  <c r="H132"/>
  <c r="I161"/>
  <c r="C56" i="4"/>
  <c r="I134" i="3"/>
  <c r="I16"/>
  <c r="C148" i="4"/>
  <c r="I169" i="3"/>
  <c r="I101"/>
  <c r="C29" i="4"/>
  <c r="I77" i="3"/>
  <c r="H134"/>
  <c r="C81" i="4"/>
  <c r="I86" i="3"/>
  <c r="H21"/>
  <c r="H166"/>
  <c r="H63"/>
  <c r="H58"/>
  <c r="H128"/>
  <c r="C160" i="4"/>
  <c r="I58" i="3"/>
  <c r="I45"/>
  <c r="I66"/>
  <c r="H101"/>
  <c r="C46" i="4"/>
  <c r="H122" i="3"/>
  <c r="H78"/>
  <c r="C17" i="4"/>
  <c r="I84" i="3"/>
  <c r="I32"/>
  <c r="H168"/>
  <c r="I126"/>
  <c r="I150"/>
  <c r="I135"/>
  <c r="C18" i="4"/>
  <c r="C143"/>
  <c r="I120" i="3"/>
  <c r="I60"/>
  <c r="I94"/>
  <c r="C51" i="4"/>
  <c r="C161"/>
  <c r="H59" i="3"/>
  <c r="H70"/>
  <c r="I72"/>
  <c r="H108"/>
  <c r="C61" i="4"/>
  <c r="I31" i="3"/>
  <c r="C122" i="4"/>
  <c r="I137" i="3"/>
  <c r="I166"/>
  <c r="C87" i="4"/>
  <c r="C64"/>
  <c r="C48"/>
  <c r="H154" i="3"/>
  <c r="I40"/>
  <c r="I12"/>
  <c r="H100"/>
  <c r="H164"/>
  <c r="H159"/>
  <c r="H64"/>
  <c r="I168"/>
  <c r="H10"/>
  <c r="H22"/>
  <c r="H31"/>
  <c r="I47"/>
  <c r="C71" i="4"/>
  <c r="C97"/>
  <c r="I80" i="3"/>
  <c r="C166" i="4"/>
  <c r="H57" i="3"/>
  <c r="H114"/>
  <c r="I130"/>
  <c r="I149"/>
  <c r="I121"/>
  <c r="I107"/>
  <c r="I57"/>
  <c r="C13" i="4"/>
  <c r="C108"/>
  <c r="H32" i="3"/>
  <c r="C74" i="4"/>
  <c r="H53" i="3"/>
  <c r="C131" i="4"/>
  <c r="H33" i="3"/>
  <c r="H76"/>
  <c r="C136" i="4"/>
  <c r="I8" i="3"/>
  <c r="C156" i="4"/>
  <c r="I69" i="3"/>
  <c r="H97"/>
  <c r="C159" i="4"/>
  <c r="I34" i="3"/>
  <c r="I143"/>
  <c r="I160"/>
  <c r="C24" i="4"/>
  <c r="H105" i="3"/>
  <c r="H30"/>
  <c r="H94"/>
  <c r="H34"/>
  <c r="I79"/>
  <c r="H50"/>
  <c r="H37"/>
  <c r="H23"/>
  <c r="H18"/>
  <c r="H11"/>
  <c r="I103"/>
  <c r="C86" i="4"/>
  <c r="H143" i="3"/>
  <c r="I132"/>
  <c r="I172"/>
  <c r="H103"/>
  <c r="I38"/>
  <c r="I62"/>
  <c r="H41"/>
  <c r="I76"/>
  <c r="I41"/>
  <c r="C117" i="4"/>
  <c r="H85" i="3"/>
  <c r="C47" i="4"/>
  <c r="I116" i="3"/>
  <c r="H17"/>
  <c r="H162"/>
  <c r="H172"/>
  <c r="I82"/>
  <c r="H79"/>
  <c r="C40" i="4"/>
  <c r="I139" i="3"/>
  <c r="C16" i="4"/>
  <c r="H169" i="3"/>
  <c r="C79" i="4"/>
  <c r="I33" i="3"/>
  <c r="C113" i="4"/>
  <c r="H71" i="3"/>
  <c r="I122"/>
  <c r="H69"/>
  <c r="H82"/>
  <c r="I44"/>
  <c r="I11"/>
  <c r="H39"/>
  <c r="C140" i="4"/>
  <c r="H155" i="3"/>
  <c r="I18"/>
  <c r="H15"/>
  <c r="C31" i="4"/>
  <c r="C72"/>
  <c r="C99"/>
  <c r="H112" i="3"/>
  <c r="H38"/>
  <c r="C76" i="4"/>
  <c r="H19" i="3"/>
  <c r="H87"/>
  <c r="H7"/>
  <c r="C9" i="4"/>
  <c r="I81" i="3"/>
  <c r="I138"/>
  <c r="C92" i="4"/>
  <c r="I21" i="3"/>
  <c r="I91"/>
  <c r="H157"/>
  <c r="I61"/>
  <c r="H61"/>
  <c r="H84"/>
  <c r="I100"/>
  <c r="I164"/>
  <c r="I119"/>
  <c r="H119"/>
  <c r="I10"/>
  <c r="H6"/>
  <c r="H25"/>
  <c r="I142"/>
  <c r="H96"/>
  <c r="I25"/>
  <c r="C78" i="4"/>
  <c r="C7"/>
  <c r="H81" i="3"/>
  <c r="H36"/>
  <c r="H75"/>
  <c r="I141"/>
  <c r="C158" i="4"/>
  <c r="H141" i="3"/>
  <c r="H42"/>
  <c r="I7"/>
  <c r="I97"/>
  <c r="H98"/>
  <c r="H170"/>
  <c r="C69" i="4"/>
  <c r="H46" i="3"/>
  <c r="I124"/>
  <c r="C37" i="4"/>
  <c r="C75"/>
  <c r="I162" i="3"/>
  <c r="C20" i="4"/>
  <c r="G4" i="3"/>
  <c r="C43" i="4"/>
  <c r="C88"/>
  <c r="I156" i="3"/>
  <c r="C157" i="4"/>
  <c r="H156" i="3"/>
  <c r="I24"/>
  <c r="C49" i="4"/>
  <c r="H48" i="3"/>
  <c r="H95"/>
  <c r="I95"/>
  <c r="C96" i="4"/>
  <c r="C145"/>
  <c r="I144" i="3"/>
  <c r="H144"/>
  <c r="C153" i="4"/>
  <c r="I152" i="3"/>
  <c r="C15" i="4"/>
  <c r="I14" i="3"/>
  <c r="H14"/>
  <c r="C28" i="4"/>
  <c r="I27" i="3"/>
  <c r="H27"/>
  <c r="I88"/>
  <c r="H102"/>
  <c r="I102"/>
  <c r="C103" i="4"/>
  <c r="H115" i="3"/>
  <c r="C116" i="4"/>
  <c r="I115" i="3"/>
  <c r="H123"/>
  <c r="I123"/>
  <c r="C124" i="4"/>
  <c r="C152"/>
  <c r="I151" i="3"/>
  <c r="H151"/>
  <c r="H13"/>
  <c r="C14" i="4"/>
  <c r="I13" i="3"/>
  <c r="C30" i="4"/>
  <c r="H29" i="3"/>
  <c r="C44" i="4"/>
  <c r="I43" i="3"/>
  <c r="H51"/>
  <c r="C52" i="4"/>
  <c r="H93" i="3"/>
  <c r="I110"/>
  <c r="H110"/>
  <c r="C111" i="4"/>
  <c r="I148" i="3"/>
  <c r="H148"/>
  <c r="C21" i="4"/>
  <c r="I20" i="3"/>
  <c r="H20"/>
  <c r="I52"/>
  <c r="C53" i="4"/>
  <c r="H52" i="3"/>
  <c r="H92"/>
  <c r="I92"/>
  <c r="C93" i="4"/>
  <c r="C112"/>
  <c r="H111" i="3"/>
  <c r="I111"/>
  <c r="C118" i="4"/>
  <c r="I117" i="3"/>
  <c r="H117"/>
  <c r="I125"/>
  <c r="H125"/>
  <c r="C126" i="4"/>
  <c r="H140" i="3"/>
  <c r="C141" i="4"/>
  <c r="I140" i="3"/>
  <c r="C10" i="4"/>
  <c r="I9" i="3"/>
  <c r="H9"/>
  <c r="I68"/>
  <c r="I48"/>
  <c r="H124"/>
  <c r="I74"/>
  <c r="H67"/>
  <c r="C68" i="4"/>
  <c r="I67" i="3"/>
  <c r="H138" l="1"/>
  <c r="I93"/>
  <c r="H88"/>
  <c r="C129" i="4"/>
  <c r="H89" i="3"/>
  <c r="H26"/>
  <c r="H147"/>
  <c r="I53"/>
  <c r="I83"/>
  <c r="C84" i="4"/>
  <c r="H83" i="3"/>
  <c r="I118"/>
  <c r="C119" i="4"/>
  <c r="H118" i="3"/>
  <c r="I129"/>
  <c r="H129"/>
  <c r="C130" i="4"/>
  <c r="C132"/>
  <c r="H131" i="3"/>
  <c r="I131"/>
  <c r="I106"/>
  <c r="H106"/>
  <c r="C107" i="4"/>
  <c r="H24" i="3"/>
  <c r="I89"/>
  <c r="I104"/>
  <c r="I26"/>
  <c r="C105" i="4"/>
  <c r="I165" i="3"/>
  <c r="I136"/>
  <c r="I163"/>
  <c r="H163"/>
  <c r="C164" i="4"/>
  <c r="C172"/>
  <c r="I171" i="3"/>
  <c r="H171"/>
  <c r="I54"/>
  <c r="C55" i="4"/>
  <c r="H54" i="3"/>
  <c r="H4" l="1"/>
  <c r="I4"/>
  <c r="H3"/>
</calcChain>
</file>

<file path=xl/sharedStrings.xml><?xml version="1.0" encoding="utf-8"?>
<sst xmlns="http://schemas.openxmlformats.org/spreadsheetml/2006/main" count="671" uniqueCount="226">
  <si>
    <t xml:space="preserve">Journal des entrées et sorties de stock </t>
  </si>
  <si>
    <t>Pensé a enregistré toute modification dans le One Drive</t>
  </si>
  <si>
    <t>Espece</t>
  </si>
  <si>
    <t xml:space="preserve">TRAVAUX EN COURS </t>
  </si>
  <si>
    <t>Virement</t>
  </si>
  <si>
    <t>Cheque</t>
  </si>
  <si>
    <t xml:space="preserve">Date du mouvement </t>
  </si>
  <si>
    <t>Choisir référence du produit</t>
  </si>
  <si>
    <t>Rappel description produit</t>
  </si>
  <si>
    <t>Entrées</t>
  </si>
  <si>
    <t>Sorties
VENDU</t>
  </si>
  <si>
    <t>Sorties
PERDU \ CASSE</t>
  </si>
  <si>
    <t>Référence Facture</t>
  </si>
  <si>
    <t>Référence Souche</t>
  </si>
  <si>
    <t>Moyens de paiement</t>
  </si>
  <si>
    <r>
      <rPr>
        <b/>
        <sz val="18"/>
        <color theme="1"/>
        <rFont val="Calibri"/>
        <family val="2"/>
        <scheme val="minor"/>
      </rPr>
      <t xml:space="preserve">                                </t>
    </r>
    <r>
      <rPr>
        <b/>
        <u/>
        <sz val="18"/>
        <color theme="1"/>
        <rFont val="Calibri"/>
        <family val="2"/>
        <scheme val="minor"/>
      </rPr>
      <t>Etat des stocks à jour au :</t>
    </r>
  </si>
  <si>
    <t xml:space="preserve">marquer € des sommes vendu par mois </t>
  </si>
  <si>
    <t>Référence produit</t>
  </si>
  <si>
    <t>Description</t>
  </si>
  <si>
    <t>Stock initial</t>
  </si>
  <si>
    <t>Somme des entrées</t>
  </si>
  <si>
    <t>Somme des vendus</t>
  </si>
  <si>
    <t>Somme des pertes et casses</t>
  </si>
  <si>
    <t>Stock Final</t>
  </si>
  <si>
    <t>Valeur - €</t>
  </si>
  <si>
    <t>Valeur a la Vente</t>
  </si>
  <si>
    <r>
      <rPr>
        <b/>
        <sz val="16"/>
        <color theme="1"/>
        <rFont val="Calibri"/>
        <family val="2"/>
        <scheme val="minor"/>
      </rPr>
      <t xml:space="preserve">                        </t>
    </r>
    <r>
      <rPr>
        <b/>
        <u/>
        <sz val="16"/>
        <color theme="1"/>
        <rFont val="Calibri"/>
        <family val="2"/>
        <scheme val="minor"/>
      </rPr>
      <t>Etat des stocks à jour au :</t>
    </r>
  </si>
  <si>
    <t>Mois</t>
  </si>
  <si>
    <t>Sommes encaisé grasse au vente</t>
  </si>
  <si>
    <t xml:space="preserve"> 31/01/2019</t>
  </si>
  <si>
    <t>Base des produits</t>
  </si>
  <si>
    <t>Couleur</t>
  </si>
  <si>
    <t>Taille</t>
  </si>
  <si>
    <t>Prix d'achat</t>
  </si>
  <si>
    <t>Prix de vente</t>
  </si>
  <si>
    <t>Difference de prix</t>
  </si>
  <si>
    <t>Catégorie</t>
  </si>
  <si>
    <t>0267</t>
  </si>
  <si>
    <t>Gourde</t>
  </si>
  <si>
    <t>Bleu</t>
  </si>
  <si>
    <t>800ml</t>
  </si>
  <si>
    <t>Accessoire</t>
  </si>
  <si>
    <t>0269</t>
  </si>
  <si>
    <t>Jaune</t>
  </si>
  <si>
    <t>550ml</t>
  </si>
  <si>
    <t>0271</t>
  </si>
  <si>
    <t>Noir</t>
  </si>
  <si>
    <t>400ml</t>
  </si>
  <si>
    <t>Distributeur Lampe</t>
  </si>
  <si>
    <t>Aleatoire</t>
  </si>
  <si>
    <t>Peigne Vivog</t>
  </si>
  <si>
    <t>Déméloir Vivog</t>
  </si>
  <si>
    <t>Déméloir Double Vivog</t>
  </si>
  <si>
    <t>Trixie Distributeur</t>
  </si>
  <si>
    <t>Vert</t>
  </si>
  <si>
    <t>Rouleaux de Sacs</t>
  </si>
  <si>
    <t>Peigne Sous Poil Zoofari</t>
  </si>
  <si>
    <t>Trixie Spielzeug</t>
  </si>
  <si>
    <t>M</t>
  </si>
  <si>
    <t>jouet</t>
  </si>
  <si>
    <t>Trixie Vinyl Spielzeug</t>
  </si>
  <si>
    <t>S</t>
  </si>
  <si>
    <t>Longe</t>
  </si>
  <si>
    <t>3000x20</t>
  </si>
  <si>
    <t>Laisse</t>
  </si>
  <si>
    <t>Target Tapette</t>
  </si>
  <si>
    <t xml:space="preserve">Colier Etrangleur Fine Maille Acier Chromé </t>
  </si>
  <si>
    <t>Gris</t>
  </si>
  <si>
    <t>Collier</t>
  </si>
  <si>
    <t xml:space="preserve">Semi Nylon </t>
  </si>
  <si>
    <t>Kong Knots</t>
  </si>
  <si>
    <t>Beige</t>
  </si>
  <si>
    <t>Apportable Phosforescent</t>
  </si>
  <si>
    <t>Muselière Trixie</t>
  </si>
  <si>
    <t>Muselière</t>
  </si>
  <si>
    <t>Trixie Honde Spilzeug</t>
  </si>
  <si>
    <t>Laisse Multiposition Hunter</t>
  </si>
  <si>
    <t>2000x10</t>
  </si>
  <si>
    <t>Zooplus Lanceur de Balle</t>
  </si>
  <si>
    <t>Laisse Reflect Gomme avec Poignée</t>
  </si>
  <si>
    <t>Orange</t>
  </si>
  <si>
    <t>1500x20</t>
  </si>
  <si>
    <t>2000x20</t>
  </si>
  <si>
    <t>Longe Reflect Gomme sans Poignée</t>
  </si>
  <si>
    <t>5000x20</t>
  </si>
  <si>
    <t>Soft Gomme courte</t>
  </si>
  <si>
    <t>400x20</t>
  </si>
  <si>
    <t>Multiposition Soft Gomme</t>
  </si>
  <si>
    <t xml:space="preserve">Laisse avec Poignée </t>
  </si>
  <si>
    <t>rouge</t>
  </si>
  <si>
    <t>Rouge</t>
  </si>
  <si>
    <t>Multiposition Gomme</t>
  </si>
  <si>
    <t>Rose</t>
  </si>
  <si>
    <t>2000x14</t>
  </si>
  <si>
    <t>Courte Gomme</t>
  </si>
  <si>
    <t>Longe Color Gomme sans Poignée</t>
  </si>
  <si>
    <t>3000x14</t>
  </si>
  <si>
    <t>Longe de Dressage Coton</t>
  </si>
  <si>
    <t>Blanc\Bleu</t>
  </si>
  <si>
    <t>5000x10</t>
  </si>
  <si>
    <t>10000x10</t>
  </si>
  <si>
    <t xml:space="preserve">Laisse Lasso Biothane </t>
  </si>
  <si>
    <t>1500x12</t>
  </si>
  <si>
    <t>Laisse Biothane</t>
  </si>
  <si>
    <t>2000x19</t>
  </si>
  <si>
    <t>Multiposition Biothane</t>
  </si>
  <si>
    <t>Laisse Biothane Fluo</t>
  </si>
  <si>
    <t>1500x16</t>
  </si>
  <si>
    <t>Harnais Halti</t>
  </si>
  <si>
    <t>L</t>
  </si>
  <si>
    <t>Muselière Police</t>
  </si>
  <si>
    <t>Maron</t>
  </si>
  <si>
    <t>T4</t>
  </si>
  <si>
    <t>Muselière Plastique</t>
  </si>
  <si>
    <t>M14 L4</t>
  </si>
  <si>
    <t>M15 L5</t>
  </si>
  <si>
    <t>M16 L5</t>
  </si>
  <si>
    <t>M19 L6</t>
  </si>
  <si>
    <t>M24 L7</t>
  </si>
  <si>
    <t>M25 L7</t>
  </si>
  <si>
    <t>M26 L7</t>
  </si>
  <si>
    <t>M28 L8</t>
  </si>
  <si>
    <t>Muselière Baskerville Ultra</t>
  </si>
  <si>
    <t>T1</t>
  </si>
  <si>
    <t>T3</t>
  </si>
  <si>
    <t>Muselière Nylon</t>
  </si>
  <si>
    <t>5XL</t>
  </si>
  <si>
    <t>Muselière Nylon Réglable</t>
  </si>
  <si>
    <t>XXL</t>
  </si>
  <si>
    <t>Muselière Anatomique 'Dalton'</t>
  </si>
  <si>
    <t>32x20</t>
  </si>
  <si>
    <t>35x45</t>
  </si>
  <si>
    <t>Muselière Anatomique 'CLASIC'</t>
  </si>
  <si>
    <t>35x25</t>
  </si>
  <si>
    <t>Peigne Plateau Europet</t>
  </si>
  <si>
    <t>Laisse Oxylone</t>
  </si>
  <si>
    <t>2000x16</t>
  </si>
  <si>
    <t>Difac Boudin de Rappel</t>
  </si>
  <si>
    <t>20cm</t>
  </si>
  <si>
    <t>30cm</t>
  </si>
  <si>
    <t>Tapis Aqua CoolKaeper</t>
  </si>
  <si>
    <t>90x80</t>
  </si>
  <si>
    <t>100x90</t>
  </si>
  <si>
    <t>Muselière D&amp;D</t>
  </si>
  <si>
    <t>Bracelet Aqua CoolKaeper</t>
  </si>
  <si>
    <t>Sacoche a Friandise Animals</t>
  </si>
  <si>
    <t>Pet Gear</t>
  </si>
  <si>
    <t>Zolux Jouet a Mordre</t>
  </si>
  <si>
    <t>Multi</t>
  </si>
  <si>
    <t>Colier Semi Double Rangs Acier Chromé</t>
  </si>
  <si>
    <t>Colier Semi Double Rangs Fin Acier Chromé</t>
  </si>
  <si>
    <t>Colier Semi Double Fine Maille Curogan</t>
  </si>
  <si>
    <t>Or</t>
  </si>
  <si>
    <t>Colier Etrangleur Moyen Maille Acier Chromé</t>
  </si>
  <si>
    <t>Colier Etrangleur Grosse Maille Chromé</t>
  </si>
  <si>
    <t>Colier Etrangleur Grosse Maille Acier Chromé</t>
  </si>
  <si>
    <t>Semi Nylon</t>
  </si>
  <si>
    <t>Collier Riveté</t>
  </si>
  <si>
    <t>60x20</t>
  </si>
  <si>
    <t>65x30</t>
  </si>
  <si>
    <t>Licol Halti</t>
  </si>
  <si>
    <t>Collier Cousu Double</t>
  </si>
  <si>
    <t>Collier Cuir</t>
  </si>
  <si>
    <t>40x18</t>
  </si>
  <si>
    <t>32x12</t>
  </si>
  <si>
    <t>45x20</t>
  </si>
  <si>
    <t xml:space="preserve">Collier Fluorescent </t>
  </si>
  <si>
    <t>45x25</t>
  </si>
  <si>
    <t>50x25</t>
  </si>
  <si>
    <t>60x35</t>
  </si>
  <si>
    <t>Collier Biothane Fluo</t>
  </si>
  <si>
    <t>55x25</t>
  </si>
  <si>
    <t>Collier Biothane Reflechissant</t>
  </si>
  <si>
    <t>Collier Biothane Camouflage</t>
  </si>
  <si>
    <t>50x19</t>
  </si>
  <si>
    <t>60x25</t>
  </si>
  <si>
    <t>65x25</t>
  </si>
  <si>
    <t>40x19</t>
  </si>
  <si>
    <t>Nite Dawg</t>
  </si>
  <si>
    <t>Karlie</t>
  </si>
  <si>
    <t>Clix animals</t>
  </si>
  <si>
    <t>Starmark</t>
  </si>
  <si>
    <t>Starmark Delux</t>
  </si>
  <si>
    <t>Clix Target Sticks</t>
  </si>
  <si>
    <t>15x70</t>
  </si>
  <si>
    <t>Toilet Training Bells</t>
  </si>
  <si>
    <t>Chuckit Ball Lanceur de Balles ' sport '</t>
  </si>
  <si>
    <t>Chuckit Ball Lanceur de Balles</t>
  </si>
  <si>
    <t>Chuckit Erratic Ball</t>
  </si>
  <si>
    <t>Chuckit Fanatic Ball</t>
  </si>
  <si>
    <t>Chuckit Floppy Tug</t>
  </si>
  <si>
    <t>M\L</t>
  </si>
  <si>
    <t>Starmark ChewBall</t>
  </si>
  <si>
    <t>Karlie Flamingo Ball Catch</t>
  </si>
  <si>
    <t>Flamingo Rubber Ball</t>
  </si>
  <si>
    <t>Karlie Flamingo Balle Pattes</t>
  </si>
  <si>
    <t>Jolly Pets Flotteur</t>
  </si>
  <si>
    <t>XL</t>
  </si>
  <si>
    <t>Dogzilla Œuf Dino</t>
  </si>
  <si>
    <t>Dogzilla Snarl Tug</t>
  </si>
  <si>
    <t>Kong Wobber Distributeur</t>
  </si>
  <si>
    <t>Kong Goodie Bone</t>
  </si>
  <si>
    <t>XS</t>
  </si>
  <si>
    <t>Kong Binkie</t>
  </si>
  <si>
    <t>Kong Classique</t>
  </si>
  <si>
    <t>Kong Dura Soft</t>
  </si>
  <si>
    <t>Kong Shakers</t>
  </si>
  <si>
    <t>Violet</t>
  </si>
  <si>
    <t>Difac Corde 4 nœuds</t>
  </si>
  <si>
    <t>West Paw Bumi</t>
  </si>
  <si>
    <t>Xs</t>
  </si>
  <si>
    <t>Spot Lit</t>
  </si>
  <si>
    <t>Dr.Clauder's Petit Modele 80g Chicken</t>
  </si>
  <si>
    <t>Friandise</t>
  </si>
  <si>
    <t>Dr.Clauder's Grand Modele 500g</t>
  </si>
  <si>
    <t>Laisse Multiposition Daytona</t>
  </si>
  <si>
    <t>2000X15</t>
  </si>
  <si>
    <t>AC00023</t>
  </si>
  <si>
    <t>Eliminator Vivog Duo</t>
  </si>
  <si>
    <t>GD15226</t>
  </si>
  <si>
    <t>Carrefour Corde 2 nœuds</t>
  </si>
  <si>
    <t>KFA0025210R</t>
  </si>
  <si>
    <t>Karlie Flamingo Ruffus Aqua</t>
  </si>
  <si>
    <t>Stock Théorique</t>
  </si>
  <si>
    <t>Stock Réel</t>
  </si>
  <si>
    <t>SOMMES</t>
  </si>
</sst>
</file>

<file path=xl/styles.xml><?xml version="1.0" encoding="utf-8"?>
<styleSheet xmlns="http://schemas.openxmlformats.org/spreadsheetml/2006/main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C]_-;\-* #,##0.00\ [$€-40C]_-;_-* &quot;-&quot;??\ [$€-40C]_-;_-@_-"/>
    <numFmt numFmtId="166" formatCode=";;;"/>
    <numFmt numFmtId="170" formatCode="mmm\-yyyy"/>
  </numFmts>
  <fonts count="1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theme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7"/>
      <color rgb="FFFF0000"/>
      <name val="Calibri"/>
      <family val="2"/>
      <scheme val="minor"/>
    </font>
    <font>
      <b/>
      <u/>
      <sz val="16.5"/>
      <color rgb="FFFF0000"/>
      <name val="Calibri"/>
      <family val="2"/>
      <scheme val="minor"/>
    </font>
    <font>
      <b/>
      <u/>
      <sz val="22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rgb="FF30303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5" fillId="0" borderId="0" xfId="0" applyFont="1" applyAlignment="1">
      <alignment vertical="center"/>
    </xf>
    <xf numFmtId="0" fontId="0" fillId="3" borderId="1" xfId="0" applyFill="1" applyBorder="1"/>
    <xf numFmtId="0" fontId="0" fillId="3" borderId="3" xfId="0" applyFill="1" applyBorder="1"/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0" fillId="3" borderId="2" xfId="0" applyFill="1" applyBorder="1"/>
    <xf numFmtId="0" fontId="0" fillId="0" borderId="4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center"/>
    </xf>
    <xf numFmtId="165" fontId="0" fillId="3" borderId="3" xfId="0" applyNumberFormat="1" applyFill="1" applyBorder="1" applyAlignment="1">
      <alignment horizontal="right" vertical="center"/>
    </xf>
    <xf numFmtId="164" fontId="0" fillId="3" borderId="3" xfId="0" applyNumberFormat="1" applyFill="1" applyBorder="1" applyAlignment="1">
      <alignment horizontal="right" vertical="center"/>
    </xf>
    <xf numFmtId="0" fontId="0" fillId="0" borderId="3" xfId="0" applyBorder="1"/>
    <xf numFmtId="0" fontId="0" fillId="3" borderId="6" xfId="0" applyFill="1" applyBorder="1"/>
    <xf numFmtId="0" fontId="0" fillId="0" borderId="6" xfId="0" applyBorder="1"/>
    <xf numFmtId="1" fontId="0" fillId="3" borderId="1" xfId="0" applyNumberFormat="1" applyFill="1" applyBorder="1" applyAlignment="1">
      <alignment horizontal="left" vertical="center" indent="1"/>
    </xf>
    <xf numFmtId="0" fontId="0" fillId="3" borderId="1" xfId="0" applyFill="1" applyBorder="1" applyAlignment="1">
      <alignment horizontal="left" vertical="center" indent="1"/>
    </xf>
    <xf numFmtId="49" fontId="0" fillId="3" borderId="1" xfId="0" applyNumberFormat="1" applyFill="1" applyBorder="1" applyAlignment="1">
      <alignment horizontal="left" vertical="center" inden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0" borderId="4" xfId="0" applyBorder="1" applyProtection="1">
      <protection locked="0"/>
    </xf>
    <xf numFmtId="14" fontId="0" fillId="3" borderId="3" xfId="0" applyNumberFormat="1" applyFill="1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14" fontId="0" fillId="3" borderId="6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Protection="1">
      <protection locked="0"/>
    </xf>
    <xf numFmtId="0" fontId="0" fillId="0" borderId="6" xfId="0" applyBorder="1" applyProtection="1">
      <protection locked="0"/>
    </xf>
    <xf numFmtId="49" fontId="0" fillId="3" borderId="7" xfId="0" applyNumberFormat="1" applyFill="1" applyBorder="1" applyAlignment="1">
      <alignment horizontal="left" vertical="center" indent="1"/>
    </xf>
    <xf numFmtId="49" fontId="0" fillId="3" borderId="2" xfId="0" applyNumberFormat="1" applyFill="1" applyBorder="1" applyAlignment="1">
      <alignment vertical="center"/>
    </xf>
    <xf numFmtId="49" fontId="0" fillId="3" borderId="2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right" vertical="center"/>
    </xf>
    <xf numFmtId="49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7" fillId="3" borderId="0" xfId="0" applyFont="1" applyFill="1" applyProtection="1">
      <protection locked="0"/>
    </xf>
    <xf numFmtId="0" fontId="10" fillId="3" borderId="0" xfId="0" applyFont="1" applyFill="1" applyProtection="1"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2" fillId="2" borderId="1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left" vertical="center"/>
    </xf>
    <xf numFmtId="49" fontId="0" fillId="6" borderId="16" xfId="0" applyNumberFormat="1" applyFill="1" applyBorder="1" applyAlignment="1">
      <alignment horizontal="left" vertical="center"/>
    </xf>
    <xf numFmtId="44" fontId="0" fillId="3" borderId="2" xfId="0" applyNumberFormat="1" applyFill="1" applyBorder="1" applyAlignment="1">
      <alignment horizontal="right" vertical="center"/>
    </xf>
    <xf numFmtId="0" fontId="0" fillId="0" borderId="15" xfId="0" applyBorder="1"/>
    <xf numFmtId="0" fontId="0" fillId="0" borderId="17" xfId="0" applyBorder="1"/>
    <xf numFmtId="0" fontId="0" fillId="6" borderId="1" xfId="0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5" fillId="0" borderId="0" xfId="0" applyFont="1"/>
    <xf numFmtId="14" fontId="0" fillId="0" borderId="0" xfId="0" applyNumberFormat="1"/>
    <xf numFmtId="14" fontId="15" fillId="0" borderId="0" xfId="0" applyNumberFormat="1" applyFont="1"/>
    <xf numFmtId="0" fontId="15" fillId="0" borderId="0" xfId="0" applyFont="1" applyAlignment="1">
      <alignment vertical="center"/>
    </xf>
    <xf numFmtId="14" fontId="15" fillId="0" borderId="0" xfId="0" applyNumberFormat="1" applyFont="1" applyAlignment="1">
      <alignment horizontal="left" vertical="center"/>
    </xf>
    <xf numFmtId="0" fontId="14" fillId="0" borderId="0" xfId="0" applyFont="1"/>
    <xf numFmtId="14" fontId="14" fillId="0" borderId="0" xfId="0" applyNumberFormat="1" applyFont="1"/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5" borderId="0" xfId="0" applyFont="1" applyFill="1" applyAlignment="1" applyProtection="1">
      <alignment horizontal="center"/>
      <protection locked="0"/>
    </xf>
    <xf numFmtId="0" fontId="10" fillId="5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>
      <alignment horizontal="center" vertical="center" wrapText="1"/>
    </xf>
    <xf numFmtId="164" fontId="0" fillId="4" borderId="12" xfId="0" applyNumberFormat="1" applyFill="1" applyBorder="1" applyAlignment="1">
      <alignment horizontal="center" vertical="center"/>
    </xf>
    <xf numFmtId="164" fontId="0" fillId="4" borderId="13" xfId="0" applyNumberFormat="1" applyFill="1" applyBorder="1" applyAlignment="1">
      <alignment horizontal="center" vertical="center"/>
    </xf>
    <xf numFmtId="0" fontId="9" fillId="5" borderId="0" xfId="0" applyFont="1" applyFill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10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/>
    <xf numFmtId="0" fontId="0" fillId="0" borderId="2" xfId="0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 wrapText="1"/>
    </xf>
    <xf numFmtId="170" fontId="0" fillId="0" borderId="18" xfId="0" applyNumberFormat="1" applyBorder="1" applyAlignment="1">
      <alignment horizontal="center" vertical="center"/>
    </xf>
  </cellXfs>
  <cellStyles count="1">
    <cellStyle name="Normal" xfId="0" builtinId="0"/>
  </cellStyles>
  <dxfs count="58">
    <dxf>
      <alignment horizontal="center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</border>
      <protection locked="0" hidden="0"/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>
        <left/>
        <right/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ill>
        <patternFill patternType="solid">
          <fgColor indexed="64"/>
          <bgColor theme="0"/>
        </patternFill>
      </fill>
      <alignment horizontal="right" vertical="center" textRotation="0" wrapText="0" indent="0" relativeIndent="255" justifyLastLine="0" shrinkToFit="0" readingOrder="0"/>
      <protection locked="1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relativeIndent="255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1" hidden="0"/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  <strike val="0"/>
        <u val="double"/>
        <color rgb="FFFF898F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alignment horizontal="center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>
        <left/>
        <right/>
        <top style="medium">
          <color auto="1"/>
        </top>
        <bottom style="dashed">
          <color auto="1"/>
        </bottom>
        <vertical/>
        <horizontal/>
      </border>
      <protection locked="1" hidden="0"/>
    </dxf>
    <dxf>
      <alignment horizontal="center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alignment horizontal="center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alignment horizontal="center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alignment horizontal="left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alignment horizontal="left" vertical="center" textRotation="0" wrapText="0" indent="0" relativeIndent="255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border outline="0">
        <left style="medium">
          <color auto="1"/>
        </left>
        <right style="medium">
          <color auto="1"/>
        </right>
        <top style="medium">
          <color auto="1"/>
        </top>
      </border>
    </dxf>
    <dxf>
      <alignment horizontal="center" vertical="center" textRotation="0" wrapText="0" indent="0" relativeIndent="255" justifyLastLine="0" shrinkToFit="0" readingOrder="0"/>
      <protection locked="1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1" hidden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>
        <left/>
        <right/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0" hidden="0"/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protection locked="0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1" hidden="0"/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89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1841500</xdr:colOff>
      <xdr:row>5</xdr:row>
      <xdr:rowOff>12700</xdr:rowOff>
    </xdr:from>
    <xdr:to>
      <xdr:col>2</xdr:col>
      <xdr:colOff>2330450</xdr:colOff>
      <xdr:row>5</xdr:row>
      <xdr:rowOff>501650</xdr:rowOff>
    </xdr:to>
    <xdr:pic>
      <xdr:nvPicPr>
        <xdr:cNvPr id="2" name="Graphique 1" descr="Interdit">
          <a:extLst>
            <a:ext uri="{FF2B5EF4-FFF2-40B4-BE49-F238E27FC236}">
              <a16:creationId xmlns:a16="http://schemas.microsoft.com/office/drawing/2014/main" xmlns="" id="{691FCEDB-BE16-4758-9252-A09CBE9E6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4743450" y="1149350"/>
          <a:ext cx="488950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0</xdr:col>
      <xdr:colOff>990600</xdr:colOff>
      <xdr:row>3</xdr:row>
      <xdr:rowOff>71437</xdr:rowOff>
    </xdr:to>
    <xdr:pic>
      <xdr:nvPicPr>
        <xdr:cNvPr id="4" name="Graphique 3" descr="Interdit">
          <a:extLst>
            <a:ext uri="{FF2B5EF4-FFF2-40B4-BE49-F238E27FC236}">
              <a16:creationId xmlns:a16="http://schemas.microsoft.com/office/drawing/2014/main" xmlns="" id="{B4E4AE8A-D002-450A-89A9-2BD46B5A5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76200" y="38100"/>
          <a:ext cx="914400" cy="9001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203200</xdr:rowOff>
    </xdr:from>
    <xdr:to>
      <xdr:col>0</xdr:col>
      <xdr:colOff>825500</xdr:colOff>
      <xdr:row>4</xdr:row>
      <xdr:rowOff>19050</xdr:rowOff>
    </xdr:to>
    <xdr:pic>
      <xdr:nvPicPr>
        <xdr:cNvPr id="2" name="Graphique 1" descr="Interdit">
          <a:extLst>
            <a:ext uri="{FF2B5EF4-FFF2-40B4-BE49-F238E27FC236}">
              <a16:creationId xmlns:a16="http://schemas.microsoft.com/office/drawing/2014/main" xmlns="" id="{95738D88-5CD6-4DEF-A1FA-541EB672F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31750" y="203200"/>
          <a:ext cx="793750" cy="793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au3" displayName="Tableau3" ref="A6:J332" totalsRowShown="0" headerRowDxfId="53" dataDxfId="51" headerRowBorderDxfId="52" tableBorderDxfId="50">
  <autoFilter ref="A6:J332">
    <filterColumn colId="9"/>
  </autoFilter>
  <tableColumns count="10">
    <tableColumn id="1" name="Date du mouvement " dataDxfId="49"/>
    <tableColumn id="2" name="Choisir référence du produit" dataDxfId="48"/>
    <tableColumn id="3" name="Rappel description produit" dataDxfId="47">
      <calculatedColumnFormula>IFERROR(VLOOKUP(B7,'BASE PRODUITS'!A:H,2,0),"")&amp;IFERROR(" / "&amp;VLOOKUP(B7,'BASE PRODUITS'!A:H,3,0),"")&amp;IFERROR(" / "&amp;VLOOKUP(B7,'BASE PRODUITS'!A:H,4,0),"")</calculatedColumnFormula>
    </tableColumn>
    <tableColumn id="4" name="Entrées" dataDxfId="46"/>
    <tableColumn id="5" name="Sorties_x000a_VENDU" dataDxfId="45"/>
    <tableColumn id="6" name="Sorties_x000a_PERDU \ CASSE" dataDxfId="44"/>
    <tableColumn id="7" name="Référence Facture" dataDxfId="43"/>
    <tableColumn id="8" name="Référence Souche" dataDxfId="42"/>
    <tableColumn id="9" name="Moyens de paiement" dataDxfId="41"/>
    <tableColumn id="10" name="SOMMES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5:I332" totalsRowShown="0" headerRowDxfId="36" dataDxfId="34" headerRowBorderDxfId="35" tableBorderDxfId="33">
  <autoFilter ref="A5:I332"/>
  <sortState ref="A6:I332">
    <sortCondition descending="1" ref="A5:A332"/>
  </sortState>
  <tableColumns count="9">
    <tableColumn id="1" name="Référence produit" dataDxfId="32">
      <calculatedColumnFormula>'BASE PRODUITS'!A6</calculatedColumnFormula>
    </tableColumn>
    <tableColumn id="2" name="Description" dataDxfId="31">
      <calculatedColumnFormula>IF(ISBLANK('BASE PRODUITS'!B6),"",'BASE PRODUITS'!B6)</calculatedColumnFormula>
    </tableColumn>
    <tableColumn id="3" name="Stock initial" dataDxfId="30"/>
    <tableColumn id="4" name="Somme des entrées" dataDxfId="29">
      <calculatedColumnFormula>SUMIF('JOURNAL STOCKS'!$B$7:$E$199,'ETAT DES STOCKS'!A6,'JOURNAL STOCKS'!$D$7:$D$199)</calculatedColumnFormula>
    </tableColumn>
    <tableColumn id="5" name="Somme des vendus" dataDxfId="28">
      <calculatedColumnFormula>SUMIF('JOURNAL STOCKS'!$B$7:$E$199,'ETAT DES STOCKS'!A6,'JOURNAL STOCKS'!$E$7:$E$199)</calculatedColumnFormula>
    </tableColumn>
    <tableColumn id="6" name="Somme des pertes et casses" dataDxfId="27">
      <calculatedColumnFormula>SUMIF('JOURNAL STOCKS'!$B$7:$E$199,'ETAT DES STOCKS'!A6,'JOURNAL STOCKS'!$F$7:$F$199)</calculatedColumnFormula>
    </tableColumn>
    <tableColumn id="7" name="Stock Final" dataDxfId="26">
      <calculatedColumnFormula>C6+D6-E6-F6</calculatedColumnFormula>
    </tableColumn>
    <tableColumn id="8" name="Valeur - €" dataDxfId="25">
      <calculatedColumnFormula>G6*'BASE PRODUITS'!E6</calculatedColumnFormula>
    </tableColumn>
    <tableColumn id="9" name="Valeur a la Vente" dataDxfId="24">
      <calculatedColumnFormula>SUM('BASE PRODUITS'!F6*G6)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leau1" displayName="Tableau1" ref="A5:I371" totalsRowShown="0" headerRowDxfId="17" dataDxfId="15" headerRowBorderDxfId="16" tableBorderDxfId="14">
  <autoFilter ref="A5:I371"/>
  <sortState ref="A6:I371">
    <sortCondition ref="A5:A371"/>
  </sortState>
  <tableColumns count="9">
    <tableColumn id="1" name="Référence produit" dataDxfId="13"/>
    <tableColumn id="2" name="Description" dataDxfId="12"/>
    <tableColumn id="3" name="Couleur" dataDxfId="11"/>
    <tableColumn id="4" name="Taille" dataDxfId="10"/>
    <tableColumn id="5" name="Prix d'achat" dataDxfId="9"/>
    <tableColumn id="6" name="Prix de vente" dataDxfId="8"/>
    <tableColumn id="7" name="Difference de prix" dataDxfId="7"/>
    <tableColumn id="8" name="Catégorie" dataDxfId="6"/>
    <tableColumn id="9" name="Stock initial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0F0122-F023-42B3-A2C3-6A629A1BCEC4}">
  <we:reference id="wa104374276" version="1.0.0.0" store="fr-FR" storeType="OMEX"/>
  <we:alternateReferences>
    <we:reference id="wa104374276" version="1.0.0.0" store="wa104374276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>
    <tabColor theme="9"/>
    <pageSetUpPr fitToPage="1"/>
  </sheetPr>
  <dimension ref="A1:J332"/>
  <sheetViews>
    <sheetView showGridLines="0" zoomScale="90" zoomScaleNormal="90" zoomScaleSheetLayoutView="50" workbookViewId="0">
      <selection activeCell="J11" sqref="J11"/>
    </sheetView>
  </sheetViews>
  <sheetFormatPr baseColWidth="10" defaultColWidth="11.42578125" defaultRowHeight="15"/>
  <cols>
    <col min="1" max="1" width="17.42578125" style="64" customWidth="1"/>
    <col min="2" max="2" width="24.140625" style="64" customWidth="1"/>
    <col min="3" max="3" width="40.42578125" customWidth="1"/>
    <col min="4" max="4" width="13" style="64" bestFit="1" customWidth="1"/>
    <col min="5" max="5" width="12.7109375" style="64" bestFit="1" customWidth="1"/>
    <col min="6" max="6" width="11.42578125" style="64"/>
    <col min="7" max="7" width="17.85546875" style="64" customWidth="1"/>
    <col min="8" max="8" width="17.7109375" style="64" customWidth="1"/>
    <col min="9" max="9" width="13.5703125" style="64" customWidth="1"/>
    <col min="10" max="16384" width="11.42578125" style="64"/>
  </cols>
  <sheetData>
    <row r="1" spans="1:10" ht="23.25">
      <c r="A1" s="63" t="s">
        <v>0</v>
      </c>
      <c r="C1" s="101"/>
      <c r="D1" s="110" t="s">
        <v>1</v>
      </c>
      <c r="E1" s="110"/>
      <c r="F1" s="110"/>
      <c r="G1" s="110"/>
      <c r="H1" s="110"/>
      <c r="I1" s="65" t="s">
        <v>2</v>
      </c>
    </row>
    <row r="2" spans="1:10" ht="18.75">
      <c r="A2" s="66"/>
      <c r="E2" s="111" t="s">
        <v>3</v>
      </c>
      <c r="F2" s="111"/>
      <c r="I2" s="65" t="s">
        <v>4</v>
      </c>
    </row>
    <row r="3" spans="1:10" ht="18.75">
      <c r="A3" s="66"/>
      <c r="I3" s="65" t="s">
        <v>5</v>
      </c>
    </row>
    <row r="6" spans="1:10" ht="41.25" customHeight="1" thickBot="1">
      <c r="A6" s="47" t="s">
        <v>6</v>
      </c>
      <c r="B6" s="48" t="s">
        <v>7</v>
      </c>
      <c r="C6" s="48" t="s">
        <v>8</v>
      </c>
      <c r="D6" s="34" t="s">
        <v>9</v>
      </c>
      <c r="E6" s="34" t="s">
        <v>10</v>
      </c>
      <c r="F6" s="49" t="s">
        <v>11</v>
      </c>
      <c r="G6" s="49" t="s">
        <v>12</v>
      </c>
      <c r="H6" s="49" t="s">
        <v>13</v>
      </c>
      <c r="I6" s="36" t="s">
        <v>14</v>
      </c>
      <c r="J6" s="120" t="s">
        <v>225</v>
      </c>
    </row>
    <row r="7" spans="1:10" ht="15.75" thickBot="1">
      <c r="A7" s="67">
        <v>43365</v>
      </c>
      <c r="B7" s="68">
        <v>162987</v>
      </c>
      <c r="C7" s="18" t="str">
        <f>IFERROR(VLOOKUP(B7,'BASE PRODUITS'!A:H,2,0),"")&amp;IFERROR(" / "&amp;VLOOKUP(B7,'BASE PRODUITS'!A:H,3,0),"")&amp;IFERROR(" / "&amp;VLOOKUP(B7,'BASE PRODUITS'!A:H,4,0),"")</f>
        <v>Multiposition Biothane / Noir / 2000x19</v>
      </c>
      <c r="D7" s="81"/>
      <c r="E7" s="81">
        <v>1</v>
      </c>
      <c r="F7" s="82"/>
      <c r="G7" s="82"/>
      <c r="H7" s="82"/>
      <c r="I7" s="69" t="s">
        <v>2</v>
      </c>
      <c r="J7" s="119">
        <v>10</v>
      </c>
    </row>
    <row r="8" spans="1:10" ht="15.75" thickBot="1">
      <c r="A8" s="67">
        <v>43366</v>
      </c>
      <c r="B8" s="68">
        <v>201117</v>
      </c>
      <c r="C8" s="3" t="str">
        <f>IFERROR(VLOOKUP(B8,'BASE PRODUITS'!A:H,2,0),"")&amp;IFERROR(" / "&amp;VLOOKUP(B8,'BASE PRODUITS'!A:H,3,0),"")&amp;IFERROR(" / "&amp;VLOOKUP(B8,'BASE PRODUITS'!A:H,4,0),"")</f>
        <v>Muselière Nylon Réglable / Noir / L</v>
      </c>
      <c r="D8" s="83"/>
      <c r="E8" s="83">
        <v>1</v>
      </c>
      <c r="F8" s="84"/>
      <c r="G8" s="84"/>
      <c r="H8" s="84"/>
      <c r="I8" s="71" t="s">
        <v>2</v>
      </c>
      <c r="J8" s="84">
        <v>20</v>
      </c>
    </row>
    <row r="9" spans="1:10" ht="15.75" thickBot="1">
      <c r="A9" s="67">
        <v>43367</v>
      </c>
      <c r="B9" s="68">
        <v>100860</v>
      </c>
      <c r="C9" s="3" t="str">
        <f>IFERROR(VLOOKUP(B9,'BASE PRODUITS'!A:H,2,0),"")&amp;IFERROR(" / "&amp;VLOOKUP(B9,'BASE PRODUITS'!A:H,3,0),"")&amp;IFERROR(" / "&amp;VLOOKUP(B9,'BASE PRODUITS'!A:H,4,0),"")</f>
        <v>Multiposition Gomme / Vert / 2000x20</v>
      </c>
      <c r="D9" s="83"/>
      <c r="E9" s="83">
        <v>1</v>
      </c>
      <c r="F9" s="84"/>
      <c r="G9" s="84"/>
      <c r="H9" s="84"/>
      <c r="I9" s="71" t="s">
        <v>2</v>
      </c>
      <c r="J9" s="84">
        <v>30</v>
      </c>
    </row>
    <row r="10" spans="1:10" ht="15.75" thickBot="1">
      <c r="A10" s="67">
        <v>43368</v>
      </c>
      <c r="B10" s="68">
        <v>100819</v>
      </c>
      <c r="C10" s="3" t="str">
        <f>IFERROR(VLOOKUP(B10,'BASE PRODUITS'!A:H,2,0),"")&amp;IFERROR(" / "&amp;VLOOKUP(B10,'BASE PRODUITS'!A:H,3,0),"")&amp;IFERROR(" / "&amp;VLOOKUP(B10,'BASE PRODUITS'!A:H,4,0),"")</f>
        <v>Multiposition Soft Gomme / Rouge / 2000x20</v>
      </c>
      <c r="D10" s="83"/>
      <c r="E10" s="83">
        <v>1</v>
      </c>
      <c r="F10" s="84"/>
      <c r="G10" s="84"/>
      <c r="H10" s="84"/>
      <c r="I10" s="71" t="s">
        <v>2</v>
      </c>
      <c r="J10" s="84">
        <v>25</v>
      </c>
    </row>
    <row r="11" spans="1:10" ht="15.75" thickBot="1">
      <c r="A11" s="70"/>
      <c r="B11" s="68"/>
      <c r="C11" s="3" t="str">
        <f>IFERROR(VLOOKUP(B11,'BASE PRODUITS'!A:H,2,0),"")&amp;IFERROR(" / "&amp;VLOOKUP(B11,'BASE PRODUITS'!A:H,3,0),"")&amp;IFERROR(" / "&amp;VLOOKUP(B11,'BASE PRODUITS'!A:H,4,0),"")</f>
        <v/>
      </c>
      <c r="D11" s="83"/>
      <c r="E11" s="83"/>
      <c r="F11" s="84"/>
      <c r="G11" s="84"/>
      <c r="H11" s="84"/>
      <c r="I11" s="71"/>
      <c r="J11" s="84"/>
    </row>
    <row r="12" spans="1:10" ht="15.75" thickBot="1">
      <c r="A12" s="70"/>
      <c r="B12" s="68"/>
      <c r="C12" s="3" t="str">
        <f>IFERROR(VLOOKUP(B12,'BASE PRODUITS'!A:H,2,0),"")&amp;IFERROR(" / "&amp;VLOOKUP(B12,'BASE PRODUITS'!A:H,3,0),"")&amp;IFERROR(" / "&amp;VLOOKUP(B12,'BASE PRODUITS'!A:H,4,0),"")</f>
        <v/>
      </c>
      <c r="D12" s="83"/>
      <c r="E12" s="83"/>
      <c r="F12" s="84"/>
      <c r="G12" s="84"/>
      <c r="H12" s="84"/>
      <c r="I12" s="71"/>
      <c r="J12" s="84"/>
    </row>
    <row r="13" spans="1:10" ht="15.75" thickBot="1">
      <c r="A13" s="70"/>
      <c r="B13" s="68"/>
      <c r="C13" s="3" t="str">
        <f>IFERROR(VLOOKUP(B13,'BASE PRODUITS'!A:H,2,0),"")&amp;IFERROR(" / "&amp;VLOOKUP(B13,'BASE PRODUITS'!A:H,3,0),"")&amp;IFERROR(" / "&amp;VLOOKUP(B13,'BASE PRODUITS'!A:H,4,0),"")</f>
        <v/>
      </c>
      <c r="D13" s="83"/>
      <c r="E13" s="83"/>
      <c r="F13" s="84"/>
      <c r="G13" s="84"/>
      <c r="H13" s="84"/>
      <c r="I13" s="71"/>
      <c r="J13" s="84"/>
    </row>
    <row r="14" spans="1:10" ht="15.75" thickBot="1">
      <c r="A14" s="70"/>
      <c r="B14" s="68"/>
      <c r="C14" s="3" t="str">
        <f>IFERROR(VLOOKUP(B14,'BASE PRODUITS'!A:H,2,0),"")&amp;IFERROR(" / "&amp;VLOOKUP(B14,'BASE PRODUITS'!A:H,3,0),"")&amp;IFERROR(" / "&amp;VLOOKUP(B14,'BASE PRODUITS'!A:H,4,0),"")</f>
        <v/>
      </c>
      <c r="D14" s="83"/>
      <c r="E14" s="83"/>
      <c r="F14" s="84"/>
      <c r="G14" s="84"/>
      <c r="H14" s="84"/>
      <c r="I14" s="71"/>
      <c r="J14" s="84"/>
    </row>
    <row r="15" spans="1:10" ht="15.75" thickBot="1">
      <c r="A15" s="70"/>
      <c r="B15" s="68"/>
      <c r="C15" s="3" t="str">
        <f>IFERROR(VLOOKUP(B15,'BASE PRODUITS'!A:H,2,0),"")&amp;IFERROR(" / "&amp;VLOOKUP(B15,'BASE PRODUITS'!A:H,3,0),"")&amp;IFERROR(" / "&amp;VLOOKUP(B15,'BASE PRODUITS'!A:H,4,0),"")</f>
        <v/>
      </c>
      <c r="D15" s="83"/>
      <c r="E15" s="83"/>
      <c r="F15" s="84"/>
      <c r="G15" s="84"/>
      <c r="H15" s="84"/>
      <c r="I15" s="71"/>
      <c r="J15" s="84"/>
    </row>
    <row r="16" spans="1:10" ht="15.75" thickBot="1">
      <c r="A16" s="70"/>
      <c r="B16" s="68"/>
      <c r="C16" s="3" t="str">
        <f>IFERROR(VLOOKUP(B16,'BASE PRODUITS'!A:H,2,0),"")&amp;IFERROR(" / "&amp;VLOOKUP(B16,'BASE PRODUITS'!A:H,3,0),"")&amp;IFERROR(" / "&amp;VLOOKUP(B16,'BASE PRODUITS'!A:H,4,0),"")</f>
        <v/>
      </c>
      <c r="D16" s="83"/>
      <c r="E16" s="83"/>
      <c r="F16" s="84"/>
      <c r="G16" s="84"/>
      <c r="H16" s="84"/>
      <c r="I16" s="71"/>
      <c r="J16" s="84"/>
    </row>
    <row r="17" spans="1:10" ht="15.75" thickBot="1">
      <c r="A17" s="70"/>
      <c r="B17" s="68"/>
      <c r="C17" s="3" t="str">
        <f>IFERROR(VLOOKUP(B17,'BASE PRODUITS'!A:H,2,0),"")&amp;IFERROR(" / "&amp;VLOOKUP(B17,'BASE PRODUITS'!A:H,3,0),"")&amp;IFERROR(" / "&amp;VLOOKUP(B17,'BASE PRODUITS'!A:H,4,0),"")</f>
        <v/>
      </c>
      <c r="D17" s="83"/>
      <c r="E17" s="83"/>
      <c r="F17" s="84"/>
      <c r="G17" s="84"/>
      <c r="H17" s="84"/>
      <c r="I17" s="71"/>
      <c r="J17" s="84"/>
    </row>
    <row r="18" spans="1:10" ht="15.75" thickBot="1">
      <c r="A18" s="70"/>
      <c r="B18" s="68"/>
      <c r="C18" s="3" t="str">
        <f>IFERROR(VLOOKUP(B18,'BASE PRODUITS'!A:H,2,0),"")&amp;IFERROR(" / "&amp;VLOOKUP(B18,'BASE PRODUITS'!A:H,3,0),"")&amp;IFERROR(" / "&amp;VLOOKUP(B18,'BASE PRODUITS'!A:H,4,0),"")</f>
        <v/>
      </c>
      <c r="D18" s="83"/>
      <c r="E18" s="83"/>
      <c r="F18" s="84"/>
      <c r="G18" s="84"/>
      <c r="H18" s="84"/>
      <c r="I18" s="71"/>
      <c r="J18" s="84"/>
    </row>
    <row r="19" spans="1:10" ht="15.75" thickBot="1">
      <c r="A19" s="70"/>
      <c r="B19" s="68"/>
      <c r="C19" s="3" t="str">
        <f>IFERROR(VLOOKUP(B19,'BASE PRODUITS'!A:H,2,0),"")&amp;IFERROR(" / "&amp;VLOOKUP(B19,'BASE PRODUITS'!A:H,3,0),"")&amp;IFERROR(" / "&amp;VLOOKUP(B19,'BASE PRODUITS'!A:H,4,0),"")</f>
        <v/>
      </c>
      <c r="D19" s="83"/>
      <c r="E19" s="83"/>
      <c r="F19" s="84"/>
      <c r="G19" s="84"/>
      <c r="H19" s="84"/>
      <c r="I19" s="71"/>
      <c r="J19" s="84"/>
    </row>
    <row r="20" spans="1:10" ht="15.75" thickBot="1">
      <c r="A20" s="70"/>
      <c r="B20" s="68"/>
      <c r="C20" s="3" t="str">
        <f>IFERROR(VLOOKUP(B20,'BASE PRODUITS'!A:H,2,0),"")&amp;IFERROR(" / "&amp;VLOOKUP(B20,'BASE PRODUITS'!A:H,3,0),"")&amp;IFERROR(" / "&amp;VLOOKUP(B20,'BASE PRODUITS'!A:H,4,0),"")</f>
        <v/>
      </c>
      <c r="D20" s="83"/>
      <c r="E20" s="83"/>
      <c r="F20" s="84"/>
      <c r="G20" s="84"/>
      <c r="H20" s="84"/>
      <c r="I20" s="71"/>
      <c r="J20" s="84"/>
    </row>
    <row r="21" spans="1:10" ht="15.75" thickBot="1">
      <c r="A21" s="70"/>
      <c r="B21" s="68"/>
      <c r="C21" s="3" t="str">
        <f>IFERROR(VLOOKUP(B21,'BASE PRODUITS'!A:H,2,0),"")&amp;IFERROR(" / "&amp;VLOOKUP(B21,'BASE PRODUITS'!A:H,3,0),"")&amp;IFERROR(" / "&amp;VLOOKUP(B21,'BASE PRODUITS'!A:H,4,0),"")</f>
        <v/>
      </c>
      <c r="D21" s="83"/>
      <c r="E21" s="83"/>
      <c r="F21" s="84"/>
      <c r="G21" s="84"/>
      <c r="H21" s="84"/>
      <c r="I21" s="71"/>
      <c r="J21" s="84"/>
    </row>
    <row r="22" spans="1:10" ht="15.75" thickBot="1">
      <c r="A22" s="70"/>
      <c r="B22" s="68"/>
      <c r="C22" s="3" t="str">
        <f>IFERROR(VLOOKUP(B22,'BASE PRODUITS'!A:H,2,0),"")&amp;IFERROR(" / "&amp;VLOOKUP(B22,'BASE PRODUITS'!A:H,3,0),"")&amp;IFERROR(" / "&amp;VLOOKUP(B22,'BASE PRODUITS'!A:H,4,0),"")</f>
        <v/>
      </c>
      <c r="D22" s="83"/>
      <c r="E22" s="83"/>
      <c r="F22" s="84"/>
      <c r="G22" s="84"/>
      <c r="H22" s="84"/>
      <c r="I22" s="71"/>
      <c r="J22" s="84"/>
    </row>
    <row r="23" spans="1:10" ht="15.75" thickBot="1">
      <c r="A23" s="70"/>
      <c r="B23" s="68"/>
      <c r="C23" s="3" t="str">
        <f>IFERROR(VLOOKUP(B23,'BASE PRODUITS'!A:H,2,0),"")&amp;IFERROR(" / "&amp;VLOOKUP(B23,'BASE PRODUITS'!A:H,3,0),"")&amp;IFERROR(" / "&amp;VLOOKUP(B23,'BASE PRODUITS'!A:H,4,0),"")</f>
        <v/>
      </c>
      <c r="D23" s="83"/>
      <c r="E23" s="83"/>
      <c r="F23" s="84"/>
      <c r="G23" s="84"/>
      <c r="H23" s="84"/>
      <c r="I23" s="71"/>
      <c r="J23" s="84"/>
    </row>
    <row r="24" spans="1:10" ht="15.75" thickBot="1">
      <c r="A24" s="70"/>
      <c r="B24" s="68"/>
      <c r="C24" s="3" t="str">
        <f>IFERROR(VLOOKUP(B24,'BASE PRODUITS'!A:H,2,0),"")&amp;IFERROR(" / "&amp;VLOOKUP(B24,'BASE PRODUITS'!A:H,3,0),"")&amp;IFERROR(" / "&amp;VLOOKUP(B24,'BASE PRODUITS'!A:H,4,0),"")</f>
        <v/>
      </c>
      <c r="D24" s="83"/>
      <c r="E24" s="83"/>
      <c r="F24" s="84"/>
      <c r="G24" s="84"/>
      <c r="H24" s="84"/>
      <c r="I24" s="71"/>
      <c r="J24" s="84"/>
    </row>
    <row r="25" spans="1:10" ht="15.75" thickBot="1">
      <c r="A25" s="70"/>
      <c r="B25" s="68"/>
      <c r="C25" s="3" t="str">
        <f>IFERROR(VLOOKUP(B25,'BASE PRODUITS'!A:H,2,0),"")&amp;IFERROR(" / "&amp;VLOOKUP(B25,'BASE PRODUITS'!A:H,3,0),"")&amp;IFERROR(" / "&amp;VLOOKUP(B25,'BASE PRODUITS'!A:H,4,0),"")</f>
        <v/>
      </c>
      <c r="D25" s="83"/>
      <c r="E25" s="83"/>
      <c r="F25" s="84"/>
      <c r="G25" s="84"/>
      <c r="H25" s="84"/>
      <c r="I25" s="71"/>
      <c r="J25" s="84"/>
    </row>
    <row r="26" spans="1:10" ht="15.75" thickBot="1">
      <c r="A26" s="70"/>
      <c r="B26" s="68"/>
      <c r="C26" s="3" t="str">
        <f>IFERROR(VLOOKUP(B26,'BASE PRODUITS'!A:H,2,0),"")&amp;IFERROR(" / "&amp;VLOOKUP(B26,'BASE PRODUITS'!A:H,3,0),"")&amp;IFERROR(" / "&amp;VLOOKUP(B26,'BASE PRODUITS'!A:H,4,0),"")</f>
        <v/>
      </c>
      <c r="D26" s="83"/>
      <c r="E26" s="83"/>
      <c r="F26" s="84"/>
      <c r="G26" s="84"/>
      <c r="H26" s="84"/>
      <c r="I26" s="71"/>
      <c r="J26" s="84"/>
    </row>
    <row r="27" spans="1:10" ht="15.75" thickBot="1">
      <c r="A27" s="70"/>
      <c r="B27" s="68"/>
      <c r="C27" s="3" t="str">
        <f>IFERROR(VLOOKUP(B27,'BASE PRODUITS'!A:H,2,0),"")&amp;IFERROR(" / "&amp;VLOOKUP(B27,'BASE PRODUITS'!A:H,3,0),"")&amp;IFERROR(" / "&amp;VLOOKUP(B27,'BASE PRODUITS'!A:H,4,0),"")</f>
        <v/>
      </c>
      <c r="D27" s="83"/>
      <c r="E27" s="83"/>
      <c r="F27" s="84"/>
      <c r="G27" s="84"/>
      <c r="H27" s="84"/>
      <c r="I27" s="71"/>
      <c r="J27" s="84"/>
    </row>
    <row r="28" spans="1:10" ht="15.75" thickBot="1">
      <c r="A28" s="70"/>
      <c r="B28" s="68"/>
      <c r="C28" s="3" t="str">
        <f>IFERROR(VLOOKUP(B28,'BASE PRODUITS'!A:H,2,0),"")&amp;IFERROR(" / "&amp;VLOOKUP(B28,'BASE PRODUITS'!A:H,3,0),"")&amp;IFERROR(" / "&amp;VLOOKUP(B28,'BASE PRODUITS'!A:H,4,0),"")</f>
        <v/>
      </c>
      <c r="D28" s="83"/>
      <c r="E28" s="83"/>
      <c r="F28" s="84"/>
      <c r="G28" s="84"/>
      <c r="H28" s="84"/>
      <c r="I28" s="71"/>
      <c r="J28" s="84"/>
    </row>
    <row r="29" spans="1:10" ht="15.75" thickBot="1">
      <c r="A29" s="70"/>
      <c r="B29" s="68"/>
      <c r="C29" s="3" t="str">
        <f>IFERROR(VLOOKUP(B29,'BASE PRODUITS'!A:H,2,0),"")&amp;IFERROR(" / "&amp;VLOOKUP(B29,'BASE PRODUITS'!A:H,3,0),"")&amp;IFERROR(" / "&amp;VLOOKUP(B29,'BASE PRODUITS'!A:H,4,0),"")</f>
        <v/>
      </c>
      <c r="D29" s="83"/>
      <c r="E29" s="83"/>
      <c r="F29" s="84"/>
      <c r="G29" s="84"/>
      <c r="H29" s="84"/>
      <c r="I29" s="71"/>
      <c r="J29" s="84"/>
    </row>
    <row r="30" spans="1:10" ht="15.75" thickBot="1">
      <c r="A30" s="70"/>
      <c r="B30" s="68"/>
      <c r="C30" s="3" t="str">
        <f>IFERROR(VLOOKUP(B30,'BASE PRODUITS'!A:H,2,0),"")&amp;IFERROR(" / "&amp;VLOOKUP(B30,'BASE PRODUITS'!A:H,3,0),"")&amp;IFERROR(" / "&amp;VLOOKUP(B30,'BASE PRODUITS'!A:H,4,0),"")</f>
        <v/>
      </c>
      <c r="D30" s="83"/>
      <c r="E30" s="83"/>
      <c r="F30" s="84"/>
      <c r="G30" s="84"/>
      <c r="H30" s="84"/>
      <c r="I30" s="71"/>
      <c r="J30" s="84"/>
    </row>
    <row r="31" spans="1:10" ht="15.75" thickBot="1">
      <c r="A31" s="70"/>
      <c r="B31" s="68"/>
      <c r="C31" s="3" t="str">
        <f>IFERROR(VLOOKUP(B31,'BASE PRODUITS'!A:H,2,0),"")&amp;IFERROR(" / "&amp;VLOOKUP(B31,'BASE PRODUITS'!A:H,3,0),"")&amp;IFERROR(" / "&amp;VLOOKUP(B31,'BASE PRODUITS'!A:H,4,0),"")</f>
        <v/>
      </c>
      <c r="D31" s="83"/>
      <c r="E31" s="83"/>
      <c r="F31" s="84"/>
      <c r="G31" s="84"/>
      <c r="H31" s="84"/>
      <c r="I31" s="71"/>
      <c r="J31" s="84"/>
    </row>
    <row r="32" spans="1:10" ht="15.75" thickBot="1">
      <c r="A32" s="70"/>
      <c r="B32" s="68"/>
      <c r="C32" s="3" t="str">
        <f>IFERROR(VLOOKUP(B32,'BASE PRODUITS'!A:H,2,0),"")&amp;IFERROR(" / "&amp;VLOOKUP(B32,'BASE PRODUITS'!A:H,3,0),"")&amp;IFERROR(" / "&amp;VLOOKUP(B32,'BASE PRODUITS'!A:H,4,0),"")</f>
        <v/>
      </c>
      <c r="D32" s="83"/>
      <c r="E32" s="83"/>
      <c r="F32" s="84"/>
      <c r="G32" s="84"/>
      <c r="H32" s="84"/>
      <c r="I32" s="71"/>
      <c r="J32" s="84"/>
    </row>
    <row r="33" spans="1:10" ht="15.75" thickBot="1">
      <c r="A33" s="70"/>
      <c r="B33" s="68"/>
      <c r="C33" s="3" t="str">
        <f>IFERROR(VLOOKUP(B33,'BASE PRODUITS'!A:H,2,0),"")&amp;IFERROR(" / "&amp;VLOOKUP(B33,'BASE PRODUITS'!A:H,3,0),"")&amp;IFERROR(" / "&amp;VLOOKUP(B33,'BASE PRODUITS'!A:H,4,0),"")</f>
        <v/>
      </c>
      <c r="D33" s="83"/>
      <c r="E33" s="83"/>
      <c r="F33" s="84"/>
      <c r="G33" s="84"/>
      <c r="H33" s="84"/>
      <c r="I33" s="71"/>
      <c r="J33" s="84"/>
    </row>
    <row r="34" spans="1:10" ht="15.75" thickBot="1">
      <c r="A34" s="70"/>
      <c r="B34" s="68"/>
      <c r="C34" s="3" t="str">
        <f>IFERROR(VLOOKUP(B34,'BASE PRODUITS'!A:H,2,0),"")&amp;IFERROR(" / "&amp;VLOOKUP(B34,'BASE PRODUITS'!A:H,3,0),"")&amp;IFERROR(" / "&amp;VLOOKUP(B34,'BASE PRODUITS'!A:H,4,0),"")</f>
        <v/>
      </c>
      <c r="D34" s="83"/>
      <c r="E34" s="83"/>
      <c r="F34" s="84"/>
      <c r="G34" s="84"/>
      <c r="H34" s="84"/>
      <c r="I34" s="71"/>
      <c r="J34" s="84"/>
    </row>
    <row r="35" spans="1:10" ht="15.75" thickBot="1">
      <c r="A35" s="70"/>
      <c r="B35" s="68"/>
      <c r="C35" s="3" t="str">
        <f>IFERROR(VLOOKUP(B35,'BASE PRODUITS'!A:H,2,0),"")&amp;IFERROR(" / "&amp;VLOOKUP(B35,'BASE PRODUITS'!A:H,3,0),"")&amp;IFERROR(" / "&amp;VLOOKUP(B35,'BASE PRODUITS'!A:H,4,0),"")</f>
        <v/>
      </c>
      <c r="D35" s="83"/>
      <c r="E35" s="83"/>
      <c r="F35" s="84"/>
      <c r="G35" s="84"/>
      <c r="H35" s="84"/>
      <c r="I35" s="71"/>
      <c r="J35" s="84"/>
    </row>
    <row r="36" spans="1:10" ht="15.75" thickBot="1">
      <c r="A36" s="70"/>
      <c r="B36" s="68"/>
      <c r="C36" s="3" t="str">
        <f>IFERROR(VLOOKUP(B36,'BASE PRODUITS'!A:H,2,0),"")&amp;IFERROR(" / "&amp;VLOOKUP(B36,'BASE PRODUITS'!A:H,3,0),"")&amp;IFERROR(" / "&amp;VLOOKUP(B36,'BASE PRODUITS'!A:H,4,0),"")</f>
        <v/>
      </c>
      <c r="D36" s="83"/>
      <c r="E36" s="83"/>
      <c r="F36" s="84"/>
      <c r="G36" s="84"/>
      <c r="H36" s="84"/>
      <c r="I36" s="71"/>
      <c r="J36" s="84"/>
    </row>
    <row r="37" spans="1:10" ht="15.75" thickBot="1">
      <c r="A37" s="70"/>
      <c r="B37" s="68"/>
      <c r="C37" s="3" t="str">
        <f>IFERROR(VLOOKUP(B37,'BASE PRODUITS'!A:H,2,0),"")&amp;IFERROR(" / "&amp;VLOOKUP(B37,'BASE PRODUITS'!A:H,3,0),"")&amp;IFERROR(" / "&amp;VLOOKUP(B37,'BASE PRODUITS'!A:H,4,0),"")</f>
        <v/>
      </c>
      <c r="D37" s="83"/>
      <c r="E37" s="83"/>
      <c r="F37" s="84"/>
      <c r="G37" s="84"/>
      <c r="H37" s="84"/>
      <c r="I37" s="71"/>
      <c r="J37" s="84"/>
    </row>
    <row r="38" spans="1:10" ht="15.75" thickBot="1">
      <c r="A38" s="70"/>
      <c r="B38" s="68"/>
      <c r="C38" s="3" t="str">
        <f>IFERROR(VLOOKUP(B38,'BASE PRODUITS'!A:H,2,0),"")&amp;IFERROR(" / "&amp;VLOOKUP(B38,'BASE PRODUITS'!A:H,3,0),"")&amp;IFERROR(" / "&amp;VLOOKUP(B38,'BASE PRODUITS'!A:H,4,0),"")</f>
        <v/>
      </c>
      <c r="D38" s="83"/>
      <c r="E38" s="83"/>
      <c r="F38" s="84"/>
      <c r="G38" s="84"/>
      <c r="H38" s="84"/>
      <c r="I38" s="71"/>
      <c r="J38" s="84"/>
    </row>
    <row r="39" spans="1:10" ht="15.75" thickBot="1">
      <c r="A39" s="70"/>
      <c r="B39" s="68"/>
      <c r="C39" s="3" t="str">
        <f>IFERROR(VLOOKUP(B39,'BASE PRODUITS'!A:H,2,0),"")&amp;IFERROR(" / "&amp;VLOOKUP(B39,'BASE PRODUITS'!A:H,3,0),"")&amp;IFERROR(" / "&amp;VLOOKUP(B39,'BASE PRODUITS'!A:H,4,0),"")</f>
        <v/>
      </c>
      <c r="D39" s="83"/>
      <c r="E39" s="83"/>
      <c r="F39" s="84"/>
      <c r="G39" s="84"/>
      <c r="H39" s="84"/>
      <c r="I39" s="71"/>
      <c r="J39" s="84"/>
    </row>
    <row r="40" spans="1:10" ht="15.75" thickBot="1">
      <c r="A40" s="70"/>
      <c r="B40" s="68"/>
      <c r="C40" s="3" t="str">
        <f>IFERROR(VLOOKUP(B40,'BASE PRODUITS'!A:H,2,0),"")&amp;IFERROR(" / "&amp;VLOOKUP(B40,'BASE PRODUITS'!A:H,3,0),"")&amp;IFERROR(" / "&amp;VLOOKUP(B40,'BASE PRODUITS'!A:H,4,0),"")</f>
        <v/>
      </c>
      <c r="D40" s="83"/>
      <c r="E40" s="83"/>
      <c r="F40" s="84"/>
      <c r="G40" s="84"/>
      <c r="H40" s="84"/>
      <c r="I40" s="71"/>
      <c r="J40" s="84"/>
    </row>
    <row r="41" spans="1:10" ht="15.75" thickBot="1">
      <c r="A41" s="70"/>
      <c r="B41" s="68"/>
      <c r="C41" s="3" t="str">
        <f>IFERROR(VLOOKUP(B41,'BASE PRODUITS'!A:H,2,0),"")&amp;IFERROR(" / "&amp;VLOOKUP(B41,'BASE PRODUITS'!A:H,3,0),"")&amp;IFERROR(" / "&amp;VLOOKUP(B41,'BASE PRODUITS'!A:H,4,0),"")</f>
        <v/>
      </c>
      <c r="D41" s="83"/>
      <c r="E41" s="83"/>
      <c r="F41" s="84"/>
      <c r="G41" s="84"/>
      <c r="H41" s="84"/>
      <c r="I41" s="71"/>
      <c r="J41" s="84"/>
    </row>
    <row r="42" spans="1:10" ht="15.75" thickBot="1">
      <c r="A42" s="70"/>
      <c r="B42" s="68"/>
      <c r="C42" s="3" t="str">
        <f>IFERROR(VLOOKUP(B42,'BASE PRODUITS'!A:H,2,0),"")&amp;IFERROR(" / "&amp;VLOOKUP(B42,'BASE PRODUITS'!A:H,3,0),"")&amp;IFERROR(" / "&amp;VLOOKUP(B42,'BASE PRODUITS'!A:H,4,0),"")</f>
        <v/>
      </c>
      <c r="D42" s="83"/>
      <c r="E42" s="83"/>
      <c r="F42" s="84"/>
      <c r="G42" s="84"/>
      <c r="H42" s="84"/>
      <c r="I42" s="71"/>
      <c r="J42" s="84"/>
    </row>
    <row r="43" spans="1:10" ht="15.75" thickBot="1">
      <c r="A43" s="70"/>
      <c r="B43" s="68"/>
      <c r="C43" s="3" t="str">
        <f>IFERROR(VLOOKUP(B43,'BASE PRODUITS'!A:H,2,0),"")&amp;IFERROR(" / "&amp;VLOOKUP(B43,'BASE PRODUITS'!A:H,3,0),"")&amp;IFERROR(" / "&amp;VLOOKUP(B43,'BASE PRODUITS'!A:H,4,0),"")</f>
        <v/>
      </c>
      <c r="D43" s="83"/>
      <c r="E43" s="83"/>
      <c r="F43" s="84"/>
      <c r="G43" s="84"/>
      <c r="H43" s="84"/>
      <c r="I43" s="71"/>
      <c r="J43" s="84"/>
    </row>
    <row r="44" spans="1:10" ht="15.75" thickBot="1">
      <c r="A44" s="70"/>
      <c r="B44" s="68"/>
      <c r="C44" s="3" t="str">
        <f>IFERROR(VLOOKUP(B44,'BASE PRODUITS'!A:H,2,0),"")&amp;IFERROR(" / "&amp;VLOOKUP(B44,'BASE PRODUITS'!A:H,3,0),"")&amp;IFERROR(" / "&amp;VLOOKUP(B44,'BASE PRODUITS'!A:H,4,0),"")</f>
        <v/>
      </c>
      <c r="D44" s="83"/>
      <c r="E44" s="83"/>
      <c r="F44" s="84"/>
      <c r="G44" s="84"/>
      <c r="H44" s="84"/>
      <c r="I44" s="71"/>
      <c r="J44" s="84"/>
    </row>
    <row r="45" spans="1:10" ht="15.75" thickBot="1">
      <c r="A45" s="70"/>
      <c r="B45" s="68"/>
      <c r="C45" s="3" t="str">
        <f>IFERROR(VLOOKUP(B45,'BASE PRODUITS'!A:H,2,0),"")&amp;IFERROR(" / "&amp;VLOOKUP(B45,'BASE PRODUITS'!A:H,3,0),"")&amp;IFERROR(" / "&amp;VLOOKUP(B45,'BASE PRODUITS'!A:H,4,0),"")</f>
        <v/>
      </c>
      <c r="D45" s="83"/>
      <c r="E45" s="83"/>
      <c r="F45" s="84"/>
      <c r="G45" s="84"/>
      <c r="H45" s="84"/>
      <c r="I45" s="71"/>
      <c r="J45" s="84"/>
    </row>
    <row r="46" spans="1:10" ht="15.75" thickBot="1">
      <c r="A46" s="70"/>
      <c r="B46" s="68"/>
      <c r="C46" s="3" t="str">
        <f>IFERROR(VLOOKUP(B46,'BASE PRODUITS'!A:H,2,0),"")&amp;IFERROR(" / "&amp;VLOOKUP(B46,'BASE PRODUITS'!A:H,3,0),"")&amp;IFERROR(" / "&amp;VLOOKUP(B46,'BASE PRODUITS'!A:H,4,0),"")</f>
        <v/>
      </c>
      <c r="D46" s="83"/>
      <c r="E46" s="83"/>
      <c r="F46" s="84"/>
      <c r="G46" s="84"/>
      <c r="H46" s="84"/>
      <c r="I46" s="71"/>
      <c r="J46" s="84"/>
    </row>
    <row r="47" spans="1:10" ht="15.75" thickBot="1">
      <c r="A47" s="70"/>
      <c r="B47" s="68"/>
      <c r="C47" s="3" t="str">
        <f>IFERROR(VLOOKUP(B47,'BASE PRODUITS'!A:H,2,0),"")&amp;IFERROR(" / "&amp;VLOOKUP(B47,'BASE PRODUITS'!A:H,3,0),"")&amp;IFERROR(" / "&amp;VLOOKUP(B47,'BASE PRODUITS'!A:H,4,0),"")</f>
        <v/>
      </c>
      <c r="D47" s="83"/>
      <c r="E47" s="83"/>
      <c r="F47" s="84"/>
      <c r="G47" s="84"/>
      <c r="H47" s="84"/>
      <c r="I47" s="71"/>
      <c r="J47" s="84"/>
    </row>
    <row r="48" spans="1:10" ht="15.75" thickBot="1">
      <c r="A48" s="70"/>
      <c r="B48" s="68"/>
      <c r="C48" s="3" t="str">
        <f>IFERROR(VLOOKUP(B48,'BASE PRODUITS'!A:H,2,0),"")&amp;IFERROR(" / "&amp;VLOOKUP(B48,'BASE PRODUITS'!A:H,3,0),"")&amp;IFERROR(" / "&amp;VLOOKUP(B48,'BASE PRODUITS'!A:H,4,0),"")</f>
        <v/>
      </c>
      <c r="D48" s="83"/>
      <c r="E48" s="83"/>
      <c r="F48" s="84"/>
      <c r="G48" s="84"/>
      <c r="H48" s="84"/>
      <c r="I48" s="71"/>
      <c r="J48" s="84"/>
    </row>
    <row r="49" spans="1:10" ht="15.75" thickBot="1">
      <c r="A49" s="70"/>
      <c r="B49" s="68"/>
      <c r="C49" s="3" t="str">
        <f>IFERROR(VLOOKUP(B49,'BASE PRODUITS'!A:H,2,0),"")&amp;IFERROR(" / "&amp;VLOOKUP(B49,'BASE PRODUITS'!A:H,3,0),"")&amp;IFERROR(" / "&amp;VLOOKUP(B49,'BASE PRODUITS'!A:H,4,0),"")</f>
        <v/>
      </c>
      <c r="D49" s="83"/>
      <c r="E49" s="83"/>
      <c r="F49" s="84"/>
      <c r="G49" s="84"/>
      <c r="H49" s="84"/>
      <c r="I49" s="71"/>
      <c r="J49" s="84"/>
    </row>
    <row r="50" spans="1:10" ht="15.75" thickBot="1">
      <c r="A50" s="70"/>
      <c r="B50" s="68"/>
      <c r="C50" s="3" t="str">
        <f>IFERROR(VLOOKUP(B50,'BASE PRODUITS'!A:H,2,0),"")&amp;IFERROR(" / "&amp;VLOOKUP(B50,'BASE PRODUITS'!A:H,3,0),"")&amp;IFERROR(" / "&amp;VLOOKUP(B50,'BASE PRODUITS'!A:H,4,0),"")</f>
        <v/>
      </c>
      <c r="D50" s="83"/>
      <c r="E50" s="83"/>
      <c r="F50" s="84"/>
      <c r="G50" s="84"/>
      <c r="H50" s="84"/>
      <c r="I50" s="71"/>
      <c r="J50" s="84"/>
    </row>
    <row r="51" spans="1:10" ht="15.75" thickBot="1">
      <c r="A51" s="70"/>
      <c r="B51" s="68"/>
      <c r="C51" s="3" t="str">
        <f>IFERROR(VLOOKUP(B51,'BASE PRODUITS'!A:H,2,0),"")&amp;IFERROR(" / "&amp;VLOOKUP(B51,'BASE PRODUITS'!A:H,3,0),"")&amp;IFERROR(" / "&amp;VLOOKUP(B51,'BASE PRODUITS'!A:H,4,0),"")</f>
        <v/>
      </c>
      <c r="D51" s="83"/>
      <c r="E51" s="83"/>
      <c r="F51" s="84"/>
      <c r="G51" s="84"/>
      <c r="H51" s="84"/>
      <c r="I51" s="71"/>
      <c r="J51" s="84"/>
    </row>
    <row r="52" spans="1:10" ht="15.75" thickBot="1">
      <c r="A52" s="70"/>
      <c r="B52" s="68"/>
      <c r="C52" s="3" t="str">
        <f>IFERROR(VLOOKUP(B52,'BASE PRODUITS'!A:H,2,0),"")&amp;IFERROR(" / "&amp;VLOOKUP(B52,'BASE PRODUITS'!A:H,3,0),"")&amp;IFERROR(" / "&amp;VLOOKUP(B52,'BASE PRODUITS'!A:H,4,0),"")</f>
        <v/>
      </c>
      <c r="D52" s="83"/>
      <c r="E52" s="83"/>
      <c r="F52" s="84"/>
      <c r="G52" s="84"/>
      <c r="H52" s="84"/>
      <c r="I52" s="71"/>
      <c r="J52" s="84"/>
    </row>
    <row r="53" spans="1:10" ht="15.75" thickBot="1">
      <c r="A53" s="70"/>
      <c r="B53" s="68"/>
      <c r="C53" s="3" t="str">
        <f>IFERROR(VLOOKUP(B53,'BASE PRODUITS'!A:H,2,0),"")&amp;IFERROR(" / "&amp;VLOOKUP(B53,'BASE PRODUITS'!A:H,3,0),"")&amp;IFERROR(" / "&amp;VLOOKUP(B53,'BASE PRODUITS'!A:H,4,0),"")</f>
        <v/>
      </c>
      <c r="D53" s="83"/>
      <c r="E53" s="83"/>
      <c r="F53" s="84"/>
      <c r="G53" s="84"/>
      <c r="H53" s="84"/>
      <c r="I53" s="71"/>
      <c r="J53" s="84"/>
    </row>
    <row r="54" spans="1:10" ht="15.75" thickBot="1">
      <c r="A54" s="70"/>
      <c r="B54" s="68"/>
      <c r="C54" s="3" t="str">
        <f>IFERROR(VLOOKUP(B54,'BASE PRODUITS'!A:H,2,0),"")&amp;IFERROR(" / "&amp;VLOOKUP(B54,'BASE PRODUITS'!A:H,3,0),"")&amp;IFERROR(" / "&amp;VLOOKUP(B54,'BASE PRODUITS'!A:H,4,0),"")</f>
        <v/>
      </c>
      <c r="D54" s="83"/>
      <c r="E54" s="83"/>
      <c r="F54" s="84"/>
      <c r="G54" s="84"/>
      <c r="H54" s="84"/>
      <c r="I54" s="71"/>
      <c r="J54" s="84"/>
    </row>
    <row r="55" spans="1:10" ht="15.75" thickBot="1">
      <c r="A55" s="70"/>
      <c r="B55" s="68"/>
      <c r="C55" s="3" t="str">
        <f>IFERROR(VLOOKUP(B55,'BASE PRODUITS'!A:H,2,0),"")&amp;IFERROR(" / "&amp;VLOOKUP(B55,'BASE PRODUITS'!A:H,3,0),"")&amp;IFERROR(" / "&amp;VLOOKUP(B55,'BASE PRODUITS'!A:H,4,0),"")</f>
        <v/>
      </c>
      <c r="D55" s="83"/>
      <c r="E55" s="83"/>
      <c r="F55" s="84"/>
      <c r="G55" s="84"/>
      <c r="H55" s="84"/>
      <c r="I55" s="71"/>
      <c r="J55" s="84"/>
    </row>
    <row r="56" spans="1:10" ht="15.75" thickBot="1">
      <c r="A56" s="70"/>
      <c r="B56" s="68"/>
      <c r="C56" s="3" t="str">
        <f>IFERROR(VLOOKUP(B56,'BASE PRODUITS'!A:H,2,0),"")&amp;IFERROR(" / "&amp;VLOOKUP(B56,'BASE PRODUITS'!A:H,3,0),"")&amp;IFERROR(" / "&amp;VLOOKUP(B56,'BASE PRODUITS'!A:H,4,0),"")</f>
        <v/>
      </c>
      <c r="D56" s="83"/>
      <c r="E56" s="83"/>
      <c r="F56" s="84"/>
      <c r="G56" s="84"/>
      <c r="H56" s="84"/>
      <c r="I56" s="71"/>
      <c r="J56" s="84"/>
    </row>
    <row r="57" spans="1:10" ht="15.75" thickBot="1">
      <c r="A57" s="70"/>
      <c r="B57" s="68"/>
      <c r="C57" s="3" t="str">
        <f>IFERROR(VLOOKUP(B57,'BASE PRODUITS'!A:H,2,0),"")&amp;IFERROR(" / "&amp;VLOOKUP(B57,'BASE PRODUITS'!A:H,3,0),"")&amp;IFERROR(" / "&amp;VLOOKUP(B57,'BASE PRODUITS'!A:H,4,0),"")</f>
        <v/>
      </c>
      <c r="D57" s="83"/>
      <c r="E57" s="83"/>
      <c r="F57" s="84"/>
      <c r="G57" s="84"/>
      <c r="H57" s="84"/>
      <c r="I57" s="71"/>
      <c r="J57" s="84"/>
    </row>
    <row r="58" spans="1:10" ht="15.75" thickBot="1">
      <c r="A58" s="70"/>
      <c r="B58" s="68"/>
      <c r="C58" s="3" t="str">
        <f>IFERROR(VLOOKUP(B58,'BASE PRODUITS'!A:H,2,0),"")&amp;IFERROR(" / "&amp;VLOOKUP(B58,'BASE PRODUITS'!A:H,3,0),"")&amp;IFERROR(" / "&amp;VLOOKUP(B58,'BASE PRODUITS'!A:H,4,0),"")</f>
        <v/>
      </c>
      <c r="D58" s="83"/>
      <c r="E58" s="83"/>
      <c r="F58" s="84"/>
      <c r="G58" s="84"/>
      <c r="H58" s="84"/>
      <c r="I58" s="71"/>
      <c r="J58" s="84"/>
    </row>
    <row r="59" spans="1:10" ht="15.75" thickBot="1">
      <c r="A59" s="70"/>
      <c r="B59" s="68"/>
      <c r="C59" s="3" t="str">
        <f>IFERROR(VLOOKUP(B59,'BASE PRODUITS'!A:H,2,0),"")&amp;IFERROR(" / "&amp;VLOOKUP(B59,'BASE PRODUITS'!A:H,3,0),"")&amp;IFERROR(" / "&amp;VLOOKUP(B59,'BASE PRODUITS'!A:H,4,0),"")</f>
        <v/>
      </c>
      <c r="D59" s="83"/>
      <c r="E59" s="83"/>
      <c r="F59" s="84"/>
      <c r="G59" s="84"/>
      <c r="H59" s="84"/>
      <c r="I59" s="71"/>
      <c r="J59" s="84"/>
    </row>
    <row r="60" spans="1:10" ht="15.75" thickBot="1">
      <c r="A60" s="70"/>
      <c r="B60" s="68"/>
      <c r="C60" s="3" t="str">
        <f>IFERROR(VLOOKUP(B60,'BASE PRODUITS'!A:H,2,0),"")&amp;IFERROR(" / "&amp;VLOOKUP(B60,'BASE PRODUITS'!A:H,3,0),"")&amp;IFERROR(" / "&amp;VLOOKUP(B60,'BASE PRODUITS'!A:H,4,0),"")</f>
        <v/>
      </c>
      <c r="D60" s="83"/>
      <c r="E60" s="83"/>
      <c r="F60" s="84"/>
      <c r="G60" s="84"/>
      <c r="H60" s="84"/>
      <c r="I60" s="71"/>
      <c r="J60" s="84"/>
    </row>
    <row r="61" spans="1:10" ht="15.75" thickBot="1">
      <c r="A61" s="70"/>
      <c r="B61" s="68"/>
      <c r="C61" s="3" t="str">
        <f>IFERROR(VLOOKUP(B61,'BASE PRODUITS'!A:H,2,0),"")&amp;IFERROR(" / "&amp;VLOOKUP(B61,'BASE PRODUITS'!A:H,3,0),"")&amp;IFERROR(" / "&amp;VLOOKUP(B61,'BASE PRODUITS'!A:H,4,0),"")</f>
        <v/>
      </c>
      <c r="D61" s="83"/>
      <c r="E61" s="83"/>
      <c r="F61" s="84"/>
      <c r="G61" s="84"/>
      <c r="H61" s="84"/>
      <c r="I61" s="71"/>
      <c r="J61" s="84"/>
    </row>
    <row r="62" spans="1:10" ht="15.75" thickBot="1">
      <c r="A62" s="70"/>
      <c r="B62" s="68"/>
      <c r="C62" s="3" t="str">
        <f>IFERROR(VLOOKUP(B62,'BASE PRODUITS'!A:H,2,0),"")&amp;IFERROR(" / "&amp;VLOOKUP(B62,'BASE PRODUITS'!A:H,3,0),"")&amp;IFERROR(" / "&amp;VLOOKUP(B62,'BASE PRODUITS'!A:H,4,0),"")</f>
        <v/>
      </c>
      <c r="D62" s="83"/>
      <c r="E62" s="83"/>
      <c r="F62" s="84"/>
      <c r="G62" s="84"/>
      <c r="H62" s="84"/>
      <c r="I62" s="71"/>
      <c r="J62" s="84"/>
    </row>
    <row r="63" spans="1:10" ht="15.75" thickBot="1">
      <c r="A63" s="70"/>
      <c r="B63" s="68"/>
      <c r="C63" s="3" t="str">
        <f>IFERROR(VLOOKUP(B63,'BASE PRODUITS'!A:H,2,0),"")&amp;IFERROR(" / "&amp;VLOOKUP(B63,'BASE PRODUITS'!A:H,3,0),"")&amp;IFERROR(" / "&amp;VLOOKUP(B63,'BASE PRODUITS'!A:H,4,0),"")</f>
        <v/>
      </c>
      <c r="D63" s="83"/>
      <c r="E63" s="83"/>
      <c r="F63" s="84"/>
      <c r="G63" s="84"/>
      <c r="H63" s="84"/>
      <c r="I63" s="71"/>
      <c r="J63" s="84"/>
    </row>
    <row r="64" spans="1:10" ht="15.75" thickBot="1">
      <c r="A64" s="70"/>
      <c r="B64" s="68"/>
      <c r="C64" s="3" t="str">
        <f>IFERROR(VLOOKUP(B64,'BASE PRODUITS'!A:H,2,0),"")&amp;IFERROR(" / "&amp;VLOOKUP(B64,'BASE PRODUITS'!A:H,3,0),"")&amp;IFERROR(" / "&amp;VLOOKUP(B64,'BASE PRODUITS'!A:H,4,0),"")</f>
        <v/>
      </c>
      <c r="D64" s="83"/>
      <c r="E64" s="83"/>
      <c r="F64" s="84"/>
      <c r="G64" s="84"/>
      <c r="H64" s="84"/>
      <c r="I64" s="71"/>
      <c r="J64" s="84"/>
    </row>
    <row r="65" spans="1:10" ht="15.75" thickBot="1">
      <c r="A65" s="70"/>
      <c r="B65" s="68"/>
      <c r="C65" s="3" t="str">
        <f>IFERROR(VLOOKUP(B65,'BASE PRODUITS'!A:H,2,0),"")&amp;IFERROR(" / "&amp;VLOOKUP(B65,'BASE PRODUITS'!A:H,3,0),"")&amp;IFERROR(" / "&amp;VLOOKUP(B65,'BASE PRODUITS'!A:H,4,0),"")</f>
        <v/>
      </c>
      <c r="D65" s="83"/>
      <c r="E65" s="83"/>
      <c r="F65" s="84"/>
      <c r="G65" s="84"/>
      <c r="H65" s="84"/>
      <c r="I65" s="71"/>
      <c r="J65" s="84"/>
    </row>
    <row r="66" spans="1:10" ht="15.75" thickBot="1">
      <c r="A66" s="70"/>
      <c r="B66" s="68"/>
      <c r="C66" s="3" t="str">
        <f>IFERROR(VLOOKUP(B66,'BASE PRODUITS'!A:H,2,0),"")&amp;IFERROR(" / "&amp;VLOOKUP(B66,'BASE PRODUITS'!A:H,3,0),"")&amp;IFERROR(" / "&amp;VLOOKUP(B66,'BASE PRODUITS'!A:H,4,0),"")</f>
        <v/>
      </c>
      <c r="D66" s="83"/>
      <c r="E66" s="83"/>
      <c r="F66" s="84"/>
      <c r="G66" s="84"/>
      <c r="H66" s="84"/>
      <c r="I66" s="71"/>
      <c r="J66" s="84"/>
    </row>
    <row r="67" spans="1:10" ht="15.75" thickBot="1">
      <c r="A67" s="70"/>
      <c r="B67" s="68"/>
      <c r="C67" s="3" t="str">
        <f>IFERROR(VLOOKUP(B67,'BASE PRODUITS'!A:H,2,0),"")&amp;IFERROR(" / "&amp;VLOOKUP(B67,'BASE PRODUITS'!A:H,3,0),"")&amp;IFERROR(" / "&amp;VLOOKUP(B67,'BASE PRODUITS'!A:H,4,0),"")</f>
        <v/>
      </c>
      <c r="D67" s="83"/>
      <c r="E67" s="83"/>
      <c r="F67" s="84"/>
      <c r="G67" s="84"/>
      <c r="H67" s="84"/>
      <c r="I67" s="71"/>
      <c r="J67" s="84"/>
    </row>
    <row r="68" spans="1:10" ht="15.75" thickBot="1">
      <c r="A68" s="70"/>
      <c r="B68" s="68"/>
      <c r="C68" s="3" t="str">
        <f>IFERROR(VLOOKUP(B68,'BASE PRODUITS'!A:H,2,0),"")&amp;IFERROR(" / "&amp;VLOOKUP(B68,'BASE PRODUITS'!A:H,3,0),"")&amp;IFERROR(" / "&amp;VLOOKUP(B68,'BASE PRODUITS'!A:H,4,0),"")</f>
        <v/>
      </c>
      <c r="D68" s="83"/>
      <c r="E68" s="83"/>
      <c r="F68" s="84"/>
      <c r="G68" s="84"/>
      <c r="H68" s="84"/>
      <c r="I68" s="71"/>
      <c r="J68" s="84"/>
    </row>
    <row r="69" spans="1:10" ht="15.75" thickBot="1">
      <c r="A69" s="70"/>
      <c r="B69" s="68"/>
      <c r="C69" s="3" t="str">
        <f>IFERROR(VLOOKUP(B69,'BASE PRODUITS'!A:H,2,0),"")&amp;IFERROR(" / "&amp;VLOOKUP(B69,'BASE PRODUITS'!A:H,3,0),"")&amp;IFERROR(" / "&amp;VLOOKUP(B69,'BASE PRODUITS'!A:H,4,0),"")</f>
        <v/>
      </c>
      <c r="D69" s="83"/>
      <c r="E69" s="83"/>
      <c r="F69" s="84"/>
      <c r="G69" s="84"/>
      <c r="H69" s="84"/>
      <c r="I69" s="71"/>
      <c r="J69" s="84"/>
    </row>
    <row r="70" spans="1:10" ht="15.75" thickBot="1">
      <c r="A70" s="70"/>
      <c r="B70" s="68"/>
      <c r="C70" s="3" t="str">
        <f>IFERROR(VLOOKUP(B70,'BASE PRODUITS'!A:H,2,0),"")&amp;IFERROR(" / "&amp;VLOOKUP(B70,'BASE PRODUITS'!A:H,3,0),"")&amp;IFERROR(" / "&amp;VLOOKUP(B70,'BASE PRODUITS'!A:H,4,0),"")</f>
        <v/>
      </c>
      <c r="D70" s="83"/>
      <c r="E70" s="83"/>
      <c r="F70" s="84"/>
      <c r="G70" s="84"/>
      <c r="H70" s="84"/>
      <c r="I70" s="71"/>
      <c r="J70" s="84"/>
    </row>
    <row r="71" spans="1:10" ht="15.75" thickBot="1">
      <c r="A71" s="70"/>
      <c r="B71" s="68"/>
      <c r="C71" s="3" t="str">
        <f>IFERROR(VLOOKUP(B71,'BASE PRODUITS'!A:H,2,0),"")&amp;IFERROR(" / "&amp;VLOOKUP(B71,'BASE PRODUITS'!A:H,3,0),"")&amp;IFERROR(" / "&amp;VLOOKUP(B71,'BASE PRODUITS'!A:H,4,0),"")</f>
        <v/>
      </c>
      <c r="D71" s="83"/>
      <c r="E71" s="83"/>
      <c r="F71" s="84"/>
      <c r="G71" s="84"/>
      <c r="H71" s="84"/>
      <c r="I71" s="71"/>
      <c r="J71" s="84"/>
    </row>
    <row r="72" spans="1:10" ht="15.75" thickBot="1">
      <c r="A72" s="70"/>
      <c r="B72" s="68"/>
      <c r="C72" s="3" t="str">
        <f>IFERROR(VLOOKUP(B72,'BASE PRODUITS'!A:H,2,0),"")&amp;IFERROR(" / "&amp;VLOOKUP(B72,'BASE PRODUITS'!A:H,3,0),"")&amp;IFERROR(" / "&amp;VLOOKUP(B72,'BASE PRODUITS'!A:H,4,0),"")</f>
        <v/>
      </c>
      <c r="D72" s="83"/>
      <c r="E72" s="83"/>
      <c r="F72" s="84"/>
      <c r="G72" s="84"/>
      <c r="H72" s="84"/>
      <c r="I72" s="71"/>
      <c r="J72" s="84"/>
    </row>
    <row r="73" spans="1:10" ht="15.75" thickBot="1">
      <c r="A73" s="70"/>
      <c r="B73" s="68"/>
      <c r="C73" s="3" t="str">
        <f>IFERROR(VLOOKUP(B73,'BASE PRODUITS'!A:H,2,0),"")&amp;IFERROR(" / "&amp;VLOOKUP(B73,'BASE PRODUITS'!A:H,3,0),"")&amp;IFERROR(" / "&amp;VLOOKUP(B73,'BASE PRODUITS'!A:H,4,0),"")</f>
        <v/>
      </c>
      <c r="D73" s="83"/>
      <c r="E73" s="83"/>
      <c r="F73" s="84"/>
      <c r="G73" s="84"/>
      <c r="H73" s="84"/>
      <c r="I73" s="71"/>
      <c r="J73" s="84"/>
    </row>
    <row r="74" spans="1:10" ht="15.75" thickBot="1">
      <c r="A74" s="70"/>
      <c r="B74" s="68"/>
      <c r="C74" s="3" t="str">
        <f>IFERROR(VLOOKUP(B74,'BASE PRODUITS'!A:H,2,0),"")&amp;IFERROR(" / "&amp;VLOOKUP(B74,'BASE PRODUITS'!A:H,3,0),"")&amp;IFERROR(" / "&amp;VLOOKUP(B74,'BASE PRODUITS'!A:H,4,0),"")</f>
        <v/>
      </c>
      <c r="D74" s="83"/>
      <c r="E74" s="83"/>
      <c r="F74" s="84"/>
      <c r="G74" s="84"/>
      <c r="H74" s="84"/>
      <c r="I74" s="71"/>
      <c r="J74" s="84"/>
    </row>
    <row r="75" spans="1:10" ht="15.75" thickBot="1">
      <c r="A75" s="70"/>
      <c r="B75" s="68"/>
      <c r="C75" s="3" t="str">
        <f>IFERROR(VLOOKUP(B75,'BASE PRODUITS'!A:H,2,0),"")&amp;IFERROR(" / "&amp;VLOOKUP(B75,'BASE PRODUITS'!A:H,3,0),"")&amp;IFERROR(" / "&amp;VLOOKUP(B75,'BASE PRODUITS'!A:H,4,0),"")</f>
        <v/>
      </c>
      <c r="D75" s="83"/>
      <c r="E75" s="83"/>
      <c r="F75" s="84"/>
      <c r="G75" s="84"/>
      <c r="H75" s="84"/>
      <c r="I75" s="71"/>
      <c r="J75" s="84"/>
    </row>
    <row r="76" spans="1:10" ht="15.75" thickBot="1">
      <c r="A76" s="70"/>
      <c r="B76" s="68"/>
      <c r="C76" s="3" t="str">
        <f>IFERROR(VLOOKUP(B76,'BASE PRODUITS'!A:H,2,0),"")&amp;IFERROR(" / "&amp;VLOOKUP(B76,'BASE PRODUITS'!A:H,3,0),"")&amp;IFERROR(" / "&amp;VLOOKUP(B76,'BASE PRODUITS'!A:H,4,0),"")</f>
        <v/>
      </c>
      <c r="D76" s="83"/>
      <c r="E76" s="83"/>
      <c r="F76" s="84"/>
      <c r="G76" s="84"/>
      <c r="H76" s="84"/>
      <c r="I76" s="71"/>
      <c r="J76" s="84"/>
    </row>
    <row r="77" spans="1:10" ht="15.75" thickBot="1">
      <c r="A77" s="70"/>
      <c r="B77" s="68"/>
      <c r="C77" s="3" t="str">
        <f>IFERROR(VLOOKUP(B77,'BASE PRODUITS'!A:H,2,0),"")&amp;IFERROR(" / "&amp;VLOOKUP(B77,'BASE PRODUITS'!A:H,3,0),"")&amp;IFERROR(" / "&amp;VLOOKUP(B77,'BASE PRODUITS'!A:H,4,0),"")</f>
        <v/>
      </c>
      <c r="D77" s="83"/>
      <c r="E77" s="83"/>
      <c r="F77" s="84"/>
      <c r="G77" s="84"/>
      <c r="H77" s="84"/>
      <c r="I77" s="71"/>
      <c r="J77" s="84"/>
    </row>
    <row r="78" spans="1:10" ht="15.75" thickBot="1">
      <c r="A78" s="70"/>
      <c r="B78" s="68"/>
      <c r="C78" s="3" t="str">
        <f>IFERROR(VLOOKUP(B78,'BASE PRODUITS'!A:H,2,0),"")&amp;IFERROR(" / "&amp;VLOOKUP(B78,'BASE PRODUITS'!A:H,3,0),"")&amp;IFERROR(" / "&amp;VLOOKUP(B78,'BASE PRODUITS'!A:H,4,0),"")</f>
        <v/>
      </c>
      <c r="D78" s="83"/>
      <c r="E78" s="83"/>
      <c r="F78" s="84"/>
      <c r="G78" s="84"/>
      <c r="H78" s="84"/>
      <c r="I78" s="71"/>
      <c r="J78" s="84"/>
    </row>
    <row r="79" spans="1:10" ht="15.75" thickBot="1">
      <c r="A79" s="70"/>
      <c r="B79" s="68"/>
      <c r="C79" s="3" t="str">
        <f>IFERROR(VLOOKUP(B79,'BASE PRODUITS'!A:H,2,0),"")&amp;IFERROR(" / "&amp;VLOOKUP(B79,'BASE PRODUITS'!A:H,3,0),"")&amp;IFERROR(" / "&amp;VLOOKUP(B79,'BASE PRODUITS'!A:H,4,0),"")</f>
        <v/>
      </c>
      <c r="D79" s="83"/>
      <c r="E79" s="83"/>
      <c r="F79" s="84"/>
      <c r="G79" s="84"/>
      <c r="H79" s="84"/>
      <c r="I79" s="71"/>
      <c r="J79" s="84"/>
    </row>
    <row r="80" spans="1:10" ht="15.75" thickBot="1">
      <c r="A80" s="70"/>
      <c r="B80" s="68"/>
      <c r="C80" s="3" t="str">
        <f>IFERROR(VLOOKUP(B80,'BASE PRODUITS'!A:H,2,0),"")&amp;IFERROR(" / "&amp;VLOOKUP(B80,'BASE PRODUITS'!A:H,3,0),"")&amp;IFERROR(" / "&amp;VLOOKUP(B80,'BASE PRODUITS'!A:H,4,0),"")</f>
        <v/>
      </c>
      <c r="D80" s="83"/>
      <c r="E80" s="83"/>
      <c r="F80" s="84"/>
      <c r="G80" s="84"/>
      <c r="H80" s="84"/>
      <c r="I80" s="71"/>
      <c r="J80" s="84"/>
    </row>
    <row r="81" spans="1:10" ht="15.75" thickBot="1">
      <c r="A81" s="70"/>
      <c r="B81" s="68"/>
      <c r="C81" s="3" t="str">
        <f>IFERROR(VLOOKUP(B81,'BASE PRODUITS'!A:H,2,0),"")&amp;IFERROR(" / "&amp;VLOOKUP(B81,'BASE PRODUITS'!A:H,3,0),"")&amp;IFERROR(" / "&amp;VLOOKUP(B81,'BASE PRODUITS'!A:H,4,0),"")</f>
        <v/>
      </c>
      <c r="D81" s="83"/>
      <c r="E81" s="83"/>
      <c r="F81" s="84"/>
      <c r="G81" s="84"/>
      <c r="H81" s="84"/>
      <c r="I81" s="71"/>
      <c r="J81" s="84"/>
    </row>
    <row r="82" spans="1:10" ht="15.75" thickBot="1">
      <c r="A82" s="70"/>
      <c r="B82" s="68"/>
      <c r="C82" s="3" t="str">
        <f>IFERROR(VLOOKUP(B82,'BASE PRODUITS'!A:H,2,0),"")&amp;IFERROR(" / "&amp;VLOOKUP(B82,'BASE PRODUITS'!A:H,3,0),"")&amp;IFERROR(" / "&amp;VLOOKUP(B82,'BASE PRODUITS'!A:H,4,0),"")</f>
        <v/>
      </c>
      <c r="D82" s="83"/>
      <c r="E82" s="83"/>
      <c r="F82" s="84"/>
      <c r="G82" s="84"/>
      <c r="H82" s="84"/>
      <c r="I82" s="71"/>
      <c r="J82" s="84"/>
    </row>
    <row r="83" spans="1:10" ht="15.75" thickBot="1">
      <c r="A83" s="70"/>
      <c r="B83" s="68"/>
      <c r="C83" s="3" t="str">
        <f>IFERROR(VLOOKUP(B83,'BASE PRODUITS'!A:H,2,0),"")&amp;IFERROR(" / "&amp;VLOOKUP(B83,'BASE PRODUITS'!A:H,3,0),"")&amp;IFERROR(" / "&amp;VLOOKUP(B83,'BASE PRODUITS'!A:H,4,0),"")</f>
        <v/>
      </c>
      <c r="D83" s="83"/>
      <c r="E83" s="83"/>
      <c r="F83" s="84"/>
      <c r="G83" s="84"/>
      <c r="H83" s="84"/>
      <c r="I83" s="71"/>
      <c r="J83" s="84"/>
    </row>
    <row r="84" spans="1:10" ht="15.75" thickBot="1">
      <c r="A84" s="70"/>
      <c r="B84" s="68"/>
      <c r="C84" s="3" t="str">
        <f>IFERROR(VLOOKUP(B84,'BASE PRODUITS'!A:H,2,0),"")&amp;IFERROR(" / "&amp;VLOOKUP(B84,'BASE PRODUITS'!A:H,3,0),"")&amp;IFERROR(" / "&amp;VLOOKUP(B84,'BASE PRODUITS'!A:H,4,0),"")</f>
        <v/>
      </c>
      <c r="D84" s="83"/>
      <c r="E84" s="83"/>
      <c r="F84" s="84"/>
      <c r="G84" s="84"/>
      <c r="H84" s="84"/>
      <c r="I84" s="71"/>
      <c r="J84" s="84"/>
    </row>
    <row r="85" spans="1:10" ht="15.75" thickBot="1">
      <c r="A85" s="70"/>
      <c r="B85" s="68"/>
      <c r="C85" s="3" t="str">
        <f>IFERROR(VLOOKUP(B85,'BASE PRODUITS'!A:H,2,0),"")&amp;IFERROR(" / "&amp;VLOOKUP(B85,'BASE PRODUITS'!A:H,3,0),"")&amp;IFERROR(" / "&amp;VLOOKUP(B85,'BASE PRODUITS'!A:H,4,0),"")</f>
        <v/>
      </c>
      <c r="D85" s="83"/>
      <c r="E85" s="83"/>
      <c r="F85" s="84"/>
      <c r="G85" s="84"/>
      <c r="H85" s="84"/>
      <c r="I85" s="71"/>
      <c r="J85" s="84"/>
    </row>
    <row r="86" spans="1:10" ht="15.75" thickBot="1">
      <c r="A86" s="70"/>
      <c r="B86" s="68"/>
      <c r="C86" s="3" t="str">
        <f>IFERROR(VLOOKUP(B86,'BASE PRODUITS'!A:H,2,0),"")&amp;IFERROR(" / "&amp;VLOOKUP(B86,'BASE PRODUITS'!A:H,3,0),"")&amp;IFERROR(" / "&amp;VLOOKUP(B86,'BASE PRODUITS'!A:H,4,0),"")</f>
        <v/>
      </c>
      <c r="D86" s="83"/>
      <c r="E86" s="83"/>
      <c r="F86" s="84"/>
      <c r="G86" s="84"/>
      <c r="H86" s="84"/>
      <c r="I86" s="71"/>
      <c r="J86" s="84"/>
    </row>
    <row r="87" spans="1:10" ht="15.75" thickBot="1">
      <c r="A87" s="70"/>
      <c r="B87" s="68"/>
      <c r="C87" s="3" t="str">
        <f>IFERROR(VLOOKUP(B87,'BASE PRODUITS'!A:H,2,0),"")&amp;IFERROR(" / "&amp;VLOOKUP(B87,'BASE PRODUITS'!A:H,3,0),"")&amp;IFERROR(" / "&amp;VLOOKUP(B87,'BASE PRODUITS'!A:H,4,0),"")</f>
        <v/>
      </c>
      <c r="D87" s="83"/>
      <c r="E87" s="83"/>
      <c r="F87" s="84"/>
      <c r="G87" s="84"/>
      <c r="H87" s="84"/>
      <c r="I87" s="71"/>
      <c r="J87" s="84"/>
    </row>
    <row r="88" spans="1:10" ht="15.75" thickBot="1">
      <c r="A88" s="70"/>
      <c r="B88" s="68"/>
      <c r="C88" s="3" t="str">
        <f>IFERROR(VLOOKUP(B88,'BASE PRODUITS'!A:H,2,0),"")&amp;IFERROR(" / "&amp;VLOOKUP(B88,'BASE PRODUITS'!A:H,3,0),"")&amp;IFERROR(" / "&amp;VLOOKUP(B88,'BASE PRODUITS'!A:H,4,0),"")</f>
        <v/>
      </c>
      <c r="D88" s="83"/>
      <c r="E88" s="83"/>
      <c r="F88" s="84"/>
      <c r="G88" s="84"/>
      <c r="H88" s="84"/>
      <c r="I88" s="71"/>
      <c r="J88" s="84"/>
    </row>
    <row r="89" spans="1:10" ht="15.75" thickBot="1">
      <c r="A89" s="70"/>
      <c r="B89" s="68"/>
      <c r="C89" s="3" t="str">
        <f>IFERROR(VLOOKUP(B89,'BASE PRODUITS'!A:H,2,0),"")&amp;IFERROR(" / "&amp;VLOOKUP(B89,'BASE PRODUITS'!A:H,3,0),"")&amp;IFERROR(" / "&amp;VLOOKUP(B89,'BASE PRODUITS'!A:H,4,0),"")</f>
        <v/>
      </c>
      <c r="D89" s="83"/>
      <c r="E89" s="83"/>
      <c r="F89" s="84"/>
      <c r="G89" s="84"/>
      <c r="H89" s="84"/>
      <c r="I89" s="71"/>
      <c r="J89" s="84"/>
    </row>
    <row r="90" spans="1:10" ht="15.75" thickBot="1">
      <c r="A90" s="70"/>
      <c r="B90" s="68"/>
      <c r="C90" s="3" t="str">
        <f>IFERROR(VLOOKUP(B90,'BASE PRODUITS'!A:H,2,0),"")&amp;IFERROR(" / "&amp;VLOOKUP(B90,'BASE PRODUITS'!A:H,3,0),"")&amp;IFERROR(" / "&amp;VLOOKUP(B90,'BASE PRODUITS'!A:H,4,0),"")</f>
        <v/>
      </c>
      <c r="D90" s="83"/>
      <c r="E90" s="83"/>
      <c r="F90" s="84"/>
      <c r="G90" s="84"/>
      <c r="H90" s="84"/>
      <c r="I90" s="71"/>
      <c r="J90" s="84"/>
    </row>
    <row r="91" spans="1:10" ht="15.75" thickBot="1">
      <c r="A91" s="70"/>
      <c r="B91" s="68"/>
      <c r="C91" s="3" t="str">
        <f>IFERROR(VLOOKUP(B91,'BASE PRODUITS'!A:H,2,0),"")&amp;IFERROR(" / "&amp;VLOOKUP(B91,'BASE PRODUITS'!A:H,3,0),"")&amp;IFERROR(" / "&amp;VLOOKUP(B91,'BASE PRODUITS'!A:H,4,0),"")</f>
        <v/>
      </c>
      <c r="D91" s="83"/>
      <c r="E91" s="83"/>
      <c r="F91" s="84"/>
      <c r="G91" s="84"/>
      <c r="H91" s="84"/>
      <c r="I91" s="71"/>
      <c r="J91" s="84"/>
    </row>
    <row r="92" spans="1:10" ht="15.75" thickBot="1">
      <c r="A92" s="70"/>
      <c r="B92" s="68"/>
      <c r="C92" s="3" t="str">
        <f>IFERROR(VLOOKUP(B92,'BASE PRODUITS'!A:H,2,0),"")&amp;IFERROR(" / "&amp;VLOOKUP(B92,'BASE PRODUITS'!A:H,3,0),"")&amp;IFERROR(" / "&amp;VLOOKUP(B92,'BASE PRODUITS'!A:H,4,0),"")</f>
        <v/>
      </c>
      <c r="D92" s="83"/>
      <c r="E92" s="83"/>
      <c r="F92" s="84"/>
      <c r="G92" s="84"/>
      <c r="H92" s="84"/>
      <c r="I92" s="71"/>
      <c r="J92" s="84"/>
    </row>
    <row r="93" spans="1:10" ht="15.75" thickBot="1">
      <c r="A93" s="70"/>
      <c r="B93" s="68"/>
      <c r="C93" s="3" t="str">
        <f>IFERROR(VLOOKUP(B93,'BASE PRODUITS'!A:H,2,0),"")&amp;IFERROR(" / "&amp;VLOOKUP(B93,'BASE PRODUITS'!A:H,3,0),"")&amp;IFERROR(" / "&amp;VLOOKUP(B93,'BASE PRODUITS'!A:H,4,0),"")</f>
        <v/>
      </c>
      <c r="D93" s="83"/>
      <c r="E93" s="83"/>
      <c r="F93" s="84"/>
      <c r="G93" s="84"/>
      <c r="H93" s="84"/>
      <c r="I93" s="71"/>
      <c r="J93" s="84"/>
    </row>
    <row r="94" spans="1:10" ht="15.75" thickBot="1">
      <c r="A94" s="70"/>
      <c r="B94" s="68"/>
      <c r="C94" s="3" t="str">
        <f>IFERROR(VLOOKUP(B94,'BASE PRODUITS'!A:H,2,0),"")&amp;IFERROR(" / "&amp;VLOOKUP(B94,'BASE PRODUITS'!A:H,3,0),"")&amp;IFERROR(" / "&amp;VLOOKUP(B94,'BASE PRODUITS'!A:H,4,0),"")</f>
        <v/>
      </c>
      <c r="D94" s="83"/>
      <c r="E94" s="83"/>
      <c r="F94" s="84"/>
      <c r="G94" s="84"/>
      <c r="H94" s="84"/>
      <c r="I94" s="71"/>
      <c r="J94" s="84"/>
    </row>
    <row r="95" spans="1:10" ht="15.75" thickBot="1">
      <c r="A95" s="70"/>
      <c r="B95" s="68"/>
      <c r="C95" s="3" t="str">
        <f>IFERROR(VLOOKUP(B95,'BASE PRODUITS'!A:H,2,0),"")&amp;IFERROR(" / "&amp;VLOOKUP(B95,'BASE PRODUITS'!A:H,3,0),"")&amp;IFERROR(" / "&amp;VLOOKUP(B95,'BASE PRODUITS'!A:H,4,0),"")</f>
        <v/>
      </c>
      <c r="D95" s="83"/>
      <c r="E95" s="83"/>
      <c r="F95" s="84"/>
      <c r="G95" s="84"/>
      <c r="H95" s="84"/>
      <c r="I95" s="71"/>
      <c r="J95" s="84"/>
    </row>
    <row r="96" spans="1:10" ht="15.75" thickBot="1">
      <c r="A96" s="70"/>
      <c r="B96" s="68"/>
      <c r="C96" s="3" t="str">
        <f>IFERROR(VLOOKUP(B96,'BASE PRODUITS'!A:H,2,0),"")&amp;IFERROR(" / "&amp;VLOOKUP(B96,'BASE PRODUITS'!A:H,3,0),"")&amp;IFERROR(" / "&amp;VLOOKUP(B96,'BASE PRODUITS'!A:H,4,0),"")</f>
        <v/>
      </c>
      <c r="D96" s="83"/>
      <c r="E96" s="83"/>
      <c r="F96" s="84"/>
      <c r="G96" s="84"/>
      <c r="H96" s="84"/>
      <c r="I96" s="71"/>
      <c r="J96" s="84"/>
    </row>
    <row r="97" spans="1:10" ht="15.75" thickBot="1">
      <c r="A97" s="70"/>
      <c r="B97" s="68"/>
      <c r="C97" s="3" t="str">
        <f>IFERROR(VLOOKUP(B97,'BASE PRODUITS'!A:H,2,0),"")&amp;IFERROR(" / "&amp;VLOOKUP(B97,'BASE PRODUITS'!A:H,3,0),"")&amp;IFERROR(" / "&amp;VLOOKUP(B97,'BASE PRODUITS'!A:H,4,0),"")</f>
        <v/>
      </c>
      <c r="D97" s="83"/>
      <c r="E97" s="83"/>
      <c r="F97" s="84"/>
      <c r="G97" s="84"/>
      <c r="H97" s="84"/>
      <c r="I97" s="71"/>
      <c r="J97" s="84"/>
    </row>
    <row r="98" spans="1:10" ht="15.75" thickBot="1">
      <c r="A98" s="70"/>
      <c r="B98" s="68"/>
      <c r="C98" s="3" t="str">
        <f>IFERROR(VLOOKUP(B98,'BASE PRODUITS'!A:H,2,0),"")&amp;IFERROR(" / "&amp;VLOOKUP(B98,'BASE PRODUITS'!A:H,3,0),"")&amp;IFERROR(" / "&amp;VLOOKUP(B98,'BASE PRODUITS'!A:H,4,0),"")</f>
        <v/>
      </c>
      <c r="D98" s="83"/>
      <c r="E98" s="83"/>
      <c r="F98" s="84"/>
      <c r="G98" s="84"/>
      <c r="H98" s="84"/>
      <c r="I98" s="71"/>
      <c r="J98" s="84"/>
    </row>
    <row r="99" spans="1:10" ht="15.75" thickBot="1">
      <c r="A99" s="70"/>
      <c r="B99" s="68"/>
      <c r="C99" s="3" t="str">
        <f>IFERROR(VLOOKUP(B99,'BASE PRODUITS'!A:H,2,0),"")&amp;IFERROR(" / "&amp;VLOOKUP(B99,'BASE PRODUITS'!A:H,3,0),"")&amp;IFERROR(" / "&amp;VLOOKUP(B99,'BASE PRODUITS'!A:H,4,0),"")</f>
        <v/>
      </c>
      <c r="D99" s="83"/>
      <c r="E99" s="83"/>
      <c r="F99" s="84"/>
      <c r="G99" s="84"/>
      <c r="H99" s="84"/>
      <c r="I99" s="71"/>
      <c r="J99" s="84"/>
    </row>
    <row r="100" spans="1:10" ht="15.75" thickBot="1">
      <c r="A100" s="70"/>
      <c r="B100" s="68"/>
      <c r="C100" s="3" t="str">
        <f>IFERROR(VLOOKUP(B100,'BASE PRODUITS'!A:H,2,0),"")&amp;IFERROR(" / "&amp;VLOOKUP(B100,'BASE PRODUITS'!A:H,3,0),"")&amp;IFERROR(" / "&amp;VLOOKUP(B100,'BASE PRODUITS'!A:H,4,0),"")</f>
        <v/>
      </c>
      <c r="D100" s="83"/>
      <c r="E100" s="83"/>
      <c r="F100" s="84"/>
      <c r="G100" s="84"/>
      <c r="H100" s="84"/>
      <c r="I100" s="71"/>
      <c r="J100" s="84"/>
    </row>
    <row r="101" spans="1:10" ht="15.75" thickBot="1">
      <c r="A101" s="70"/>
      <c r="B101" s="68"/>
      <c r="C101" s="3" t="str">
        <f>IFERROR(VLOOKUP(B101,'BASE PRODUITS'!A:H,2,0),"")&amp;IFERROR(" / "&amp;VLOOKUP(B101,'BASE PRODUITS'!A:H,3,0),"")&amp;IFERROR(" / "&amp;VLOOKUP(B101,'BASE PRODUITS'!A:H,4,0),"")</f>
        <v/>
      </c>
      <c r="D101" s="83"/>
      <c r="E101" s="83"/>
      <c r="F101" s="84"/>
      <c r="G101" s="84"/>
      <c r="H101" s="84"/>
      <c r="I101" s="71"/>
      <c r="J101" s="84"/>
    </row>
    <row r="102" spans="1:10" ht="15.75" thickBot="1">
      <c r="A102" s="70"/>
      <c r="B102" s="68"/>
      <c r="C102" s="3" t="str">
        <f>IFERROR(VLOOKUP(B102,'BASE PRODUITS'!A:H,2,0),"")&amp;IFERROR(" / "&amp;VLOOKUP(B102,'BASE PRODUITS'!A:H,3,0),"")&amp;IFERROR(" / "&amp;VLOOKUP(B102,'BASE PRODUITS'!A:H,4,0),"")</f>
        <v/>
      </c>
      <c r="D102" s="83"/>
      <c r="E102" s="83"/>
      <c r="F102" s="84"/>
      <c r="G102" s="84"/>
      <c r="H102" s="84"/>
      <c r="I102" s="71"/>
      <c r="J102" s="84"/>
    </row>
    <row r="103" spans="1:10" ht="15.75" thickBot="1">
      <c r="A103" s="70"/>
      <c r="B103" s="68"/>
      <c r="C103" s="3" t="str">
        <f>IFERROR(VLOOKUP(B103,'BASE PRODUITS'!A:H,2,0),"")&amp;IFERROR(" / "&amp;VLOOKUP(B103,'BASE PRODUITS'!A:H,3,0),"")&amp;IFERROR(" / "&amp;VLOOKUP(B103,'BASE PRODUITS'!A:H,4,0),"")</f>
        <v/>
      </c>
      <c r="D103" s="83"/>
      <c r="E103" s="83"/>
      <c r="F103" s="84"/>
      <c r="G103" s="84"/>
      <c r="H103" s="84"/>
      <c r="I103" s="71"/>
      <c r="J103" s="84"/>
    </row>
    <row r="104" spans="1:10" ht="15.75" thickBot="1">
      <c r="A104" s="70"/>
      <c r="B104" s="68"/>
      <c r="C104" s="3" t="str">
        <f>IFERROR(VLOOKUP(B104,'BASE PRODUITS'!A:H,2,0),"")&amp;IFERROR(" / "&amp;VLOOKUP(B104,'BASE PRODUITS'!A:H,3,0),"")&amp;IFERROR(" / "&amp;VLOOKUP(B104,'BASE PRODUITS'!A:H,4,0),"")</f>
        <v/>
      </c>
      <c r="D104" s="83"/>
      <c r="E104" s="83"/>
      <c r="F104" s="84"/>
      <c r="G104" s="84"/>
      <c r="H104" s="84"/>
      <c r="I104" s="71"/>
      <c r="J104" s="84"/>
    </row>
    <row r="105" spans="1:10" ht="15.75" thickBot="1">
      <c r="A105" s="70"/>
      <c r="B105" s="68"/>
      <c r="C105" s="3" t="str">
        <f>IFERROR(VLOOKUP(B105,'BASE PRODUITS'!A:H,2,0),"")&amp;IFERROR(" / "&amp;VLOOKUP(B105,'BASE PRODUITS'!A:H,3,0),"")&amp;IFERROR(" / "&amp;VLOOKUP(B105,'BASE PRODUITS'!A:H,4,0),"")</f>
        <v/>
      </c>
      <c r="D105" s="83"/>
      <c r="E105" s="83"/>
      <c r="F105" s="84"/>
      <c r="G105" s="84"/>
      <c r="H105" s="84"/>
      <c r="I105" s="71"/>
      <c r="J105" s="84"/>
    </row>
    <row r="106" spans="1:10" ht="15.75" thickBot="1">
      <c r="A106" s="70"/>
      <c r="B106" s="68"/>
      <c r="C106" s="3" t="str">
        <f>IFERROR(VLOOKUP(B106,'BASE PRODUITS'!A:H,2,0),"")&amp;IFERROR(" / "&amp;VLOOKUP(B106,'BASE PRODUITS'!A:H,3,0),"")&amp;IFERROR(" / "&amp;VLOOKUP(B106,'BASE PRODUITS'!A:H,4,0),"")</f>
        <v/>
      </c>
      <c r="D106" s="83"/>
      <c r="E106" s="83"/>
      <c r="F106" s="84"/>
      <c r="G106" s="84"/>
      <c r="H106" s="84"/>
      <c r="I106" s="71"/>
      <c r="J106" s="84"/>
    </row>
    <row r="107" spans="1:10" ht="15.75" thickBot="1">
      <c r="A107" s="70"/>
      <c r="B107" s="68"/>
      <c r="C107" s="3" t="str">
        <f>IFERROR(VLOOKUP(B107,'BASE PRODUITS'!A:H,2,0),"")&amp;IFERROR(" / "&amp;VLOOKUP(B107,'BASE PRODUITS'!A:H,3,0),"")&amp;IFERROR(" / "&amp;VLOOKUP(B107,'BASE PRODUITS'!A:H,4,0),"")</f>
        <v/>
      </c>
      <c r="D107" s="83"/>
      <c r="E107" s="83"/>
      <c r="F107" s="84"/>
      <c r="G107" s="84"/>
      <c r="H107" s="84"/>
      <c r="I107" s="71"/>
      <c r="J107" s="84"/>
    </row>
    <row r="108" spans="1:10" ht="15.75" thickBot="1">
      <c r="A108" s="70"/>
      <c r="B108" s="68"/>
      <c r="C108" s="3" t="str">
        <f>IFERROR(VLOOKUP(B108,'BASE PRODUITS'!A:H,2,0),"")&amp;IFERROR(" / "&amp;VLOOKUP(B108,'BASE PRODUITS'!A:H,3,0),"")&amp;IFERROR(" / "&amp;VLOOKUP(B108,'BASE PRODUITS'!A:H,4,0),"")</f>
        <v/>
      </c>
      <c r="D108" s="83"/>
      <c r="E108" s="83"/>
      <c r="F108" s="84"/>
      <c r="G108" s="84"/>
      <c r="H108" s="84"/>
      <c r="I108" s="71"/>
      <c r="J108" s="84"/>
    </row>
    <row r="109" spans="1:10" ht="15.75" thickBot="1">
      <c r="A109" s="70"/>
      <c r="B109" s="68"/>
      <c r="C109" s="3" t="str">
        <f>IFERROR(VLOOKUP(B109,'BASE PRODUITS'!A:H,2,0),"")&amp;IFERROR(" / "&amp;VLOOKUP(B109,'BASE PRODUITS'!A:H,3,0),"")&amp;IFERROR(" / "&amp;VLOOKUP(B109,'BASE PRODUITS'!A:H,4,0),"")</f>
        <v/>
      </c>
      <c r="D109" s="83"/>
      <c r="E109" s="83"/>
      <c r="F109" s="84"/>
      <c r="G109" s="84"/>
      <c r="H109" s="84"/>
      <c r="I109" s="71"/>
      <c r="J109" s="84"/>
    </row>
    <row r="110" spans="1:10" ht="15.75" thickBot="1">
      <c r="A110" s="70"/>
      <c r="B110" s="68"/>
      <c r="C110" s="3" t="str">
        <f>IFERROR(VLOOKUP(B110,'BASE PRODUITS'!A:H,2,0),"")&amp;IFERROR(" / "&amp;VLOOKUP(B110,'BASE PRODUITS'!A:H,3,0),"")&amp;IFERROR(" / "&amp;VLOOKUP(B110,'BASE PRODUITS'!A:H,4,0),"")</f>
        <v/>
      </c>
      <c r="D110" s="83"/>
      <c r="E110" s="83"/>
      <c r="F110" s="84"/>
      <c r="G110" s="84"/>
      <c r="H110" s="84"/>
      <c r="I110" s="71"/>
      <c r="J110" s="84"/>
    </row>
    <row r="111" spans="1:10" ht="15.75" thickBot="1">
      <c r="A111" s="70"/>
      <c r="B111" s="68"/>
      <c r="C111" s="3" t="str">
        <f>IFERROR(VLOOKUP(B111,'BASE PRODUITS'!A:H,2,0),"")&amp;IFERROR(" / "&amp;VLOOKUP(B111,'BASE PRODUITS'!A:H,3,0),"")&amp;IFERROR(" / "&amp;VLOOKUP(B111,'BASE PRODUITS'!A:H,4,0),"")</f>
        <v/>
      </c>
      <c r="D111" s="83"/>
      <c r="E111" s="83"/>
      <c r="F111" s="84"/>
      <c r="G111" s="84"/>
      <c r="H111" s="84"/>
      <c r="I111" s="71"/>
      <c r="J111" s="84"/>
    </row>
    <row r="112" spans="1:10" ht="15.75" thickBot="1">
      <c r="A112" s="70"/>
      <c r="B112" s="68"/>
      <c r="C112" s="3" t="str">
        <f>IFERROR(VLOOKUP(B112,'BASE PRODUITS'!A:H,2,0),"")&amp;IFERROR(" / "&amp;VLOOKUP(B112,'BASE PRODUITS'!A:H,3,0),"")&amp;IFERROR(" / "&amp;VLOOKUP(B112,'BASE PRODUITS'!A:H,4,0),"")</f>
        <v/>
      </c>
      <c r="D112" s="83"/>
      <c r="E112" s="83"/>
      <c r="F112" s="84"/>
      <c r="G112" s="84"/>
      <c r="H112" s="84"/>
      <c r="I112" s="71"/>
      <c r="J112" s="84"/>
    </row>
    <row r="113" spans="1:10" ht="15.75" thickBot="1">
      <c r="A113" s="70"/>
      <c r="B113" s="68"/>
      <c r="C113" s="3" t="str">
        <f>IFERROR(VLOOKUP(B113,'BASE PRODUITS'!A:H,2,0),"")&amp;IFERROR(" / "&amp;VLOOKUP(B113,'BASE PRODUITS'!A:H,3,0),"")&amp;IFERROR(" / "&amp;VLOOKUP(B113,'BASE PRODUITS'!A:H,4,0),"")</f>
        <v/>
      </c>
      <c r="D113" s="83"/>
      <c r="E113" s="83"/>
      <c r="F113" s="84"/>
      <c r="G113" s="84"/>
      <c r="H113" s="84"/>
      <c r="I113" s="71"/>
      <c r="J113" s="84"/>
    </row>
    <row r="114" spans="1:10" ht="15.75" thickBot="1">
      <c r="A114" s="70"/>
      <c r="B114" s="68"/>
      <c r="C114" s="3" t="str">
        <f>IFERROR(VLOOKUP(B114,'BASE PRODUITS'!A:H,2,0),"")&amp;IFERROR(" / "&amp;VLOOKUP(B114,'BASE PRODUITS'!A:H,3,0),"")&amp;IFERROR(" / "&amp;VLOOKUP(B114,'BASE PRODUITS'!A:H,4,0),"")</f>
        <v/>
      </c>
      <c r="D114" s="83"/>
      <c r="E114" s="83"/>
      <c r="F114" s="84"/>
      <c r="G114" s="84"/>
      <c r="H114" s="84"/>
      <c r="I114" s="71"/>
      <c r="J114" s="84"/>
    </row>
    <row r="115" spans="1:10" ht="15.75" thickBot="1">
      <c r="A115" s="70"/>
      <c r="B115" s="68"/>
      <c r="C115" s="3" t="str">
        <f>IFERROR(VLOOKUP(B115,'BASE PRODUITS'!A:H,2,0),"")&amp;IFERROR(" / "&amp;VLOOKUP(B115,'BASE PRODUITS'!A:H,3,0),"")&amp;IFERROR(" / "&amp;VLOOKUP(B115,'BASE PRODUITS'!A:H,4,0),"")</f>
        <v/>
      </c>
      <c r="D115" s="83"/>
      <c r="E115" s="83"/>
      <c r="F115" s="84"/>
      <c r="G115" s="84"/>
      <c r="H115" s="84"/>
      <c r="I115" s="71"/>
      <c r="J115" s="84"/>
    </row>
    <row r="116" spans="1:10" ht="15.75" thickBot="1">
      <c r="A116" s="70"/>
      <c r="B116" s="68"/>
      <c r="C116" s="3" t="str">
        <f>IFERROR(VLOOKUP(B116,'BASE PRODUITS'!A:H,2,0),"")&amp;IFERROR(" / "&amp;VLOOKUP(B116,'BASE PRODUITS'!A:H,3,0),"")&amp;IFERROR(" / "&amp;VLOOKUP(B116,'BASE PRODUITS'!A:H,4,0),"")</f>
        <v/>
      </c>
      <c r="D116" s="83"/>
      <c r="E116" s="83"/>
      <c r="F116" s="84"/>
      <c r="G116" s="84"/>
      <c r="H116" s="84"/>
      <c r="I116" s="71"/>
      <c r="J116" s="84"/>
    </row>
    <row r="117" spans="1:10" ht="15.75" thickBot="1">
      <c r="A117" s="70"/>
      <c r="B117" s="68"/>
      <c r="C117" s="3" t="str">
        <f>IFERROR(VLOOKUP(B117,'BASE PRODUITS'!A:H,2,0),"")&amp;IFERROR(" / "&amp;VLOOKUP(B117,'BASE PRODUITS'!A:H,3,0),"")&amp;IFERROR(" / "&amp;VLOOKUP(B117,'BASE PRODUITS'!A:H,4,0),"")</f>
        <v/>
      </c>
      <c r="D117" s="83"/>
      <c r="E117" s="83"/>
      <c r="F117" s="84"/>
      <c r="G117" s="84"/>
      <c r="H117" s="84"/>
      <c r="I117" s="71"/>
      <c r="J117" s="84"/>
    </row>
    <row r="118" spans="1:10" ht="15.75" thickBot="1">
      <c r="A118" s="70"/>
      <c r="B118" s="68"/>
      <c r="C118" s="3" t="str">
        <f>IFERROR(VLOOKUP(B118,'BASE PRODUITS'!A:H,2,0),"")&amp;IFERROR(" / "&amp;VLOOKUP(B118,'BASE PRODUITS'!A:H,3,0),"")&amp;IFERROR(" / "&amp;VLOOKUP(B118,'BASE PRODUITS'!A:H,4,0),"")</f>
        <v/>
      </c>
      <c r="D118" s="83"/>
      <c r="E118" s="83"/>
      <c r="F118" s="84"/>
      <c r="G118" s="84"/>
      <c r="H118" s="84"/>
      <c r="I118" s="71"/>
      <c r="J118" s="84"/>
    </row>
    <row r="119" spans="1:10" ht="15.75" thickBot="1">
      <c r="A119" s="70"/>
      <c r="B119" s="68"/>
      <c r="C119" s="3" t="str">
        <f>IFERROR(VLOOKUP(B119,'BASE PRODUITS'!A:H,2,0),"")&amp;IFERROR(" / "&amp;VLOOKUP(B119,'BASE PRODUITS'!A:H,3,0),"")&amp;IFERROR(" / "&amp;VLOOKUP(B119,'BASE PRODUITS'!A:H,4,0),"")</f>
        <v/>
      </c>
      <c r="D119" s="83"/>
      <c r="E119" s="83"/>
      <c r="F119" s="84"/>
      <c r="G119" s="84"/>
      <c r="H119" s="84"/>
      <c r="I119" s="71"/>
      <c r="J119" s="84"/>
    </row>
    <row r="120" spans="1:10" ht="15.75" thickBot="1">
      <c r="A120" s="70"/>
      <c r="B120" s="68"/>
      <c r="C120" s="3" t="str">
        <f>IFERROR(VLOOKUP(B120,'BASE PRODUITS'!A:H,2,0),"")&amp;IFERROR(" / "&amp;VLOOKUP(B120,'BASE PRODUITS'!A:H,3,0),"")&amp;IFERROR(" / "&amp;VLOOKUP(B120,'BASE PRODUITS'!A:H,4,0),"")</f>
        <v/>
      </c>
      <c r="D120" s="83"/>
      <c r="E120" s="83"/>
      <c r="F120" s="84"/>
      <c r="G120" s="84"/>
      <c r="H120" s="84"/>
      <c r="I120" s="71"/>
      <c r="J120" s="84"/>
    </row>
    <row r="121" spans="1:10" ht="15.75" thickBot="1">
      <c r="A121" s="70"/>
      <c r="B121" s="68"/>
      <c r="C121" s="3" t="str">
        <f>IFERROR(VLOOKUP(B121,'BASE PRODUITS'!A:H,2,0),"")&amp;IFERROR(" / "&amp;VLOOKUP(B121,'BASE PRODUITS'!A:H,3,0),"")&amp;IFERROR(" / "&amp;VLOOKUP(B121,'BASE PRODUITS'!A:H,4,0),"")</f>
        <v/>
      </c>
      <c r="D121" s="83"/>
      <c r="E121" s="83"/>
      <c r="F121" s="84"/>
      <c r="G121" s="84"/>
      <c r="H121" s="84"/>
      <c r="I121" s="71"/>
      <c r="J121" s="84"/>
    </row>
    <row r="122" spans="1:10" ht="15.75" thickBot="1">
      <c r="A122" s="70"/>
      <c r="B122" s="68"/>
      <c r="C122" s="3" t="str">
        <f>IFERROR(VLOOKUP(B122,'BASE PRODUITS'!A:H,2,0),"")&amp;IFERROR(" / "&amp;VLOOKUP(B122,'BASE PRODUITS'!A:H,3,0),"")&amp;IFERROR(" / "&amp;VLOOKUP(B122,'BASE PRODUITS'!A:H,4,0),"")</f>
        <v/>
      </c>
      <c r="D122" s="83"/>
      <c r="E122" s="83"/>
      <c r="F122" s="84"/>
      <c r="G122" s="84"/>
      <c r="H122" s="84"/>
      <c r="I122" s="71"/>
      <c r="J122" s="84"/>
    </row>
    <row r="123" spans="1:10" ht="15.75" thickBot="1">
      <c r="A123" s="70"/>
      <c r="B123" s="68"/>
      <c r="C123" s="3" t="str">
        <f>IFERROR(VLOOKUP(B123,'BASE PRODUITS'!A:H,2,0),"")&amp;IFERROR(" / "&amp;VLOOKUP(B123,'BASE PRODUITS'!A:H,3,0),"")&amp;IFERROR(" / "&amp;VLOOKUP(B123,'BASE PRODUITS'!A:H,4,0),"")</f>
        <v/>
      </c>
      <c r="D123" s="83"/>
      <c r="E123" s="83"/>
      <c r="F123" s="84"/>
      <c r="G123" s="84"/>
      <c r="H123" s="84"/>
      <c r="I123" s="71"/>
      <c r="J123" s="84"/>
    </row>
    <row r="124" spans="1:10" ht="15.75" thickBot="1">
      <c r="A124" s="70"/>
      <c r="B124" s="68"/>
      <c r="C124" s="3" t="str">
        <f>IFERROR(VLOOKUP(B124,'BASE PRODUITS'!A:H,2,0),"")&amp;IFERROR(" / "&amp;VLOOKUP(B124,'BASE PRODUITS'!A:H,3,0),"")&amp;IFERROR(" / "&amp;VLOOKUP(B124,'BASE PRODUITS'!A:H,4,0),"")</f>
        <v/>
      </c>
      <c r="D124" s="83"/>
      <c r="E124" s="83"/>
      <c r="F124" s="84"/>
      <c r="G124" s="84"/>
      <c r="H124" s="84"/>
      <c r="I124" s="71"/>
      <c r="J124" s="84"/>
    </row>
    <row r="125" spans="1:10" ht="15.75" thickBot="1">
      <c r="A125" s="70"/>
      <c r="B125" s="68"/>
      <c r="C125" s="3" t="str">
        <f>IFERROR(VLOOKUP(B125,'BASE PRODUITS'!A:H,2,0),"")&amp;IFERROR(" / "&amp;VLOOKUP(B125,'BASE PRODUITS'!A:H,3,0),"")&amp;IFERROR(" / "&amp;VLOOKUP(B125,'BASE PRODUITS'!A:H,4,0),"")</f>
        <v/>
      </c>
      <c r="D125" s="83"/>
      <c r="E125" s="83"/>
      <c r="F125" s="84"/>
      <c r="G125" s="84"/>
      <c r="H125" s="84"/>
      <c r="I125" s="71"/>
      <c r="J125" s="84"/>
    </row>
    <row r="126" spans="1:10" ht="15.75" thickBot="1">
      <c r="A126" s="70"/>
      <c r="B126" s="68"/>
      <c r="C126" s="3" t="str">
        <f>IFERROR(VLOOKUP(B126,'BASE PRODUITS'!A:H,2,0),"")&amp;IFERROR(" / "&amp;VLOOKUP(B126,'BASE PRODUITS'!A:H,3,0),"")&amp;IFERROR(" / "&amp;VLOOKUP(B126,'BASE PRODUITS'!A:H,4,0),"")</f>
        <v/>
      </c>
      <c r="D126" s="83"/>
      <c r="E126" s="83"/>
      <c r="F126" s="84"/>
      <c r="G126" s="84"/>
      <c r="H126" s="84"/>
      <c r="I126" s="71"/>
      <c r="J126" s="84"/>
    </row>
    <row r="127" spans="1:10" ht="15.75" thickBot="1">
      <c r="A127" s="70"/>
      <c r="B127" s="68"/>
      <c r="C127" s="3" t="str">
        <f>IFERROR(VLOOKUP(B127,'BASE PRODUITS'!A:H,2,0),"")&amp;IFERROR(" / "&amp;VLOOKUP(B127,'BASE PRODUITS'!A:H,3,0),"")&amp;IFERROR(" / "&amp;VLOOKUP(B127,'BASE PRODUITS'!A:H,4,0),"")</f>
        <v/>
      </c>
      <c r="D127" s="83"/>
      <c r="E127" s="83"/>
      <c r="F127" s="84"/>
      <c r="G127" s="84"/>
      <c r="H127" s="84"/>
      <c r="I127" s="71"/>
      <c r="J127" s="84"/>
    </row>
    <row r="128" spans="1:10" ht="15.75" thickBot="1">
      <c r="A128" s="70"/>
      <c r="B128" s="68"/>
      <c r="C128" s="3" t="str">
        <f>IFERROR(VLOOKUP(B128,'BASE PRODUITS'!A:H,2,0),"")&amp;IFERROR(" / "&amp;VLOOKUP(B128,'BASE PRODUITS'!A:H,3,0),"")&amp;IFERROR(" / "&amp;VLOOKUP(B128,'BASE PRODUITS'!A:H,4,0),"")</f>
        <v/>
      </c>
      <c r="D128" s="83"/>
      <c r="E128" s="83"/>
      <c r="F128" s="84"/>
      <c r="G128" s="84"/>
      <c r="H128" s="84"/>
      <c r="I128" s="71"/>
      <c r="J128" s="84"/>
    </row>
    <row r="129" spans="1:10" ht="15.75" thickBot="1">
      <c r="A129" s="70"/>
      <c r="B129" s="68"/>
      <c r="C129" s="3" t="str">
        <f>IFERROR(VLOOKUP(B129,'BASE PRODUITS'!A:H,2,0),"")&amp;IFERROR(" / "&amp;VLOOKUP(B129,'BASE PRODUITS'!A:H,3,0),"")&amp;IFERROR(" / "&amp;VLOOKUP(B129,'BASE PRODUITS'!A:H,4,0),"")</f>
        <v/>
      </c>
      <c r="D129" s="83"/>
      <c r="E129" s="83"/>
      <c r="F129" s="84"/>
      <c r="G129" s="84"/>
      <c r="H129" s="84"/>
      <c r="I129" s="71"/>
      <c r="J129" s="84"/>
    </row>
    <row r="130" spans="1:10" ht="15.75" thickBot="1">
      <c r="A130" s="70"/>
      <c r="B130" s="68"/>
      <c r="C130" s="3" t="str">
        <f>IFERROR(VLOOKUP(B130,'BASE PRODUITS'!A:H,2,0),"")&amp;IFERROR(" / "&amp;VLOOKUP(B130,'BASE PRODUITS'!A:H,3,0),"")&amp;IFERROR(" / "&amp;VLOOKUP(B130,'BASE PRODUITS'!A:H,4,0),"")</f>
        <v/>
      </c>
      <c r="D130" s="83"/>
      <c r="E130" s="83"/>
      <c r="F130" s="84"/>
      <c r="G130" s="84"/>
      <c r="H130" s="84"/>
      <c r="I130" s="71"/>
      <c r="J130" s="84"/>
    </row>
    <row r="131" spans="1:10" ht="15.75" thickBot="1">
      <c r="A131" s="70"/>
      <c r="B131" s="68"/>
      <c r="C131" s="3" t="str">
        <f>IFERROR(VLOOKUP(B131,'BASE PRODUITS'!A:H,2,0),"")&amp;IFERROR(" / "&amp;VLOOKUP(B131,'BASE PRODUITS'!A:H,3,0),"")&amp;IFERROR(" / "&amp;VLOOKUP(B131,'BASE PRODUITS'!A:H,4,0),"")</f>
        <v/>
      </c>
      <c r="D131" s="83"/>
      <c r="E131" s="83"/>
      <c r="F131" s="84"/>
      <c r="G131" s="84"/>
      <c r="H131" s="84"/>
      <c r="I131" s="71"/>
      <c r="J131" s="84"/>
    </row>
    <row r="132" spans="1:10" ht="15.75" thickBot="1">
      <c r="A132" s="70"/>
      <c r="B132" s="68"/>
      <c r="C132" s="3" t="str">
        <f>IFERROR(VLOOKUP(B132,'BASE PRODUITS'!A:H,2,0),"")&amp;IFERROR(" / "&amp;VLOOKUP(B132,'BASE PRODUITS'!A:H,3,0),"")&amp;IFERROR(" / "&amp;VLOOKUP(B132,'BASE PRODUITS'!A:H,4,0),"")</f>
        <v/>
      </c>
      <c r="D132" s="83"/>
      <c r="E132" s="83"/>
      <c r="F132" s="84"/>
      <c r="G132" s="84"/>
      <c r="H132" s="84"/>
      <c r="I132" s="71"/>
      <c r="J132" s="84"/>
    </row>
    <row r="133" spans="1:10" ht="15.75" thickBot="1">
      <c r="A133" s="70"/>
      <c r="B133" s="68"/>
      <c r="C133" s="3" t="str">
        <f>IFERROR(VLOOKUP(B133,'BASE PRODUITS'!A:H,2,0),"")&amp;IFERROR(" / "&amp;VLOOKUP(B133,'BASE PRODUITS'!A:H,3,0),"")&amp;IFERROR(" / "&amp;VLOOKUP(B133,'BASE PRODUITS'!A:H,4,0),"")</f>
        <v/>
      </c>
      <c r="D133" s="83"/>
      <c r="E133" s="83"/>
      <c r="F133" s="84"/>
      <c r="G133" s="84"/>
      <c r="H133" s="84"/>
      <c r="I133" s="71"/>
      <c r="J133" s="84"/>
    </row>
    <row r="134" spans="1:10" ht="15.75" thickBot="1">
      <c r="A134" s="70"/>
      <c r="B134" s="68"/>
      <c r="C134" s="3" t="str">
        <f>IFERROR(VLOOKUP(B134,'BASE PRODUITS'!A:H,2,0),"")&amp;IFERROR(" / "&amp;VLOOKUP(B134,'BASE PRODUITS'!A:H,3,0),"")&amp;IFERROR(" / "&amp;VLOOKUP(B134,'BASE PRODUITS'!A:H,4,0),"")</f>
        <v/>
      </c>
      <c r="D134" s="83"/>
      <c r="E134" s="83"/>
      <c r="F134" s="84"/>
      <c r="G134" s="84"/>
      <c r="H134" s="84"/>
      <c r="I134" s="71"/>
      <c r="J134" s="84"/>
    </row>
    <row r="135" spans="1:10" ht="15.75" thickBot="1">
      <c r="A135" s="70"/>
      <c r="B135" s="68"/>
      <c r="C135" s="3" t="str">
        <f>IFERROR(VLOOKUP(B135,'BASE PRODUITS'!A:H,2,0),"")&amp;IFERROR(" / "&amp;VLOOKUP(B135,'BASE PRODUITS'!A:H,3,0),"")&amp;IFERROR(" / "&amp;VLOOKUP(B135,'BASE PRODUITS'!A:H,4,0),"")</f>
        <v/>
      </c>
      <c r="D135" s="83"/>
      <c r="E135" s="83"/>
      <c r="F135" s="84"/>
      <c r="G135" s="84"/>
      <c r="H135" s="84"/>
      <c r="I135" s="71"/>
      <c r="J135" s="84"/>
    </row>
    <row r="136" spans="1:10" ht="15.75" thickBot="1">
      <c r="A136" s="70"/>
      <c r="B136" s="68"/>
      <c r="C136" s="3" t="str">
        <f>IFERROR(VLOOKUP(B136,'BASE PRODUITS'!A:H,2,0),"")&amp;IFERROR(" / "&amp;VLOOKUP(B136,'BASE PRODUITS'!A:H,3,0),"")&amp;IFERROR(" / "&amp;VLOOKUP(B136,'BASE PRODUITS'!A:H,4,0),"")</f>
        <v/>
      </c>
      <c r="D136" s="83"/>
      <c r="E136" s="83"/>
      <c r="F136" s="84"/>
      <c r="G136" s="84"/>
      <c r="H136" s="84"/>
      <c r="I136" s="71"/>
      <c r="J136" s="84"/>
    </row>
    <row r="137" spans="1:10" ht="15.75" thickBot="1">
      <c r="A137" s="70"/>
      <c r="B137" s="68"/>
      <c r="C137" s="3" t="str">
        <f>IFERROR(VLOOKUP(B137,'BASE PRODUITS'!A:H,2,0),"")&amp;IFERROR(" / "&amp;VLOOKUP(B137,'BASE PRODUITS'!A:H,3,0),"")&amp;IFERROR(" / "&amp;VLOOKUP(B137,'BASE PRODUITS'!A:H,4,0),"")</f>
        <v/>
      </c>
      <c r="D137" s="83"/>
      <c r="E137" s="83"/>
      <c r="F137" s="84"/>
      <c r="G137" s="84"/>
      <c r="H137" s="84"/>
      <c r="I137" s="71"/>
      <c r="J137" s="84"/>
    </row>
    <row r="138" spans="1:10" ht="15.75" thickBot="1">
      <c r="A138" s="70"/>
      <c r="B138" s="68"/>
      <c r="C138" s="3" t="str">
        <f>IFERROR(VLOOKUP(B138,'BASE PRODUITS'!A:H,2,0),"")&amp;IFERROR(" / "&amp;VLOOKUP(B138,'BASE PRODUITS'!A:H,3,0),"")&amp;IFERROR(" / "&amp;VLOOKUP(B138,'BASE PRODUITS'!A:H,4,0),"")</f>
        <v/>
      </c>
      <c r="D138" s="83"/>
      <c r="E138" s="83"/>
      <c r="F138" s="84"/>
      <c r="G138" s="84"/>
      <c r="H138" s="84"/>
      <c r="I138" s="71"/>
      <c r="J138" s="84"/>
    </row>
    <row r="139" spans="1:10" ht="15.75" thickBot="1">
      <c r="A139" s="70"/>
      <c r="B139" s="68"/>
      <c r="C139" s="3" t="str">
        <f>IFERROR(VLOOKUP(B139,'BASE PRODUITS'!A:H,2,0),"")&amp;IFERROR(" / "&amp;VLOOKUP(B139,'BASE PRODUITS'!A:H,3,0),"")&amp;IFERROR(" / "&amp;VLOOKUP(B139,'BASE PRODUITS'!A:H,4,0),"")</f>
        <v/>
      </c>
      <c r="D139" s="83"/>
      <c r="E139" s="83"/>
      <c r="F139" s="84"/>
      <c r="G139" s="84"/>
      <c r="H139" s="84"/>
      <c r="I139" s="71"/>
      <c r="J139" s="84"/>
    </row>
    <row r="140" spans="1:10" ht="15.75" thickBot="1">
      <c r="A140" s="70"/>
      <c r="B140" s="68"/>
      <c r="C140" s="3" t="str">
        <f>IFERROR(VLOOKUP(B140,'BASE PRODUITS'!A:H,2,0),"")&amp;IFERROR(" / "&amp;VLOOKUP(B140,'BASE PRODUITS'!A:H,3,0),"")&amp;IFERROR(" / "&amp;VLOOKUP(B140,'BASE PRODUITS'!A:H,4,0),"")</f>
        <v/>
      </c>
      <c r="D140" s="83"/>
      <c r="E140" s="83"/>
      <c r="F140" s="84"/>
      <c r="G140" s="84"/>
      <c r="H140" s="84"/>
      <c r="I140" s="71"/>
      <c r="J140" s="84"/>
    </row>
    <row r="141" spans="1:10" ht="15.75" thickBot="1">
      <c r="A141" s="70"/>
      <c r="B141" s="68"/>
      <c r="C141" s="3" t="str">
        <f>IFERROR(VLOOKUP(B141,'BASE PRODUITS'!A:H,2,0),"")&amp;IFERROR(" / "&amp;VLOOKUP(B141,'BASE PRODUITS'!A:H,3,0),"")&amp;IFERROR(" / "&amp;VLOOKUP(B141,'BASE PRODUITS'!A:H,4,0),"")</f>
        <v/>
      </c>
      <c r="D141" s="83"/>
      <c r="E141" s="83"/>
      <c r="F141" s="84"/>
      <c r="G141" s="84"/>
      <c r="H141" s="84"/>
      <c r="I141" s="71"/>
      <c r="J141" s="84"/>
    </row>
    <row r="142" spans="1:10" ht="15.75" thickBot="1">
      <c r="A142" s="70"/>
      <c r="B142" s="68"/>
      <c r="C142" s="3" t="str">
        <f>IFERROR(VLOOKUP(B142,'BASE PRODUITS'!A:H,2,0),"")&amp;IFERROR(" / "&amp;VLOOKUP(B142,'BASE PRODUITS'!A:H,3,0),"")&amp;IFERROR(" / "&amp;VLOOKUP(B142,'BASE PRODUITS'!A:H,4,0),"")</f>
        <v/>
      </c>
      <c r="D142" s="83"/>
      <c r="E142" s="83"/>
      <c r="F142" s="84"/>
      <c r="G142" s="84"/>
      <c r="H142" s="84"/>
      <c r="I142" s="71"/>
      <c r="J142" s="84"/>
    </row>
    <row r="143" spans="1:10" ht="15.75" thickBot="1">
      <c r="A143" s="70"/>
      <c r="B143" s="68"/>
      <c r="C143" s="3" t="str">
        <f>IFERROR(VLOOKUP(B143,'BASE PRODUITS'!A:H,2,0),"")&amp;IFERROR(" / "&amp;VLOOKUP(B143,'BASE PRODUITS'!A:H,3,0),"")&amp;IFERROR(" / "&amp;VLOOKUP(B143,'BASE PRODUITS'!A:H,4,0),"")</f>
        <v/>
      </c>
      <c r="D143" s="83"/>
      <c r="E143" s="83"/>
      <c r="F143" s="84"/>
      <c r="G143" s="84"/>
      <c r="H143" s="84"/>
      <c r="I143" s="71"/>
      <c r="J143" s="84"/>
    </row>
    <row r="144" spans="1:10" ht="15.75" thickBot="1">
      <c r="A144" s="70"/>
      <c r="B144" s="68"/>
      <c r="C144" s="3" t="str">
        <f>IFERROR(VLOOKUP(B144,'BASE PRODUITS'!A:H,2,0),"")&amp;IFERROR(" / "&amp;VLOOKUP(B144,'BASE PRODUITS'!A:H,3,0),"")&amp;IFERROR(" / "&amp;VLOOKUP(B144,'BASE PRODUITS'!A:H,4,0),"")</f>
        <v/>
      </c>
      <c r="D144" s="83"/>
      <c r="E144" s="83"/>
      <c r="F144" s="84"/>
      <c r="G144" s="84"/>
      <c r="H144" s="84"/>
      <c r="I144" s="71"/>
      <c r="J144" s="84"/>
    </row>
    <row r="145" spans="1:10" ht="15.75" thickBot="1">
      <c r="A145" s="70"/>
      <c r="B145" s="68"/>
      <c r="C145" s="3" t="str">
        <f>IFERROR(VLOOKUP(B145,'BASE PRODUITS'!A:H,2,0),"")&amp;IFERROR(" / "&amp;VLOOKUP(B145,'BASE PRODUITS'!A:H,3,0),"")&amp;IFERROR(" / "&amp;VLOOKUP(B145,'BASE PRODUITS'!A:H,4,0),"")</f>
        <v/>
      </c>
      <c r="D145" s="83"/>
      <c r="E145" s="83"/>
      <c r="F145" s="84"/>
      <c r="G145" s="84"/>
      <c r="H145" s="84"/>
      <c r="I145" s="71"/>
      <c r="J145" s="84"/>
    </row>
    <row r="146" spans="1:10" ht="15.75" thickBot="1">
      <c r="A146" s="70"/>
      <c r="B146" s="68"/>
      <c r="C146" s="3" t="str">
        <f>IFERROR(VLOOKUP(B146,'BASE PRODUITS'!A:H,2,0),"")&amp;IFERROR(" / "&amp;VLOOKUP(B146,'BASE PRODUITS'!A:H,3,0),"")&amp;IFERROR(" / "&amp;VLOOKUP(B146,'BASE PRODUITS'!A:H,4,0),"")</f>
        <v/>
      </c>
      <c r="D146" s="83"/>
      <c r="E146" s="83"/>
      <c r="F146" s="84"/>
      <c r="G146" s="84"/>
      <c r="H146" s="84"/>
      <c r="I146" s="71"/>
      <c r="J146" s="84"/>
    </row>
    <row r="147" spans="1:10" ht="15.75" thickBot="1">
      <c r="A147" s="70"/>
      <c r="B147" s="68"/>
      <c r="C147" s="3" t="str">
        <f>IFERROR(VLOOKUP(B147,'BASE PRODUITS'!A:H,2,0),"")&amp;IFERROR(" / "&amp;VLOOKUP(B147,'BASE PRODUITS'!A:H,3,0),"")&amp;IFERROR(" / "&amp;VLOOKUP(B147,'BASE PRODUITS'!A:H,4,0),"")</f>
        <v/>
      </c>
      <c r="D147" s="83"/>
      <c r="E147" s="83"/>
      <c r="F147" s="84"/>
      <c r="G147" s="84"/>
      <c r="H147" s="84"/>
      <c r="I147" s="71"/>
      <c r="J147" s="84"/>
    </row>
    <row r="148" spans="1:10" ht="15.75" thickBot="1">
      <c r="A148" s="70"/>
      <c r="B148" s="68"/>
      <c r="C148" s="3" t="str">
        <f>IFERROR(VLOOKUP(B148,'BASE PRODUITS'!A:H,2,0),"")&amp;IFERROR(" / "&amp;VLOOKUP(B148,'BASE PRODUITS'!A:H,3,0),"")&amp;IFERROR(" / "&amp;VLOOKUP(B148,'BASE PRODUITS'!A:H,4,0),"")</f>
        <v/>
      </c>
      <c r="D148" s="83"/>
      <c r="E148" s="83"/>
      <c r="F148" s="84"/>
      <c r="G148" s="84"/>
      <c r="H148" s="84"/>
      <c r="I148" s="71"/>
      <c r="J148" s="84"/>
    </row>
    <row r="149" spans="1:10" ht="15.75" thickBot="1">
      <c r="A149" s="70"/>
      <c r="B149" s="68"/>
      <c r="C149" s="3" t="str">
        <f>IFERROR(VLOOKUP(B149,'BASE PRODUITS'!A:H,2,0),"")&amp;IFERROR(" / "&amp;VLOOKUP(B149,'BASE PRODUITS'!A:H,3,0),"")&amp;IFERROR(" / "&amp;VLOOKUP(B149,'BASE PRODUITS'!A:H,4,0),"")</f>
        <v/>
      </c>
      <c r="D149" s="83"/>
      <c r="E149" s="83"/>
      <c r="F149" s="84"/>
      <c r="G149" s="84"/>
      <c r="H149" s="84"/>
      <c r="I149" s="71"/>
      <c r="J149" s="84"/>
    </row>
    <row r="150" spans="1:10" ht="15.75" thickBot="1">
      <c r="A150" s="70"/>
      <c r="B150" s="68"/>
      <c r="C150" s="3" t="str">
        <f>IFERROR(VLOOKUP(B150,'BASE PRODUITS'!A:H,2,0),"")&amp;IFERROR(" / "&amp;VLOOKUP(B150,'BASE PRODUITS'!A:H,3,0),"")&amp;IFERROR(" / "&amp;VLOOKUP(B150,'BASE PRODUITS'!A:H,4,0),"")</f>
        <v/>
      </c>
      <c r="D150" s="83"/>
      <c r="E150" s="83"/>
      <c r="F150" s="84"/>
      <c r="G150" s="84"/>
      <c r="H150" s="84"/>
      <c r="I150" s="71"/>
      <c r="J150" s="84"/>
    </row>
    <row r="151" spans="1:10" ht="15.75" thickBot="1">
      <c r="A151" s="70"/>
      <c r="B151" s="68"/>
      <c r="C151" s="3" t="str">
        <f>IFERROR(VLOOKUP(B151,'BASE PRODUITS'!A:H,2,0),"")&amp;IFERROR(" / "&amp;VLOOKUP(B151,'BASE PRODUITS'!A:H,3,0),"")&amp;IFERROR(" / "&amp;VLOOKUP(B151,'BASE PRODUITS'!A:H,4,0),"")</f>
        <v/>
      </c>
      <c r="D151" s="83"/>
      <c r="E151" s="83"/>
      <c r="F151" s="84"/>
      <c r="G151" s="84"/>
      <c r="H151" s="84"/>
      <c r="I151" s="71"/>
      <c r="J151" s="84"/>
    </row>
    <row r="152" spans="1:10" ht="15.75" thickBot="1">
      <c r="A152" s="70"/>
      <c r="B152" s="68"/>
      <c r="C152" s="3" t="str">
        <f>IFERROR(VLOOKUP(B152,'BASE PRODUITS'!A:H,2,0),"")&amp;IFERROR(" / "&amp;VLOOKUP(B152,'BASE PRODUITS'!A:H,3,0),"")&amp;IFERROR(" / "&amp;VLOOKUP(B152,'BASE PRODUITS'!A:H,4,0),"")</f>
        <v/>
      </c>
      <c r="D152" s="83"/>
      <c r="E152" s="83"/>
      <c r="F152" s="84"/>
      <c r="G152" s="84"/>
      <c r="H152" s="84"/>
      <c r="I152" s="71"/>
      <c r="J152" s="84"/>
    </row>
    <row r="153" spans="1:10" ht="15.75" thickBot="1">
      <c r="A153" s="70"/>
      <c r="B153" s="68"/>
      <c r="C153" s="3" t="str">
        <f>IFERROR(VLOOKUP(B153,'BASE PRODUITS'!A:H,2,0),"")&amp;IFERROR(" / "&amp;VLOOKUP(B153,'BASE PRODUITS'!A:H,3,0),"")&amp;IFERROR(" / "&amp;VLOOKUP(B153,'BASE PRODUITS'!A:H,4,0),"")</f>
        <v/>
      </c>
      <c r="D153" s="83"/>
      <c r="E153" s="83"/>
      <c r="F153" s="84"/>
      <c r="G153" s="84"/>
      <c r="H153" s="84"/>
      <c r="I153" s="71"/>
      <c r="J153" s="84"/>
    </row>
    <row r="154" spans="1:10" ht="15.75" thickBot="1">
      <c r="A154" s="70"/>
      <c r="B154" s="68"/>
      <c r="C154" s="3" t="str">
        <f>IFERROR(VLOOKUP(B154,'BASE PRODUITS'!A:H,2,0),"")&amp;IFERROR(" / "&amp;VLOOKUP(B154,'BASE PRODUITS'!A:H,3,0),"")&amp;IFERROR(" / "&amp;VLOOKUP(B154,'BASE PRODUITS'!A:H,4,0),"")</f>
        <v/>
      </c>
      <c r="D154" s="83"/>
      <c r="E154" s="83"/>
      <c r="F154" s="84"/>
      <c r="G154" s="84"/>
      <c r="H154" s="84"/>
      <c r="I154" s="71"/>
      <c r="J154" s="84"/>
    </row>
    <row r="155" spans="1:10" ht="15.75" thickBot="1">
      <c r="A155" s="70"/>
      <c r="B155" s="68"/>
      <c r="C155" s="3" t="str">
        <f>IFERROR(VLOOKUP(B155,'BASE PRODUITS'!A:H,2,0),"")&amp;IFERROR(" / "&amp;VLOOKUP(B155,'BASE PRODUITS'!A:H,3,0),"")&amp;IFERROR(" / "&amp;VLOOKUP(B155,'BASE PRODUITS'!A:H,4,0),"")</f>
        <v/>
      </c>
      <c r="D155" s="83"/>
      <c r="E155" s="83"/>
      <c r="F155" s="84"/>
      <c r="G155" s="84"/>
      <c r="H155" s="84"/>
      <c r="I155" s="71"/>
      <c r="J155" s="84"/>
    </row>
    <row r="156" spans="1:10" ht="15.75" thickBot="1">
      <c r="A156" s="70"/>
      <c r="B156" s="68"/>
      <c r="C156" s="3" t="str">
        <f>IFERROR(VLOOKUP(B156,'BASE PRODUITS'!A:H,2,0),"")&amp;IFERROR(" / "&amp;VLOOKUP(B156,'BASE PRODUITS'!A:H,3,0),"")&amp;IFERROR(" / "&amp;VLOOKUP(B156,'BASE PRODUITS'!A:H,4,0),"")</f>
        <v/>
      </c>
      <c r="D156" s="83"/>
      <c r="E156" s="83"/>
      <c r="F156" s="84"/>
      <c r="G156" s="84"/>
      <c r="H156" s="84"/>
      <c r="I156" s="71"/>
      <c r="J156" s="84"/>
    </row>
    <row r="157" spans="1:10" ht="15.75" thickBot="1">
      <c r="A157" s="70"/>
      <c r="B157" s="68"/>
      <c r="C157" s="3" t="str">
        <f>IFERROR(VLOOKUP(B157,'BASE PRODUITS'!A:H,2,0),"")&amp;IFERROR(" / "&amp;VLOOKUP(B157,'BASE PRODUITS'!A:H,3,0),"")&amp;IFERROR(" / "&amp;VLOOKUP(B157,'BASE PRODUITS'!A:H,4,0),"")</f>
        <v/>
      </c>
      <c r="D157" s="83"/>
      <c r="E157" s="83"/>
      <c r="F157" s="84"/>
      <c r="G157" s="84"/>
      <c r="H157" s="84"/>
      <c r="I157" s="71"/>
      <c r="J157" s="84"/>
    </row>
    <row r="158" spans="1:10" ht="15.75" thickBot="1">
      <c r="A158" s="70"/>
      <c r="B158" s="68"/>
      <c r="C158" s="3" t="str">
        <f>IFERROR(VLOOKUP(B158,'BASE PRODUITS'!A:H,2,0),"")&amp;IFERROR(" / "&amp;VLOOKUP(B158,'BASE PRODUITS'!A:H,3,0),"")&amp;IFERROR(" / "&amp;VLOOKUP(B158,'BASE PRODUITS'!A:H,4,0),"")</f>
        <v/>
      </c>
      <c r="D158" s="83"/>
      <c r="E158" s="83"/>
      <c r="F158" s="84"/>
      <c r="G158" s="84"/>
      <c r="H158" s="84"/>
      <c r="I158" s="71"/>
      <c r="J158" s="84"/>
    </row>
    <row r="159" spans="1:10" ht="15.75" thickBot="1">
      <c r="A159" s="70"/>
      <c r="B159" s="68"/>
      <c r="C159" s="3" t="str">
        <f>IFERROR(VLOOKUP(B159,'BASE PRODUITS'!A:H,2,0),"")&amp;IFERROR(" / "&amp;VLOOKUP(B159,'BASE PRODUITS'!A:H,3,0),"")&amp;IFERROR(" / "&amp;VLOOKUP(B159,'BASE PRODUITS'!A:H,4,0),"")</f>
        <v/>
      </c>
      <c r="D159" s="83"/>
      <c r="E159" s="83"/>
      <c r="F159" s="84"/>
      <c r="G159" s="84"/>
      <c r="H159" s="84"/>
      <c r="I159" s="71"/>
      <c r="J159" s="84"/>
    </row>
    <row r="160" spans="1:10" ht="15.75" thickBot="1">
      <c r="A160" s="70"/>
      <c r="B160" s="68"/>
      <c r="C160" s="3" t="str">
        <f>IFERROR(VLOOKUP(B160,'BASE PRODUITS'!A:H,2,0),"")&amp;IFERROR(" / "&amp;VLOOKUP(B160,'BASE PRODUITS'!A:H,3,0),"")&amp;IFERROR(" / "&amp;VLOOKUP(B160,'BASE PRODUITS'!A:H,4,0),"")</f>
        <v/>
      </c>
      <c r="D160" s="83"/>
      <c r="E160" s="83"/>
      <c r="F160" s="84"/>
      <c r="G160" s="84"/>
      <c r="H160" s="84"/>
      <c r="I160" s="71"/>
      <c r="J160" s="84"/>
    </row>
    <row r="161" spans="1:10" ht="15.75" thickBot="1">
      <c r="A161" s="70"/>
      <c r="B161" s="68"/>
      <c r="C161" s="3" t="str">
        <f>IFERROR(VLOOKUP(B161,'BASE PRODUITS'!A:H,2,0),"")&amp;IFERROR(" / "&amp;VLOOKUP(B161,'BASE PRODUITS'!A:H,3,0),"")&amp;IFERROR(" / "&amp;VLOOKUP(B161,'BASE PRODUITS'!A:H,4,0),"")</f>
        <v/>
      </c>
      <c r="D161" s="83"/>
      <c r="E161" s="83"/>
      <c r="F161" s="84"/>
      <c r="G161" s="84"/>
      <c r="H161" s="84"/>
      <c r="I161" s="71"/>
      <c r="J161" s="84"/>
    </row>
    <row r="162" spans="1:10" ht="15.75" thickBot="1">
      <c r="A162" s="70"/>
      <c r="B162" s="68"/>
      <c r="C162" s="3" t="str">
        <f>IFERROR(VLOOKUP(B162,'BASE PRODUITS'!A:H,2,0),"")&amp;IFERROR(" / "&amp;VLOOKUP(B162,'BASE PRODUITS'!A:H,3,0),"")&amp;IFERROR(" / "&amp;VLOOKUP(B162,'BASE PRODUITS'!A:H,4,0),"")</f>
        <v/>
      </c>
      <c r="D162" s="83"/>
      <c r="E162" s="83"/>
      <c r="F162" s="84"/>
      <c r="G162" s="84"/>
      <c r="H162" s="84"/>
      <c r="I162" s="71"/>
      <c r="J162" s="84"/>
    </row>
    <row r="163" spans="1:10" ht="15.75" thickBot="1">
      <c r="A163" s="70"/>
      <c r="B163" s="68"/>
      <c r="C163" s="3" t="str">
        <f>IFERROR(VLOOKUP(B163,'BASE PRODUITS'!A:H,2,0),"")&amp;IFERROR(" / "&amp;VLOOKUP(B163,'BASE PRODUITS'!A:H,3,0),"")&amp;IFERROR(" / "&amp;VLOOKUP(B163,'BASE PRODUITS'!A:H,4,0),"")</f>
        <v/>
      </c>
      <c r="D163" s="83"/>
      <c r="E163" s="83"/>
      <c r="F163" s="84"/>
      <c r="G163" s="84"/>
      <c r="H163" s="84"/>
      <c r="I163" s="71"/>
      <c r="J163" s="84"/>
    </row>
    <row r="164" spans="1:10" ht="15.75" thickBot="1">
      <c r="A164" s="70"/>
      <c r="B164" s="68"/>
      <c r="C164" s="3" t="str">
        <f>IFERROR(VLOOKUP(B164,'BASE PRODUITS'!A:H,2,0),"")&amp;IFERROR(" / "&amp;VLOOKUP(B164,'BASE PRODUITS'!A:H,3,0),"")&amp;IFERROR(" / "&amp;VLOOKUP(B164,'BASE PRODUITS'!A:H,4,0),"")</f>
        <v/>
      </c>
      <c r="D164" s="83"/>
      <c r="E164" s="83"/>
      <c r="F164" s="84"/>
      <c r="G164" s="84"/>
      <c r="H164" s="84"/>
      <c r="I164" s="71"/>
      <c r="J164" s="84"/>
    </row>
    <row r="165" spans="1:10" ht="15.75" thickBot="1">
      <c r="A165" s="70"/>
      <c r="B165" s="68"/>
      <c r="C165" s="3" t="str">
        <f>IFERROR(VLOOKUP(B165,'BASE PRODUITS'!A:H,2,0),"")&amp;IFERROR(" / "&amp;VLOOKUP(B165,'BASE PRODUITS'!A:H,3,0),"")&amp;IFERROR(" / "&amp;VLOOKUP(B165,'BASE PRODUITS'!A:H,4,0),"")</f>
        <v/>
      </c>
      <c r="D165" s="83"/>
      <c r="E165" s="83"/>
      <c r="F165" s="84"/>
      <c r="G165" s="84"/>
      <c r="H165" s="84"/>
      <c r="I165" s="71"/>
      <c r="J165" s="84"/>
    </row>
    <row r="166" spans="1:10" ht="15.75" thickBot="1">
      <c r="A166" s="70"/>
      <c r="B166" s="68"/>
      <c r="C166" s="3" t="str">
        <f>IFERROR(VLOOKUP(B166,'BASE PRODUITS'!A:H,2,0),"")&amp;IFERROR(" / "&amp;VLOOKUP(B166,'BASE PRODUITS'!A:H,3,0),"")&amp;IFERROR(" / "&amp;VLOOKUP(B166,'BASE PRODUITS'!A:H,4,0),"")</f>
        <v/>
      </c>
      <c r="D166" s="83"/>
      <c r="E166" s="83"/>
      <c r="F166" s="84"/>
      <c r="G166" s="84"/>
      <c r="H166" s="84"/>
      <c r="I166" s="71"/>
      <c r="J166" s="84"/>
    </row>
    <row r="167" spans="1:10" ht="15.75" thickBot="1">
      <c r="A167" s="70"/>
      <c r="B167" s="68"/>
      <c r="C167" s="3" t="str">
        <f>IFERROR(VLOOKUP(B167,'BASE PRODUITS'!A:H,2,0),"")&amp;IFERROR(" / "&amp;VLOOKUP(B167,'BASE PRODUITS'!A:H,3,0),"")&amp;IFERROR(" / "&amp;VLOOKUP(B167,'BASE PRODUITS'!A:H,4,0),"")</f>
        <v/>
      </c>
      <c r="D167" s="83"/>
      <c r="E167" s="83"/>
      <c r="F167" s="84"/>
      <c r="G167" s="84"/>
      <c r="H167" s="84"/>
      <c r="I167" s="71"/>
      <c r="J167" s="84"/>
    </row>
    <row r="168" spans="1:10" ht="15.75" thickBot="1">
      <c r="A168" s="70"/>
      <c r="B168" s="68"/>
      <c r="C168" s="3" t="str">
        <f>IFERROR(VLOOKUP(B168,'BASE PRODUITS'!A:H,2,0),"")&amp;IFERROR(" / "&amp;VLOOKUP(B168,'BASE PRODUITS'!A:H,3,0),"")&amp;IFERROR(" / "&amp;VLOOKUP(B168,'BASE PRODUITS'!A:H,4,0),"")</f>
        <v/>
      </c>
      <c r="D168" s="83"/>
      <c r="E168" s="83"/>
      <c r="F168" s="84"/>
      <c r="G168" s="84"/>
      <c r="H168" s="84"/>
      <c r="I168" s="71"/>
      <c r="J168" s="84"/>
    </row>
    <row r="169" spans="1:10" ht="15.75" thickBot="1">
      <c r="A169" s="70"/>
      <c r="B169" s="68"/>
      <c r="C169" s="3" t="str">
        <f>IFERROR(VLOOKUP(B169,'BASE PRODUITS'!A:H,2,0),"")&amp;IFERROR(" / "&amp;VLOOKUP(B169,'BASE PRODUITS'!A:H,3,0),"")&amp;IFERROR(" / "&amp;VLOOKUP(B169,'BASE PRODUITS'!A:H,4,0),"")</f>
        <v/>
      </c>
      <c r="D169" s="83"/>
      <c r="E169" s="83"/>
      <c r="F169" s="84"/>
      <c r="G169" s="84"/>
      <c r="H169" s="84"/>
      <c r="I169" s="71"/>
      <c r="J169" s="84"/>
    </row>
    <row r="170" spans="1:10" ht="15.75" thickBot="1">
      <c r="A170" s="70"/>
      <c r="B170" s="68"/>
      <c r="C170" s="3" t="str">
        <f>IFERROR(VLOOKUP(B170,'BASE PRODUITS'!A:H,2,0),"")&amp;IFERROR(" / "&amp;VLOOKUP(B170,'BASE PRODUITS'!A:H,3,0),"")&amp;IFERROR(" / "&amp;VLOOKUP(B170,'BASE PRODUITS'!A:H,4,0),"")</f>
        <v/>
      </c>
      <c r="D170" s="83"/>
      <c r="E170" s="83"/>
      <c r="F170" s="84"/>
      <c r="G170" s="84"/>
      <c r="H170" s="84"/>
      <c r="I170" s="71"/>
      <c r="J170" s="84"/>
    </row>
    <row r="171" spans="1:10" ht="15.75" thickBot="1">
      <c r="A171" s="70"/>
      <c r="B171" s="68"/>
      <c r="C171" s="3" t="str">
        <f>IFERROR(VLOOKUP(B171,'BASE PRODUITS'!A:H,2,0),"")&amp;IFERROR(" / "&amp;VLOOKUP(B171,'BASE PRODUITS'!A:H,3,0),"")&amp;IFERROR(" / "&amp;VLOOKUP(B171,'BASE PRODUITS'!A:H,4,0),"")</f>
        <v/>
      </c>
      <c r="D171" s="83"/>
      <c r="E171" s="83"/>
      <c r="F171" s="84"/>
      <c r="G171" s="84"/>
      <c r="H171" s="84"/>
      <c r="I171" s="71"/>
      <c r="J171" s="84"/>
    </row>
    <row r="172" spans="1:10" ht="15.75" thickBot="1">
      <c r="A172" s="70"/>
      <c r="B172" s="68"/>
      <c r="C172" s="3" t="str">
        <f>IFERROR(VLOOKUP(B172,'BASE PRODUITS'!A:H,2,0),"")&amp;IFERROR(" / "&amp;VLOOKUP(B172,'BASE PRODUITS'!A:H,3,0),"")&amp;IFERROR(" / "&amp;VLOOKUP(B172,'BASE PRODUITS'!A:H,4,0),"")</f>
        <v/>
      </c>
      <c r="D172" s="83"/>
      <c r="E172" s="83"/>
      <c r="F172" s="84"/>
      <c r="G172" s="84"/>
      <c r="H172" s="84"/>
      <c r="I172" s="71"/>
      <c r="J172" s="84"/>
    </row>
    <row r="173" spans="1:10" ht="15.75" thickBot="1">
      <c r="A173" s="70"/>
      <c r="B173" s="68"/>
      <c r="C173" s="3" t="str">
        <f>IFERROR(VLOOKUP(B173,'BASE PRODUITS'!A:H,2,0),"")&amp;IFERROR(" / "&amp;VLOOKUP(B173,'BASE PRODUITS'!A:H,3,0),"")&amp;IFERROR(" / "&amp;VLOOKUP(B173,'BASE PRODUITS'!A:H,4,0),"")</f>
        <v/>
      </c>
      <c r="D173" s="83"/>
      <c r="E173" s="83"/>
      <c r="F173" s="84"/>
      <c r="G173" s="84"/>
      <c r="H173" s="84"/>
      <c r="I173" s="71"/>
      <c r="J173" s="84"/>
    </row>
    <row r="174" spans="1:10" ht="15.75" thickBot="1">
      <c r="A174" s="70"/>
      <c r="B174" s="68"/>
      <c r="C174" s="3" t="str">
        <f>IFERROR(VLOOKUP(B174,'BASE PRODUITS'!A:H,2,0),"")&amp;IFERROR(" / "&amp;VLOOKUP(B174,'BASE PRODUITS'!A:H,3,0),"")&amp;IFERROR(" / "&amp;VLOOKUP(B174,'BASE PRODUITS'!A:H,4,0),"")</f>
        <v/>
      </c>
      <c r="D174" s="83"/>
      <c r="E174" s="83"/>
      <c r="F174" s="84"/>
      <c r="G174" s="84"/>
      <c r="H174" s="84"/>
      <c r="I174" s="71"/>
      <c r="J174" s="84"/>
    </row>
    <row r="175" spans="1:10" ht="15.75" thickBot="1">
      <c r="A175" s="70"/>
      <c r="B175" s="68"/>
      <c r="C175" s="3" t="str">
        <f>IFERROR(VLOOKUP(B175,'BASE PRODUITS'!A:H,2,0),"")&amp;IFERROR(" / "&amp;VLOOKUP(B175,'BASE PRODUITS'!A:H,3,0),"")&amp;IFERROR(" / "&amp;VLOOKUP(B175,'BASE PRODUITS'!A:H,4,0),"")</f>
        <v/>
      </c>
      <c r="D175" s="83"/>
      <c r="E175" s="83"/>
      <c r="F175" s="84"/>
      <c r="G175" s="84"/>
      <c r="H175" s="84"/>
      <c r="I175" s="71"/>
      <c r="J175" s="84"/>
    </row>
    <row r="176" spans="1:10" ht="15.75" thickBot="1">
      <c r="A176" s="70"/>
      <c r="B176" s="68"/>
      <c r="C176" s="3" t="str">
        <f>IFERROR(VLOOKUP(B176,'BASE PRODUITS'!A:H,2,0),"")&amp;IFERROR(" / "&amp;VLOOKUP(B176,'BASE PRODUITS'!A:H,3,0),"")&amp;IFERROR(" / "&amp;VLOOKUP(B176,'BASE PRODUITS'!A:H,4,0),"")</f>
        <v/>
      </c>
      <c r="D176" s="83"/>
      <c r="E176" s="83"/>
      <c r="F176" s="84"/>
      <c r="G176" s="84"/>
      <c r="H176" s="84"/>
      <c r="I176" s="71"/>
      <c r="J176" s="84"/>
    </row>
    <row r="177" spans="1:10" ht="15.75" thickBot="1">
      <c r="A177" s="70"/>
      <c r="B177" s="68"/>
      <c r="C177" s="3" t="str">
        <f>IFERROR(VLOOKUP(B177,'BASE PRODUITS'!A:H,2,0),"")&amp;IFERROR(" / "&amp;VLOOKUP(B177,'BASE PRODUITS'!A:H,3,0),"")&amp;IFERROR(" / "&amp;VLOOKUP(B177,'BASE PRODUITS'!A:H,4,0),"")</f>
        <v/>
      </c>
      <c r="D177" s="83"/>
      <c r="E177" s="83"/>
      <c r="F177" s="84"/>
      <c r="G177" s="84"/>
      <c r="H177" s="84"/>
      <c r="I177" s="71"/>
      <c r="J177" s="84"/>
    </row>
    <row r="178" spans="1:10" ht="15.75" thickBot="1">
      <c r="A178" s="70"/>
      <c r="B178" s="68"/>
      <c r="C178" s="3" t="str">
        <f>IFERROR(VLOOKUP(B178,'BASE PRODUITS'!A:H,2,0),"")&amp;IFERROR(" / "&amp;VLOOKUP(B178,'BASE PRODUITS'!A:H,3,0),"")&amp;IFERROR(" / "&amp;VLOOKUP(B178,'BASE PRODUITS'!A:H,4,0),"")</f>
        <v/>
      </c>
      <c r="D178" s="83"/>
      <c r="E178" s="83"/>
      <c r="F178" s="84"/>
      <c r="G178" s="84"/>
      <c r="H178" s="84"/>
      <c r="I178" s="71"/>
      <c r="J178" s="84"/>
    </row>
    <row r="179" spans="1:10" ht="15.75" thickBot="1">
      <c r="A179" s="70"/>
      <c r="B179" s="68"/>
      <c r="C179" s="3" t="str">
        <f>IFERROR(VLOOKUP(B179,'BASE PRODUITS'!A:H,2,0),"")&amp;IFERROR(" / "&amp;VLOOKUP(B179,'BASE PRODUITS'!A:H,3,0),"")&amp;IFERROR(" / "&amp;VLOOKUP(B179,'BASE PRODUITS'!A:H,4,0),"")</f>
        <v/>
      </c>
      <c r="D179" s="83"/>
      <c r="E179" s="83"/>
      <c r="F179" s="84"/>
      <c r="G179" s="84"/>
      <c r="H179" s="84"/>
      <c r="I179" s="71"/>
      <c r="J179" s="84"/>
    </row>
    <row r="180" spans="1:10" ht="15.75" thickBot="1">
      <c r="A180" s="70"/>
      <c r="B180" s="68"/>
      <c r="C180" s="3" t="str">
        <f>IFERROR(VLOOKUP(B180,'BASE PRODUITS'!A:H,2,0),"")&amp;IFERROR(" / "&amp;VLOOKUP(B180,'BASE PRODUITS'!A:H,3,0),"")&amp;IFERROR(" / "&amp;VLOOKUP(B180,'BASE PRODUITS'!A:H,4,0),"")</f>
        <v/>
      </c>
      <c r="D180" s="83"/>
      <c r="E180" s="83"/>
      <c r="F180" s="84"/>
      <c r="G180" s="84"/>
      <c r="H180" s="84"/>
      <c r="I180" s="71"/>
      <c r="J180" s="84"/>
    </row>
    <row r="181" spans="1:10" ht="15.75" thickBot="1">
      <c r="A181" s="70"/>
      <c r="B181" s="68"/>
      <c r="C181" s="3" t="str">
        <f>IFERROR(VLOOKUP(B181,'BASE PRODUITS'!A:H,2,0),"")&amp;IFERROR(" / "&amp;VLOOKUP(B181,'BASE PRODUITS'!A:H,3,0),"")&amp;IFERROR(" / "&amp;VLOOKUP(B181,'BASE PRODUITS'!A:H,4,0),"")</f>
        <v/>
      </c>
      <c r="D181" s="83"/>
      <c r="E181" s="83"/>
      <c r="F181" s="84"/>
      <c r="G181" s="84"/>
      <c r="H181" s="84"/>
      <c r="I181" s="71"/>
      <c r="J181" s="84"/>
    </row>
    <row r="182" spans="1:10" ht="15.75" thickBot="1">
      <c r="A182" s="70"/>
      <c r="B182" s="68"/>
      <c r="C182" s="3" t="str">
        <f>IFERROR(VLOOKUP(B182,'BASE PRODUITS'!A:H,2,0),"")&amp;IFERROR(" / "&amp;VLOOKUP(B182,'BASE PRODUITS'!A:H,3,0),"")&amp;IFERROR(" / "&amp;VLOOKUP(B182,'BASE PRODUITS'!A:H,4,0),"")</f>
        <v/>
      </c>
      <c r="D182" s="83"/>
      <c r="E182" s="83"/>
      <c r="F182" s="84"/>
      <c r="G182" s="84"/>
      <c r="H182" s="84"/>
      <c r="I182" s="71"/>
      <c r="J182" s="84"/>
    </row>
    <row r="183" spans="1:10" ht="15.75" thickBot="1">
      <c r="A183" s="70"/>
      <c r="B183" s="68"/>
      <c r="C183" s="3" t="str">
        <f>IFERROR(VLOOKUP(B183,'BASE PRODUITS'!A:H,2,0),"")&amp;IFERROR(" / "&amp;VLOOKUP(B183,'BASE PRODUITS'!A:H,3,0),"")&amp;IFERROR(" / "&amp;VLOOKUP(B183,'BASE PRODUITS'!A:H,4,0),"")</f>
        <v/>
      </c>
      <c r="D183" s="83"/>
      <c r="E183" s="83"/>
      <c r="F183" s="84"/>
      <c r="G183" s="84"/>
      <c r="H183" s="84"/>
      <c r="I183" s="71"/>
      <c r="J183" s="84"/>
    </row>
    <row r="184" spans="1:10" ht="15.75" thickBot="1">
      <c r="A184" s="70"/>
      <c r="B184" s="68"/>
      <c r="C184" s="3" t="str">
        <f>IFERROR(VLOOKUP(B184,'BASE PRODUITS'!A:H,2,0),"")&amp;IFERROR(" / "&amp;VLOOKUP(B184,'BASE PRODUITS'!A:H,3,0),"")&amp;IFERROR(" / "&amp;VLOOKUP(B184,'BASE PRODUITS'!A:H,4,0),"")</f>
        <v/>
      </c>
      <c r="D184" s="83"/>
      <c r="E184" s="83"/>
      <c r="F184" s="84"/>
      <c r="G184" s="84"/>
      <c r="H184" s="84"/>
      <c r="I184" s="71"/>
      <c r="J184" s="84"/>
    </row>
    <row r="185" spans="1:10" ht="15.75" thickBot="1">
      <c r="A185" s="70"/>
      <c r="B185" s="68"/>
      <c r="C185" s="3" t="str">
        <f>IFERROR(VLOOKUP(B185,'BASE PRODUITS'!A:H,2,0),"")&amp;IFERROR(" / "&amp;VLOOKUP(B185,'BASE PRODUITS'!A:H,3,0),"")&amp;IFERROR(" / "&amp;VLOOKUP(B185,'BASE PRODUITS'!A:H,4,0),"")</f>
        <v/>
      </c>
      <c r="D185" s="83"/>
      <c r="E185" s="83"/>
      <c r="F185" s="84"/>
      <c r="G185" s="84"/>
      <c r="H185" s="84"/>
      <c r="I185" s="71"/>
      <c r="J185" s="84"/>
    </row>
    <row r="186" spans="1:10" ht="15.75" thickBot="1">
      <c r="A186" s="70"/>
      <c r="B186" s="68"/>
      <c r="C186" s="3" t="str">
        <f>IFERROR(VLOOKUP(B186,'BASE PRODUITS'!A:H,2,0),"")&amp;IFERROR(" / "&amp;VLOOKUP(B186,'BASE PRODUITS'!A:H,3,0),"")&amp;IFERROR(" / "&amp;VLOOKUP(B186,'BASE PRODUITS'!A:H,4,0),"")</f>
        <v/>
      </c>
      <c r="D186" s="83"/>
      <c r="E186" s="83"/>
      <c r="F186" s="84"/>
      <c r="G186" s="84"/>
      <c r="H186" s="84"/>
      <c r="I186" s="71"/>
      <c r="J186" s="84"/>
    </row>
    <row r="187" spans="1:10" ht="15.75" thickBot="1">
      <c r="A187" s="70"/>
      <c r="B187" s="68"/>
      <c r="C187" s="3" t="str">
        <f>IFERROR(VLOOKUP(B187,'BASE PRODUITS'!A:H,2,0),"")&amp;IFERROR(" / "&amp;VLOOKUP(B187,'BASE PRODUITS'!A:H,3,0),"")&amp;IFERROR(" / "&amp;VLOOKUP(B187,'BASE PRODUITS'!A:H,4,0),"")</f>
        <v/>
      </c>
      <c r="D187" s="83"/>
      <c r="E187" s="83"/>
      <c r="F187" s="84"/>
      <c r="G187" s="84"/>
      <c r="H187" s="84"/>
      <c r="I187" s="71"/>
      <c r="J187" s="84"/>
    </row>
    <row r="188" spans="1:10" ht="15.75" thickBot="1">
      <c r="A188" s="70"/>
      <c r="B188" s="68"/>
      <c r="C188" s="3" t="str">
        <f>IFERROR(VLOOKUP(B188,'BASE PRODUITS'!A:H,2,0),"")&amp;IFERROR(" / "&amp;VLOOKUP(B188,'BASE PRODUITS'!A:H,3,0),"")&amp;IFERROR(" / "&amp;VLOOKUP(B188,'BASE PRODUITS'!A:H,4,0),"")</f>
        <v/>
      </c>
      <c r="D188" s="83"/>
      <c r="E188" s="83"/>
      <c r="F188" s="84"/>
      <c r="G188" s="84"/>
      <c r="H188" s="84"/>
      <c r="I188" s="71"/>
      <c r="J188" s="84"/>
    </row>
    <row r="189" spans="1:10" ht="15.75" thickBot="1">
      <c r="A189" s="70"/>
      <c r="B189" s="68"/>
      <c r="C189" s="3" t="str">
        <f>IFERROR(VLOOKUP(B189,'BASE PRODUITS'!A:H,2,0),"")&amp;IFERROR(" / "&amp;VLOOKUP(B189,'BASE PRODUITS'!A:H,3,0),"")&amp;IFERROR(" / "&amp;VLOOKUP(B189,'BASE PRODUITS'!A:H,4,0),"")</f>
        <v/>
      </c>
      <c r="D189" s="83"/>
      <c r="E189" s="83"/>
      <c r="F189" s="84"/>
      <c r="G189" s="84"/>
      <c r="H189" s="84"/>
      <c r="I189" s="71"/>
      <c r="J189" s="84"/>
    </row>
    <row r="190" spans="1:10" ht="15.75" thickBot="1">
      <c r="A190" s="70"/>
      <c r="B190" s="68"/>
      <c r="C190" s="3" t="str">
        <f>IFERROR(VLOOKUP(B190,'BASE PRODUITS'!A:H,2,0),"")&amp;IFERROR(" / "&amp;VLOOKUP(B190,'BASE PRODUITS'!A:H,3,0),"")&amp;IFERROR(" / "&amp;VLOOKUP(B190,'BASE PRODUITS'!A:H,4,0),"")</f>
        <v/>
      </c>
      <c r="D190" s="83"/>
      <c r="E190" s="83"/>
      <c r="F190" s="84"/>
      <c r="G190" s="84"/>
      <c r="H190" s="84"/>
      <c r="I190" s="71"/>
      <c r="J190" s="84"/>
    </row>
    <row r="191" spans="1:10" ht="15.75" thickBot="1">
      <c r="A191" s="70"/>
      <c r="B191" s="68"/>
      <c r="C191" s="3" t="str">
        <f>IFERROR(VLOOKUP(B191,'BASE PRODUITS'!A:H,2,0),"")&amp;IFERROR(" / "&amp;VLOOKUP(B191,'BASE PRODUITS'!A:H,3,0),"")&amp;IFERROR(" / "&amp;VLOOKUP(B191,'BASE PRODUITS'!A:H,4,0),"")</f>
        <v/>
      </c>
      <c r="D191" s="83"/>
      <c r="E191" s="83"/>
      <c r="F191" s="84"/>
      <c r="G191" s="84"/>
      <c r="H191" s="84"/>
      <c r="I191" s="71"/>
      <c r="J191" s="84"/>
    </row>
    <row r="192" spans="1:10" ht="15.75" thickBot="1">
      <c r="A192" s="70"/>
      <c r="B192" s="68"/>
      <c r="C192" s="3" t="str">
        <f>IFERROR(VLOOKUP(B192,'BASE PRODUITS'!A:H,2,0),"")&amp;IFERROR(" / "&amp;VLOOKUP(B192,'BASE PRODUITS'!A:H,3,0),"")&amp;IFERROR(" / "&amp;VLOOKUP(B192,'BASE PRODUITS'!A:H,4,0),"")</f>
        <v/>
      </c>
      <c r="D192" s="83"/>
      <c r="E192" s="83"/>
      <c r="F192" s="84"/>
      <c r="G192" s="84"/>
      <c r="H192" s="84"/>
      <c r="I192" s="71"/>
      <c r="J192" s="84"/>
    </row>
    <row r="193" spans="1:10" ht="15.75" thickBot="1">
      <c r="A193" s="70"/>
      <c r="B193" s="68"/>
      <c r="C193" s="3" t="str">
        <f>IFERROR(VLOOKUP(B193,'BASE PRODUITS'!A:H,2,0),"")&amp;IFERROR(" / "&amp;VLOOKUP(B193,'BASE PRODUITS'!A:H,3,0),"")&amp;IFERROR(" / "&amp;VLOOKUP(B193,'BASE PRODUITS'!A:H,4,0),"")</f>
        <v/>
      </c>
      <c r="D193" s="83"/>
      <c r="E193" s="83"/>
      <c r="F193" s="84"/>
      <c r="G193" s="84"/>
      <c r="H193" s="84"/>
      <c r="I193" s="71"/>
      <c r="J193" s="84"/>
    </row>
    <row r="194" spans="1:10" ht="15.75" thickBot="1">
      <c r="A194" s="70"/>
      <c r="B194" s="68"/>
      <c r="C194" s="3" t="str">
        <f>IFERROR(VLOOKUP(B194,'BASE PRODUITS'!A:H,2,0),"")&amp;IFERROR(" / "&amp;VLOOKUP(B194,'BASE PRODUITS'!A:H,3,0),"")&amp;IFERROR(" / "&amp;VLOOKUP(B194,'BASE PRODUITS'!A:H,4,0),"")</f>
        <v/>
      </c>
      <c r="D194" s="83"/>
      <c r="E194" s="83"/>
      <c r="F194" s="84"/>
      <c r="G194" s="84"/>
      <c r="H194" s="84"/>
      <c r="I194" s="71"/>
      <c r="J194" s="84"/>
    </row>
    <row r="195" spans="1:10" ht="15.75" thickBot="1">
      <c r="A195" s="70"/>
      <c r="B195" s="68"/>
      <c r="C195" s="3" t="str">
        <f>IFERROR(VLOOKUP(B195,'BASE PRODUITS'!A:H,2,0),"")&amp;IFERROR(" / "&amp;VLOOKUP(B195,'BASE PRODUITS'!A:H,3,0),"")&amp;IFERROR(" / "&amp;VLOOKUP(B195,'BASE PRODUITS'!A:H,4,0),"")</f>
        <v/>
      </c>
      <c r="D195" s="83"/>
      <c r="E195" s="83"/>
      <c r="F195" s="84"/>
      <c r="G195" s="84"/>
      <c r="H195" s="84"/>
      <c r="I195" s="71"/>
      <c r="J195" s="84"/>
    </row>
    <row r="196" spans="1:10" ht="15.75" thickBot="1">
      <c r="A196" s="70"/>
      <c r="B196" s="68"/>
      <c r="C196" s="3" t="str">
        <f>IFERROR(VLOOKUP(B196,'BASE PRODUITS'!A:H,2,0),"")&amp;IFERROR(" / "&amp;VLOOKUP(B196,'BASE PRODUITS'!A:H,3,0),"")&amp;IFERROR(" / "&amp;VLOOKUP(B196,'BASE PRODUITS'!A:H,4,0),"")</f>
        <v/>
      </c>
      <c r="D196" s="83"/>
      <c r="E196" s="83"/>
      <c r="F196" s="84"/>
      <c r="G196" s="84"/>
      <c r="H196" s="84"/>
      <c r="I196" s="71"/>
      <c r="J196" s="84"/>
    </row>
    <row r="197" spans="1:10" ht="15.75" thickBot="1">
      <c r="A197" s="70"/>
      <c r="B197" s="68"/>
      <c r="C197" s="3" t="str">
        <f>IFERROR(VLOOKUP(B197,'BASE PRODUITS'!A:H,2,0),"")&amp;IFERROR(" / "&amp;VLOOKUP(B197,'BASE PRODUITS'!A:H,3,0),"")&amp;IFERROR(" / "&amp;VLOOKUP(B197,'BASE PRODUITS'!A:H,4,0),"")</f>
        <v/>
      </c>
      <c r="D197" s="83"/>
      <c r="E197" s="83"/>
      <c r="F197" s="84"/>
      <c r="G197" s="84"/>
      <c r="H197" s="84"/>
      <c r="I197" s="71"/>
      <c r="J197" s="84"/>
    </row>
    <row r="198" spans="1:10" ht="15.75" thickBot="1">
      <c r="A198" s="70"/>
      <c r="B198" s="68"/>
      <c r="C198" s="3" t="str">
        <f>IFERROR(VLOOKUP(B198,'BASE PRODUITS'!A:H,2,0),"")&amp;IFERROR(" / "&amp;VLOOKUP(B198,'BASE PRODUITS'!A:H,3,0),"")&amp;IFERROR(" / "&amp;VLOOKUP(B198,'BASE PRODUITS'!A:H,4,0),"")</f>
        <v/>
      </c>
      <c r="D198" s="83"/>
      <c r="E198" s="83"/>
      <c r="F198" s="84"/>
      <c r="G198" s="84"/>
      <c r="H198" s="84"/>
      <c r="I198" s="71"/>
      <c r="J198" s="84"/>
    </row>
    <row r="199" spans="1:10" ht="15.75" thickBot="1">
      <c r="A199" s="70"/>
      <c r="B199" s="68"/>
      <c r="C199" s="3" t="str">
        <f>IFERROR(VLOOKUP(B199,'BASE PRODUITS'!A:H,2,0),"")&amp;IFERROR(" / "&amp;VLOOKUP(B199,'BASE PRODUITS'!A:H,3,0),"")&amp;IFERROR(" / "&amp;VLOOKUP(B199,'BASE PRODUITS'!A:H,4,0),"")</f>
        <v/>
      </c>
      <c r="D199" s="83"/>
      <c r="E199" s="83"/>
      <c r="F199" s="84"/>
      <c r="G199" s="84"/>
      <c r="H199" s="84"/>
      <c r="I199" s="71"/>
      <c r="J199" s="84"/>
    </row>
    <row r="200" spans="1:10" ht="15.75" thickBot="1">
      <c r="A200" s="70"/>
      <c r="B200" s="68"/>
      <c r="C200" s="3" t="str">
        <f>IFERROR(VLOOKUP(B200,'BASE PRODUITS'!A:H,2,0),"")&amp;IFERROR(" / "&amp;VLOOKUP(B200,'BASE PRODUITS'!A:H,3,0),"")&amp;IFERROR(" / "&amp;VLOOKUP(B200,'BASE PRODUITS'!A:H,4,0),"")</f>
        <v/>
      </c>
      <c r="D200" s="83"/>
      <c r="E200" s="83"/>
      <c r="F200" s="84"/>
      <c r="G200" s="84"/>
      <c r="H200" s="84"/>
      <c r="I200" s="71"/>
      <c r="J200" s="84"/>
    </row>
    <row r="201" spans="1:10" ht="15.75" thickBot="1">
      <c r="A201" s="70"/>
      <c r="B201" s="68"/>
      <c r="C201" s="3" t="str">
        <f>IFERROR(VLOOKUP(B201,'BASE PRODUITS'!A:H,2,0),"")&amp;IFERROR(" / "&amp;VLOOKUP(B201,'BASE PRODUITS'!A:H,3,0),"")&amp;IFERROR(" / "&amp;VLOOKUP(B201,'BASE PRODUITS'!A:H,4,0),"")</f>
        <v/>
      </c>
      <c r="D201" s="83"/>
      <c r="E201" s="83"/>
      <c r="F201" s="84"/>
      <c r="G201" s="84"/>
      <c r="H201" s="84"/>
      <c r="I201" s="71"/>
      <c r="J201" s="84"/>
    </row>
    <row r="202" spans="1:10" ht="15.75" thickBot="1">
      <c r="A202" s="70"/>
      <c r="B202" s="68"/>
      <c r="C202" s="3" t="str">
        <f>IFERROR(VLOOKUP(B202,'BASE PRODUITS'!A:H,2,0),"")&amp;IFERROR(" / "&amp;VLOOKUP(B202,'BASE PRODUITS'!A:H,3,0),"")&amp;IFERROR(" / "&amp;VLOOKUP(B202,'BASE PRODUITS'!A:H,4,0),"")</f>
        <v/>
      </c>
      <c r="D202" s="83"/>
      <c r="E202" s="83"/>
      <c r="F202" s="84"/>
      <c r="G202" s="84"/>
      <c r="H202" s="84"/>
      <c r="I202" s="71"/>
      <c r="J202" s="84"/>
    </row>
    <row r="203" spans="1:10" ht="15.75" thickBot="1">
      <c r="A203" s="70"/>
      <c r="B203" s="68"/>
      <c r="C203" s="3" t="str">
        <f>IFERROR(VLOOKUP(B203,'BASE PRODUITS'!A:H,2,0),"")&amp;IFERROR(" / "&amp;VLOOKUP(B203,'BASE PRODUITS'!A:H,3,0),"")&amp;IFERROR(" / "&amp;VLOOKUP(B203,'BASE PRODUITS'!A:H,4,0),"")</f>
        <v/>
      </c>
      <c r="D203" s="83"/>
      <c r="E203" s="83"/>
      <c r="F203" s="84"/>
      <c r="G203" s="84"/>
      <c r="H203" s="84"/>
      <c r="I203" s="71"/>
      <c r="J203" s="84"/>
    </row>
    <row r="204" spans="1:10" ht="15.75" thickBot="1">
      <c r="A204" s="70"/>
      <c r="B204" s="68"/>
      <c r="C204" s="3" t="str">
        <f>IFERROR(VLOOKUP(B204,'BASE PRODUITS'!A:H,2,0),"")&amp;IFERROR(" / "&amp;VLOOKUP(B204,'BASE PRODUITS'!A:H,3,0),"")&amp;IFERROR(" / "&amp;VLOOKUP(B204,'BASE PRODUITS'!A:H,4,0),"")</f>
        <v/>
      </c>
      <c r="D204" s="83"/>
      <c r="E204" s="83"/>
      <c r="F204" s="84"/>
      <c r="G204" s="84"/>
      <c r="H204" s="84"/>
      <c r="I204" s="71"/>
      <c r="J204" s="84"/>
    </row>
    <row r="205" spans="1:10" ht="15.75" thickBot="1">
      <c r="A205" s="70"/>
      <c r="B205" s="68"/>
      <c r="C205" s="3" t="str">
        <f>IFERROR(VLOOKUP(B205,'BASE PRODUITS'!A:H,2,0),"")&amp;IFERROR(" / "&amp;VLOOKUP(B205,'BASE PRODUITS'!A:H,3,0),"")&amp;IFERROR(" / "&amp;VLOOKUP(B205,'BASE PRODUITS'!A:H,4,0),"")</f>
        <v/>
      </c>
      <c r="D205" s="83"/>
      <c r="E205" s="83"/>
      <c r="F205" s="84"/>
      <c r="G205" s="84"/>
      <c r="H205" s="84"/>
      <c r="I205" s="71"/>
      <c r="J205" s="84"/>
    </row>
    <row r="206" spans="1:10" ht="15.75" thickBot="1">
      <c r="A206" s="70"/>
      <c r="B206" s="68"/>
      <c r="C206" s="3" t="str">
        <f>IFERROR(VLOOKUP(B206,'BASE PRODUITS'!A:H,2,0),"")&amp;IFERROR(" / "&amp;VLOOKUP(B206,'BASE PRODUITS'!A:H,3,0),"")&amp;IFERROR(" / "&amp;VLOOKUP(B206,'BASE PRODUITS'!A:H,4,0),"")</f>
        <v/>
      </c>
      <c r="D206" s="83"/>
      <c r="E206" s="83"/>
      <c r="F206" s="84"/>
      <c r="G206" s="84"/>
      <c r="H206" s="84"/>
      <c r="I206" s="71"/>
      <c r="J206" s="84"/>
    </row>
    <row r="207" spans="1:10" ht="15.75" thickBot="1">
      <c r="A207" s="70"/>
      <c r="B207" s="68"/>
      <c r="C207" s="3" t="str">
        <f>IFERROR(VLOOKUP(B207,'BASE PRODUITS'!A:H,2,0),"")&amp;IFERROR(" / "&amp;VLOOKUP(B207,'BASE PRODUITS'!A:H,3,0),"")&amp;IFERROR(" / "&amp;VLOOKUP(B207,'BASE PRODUITS'!A:H,4,0),"")</f>
        <v/>
      </c>
      <c r="D207" s="83"/>
      <c r="E207" s="83"/>
      <c r="F207" s="84"/>
      <c r="G207" s="84"/>
      <c r="H207" s="84"/>
      <c r="I207" s="71"/>
      <c r="J207" s="84"/>
    </row>
    <row r="208" spans="1:10" ht="15.75" thickBot="1">
      <c r="A208" s="70"/>
      <c r="B208" s="68"/>
      <c r="C208" s="3" t="str">
        <f>IFERROR(VLOOKUP(B208,'BASE PRODUITS'!A:H,2,0),"")&amp;IFERROR(" / "&amp;VLOOKUP(B208,'BASE PRODUITS'!A:H,3,0),"")&amp;IFERROR(" / "&amp;VLOOKUP(B208,'BASE PRODUITS'!A:H,4,0),"")</f>
        <v/>
      </c>
      <c r="D208" s="83"/>
      <c r="E208" s="83"/>
      <c r="F208" s="84"/>
      <c r="G208" s="84"/>
      <c r="H208" s="84"/>
      <c r="I208" s="71"/>
      <c r="J208" s="84"/>
    </row>
    <row r="209" spans="1:10" ht="15.75" thickBot="1">
      <c r="A209" s="70"/>
      <c r="B209" s="68"/>
      <c r="C209" s="3" t="str">
        <f>IFERROR(VLOOKUP(B209,'BASE PRODUITS'!A:H,2,0),"")&amp;IFERROR(" / "&amp;VLOOKUP(B209,'BASE PRODUITS'!A:H,3,0),"")&amp;IFERROR(" / "&amp;VLOOKUP(B209,'BASE PRODUITS'!A:H,4,0),"")</f>
        <v/>
      </c>
      <c r="D209" s="83"/>
      <c r="E209" s="83"/>
      <c r="F209" s="84"/>
      <c r="G209" s="84"/>
      <c r="H209" s="84"/>
      <c r="I209" s="71"/>
      <c r="J209" s="84"/>
    </row>
    <row r="210" spans="1:10" ht="15.75" thickBot="1">
      <c r="A210" s="70"/>
      <c r="B210" s="68"/>
      <c r="C210" s="3" t="str">
        <f>IFERROR(VLOOKUP(B210,'BASE PRODUITS'!A:H,2,0),"")&amp;IFERROR(" / "&amp;VLOOKUP(B210,'BASE PRODUITS'!A:H,3,0),"")&amp;IFERROR(" / "&amp;VLOOKUP(B210,'BASE PRODUITS'!A:H,4,0),"")</f>
        <v/>
      </c>
      <c r="D210" s="83"/>
      <c r="E210" s="83"/>
      <c r="F210" s="84"/>
      <c r="G210" s="84"/>
      <c r="H210" s="84"/>
      <c r="I210" s="71"/>
      <c r="J210" s="84"/>
    </row>
    <row r="211" spans="1:10" ht="15.75" thickBot="1">
      <c r="A211" s="70"/>
      <c r="B211" s="68"/>
      <c r="C211" s="3" t="str">
        <f>IFERROR(VLOOKUP(B211,'BASE PRODUITS'!A:H,2,0),"")&amp;IFERROR(" / "&amp;VLOOKUP(B211,'BASE PRODUITS'!A:H,3,0),"")&amp;IFERROR(" / "&amp;VLOOKUP(B211,'BASE PRODUITS'!A:H,4,0),"")</f>
        <v/>
      </c>
      <c r="D211" s="83"/>
      <c r="E211" s="83"/>
      <c r="F211" s="84"/>
      <c r="G211" s="84"/>
      <c r="H211" s="84"/>
      <c r="I211" s="71"/>
      <c r="J211" s="84"/>
    </row>
    <row r="212" spans="1:10" ht="15.75" thickBot="1">
      <c r="A212" s="70"/>
      <c r="B212" s="68"/>
      <c r="C212" s="3" t="str">
        <f>IFERROR(VLOOKUP(B212,'BASE PRODUITS'!A:H,2,0),"")&amp;IFERROR(" / "&amp;VLOOKUP(B212,'BASE PRODUITS'!A:H,3,0),"")&amp;IFERROR(" / "&amp;VLOOKUP(B212,'BASE PRODUITS'!A:H,4,0),"")</f>
        <v/>
      </c>
      <c r="D212" s="83"/>
      <c r="E212" s="83"/>
      <c r="F212" s="84"/>
      <c r="G212" s="84"/>
      <c r="H212" s="84"/>
      <c r="I212" s="71"/>
      <c r="J212" s="84"/>
    </row>
    <row r="213" spans="1:10" ht="15.75" thickBot="1">
      <c r="A213" s="70"/>
      <c r="B213" s="68"/>
      <c r="C213" s="3" t="str">
        <f>IFERROR(VLOOKUP(B213,'BASE PRODUITS'!A:H,2,0),"")&amp;IFERROR(" / "&amp;VLOOKUP(B213,'BASE PRODUITS'!A:H,3,0),"")&amp;IFERROR(" / "&amp;VLOOKUP(B213,'BASE PRODUITS'!A:H,4,0),"")</f>
        <v/>
      </c>
      <c r="D213" s="83"/>
      <c r="E213" s="83"/>
      <c r="F213" s="84"/>
      <c r="G213" s="84"/>
      <c r="H213" s="84"/>
      <c r="I213" s="71"/>
      <c r="J213" s="84"/>
    </row>
    <row r="214" spans="1:10" ht="15.75" thickBot="1">
      <c r="A214" s="70"/>
      <c r="B214" s="68"/>
      <c r="C214" s="3" t="str">
        <f>IFERROR(VLOOKUP(B214,'BASE PRODUITS'!A:H,2,0),"")&amp;IFERROR(" / "&amp;VLOOKUP(B214,'BASE PRODUITS'!A:H,3,0),"")&amp;IFERROR(" / "&amp;VLOOKUP(B214,'BASE PRODUITS'!A:H,4,0),"")</f>
        <v/>
      </c>
      <c r="D214" s="83"/>
      <c r="E214" s="83"/>
      <c r="F214" s="84"/>
      <c r="G214" s="84"/>
      <c r="H214" s="84"/>
      <c r="I214" s="71"/>
      <c r="J214" s="84"/>
    </row>
    <row r="215" spans="1:10" ht="15.75" thickBot="1">
      <c r="A215" s="70"/>
      <c r="B215" s="68"/>
      <c r="C215" s="3" t="str">
        <f>IFERROR(VLOOKUP(B215,'BASE PRODUITS'!A:H,2,0),"")&amp;IFERROR(" / "&amp;VLOOKUP(B215,'BASE PRODUITS'!A:H,3,0),"")&amp;IFERROR(" / "&amp;VLOOKUP(B215,'BASE PRODUITS'!A:H,4,0),"")</f>
        <v/>
      </c>
      <c r="D215" s="83"/>
      <c r="E215" s="83"/>
      <c r="F215" s="84"/>
      <c r="G215" s="84"/>
      <c r="H215" s="84"/>
      <c r="I215" s="71"/>
      <c r="J215" s="84"/>
    </row>
    <row r="216" spans="1:10" ht="15.75" thickBot="1">
      <c r="A216" s="70"/>
      <c r="B216" s="68"/>
      <c r="C216" s="3" t="str">
        <f>IFERROR(VLOOKUP(B216,'BASE PRODUITS'!A:H,2,0),"")&amp;IFERROR(" / "&amp;VLOOKUP(B216,'BASE PRODUITS'!A:H,3,0),"")&amp;IFERROR(" / "&amp;VLOOKUP(B216,'BASE PRODUITS'!A:H,4,0),"")</f>
        <v/>
      </c>
      <c r="D216" s="83"/>
      <c r="E216" s="83"/>
      <c r="F216" s="84"/>
      <c r="G216" s="84"/>
      <c r="H216" s="84"/>
      <c r="I216" s="71"/>
      <c r="J216" s="84"/>
    </row>
    <row r="217" spans="1:10" ht="15.75" thickBot="1">
      <c r="A217" s="70"/>
      <c r="B217" s="68"/>
      <c r="C217" s="3" t="str">
        <f>IFERROR(VLOOKUP(B217,'BASE PRODUITS'!A:H,2,0),"")&amp;IFERROR(" / "&amp;VLOOKUP(B217,'BASE PRODUITS'!A:H,3,0),"")&amp;IFERROR(" / "&amp;VLOOKUP(B217,'BASE PRODUITS'!A:H,4,0),"")</f>
        <v/>
      </c>
      <c r="D217" s="83"/>
      <c r="E217" s="83"/>
      <c r="F217" s="84"/>
      <c r="G217" s="84"/>
      <c r="H217" s="84"/>
      <c r="I217" s="71"/>
      <c r="J217" s="84"/>
    </row>
    <row r="218" spans="1:10" ht="15.75" thickBot="1">
      <c r="A218" s="70"/>
      <c r="B218" s="68"/>
      <c r="C218" s="3" t="str">
        <f>IFERROR(VLOOKUP(B218,'BASE PRODUITS'!A:H,2,0),"")&amp;IFERROR(" / "&amp;VLOOKUP(B218,'BASE PRODUITS'!A:H,3,0),"")&amp;IFERROR(" / "&amp;VLOOKUP(B218,'BASE PRODUITS'!A:H,4,0),"")</f>
        <v/>
      </c>
      <c r="D218" s="83"/>
      <c r="E218" s="83"/>
      <c r="F218" s="84"/>
      <c r="G218" s="84"/>
      <c r="H218" s="84"/>
      <c r="I218" s="71"/>
      <c r="J218" s="84"/>
    </row>
    <row r="219" spans="1:10" ht="15.75" thickBot="1">
      <c r="A219" s="70"/>
      <c r="B219" s="68"/>
      <c r="C219" s="3" t="str">
        <f>IFERROR(VLOOKUP(B219,'BASE PRODUITS'!A:H,2,0),"")&amp;IFERROR(" / "&amp;VLOOKUP(B219,'BASE PRODUITS'!A:H,3,0),"")&amp;IFERROR(" / "&amp;VLOOKUP(B219,'BASE PRODUITS'!A:H,4,0),"")</f>
        <v/>
      </c>
      <c r="D219" s="83"/>
      <c r="E219" s="83"/>
      <c r="F219" s="84"/>
      <c r="G219" s="84"/>
      <c r="H219" s="84"/>
      <c r="I219" s="71"/>
      <c r="J219" s="84"/>
    </row>
    <row r="220" spans="1:10" ht="15.75" thickBot="1">
      <c r="A220" s="70"/>
      <c r="B220" s="68"/>
      <c r="C220" s="3" t="str">
        <f>IFERROR(VLOOKUP(B220,'BASE PRODUITS'!A:H,2,0),"")&amp;IFERROR(" / "&amp;VLOOKUP(B220,'BASE PRODUITS'!A:H,3,0),"")&amp;IFERROR(" / "&amp;VLOOKUP(B220,'BASE PRODUITS'!A:H,4,0),"")</f>
        <v/>
      </c>
      <c r="D220" s="83"/>
      <c r="E220" s="83"/>
      <c r="F220" s="84"/>
      <c r="G220" s="84"/>
      <c r="H220" s="84"/>
      <c r="I220" s="71"/>
      <c r="J220" s="84"/>
    </row>
    <row r="221" spans="1:10" ht="15.75" thickBot="1">
      <c r="A221" s="70"/>
      <c r="B221" s="68"/>
      <c r="C221" s="3" t="str">
        <f>IFERROR(VLOOKUP(B221,'BASE PRODUITS'!A:H,2,0),"")&amp;IFERROR(" / "&amp;VLOOKUP(B221,'BASE PRODUITS'!A:H,3,0),"")&amp;IFERROR(" / "&amp;VLOOKUP(B221,'BASE PRODUITS'!A:H,4,0),"")</f>
        <v/>
      </c>
      <c r="D221" s="83"/>
      <c r="E221" s="83"/>
      <c r="F221" s="84"/>
      <c r="G221" s="84"/>
      <c r="H221" s="84"/>
      <c r="I221" s="71"/>
      <c r="J221" s="84"/>
    </row>
    <row r="222" spans="1:10" ht="15.75" thickBot="1">
      <c r="A222" s="70"/>
      <c r="B222" s="68"/>
      <c r="C222" s="3" t="str">
        <f>IFERROR(VLOOKUP(B222,'BASE PRODUITS'!A:H,2,0),"")&amp;IFERROR(" / "&amp;VLOOKUP(B222,'BASE PRODUITS'!A:H,3,0),"")&amp;IFERROR(" / "&amp;VLOOKUP(B222,'BASE PRODUITS'!A:H,4,0),"")</f>
        <v/>
      </c>
      <c r="D222" s="83"/>
      <c r="E222" s="83"/>
      <c r="F222" s="84"/>
      <c r="G222" s="84"/>
      <c r="H222" s="84"/>
      <c r="I222" s="71"/>
      <c r="J222" s="84"/>
    </row>
    <row r="223" spans="1:10" ht="15.75" thickBot="1">
      <c r="A223" s="70"/>
      <c r="B223" s="68"/>
      <c r="C223" s="3" t="str">
        <f>IFERROR(VLOOKUP(B223,'BASE PRODUITS'!A:H,2,0),"")&amp;IFERROR(" / "&amp;VLOOKUP(B223,'BASE PRODUITS'!A:H,3,0),"")&amp;IFERROR(" / "&amp;VLOOKUP(B223,'BASE PRODUITS'!A:H,4,0),"")</f>
        <v/>
      </c>
      <c r="D223" s="83"/>
      <c r="E223" s="83"/>
      <c r="F223" s="84"/>
      <c r="G223" s="84"/>
      <c r="H223" s="84"/>
      <c r="I223" s="71"/>
      <c r="J223" s="84"/>
    </row>
    <row r="224" spans="1:10" ht="15.75" thickBot="1">
      <c r="A224" s="70"/>
      <c r="B224" s="68"/>
      <c r="C224" s="3" t="str">
        <f>IFERROR(VLOOKUP(B224,'BASE PRODUITS'!A:H,2,0),"")&amp;IFERROR(" / "&amp;VLOOKUP(B224,'BASE PRODUITS'!A:H,3,0),"")&amp;IFERROR(" / "&amp;VLOOKUP(B224,'BASE PRODUITS'!A:H,4,0),"")</f>
        <v/>
      </c>
      <c r="D224" s="83"/>
      <c r="E224" s="83"/>
      <c r="F224" s="84"/>
      <c r="G224" s="84"/>
      <c r="H224" s="84"/>
      <c r="I224" s="71"/>
      <c r="J224" s="84"/>
    </row>
    <row r="225" spans="1:10" ht="15.75" thickBot="1">
      <c r="A225" s="70"/>
      <c r="B225" s="68"/>
      <c r="C225" s="3" t="str">
        <f>IFERROR(VLOOKUP(B225,'BASE PRODUITS'!A:H,2,0),"")&amp;IFERROR(" / "&amp;VLOOKUP(B225,'BASE PRODUITS'!A:H,3,0),"")&amp;IFERROR(" / "&amp;VLOOKUP(B225,'BASE PRODUITS'!A:H,4,0),"")</f>
        <v/>
      </c>
      <c r="D225" s="83"/>
      <c r="E225" s="83"/>
      <c r="F225" s="84"/>
      <c r="G225" s="84"/>
      <c r="H225" s="84"/>
      <c r="I225" s="71"/>
      <c r="J225" s="84"/>
    </row>
    <row r="226" spans="1:10" ht="15.75" thickBot="1">
      <c r="A226" s="70"/>
      <c r="B226" s="68"/>
      <c r="C226" s="3" t="str">
        <f>IFERROR(VLOOKUP(B226,'BASE PRODUITS'!A:H,2,0),"")&amp;IFERROR(" / "&amp;VLOOKUP(B226,'BASE PRODUITS'!A:H,3,0),"")&amp;IFERROR(" / "&amp;VLOOKUP(B226,'BASE PRODUITS'!A:H,4,0),"")</f>
        <v/>
      </c>
      <c r="D226" s="83"/>
      <c r="E226" s="83"/>
      <c r="F226" s="84"/>
      <c r="G226" s="84"/>
      <c r="H226" s="84"/>
      <c r="I226" s="71"/>
      <c r="J226" s="84"/>
    </row>
    <row r="227" spans="1:10" ht="15.75" thickBot="1">
      <c r="A227" s="70"/>
      <c r="B227" s="68"/>
      <c r="C227" s="3" t="str">
        <f>IFERROR(VLOOKUP(B227,'BASE PRODUITS'!A:H,2,0),"")&amp;IFERROR(" / "&amp;VLOOKUP(B227,'BASE PRODUITS'!A:H,3,0),"")&amp;IFERROR(" / "&amp;VLOOKUP(B227,'BASE PRODUITS'!A:H,4,0),"")</f>
        <v/>
      </c>
      <c r="D227" s="83"/>
      <c r="E227" s="83"/>
      <c r="F227" s="84"/>
      <c r="G227" s="84"/>
      <c r="H227" s="84"/>
      <c r="I227" s="71"/>
      <c r="J227" s="84"/>
    </row>
    <row r="228" spans="1:10" ht="15.75" thickBot="1">
      <c r="A228" s="70"/>
      <c r="B228" s="68"/>
      <c r="C228" s="3" t="str">
        <f>IFERROR(VLOOKUP(B228,'BASE PRODUITS'!A:H,2,0),"")&amp;IFERROR(" / "&amp;VLOOKUP(B228,'BASE PRODUITS'!A:H,3,0),"")&amp;IFERROR(" / "&amp;VLOOKUP(B228,'BASE PRODUITS'!A:H,4,0),"")</f>
        <v/>
      </c>
      <c r="D228" s="83"/>
      <c r="E228" s="83"/>
      <c r="F228" s="84"/>
      <c r="G228" s="84"/>
      <c r="H228" s="84"/>
      <c r="I228" s="71"/>
      <c r="J228" s="84"/>
    </row>
    <row r="229" spans="1:10" ht="15.75" thickBot="1">
      <c r="A229" s="70"/>
      <c r="B229" s="68"/>
      <c r="C229" s="3" t="str">
        <f>IFERROR(VLOOKUP(B229,'BASE PRODUITS'!A:H,2,0),"")&amp;IFERROR(" / "&amp;VLOOKUP(B229,'BASE PRODUITS'!A:H,3,0),"")&amp;IFERROR(" / "&amp;VLOOKUP(B229,'BASE PRODUITS'!A:H,4,0),"")</f>
        <v/>
      </c>
      <c r="D229" s="83"/>
      <c r="E229" s="83"/>
      <c r="F229" s="84"/>
      <c r="G229" s="84"/>
      <c r="H229" s="84"/>
      <c r="I229" s="71"/>
      <c r="J229" s="84"/>
    </row>
    <row r="230" spans="1:10" ht="15.75" thickBot="1">
      <c r="A230" s="70"/>
      <c r="B230" s="68"/>
      <c r="C230" s="3" t="str">
        <f>IFERROR(VLOOKUP(B230,'BASE PRODUITS'!A:H,2,0),"")&amp;IFERROR(" / "&amp;VLOOKUP(B230,'BASE PRODUITS'!A:H,3,0),"")&amp;IFERROR(" / "&amp;VLOOKUP(B230,'BASE PRODUITS'!A:H,4,0),"")</f>
        <v/>
      </c>
      <c r="D230" s="83"/>
      <c r="E230" s="83"/>
      <c r="F230" s="84"/>
      <c r="G230" s="84"/>
      <c r="H230" s="84"/>
      <c r="I230" s="71"/>
      <c r="J230" s="84"/>
    </row>
    <row r="231" spans="1:10" ht="15.75" thickBot="1">
      <c r="A231" s="70"/>
      <c r="B231" s="68"/>
      <c r="C231" s="3" t="str">
        <f>IFERROR(VLOOKUP(B231,'BASE PRODUITS'!A:H,2,0),"")&amp;IFERROR(" / "&amp;VLOOKUP(B231,'BASE PRODUITS'!A:H,3,0),"")&amp;IFERROR(" / "&amp;VLOOKUP(B231,'BASE PRODUITS'!A:H,4,0),"")</f>
        <v/>
      </c>
      <c r="D231" s="83"/>
      <c r="E231" s="83"/>
      <c r="F231" s="84"/>
      <c r="G231" s="84"/>
      <c r="H231" s="84"/>
      <c r="I231" s="71"/>
      <c r="J231" s="84"/>
    </row>
    <row r="232" spans="1:10" ht="15.75" thickBot="1">
      <c r="A232" s="70"/>
      <c r="B232" s="68"/>
      <c r="C232" s="3" t="str">
        <f>IFERROR(VLOOKUP(B232,'BASE PRODUITS'!A:H,2,0),"")&amp;IFERROR(" / "&amp;VLOOKUP(B232,'BASE PRODUITS'!A:H,3,0),"")&amp;IFERROR(" / "&amp;VLOOKUP(B232,'BASE PRODUITS'!A:H,4,0),"")</f>
        <v/>
      </c>
      <c r="D232" s="83"/>
      <c r="E232" s="83"/>
      <c r="F232" s="84"/>
      <c r="G232" s="84"/>
      <c r="H232" s="84"/>
      <c r="I232" s="71"/>
      <c r="J232" s="84"/>
    </row>
    <row r="233" spans="1:10" ht="15.75" thickBot="1">
      <c r="A233" s="70"/>
      <c r="B233" s="68"/>
      <c r="C233" s="3" t="str">
        <f>IFERROR(VLOOKUP(B233,'BASE PRODUITS'!A:H,2,0),"")&amp;IFERROR(" / "&amp;VLOOKUP(B233,'BASE PRODUITS'!A:H,3,0),"")&amp;IFERROR(" / "&amp;VLOOKUP(B233,'BASE PRODUITS'!A:H,4,0),"")</f>
        <v/>
      </c>
      <c r="D233" s="83"/>
      <c r="E233" s="83"/>
      <c r="F233" s="84"/>
      <c r="G233" s="84"/>
      <c r="H233" s="84"/>
      <c r="I233" s="71"/>
      <c r="J233" s="84"/>
    </row>
    <row r="234" spans="1:10" ht="15.75" thickBot="1">
      <c r="A234" s="70"/>
      <c r="B234" s="68"/>
      <c r="C234" s="3" t="str">
        <f>IFERROR(VLOOKUP(B234,'BASE PRODUITS'!A:H,2,0),"")&amp;IFERROR(" / "&amp;VLOOKUP(B234,'BASE PRODUITS'!A:H,3,0),"")&amp;IFERROR(" / "&amp;VLOOKUP(B234,'BASE PRODUITS'!A:H,4,0),"")</f>
        <v/>
      </c>
      <c r="D234" s="83"/>
      <c r="E234" s="83"/>
      <c r="F234" s="84"/>
      <c r="G234" s="84"/>
      <c r="H234" s="84"/>
      <c r="I234" s="71"/>
      <c r="J234" s="84"/>
    </row>
    <row r="235" spans="1:10" ht="15.75" thickBot="1">
      <c r="A235" s="70"/>
      <c r="B235" s="68"/>
      <c r="C235" s="3" t="str">
        <f>IFERROR(VLOOKUP(B235,'BASE PRODUITS'!A:H,2,0),"")&amp;IFERROR(" / "&amp;VLOOKUP(B235,'BASE PRODUITS'!A:H,3,0),"")&amp;IFERROR(" / "&amp;VLOOKUP(B235,'BASE PRODUITS'!A:H,4,0),"")</f>
        <v/>
      </c>
      <c r="D235" s="83"/>
      <c r="E235" s="83"/>
      <c r="F235" s="84"/>
      <c r="G235" s="84"/>
      <c r="H235" s="84"/>
      <c r="I235" s="71"/>
      <c r="J235" s="84"/>
    </row>
    <row r="236" spans="1:10" ht="15.75" thickBot="1">
      <c r="A236" s="70"/>
      <c r="B236" s="68"/>
      <c r="C236" s="3" t="str">
        <f>IFERROR(VLOOKUP(B236,'BASE PRODUITS'!A:H,2,0),"")&amp;IFERROR(" / "&amp;VLOOKUP(B236,'BASE PRODUITS'!A:H,3,0),"")&amp;IFERROR(" / "&amp;VLOOKUP(B236,'BASE PRODUITS'!A:H,4,0),"")</f>
        <v/>
      </c>
      <c r="D236" s="83"/>
      <c r="E236" s="83"/>
      <c r="F236" s="84"/>
      <c r="G236" s="84"/>
      <c r="H236" s="84"/>
      <c r="I236" s="71"/>
      <c r="J236" s="84"/>
    </row>
    <row r="237" spans="1:10" ht="15.75" thickBot="1">
      <c r="A237" s="70"/>
      <c r="B237" s="68"/>
      <c r="C237" s="3" t="str">
        <f>IFERROR(VLOOKUP(B237,'BASE PRODUITS'!A:H,2,0),"")&amp;IFERROR(" / "&amp;VLOOKUP(B237,'BASE PRODUITS'!A:H,3,0),"")&amp;IFERROR(" / "&amp;VLOOKUP(B237,'BASE PRODUITS'!A:H,4,0),"")</f>
        <v/>
      </c>
      <c r="D237" s="83"/>
      <c r="E237" s="83"/>
      <c r="F237" s="84"/>
      <c r="G237" s="84"/>
      <c r="H237" s="84"/>
      <c r="I237" s="71"/>
      <c r="J237" s="84"/>
    </row>
    <row r="238" spans="1:10" ht="15.75" thickBot="1">
      <c r="A238" s="70"/>
      <c r="B238" s="68"/>
      <c r="C238" s="3" t="str">
        <f>IFERROR(VLOOKUP(B238,'BASE PRODUITS'!A:H,2,0),"")&amp;IFERROR(" / "&amp;VLOOKUP(B238,'BASE PRODUITS'!A:H,3,0),"")&amp;IFERROR(" / "&amp;VLOOKUP(B238,'BASE PRODUITS'!A:H,4,0),"")</f>
        <v/>
      </c>
      <c r="D238" s="83"/>
      <c r="E238" s="83"/>
      <c r="F238" s="84"/>
      <c r="G238" s="84"/>
      <c r="H238" s="84"/>
      <c r="I238" s="71"/>
      <c r="J238" s="84"/>
    </row>
    <row r="239" spans="1:10" ht="15.75" thickBot="1">
      <c r="A239" s="70"/>
      <c r="B239" s="68"/>
      <c r="C239" s="3" t="str">
        <f>IFERROR(VLOOKUP(B239,'BASE PRODUITS'!A:H,2,0),"")&amp;IFERROR(" / "&amp;VLOOKUP(B239,'BASE PRODUITS'!A:H,3,0),"")&amp;IFERROR(" / "&amp;VLOOKUP(B239,'BASE PRODUITS'!A:H,4,0),"")</f>
        <v/>
      </c>
      <c r="D239" s="83"/>
      <c r="E239" s="83"/>
      <c r="F239" s="84"/>
      <c r="G239" s="84"/>
      <c r="H239" s="84"/>
      <c r="I239" s="71"/>
      <c r="J239" s="84"/>
    </row>
    <row r="240" spans="1:10" ht="15.75" thickBot="1">
      <c r="A240" s="70"/>
      <c r="B240" s="68"/>
      <c r="C240" s="3" t="str">
        <f>IFERROR(VLOOKUP(B240,'BASE PRODUITS'!A:H,2,0),"")&amp;IFERROR(" / "&amp;VLOOKUP(B240,'BASE PRODUITS'!A:H,3,0),"")&amp;IFERROR(" / "&amp;VLOOKUP(B240,'BASE PRODUITS'!A:H,4,0),"")</f>
        <v/>
      </c>
      <c r="D240" s="83"/>
      <c r="E240" s="83"/>
      <c r="F240" s="84"/>
      <c r="G240" s="84"/>
      <c r="H240" s="84"/>
      <c r="I240" s="71"/>
      <c r="J240" s="84"/>
    </row>
    <row r="241" spans="1:10" ht="15.75" thickBot="1">
      <c r="A241" s="70"/>
      <c r="B241" s="68"/>
      <c r="C241" s="3" t="str">
        <f>IFERROR(VLOOKUP(B241,'BASE PRODUITS'!A:H,2,0),"")&amp;IFERROR(" / "&amp;VLOOKUP(B241,'BASE PRODUITS'!A:H,3,0),"")&amp;IFERROR(" / "&amp;VLOOKUP(B241,'BASE PRODUITS'!A:H,4,0),"")</f>
        <v/>
      </c>
      <c r="D241" s="83"/>
      <c r="E241" s="83"/>
      <c r="F241" s="84"/>
      <c r="G241" s="84"/>
      <c r="H241" s="84"/>
      <c r="I241" s="71"/>
      <c r="J241" s="84"/>
    </row>
    <row r="242" spans="1:10" ht="15.75" thickBot="1">
      <c r="A242" s="70"/>
      <c r="B242" s="68"/>
      <c r="C242" s="3" t="str">
        <f>IFERROR(VLOOKUP(B242,'BASE PRODUITS'!A:H,2,0),"")&amp;IFERROR(" / "&amp;VLOOKUP(B242,'BASE PRODUITS'!A:H,3,0),"")&amp;IFERROR(" / "&amp;VLOOKUP(B242,'BASE PRODUITS'!A:H,4,0),"")</f>
        <v/>
      </c>
      <c r="D242" s="83"/>
      <c r="E242" s="83"/>
      <c r="F242" s="84"/>
      <c r="G242" s="84"/>
      <c r="H242" s="84"/>
      <c r="I242" s="71"/>
      <c r="J242" s="84"/>
    </row>
    <row r="243" spans="1:10" ht="15.75" thickBot="1">
      <c r="A243" s="70"/>
      <c r="B243" s="68"/>
      <c r="C243" s="3" t="str">
        <f>IFERROR(VLOOKUP(B243,'BASE PRODUITS'!A:H,2,0),"")&amp;IFERROR(" / "&amp;VLOOKUP(B243,'BASE PRODUITS'!A:H,3,0),"")&amp;IFERROR(" / "&amp;VLOOKUP(B243,'BASE PRODUITS'!A:H,4,0),"")</f>
        <v/>
      </c>
      <c r="D243" s="83"/>
      <c r="E243" s="83"/>
      <c r="F243" s="84"/>
      <c r="G243" s="84"/>
      <c r="H243" s="84"/>
      <c r="I243" s="71"/>
      <c r="J243" s="84"/>
    </row>
    <row r="244" spans="1:10" ht="15.75" thickBot="1">
      <c r="A244" s="70"/>
      <c r="B244" s="68"/>
      <c r="C244" s="3" t="str">
        <f>IFERROR(VLOOKUP(B244,'BASE PRODUITS'!A:H,2,0),"")&amp;IFERROR(" / "&amp;VLOOKUP(B244,'BASE PRODUITS'!A:H,3,0),"")&amp;IFERROR(" / "&amp;VLOOKUP(B244,'BASE PRODUITS'!A:H,4,0),"")</f>
        <v/>
      </c>
      <c r="D244" s="83"/>
      <c r="E244" s="83"/>
      <c r="F244" s="84"/>
      <c r="G244" s="84"/>
      <c r="H244" s="84"/>
      <c r="I244" s="71"/>
      <c r="J244" s="84"/>
    </row>
    <row r="245" spans="1:10" ht="15.75" thickBot="1">
      <c r="A245" s="70"/>
      <c r="B245" s="68"/>
      <c r="C245" s="3" t="str">
        <f>IFERROR(VLOOKUP(B245,'BASE PRODUITS'!A:H,2,0),"")&amp;IFERROR(" / "&amp;VLOOKUP(B245,'BASE PRODUITS'!A:H,3,0),"")&amp;IFERROR(" / "&amp;VLOOKUP(B245,'BASE PRODUITS'!A:H,4,0),"")</f>
        <v/>
      </c>
      <c r="D245" s="83"/>
      <c r="E245" s="83"/>
      <c r="F245" s="84"/>
      <c r="G245" s="84"/>
      <c r="H245" s="84"/>
      <c r="I245" s="71"/>
      <c r="J245" s="84"/>
    </row>
    <row r="246" spans="1:10" ht="15.75" thickBot="1">
      <c r="A246" s="70"/>
      <c r="B246" s="68"/>
      <c r="C246" s="3" t="str">
        <f>IFERROR(VLOOKUP(B246,'BASE PRODUITS'!A:H,2,0),"")&amp;IFERROR(" / "&amp;VLOOKUP(B246,'BASE PRODUITS'!A:H,3,0),"")&amp;IFERROR(" / "&amp;VLOOKUP(B246,'BASE PRODUITS'!A:H,4,0),"")</f>
        <v/>
      </c>
      <c r="D246" s="83"/>
      <c r="E246" s="83"/>
      <c r="F246" s="84"/>
      <c r="G246" s="84"/>
      <c r="H246" s="84"/>
      <c r="I246" s="71"/>
      <c r="J246" s="84"/>
    </row>
    <row r="247" spans="1:10" ht="15.75" thickBot="1">
      <c r="A247" s="70"/>
      <c r="B247" s="68"/>
      <c r="C247" s="3" t="str">
        <f>IFERROR(VLOOKUP(B247,'BASE PRODUITS'!A:H,2,0),"")&amp;IFERROR(" / "&amp;VLOOKUP(B247,'BASE PRODUITS'!A:H,3,0),"")&amp;IFERROR(" / "&amp;VLOOKUP(B247,'BASE PRODUITS'!A:H,4,0),"")</f>
        <v/>
      </c>
      <c r="D247" s="83"/>
      <c r="E247" s="83"/>
      <c r="F247" s="84"/>
      <c r="G247" s="84"/>
      <c r="H247" s="84"/>
      <c r="I247" s="71"/>
      <c r="J247" s="84"/>
    </row>
    <row r="248" spans="1:10" ht="15.75" thickBot="1">
      <c r="A248" s="70"/>
      <c r="B248" s="68"/>
      <c r="C248" s="3" t="str">
        <f>IFERROR(VLOOKUP(B248,'BASE PRODUITS'!A:H,2,0),"")&amp;IFERROR(" / "&amp;VLOOKUP(B248,'BASE PRODUITS'!A:H,3,0),"")&amp;IFERROR(" / "&amp;VLOOKUP(B248,'BASE PRODUITS'!A:H,4,0),"")</f>
        <v/>
      </c>
      <c r="D248" s="83"/>
      <c r="E248" s="83"/>
      <c r="F248" s="84"/>
      <c r="G248" s="84"/>
      <c r="H248" s="84"/>
      <c r="I248" s="71"/>
      <c r="J248" s="84"/>
    </row>
    <row r="249" spans="1:10" ht="15.75" thickBot="1">
      <c r="A249" s="70"/>
      <c r="B249" s="68"/>
      <c r="C249" s="3" t="str">
        <f>IFERROR(VLOOKUP(B249,'BASE PRODUITS'!A:H,2,0),"")&amp;IFERROR(" / "&amp;VLOOKUP(B249,'BASE PRODUITS'!A:H,3,0),"")&amp;IFERROR(" / "&amp;VLOOKUP(B249,'BASE PRODUITS'!A:H,4,0),"")</f>
        <v/>
      </c>
      <c r="D249" s="83"/>
      <c r="E249" s="83"/>
      <c r="F249" s="84"/>
      <c r="G249" s="84"/>
      <c r="H249" s="84"/>
      <c r="I249" s="71"/>
      <c r="J249" s="84"/>
    </row>
    <row r="250" spans="1:10" ht="15.75" thickBot="1">
      <c r="A250" s="70"/>
      <c r="B250" s="68"/>
      <c r="C250" s="3" t="str">
        <f>IFERROR(VLOOKUP(B250,'BASE PRODUITS'!A:H,2,0),"")&amp;IFERROR(" / "&amp;VLOOKUP(B250,'BASE PRODUITS'!A:H,3,0),"")&amp;IFERROR(" / "&amp;VLOOKUP(B250,'BASE PRODUITS'!A:H,4,0),"")</f>
        <v/>
      </c>
      <c r="D250" s="83"/>
      <c r="E250" s="83"/>
      <c r="F250" s="84"/>
      <c r="G250" s="84"/>
      <c r="H250" s="84"/>
      <c r="I250" s="71"/>
      <c r="J250" s="84"/>
    </row>
    <row r="251" spans="1:10" ht="15.75" thickBot="1">
      <c r="A251" s="70"/>
      <c r="B251" s="68"/>
      <c r="C251" s="3" t="str">
        <f>IFERROR(VLOOKUP(B251,'BASE PRODUITS'!A:H,2,0),"")&amp;IFERROR(" / "&amp;VLOOKUP(B251,'BASE PRODUITS'!A:H,3,0),"")&amp;IFERROR(" / "&amp;VLOOKUP(B251,'BASE PRODUITS'!A:H,4,0),"")</f>
        <v/>
      </c>
      <c r="D251" s="83"/>
      <c r="E251" s="83"/>
      <c r="F251" s="84"/>
      <c r="G251" s="84"/>
      <c r="H251" s="84"/>
      <c r="I251" s="71"/>
      <c r="J251" s="84"/>
    </row>
    <row r="252" spans="1:10" ht="15.75" thickBot="1">
      <c r="A252" s="70"/>
      <c r="B252" s="68"/>
      <c r="C252" s="3" t="str">
        <f>IFERROR(VLOOKUP(B252,'BASE PRODUITS'!A:H,2,0),"")&amp;IFERROR(" / "&amp;VLOOKUP(B252,'BASE PRODUITS'!A:H,3,0),"")&amp;IFERROR(" / "&amp;VLOOKUP(B252,'BASE PRODUITS'!A:H,4,0),"")</f>
        <v/>
      </c>
      <c r="D252" s="83"/>
      <c r="E252" s="83"/>
      <c r="F252" s="84"/>
      <c r="G252" s="84"/>
      <c r="H252" s="84"/>
      <c r="I252" s="71"/>
      <c r="J252" s="84"/>
    </row>
    <row r="253" spans="1:10" ht="15.75" thickBot="1">
      <c r="A253" s="70"/>
      <c r="B253" s="68"/>
      <c r="C253" s="3" t="str">
        <f>IFERROR(VLOOKUP(B253,'BASE PRODUITS'!A:H,2,0),"")&amp;IFERROR(" / "&amp;VLOOKUP(B253,'BASE PRODUITS'!A:H,3,0),"")&amp;IFERROR(" / "&amp;VLOOKUP(B253,'BASE PRODUITS'!A:H,4,0),"")</f>
        <v/>
      </c>
      <c r="D253" s="83"/>
      <c r="E253" s="83"/>
      <c r="F253" s="84"/>
      <c r="G253" s="84"/>
      <c r="H253" s="84"/>
      <c r="I253" s="71"/>
      <c r="J253" s="84"/>
    </row>
    <row r="254" spans="1:10" ht="15.75" thickBot="1">
      <c r="A254" s="70"/>
      <c r="B254" s="68"/>
      <c r="C254" s="3" t="str">
        <f>IFERROR(VLOOKUP(B254,'BASE PRODUITS'!A:H,2,0),"")&amp;IFERROR(" / "&amp;VLOOKUP(B254,'BASE PRODUITS'!A:H,3,0),"")&amp;IFERROR(" / "&amp;VLOOKUP(B254,'BASE PRODUITS'!A:H,4,0),"")</f>
        <v/>
      </c>
      <c r="D254" s="83"/>
      <c r="E254" s="83"/>
      <c r="F254" s="84"/>
      <c r="G254" s="84"/>
      <c r="H254" s="84"/>
      <c r="I254" s="71"/>
      <c r="J254" s="84"/>
    </row>
    <row r="255" spans="1:10" ht="15.75" thickBot="1">
      <c r="A255" s="70"/>
      <c r="B255" s="68"/>
      <c r="C255" s="3" t="str">
        <f>IFERROR(VLOOKUP(B255,'BASE PRODUITS'!A:H,2,0),"")&amp;IFERROR(" / "&amp;VLOOKUP(B255,'BASE PRODUITS'!A:H,3,0),"")&amp;IFERROR(" / "&amp;VLOOKUP(B255,'BASE PRODUITS'!A:H,4,0),"")</f>
        <v/>
      </c>
      <c r="D255" s="83"/>
      <c r="E255" s="83"/>
      <c r="F255" s="84"/>
      <c r="G255" s="84"/>
      <c r="H255" s="84"/>
      <c r="I255" s="71"/>
      <c r="J255" s="84"/>
    </row>
    <row r="256" spans="1:10" ht="15.75" thickBot="1">
      <c r="A256" s="70"/>
      <c r="B256" s="68"/>
      <c r="C256" s="3" t="str">
        <f>IFERROR(VLOOKUP(B256,'BASE PRODUITS'!A:H,2,0),"")&amp;IFERROR(" / "&amp;VLOOKUP(B256,'BASE PRODUITS'!A:H,3,0),"")&amp;IFERROR(" / "&amp;VLOOKUP(B256,'BASE PRODUITS'!A:H,4,0),"")</f>
        <v/>
      </c>
      <c r="D256" s="83"/>
      <c r="E256" s="83"/>
      <c r="F256" s="84"/>
      <c r="G256" s="84"/>
      <c r="H256" s="84"/>
      <c r="I256" s="71"/>
      <c r="J256" s="84"/>
    </row>
    <row r="257" spans="1:10" ht="15.75" thickBot="1">
      <c r="A257" s="70"/>
      <c r="B257" s="68"/>
      <c r="C257" s="3" t="str">
        <f>IFERROR(VLOOKUP(B257,'BASE PRODUITS'!A:H,2,0),"")&amp;IFERROR(" / "&amp;VLOOKUP(B257,'BASE PRODUITS'!A:H,3,0),"")&amp;IFERROR(" / "&amp;VLOOKUP(B257,'BASE PRODUITS'!A:H,4,0),"")</f>
        <v/>
      </c>
      <c r="D257" s="83"/>
      <c r="E257" s="83"/>
      <c r="F257" s="84"/>
      <c r="G257" s="84"/>
      <c r="H257" s="84"/>
      <c r="I257" s="71"/>
      <c r="J257" s="84"/>
    </row>
    <row r="258" spans="1:10" ht="15.75" thickBot="1">
      <c r="A258" s="70"/>
      <c r="B258" s="68"/>
      <c r="C258" s="3" t="str">
        <f>IFERROR(VLOOKUP(B258,'BASE PRODUITS'!A:H,2,0),"")&amp;IFERROR(" / "&amp;VLOOKUP(B258,'BASE PRODUITS'!A:H,3,0),"")&amp;IFERROR(" / "&amp;VLOOKUP(B258,'BASE PRODUITS'!A:H,4,0),"")</f>
        <v/>
      </c>
      <c r="D258" s="83"/>
      <c r="E258" s="83"/>
      <c r="F258" s="84"/>
      <c r="G258" s="84"/>
      <c r="H258" s="84"/>
      <c r="I258" s="71"/>
      <c r="J258" s="84"/>
    </row>
    <row r="259" spans="1:10" ht="15.75" thickBot="1">
      <c r="A259" s="70"/>
      <c r="B259" s="68"/>
      <c r="C259" s="3" t="str">
        <f>IFERROR(VLOOKUP(B259,'BASE PRODUITS'!A:H,2,0),"")&amp;IFERROR(" / "&amp;VLOOKUP(B259,'BASE PRODUITS'!A:H,3,0),"")&amp;IFERROR(" / "&amp;VLOOKUP(B259,'BASE PRODUITS'!A:H,4,0),"")</f>
        <v/>
      </c>
      <c r="D259" s="83"/>
      <c r="E259" s="83"/>
      <c r="F259" s="84"/>
      <c r="G259" s="84"/>
      <c r="H259" s="84"/>
      <c r="I259" s="71"/>
      <c r="J259" s="84"/>
    </row>
    <row r="260" spans="1:10" ht="15.75" thickBot="1">
      <c r="A260" s="70"/>
      <c r="B260" s="68"/>
      <c r="C260" s="3" t="str">
        <f>IFERROR(VLOOKUP(B260,'BASE PRODUITS'!A:H,2,0),"")&amp;IFERROR(" / "&amp;VLOOKUP(B260,'BASE PRODUITS'!A:H,3,0),"")&amp;IFERROR(" / "&amp;VLOOKUP(B260,'BASE PRODUITS'!A:H,4,0),"")</f>
        <v/>
      </c>
      <c r="D260" s="83"/>
      <c r="E260" s="83"/>
      <c r="F260" s="84"/>
      <c r="G260" s="84"/>
      <c r="H260" s="84"/>
      <c r="I260" s="71"/>
      <c r="J260" s="84"/>
    </row>
    <row r="261" spans="1:10" ht="15.75" thickBot="1">
      <c r="A261" s="70"/>
      <c r="B261" s="68"/>
      <c r="C261" s="3" t="str">
        <f>IFERROR(VLOOKUP(B261,'BASE PRODUITS'!A:H,2,0),"")&amp;IFERROR(" / "&amp;VLOOKUP(B261,'BASE PRODUITS'!A:H,3,0),"")&amp;IFERROR(" / "&amp;VLOOKUP(B261,'BASE PRODUITS'!A:H,4,0),"")</f>
        <v/>
      </c>
      <c r="D261" s="83"/>
      <c r="E261" s="83"/>
      <c r="F261" s="84"/>
      <c r="G261" s="84"/>
      <c r="H261" s="84"/>
      <c r="I261" s="71"/>
      <c r="J261" s="84"/>
    </row>
    <row r="262" spans="1:10" ht="15.75" thickBot="1">
      <c r="A262" s="70"/>
      <c r="B262" s="68"/>
      <c r="C262" s="3" t="str">
        <f>IFERROR(VLOOKUP(B262,'BASE PRODUITS'!A:H,2,0),"")&amp;IFERROR(" / "&amp;VLOOKUP(B262,'BASE PRODUITS'!A:H,3,0),"")&amp;IFERROR(" / "&amp;VLOOKUP(B262,'BASE PRODUITS'!A:H,4,0),"")</f>
        <v/>
      </c>
      <c r="D262" s="83"/>
      <c r="E262" s="83"/>
      <c r="F262" s="84"/>
      <c r="G262" s="84"/>
      <c r="H262" s="84"/>
      <c r="I262" s="71"/>
      <c r="J262" s="84"/>
    </row>
    <row r="263" spans="1:10" ht="15.75" thickBot="1">
      <c r="A263" s="70"/>
      <c r="B263" s="68"/>
      <c r="C263" s="3" t="str">
        <f>IFERROR(VLOOKUP(B263,'BASE PRODUITS'!A:H,2,0),"")&amp;IFERROR(" / "&amp;VLOOKUP(B263,'BASE PRODUITS'!A:H,3,0),"")&amp;IFERROR(" / "&amp;VLOOKUP(B263,'BASE PRODUITS'!A:H,4,0),"")</f>
        <v/>
      </c>
      <c r="D263" s="83"/>
      <c r="E263" s="83"/>
      <c r="F263" s="84"/>
      <c r="G263" s="84"/>
      <c r="H263" s="84"/>
      <c r="I263" s="71"/>
      <c r="J263" s="84"/>
    </row>
    <row r="264" spans="1:10" ht="15.75" thickBot="1">
      <c r="A264" s="70"/>
      <c r="B264" s="68"/>
      <c r="C264" s="3" t="str">
        <f>IFERROR(VLOOKUP(B264,'BASE PRODUITS'!A:H,2,0),"")&amp;IFERROR(" / "&amp;VLOOKUP(B264,'BASE PRODUITS'!A:H,3,0),"")&amp;IFERROR(" / "&amp;VLOOKUP(B264,'BASE PRODUITS'!A:H,4,0),"")</f>
        <v/>
      </c>
      <c r="D264" s="83"/>
      <c r="E264" s="83"/>
      <c r="F264" s="84"/>
      <c r="G264" s="84"/>
      <c r="H264" s="84"/>
      <c r="I264" s="71"/>
      <c r="J264" s="84"/>
    </row>
    <row r="265" spans="1:10" ht="15.75" thickBot="1">
      <c r="A265" s="70"/>
      <c r="B265" s="68"/>
      <c r="C265" s="3" t="str">
        <f>IFERROR(VLOOKUP(B265,'BASE PRODUITS'!A:H,2,0),"")&amp;IFERROR(" / "&amp;VLOOKUP(B265,'BASE PRODUITS'!A:H,3,0),"")&amp;IFERROR(" / "&amp;VLOOKUP(B265,'BASE PRODUITS'!A:H,4,0),"")</f>
        <v/>
      </c>
      <c r="D265" s="83"/>
      <c r="E265" s="83"/>
      <c r="F265" s="84"/>
      <c r="G265" s="84"/>
      <c r="H265" s="84"/>
      <c r="I265" s="71"/>
      <c r="J265" s="84"/>
    </row>
    <row r="266" spans="1:10" ht="15.75" thickBot="1">
      <c r="A266" s="70"/>
      <c r="B266" s="68"/>
      <c r="C266" s="3" t="str">
        <f>IFERROR(VLOOKUP(B266,'BASE PRODUITS'!A:H,2,0),"")&amp;IFERROR(" / "&amp;VLOOKUP(B266,'BASE PRODUITS'!A:H,3,0),"")&amp;IFERROR(" / "&amp;VLOOKUP(B266,'BASE PRODUITS'!A:H,4,0),"")</f>
        <v/>
      </c>
      <c r="D266" s="83"/>
      <c r="E266" s="83"/>
      <c r="F266" s="84"/>
      <c r="G266" s="84"/>
      <c r="H266" s="84"/>
      <c r="I266" s="71"/>
      <c r="J266" s="84"/>
    </row>
    <row r="267" spans="1:10" ht="15.75" thickBot="1">
      <c r="A267" s="70"/>
      <c r="B267" s="68"/>
      <c r="C267" s="3" t="str">
        <f>IFERROR(VLOOKUP(B267,'BASE PRODUITS'!A:H,2,0),"")&amp;IFERROR(" / "&amp;VLOOKUP(B267,'BASE PRODUITS'!A:H,3,0),"")&amp;IFERROR(" / "&amp;VLOOKUP(B267,'BASE PRODUITS'!A:H,4,0),"")</f>
        <v/>
      </c>
      <c r="D267" s="83"/>
      <c r="E267" s="83"/>
      <c r="F267" s="84"/>
      <c r="G267" s="84"/>
      <c r="H267" s="84"/>
      <c r="I267" s="71"/>
      <c r="J267" s="84"/>
    </row>
    <row r="268" spans="1:10" ht="15.75" thickBot="1">
      <c r="A268" s="70"/>
      <c r="B268" s="68"/>
      <c r="C268" s="3" t="str">
        <f>IFERROR(VLOOKUP(B268,'BASE PRODUITS'!A:H,2,0),"")&amp;IFERROR(" / "&amp;VLOOKUP(B268,'BASE PRODUITS'!A:H,3,0),"")&amp;IFERROR(" / "&amp;VLOOKUP(B268,'BASE PRODUITS'!A:H,4,0),"")</f>
        <v/>
      </c>
      <c r="D268" s="83"/>
      <c r="E268" s="83"/>
      <c r="F268" s="84"/>
      <c r="G268" s="84"/>
      <c r="H268" s="84"/>
      <c r="I268" s="71"/>
      <c r="J268" s="84"/>
    </row>
    <row r="269" spans="1:10" ht="15.75" thickBot="1">
      <c r="A269" s="70"/>
      <c r="B269" s="68"/>
      <c r="C269" s="3" t="str">
        <f>IFERROR(VLOOKUP(B269,'BASE PRODUITS'!A:H,2,0),"")&amp;IFERROR(" / "&amp;VLOOKUP(B269,'BASE PRODUITS'!A:H,3,0),"")&amp;IFERROR(" / "&amp;VLOOKUP(B269,'BASE PRODUITS'!A:H,4,0),"")</f>
        <v/>
      </c>
      <c r="D269" s="83"/>
      <c r="E269" s="83"/>
      <c r="F269" s="84"/>
      <c r="G269" s="84"/>
      <c r="H269" s="84"/>
      <c r="I269" s="71"/>
      <c r="J269" s="84"/>
    </row>
    <row r="270" spans="1:10" ht="15.75" thickBot="1">
      <c r="A270" s="70"/>
      <c r="B270" s="68"/>
      <c r="C270" s="3" t="str">
        <f>IFERROR(VLOOKUP(B270,'BASE PRODUITS'!A:H,2,0),"")&amp;IFERROR(" / "&amp;VLOOKUP(B270,'BASE PRODUITS'!A:H,3,0),"")&amp;IFERROR(" / "&amp;VLOOKUP(B270,'BASE PRODUITS'!A:H,4,0),"")</f>
        <v/>
      </c>
      <c r="D270" s="83"/>
      <c r="E270" s="83"/>
      <c r="F270" s="84"/>
      <c r="G270" s="84"/>
      <c r="H270" s="84"/>
      <c r="I270" s="71"/>
      <c r="J270" s="84"/>
    </row>
    <row r="271" spans="1:10" ht="15.75" thickBot="1">
      <c r="A271" s="70"/>
      <c r="B271" s="68"/>
      <c r="C271" s="3" t="str">
        <f>IFERROR(VLOOKUP(B271,'BASE PRODUITS'!A:H,2,0),"")&amp;IFERROR(" / "&amp;VLOOKUP(B271,'BASE PRODUITS'!A:H,3,0),"")&amp;IFERROR(" / "&amp;VLOOKUP(B271,'BASE PRODUITS'!A:H,4,0),"")</f>
        <v/>
      </c>
      <c r="D271" s="83"/>
      <c r="E271" s="83"/>
      <c r="F271" s="84"/>
      <c r="G271" s="84"/>
      <c r="H271" s="84"/>
      <c r="I271" s="71"/>
      <c r="J271" s="84"/>
    </row>
    <row r="272" spans="1:10" ht="15.75" thickBot="1">
      <c r="A272" s="70"/>
      <c r="B272" s="68"/>
      <c r="C272" s="3" t="str">
        <f>IFERROR(VLOOKUP(B272,'BASE PRODUITS'!A:H,2,0),"")&amp;IFERROR(" / "&amp;VLOOKUP(B272,'BASE PRODUITS'!A:H,3,0),"")&amp;IFERROR(" / "&amp;VLOOKUP(B272,'BASE PRODUITS'!A:H,4,0),"")</f>
        <v/>
      </c>
      <c r="D272" s="83"/>
      <c r="E272" s="83"/>
      <c r="F272" s="84"/>
      <c r="G272" s="84"/>
      <c r="H272" s="84"/>
      <c r="I272" s="71"/>
      <c r="J272" s="84"/>
    </row>
    <row r="273" spans="1:10" ht="15.75" thickBot="1">
      <c r="A273" s="70"/>
      <c r="B273" s="68"/>
      <c r="C273" s="3" t="str">
        <f>IFERROR(VLOOKUP(B273,'BASE PRODUITS'!A:H,2,0),"")&amp;IFERROR(" / "&amp;VLOOKUP(B273,'BASE PRODUITS'!A:H,3,0),"")&amp;IFERROR(" / "&amp;VLOOKUP(B273,'BASE PRODUITS'!A:H,4,0),"")</f>
        <v/>
      </c>
      <c r="D273" s="83"/>
      <c r="E273" s="83"/>
      <c r="F273" s="84"/>
      <c r="G273" s="84"/>
      <c r="H273" s="84"/>
      <c r="I273" s="71"/>
      <c r="J273" s="84"/>
    </row>
    <row r="274" spans="1:10" ht="15.75" thickBot="1">
      <c r="A274" s="70"/>
      <c r="B274" s="68"/>
      <c r="C274" s="3" t="str">
        <f>IFERROR(VLOOKUP(B274,'BASE PRODUITS'!A:H,2,0),"")&amp;IFERROR(" / "&amp;VLOOKUP(B274,'BASE PRODUITS'!A:H,3,0),"")&amp;IFERROR(" / "&amp;VLOOKUP(B274,'BASE PRODUITS'!A:H,4,0),"")</f>
        <v/>
      </c>
      <c r="D274" s="83"/>
      <c r="E274" s="83"/>
      <c r="F274" s="84"/>
      <c r="G274" s="84"/>
      <c r="H274" s="84"/>
      <c r="I274" s="71"/>
      <c r="J274" s="84"/>
    </row>
    <row r="275" spans="1:10" ht="15.75" thickBot="1">
      <c r="A275" s="70"/>
      <c r="B275" s="68"/>
      <c r="C275" s="3" t="str">
        <f>IFERROR(VLOOKUP(B275,'BASE PRODUITS'!A:H,2,0),"")&amp;IFERROR(" / "&amp;VLOOKUP(B275,'BASE PRODUITS'!A:H,3,0),"")&amp;IFERROR(" / "&amp;VLOOKUP(B275,'BASE PRODUITS'!A:H,4,0),"")</f>
        <v/>
      </c>
      <c r="D275" s="83"/>
      <c r="E275" s="83"/>
      <c r="F275" s="84"/>
      <c r="G275" s="84"/>
      <c r="H275" s="84"/>
      <c r="I275" s="71"/>
      <c r="J275" s="84"/>
    </row>
    <row r="276" spans="1:10" ht="15.75" thickBot="1">
      <c r="A276" s="70"/>
      <c r="B276" s="68"/>
      <c r="C276" s="3" t="str">
        <f>IFERROR(VLOOKUP(B276,'BASE PRODUITS'!A:H,2,0),"")&amp;IFERROR(" / "&amp;VLOOKUP(B276,'BASE PRODUITS'!A:H,3,0),"")&amp;IFERROR(" / "&amp;VLOOKUP(B276,'BASE PRODUITS'!A:H,4,0),"")</f>
        <v/>
      </c>
      <c r="D276" s="83"/>
      <c r="E276" s="83"/>
      <c r="F276" s="84"/>
      <c r="G276" s="84"/>
      <c r="H276" s="84"/>
      <c r="I276" s="71"/>
      <c r="J276" s="84"/>
    </row>
    <row r="277" spans="1:10" ht="15.75" thickBot="1">
      <c r="A277" s="70"/>
      <c r="B277" s="68"/>
      <c r="C277" s="3" t="str">
        <f>IFERROR(VLOOKUP(B277,'BASE PRODUITS'!A:H,2,0),"")&amp;IFERROR(" / "&amp;VLOOKUP(B277,'BASE PRODUITS'!A:H,3,0),"")&amp;IFERROR(" / "&amp;VLOOKUP(B277,'BASE PRODUITS'!A:H,4,0),"")</f>
        <v/>
      </c>
      <c r="D277" s="83"/>
      <c r="E277" s="83"/>
      <c r="F277" s="84"/>
      <c r="G277" s="84"/>
      <c r="H277" s="84"/>
      <c r="I277" s="71"/>
      <c r="J277" s="84"/>
    </row>
    <row r="278" spans="1:10" ht="15.75" thickBot="1">
      <c r="A278" s="70"/>
      <c r="B278" s="68"/>
      <c r="C278" s="3" t="str">
        <f>IFERROR(VLOOKUP(B278,'BASE PRODUITS'!A:H,2,0),"")&amp;IFERROR(" / "&amp;VLOOKUP(B278,'BASE PRODUITS'!A:H,3,0),"")&amp;IFERROR(" / "&amp;VLOOKUP(B278,'BASE PRODUITS'!A:H,4,0),"")</f>
        <v/>
      </c>
      <c r="D278" s="83"/>
      <c r="E278" s="83"/>
      <c r="F278" s="84"/>
      <c r="G278" s="84"/>
      <c r="H278" s="84"/>
      <c r="I278" s="71"/>
      <c r="J278" s="84"/>
    </row>
    <row r="279" spans="1:10" ht="15.75" thickBot="1">
      <c r="A279" s="70"/>
      <c r="B279" s="68"/>
      <c r="C279" s="3" t="str">
        <f>IFERROR(VLOOKUP(B279,'BASE PRODUITS'!A:H,2,0),"")&amp;IFERROR(" / "&amp;VLOOKUP(B279,'BASE PRODUITS'!A:H,3,0),"")&amp;IFERROR(" / "&amp;VLOOKUP(B279,'BASE PRODUITS'!A:H,4,0),"")</f>
        <v/>
      </c>
      <c r="D279" s="83"/>
      <c r="E279" s="83"/>
      <c r="F279" s="84"/>
      <c r="G279" s="84"/>
      <c r="H279" s="84"/>
      <c r="I279" s="71"/>
      <c r="J279" s="84"/>
    </row>
    <row r="280" spans="1:10" ht="15.75" thickBot="1">
      <c r="A280" s="70"/>
      <c r="B280" s="68"/>
      <c r="C280" s="3" t="str">
        <f>IFERROR(VLOOKUP(B280,'BASE PRODUITS'!A:H,2,0),"")&amp;IFERROR(" / "&amp;VLOOKUP(B280,'BASE PRODUITS'!A:H,3,0),"")&amp;IFERROR(" / "&amp;VLOOKUP(B280,'BASE PRODUITS'!A:H,4,0),"")</f>
        <v/>
      </c>
      <c r="D280" s="83"/>
      <c r="E280" s="83"/>
      <c r="F280" s="84"/>
      <c r="G280" s="84"/>
      <c r="H280" s="84"/>
      <c r="I280" s="71"/>
      <c r="J280" s="84"/>
    </row>
    <row r="281" spans="1:10" ht="15.75" thickBot="1">
      <c r="A281" s="70"/>
      <c r="B281" s="68"/>
      <c r="C281" s="3" t="str">
        <f>IFERROR(VLOOKUP(B281,'BASE PRODUITS'!A:H,2,0),"")&amp;IFERROR(" / "&amp;VLOOKUP(B281,'BASE PRODUITS'!A:H,3,0),"")&amp;IFERROR(" / "&amp;VLOOKUP(B281,'BASE PRODUITS'!A:H,4,0),"")</f>
        <v/>
      </c>
      <c r="D281" s="83"/>
      <c r="E281" s="83"/>
      <c r="F281" s="84"/>
      <c r="G281" s="84"/>
      <c r="H281" s="84"/>
      <c r="I281" s="71"/>
      <c r="J281" s="84"/>
    </row>
    <row r="282" spans="1:10" ht="15.75" thickBot="1">
      <c r="A282" s="70"/>
      <c r="B282" s="68"/>
      <c r="C282" s="3" t="str">
        <f>IFERROR(VLOOKUP(B282,'BASE PRODUITS'!A:H,2,0),"")&amp;IFERROR(" / "&amp;VLOOKUP(B282,'BASE PRODUITS'!A:H,3,0),"")&amp;IFERROR(" / "&amp;VLOOKUP(B282,'BASE PRODUITS'!A:H,4,0),"")</f>
        <v/>
      </c>
      <c r="D282" s="83"/>
      <c r="E282" s="83"/>
      <c r="F282" s="84"/>
      <c r="G282" s="84"/>
      <c r="H282" s="84"/>
      <c r="I282" s="71"/>
      <c r="J282" s="84"/>
    </row>
    <row r="283" spans="1:10" ht="15.75" thickBot="1">
      <c r="A283" s="70"/>
      <c r="B283" s="68"/>
      <c r="C283" s="3" t="str">
        <f>IFERROR(VLOOKUP(B283,'BASE PRODUITS'!A:H,2,0),"")&amp;IFERROR(" / "&amp;VLOOKUP(B283,'BASE PRODUITS'!A:H,3,0),"")&amp;IFERROR(" / "&amp;VLOOKUP(B283,'BASE PRODUITS'!A:H,4,0),"")</f>
        <v/>
      </c>
      <c r="D283" s="83"/>
      <c r="E283" s="83"/>
      <c r="F283" s="84"/>
      <c r="G283" s="84"/>
      <c r="H283" s="84"/>
      <c r="I283" s="71"/>
      <c r="J283" s="84"/>
    </row>
    <row r="284" spans="1:10" ht="15.75" thickBot="1">
      <c r="A284" s="70"/>
      <c r="B284" s="68"/>
      <c r="C284" s="3" t="str">
        <f>IFERROR(VLOOKUP(B284,'BASE PRODUITS'!A:H,2,0),"")&amp;IFERROR(" / "&amp;VLOOKUP(B284,'BASE PRODUITS'!A:H,3,0),"")&amp;IFERROR(" / "&amp;VLOOKUP(B284,'BASE PRODUITS'!A:H,4,0),"")</f>
        <v/>
      </c>
      <c r="D284" s="83"/>
      <c r="E284" s="83"/>
      <c r="F284" s="84"/>
      <c r="G284" s="84"/>
      <c r="H284" s="84"/>
      <c r="I284" s="71"/>
      <c r="J284" s="84"/>
    </row>
    <row r="285" spans="1:10" ht="15.75" thickBot="1">
      <c r="A285" s="70"/>
      <c r="B285" s="68"/>
      <c r="C285" s="3" t="str">
        <f>IFERROR(VLOOKUP(B285,'BASE PRODUITS'!A:H,2,0),"")&amp;IFERROR(" / "&amp;VLOOKUP(B285,'BASE PRODUITS'!A:H,3,0),"")&amp;IFERROR(" / "&amp;VLOOKUP(B285,'BASE PRODUITS'!A:H,4,0),"")</f>
        <v/>
      </c>
      <c r="D285" s="83"/>
      <c r="E285" s="83"/>
      <c r="F285" s="84"/>
      <c r="G285" s="84"/>
      <c r="H285" s="84"/>
      <c r="I285" s="71"/>
      <c r="J285" s="84"/>
    </row>
    <row r="286" spans="1:10" ht="15.75" thickBot="1">
      <c r="A286" s="70"/>
      <c r="B286" s="68"/>
      <c r="C286" s="3" t="str">
        <f>IFERROR(VLOOKUP(B286,'BASE PRODUITS'!A:H,2,0),"")&amp;IFERROR(" / "&amp;VLOOKUP(B286,'BASE PRODUITS'!A:H,3,0),"")&amp;IFERROR(" / "&amp;VLOOKUP(B286,'BASE PRODUITS'!A:H,4,0),"")</f>
        <v/>
      </c>
      <c r="D286" s="83"/>
      <c r="E286" s="83"/>
      <c r="F286" s="84"/>
      <c r="G286" s="84"/>
      <c r="H286" s="84"/>
      <c r="I286" s="71"/>
      <c r="J286" s="84"/>
    </row>
    <row r="287" spans="1:10" ht="15.75" thickBot="1">
      <c r="A287" s="70"/>
      <c r="B287" s="68"/>
      <c r="C287" s="3" t="str">
        <f>IFERROR(VLOOKUP(B287,'BASE PRODUITS'!A:H,2,0),"")&amp;IFERROR(" / "&amp;VLOOKUP(B287,'BASE PRODUITS'!A:H,3,0),"")&amp;IFERROR(" / "&amp;VLOOKUP(B287,'BASE PRODUITS'!A:H,4,0),"")</f>
        <v/>
      </c>
      <c r="D287" s="83"/>
      <c r="E287" s="83"/>
      <c r="F287" s="84"/>
      <c r="G287" s="84"/>
      <c r="H287" s="84"/>
      <c r="I287" s="71"/>
      <c r="J287" s="84"/>
    </row>
    <row r="288" spans="1:10" ht="15.75" thickBot="1">
      <c r="A288" s="70"/>
      <c r="B288" s="68"/>
      <c r="C288" s="3" t="str">
        <f>IFERROR(VLOOKUP(B288,'BASE PRODUITS'!A:H,2,0),"")&amp;IFERROR(" / "&amp;VLOOKUP(B288,'BASE PRODUITS'!A:H,3,0),"")&amp;IFERROR(" / "&amp;VLOOKUP(B288,'BASE PRODUITS'!A:H,4,0),"")</f>
        <v/>
      </c>
      <c r="D288" s="83"/>
      <c r="E288" s="83"/>
      <c r="F288" s="84"/>
      <c r="G288" s="84"/>
      <c r="H288" s="84"/>
      <c r="I288" s="71"/>
      <c r="J288" s="84"/>
    </row>
    <row r="289" spans="1:10" ht="15.75" thickBot="1">
      <c r="A289" s="70"/>
      <c r="B289" s="68"/>
      <c r="C289" s="3" t="str">
        <f>IFERROR(VLOOKUP(B289,'BASE PRODUITS'!A:H,2,0),"")&amp;IFERROR(" / "&amp;VLOOKUP(B289,'BASE PRODUITS'!A:H,3,0),"")&amp;IFERROR(" / "&amp;VLOOKUP(B289,'BASE PRODUITS'!A:H,4,0),"")</f>
        <v/>
      </c>
      <c r="D289" s="83"/>
      <c r="E289" s="83"/>
      <c r="F289" s="84"/>
      <c r="G289" s="84"/>
      <c r="H289" s="84"/>
      <c r="I289" s="71"/>
      <c r="J289" s="84"/>
    </row>
    <row r="290" spans="1:10" ht="15.75" thickBot="1">
      <c r="A290" s="70"/>
      <c r="B290" s="68"/>
      <c r="C290" s="3" t="str">
        <f>IFERROR(VLOOKUP(B290,'BASE PRODUITS'!A:H,2,0),"")&amp;IFERROR(" / "&amp;VLOOKUP(B290,'BASE PRODUITS'!A:H,3,0),"")&amp;IFERROR(" / "&amp;VLOOKUP(B290,'BASE PRODUITS'!A:H,4,0),"")</f>
        <v/>
      </c>
      <c r="D290" s="83"/>
      <c r="E290" s="83"/>
      <c r="F290" s="84"/>
      <c r="G290" s="84"/>
      <c r="H290" s="84"/>
      <c r="I290" s="71"/>
      <c r="J290" s="84"/>
    </row>
    <row r="291" spans="1:10" ht="15.75" thickBot="1">
      <c r="A291" s="70"/>
      <c r="B291" s="68"/>
      <c r="C291" s="3" t="str">
        <f>IFERROR(VLOOKUP(B291,'BASE PRODUITS'!A:H,2,0),"")&amp;IFERROR(" / "&amp;VLOOKUP(B291,'BASE PRODUITS'!A:H,3,0),"")&amp;IFERROR(" / "&amp;VLOOKUP(B291,'BASE PRODUITS'!A:H,4,0),"")</f>
        <v/>
      </c>
      <c r="D291" s="83"/>
      <c r="E291" s="83"/>
      <c r="F291" s="84"/>
      <c r="G291" s="84"/>
      <c r="H291" s="84"/>
      <c r="I291" s="71"/>
      <c r="J291" s="84"/>
    </row>
    <row r="292" spans="1:10" ht="15.75" thickBot="1">
      <c r="A292" s="70"/>
      <c r="B292" s="68"/>
      <c r="C292" s="3" t="str">
        <f>IFERROR(VLOOKUP(B292,'BASE PRODUITS'!A:H,2,0),"")&amp;IFERROR(" / "&amp;VLOOKUP(B292,'BASE PRODUITS'!A:H,3,0),"")&amp;IFERROR(" / "&amp;VLOOKUP(B292,'BASE PRODUITS'!A:H,4,0),"")</f>
        <v/>
      </c>
      <c r="D292" s="83"/>
      <c r="E292" s="83"/>
      <c r="F292" s="84"/>
      <c r="G292" s="84"/>
      <c r="H292" s="84"/>
      <c r="I292" s="71"/>
      <c r="J292" s="84"/>
    </row>
    <row r="293" spans="1:10" ht="15.75" thickBot="1">
      <c r="A293" s="70"/>
      <c r="B293" s="68"/>
      <c r="C293" s="3" t="str">
        <f>IFERROR(VLOOKUP(B293,'BASE PRODUITS'!A:H,2,0),"")&amp;IFERROR(" / "&amp;VLOOKUP(B293,'BASE PRODUITS'!A:H,3,0),"")&amp;IFERROR(" / "&amp;VLOOKUP(B293,'BASE PRODUITS'!A:H,4,0),"")</f>
        <v/>
      </c>
      <c r="D293" s="83"/>
      <c r="E293" s="83"/>
      <c r="F293" s="84"/>
      <c r="G293" s="84"/>
      <c r="H293" s="84"/>
      <c r="I293" s="71"/>
      <c r="J293" s="84"/>
    </row>
    <row r="294" spans="1:10" ht="15.75" thickBot="1">
      <c r="A294" s="70"/>
      <c r="B294" s="68"/>
      <c r="C294" s="3" t="str">
        <f>IFERROR(VLOOKUP(B294,'BASE PRODUITS'!A:H,2,0),"")&amp;IFERROR(" / "&amp;VLOOKUP(B294,'BASE PRODUITS'!A:H,3,0),"")&amp;IFERROR(" / "&amp;VLOOKUP(B294,'BASE PRODUITS'!A:H,4,0),"")</f>
        <v/>
      </c>
      <c r="D294" s="83"/>
      <c r="E294" s="83"/>
      <c r="F294" s="84"/>
      <c r="G294" s="84"/>
      <c r="H294" s="84"/>
      <c r="I294" s="71"/>
      <c r="J294" s="84"/>
    </row>
    <row r="295" spans="1:10" ht="15.75" thickBot="1">
      <c r="A295" s="70"/>
      <c r="B295" s="68"/>
      <c r="C295" s="3" t="str">
        <f>IFERROR(VLOOKUP(B295,'BASE PRODUITS'!A:H,2,0),"")&amp;IFERROR(" / "&amp;VLOOKUP(B295,'BASE PRODUITS'!A:H,3,0),"")&amp;IFERROR(" / "&amp;VLOOKUP(B295,'BASE PRODUITS'!A:H,4,0),"")</f>
        <v/>
      </c>
      <c r="D295" s="83"/>
      <c r="E295" s="83"/>
      <c r="F295" s="84"/>
      <c r="G295" s="84"/>
      <c r="H295" s="84"/>
      <c r="I295" s="71"/>
      <c r="J295" s="84"/>
    </row>
    <row r="296" spans="1:10" ht="15.75" thickBot="1">
      <c r="A296" s="70"/>
      <c r="B296" s="68"/>
      <c r="C296" s="3" t="str">
        <f>IFERROR(VLOOKUP(B296,'BASE PRODUITS'!A:H,2,0),"")&amp;IFERROR(" / "&amp;VLOOKUP(B296,'BASE PRODUITS'!A:H,3,0),"")&amp;IFERROR(" / "&amp;VLOOKUP(B296,'BASE PRODUITS'!A:H,4,0),"")</f>
        <v/>
      </c>
      <c r="D296" s="83"/>
      <c r="E296" s="83"/>
      <c r="F296" s="84"/>
      <c r="G296" s="84"/>
      <c r="H296" s="84"/>
      <c r="I296" s="71"/>
      <c r="J296" s="84"/>
    </row>
    <row r="297" spans="1:10" ht="15.75" thickBot="1">
      <c r="A297" s="70"/>
      <c r="B297" s="68"/>
      <c r="C297" s="3" t="str">
        <f>IFERROR(VLOOKUP(B297,'BASE PRODUITS'!A:H,2,0),"")&amp;IFERROR(" / "&amp;VLOOKUP(B297,'BASE PRODUITS'!A:H,3,0),"")&amp;IFERROR(" / "&amp;VLOOKUP(B297,'BASE PRODUITS'!A:H,4,0),"")</f>
        <v/>
      </c>
      <c r="D297" s="83"/>
      <c r="E297" s="83"/>
      <c r="F297" s="84"/>
      <c r="G297" s="84"/>
      <c r="H297" s="84"/>
      <c r="I297" s="71"/>
      <c r="J297" s="84"/>
    </row>
    <row r="298" spans="1:10" ht="15.75" thickBot="1">
      <c r="A298" s="70"/>
      <c r="B298" s="68"/>
      <c r="C298" s="3" t="str">
        <f>IFERROR(VLOOKUP(B298,'BASE PRODUITS'!A:H,2,0),"")&amp;IFERROR(" / "&amp;VLOOKUP(B298,'BASE PRODUITS'!A:H,3,0),"")&amp;IFERROR(" / "&amp;VLOOKUP(B298,'BASE PRODUITS'!A:H,4,0),"")</f>
        <v/>
      </c>
      <c r="D298" s="83"/>
      <c r="E298" s="83"/>
      <c r="F298" s="84"/>
      <c r="G298" s="84"/>
      <c r="H298" s="84"/>
      <c r="I298" s="71"/>
      <c r="J298" s="84"/>
    </row>
    <row r="299" spans="1:10" ht="15.75" thickBot="1">
      <c r="A299" s="70"/>
      <c r="B299" s="68"/>
      <c r="C299" s="3" t="str">
        <f>IFERROR(VLOOKUP(B299,'BASE PRODUITS'!A:H,2,0),"")&amp;IFERROR(" / "&amp;VLOOKUP(B299,'BASE PRODUITS'!A:H,3,0),"")&amp;IFERROR(" / "&amp;VLOOKUP(B299,'BASE PRODUITS'!A:H,4,0),"")</f>
        <v/>
      </c>
      <c r="D299" s="83"/>
      <c r="E299" s="83"/>
      <c r="F299" s="84"/>
      <c r="G299" s="84"/>
      <c r="H299" s="84"/>
      <c r="I299" s="71"/>
      <c r="J299" s="84"/>
    </row>
    <row r="300" spans="1:10" ht="15.75" thickBot="1">
      <c r="A300" s="70"/>
      <c r="B300" s="68"/>
      <c r="C300" s="3" t="str">
        <f>IFERROR(VLOOKUP(B300,'BASE PRODUITS'!A:H,2,0),"")&amp;IFERROR(" / "&amp;VLOOKUP(B300,'BASE PRODUITS'!A:H,3,0),"")&amp;IFERROR(" / "&amp;VLOOKUP(B300,'BASE PRODUITS'!A:H,4,0),"")</f>
        <v/>
      </c>
      <c r="D300" s="83"/>
      <c r="E300" s="83"/>
      <c r="F300" s="84"/>
      <c r="G300" s="84"/>
      <c r="H300" s="84"/>
      <c r="I300" s="71"/>
      <c r="J300" s="84"/>
    </row>
    <row r="301" spans="1:10" ht="15.75" thickBot="1">
      <c r="A301" s="70"/>
      <c r="B301" s="68"/>
      <c r="C301" s="3" t="str">
        <f>IFERROR(VLOOKUP(B301,'BASE PRODUITS'!A:H,2,0),"")&amp;IFERROR(" / "&amp;VLOOKUP(B301,'BASE PRODUITS'!A:H,3,0),"")&amp;IFERROR(" / "&amp;VLOOKUP(B301,'BASE PRODUITS'!A:H,4,0),"")</f>
        <v/>
      </c>
      <c r="D301" s="83"/>
      <c r="E301" s="83"/>
      <c r="F301" s="84"/>
      <c r="G301" s="84"/>
      <c r="H301" s="84"/>
      <c r="I301" s="71"/>
      <c r="J301" s="84"/>
    </row>
    <row r="302" spans="1:10" ht="15.75" thickBot="1">
      <c r="A302" s="70"/>
      <c r="B302" s="68"/>
      <c r="C302" s="3" t="str">
        <f>IFERROR(VLOOKUP(B302,'BASE PRODUITS'!A:H,2,0),"")&amp;IFERROR(" / "&amp;VLOOKUP(B302,'BASE PRODUITS'!A:H,3,0),"")&amp;IFERROR(" / "&amp;VLOOKUP(B302,'BASE PRODUITS'!A:H,4,0),"")</f>
        <v/>
      </c>
      <c r="D302" s="83"/>
      <c r="E302" s="83"/>
      <c r="F302" s="84"/>
      <c r="G302" s="84"/>
      <c r="H302" s="84"/>
      <c r="I302" s="71"/>
      <c r="J302" s="84"/>
    </row>
    <row r="303" spans="1:10" ht="15.75" thickBot="1">
      <c r="A303" s="70"/>
      <c r="B303" s="68"/>
      <c r="C303" s="3" t="str">
        <f>IFERROR(VLOOKUP(B303,'BASE PRODUITS'!A:H,2,0),"")&amp;IFERROR(" / "&amp;VLOOKUP(B303,'BASE PRODUITS'!A:H,3,0),"")&amp;IFERROR(" / "&amp;VLOOKUP(B303,'BASE PRODUITS'!A:H,4,0),"")</f>
        <v/>
      </c>
      <c r="D303" s="83"/>
      <c r="E303" s="83"/>
      <c r="F303" s="84"/>
      <c r="G303" s="84"/>
      <c r="H303" s="84"/>
      <c r="I303" s="71"/>
      <c r="J303" s="84"/>
    </row>
    <row r="304" spans="1:10" ht="15.75" thickBot="1">
      <c r="A304" s="70"/>
      <c r="B304" s="68"/>
      <c r="C304" s="3" t="str">
        <f>IFERROR(VLOOKUP(B304,'BASE PRODUITS'!A:H,2,0),"")&amp;IFERROR(" / "&amp;VLOOKUP(B304,'BASE PRODUITS'!A:H,3,0),"")&amp;IFERROR(" / "&amp;VLOOKUP(B304,'BASE PRODUITS'!A:H,4,0),"")</f>
        <v/>
      </c>
      <c r="D304" s="83"/>
      <c r="E304" s="83"/>
      <c r="F304" s="84"/>
      <c r="G304" s="84"/>
      <c r="H304" s="84"/>
      <c r="I304" s="71"/>
      <c r="J304" s="84"/>
    </row>
    <row r="305" spans="1:10" ht="15.75" thickBot="1">
      <c r="A305" s="70"/>
      <c r="B305" s="68"/>
      <c r="C305" s="3" t="str">
        <f>IFERROR(VLOOKUP(B305,'BASE PRODUITS'!A:H,2,0),"")&amp;IFERROR(" / "&amp;VLOOKUP(B305,'BASE PRODUITS'!A:H,3,0),"")&amp;IFERROR(" / "&amp;VLOOKUP(B305,'BASE PRODUITS'!A:H,4,0),"")</f>
        <v/>
      </c>
      <c r="D305" s="83"/>
      <c r="E305" s="83"/>
      <c r="F305" s="84"/>
      <c r="G305" s="84"/>
      <c r="H305" s="84"/>
      <c r="I305" s="71"/>
      <c r="J305" s="84"/>
    </row>
    <row r="306" spans="1:10" ht="15.75" thickBot="1">
      <c r="A306" s="70"/>
      <c r="B306" s="68"/>
      <c r="C306" s="3" t="str">
        <f>IFERROR(VLOOKUP(B306,'BASE PRODUITS'!A:H,2,0),"")&amp;IFERROR(" / "&amp;VLOOKUP(B306,'BASE PRODUITS'!A:H,3,0),"")&amp;IFERROR(" / "&amp;VLOOKUP(B306,'BASE PRODUITS'!A:H,4,0),"")</f>
        <v/>
      </c>
      <c r="D306" s="83"/>
      <c r="E306" s="83"/>
      <c r="F306" s="84"/>
      <c r="G306" s="84"/>
      <c r="H306" s="84"/>
      <c r="I306" s="71"/>
      <c r="J306" s="84"/>
    </row>
    <row r="307" spans="1:10" ht="15.75" thickBot="1">
      <c r="A307" s="70"/>
      <c r="B307" s="68"/>
      <c r="C307" s="3" t="str">
        <f>IFERROR(VLOOKUP(B307,'BASE PRODUITS'!A:H,2,0),"")&amp;IFERROR(" / "&amp;VLOOKUP(B307,'BASE PRODUITS'!A:H,3,0),"")&amp;IFERROR(" / "&amp;VLOOKUP(B307,'BASE PRODUITS'!A:H,4,0),"")</f>
        <v/>
      </c>
      <c r="D307" s="83"/>
      <c r="E307" s="83"/>
      <c r="F307" s="84"/>
      <c r="G307" s="84"/>
      <c r="H307" s="84"/>
      <c r="I307" s="71"/>
      <c r="J307" s="84"/>
    </row>
    <row r="308" spans="1:10" ht="15.75" thickBot="1">
      <c r="A308" s="70"/>
      <c r="B308" s="68"/>
      <c r="C308" s="3" t="str">
        <f>IFERROR(VLOOKUP(B308,'BASE PRODUITS'!A:H,2,0),"")&amp;IFERROR(" / "&amp;VLOOKUP(B308,'BASE PRODUITS'!A:H,3,0),"")&amp;IFERROR(" / "&amp;VLOOKUP(B308,'BASE PRODUITS'!A:H,4,0),"")</f>
        <v/>
      </c>
      <c r="D308" s="83"/>
      <c r="E308" s="83"/>
      <c r="F308" s="84"/>
      <c r="G308" s="84"/>
      <c r="H308" s="84"/>
      <c r="I308" s="71"/>
      <c r="J308" s="84"/>
    </row>
    <row r="309" spans="1:10" ht="15.75" thickBot="1">
      <c r="A309" s="70"/>
      <c r="B309" s="68"/>
      <c r="C309" s="3" t="str">
        <f>IFERROR(VLOOKUP(B309,'BASE PRODUITS'!A:H,2,0),"")&amp;IFERROR(" / "&amp;VLOOKUP(B309,'BASE PRODUITS'!A:H,3,0),"")&amp;IFERROR(" / "&amp;VLOOKUP(B309,'BASE PRODUITS'!A:H,4,0),"")</f>
        <v/>
      </c>
      <c r="D309" s="83"/>
      <c r="E309" s="83"/>
      <c r="F309" s="84"/>
      <c r="G309" s="84"/>
      <c r="H309" s="84"/>
      <c r="I309" s="71"/>
      <c r="J309" s="84"/>
    </row>
    <row r="310" spans="1:10" ht="15.75" thickBot="1">
      <c r="A310" s="70"/>
      <c r="B310" s="68"/>
      <c r="C310" s="3" t="str">
        <f>IFERROR(VLOOKUP(B310,'BASE PRODUITS'!A:H,2,0),"")&amp;IFERROR(" / "&amp;VLOOKUP(B310,'BASE PRODUITS'!A:H,3,0),"")&amp;IFERROR(" / "&amp;VLOOKUP(B310,'BASE PRODUITS'!A:H,4,0),"")</f>
        <v/>
      </c>
      <c r="D310" s="83"/>
      <c r="E310" s="83"/>
      <c r="F310" s="84"/>
      <c r="G310" s="84"/>
      <c r="H310" s="84"/>
      <c r="I310" s="71"/>
      <c r="J310" s="84"/>
    </row>
    <row r="311" spans="1:10" ht="15.75" thickBot="1">
      <c r="A311" s="70"/>
      <c r="B311" s="68"/>
      <c r="C311" s="3" t="str">
        <f>IFERROR(VLOOKUP(B311,'BASE PRODUITS'!A:H,2,0),"")&amp;IFERROR(" / "&amp;VLOOKUP(B311,'BASE PRODUITS'!A:H,3,0),"")&amp;IFERROR(" / "&amp;VLOOKUP(B311,'BASE PRODUITS'!A:H,4,0),"")</f>
        <v/>
      </c>
      <c r="D311" s="83"/>
      <c r="E311" s="83"/>
      <c r="F311" s="84"/>
      <c r="G311" s="84"/>
      <c r="H311" s="84"/>
      <c r="I311" s="71"/>
      <c r="J311" s="84"/>
    </row>
    <row r="312" spans="1:10" ht="15.75" thickBot="1">
      <c r="A312" s="70"/>
      <c r="B312" s="68"/>
      <c r="C312" s="3" t="str">
        <f>IFERROR(VLOOKUP(B312,'BASE PRODUITS'!A:H,2,0),"")&amp;IFERROR(" / "&amp;VLOOKUP(B312,'BASE PRODUITS'!A:H,3,0),"")&amp;IFERROR(" / "&amp;VLOOKUP(B312,'BASE PRODUITS'!A:H,4,0),"")</f>
        <v/>
      </c>
      <c r="D312" s="83"/>
      <c r="E312" s="83"/>
      <c r="F312" s="84"/>
      <c r="G312" s="84"/>
      <c r="H312" s="84"/>
      <c r="I312" s="71"/>
      <c r="J312" s="84"/>
    </row>
    <row r="313" spans="1:10" ht="15.75" thickBot="1">
      <c r="A313" s="70"/>
      <c r="B313" s="68"/>
      <c r="C313" s="3" t="str">
        <f>IFERROR(VLOOKUP(B313,'BASE PRODUITS'!A:H,2,0),"")&amp;IFERROR(" / "&amp;VLOOKUP(B313,'BASE PRODUITS'!A:H,3,0),"")&amp;IFERROR(" / "&amp;VLOOKUP(B313,'BASE PRODUITS'!A:H,4,0),"")</f>
        <v/>
      </c>
      <c r="D313" s="83"/>
      <c r="E313" s="83"/>
      <c r="F313" s="84"/>
      <c r="G313" s="84"/>
      <c r="H313" s="84"/>
      <c r="I313" s="71"/>
      <c r="J313" s="84"/>
    </row>
    <row r="314" spans="1:10" ht="15.75" thickBot="1">
      <c r="A314" s="70"/>
      <c r="B314" s="68"/>
      <c r="C314" s="3" t="str">
        <f>IFERROR(VLOOKUP(B314,'BASE PRODUITS'!A:H,2,0),"")&amp;IFERROR(" / "&amp;VLOOKUP(B314,'BASE PRODUITS'!A:H,3,0),"")&amp;IFERROR(" / "&amp;VLOOKUP(B314,'BASE PRODUITS'!A:H,4,0),"")</f>
        <v/>
      </c>
      <c r="D314" s="83"/>
      <c r="E314" s="83"/>
      <c r="F314" s="84"/>
      <c r="G314" s="84"/>
      <c r="H314" s="84"/>
      <c r="I314" s="71"/>
      <c r="J314" s="84"/>
    </row>
    <row r="315" spans="1:10" ht="15.75" thickBot="1">
      <c r="A315" s="70"/>
      <c r="B315" s="68"/>
      <c r="C315" s="3" t="str">
        <f>IFERROR(VLOOKUP(B315,'BASE PRODUITS'!A:H,2,0),"")&amp;IFERROR(" / "&amp;VLOOKUP(B315,'BASE PRODUITS'!A:H,3,0),"")&amp;IFERROR(" / "&amp;VLOOKUP(B315,'BASE PRODUITS'!A:H,4,0),"")</f>
        <v/>
      </c>
      <c r="D315" s="83"/>
      <c r="E315" s="83"/>
      <c r="F315" s="84"/>
      <c r="G315" s="84"/>
      <c r="H315" s="84"/>
      <c r="I315" s="71"/>
      <c r="J315" s="84"/>
    </row>
    <row r="316" spans="1:10" ht="15.75" thickBot="1">
      <c r="A316" s="70"/>
      <c r="B316" s="68"/>
      <c r="C316" s="3" t="str">
        <f>IFERROR(VLOOKUP(B316,'BASE PRODUITS'!A:H,2,0),"")&amp;IFERROR(" / "&amp;VLOOKUP(B316,'BASE PRODUITS'!A:H,3,0),"")&amp;IFERROR(" / "&amp;VLOOKUP(B316,'BASE PRODUITS'!A:H,4,0),"")</f>
        <v/>
      </c>
      <c r="D316" s="83"/>
      <c r="E316" s="83"/>
      <c r="F316" s="84"/>
      <c r="G316" s="84"/>
      <c r="H316" s="84"/>
      <c r="I316" s="71"/>
      <c r="J316" s="84"/>
    </row>
    <row r="317" spans="1:10" ht="15.75" thickBot="1">
      <c r="A317" s="70"/>
      <c r="B317" s="68"/>
      <c r="C317" s="3" t="str">
        <f>IFERROR(VLOOKUP(B317,'BASE PRODUITS'!A:H,2,0),"")&amp;IFERROR(" / "&amp;VLOOKUP(B317,'BASE PRODUITS'!A:H,3,0),"")&amp;IFERROR(" / "&amp;VLOOKUP(B317,'BASE PRODUITS'!A:H,4,0),"")</f>
        <v/>
      </c>
      <c r="D317" s="83"/>
      <c r="E317" s="83"/>
      <c r="F317" s="84"/>
      <c r="G317" s="84"/>
      <c r="H317" s="84"/>
      <c r="I317" s="71"/>
      <c r="J317" s="84"/>
    </row>
    <row r="318" spans="1:10" ht="15.75" thickBot="1">
      <c r="A318" s="70"/>
      <c r="B318" s="68"/>
      <c r="C318" s="3" t="str">
        <f>IFERROR(VLOOKUP(B318,'BASE PRODUITS'!A:H,2,0),"")&amp;IFERROR(" / "&amp;VLOOKUP(B318,'BASE PRODUITS'!A:H,3,0),"")&amp;IFERROR(" / "&amp;VLOOKUP(B318,'BASE PRODUITS'!A:H,4,0),"")</f>
        <v/>
      </c>
      <c r="D318" s="83"/>
      <c r="E318" s="83"/>
      <c r="F318" s="84"/>
      <c r="G318" s="84"/>
      <c r="H318" s="84"/>
      <c r="I318" s="71"/>
      <c r="J318" s="84"/>
    </row>
    <row r="319" spans="1:10" ht="15.75" thickBot="1">
      <c r="A319" s="70"/>
      <c r="B319" s="68"/>
      <c r="C319" s="3" t="str">
        <f>IFERROR(VLOOKUP(B319,'BASE PRODUITS'!A:H,2,0),"")&amp;IFERROR(" / "&amp;VLOOKUP(B319,'BASE PRODUITS'!A:H,3,0),"")&amp;IFERROR(" / "&amp;VLOOKUP(B319,'BASE PRODUITS'!A:H,4,0),"")</f>
        <v/>
      </c>
      <c r="D319" s="83"/>
      <c r="E319" s="83"/>
      <c r="F319" s="84"/>
      <c r="G319" s="84"/>
      <c r="H319" s="84"/>
      <c r="I319" s="71"/>
      <c r="J319" s="84"/>
    </row>
    <row r="320" spans="1:10" ht="15.75" thickBot="1">
      <c r="A320" s="70"/>
      <c r="B320" s="68"/>
      <c r="C320" s="3" t="str">
        <f>IFERROR(VLOOKUP(B320,'BASE PRODUITS'!A:H,2,0),"")&amp;IFERROR(" / "&amp;VLOOKUP(B320,'BASE PRODUITS'!A:H,3,0),"")&amp;IFERROR(" / "&amp;VLOOKUP(B320,'BASE PRODUITS'!A:H,4,0),"")</f>
        <v/>
      </c>
      <c r="D320" s="83"/>
      <c r="E320" s="83"/>
      <c r="F320" s="84"/>
      <c r="G320" s="84"/>
      <c r="H320" s="84"/>
      <c r="I320" s="71"/>
      <c r="J320" s="84"/>
    </row>
    <row r="321" spans="1:10" ht="15.75" thickBot="1">
      <c r="A321" s="70"/>
      <c r="B321" s="68"/>
      <c r="C321" s="3" t="str">
        <f>IFERROR(VLOOKUP(B321,'BASE PRODUITS'!A:H,2,0),"")&amp;IFERROR(" / "&amp;VLOOKUP(B321,'BASE PRODUITS'!A:H,3,0),"")&amp;IFERROR(" / "&amp;VLOOKUP(B321,'BASE PRODUITS'!A:H,4,0),"")</f>
        <v/>
      </c>
      <c r="D321" s="83"/>
      <c r="E321" s="83"/>
      <c r="F321" s="84"/>
      <c r="G321" s="84"/>
      <c r="H321" s="84"/>
      <c r="I321" s="71"/>
      <c r="J321" s="84"/>
    </row>
    <row r="322" spans="1:10" ht="15.75" thickBot="1">
      <c r="A322" s="70"/>
      <c r="B322" s="68"/>
      <c r="C322" s="3" t="str">
        <f>IFERROR(VLOOKUP(B322,'BASE PRODUITS'!A:H,2,0),"")&amp;IFERROR(" / "&amp;VLOOKUP(B322,'BASE PRODUITS'!A:H,3,0),"")&amp;IFERROR(" / "&amp;VLOOKUP(B322,'BASE PRODUITS'!A:H,4,0),"")</f>
        <v/>
      </c>
      <c r="D322" s="83"/>
      <c r="E322" s="83"/>
      <c r="F322" s="84"/>
      <c r="G322" s="84"/>
      <c r="H322" s="84"/>
      <c r="I322" s="71"/>
      <c r="J322" s="84"/>
    </row>
    <row r="323" spans="1:10" ht="15.75" thickBot="1">
      <c r="A323" s="70"/>
      <c r="B323" s="68"/>
      <c r="C323" s="3" t="str">
        <f>IFERROR(VLOOKUP(B323,'BASE PRODUITS'!A:H,2,0),"")&amp;IFERROR(" / "&amp;VLOOKUP(B323,'BASE PRODUITS'!A:H,3,0),"")&amp;IFERROR(" / "&amp;VLOOKUP(B323,'BASE PRODUITS'!A:H,4,0),"")</f>
        <v/>
      </c>
      <c r="D323" s="83"/>
      <c r="E323" s="83"/>
      <c r="F323" s="84"/>
      <c r="G323" s="84"/>
      <c r="H323" s="84"/>
      <c r="I323" s="71"/>
      <c r="J323" s="84"/>
    </row>
    <row r="324" spans="1:10" ht="15.75" thickBot="1">
      <c r="A324" s="70"/>
      <c r="B324" s="68"/>
      <c r="C324" s="3" t="str">
        <f>IFERROR(VLOOKUP(B324,'BASE PRODUITS'!A:H,2,0),"")&amp;IFERROR(" / "&amp;VLOOKUP(B324,'BASE PRODUITS'!A:H,3,0),"")&amp;IFERROR(" / "&amp;VLOOKUP(B324,'BASE PRODUITS'!A:H,4,0),"")</f>
        <v/>
      </c>
      <c r="D324" s="83"/>
      <c r="E324" s="83"/>
      <c r="F324" s="84"/>
      <c r="G324" s="84"/>
      <c r="H324" s="84"/>
      <c r="I324" s="71"/>
      <c r="J324" s="84"/>
    </row>
    <row r="325" spans="1:10" ht="15.75" thickBot="1">
      <c r="A325" s="70"/>
      <c r="B325" s="68"/>
      <c r="C325" s="3" t="str">
        <f>IFERROR(VLOOKUP(B325,'BASE PRODUITS'!A:H,2,0),"")&amp;IFERROR(" / "&amp;VLOOKUP(B325,'BASE PRODUITS'!A:H,3,0),"")&amp;IFERROR(" / "&amp;VLOOKUP(B325,'BASE PRODUITS'!A:H,4,0),"")</f>
        <v/>
      </c>
      <c r="D325" s="83"/>
      <c r="E325" s="83"/>
      <c r="F325" s="84"/>
      <c r="G325" s="84"/>
      <c r="H325" s="84"/>
      <c r="I325" s="71"/>
      <c r="J325" s="84"/>
    </row>
    <row r="326" spans="1:10" ht="15.75" thickBot="1">
      <c r="A326" s="70"/>
      <c r="B326" s="68"/>
      <c r="C326" s="3" t="str">
        <f>IFERROR(VLOOKUP(B326,'BASE PRODUITS'!A:H,2,0),"")&amp;IFERROR(" / "&amp;VLOOKUP(B326,'BASE PRODUITS'!A:H,3,0),"")&amp;IFERROR(" / "&amp;VLOOKUP(B326,'BASE PRODUITS'!A:H,4,0),"")</f>
        <v/>
      </c>
      <c r="D326" s="83"/>
      <c r="E326" s="83"/>
      <c r="F326" s="84"/>
      <c r="G326" s="84"/>
      <c r="H326" s="84"/>
      <c r="I326" s="71"/>
      <c r="J326" s="84"/>
    </row>
    <row r="327" spans="1:10" ht="15.75" thickBot="1">
      <c r="A327" s="70"/>
      <c r="B327" s="68"/>
      <c r="C327" s="3" t="str">
        <f>IFERROR(VLOOKUP(B327,'BASE PRODUITS'!A:H,2,0),"")&amp;IFERROR(" / "&amp;VLOOKUP(B327,'BASE PRODUITS'!A:H,3,0),"")&amp;IFERROR(" / "&amp;VLOOKUP(B327,'BASE PRODUITS'!A:H,4,0),"")</f>
        <v/>
      </c>
      <c r="D327" s="83"/>
      <c r="E327" s="83"/>
      <c r="F327" s="84"/>
      <c r="G327" s="84"/>
      <c r="H327" s="84"/>
      <c r="I327" s="71"/>
      <c r="J327" s="84"/>
    </row>
    <row r="328" spans="1:10" ht="15.75" thickBot="1">
      <c r="A328" s="70"/>
      <c r="B328" s="68"/>
      <c r="C328" s="3" t="str">
        <f>IFERROR(VLOOKUP(B328,'BASE PRODUITS'!A:H,2,0),"")&amp;IFERROR(" / "&amp;VLOOKUP(B328,'BASE PRODUITS'!A:H,3,0),"")&amp;IFERROR(" / "&amp;VLOOKUP(B328,'BASE PRODUITS'!A:H,4,0),"")</f>
        <v/>
      </c>
      <c r="D328" s="83"/>
      <c r="E328" s="83"/>
      <c r="F328" s="84"/>
      <c r="G328" s="84"/>
      <c r="H328" s="84"/>
      <c r="I328" s="71"/>
      <c r="J328" s="84"/>
    </row>
    <row r="329" spans="1:10" ht="15.75" thickBot="1">
      <c r="A329" s="70"/>
      <c r="B329" s="68"/>
      <c r="C329" s="3" t="str">
        <f>IFERROR(VLOOKUP(B329,'BASE PRODUITS'!A:H,2,0),"")&amp;IFERROR(" / "&amp;VLOOKUP(B329,'BASE PRODUITS'!A:H,3,0),"")&amp;IFERROR(" / "&amp;VLOOKUP(B329,'BASE PRODUITS'!A:H,4,0),"")</f>
        <v/>
      </c>
      <c r="D329" s="83"/>
      <c r="E329" s="83"/>
      <c r="F329" s="84"/>
      <c r="G329" s="84"/>
      <c r="H329" s="84"/>
      <c r="I329" s="71"/>
      <c r="J329" s="84"/>
    </row>
    <row r="330" spans="1:10" ht="15.75" thickBot="1">
      <c r="A330" s="70"/>
      <c r="B330" s="68"/>
      <c r="C330" s="3" t="str">
        <f>IFERROR(VLOOKUP(B330,'BASE PRODUITS'!A:H,2,0),"")&amp;IFERROR(" / "&amp;VLOOKUP(B330,'BASE PRODUITS'!A:H,3,0),"")&amp;IFERROR(" / "&amp;VLOOKUP(B330,'BASE PRODUITS'!A:H,4,0),"")</f>
        <v/>
      </c>
      <c r="D330" s="83"/>
      <c r="E330" s="83"/>
      <c r="F330" s="84"/>
      <c r="G330" s="84"/>
      <c r="H330" s="84"/>
      <c r="I330" s="71"/>
      <c r="J330" s="84"/>
    </row>
    <row r="331" spans="1:10" ht="15.75" thickBot="1">
      <c r="A331" s="70"/>
      <c r="B331" s="68"/>
      <c r="C331" s="3" t="str">
        <f>IFERROR(VLOOKUP(B331,'BASE PRODUITS'!A:H,2,0),"")&amp;IFERROR(" / "&amp;VLOOKUP(B331,'BASE PRODUITS'!A:H,3,0),"")&amp;IFERROR(" / "&amp;VLOOKUP(B331,'BASE PRODUITS'!A:H,4,0),"")</f>
        <v/>
      </c>
      <c r="D331" s="83"/>
      <c r="E331" s="83"/>
      <c r="F331" s="84"/>
      <c r="G331" s="84"/>
      <c r="H331" s="84"/>
      <c r="I331" s="71"/>
      <c r="J331" s="84"/>
    </row>
    <row r="332" spans="1:10">
      <c r="A332" s="72"/>
      <c r="B332" s="73"/>
      <c r="C332" s="28" t="str">
        <f>IFERROR(VLOOKUP(B332,'BASE PRODUITS'!A:H,2,0),"")&amp;IFERROR(" / "&amp;VLOOKUP(B332,'BASE PRODUITS'!A:H,3,0),"")&amp;IFERROR(" / "&amp;VLOOKUP(B332,'BASE PRODUITS'!A:H,4,0),"")</f>
        <v/>
      </c>
      <c r="D332" s="85"/>
      <c r="E332" s="85"/>
      <c r="F332" s="86"/>
      <c r="G332" s="86"/>
      <c r="H332" s="86"/>
      <c r="I332" s="74"/>
      <c r="J332" s="86"/>
    </row>
  </sheetData>
  <protectedRanges>
    <protectedRange algorithmName="SHA-512" hashValue="z/Ust7nv452uOUU66JlrV4y/Ghhy3OTyp5iYV5NccFoxhYPiNFwhlLvLddmPNH+8bOfQJ5KPwbqx0+2uFoUp3w==" saltValue="fHGJd5lqwYRaMRqqOZJc2g==" spinCount="100000" sqref="C1:C1048576" name="rappeldescription"/>
  </protectedRanges>
  <mergeCells count="2">
    <mergeCell ref="D1:H1"/>
    <mergeCell ref="E2:F2"/>
  </mergeCells>
  <conditionalFormatting sqref="A7:E332">
    <cfRule type="expression" dxfId="57" priority="4">
      <formula>MOD(ROW(),2)</formula>
    </cfRule>
  </conditionalFormatting>
  <conditionalFormatting sqref="C7:C332">
    <cfRule type="expression" dxfId="56" priority="3">
      <formula>MOD(ROW(),2)</formula>
    </cfRule>
  </conditionalFormatting>
  <conditionalFormatting sqref="C7:C332">
    <cfRule type="expression" dxfId="55" priority="2">
      <formula>MOD(ROW(),2)</formula>
    </cfRule>
  </conditionalFormatting>
  <conditionalFormatting sqref="F7:I332">
    <cfRule type="expression" dxfId="54" priority="1">
      <formula>MOD(ROW(),2)</formula>
    </cfRule>
  </conditionalFormatting>
  <dataValidations count="1">
    <dataValidation type="list" allowBlank="1" showInputMessage="1" showErrorMessage="1" sqref="I7:I332">
      <formula1 xml:space="preserve"> MoyensDePaiment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4" orientation="portrait" horizontalDpi="360" verticalDpi="360" r:id="rId1"/>
  <ignoredErrors>
    <ignoredError sqref="C7:C14" unlockedFormula="1"/>
  </ignoredErrors>
  <drawing r:id="rId2"/>
  <tableParts count="1">
    <tablePart r:id="rId3"/>
  </tableParts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eur" error="La REF du produit ne fait pas partie de la BASE PRODUIT " promptTitle="Ref" prompt="Veuillez insérer la REF du produit vendu" xr:uid="{00000000-0002-0000-0100-000000000000}">
          <x14:formula1>
            <xm:f>'BASE PRODUITS'!$A$6:$A$155</xm:f>
          </x14:formula1>
          <xm:sqref>B7:B332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3">
    <tabColor rgb="FFFF0000"/>
    <pageSetUpPr fitToPage="1"/>
  </sheetPr>
  <dimension ref="A1:L332"/>
  <sheetViews>
    <sheetView showGridLines="0" zoomScale="80" zoomScaleNormal="80" workbookViewId="0">
      <selection activeCell="B40" sqref="B40"/>
    </sheetView>
  </sheetViews>
  <sheetFormatPr baseColWidth="10" defaultColWidth="11.42578125" defaultRowHeight="15.75"/>
  <cols>
    <col min="1" max="1" width="19.28515625" customWidth="1"/>
    <col min="2" max="2" width="40" customWidth="1"/>
    <col min="3" max="3" width="18" customWidth="1"/>
    <col min="4" max="4" width="20.7109375" customWidth="1"/>
    <col min="5" max="5" width="20.140625" customWidth="1"/>
    <col min="6" max="6" width="28.28515625" customWidth="1"/>
    <col min="7" max="7" width="14.28515625" style="8" customWidth="1"/>
    <col min="8" max="8" width="14.7109375" customWidth="1"/>
    <col min="9" max="9" width="20.7109375" customWidth="1"/>
  </cols>
  <sheetData>
    <row r="1" spans="1:12" ht="28.5">
      <c r="A1" s="105" t="s">
        <v>15</v>
      </c>
      <c r="B1" s="106"/>
      <c r="C1" s="106">
        <f ca="1">TODAY()</f>
        <v>43367</v>
      </c>
      <c r="D1" s="112"/>
      <c r="E1" s="115" t="s">
        <v>1</v>
      </c>
      <c r="F1" s="115"/>
      <c r="G1" s="115"/>
      <c r="H1" s="115"/>
      <c r="I1" s="115"/>
    </row>
    <row r="2" spans="1:12" ht="22.5">
      <c r="A2" s="1"/>
      <c r="D2" s="112"/>
      <c r="E2" s="87"/>
      <c r="F2" s="89" t="s">
        <v>3</v>
      </c>
      <c r="G2" s="88"/>
      <c r="H2" s="87"/>
      <c r="I2" s="87"/>
      <c r="L2" t="s">
        <v>16</v>
      </c>
    </row>
    <row r="3" spans="1:12" ht="18.75">
      <c r="G3" s="62"/>
      <c r="H3" s="113">
        <f ca="1">SUM(I4-H4)</f>
        <v>205.33199999999988</v>
      </c>
      <c r="I3" s="114"/>
    </row>
    <row r="4" spans="1:12" ht="15">
      <c r="C4" s="60">
        <f t="shared" ref="C4:I4" si="0">SUM(C6:C172)</f>
        <v>329</v>
      </c>
      <c r="D4" s="60">
        <f t="shared" ca="1" si="0"/>
        <v>0</v>
      </c>
      <c r="E4" s="60">
        <f t="shared" ca="1" si="0"/>
        <v>4</v>
      </c>
      <c r="F4" s="60">
        <f t="shared" ca="1" si="0"/>
        <v>0</v>
      </c>
      <c r="G4" s="59">
        <f t="shared" ca="1" si="0"/>
        <v>325</v>
      </c>
      <c r="H4" s="61">
        <f t="shared" ca="1" si="0"/>
        <v>2363.9680000000003</v>
      </c>
      <c r="I4" s="61">
        <f t="shared" ca="1" si="0"/>
        <v>2569.3000000000002</v>
      </c>
    </row>
    <row r="5" spans="1:12" ht="44.25" customHeight="1" thickBot="1">
      <c r="A5" s="43" t="s">
        <v>17</v>
      </c>
      <c r="B5" s="44" t="s">
        <v>18</v>
      </c>
      <c r="C5" s="34" t="s">
        <v>19</v>
      </c>
      <c r="D5" s="34" t="s">
        <v>20</v>
      </c>
      <c r="E5" s="34" t="s">
        <v>21</v>
      </c>
      <c r="F5" s="34" t="s">
        <v>22</v>
      </c>
      <c r="G5" s="45" t="s">
        <v>23</v>
      </c>
      <c r="H5" s="45" t="s">
        <v>24</v>
      </c>
      <c r="I5" s="46" t="s">
        <v>25</v>
      </c>
    </row>
    <row r="6" spans="1:12" ht="16.5" thickBot="1">
      <c r="A6" s="42" t="str">
        <f>'BASE PRODUITS'!A6</f>
        <v>0267</v>
      </c>
      <c r="B6" s="4" t="str">
        <f>IF(ISBLANK('BASE PRODUITS'!B6),"",'BASE PRODUITS'!B6)</f>
        <v>Gourde</v>
      </c>
      <c r="C6" s="5">
        <f>IF($A6=0,0,VLOOKUP($A6,'BASE PRODUITS'!$A:$I,9,0))</f>
        <v>1</v>
      </c>
      <c r="D6" s="19">
        <f ca="1">SUMIF('JOURNAL STOCKS'!$B$7:$E$199,'ETAT DES STOCKS'!A6,'JOURNAL STOCKS'!$D$7:$D$199)</f>
        <v>0</v>
      </c>
      <c r="E6" s="19">
        <f ca="1">SUMIF('JOURNAL STOCKS'!$B$7:$E$199,'ETAT DES STOCKS'!A6,'JOURNAL STOCKS'!$E$7:$E$199)</f>
        <v>0</v>
      </c>
      <c r="F6" s="19">
        <f ca="1">SUMIF('JOURNAL STOCKS'!$B$7:$E$199,'ETAT DES STOCKS'!A6,'JOURNAL STOCKS'!$F$7:$F$199)</f>
        <v>0</v>
      </c>
      <c r="G6" s="6">
        <f t="shared" ref="G6:G37" ca="1" si="1">C6+D6-E6-F6</f>
        <v>1</v>
      </c>
      <c r="H6" s="19">
        <f ca="1">G6*'BASE PRODUITS'!E6</f>
        <v>8</v>
      </c>
      <c r="I6" s="19">
        <f ca="1">SUM('BASE PRODUITS'!F6*G6)</f>
        <v>8.5</v>
      </c>
    </row>
    <row r="7" spans="1:12" ht="16.5" thickBot="1">
      <c r="A7" s="42" t="str">
        <f>'BASE PRODUITS'!A7</f>
        <v>0269</v>
      </c>
      <c r="B7" s="7" t="str">
        <f>IF(ISBLANK('BASE PRODUITS'!B7),"",'BASE PRODUITS'!B7)</f>
        <v>Gourde</v>
      </c>
      <c r="C7" s="20">
        <f>IF($A7=0,0,VLOOKUP($A7,'BASE PRODUITS'!$A:$I,9,0))</f>
        <v>1</v>
      </c>
      <c r="D7" s="21">
        <f ca="1">SUMIF('JOURNAL STOCKS'!$B$7:$E$199,'ETAT DES STOCKS'!A7,'JOURNAL STOCKS'!$D$7:$D$199)</f>
        <v>0</v>
      </c>
      <c r="E7" s="21">
        <f ca="1">SUMIF('JOURNAL STOCKS'!$B$7:$E$199,'ETAT DES STOCKS'!A7,'JOURNAL STOCKS'!$E$7:$E$199)</f>
        <v>0</v>
      </c>
      <c r="F7" s="21">
        <f ca="1">SUMIF('JOURNAL STOCKS'!$B$7:$E$199,'ETAT DES STOCKS'!A7,'JOURNAL STOCKS'!$F$7:$F$199)</f>
        <v>0</v>
      </c>
      <c r="G7" s="6">
        <f t="shared" ca="1" si="1"/>
        <v>1</v>
      </c>
      <c r="H7" s="21">
        <f ca="1">G7*'BASE PRODUITS'!E7</f>
        <v>6.5</v>
      </c>
      <c r="I7" s="21">
        <f ca="1">SUM('BASE PRODUITS'!F7*G7)</f>
        <v>7</v>
      </c>
    </row>
    <row r="8" spans="1:12" ht="16.5" thickBot="1">
      <c r="A8" s="42" t="str">
        <f>'BASE PRODUITS'!A8</f>
        <v>0271</v>
      </c>
      <c r="B8" s="7" t="str">
        <f>IF(ISBLANK('BASE PRODUITS'!B8),"",'BASE PRODUITS'!B8)</f>
        <v>Gourde</v>
      </c>
      <c r="C8" s="20">
        <f>IF($A8=0,0,VLOOKUP($A8,'BASE PRODUITS'!$A:$I,9,0))</f>
        <v>1</v>
      </c>
      <c r="D8" s="21">
        <f ca="1">SUMIF('JOURNAL STOCKS'!$B$7:$E$199,'ETAT DES STOCKS'!A8,'JOURNAL STOCKS'!$D$7:$D$199)</f>
        <v>0</v>
      </c>
      <c r="E8" s="21">
        <f ca="1">SUMIF('JOURNAL STOCKS'!$B$7:$E$199,'ETAT DES STOCKS'!A8,'JOURNAL STOCKS'!$E$7:$E$199)</f>
        <v>0</v>
      </c>
      <c r="F8" s="21">
        <f ca="1">SUMIF('JOURNAL STOCKS'!$B$7:$E$199,'ETAT DES STOCKS'!A8,'JOURNAL STOCKS'!$F$7:$F$199)</f>
        <v>0</v>
      </c>
      <c r="G8" s="6">
        <f t="shared" ca="1" si="1"/>
        <v>1</v>
      </c>
      <c r="H8" s="21">
        <f ca="1">G8*'BASE PRODUITS'!E8</f>
        <v>5.5</v>
      </c>
      <c r="I8" s="21">
        <f ca="1">SUM('BASE PRODUITS'!F8*G8)</f>
        <v>6</v>
      </c>
    </row>
    <row r="9" spans="1:12" ht="16.5" thickBot="1">
      <c r="A9" s="42">
        <f>'BASE PRODUITS'!A9</f>
        <v>1234</v>
      </c>
      <c r="B9" s="7" t="str">
        <f>IF(ISBLANK('BASE PRODUITS'!B9),"",'BASE PRODUITS'!B9)</f>
        <v>Distributeur Lampe</v>
      </c>
      <c r="C9" s="20">
        <f>IF($A9=0,0,VLOOKUP($A9,'BASE PRODUITS'!$A:$I,9,0))</f>
        <v>20</v>
      </c>
      <c r="D9" s="21">
        <f ca="1">SUMIF('JOURNAL STOCKS'!$B$7:$E$199,'ETAT DES STOCKS'!A9,'JOURNAL STOCKS'!$D$7:$D$199)</f>
        <v>0</v>
      </c>
      <c r="E9" s="21">
        <f ca="1">SUMIF('JOURNAL STOCKS'!$B$7:$E$199,'ETAT DES STOCKS'!A9,'JOURNAL STOCKS'!$E$7:$E$199)</f>
        <v>0</v>
      </c>
      <c r="F9" s="21">
        <f ca="1">SUMIF('JOURNAL STOCKS'!$B$7:$E$199,'ETAT DES STOCKS'!A9,'JOURNAL STOCKS'!$F$7:$F$199)</f>
        <v>0</v>
      </c>
      <c r="G9" s="6">
        <f t="shared" ca="1" si="1"/>
        <v>20</v>
      </c>
      <c r="H9" s="21">
        <f ca="1">G9*'BASE PRODUITS'!E9</f>
        <v>40</v>
      </c>
      <c r="I9" s="21">
        <f ca="1">SUM('BASE PRODUITS'!F9*G9)</f>
        <v>40</v>
      </c>
    </row>
    <row r="10" spans="1:12" ht="16.5" thickBot="1">
      <c r="A10" s="42">
        <f>'BASE PRODUITS'!A10</f>
        <v>2001</v>
      </c>
      <c r="B10" s="7" t="str">
        <f>IF(ISBLANK('BASE PRODUITS'!B10),"",'BASE PRODUITS'!B10)</f>
        <v>Peigne Vivog</v>
      </c>
      <c r="C10" s="20">
        <f>IF($A10=0,0,VLOOKUP($A10,'BASE PRODUITS'!$A:$I,9,0))</f>
        <v>3</v>
      </c>
      <c r="D10" s="21">
        <f ca="1">SUMIF('JOURNAL STOCKS'!$B$7:$E$199,'ETAT DES STOCKS'!A10,'JOURNAL STOCKS'!$D$7:$D$199)</f>
        <v>0</v>
      </c>
      <c r="E10" s="21">
        <f ca="1">SUMIF('JOURNAL STOCKS'!$B$7:$E$199,'ETAT DES STOCKS'!A10,'JOURNAL STOCKS'!$E$7:$E$199)</f>
        <v>0</v>
      </c>
      <c r="F10" s="21">
        <f ca="1">SUMIF('JOURNAL STOCKS'!$B$7:$E$199,'ETAT DES STOCKS'!A10,'JOURNAL STOCKS'!$F$7:$F$199)</f>
        <v>0</v>
      </c>
      <c r="G10" s="6">
        <f t="shared" ca="1" si="1"/>
        <v>3</v>
      </c>
      <c r="H10" s="21">
        <f ca="1">G10*'BASE PRODUITS'!E10</f>
        <v>23.472000000000001</v>
      </c>
      <c r="I10" s="21">
        <f ca="1">SUM('BASE PRODUITS'!F10*G10)</f>
        <v>24</v>
      </c>
    </row>
    <row r="11" spans="1:12" ht="16.5" thickBot="1">
      <c r="A11" s="42">
        <f>'BASE PRODUITS'!A11</f>
        <v>2300</v>
      </c>
      <c r="B11" s="7" t="str">
        <f>IF(ISBLANK('BASE PRODUITS'!B11),"",'BASE PRODUITS'!B11)</f>
        <v>Déméloir Vivog</v>
      </c>
      <c r="C11" s="20">
        <f>IF($A11=0,0,VLOOKUP($A11,'BASE PRODUITS'!$A:$I,9,0))</f>
        <v>3</v>
      </c>
      <c r="D11" s="21">
        <f ca="1">SUMIF('JOURNAL STOCKS'!$B$7:$E$199,'ETAT DES STOCKS'!A11,'JOURNAL STOCKS'!$D$7:$D$199)</f>
        <v>0</v>
      </c>
      <c r="E11" s="21">
        <f ca="1">SUMIF('JOURNAL STOCKS'!$B$7:$E$199,'ETAT DES STOCKS'!A11,'JOURNAL STOCKS'!$E$7:$E$199)</f>
        <v>0</v>
      </c>
      <c r="F11" s="21">
        <f ca="1">SUMIF('JOURNAL STOCKS'!$B$7:$E$199,'ETAT DES STOCKS'!A11,'JOURNAL STOCKS'!$F$7:$F$199)</f>
        <v>0</v>
      </c>
      <c r="G11" s="6">
        <f t="shared" ca="1" si="1"/>
        <v>3</v>
      </c>
      <c r="H11" s="21">
        <f ca="1">G11*'BASE PRODUITS'!E11</f>
        <v>23.46</v>
      </c>
      <c r="I11" s="21">
        <f ca="1">SUM('BASE PRODUITS'!F11*G11)</f>
        <v>27</v>
      </c>
    </row>
    <row r="12" spans="1:12" ht="16.5" thickBot="1">
      <c r="A12" s="42">
        <f>'BASE PRODUITS'!A12</f>
        <v>2301</v>
      </c>
      <c r="B12" s="7" t="str">
        <f>IF(ISBLANK('BASE PRODUITS'!B12),"",'BASE PRODUITS'!B12)</f>
        <v>Déméloir Double Vivog</v>
      </c>
      <c r="C12" s="20">
        <f>IF($A12=0,0,VLOOKUP($A12,'BASE PRODUITS'!$A:$I,9,0))</f>
        <v>1</v>
      </c>
      <c r="D12" s="21">
        <f ca="1">SUMIF('JOURNAL STOCKS'!$B$7:$E$199,'ETAT DES STOCKS'!A12,'JOURNAL STOCKS'!$D$7:$D$199)</f>
        <v>0</v>
      </c>
      <c r="E12" s="21">
        <f ca="1">SUMIF('JOURNAL STOCKS'!$B$7:$E$199,'ETAT DES STOCKS'!A12,'JOURNAL STOCKS'!$E$7:$E$199)</f>
        <v>0</v>
      </c>
      <c r="F12" s="21">
        <f ca="1">SUMIF('JOURNAL STOCKS'!$B$7:$E$199,'ETAT DES STOCKS'!A12,'JOURNAL STOCKS'!$F$7:$F$199)</f>
        <v>0</v>
      </c>
      <c r="G12" s="6">
        <f t="shared" ca="1" si="1"/>
        <v>1</v>
      </c>
      <c r="H12" s="21">
        <f ca="1">G12*'BASE PRODUITS'!E12</f>
        <v>7.8239999999999998</v>
      </c>
      <c r="I12" s="21">
        <f ca="1">SUM('BASE PRODUITS'!F12*G12)</f>
        <v>9</v>
      </c>
    </row>
    <row r="13" spans="1:12" ht="16.5" thickBot="1">
      <c r="A13" s="42">
        <f>'BASE PRODUITS'!A13</f>
        <v>2331</v>
      </c>
      <c r="B13" s="7" t="str">
        <f>IF(ISBLANK('BASE PRODUITS'!B13),"",'BASE PRODUITS'!B13)</f>
        <v>Trixie Distributeur</v>
      </c>
      <c r="C13" s="20">
        <f>IF($A13=0,0,VLOOKUP($A13,'BASE PRODUITS'!$A:$I,9,0))</f>
        <v>1</v>
      </c>
      <c r="D13" s="21">
        <f ca="1">SUMIF('JOURNAL STOCKS'!$B$7:$E$199,'ETAT DES STOCKS'!A13,'JOURNAL STOCKS'!$D$7:$D$199)</f>
        <v>0</v>
      </c>
      <c r="E13" s="21">
        <f ca="1">SUMIF('JOURNAL STOCKS'!$B$7:$E$199,'ETAT DES STOCKS'!A13,'JOURNAL STOCKS'!$E$7:$E$199)</f>
        <v>0</v>
      </c>
      <c r="F13" s="21">
        <f ca="1">SUMIF('JOURNAL STOCKS'!$B$7:$E$199,'ETAT DES STOCKS'!A13,'JOURNAL STOCKS'!$F$7:$F$199)</f>
        <v>0</v>
      </c>
      <c r="G13" s="6">
        <f t="shared" ca="1" si="1"/>
        <v>1</v>
      </c>
      <c r="H13" s="21">
        <f ca="1">G13*'BASE PRODUITS'!E13</f>
        <v>1.9</v>
      </c>
      <c r="I13" s="21">
        <f ca="1">SUM('BASE PRODUITS'!F13*G13)</f>
        <v>2</v>
      </c>
    </row>
    <row r="14" spans="1:12" ht="16.5" thickBot="1">
      <c r="A14" s="42">
        <f>'BASE PRODUITS'!A14</f>
        <v>2345</v>
      </c>
      <c r="B14" s="7" t="str">
        <f>IF(ISBLANK('BASE PRODUITS'!B14),"",'BASE PRODUITS'!B14)</f>
        <v>Rouleaux de Sacs</v>
      </c>
      <c r="C14" s="20">
        <f>IF($A14=0,0,VLOOKUP($A14,'BASE PRODUITS'!$A:$I,9,0))</f>
        <v>49</v>
      </c>
      <c r="D14" s="21">
        <f ca="1">SUMIF('JOURNAL STOCKS'!$B$7:$E$199,'ETAT DES STOCKS'!A14,'JOURNAL STOCKS'!$D$7:$D$199)</f>
        <v>0</v>
      </c>
      <c r="E14" s="21">
        <f ca="1">SUMIF('JOURNAL STOCKS'!$B$7:$E$199,'ETAT DES STOCKS'!A14,'JOURNAL STOCKS'!$E$7:$E$199)</f>
        <v>0</v>
      </c>
      <c r="F14" s="21">
        <f ca="1">SUMIF('JOURNAL STOCKS'!$B$7:$E$199,'ETAT DES STOCKS'!A14,'JOURNAL STOCKS'!$F$7:$F$199)</f>
        <v>0</v>
      </c>
      <c r="G14" s="6">
        <f t="shared" ca="1" si="1"/>
        <v>49</v>
      </c>
      <c r="H14" s="21">
        <f ca="1">G14*'BASE PRODUITS'!E14</f>
        <v>9.8000000000000007</v>
      </c>
      <c r="I14" s="21">
        <f ca="1">SUM('BASE PRODUITS'!F14*G14)</f>
        <v>24.5</v>
      </c>
    </row>
    <row r="15" spans="1:12" ht="16.5" thickBot="1">
      <c r="A15" s="42">
        <f>'BASE PRODUITS'!A15</f>
        <v>2718</v>
      </c>
      <c r="B15" s="7" t="str">
        <f>IF(ISBLANK('BASE PRODUITS'!B15),"",'BASE PRODUITS'!B15)</f>
        <v>Peigne Sous Poil Zoofari</v>
      </c>
      <c r="C15" s="20">
        <f>IF($A15=0,0,VLOOKUP($A15,'BASE PRODUITS'!$A:$I,9,0))</f>
        <v>3</v>
      </c>
      <c r="D15" s="21">
        <f ca="1">SUMIF('JOURNAL STOCKS'!$B$7:$E$199,'ETAT DES STOCKS'!A15,'JOURNAL STOCKS'!$D$7:$D$199)</f>
        <v>0</v>
      </c>
      <c r="E15" s="21">
        <f ca="1">SUMIF('JOURNAL STOCKS'!$B$7:$E$199,'ETAT DES STOCKS'!A15,'JOURNAL STOCKS'!$E$7:$E$199)</f>
        <v>0</v>
      </c>
      <c r="F15" s="21">
        <f ca="1">SUMIF('JOURNAL STOCKS'!$B$7:$E$199,'ETAT DES STOCKS'!A15,'JOURNAL STOCKS'!$F$7:$F$199)</f>
        <v>0</v>
      </c>
      <c r="G15" s="6">
        <f t="shared" ca="1" si="1"/>
        <v>3</v>
      </c>
      <c r="H15" s="21">
        <f ca="1">G15*'BASE PRODUITS'!E15</f>
        <v>11.97</v>
      </c>
      <c r="I15" s="21">
        <f ca="1">SUM('BASE PRODUITS'!F15*G15)</f>
        <v>15</v>
      </c>
    </row>
    <row r="16" spans="1:12" ht="16.5" thickBot="1">
      <c r="A16" s="42">
        <f>'BASE PRODUITS'!A16</f>
        <v>3273</v>
      </c>
      <c r="B16" s="7" t="str">
        <f>IF(ISBLANK('BASE PRODUITS'!B16),"",'BASE PRODUITS'!B16)</f>
        <v>Trixie Spielzeug</v>
      </c>
      <c r="C16" s="20">
        <f>IF($A16=0,0,VLOOKUP($A16,'BASE PRODUITS'!$A:$I,9,0))</f>
        <v>2</v>
      </c>
      <c r="D16" s="21">
        <f ca="1">SUMIF('JOURNAL STOCKS'!$B$7:$E$199,'ETAT DES STOCKS'!A16,'JOURNAL STOCKS'!$D$7:$D$199)</f>
        <v>0</v>
      </c>
      <c r="E16" s="21">
        <f ca="1">SUMIF('JOURNAL STOCKS'!$B$7:$E$199,'ETAT DES STOCKS'!A16,'JOURNAL STOCKS'!$E$7:$E$199)</f>
        <v>0</v>
      </c>
      <c r="F16" s="21">
        <f ca="1">SUMIF('JOURNAL STOCKS'!$B$7:$E$199,'ETAT DES STOCKS'!A16,'JOURNAL STOCKS'!$F$7:$F$199)</f>
        <v>0</v>
      </c>
      <c r="G16" s="6">
        <f t="shared" ca="1" si="1"/>
        <v>2</v>
      </c>
      <c r="H16" s="21">
        <f ca="1">G16*'BASE PRODUITS'!E16</f>
        <v>7.6</v>
      </c>
      <c r="I16" s="21">
        <f ca="1">SUM('BASE PRODUITS'!F16*G16)</f>
        <v>8</v>
      </c>
    </row>
    <row r="17" spans="1:9" ht="16.5" thickBot="1">
      <c r="A17" s="42">
        <f>'BASE PRODUITS'!A17</f>
        <v>3428</v>
      </c>
      <c r="B17" s="7" t="str">
        <f>IF(ISBLANK('BASE PRODUITS'!B17),"",'BASE PRODUITS'!B17)</f>
        <v>Trixie Vinyl Spielzeug</v>
      </c>
      <c r="C17" s="20">
        <f>IF($A17=0,0,VLOOKUP($A17,'BASE PRODUITS'!$A:$I,9,0))</f>
        <v>2</v>
      </c>
      <c r="D17" s="21">
        <f ca="1">SUMIF('JOURNAL STOCKS'!$B$7:$E$199,'ETAT DES STOCKS'!A17,'JOURNAL STOCKS'!$D$7:$D$199)</f>
        <v>0</v>
      </c>
      <c r="E17" s="21">
        <f ca="1">SUMIF('JOURNAL STOCKS'!$B$7:$E$199,'ETAT DES STOCKS'!A17,'JOURNAL STOCKS'!$E$7:$E$199)</f>
        <v>0</v>
      </c>
      <c r="F17" s="21">
        <f ca="1">SUMIF('JOURNAL STOCKS'!$B$7:$E$199,'ETAT DES STOCKS'!A17,'JOURNAL STOCKS'!$F$7:$F$199)</f>
        <v>0</v>
      </c>
      <c r="G17" s="6">
        <f t="shared" ca="1" si="1"/>
        <v>2</v>
      </c>
      <c r="H17" s="21">
        <f ca="1">G17*'BASE PRODUITS'!E17</f>
        <v>7.6</v>
      </c>
      <c r="I17" s="21">
        <f ca="1">SUM('BASE PRODUITS'!F17*G17)</f>
        <v>8</v>
      </c>
    </row>
    <row r="18" spans="1:9" ht="16.5" thickBot="1">
      <c r="A18" s="42">
        <f>'BASE PRODUITS'!A18</f>
        <v>3456</v>
      </c>
      <c r="B18" s="7" t="str">
        <f>IF(ISBLANK('BASE PRODUITS'!B18),"",'BASE PRODUITS'!B18)</f>
        <v>Longe</v>
      </c>
      <c r="C18" s="20">
        <f>IF($A18=0,0,VLOOKUP($A18,'BASE PRODUITS'!$A:$I,9,0))</f>
        <v>1</v>
      </c>
      <c r="D18" s="21">
        <f ca="1">SUMIF('JOURNAL STOCKS'!$B$7:$E$199,'ETAT DES STOCKS'!A18,'JOURNAL STOCKS'!$D$7:$D$199)</f>
        <v>0</v>
      </c>
      <c r="E18" s="21">
        <f ca="1">SUMIF('JOURNAL STOCKS'!$B$7:$E$199,'ETAT DES STOCKS'!A18,'JOURNAL STOCKS'!$E$7:$E$199)</f>
        <v>0</v>
      </c>
      <c r="F18" s="21">
        <f ca="1">SUMIF('JOURNAL STOCKS'!$B$7:$E$199,'ETAT DES STOCKS'!A18,'JOURNAL STOCKS'!$F$7:$F$199)</f>
        <v>0</v>
      </c>
      <c r="G18" s="6">
        <f t="shared" ca="1" si="1"/>
        <v>1</v>
      </c>
      <c r="H18" s="21">
        <f ca="1">G18*'BASE PRODUITS'!E18</f>
        <v>10</v>
      </c>
      <c r="I18" s="21">
        <f ca="1">SUM('BASE PRODUITS'!F18*G18)</f>
        <v>11</v>
      </c>
    </row>
    <row r="19" spans="1:9" ht="16.5" thickBot="1">
      <c r="A19" s="42">
        <f>'BASE PRODUITS'!A19</f>
        <v>4567</v>
      </c>
      <c r="B19" s="7" t="str">
        <f>IF(ISBLANK('BASE PRODUITS'!B19),"",'BASE PRODUITS'!B19)</f>
        <v>Target Tapette</v>
      </c>
      <c r="C19" s="20">
        <f>IF($A19=0,0,VLOOKUP($A19,'BASE PRODUITS'!$A:$I,9,0))</f>
        <v>2</v>
      </c>
      <c r="D19" s="21">
        <f ca="1">SUMIF('JOURNAL STOCKS'!$B$7:$E$199,'ETAT DES STOCKS'!A19,'JOURNAL STOCKS'!$D$7:$D$199)</f>
        <v>0</v>
      </c>
      <c r="E19" s="21">
        <f ca="1">SUMIF('JOURNAL STOCKS'!$B$7:$E$199,'ETAT DES STOCKS'!A19,'JOURNAL STOCKS'!$E$7:$E$199)</f>
        <v>0</v>
      </c>
      <c r="F19" s="21">
        <f ca="1">SUMIF('JOURNAL STOCKS'!$B$7:$E$199,'ETAT DES STOCKS'!A19,'JOURNAL STOCKS'!$F$7:$F$199)</f>
        <v>0</v>
      </c>
      <c r="G19" s="6">
        <f t="shared" ca="1" si="1"/>
        <v>2</v>
      </c>
      <c r="H19" s="21">
        <f ca="1">G19*'BASE PRODUITS'!E19</f>
        <v>6</v>
      </c>
      <c r="I19" s="21">
        <f ca="1">SUM('BASE PRODUITS'!F19*G19)</f>
        <v>10</v>
      </c>
    </row>
    <row r="20" spans="1:9" ht="16.5" thickBot="1">
      <c r="A20" s="42">
        <f>'BASE PRODUITS'!A20</f>
        <v>5678</v>
      </c>
      <c r="B20" s="7" t="str">
        <f>IF(ISBLANK('BASE PRODUITS'!B20),"",'BASE PRODUITS'!B20)</f>
        <v xml:space="preserve">Colier Etrangleur Fine Maille Acier Chromé </v>
      </c>
      <c r="C20" s="20">
        <f>IF($A20=0,0,VLOOKUP($A20,'BASE PRODUITS'!$A:$I,9,0))</f>
        <v>1</v>
      </c>
      <c r="D20" s="21">
        <f ca="1">SUMIF('JOURNAL STOCKS'!$B$7:$E$199,'ETAT DES STOCKS'!A20,'JOURNAL STOCKS'!$D$7:$D$199)</f>
        <v>0</v>
      </c>
      <c r="E20" s="21">
        <f ca="1">SUMIF('JOURNAL STOCKS'!$B$7:$E$199,'ETAT DES STOCKS'!A20,'JOURNAL STOCKS'!$E$7:$E$199)</f>
        <v>0</v>
      </c>
      <c r="F20" s="21">
        <f ca="1">SUMIF('JOURNAL STOCKS'!$B$7:$E$199,'ETAT DES STOCKS'!A20,'JOURNAL STOCKS'!$F$7:$F$199)</f>
        <v>0</v>
      </c>
      <c r="G20" s="6">
        <f t="shared" ca="1" si="1"/>
        <v>1</v>
      </c>
      <c r="H20" s="21">
        <f ca="1">G20*'BASE PRODUITS'!E20</f>
        <v>6.5</v>
      </c>
      <c r="I20" s="21">
        <f ca="1">SUM('BASE PRODUITS'!F20*G20)</f>
        <v>7</v>
      </c>
    </row>
    <row r="21" spans="1:9" ht="16.5" thickBot="1">
      <c r="A21" s="42">
        <f>'BASE PRODUITS'!A21</f>
        <v>6789</v>
      </c>
      <c r="B21" s="7" t="str">
        <f>IF(ISBLANK('BASE PRODUITS'!B21),"",'BASE PRODUITS'!B21)</f>
        <v xml:space="preserve">Semi Nylon </v>
      </c>
      <c r="C21" s="20">
        <f>IF($A21=0,0,VLOOKUP($A21,'BASE PRODUITS'!$A:$I,9,0))</f>
        <v>1</v>
      </c>
      <c r="D21" s="21">
        <f ca="1">SUMIF('JOURNAL STOCKS'!$B$7:$E$199,'ETAT DES STOCKS'!A21,'JOURNAL STOCKS'!$D$7:$D$199)</f>
        <v>0</v>
      </c>
      <c r="E21" s="21">
        <f ca="1">SUMIF('JOURNAL STOCKS'!$B$7:$E$199,'ETAT DES STOCKS'!A21,'JOURNAL STOCKS'!$E$7:$E$199)</f>
        <v>0</v>
      </c>
      <c r="F21" s="21">
        <f ca="1">SUMIF('JOURNAL STOCKS'!$B$7:$E$199,'ETAT DES STOCKS'!A21,'JOURNAL STOCKS'!$F$7:$F$199)</f>
        <v>0</v>
      </c>
      <c r="G21" s="6">
        <f t="shared" ca="1" si="1"/>
        <v>1</v>
      </c>
      <c r="H21" s="21">
        <f ca="1">G21*'BASE PRODUITS'!E21</f>
        <v>4.5999999999999996</v>
      </c>
      <c r="I21" s="21">
        <f ca="1">SUM('BASE PRODUITS'!F21*G21)</f>
        <v>5</v>
      </c>
    </row>
    <row r="22" spans="1:9" ht="16.5" thickBot="1">
      <c r="A22" s="42">
        <f>'BASE PRODUITS'!A22</f>
        <v>7890</v>
      </c>
      <c r="B22" s="7" t="str">
        <f>IF(ISBLANK('BASE PRODUITS'!B22),"",'BASE PRODUITS'!B22)</f>
        <v>Kong Knots</v>
      </c>
      <c r="C22" s="20">
        <f>IF($A22=0,0,VLOOKUP($A22,'BASE PRODUITS'!$A:$I,9,0))</f>
        <v>1</v>
      </c>
      <c r="D22" s="21">
        <f ca="1">SUMIF('JOURNAL STOCKS'!$B$7:$E$199,'ETAT DES STOCKS'!A22,'JOURNAL STOCKS'!$D$7:$D$199)</f>
        <v>0</v>
      </c>
      <c r="E22" s="21">
        <f ca="1">SUMIF('JOURNAL STOCKS'!$B$7:$E$199,'ETAT DES STOCKS'!A22,'JOURNAL STOCKS'!$E$7:$E$199)</f>
        <v>0</v>
      </c>
      <c r="F22" s="21">
        <f ca="1">SUMIF('JOURNAL STOCKS'!$B$7:$E$199,'ETAT DES STOCKS'!A22,'JOURNAL STOCKS'!$F$7:$F$199)</f>
        <v>0</v>
      </c>
      <c r="G22" s="6">
        <f t="shared" ca="1" si="1"/>
        <v>1</v>
      </c>
      <c r="H22" s="21">
        <f ca="1">G22*'BASE PRODUITS'!E22</f>
        <v>9.1999999999999993</v>
      </c>
      <c r="I22" s="21">
        <f ca="1">SUM('BASE PRODUITS'!F22*G22)</f>
        <v>9.5</v>
      </c>
    </row>
    <row r="23" spans="1:9" ht="16.5" thickBot="1">
      <c r="A23" s="42">
        <f>'BASE PRODUITS'!A23</f>
        <v>8901</v>
      </c>
      <c r="B23" s="7" t="str">
        <f>IF(ISBLANK('BASE PRODUITS'!B23),"",'BASE PRODUITS'!B23)</f>
        <v>Kong Knots</v>
      </c>
      <c r="C23" s="20">
        <f>IF($A23=0,0,VLOOKUP($A23,'BASE PRODUITS'!$A:$I,9,0))</f>
        <v>1</v>
      </c>
      <c r="D23" s="21">
        <f ca="1">SUMIF('JOURNAL STOCKS'!$B$7:$E$199,'ETAT DES STOCKS'!A23,'JOURNAL STOCKS'!$D$7:$D$199)</f>
        <v>0</v>
      </c>
      <c r="E23" s="21">
        <f ca="1">SUMIF('JOURNAL STOCKS'!$B$7:$E$199,'ETAT DES STOCKS'!A23,'JOURNAL STOCKS'!$E$7:$E$199)</f>
        <v>0</v>
      </c>
      <c r="F23" s="21">
        <f ca="1">SUMIF('JOURNAL STOCKS'!$B$7:$E$199,'ETAT DES STOCKS'!A23,'JOURNAL STOCKS'!$F$7:$F$199)</f>
        <v>0</v>
      </c>
      <c r="G23" s="6">
        <f t="shared" ca="1" si="1"/>
        <v>1</v>
      </c>
      <c r="H23" s="21">
        <f ca="1">G23*'BASE PRODUITS'!E23</f>
        <v>6.8</v>
      </c>
      <c r="I23" s="21">
        <f ca="1">SUM('BASE PRODUITS'!F23*G23)</f>
        <v>7</v>
      </c>
    </row>
    <row r="24" spans="1:9" ht="16.5" thickBot="1">
      <c r="A24" s="42">
        <f>'BASE PRODUITS'!A24</f>
        <v>9012</v>
      </c>
      <c r="B24" s="7" t="str">
        <f>IF(ISBLANK('BASE PRODUITS'!B24),"",'BASE PRODUITS'!B24)</f>
        <v>Apportable Phosforescent</v>
      </c>
      <c r="C24" s="20">
        <f>IF($A24=0,0,VLOOKUP($A24,'BASE PRODUITS'!$A:$I,9,0))</f>
        <v>2</v>
      </c>
      <c r="D24" s="21">
        <f ca="1">SUMIF('JOURNAL STOCKS'!$B$7:$E$199,'ETAT DES STOCKS'!A24,'JOURNAL STOCKS'!$D$7:$D$199)</f>
        <v>0</v>
      </c>
      <c r="E24" s="21">
        <f ca="1">SUMIF('JOURNAL STOCKS'!$B$7:$E$199,'ETAT DES STOCKS'!A24,'JOURNAL STOCKS'!$E$7:$E$199)</f>
        <v>0</v>
      </c>
      <c r="F24" s="21">
        <f ca="1">SUMIF('JOURNAL STOCKS'!$B$7:$E$199,'ETAT DES STOCKS'!A24,'JOURNAL STOCKS'!$F$7:$F$199)</f>
        <v>0</v>
      </c>
      <c r="G24" s="6">
        <f t="shared" ca="1" si="1"/>
        <v>2</v>
      </c>
      <c r="H24" s="21">
        <f ca="1">G24*'BASE PRODUITS'!E24</f>
        <v>19.8</v>
      </c>
      <c r="I24" s="21">
        <f ca="1">SUM('BASE PRODUITS'!F24*G24)</f>
        <v>22</v>
      </c>
    </row>
    <row r="25" spans="1:9" ht="16.5" thickBot="1">
      <c r="A25" s="42">
        <f>'BASE PRODUITS'!A25</f>
        <v>19263</v>
      </c>
      <c r="B25" s="7" t="str">
        <f>IF(ISBLANK('BASE PRODUITS'!B25),"",'BASE PRODUITS'!B25)</f>
        <v>Muselière Trixie</v>
      </c>
      <c r="C25" s="20">
        <f>IF($A25=0,0,VLOOKUP($A25,'BASE PRODUITS'!$A:$I,9,0))</f>
        <v>4</v>
      </c>
      <c r="D25" s="21">
        <f ca="1">SUMIF('JOURNAL STOCKS'!$B$7:$E$199,'ETAT DES STOCKS'!A25,'JOURNAL STOCKS'!$D$7:$D$199)</f>
        <v>0</v>
      </c>
      <c r="E25" s="21">
        <f ca="1">SUMIF('JOURNAL STOCKS'!$B$7:$E$199,'ETAT DES STOCKS'!A25,'JOURNAL STOCKS'!$E$7:$E$199)</f>
        <v>0</v>
      </c>
      <c r="F25" s="21">
        <f ca="1">SUMIF('JOURNAL STOCKS'!$B$7:$E$199,'ETAT DES STOCKS'!A25,'JOURNAL STOCKS'!$F$7:$F$199)</f>
        <v>0</v>
      </c>
      <c r="G25" s="6">
        <f t="shared" ca="1" si="1"/>
        <v>4</v>
      </c>
      <c r="H25" s="21">
        <f ca="1">G25*'BASE PRODUITS'!E25</f>
        <v>29.36</v>
      </c>
      <c r="I25" s="21">
        <f ca="1">SUM('BASE PRODUITS'!F25*G25)</f>
        <v>34</v>
      </c>
    </row>
    <row r="26" spans="1:9" ht="16.5" thickBot="1">
      <c r="A26" s="42">
        <f>'BASE PRODUITS'!A26</f>
        <v>33646</v>
      </c>
      <c r="B26" s="7" t="str">
        <f>IF(ISBLANK('BASE PRODUITS'!B26),"",'BASE PRODUITS'!B26)</f>
        <v>Trixie Honde Spilzeug</v>
      </c>
      <c r="C26" s="20">
        <f>IF($A26=0,0,VLOOKUP($A26,'BASE PRODUITS'!$A:$I,9,0))</f>
        <v>2</v>
      </c>
      <c r="D26" s="21">
        <f ca="1">SUMIF('JOURNAL STOCKS'!$B$7:$E$199,'ETAT DES STOCKS'!A26,'JOURNAL STOCKS'!$D$7:$D$199)</f>
        <v>0</v>
      </c>
      <c r="E26" s="21">
        <f ca="1">SUMIF('JOURNAL STOCKS'!$B$7:$E$199,'ETAT DES STOCKS'!A26,'JOURNAL STOCKS'!$E$7:$E$199)</f>
        <v>0</v>
      </c>
      <c r="F26" s="21">
        <f ca="1">SUMIF('JOURNAL STOCKS'!$B$7:$E$199,'ETAT DES STOCKS'!A26,'JOURNAL STOCKS'!$F$7:$F$199)</f>
        <v>0</v>
      </c>
      <c r="G26" s="6">
        <f t="shared" ca="1" si="1"/>
        <v>2</v>
      </c>
      <c r="H26" s="21">
        <f ca="1">G26*'BASE PRODUITS'!E26</f>
        <v>18</v>
      </c>
      <c r="I26" s="21">
        <f ca="1">SUM('BASE PRODUITS'!F26*G26)</f>
        <v>19</v>
      </c>
    </row>
    <row r="27" spans="1:9" ht="16.5" thickBot="1">
      <c r="A27" s="42">
        <f>'BASE PRODUITS'!A27</f>
        <v>39981</v>
      </c>
      <c r="B27" s="7" t="str">
        <f>IF(ISBLANK('BASE PRODUITS'!B27),"",'BASE PRODUITS'!B27)</f>
        <v>Laisse Multiposition Hunter</v>
      </c>
      <c r="C27" s="20">
        <f>IF($A27=0,0,VLOOKUP($A27,'BASE PRODUITS'!$A:$I,9,0))</f>
        <v>1</v>
      </c>
      <c r="D27" s="21">
        <f ca="1">SUMIF('JOURNAL STOCKS'!$B$7:$E$199,'ETAT DES STOCKS'!A27,'JOURNAL STOCKS'!$D$7:$D$199)</f>
        <v>0</v>
      </c>
      <c r="E27" s="21">
        <f ca="1">SUMIF('JOURNAL STOCKS'!$B$7:$E$199,'ETAT DES STOCKS'!A27,'JOURNAL STOCKS'!$E$7:$E$199)</f>
        <v>0</v>
      </c>
      <c r="F27" s="21">
        <f ca="1">SUMIF('JOURNAL STOCKS'!$B$7:$E$199,'ETAT DES STOCKS'!A27,'JOURNAL STOCKS'!$F$7:$F$199)</f>
        <v>0</v>
      </c>
      <c r="G27" s="6">
        <f t="shared" ca="1" si="1"/>
        <v>1</v>
      </c>
      <c r="H27" s="21">
        <f ca="1">G27*'BASE PRODUITS'!E27</f>
        <v>26</v>
      </c>
      <c r="I27" s="21">
        <f ca="1">SUM('BASE PRODUITS'!F27*G27)</f>
        <v>28</v>
      </c>
    </row>
    <row r="28" spans="1:9" ht="16.5" thickBot="1">
      <c r="A28" s="42">
        <f>'BASE PRODUITS'!A29</f>
        <v>100770</v>
      </c>
      <c r="B28" s="7" t="str">
        <f>IF(ISBLANK('BASE PRODUITS'!B29),"",'BASE PRODUITS'!B29)</f>
        <v>Laisse Reflect Gomme avec Poignée</v>
      </c>
      <c r="C28" s="20">
        <f>IF($A28=0,0,VLOOKUP($A28,'BASE PRODUITS'!$A:$I,9,0))</f>
        <v>2</v>
      </c>
      <c r="D28" s="21">
        <f ca="1">SUMIF('JOURNAL STOCKS'!$B$7:$E$199,'ETAT DES STOCKS'!A29,'JOURNAL STOCKS'!$D$7:$D$199)</f>
        <v>0</v>
      </c>
      <c r="E28" s="21">
        <f ca="1">SUMIF('JOURNAL STOCKS'!$B$7:$E$199,'ETAT DES STOCKS'!A29,'JOURNAL STOCKS'!$E$7:$E$199)</f>
        <v>0</v>
      </c>
      <c r="F28" s="21">
        <f ca="1">SUMIF('JOURNAL STOCKS'!$B$7:$E$199,'ETAT DES STOCKS'!A29,'JOURNAL STOCKS'!$F$7:$F$199)</f>
        <v>0</v>
      </c>
      <c r="G28" s="6">
        <f t="shared" ca="1" si="1"/>
        <v>2</v>
      </c>
      <c r="H28" s="21">
        <f ca="1">G28*'BASE PRODUITS'!E29</f>
        <v>9.6999999999999993</v>
      </c>
      <c r="I28" s="21">
        <f ca="1">SUM('BASE PRODUITS'!F29*G28)</f>
        <v>14</v>
      </c>
    </row>
    <row r="29" spans="1:9" ht="16.5" thickBot="1">
      <c r="A29" s="42">
        <f>'BASE PRODUITS'!A28</f>
        <v>48647</v>
      </c>
      <c r="B29" s="7" t="str">
        <f>IF(ISBLANK('BASE PRODUITS'!B28),"",'BASE PRODUITS'!B28)</f>
        <v>Zooplus Lanceur de Balle</v>
      </c>
      <c r="C29" s="20">
        <f>IF($A29=0,0,VLOOKUP($A29,'BASE PRODUITS'!$A:$I,9,0))</f>
        <v>9</v>
      </c>
      <c r="D29" s="21">
        <f ca="1">SUMIF('JOURNAL STOCKS'!$B$7:$E$199,'ETAT DES STOCKS'!A28,'JOURNAL STOCKS'!$D$7:$D$199)</f>
        <v>0</v>
      </c>
      <c r="E29" s="21">
        <f ca="1">SUMIF('JOURNAL STOCKS'!$B$7:$E$199,'ETAT DES STOCKS'!A28,'JOURNAL STOCKS'!$E$7:$E$199)</f>
        <v>0</v>
      </c>
      <c r="F29" s="21">
        <f ca="1">SUMIF('JOURNAL STOCKS'!$B$7:$E$199,'ETAT DES STOCKS'!A28,'JOURNAL STOCKS'!$F$7:$F$199)</f>
        <v>0</v>
      </c>
      <c r="G29" s="6">
        <f t="shared" ca="1" si="1"/>
        <v>9</v>
      </c>
      <c r="H29" s="21">
        <f ca="1">G29*'BASE PRODUITS'!E28</f>
        <v>27</v>
      </c>
      <c r="I29" s="21">
        <f ca="1">SUM('BASE PRODUITS'!F28*G29)</f>
        <v>45</v>
      </c>
    </row>
    <row r="30" spans="1:9" ht="16.5" thickBot="1">
      <c r="A30" s="42">
        <f>'BASE PRODUITS'!A30</f>
        <v>100771</v>
      </c>
      <c r="B30" s="7" t="str">
        <f>IF(ISBLANK('BASE PRODUITS'!B30),"",'BASE PRODUITS'!B30)</f>
        <v>Laisse Reflect Gomme avec Poignée</v>
      </c>
      <c r="C30" s="20">
        <f>IF($A30=0,0,VLOOKUP($A30,'BASE PRODUITS'!$A:$I,9,0))</f>
        <v>2</v>
      </c>
      <c r="D30" s="21">
        <f ca="1">SUMIF('JOURNAL STOCKS'!$B$7:$E$199,'ETAT DES STOCKS'!A30,'JOURNAL STOCKS'!$D$7:$D$199)</f>
        <v>0</v>
      </c>
      <c r="E30" s="21">
        <f ca="1">SUMIF('JOURNAL STOCKS'!$B$7:$E$199,'ETAT DES STOCKS'!A30,'JOURNAL STOCKS'!$E$7:$E$199)</f>
        <v>0</v>
      </c>
      <c r="F30" s="21">
        <f ca="1">SUMIF('JOURNAL STOCKS'!$B$7:$E$199,'ETAT DES STOCKS'!A30,'JOURNAL STOCKS'!$F$7:$F$199)</f>
        <v>0</v>
      </c>
      <c r="G30" s="6">
        <f t="shared" ca="1" si="1"/>
        <v>2</v>
      </c>
      <c r="H30" s="21">
        <f ca="1">G30*'BASE PRODUITS'!E30</f>
        <v>11.78</v>
      </c>
      <c r="I30" s="21">
        <f ca="1">SUM('BASE PRODUITS'!F30*G30)</f>
        <v>14</v>
      </c>
    </row>
    <row r="31" spans="1:9" ht="16.5" thickBot="1">
      <c r="A31" s="42">
        <f>'BASE PRODUITS'!A31</f>
        <v>100773</v>
      </c>
      <c r="B31" s="7" t="str">
        <f>IF(ISBLANK('BASE PRODUITS'!B31),"",'BASE PRODUITS'!B31)</f>
        <v>Longe Reflect Gomme sans Poignée</v>
      </c>
      <c r="C31" s="20">
        <f>IF($A31=0,0,VLOOKUP($A31,'BASE PRODUITS'!$A:$I,9,0))</f>
        <v>1</v>
      </c>
      <c r="D31" s="21">
        <f ca="1">SUMIF('JOURNAL STOCKS'!$B$7:$E$199,'ETAT DES STOCKS'!A31,'JOURNAL STOCKS'!$D$7:$D$199)</f>
        <v>0</v>
      </c>
      <c r="E31" s="21">
        <f ca="1">SUMIF('JOURNAL STOCKS'!$B$7:$E$199,'ETAT DES STOCKS'!A31,'JOURNAL STOCKS'!$E$7:$E$199)</f>
        <v>0</v>
      </c>
      <c r="F31" s="21">
        <f ca="1">SUMIF('JOURNAL STOCKS'!$B$7:$E$199,'ETAT DES STOCKS'!A31,'JOURNAL STOCKS'!$F$7:$F$199)</f>
        <v>0</v>
      </c>
      <c r="G31" s="6">
        <f t="shared" ca="1" si="1"/>
        <v>1</v>
      </c>
      <c r="H31" s="21">
        <f ca="1">G31*'BASE PRODUITS'!E31</f>
        <v>10.54</v>
      </c>
      <c r="I31" s="21">
        <f ca="1">SUM('BASE PRODUITS'!F31*G31)</f>
        <v>15</v>
      </c>
    </row>
    <row r="32" spans="1:9" ht="16.5" thickBot="1">
      <c r="A32" s="42">
        <f>'BASE PRODUITS'!A32</f>
        <v>100800</v>
      </c>
      <c r="B32" s="7" t="str">
        <f>IF(ISBLANK('BASE PRODUITS'!B32),"",'BASE PRODUITS'!B32)</f>
        <v>Soft Gomme courte</v>
      </c>
      <c r="C32" s="20">
        <f>IF($A32=0,0,VLOOKUP($A32,'BASE PRODUITS'!$A:$I,9,0))</f>
        <v>1</v>
      </c>
      <c r="D32" s="21">
        <f ca="1">SUMIF('JOURNAL STOCKS'!$B$7:$E$199,'ETAT DES STOCKS'!A32,'JOURNAL STOCKS'!$D$7:$D$199)</f>
        <v>0</v>
      </c>
      <c r="E32" s="21">
        <f ca="1">SUMIF('JOURNAL STOCKS'!$B$7:$E$199,'ETAT DES STOCKS'!A32,'JOURNAL STOCKS'!$E$7:$E$199)</f>
        <v>0</v>
      </c>
      <c r="F32" s="21">
        <f ca="1">SUMIF('JOURNAL STOCKS'!$B$7:$E$199,'ETAT DES STOCKS'!A32,'JOURNAL STOCKS'!$F$7:$F$199)</f>
        <v>0</v>
      </c>
      <c r="G32" s="6">
        <f t="shared" ca="1" si="1"/>
        <v>1</v>
      </c>
      <c r="H32" s="21">
        <f ca="1">G32*'BASE PRODUITS'!E32</f>
        <v>3.22</v>
      </c>
      <c r="I32" s="21">
        <f ca="1">SUM('BASE PRODUITS'!F32*G32)</f>
        <v>4</v>
      </c>
    </row>
    <row r="33" spans="1:9" ht="16.5" thickBot="1">
      <c r="A33" s="42">
        <f>'BASE PRODUITS'!A33</f>
        <v>100805</v>
      </c>
      <c r="B33" s="7" t="str">
        <f>IF(ISBLANK('BASE PRODUITS'!B33),"",'BASE PRODUITS'!B33)</f>
        <v>Multiposition Soft Gomme</v>
      </c>
      <c r="C33" s="20">
        <f>IF($A33=0,0,VLOOKUP($A33,'BASE PRODUITS'!$A:$I,9,0))</f>
        <v>10</v>
      </c>
      <c r="D33" s="21">
        <f ca="1">SUMIF('JOURNAL STOCKS'!$B$7:$E$199,'ETAT DES STOCKS'!A33,'JOURNAL STOCKS'!$D$7:$D$199)</f>
        <v>0</v>
      </c>
      <c r="E33" s="21">
        <f ca="1">SUMIF('JOURNAL STOCKS'!$B$7:$E$199,'ETAT DES STOCKS'!A33,'JOURNAL STOCKS'!$E$7:$E$199)</f>
        <v>0</v>
      </c>
      <c r="F33" s="21">
        <f ca="1">SUMIF('JOURNAL STOCKS'!$B$7:$E$199,'ETAT DES STOCKS'!A33,'JOURNAL STOCKS'!$F$7:$F$199)</f>
        <v>0</v>
      </c>
      <c r="G33" s="6">
        <f t="shared" ca="1" si="1"/>
        <v>10</v>
      </c>
      <c r="H33" s="21">
        <f ca="1">G33*'BASE PRODUITS'!E33</f>
        <v>112.69999999999999</v>
      </c>
      <c r="I33" s="21">
        <f ca="1">SUM('BASE PRODUITS'!F33*G33)</f>
        <v>130</v>
      </c>
    </row>
    <row r="34" spans="1:9" ht="16.5" thickBot="1">
      <c r="A34" s="42">
        <f>'BASE PRODUITS'!A34</f>
        <v>100817</v>
      </c>
      <c r="B34" s="7" t="str">
        <f>IF(ISBLANK('BASE PRODUITS'!B34),"",'BASE PRODUITS'!B34)</f>
        <v xml:space="preserve">Laisse avec Poignée </v>
      </c>
      <c r="C34" s="20">
        <f>IF($A34=0,0,VLOOKUP($A34,'BASE PRODUITS'!$A:$I,9,0))</f>
        <v>1</v>
      </c>
      <c r="D34" s="21">
        <f ca="1">SUMIF('JOURNAL STOCKS'!$B$7:$E$199,'ETAT DES STOCKS'!A34,'JOURNAL STOCKS'!$D$7:$D$199)</f>
        <v>0</v>
      </c>
      <c r="E34" s="21">
        <f ca="1">SUMIF('JOURNAL STOCKS'!$B$7:$E$199,'ETAT DES STOCKS'!A34,'JOURNAL STOCKS'!$E$7:$E$199)</f>
        <v>0</v>
      </c>
      <c r="F34" s="21">
        <f ca="1">SUMIF('JOURNAL STOCKS'!$B$7:$E$199,'ETAT DES STOCKS'!A34,'JOURNAL STOCKS'!$F$7:$F$199)</f>
        <v>0</v>
      </c>
      <c r="G34" s="6">
        <f t="shared" ca="1" si="1"/>
        <v>1</v>
      </c>
      <c r="H34" s="21">
        <f ca="1">G34*'BASE PRODUITS'!E34</f>
        <v>7.46</v>
      </c>
      <c r="I34" s="21">
        <f ca="1">SUM('BASE PRODUITS'!F34*G34)</f>
        <v>8</v>
      </c>
    </row>
    <row r="35" spans="1:9" ht="16.5" thickBot="1">
      <c r="A35" s="42">
        <f>'BASE PRODUITS'!A35</f>
        <v>100819</v>
      </c>
      <c r="B35" s="7" t="str">
        <f>IF(ISBLANK('BASE PRODUITS'!B35),"",'BASE PRODUITS'!B35)</f>
        <v>Multiposition Soft Gomme</v>
      </c>
      <c r="C35" s="20">
        <f>IF($A35=0,0,VLOOKUP($A35,'BASE PRODUITS'!$A:$I,9,0))</f>
        <v>8</v>
      </c>
      <c r="D35" s="21">
        <f ca="1">SUMIF('JOURNAL STOCKS'!$B$7:$E$199,'ETAT DES STOCKS'!A35,'JOURNAL STOCKS'!$D$7:$D$199)</f>
        <v>0</v>
      </c>
      <c r="E35" s="21">
        <f ca="1">SUMIF('JOURNAL STOCKS'!$B$7:$E$199,'ETAT DES STOCKS'!A35,'JOURNAL STOCKS'!$E$7:$E$199)</f>
        <v>1</v>
      </c>
      <c r="F35" s="21">
        <f ca="1">SUMIF('JOURNAL STOCKS'!$B$7:$E$199,'ETAT DES STOCKS'!A35,'JOURNAL STOCKS'!$F$7:$F$199)</f>
        <v>0</v>
      </c>
      <c r="G35" s="6">
        <f t="shared" ca="1" si="1"/>
        <v>7</v>
      </c>
      <c r="H35" s="21">
        <f ca="1">G35*'BASE PRODUITS'!E35</f>
        <v>79.03</v>
      </c>
      <c r="I35" s="21">
        <f ca="1">SUM('BASE PRODUITS'!F35*G35)</f>
        <v>91</v>
      </c>
    </row>
    <row r="36" spans="1:9" ht="16.5" thickBot="1">
      <c r="A36" s="42">
        <f>'BASE PRODUITS'!A36</f>
        <v>100840</v>
      </c>
      <c r="B36" s="7" t="str">
        <f>IF(ISBLANK('BASE PRODUITS'!B36),"",'BASE PRODUITS'!B36)</f>
        <v>Multiposition Gomme</v>
      </c>
      <c r="C36" s="20">
        <f>IF($A36=0,0,VLOOKUP($A36,'BASE PRODUITS'!$A:$I,9,0))</f>
        <v>1</v>
      </c>
      <c r="D36" s="21">
        <f ca="1">SUMIF('JOURNAL STOCKS'!$B$7:$E$199,'ETAT DES STOCKS'!A36,'JOURNAL STOCKS'!$D$7:$D$199)</f>
        <v>0</v>
      </c>
      <c r="E36" s="21">
        <f ca="1">SUMIF('JOURNAL STOCKS'!$B$7:$E$199,'ETAT DES STOCKS'!A36,'JOURNAL STOCKS'!$E$7:$E$199)</f>
        <v>0</v>
      </c>
      <c r="F36" s="21">
        <f ca="1">SUMIF('JOURNAL STOCKS'!$B$7:$E$199,'ETAT DES STOCKS'!A36,'JOURNAL STOCKS'!$F$7:$F$199)</f>
        <v>0</v>
      </c>
      <c r="G36" s="6">
        <f t="shared" ca="1" si="1"/>
        <v>1</v>
      </c>
      <c r="H36" s="21">
        <f ca="1">G36*'BASE PRODUITS'!E36</f>
        <v>10.28</v>
      </c>
      <c r="I36" s="21">
        <f ca="1">SUM('BASE PRODUITS'!F36*G36)</f>
        <v>13</v>
      </c>
    </row>
    <row r="37" spans="1:9" ht="16.5" thickBot="1">
      <c r="A37" s="42">
        <f>'BASE PRODUITS'!A37</f>
        <v>100859</v>
      </c>
      <c r="B37" s="7" t="str">
        <f>IF(ISBLANK('BASE PRODUITS'!B37),"",'BASE PRODUITS'!B37)</f>
        <v>Multiposition Gomme</v>
      </c>
      <c r="C37" s="20">
        <f>IF($A37=0,0,VLOOKUP($A37,'BASE PRODUITS'!$A:$I,9,0))</f>
        <v>1</v>
      </c>
      <c r="D37" s="21">
        <f ca="1">SUMIF('JOURNAL STOCKS'!$B$7:$E$199,'ETAT DES STOCKS'!A37,'JOURNAL STOCKS'!$D$7:$D$199)</f>
        <v>0</v>
      </c>
      <c r="E37" s="21">
        <f ca="1">SUMIF('JOURNAL STOCKS'!$B$7:$E$199,'ETAT DES STOCKS'!A37,'JOURNAL STOCKS'!$E$7:$E$199)</f>
        <v>0</v>
      </c>
      <c r="F37" s="21">
        <f ca="1">SUMIF('JOURNAL STOCKS'!$B$7:$E$199,'ETAT DES STOCKS'!A37,'JOURNAL STOCKS'!$F$7:$F$199)</f>
        <v>0</v>
      </c>
      <c r="G37" s="6">
        <f t="shared" ca="1" si="1"/>
        <v>1</v>
      </c>
      <c r="H37" s="21">
        <f ca="1">G37*'BASE PRODUITS'!E37</f>
        <v>9.61</v>
      </c>
      <c r="I37" s="21">
        <f ca="1">SUM('BASE PRODUITS'!F37*G37)</f>
        <v>12</v>
      </c>
    </row>
    <row r="38" spans="1:9" ht="16.5" thickBot="1">
      <c r="A38" s="42">
        <f>'BASE PRODUITS'!A38</f>
        <v>100860</v>
      </c>
      <c r="B38" s="7" t="str">
        <f>IF(ISBLANK('BASE PRODUITS'!B38),"",'BASE PRODUITS'!B38)</f>
        <v>Multiposition Gomme</v>
      </c>
      <c r="C38" s="20">
        <f>IF($A38=0,0,VLOOKUP($A38,'BASE PRODUITS'!$A:$I,9,0))</f>
        <v>1</v>
      </c>
      <c r="D38" s="21">
        <f ca="1">SUMIF('JOURNAL STOCKS'!$B$7:$E$199,'ETAT DES STOCKS'!A38,'JOURNAL STOCKS'!$D$7:$D$199)</f>
        <v>0</v>
      </c>
      <c r="E38" s="21">
        <f ca="1">SUMIF('JOURNAL STOCKS'!$B$7:$E$199,'ETAT DES STOCKS'!A38,'JOURNAL STOCKS'!$E$7:$E$199)</f>
        <v>1</v>
      </c>
      <c r="F38" s="21">
        <f ca="1">SUMIF('JOURNAL STOCKS'!$B$7:$E$199,'ETAT DES STOCKS'!A38,'JOURNAL STOCKS'!$F$7:$F$199)</f>
        <v>0</v>
      </c>
      <c r="G38" s="6">
        <f t="shared" ref="G38:G69" ca="1" si="2">C38+D38-E38-F38</f>
        <v>0</v>
      </c>
      <c r="H38" s="21">
        <f ca="1">G38*'BASE PRODUITS'!E38</f>
        <v>0</v>
      </c>
      <c r="I38" s="21">
        <f ca="1">SUM('BASE PRODUITS'!F38*G38)</f>
        <v>0</v>
      </c>
    </row>
    <row r="39" spans="1:9" ht="16.5" thickBot="1">
      <c r="A39" s="42">
        <f>'BASE PRODUITS'!A39</f>
        <v>100870</v>
      </c>
      <c r="B39" s="7" t="str">
        <f>IF(ISBLANK('BASE PRODUITS'!B39),"",'BASE PRODUITS'!B39)</f>
        <v>Courte Gomme</v>
      </c>
      <c r="C39" s="20">
        <f>IF($A39=0,0,VLOOKUP($A39,'BASE PRODUITS'!$A:$I,9,0))</f>
        <v>1</v>
      </c>
      <c r="D39" s="21">
        <f ca="1">SUMIF('JOURNAL STOCKS'!$B$7:$E$199,'ETAT DES STOCKS'!A39,'JOURNAL STOCKS'!$D$7:$D$199)</f>
        <v>0</v>
      </c>
      <c r="E39" s="21">
        <f ca="1">SUMIF('JOURNAL STOCKS'!$B$7:$E$199,'ETAT DES STOCKS'!A39,'JOURNAL STOCKS'!$E$7:$E$199)</f>
        <v>0</v>
      </c>
      <c r="F39" s="21">
        <f ca="1">SUMIF('JOURNAL STOCKS'!$B$7:$E$199,'ETAT DES STOCKS'!A39,'JOURNAL STOCKS'!$F$7:$F$199)</f>
        <v>0</v>
      </c>
      <c r="G39" s="6">
        <f t="shared" ca="1" si="2"/>
        <v>1</v>
      </c>
      <c r="H39" s="21">
        <f ca="1">G39*'BASE PRODUITS'!E39</f>
        <v>3.11</v>
      </c>
      <c r="I39" s="21">
        <f ca="1">SUM('BASE PRODUITS'!F39*G39)</f>
        <v>3.5</v>
      </c>
    </row>
    <row r="40" spans="1:9" ht="16.5" thickBot="1">
      <c r="A40" s="42">
        <f>'BASE PRODUITS'!A40</f>
        <v>100879</v>
      </c>
      <c r="B40" s="7" t="str">
        <f>IF(ISBLANK('BASE PRODUITS'!B40),"",'BASE PRODUITS'!B40)</f>
        <v>Multiposition Gomme</v>
      </c>
      <c r="C40" s="20">
        <f>IF($A40=0,0,VLOOKUP($A40,'BASE PRODUITS'!$A:$I,9,0))</f>
        <v>1</v>
      </c>
      <c r="D40" s="21">
        <f ca="1">SUMIF('JOURNAL STOCKS'!$B$7:$E$199,'ETAT DES STOCKS'!A40,'JOURNAL STOCKS'!$D$7:$D$199)</f>
        <v>0</v>
      </c>
      <c r="E40" s="21">
        <f ca="1">SUMIF('JOURNAL STOCKS'!$B$7:$E$199,'ETAT DES STOCKS'!A40,'JOURNAL STOCKS'!$E$7:$E$199)</f>
        <v>0</v>
      </c>
      <c r="F40" s="21">
        <f ca="1">SUMIF('JOURNAL STOCKS'!$B$7:$E$199,'ETAT DES STOCKS'!A40,'JOURNAL STOCKS'!$F$7:$F$199)</f>
        <v>0</v>
      </c>
      <c r="G40" s="6">
        <f t="shared" ca="1" si="2"/>
        <v>1</v>
      </c>
      <c r="H40" s="21">
        <f ca="1">G40*'BASE PRODUITS'!E40</f>
        <v>9.61</v>
      </c>
      <c r="I40" s="21">
        <f ca="1">SUM('BASE PRODUITS'!F40*G40)</f>
        <v>12</v>
      </c>
    </row>
    <row r="41" spans="1:9" ht="16.5" thickBot="1">
      <c r="A41" s="42">
        <f>'BASE PRODUITS'!A41</f>
        <v>100881</v>
      </c>
      <c r="B41" s="7" t="str">
        <f>IF(ISBLANK('BASE PRODUITS'!B41),"",'BASE PRODUITS'!B41)</f>
        <v>Longe Color Gomme sans Poignée</v>
      </c>
      <c r="C41" s="20">
        <f>IF($A41=0,0,VLOOKUP($A41,'BASE PRODUITS'!$A:$I,9,0))</f>
        <v>1</v>
      </c>
      <c r="D41" s="21">
        <f ca="1">SUMIF('JOURNAL STOCKS'!$B$7:$E$199,'ETAT DES STOCKS'!A41,'JOURNAL STOCKS'!$D$7:$D$199)</f>
        <v>0</v>
      </c>
      <c r="E41" s="21">
        <f ca="1">SUMIF('JOURNAL STOCKS'!$B$7:$E$199,'ETAT DES STOCKS'!A41,'JOURNAL STOCKS'!$E$7:$E$199)</f>
        <v>0</v>
      </c>
      <c r="F41" s="21">
        <f ca="1">SUMIF('JOURNAL STOCKS'!$B$7:$E$199,'ETAT DES STOCKS'!A41,'JOURNAL STOCKS'!$F$7:$F$199)</f>
        <v>0</v>
      </c>
      <c r="G41" s="6">
        <f t="shared" ca="1" si="2"/>
        <v>1</v>
      </c>
      <c r="H41" s="21">
        <f ca="1">G41*'BASE PRODUITS'!E41</f>
        <v>7.21</v>
      </c>
      <c r="I41" s="21">
        <f ca="1">SUM('BASE PRODUITS'!F41*G41)</f>
        <v>9</v>
      </c>
    </row>
    <row r="42" spans="1:9" ht="16.5" thickBot="1">
      <c r="A42" s="42">
        <f>'BASE PRODUITS'!A42</f>
        <v>100900</v>
      </c>
      <c r="B42" s="7" t="str">
        <f>IF(ISBLANK('BASE PRODUITS'!B42),"",'BASE PRODUITS'!B42)</f>
        <v>Multiposition Gomme</v>
      </c>
      <c r="C42" s="20">
        <f>IF($A42=0,0,VLOOKUP($A42,'BASE PRODUITS'!$A:$I,9,0))</f>
        <v>1</v>
      </c>
      <c r="D42" s="21">
        <f ca="1">SUMIF('JOURNAL STOCKS'!$B$7:$E$199,'ETAT DES STOCKS'!A42,'JOURNAL STOCKS'!$D$7:$D$199)</f>
        <v>0</v>
      </c>
      <c r="E42" s="21">
        <f ca="1">SUMIF('JOURNAL STOCKS'!$B$7:$E$199,'ETAT DES STOCKS'!A42,'JOURNAL STOCKS'!$E$7:$E$199)</f>
        <v>0</v>
      </c>
      <c r="F42" s="21">
        <f ca="1">SUMIF('JOURNAL STOCKS'!$B$7:$E$199,'ETAT DES STOCKS'!A42,'JOURNAL STOCKS'!$F$7:$F$199)</f>
        <v>0</v>
      </c>
      <c r="G42" s="6">
        <f t="shared" ca="1" si="2"/>
        <v>1</v>
      </c>
      <c r="H42" s="21">
        <f ca="1">G42*'BASE PRODUITS'!E42</f>
        <v>10.01</v>
      </c>
      <c r="I42" s="21">
        <f ca="1">SUM('BASE PRODUITS'!F42*G42)</f>
        <v>13</v>
      </c>
    </row>
    <row r="43" spans="1:9" ht="16.5" thickBot="1">
      <c r="A43" s="42">
        <f>'BASE PRODUITS'!A43</f>
        <v>140063</v>
      </c>
      <c r="B43" s="7" t="str">
        <f>IF(ISBLANK('BASE PRODUITS'!B43),"",'BASE PRODUITS'!B43)</f>
        <v>Longe de Dressage Coton</v>
      </c>
      <c r="C43" s="20">
        <f>IF($A43=0,0,VLOOKUP($A43,'BASE PRODUITS'!$A:$I,9,0))</f>
        <v>1</v>
      </c>
      <c r="D43" s="21">
        <f ca="1">SUMIF('JOURNAL STOCKS'!$B$7:$E$199,'ETAT DES STOCKS'!A43,'JOURNAL STOCKS'!$D$7:$D$199)</f>
        <v>0</v>
      </c>
      <c r="E43" s="21">
        <f ca="1">SUMIF('JOURNAL STOCKS'!$B$7:$E$199,'ETAT DES STOCKS'!A43,'JOURNAL STOCKS'!$E$7:$E$199)</f>
        <v>0</v>
      </c>
      <c r="F43" s="21">
        <f ca="1">SUMIF('JOURNAL STOCKS'!$B$7:$E$199,'ETAT DES STOCKS'!A43,'JOURNAL STOCKS'!$F$7:$F$199)</f>
        <v>0</v>
      </c>
      <c r="G43" s="6">
        <f t="shared" ca="1" si="2"/>
        <v>1</v>
      </c>
      <c r="H43" s="21">
        <f ca="1">G43*'BASE PRODUITS'!E43</f>
        <v>15.43</v>
      </c>
      <c r="I43" s="21">
        <f ca="1">SUM('BASE PRODUITS'!F43*G43)</f>
        <v>17</v>
      </c>
    </row>
    <row r="44" spans="1:9" ht="16.5" thickBot="1">
      <c r="A44" s="42">
        <f>'BASE PRODUITS'!A44</f>
        <v>140064</v>
      </c>
      <c r="B44" s="7" t="str">
        <f>IF(ISBLANK('BASE PRODUITS'!B44),"",'BASE PRODUITS'!B44)</f>
        <v>Longe de Dressage Coton</v>
      </c>
      <c r="C44" s="20">
        <f>IF($A44=0,0,VLOOKUP($A44,'BASE PRODUITS'!$A:$I,9,0))</f>
        <v>1</v>
      </c>
      <c r="D44" s="21">
        <f ca="1">SUMIF('JOURNAL STOCKS'!$B$7:$E$199,'ETAT DES STOCKS'!A44,'JOURNAL STOCKS'!$D$7:$D$199)</f>
        <v>0</v>
      </c>
      <c r="E44" s="21">
        <f ca="1">SUMIF('JOURNAL STOCKS'!$B$7:$E$199,'ETAT DES STOCKS'!A44,'JOURNAL STOCKS'!$E$7:$E$199)</f>
        <v>0</v>
      </c>
      <c r="F44" s="21">
        <f ca="1">SUMIF('JOURNAL STOCKS'!$B$7:$E$199,'ETAT DES STOCKS'!A44,'JOURNAL STOCKS'!$F$7:$F$199)</f>
        <v>0</v>
      </c>
      <c r="G44" s="6">
        <f t="shared" ca="1" si="2"/>
        <v>1</v>
      </c>
      <c r="H44" s="21">
        <f ca="1">G44*'BASE PRODUITS'!E44</f>
        <v>26.68</v>
      </c>
      <c r="I44" s="21">
        <f ca="1">SUM('BASE PRODUITS'!F44*G44)</f>
        <v>28</v>
      </c>
    </row>
    <row r="45" spans="1:9" ht="16.5" thickBot="1">
      <c r="A45" s="42">
        <f>'BASE PRODUITS'!A45</f>
        <v>162976</v>
      </c>
      <c r="B45" s="7" t="str">
        <f>IF(ISBLANK('BASE PRODUITS'!B45),"",'BASE PRODUITS'!B45)</f>
        <v xml:space="preserve">Laisse Lasso Biothane </v>
      </c>
      <c r="C45" s="20">
        <f>IF($A45=0,0,VLOOKUP($A45,'BASE PRODUITS'!$A:$I,9,0))</f>
        <v>1</v>
      </c>
      <c r="D45" s="21">
        <f ca="1">SUMIF('JOURNAL STOCKS'!$B$7:$E$199,'ETAT DES STOCKS'!A45,'JOURNAL STOCKS'!$D$7:$D$199)</f>
        <v>0</v>
      </c>
      <c r="E45" s="21">
        <f ca="1">SUMIF('JOURNAL STOCKS'!$B$7:$E$199,'ETAT DES STOCKS'!A45,'JOURNAL STOCKS'!$E$7:$E$199)</f>
        <v>0</v>
      </c>
      <c r="F45" s="21">
        <f ca="1">SUMIF('JOURNAL STOCKS'!$B$7:$E$199,'ETAT DES STOCKS'!A45,'JOURNAL STOCKS'!$F$7:$F$199)</f>
        <v>0</v>
      </c>
      <c r="G45" s="6">
        <f t="shared" ca="1" si="2"/>
        <v>1</v>
      </c>
      <c r="H45" s="21">
        <f ca="1">G45*'BASE PRODUITS'!E45</f>
        <v>9.76</v>
      </c>
      <c r="I45" s="21">
        <f ca="1">SUM('BASE PRODUITS'!F45*G45)</f>
        <v>11</v>
      </c>
    </row>
    <row r="46" spans="1:9" ht="16.5" thickBot="1">
      <c r="A46" s="42">
        <f>'BASE PRODUITS'!A46</f>
        <v>162982</v>
      </c>
      <c r="B46" s="7" t="str">
        <f>IF(ISBLANK('BASE PRODUITS'!B46),"",'BASE PRODUITS'!B46)</f>
        <v>Laisse Biothane</v>
      </c>
      <c r="C46" s="20">
        <f>IF($A46=0,0,VLOOKUP($A46,'BASE PRODUITS'!$A:$I,9,0))</f>
        <v>1</v>
      </c>
      <c r="D46" s="21">
        <f ca="1">SUMIF('JOURNAL STOCKS'!$B$7:$E$199,'ETAT DES STOCKS'!A46,'JOURNAL STOCKS'!$D$7:$D$199)</f>
        <v>0</v>
      </c>
      <c r="E46" s="21">
        <f ca="1">SUMIF('JOURNAL STOCKS'!$B$7:$E$199,'ETAT DES STOCKS'!A46,'JOURNAL STOCKS'!$E$7:$E$199)</f>
        <v>0</v>
      </c>
      <c r="F46" s="21">
        <f ca="1">SUMIF('JOURNAL STOCKS'!$B$7:$E$199,'ETAT DES STOCKS'!A46,'JOURNAL STOCKS'!$F$7:$F$199)</f>
        <v>0</v>
      </c>
      <c r="G46" s="6">
        <f t="shared" ca="1" si="2"/>
        <v>1</v>
      </c>
      <c r="H46" s="21">
        <f ca="1">G46*'BASE PRODUITS'!E46</f>
        <v>16.14</v>
      </c>
      <c r="I46" s="21">
        <f ca="1">SUM('BASE PRODUITS'!F46*G46)</f>
        <v>17.5</v>
      </c>
    </row>
    <row r="47" spans="1:9" ht="16.5" thickBot="1">
      <c r="A47" s="42">
        <f>'BASE PRODUITS'!A48</f>
        <v>163001</v>
      </c>
      <c r="B47" s="7" t="str">
        <f>IF(ISBLANK('BASE PRODUITS'!B48),"",'BASE PRODUITS'!B48)</f>
        <v>Laisse Biothane Fluo</v>
      </c>
      <c r="C47" s="20">
        <f>IF($A47=0,0,VLOOKUP($A47,'BASE PRODUITS'!$A:$I,9,0))</f>
        <v>1</v>
      </c>
      <c r="D47" s="21">
        <f ca="1">SUMIF('JOURNAL STOCKS'!$B$7:$E$199,'ETAT DES STOCKS'!A48,'JOURNAL STOCKS'!$D$7:$D$199)</f>
        <v>0</v>
      </c>
      <c r="E47" s="21">
        <f ca="1">SUMIF('JOURNAL STOCKS'!$B$7:$E$199,'ETAT DES STOCKS'!A48,'JOURNAL STOCKS'!$E$7:$E$199)</f>
        <v>1</v>
      </c>
      <c r="F47" s="21">
        <f ca="1">SUMIF('JOURNAL STOCKS'!$B$7:$E$199,'ETAT DES STOCKS'!A48,'JOURNAL STOCKS'!$F$7:$F$199)</f>
        <v>0</v>
      </c>
      <c r="G47" s="6">
        <f t="shared" ca="1" si="2"/>
        <v>0</v>
      </c>
      <c r="H47" s="21">
        <f ca="1">G47*'BASE PRODUITS'!E48</f>
        <v>0</v>
      </c>
      <c r="I47" s="21">
        <f ca="1">SUM('BASE PRODUITS'!F48*G47)</f>
        <v>0</v>
      </c>
    </row>
    <row r="48" spans="1:9" ht="16.5" thickBot="1">
      <c r="A48" s="42">
        <f>'BASE PRODUITS'!A47</f>
        <v>162987</v>
      </c>
      <c r="B48" s="7" t="str">
        <f>IF(ISBLANK('BASE PRODUITS'!B47),"",'BASE PRODUITS'!B47)</f>
        <v>Multiposition Biothane</v>
      </c>
      <c r="C48" s="20">
        <f>IF($A48=0,0,VLOOKUP($A48,'BASE PRODUITS'!$A:$I,9,0))</f>
        <v>3</v>
      </c>
      <c r="D48" s="21">
        <f ca="1">SUMIF('JOURNAL STOCKS'!$B$7:$E$199,'ETAT DES STOCKS'!A47,'JOURNAL STOCKS'!$D$7:$D$199)</f>
        <v>0</v>
      </c>
      <c r="E48" s="21">
        <f ca="1">SUMIF('JOURNAL STOCKS'!$B$7:$E$199,'ETAT DES STOCKS'!A47,'JOURNAL STOCKS'!$E$7:$E$199)</f>
        <v>0</v>
      </c>
      <c r="F48" s="21">
        <f ca="1">SUMIF('JOURNAL STOCKS'!$B$7:$E$199,'ETAT DES STOCKS'!A47,'JOURNAL STOCKS'!$F$7:$F$199)</f>
        <v>0</v>
      </c>
      <c r="G48" s="6">
        <f t="shared" ca="1" si="2"/>
        <v>3</v>
      </c>
      <c r="H48" s="21">
        <f ca="1">G48*'BASE PRODUITS'!E47</f>
        <v>74.489999999999995</v>
      </c>
      <c r="I48" s="21">
        <f ca="1">SUM('BASE PRODUITS'!F47*G48)</f>
        <v>75</v>
      </c>
    </row>
    <row r="49" spans="1:9" ht="16.5" thickBot="1">
      <c r="A49" s="42">
        <f>'BASE PRODUITS'!A49</f>
        <v>190079</v>
      </c>
      <c r="B49" s="7" t="str">
        <f>IF(ISBLANK('BASE PRODUITS'!B49),"",'BASE PRODUITS'!B49)</f>
        <v>Harnais Halti</v>
      </c>
      <c r="C49" s="20">
        <f>IF($A49=0,0,VLOOKUP($A49,'BASE PRODUITS'!$A:$I,9,0))</f>
        <v>1</v>
      </c>
      <c r="D49" s="21">
        <f ca="1">SUMIF('JOURNAL STOCKS'!$B$7:$E$199,'ETAT DES STOCKS'!A49,'JOURNAL STOCKS'!$D$7:$D$199)</f>
        <v>0</v>
      </c>
      <c r="E49" s="21">
        <f ca="1">SUMIF('JOURNAL STOCKS'!$B$7:$E$199,'ETAT DES STOCKS'!A49,'JOURNAL STOCKS'!$E$7:$E$199)</f>
        <v>0</v>
      </c>
      <c r="F49" s="21">
        <f ca="1">SUMIF('JOURNAL STOCKS'!$B$7:$E$199,'ETAT DES STOCKS'!A49,'JOURNAL STOCKS'!$F$7:$F$199)</f>
        <v>0</v>
      </c>
      <c r="G49" s="6">
        <f t="shared" ca="1" si="2"/>
        <v>1</v>
      </c>
      <c r="H49" s="21">
        <f ca="1">G49*'BASE PRODUITS'!E49</f>
        <v>18.36</v>
      </c>
      <c r="I49" s="21">
        <f ca="1">SUM('BASE PRODUITS'!F49*G49)</f>
        <v>19.5</v>
      </c>
    </row>
    <row r="50" spans="1:9" ht="16.5" thickBot="1">
      <c r="A50" s="42">
        <f>'BASE PRODUITS'!A50</f>
        <v>190080</v>
      </c>
      <c r="B50" s="7" t="str">
        <f>IF(ISBLANK('BASE PRODUITS'!B50),"",'BASE PRODUITS'!B50)</f>
        <v>Harnais Halti</v>
      </c>
      <c r="C50" s="20">
        <f>IF($A50=0,0,VLOOKUP($A50,'BASE PRODUITS'!$A:$I,9,0))</f>
        <v>1</v>
      </c>
      <c r="D50" s="21">
        <f ca="1">SUMIF('JOURNAL STOCKS'!$B$7:$E$199,'ETAT DES STOCKS'!A50,'JOURNAL STOCKS'!$D$7:$D$199)</f>
        <v>0</v>
      </c>
      <c r="E50" s="21">
        <f ca="1">SUMIF('JOURNAL STOCKS'!$B$7:$E$199,'ETAT DES STOCKS'!A50,'JOURNAL STOCKS'!$E$7:$E$199)</f>
        <v>0</v>
      </c>
      <c r="F50" s="21">
        <f ca="1">SUMIF('JOURNAL STOCKS'!$B$7:$E$199,'ETAT DES STOCKS'!A50,'JOURNAL STOCKS'!$F$7:$F$199)</f>
        <v>0</v>
      </c>
      <c r="G50" s="6">
        <f t="shared" ca="1" si="2"/>
        <v>1</v>
      </c>
      <c r="H50" s="21">
        <f ca="1">G50*'BASE PRODUITS'!E50</f>
        <v>21</v>
      </c>
      <c r="I50" s="21">
        <f ca="1">SUM('BASE PRODUITS'!F50*G50)</f>
        <v>22</v>
      </c>
    </row>
    <row r="51" spans="1:9" ht="16.5" thickBot="1">
      <c r="A51" s="42">
        <f>'BASE PRODUITS'!A51</f>
        <v>200104</v>
      </c>
      <c r="B51" s="7" t="str">
        <f>IF(ISBLANK('BASE PRODUITS'!B51),"",'BASE PRODUITS'!B51)</f>
        <v>Muselière Police</v>
      </c>
      <c r="C51" s="20">
        <f>IF($A51=0,0,VLOOKUP($A51,'BASE PRODUITS'!$A:$I,9,0))</f>
        <v>1</v>
      </c>
      <c r="D51" s="21">
        <f ca="1">SUMIF('JOURNAL STOCKS'!$B$7:$E$199,'ETAT DES STOCKS'!A51,'JOURNAL STOCKS'!$D$7:$D$199)</f>
        <v>0</v>
      </c>
      <c r="E51" s="21">
        <f ca="1">SUMIF('JOURNAL STOCKS'!$B$7:$E$199,'ETAT DES STOCKS'!A51,'JOURNAL STOCKS'!$E$7:$E$199)</f>
        <v>0</v>
      </c>
      <c r="F51" s="21">
        <f ca="1">SUMIF('JOURNAL STOCKS'!$B$7:$E$199,'ETAT DES STOCKS'!A51,'JOURNAL STOCKS'!$F$7:$F$199)</f>
        <v>0</v>
      </c>
      <c r="G51" s="6">
        <f t="shared" ca="1" si="2"/>
        <v>1</v>
      </c>
      <c r="H51" s="21">
        <f ca="1">G51*'BASE PRODUITS'!E51</f>
        <v>13.33</v>
      </c>
      <c r="I51" s="21">
        <f ca="1">SUM('BASE PRODUITS'!F51*G51)</f>
        <v>19</v>
      </c>
    </row>
    <row r="52" spans="1:9" ht="16.5" thickBot="1">
      <c r="A52" s="42">
        <f>'BASE PRODUITS'!A52</f>
        <v>201001</v>
      </c>
      <c r="B52" s="7" t="str">
        <f>IF(ISBLANK('BASE PRODUITS'!B52),"",'BASE PRODUITS'!B52)</f>
        <v>Muselière Plastique</v>
      </c>
      <c r="C52" s="20">
        <f>IF($A52=0,0,VLOOKUP($A52,'BASE PRODUITS'!$A:$I,9,0))</f>
        <v>1</v>
      </c>
      <c r="D52" s="21">
        <f ca="1">SUMIF('JOURNAL STOCKS'!$B$7:$E$199,'ETAT DES STOCKS'!A52,'JOURNAL STOCKS'!$D$7:$D$199)</f>
        <v>0</v>
      </c>
      <c r="E52" s="21">
        <f ca="1">SUMIF('JOURNAL STOCKS'!$B$7:$E$199,'ETAT DES STOCKS'!A52,'JOURNAL STOCKS'!$E$7:$E$199)</f>
        <v>0</v>
      </c>
      <c r="F52" s="21">
        <f ca="1">SUMIF('JOURNAL STOCKS'!$B$7:$E$199,'ETAT DES STOCKS'!A52,'JOURNAL STOCKS'!$F$7:$F$199)</f>
        <v>0</v>
      </c>
      <c r="G52" s="6">
        <f t="shared" ca="1" si="2"/>
        <v>1</v>
      </c>
      <c r="H52" s="21">
        <f ca="1">G52*'BASE PRODUITS'!E52</f>
        <v>4.33</v>
      </c>
      <c r="I52" s="21">
        <f ca="1">SUM('BASE PRODUITS'!F52*G52)</f>
        <v>5</v>
      </c>
    </row>
    <row r="53" spans="1:9" ht="16.5" thickBot="1">
      <c r="A53" s="42">
        <f>'BASE PRODUITS'!A53</f>
        <v>201002</v>
      </c>
      <c r="B53" s="7" t="str">
        <f>IF(ISBLANK('BASE PRODUITS'!B53),"",'BASE PRODUITS'!B53)</f>
        <v>Muselière Plastique</v>
      </c>
      <c r="C53" s="20">
        <f>IF($A53=0,0,VLOOKUP($A53,'BASE PRODUITS'!$A:$I,9,0))</f>
        <v>1</v>
      </c>
      <c r="D53" s="21">
        <f ca="1">SUMIF('JOURNAL STOCKS'!$B$7:$E$199,'ETAT DES STOCKS'!A53,'JOURNAL STOCKS'!$D$7:$D$199)</f>
        <v>0</v>
      </c>
      <c r="E53" s="21">
        <f ca="1">SUMIF('JOURNAL STOCKS'!$B$7:$E$199,'ETAT DES STOCKS'!A53,'JOURNAL STOCKS'!$E$7:$E$199)</f>
        <v>0</v>
      </c>
      <c r="F53" s="21">
        <f ca="1">SUMIF('JOURNAL STOCKS'!$B$7:$E$199,'ETAT DES STOCKS'!A53,'JOURNAL STOCKS'!$F$7:$F$199)</f>
        <v>0</v>
      </c>
      <c r="G53" s="6">
        <f t="shared" ca="1" si="2"/>
        <v>1</v>
      </c>
      <c r="H53" s="21">
        <f ca="1">G53*'BASE PRODUITS'!E53</f>
        <v>4.6900000000000004</v>
      </c>
      <c r="I53" s="21">
        <f ca="1">SUM('BASE PRODUITS'!F53*G53)</f>
        <v>6</v>
      </c>
    </row>
    <row r="54" spans="1:9" ht="16.5" thickBot="1">
      <c r="A54" s="42">
        <f>'BASE PRODUITS'!A54</f>
        <v>201003</v>
      </c>
      <c r="B54" s="7" t="str">
        <f>IF(ISBLANK('BASE PRODUITS'!B54),"",'BASE PRODUITS'!B54)</f>
        <v>Muselière Plastique</v>
      </c>
      <c r="C54" s="20">
        <f>IF($A54=0,0,VLOOKUP($A54,'BASE PRODUITS'!$A:$I,9,0))</f>
        <v>1</v>
      </c>
      <c r="D54" s="21">
        <f ca="1">SUMIF('JOURNAL STOCKS'!$B$7:$E$199,'ETAT DES STOCKS'!A54,'JOURNAL STOCKS'!$D$7:$D$199)</f>
        <v>0</v>
      </c>
      <c r="E54" s="21">
        <f ca="1">SUMIF('JOURNAL STOCKS'!$B$7:$E$199,'ETAT DES STOCKS'!A54,'JOURNAL STOCKS'!$E$7:$E$199)</f>
        <v>0</v>
      </c>
      <c r="F54" s="21">
        <f ca="1">SUMIF('JOURNAL STOCKS'!$B$7:$E$199,'ETAT DES STOCKS'!A54,'JOURNAL STOCKS'!$F$7:$F$199)</f>
        <v>0</v>
      </c>
      <c r="G54" s="6">
        <f t="shared" ca="1" si="2"/>
        <v>1</v>
      </c>
      <c r="H54" s="21">
        <f ca="1">G54*'BASE PRODUITS'!E54</f>
        <v>4.9400000000000004</v>
      </c>
      <c r="I54" s="21">
        <f ca="1">SUM('BASE PRODUITS'!F54*G54)</f>
        <v>6.5</v>
      </c>
    </row>
    <row r="55" spans="1:9" ht="16.5" thickBot="1">
      <c r="A55" s="42">
        <f>'BASE PRODUITS'!A55</f>
        <v>201004</v>
      </c>
      <c r="B55" s="7" t="str">
        <f>IF(ISBLANK('BASE PRODUITS'!B55),"",'BASE PRODUITS'!B55)</f>
        <v>Muselière Plastique</v>
      </c>
      <c r="C55" s="20">
        <f>IF($A55=0,0,VLOOKUP($A55,'BASE PRODUITS'!$A:$I,9,0))</f>
        <v>1</v>
      </c>
      <c r="D55" s="21">
        <f ca="1">SUMIF('JOURNAL STOCKS'!$B$7:$E$199,'ETAT DES STOCKS'!A55,'JOURNAL STOCKS'!$D$7:$D$199)</f>
        <v>0</v>
      </c>
      <c r="E55" s="21">
        <f ca="1">SUMIF('JOURNAL STOCKS'!$B$7:$E$199,'ETAT DES STOCKS'!A55,'JOURNAL STOCKS'!$E$7:$E$199)</f>
        <v>0</v>
      </c>
      <c r="F55" s="21">
        <f ca="1">SUMIF('JOURNAL STOCKS'!$B$7:$E$199,'ETAT DES STOCKS'!A55,'JOURNAL STOCKS'!$F$7:$F$199)</f>
        <v>0</v>
      </c>
      <c r="G55" s="6">
        <f t="shared" ca="1" si="2"/>
        <v>1</v>
      </c>
      <c r="H55" s="21">
        <f ca="1">G55*'BASE PRODUITS'!E55</f>
        <v>5.71</v>
      </c>
      <c r="I55" s="21">
        <f ca="1">SUM('BASE PRODUITS'!F55*G55)</f>
        <v>7</v>
      </c>
    </row>
    <row r="56" spans="1:9" ht="16.5" thickBot="1">
      <c r="A56" s="42">
        <f>'BASE PRODUITS'!A56</f>
        <v>201005</v>
      </c>
      <c r="B56" s="7" t="str">
        <f>IF(ISBLANK('BASE PRODUITS'!B56),"",'BASE PRODUITS'!B56)</f>
        <v>Muselière Plastique</v>
      </c>
      <c r="C56" s="20">
        <f>IF($A56=0,0,VLOOKUP($A56,'BASE PRODUITS'!$A:$I,9,0))</f>
        <v>1</v>
      </c>
      <c r="D56" s="21">
        <f ca="1">SUMIF('JOURNAL STOCKS'!$B$7:$E$199,'ETAT DES STOCKS'!A56,'JOURNAL STOCKS'!$D$7:$D$199)</f>
        <v>0</v>
      </c>
      <c r="E56" s="21">
        <f ca="1">SUMIF('JOURNAL STOCKS'!$B$7:$E$199,'ETAT DES STOCKS'!A56,'JOURNAL STOCKS'!$E$7:$E$199)</f>
        <v>0</v>
      </c>
      <c r="F56" s="21">
        <f ca="1">SUMIF('JOURNAL STOCKS'!$B$7:$E$199,'ETAT DES STOCKS'!A56,'JOURNAL STOCKS'!$F$7:$F$199)</f>
        <v>0</v>
      </c>
      <c r="G56" s="6">
        <f t="shared" ca="1" si="2"/>
        <v>1</v>
      </c>
      <c r="H56" s="21">
        <f ca="1">G56*'BASE PRODUITS'!E56</f>
        <v>6.23</v>
      </c>
      <c r="I56" s="21">
        <f ca="1">SUM('BASE PRODUITS'!F56*G56)</f>
        <v>6.5</v>
      </c>
    </row>
    <row r="57" spans="1:9" ht="16.5" thickBot="1">
      <c r="A57" s="42">
        <f>'BASE PRODUITS'!A57</f>
        <v>201006</v>
      </c>
      <c r="B57" s="7" t="str">
        <f>IF(ISBLANK('BASE PRODUITS'!B57),"",'BASE PRODUITS'!B57)</f>
        <v>Muselière Plastique</v>
      </c>
      <c r="C57" s="20">
        <f>IF($A57=0,0,VLOOKUP($A57,'BASE PRODUITS'!$A:$I,9,0))</f>
        <v>1</v>
      </c>
      <c r="D57" s="21">
        <f ca="1">SUMIF('JOURNAL STOCKS'!$B$7:$E$199,'ETAT DES STOCKS'!A57,'JOURNAL STOCKS'!$D$7:$D$199)</f>
        <v>0</v>
      </c>
      <c r="E57" s="21">
        <f ca="1">SUMIF('JOURNAL STOCKS'!$B$7:$E$199,'ETAT DES STOCKS'!A57,'JOURNAL STOCKS'!$E$7:$E$199)</f>
        <v>0</v>
      </c>
      <c r="F57" s="21">
        <f ca="1">SUMIF('JOURNAL STOCKS'!$B$7:$E$199,'ETAT DES STOCKS'!A57,'JOURNAL STOCKS'!$F$7:$F$199)</f>
        <v>0</v>
      </c>
      <c r="G57" s="6">
        <f t="shared" ca="1" si="2"/>
        <v>1</v>
      </c>
      <c r="H57" s="21">
        <f ca="1">G57*'BASE PRODUITS'!E57</f>
        <v>6.77</v>
      </c>
      <c r="I57" s="21">
        <f ca="1">SUM('BASE PRODUITS'!F57*G57)</f>
        <v>7.5</v>
      </c>
    </row>
    <row r="58" spans="1:9" ht="16.5" thickBot="1">
      <c r="A58" s="42">
        <f>'BASE PRODUITS'!A58</f>
        <v>201007</v>
      </c>
      <c r="B58" s="7" t="str">
        <f>IF(ISBLANK('BASE PRODUITS'!B58),"",'BASE PRODUITS'!B58)</f>
        <v>Muselière Plastique</v>
      </c>
      <c r="C58" s="20">
        <f>IF($A58=0,0,VLOOKUP($A58,'BASE PRODUITS'!$A:$I,9,0))</f>
        <v>1</v>
      </c>
      <c r="D58" s="21">
        <f ca="1">SUMIF('JOURNAL STOCKS'!$B$7:$E$199,'ETAT DES STOCKS'!A58,'JOURNAL STOCKS'!$D$7:$D$199)</f>
        <v>0</v>
      </c>
      <c r="E58" s="21">
        <f ca="1">SUMIF('JOURNAL STOCKS'!$B$7:$E$199,'ETAT DES STOCKS'!A58,'JOURNAL STOCKS'!$E$7:$E$199)</f>
        <v>0</v>
      </c>
      <c r="F58" s="21">
        <f ca="1">SUMIF('JOURNAL STOCKS'!$B$7:$E$199,'ETAT DES STOCKS'!A58,'JOURNAL STOCKS'!$F$7:$F$199)</f>
        <v>0</v>
      </c>
      <c r="G58" s="6">
        <f t="shared" ca="1" si="2"/>
        <v>1</v>
      </c>
      <c r="H58" s="21">
        <f ca="1">G58*'BASE PRODUITS'!E58</f>
        <v>7.51</v>
      </c>
      <c r="I58" s="21">
        <f ca="1">SUM('BASE PRODUITS'!F58*G58)</f>
        <v>8.5</v>
      </c>
    </row>
    <row r="59" spans="1:9" ht="16.5" thickBot="1">
      <c r="A59" s="42">
        <f>'BASE PRODUITS'!A59</f>
        <v>201008</v>
      </c>
      <c r="B59" s="7" t="str">
        <f>IF(ISBLANK('BASE PRODUITS'!B59),"",'BASE PRODUITS'!B59)</f>
        <v>Muselière Plastique</v>
      </c>
      <c r="C59" s="20">
        <f>IF($A59=0,0,VLOOKUP($A59,'BASE PRODUITS'!$A:$I,9,0))</f>
        <v>1</v>
      </c>
      <c r="D59" s="21">
        <f ca="1">SUMIF('JOURNAL STOCKS'!$B$7:$E$199,'ETAT DES STOCKS'!A59,'JOURNAL STOCKS'!$D$7:$D$199)</f>
        <v>0</v>
      </c>
      <c r="E59" s="21">
        <f ca="1">SUMIF('JOURNAL STOCKS'!$B$7:$E$199,'ETAT DES STOCKS'!A59,'JOURNAL STOCKS'!$E$7:$E$199)</f>
        <v>0</v>
      </c>
      <c r="F59" s="21">
        <f ca="1">SUMIF('JOURNAL STOCKS'!$B$7:$E$199,'ETAT DES STOCKS'!A59,'JOURNAL STOCKS'!$F$7:$F$199)</f>
        <v>0</v>
      </c>
      <c r="G59" s="6">
        <f t="shared" ca="1" si="2"/>
        <v>1</v>
      </c>
      <c r="H59" s="21">
        <f ca="1">G59*'BASE PRODUITS'!E59</f>
        <v>7.99</v>
      </c>
      <c r="I59" s="21">
        <f ca="1">SUM('BASE PRODUITS'!F59*G59)</f>
        <v>8.8000000000000007</v>
      </c>
    </row>
    <row r="60" spans="1:9" ht="16.5" thickBot="1">
      <c r="A60" s="42">
        <f>'BASE PRODUITS'!A60</f>
        <v>201030</v>
      </c>
      <c r="B60" s="7" t="str">
        <f>IF(ISBLANK('BASE PRODUITS'!B60),"",'BASE PRODUITS'!B60)</f>
        <v>Muselière Baskerville Ultra</v>
      </c>
      <c r="C60" s="20">
        <f>IF($A60=0,0,VLOOKUP($A60,'BASE PRODUITS'!$A:$I,9,0))</f>
        <v>1</v>
      </c>
      <c r="D60" s="21">
        <f ca="1">SUMIF('JOURNAL STOCKS'!$B$7:$E$199,'ETAT DES STOCKS'!A60,'JOURNAL STOCKS'!$D$7:$D$199)</f>
        <v>0</v>
      </c>
      <c r="E60" s="21">
        <f ca="1">SUMIF('JOURNAL STOCKS'!$B$7:$E$199,'ETAT DES STOCKS'!A60,'JOURNAL STOCKS'!$E$7:$E$199)</f>
        <v>0</v>
      </c>
      <c r="F60" s="21">
        <f ca="1">SUMIF('JOURNAL STOCKS'!$B$7:$E$199,'ETAT DES STOCKS'!A60,'JOURNAL STOCKS'!$F$7:$F$199)</f>
        <v>0</v>
      </c>
      <c r="G60" s="6">
        <f t="shared" ca="1" si="2"/>
        <v>1</v>
      </c>
      <c r="H60" s="21">
        <f ca="1">G60*'BASE PRODUITS'!E60</f>
        <v>9.82</v>
      </c>
      <c r="I60" s="21">
        <f ca="1">SUM('BASE PRODUITS'!F60*G60)</f>
        <v>9</v>
      </c>
    </row>
    <row r="61" spans="1:9" ht="16.5" thickBot="1">
      <c r="A61" s="42">
        <f>'BASE PRODUITS'!A61</f>
        <v>201032</v>
      </c>
      <c r="B61" s="7" t="str">
        <f>IF(ISBLANK('BASE PRODUITS'!B61),"",'BASE PRODUITS'!B61)</f>
        <v>Muselière Baskerville Ultra</v>
      </c>
      <c r="C61" s="20">
        <f>IF($A61=0,0,VLOOKUP($A61,'BASE PRODUITS'!$A:$I,9,0))</f>
        <v>1</v>
      </c>
      <c r="D61" s="21">
        <f ca="1">SUMIF('JOURNAL STOCKS'!$B$7:$E$199,'ETAT DES STOCKS'!A61,'JOURNAL STOCKS'!$D$7:$D$199)</f>
        <v>0</v>
      </c>
      <c r="E61" s="21">
        <f ca="1">SUMIF('JOURNAL STOCKS'!$B$7:$E$199,'ETAT DES STOCKS'!A61,'JOURNAL STOCKS'!$E$7:$E$199)</f>
        <v>0</v>
      </c>
      <c r="F61" s="21">
        <f ca="1">SUMIF('JOURNAL STOCKS'!$B$7:$E$199,'ETAT DES STOCKS'!A61,'JOURNAL STOCKS'!$F$7:$F$199)</f>
        <v>0</v>
      </c>
      <c r="G61" s="6">
        <f t="shared" ca="1" si="2"/>
        <v>1</v>
      </c>
      <c r="H61" s="21">
        <f ca="1">G61*'BASE PRODUITS'!E61</f>
        <v>13.73</v>
      </c>
      <c r="I61" s="21">
        <f ca="1">SUM('BASE PRODUITS'!F61*G61)</f>
        <v>14</v>
      </c>
    </row>
    <row r="62" spans="1:9" ht="16.5" thickBot="1">
      <c r="A62" s="42">
        <f>'BASE PRODUITS'!A62</f>
        <v>201101</v>
      </c>
      <c r="B62" s="7" t="str">
        <f>IF(ISBLANK('BASE PRODUITS'!B62),"",'BASE PRODUITS'!B62)</f>
        <v>Muselière Nylon</v>
      </c>
      <c r="C62" s="20">
        <f>IF($A62=0,0,VLOOKUP($A62,'BASE PRODUITS'!$A:$I,9,0))</f>
        <v>1</v>
      </c>
      <c r="D62" s="21">
        <f ca="1">SUMIF('JOURNAL STOCKS'!$B$7:$E$199,'ETAT DES STOCKS'!A62,'JOURNAL STOCKS'!$D$7:$D$199)</f>
        <v>0</v>
      </c>
      <c r="E62" s="21">
        <f ca="1">SUMIF('JOURNAL STOCKS'!$B$7:$E$199,'ETAT DES STOCKS'!A62,'JOURNAL STOCKS'!$E$7:$E$199)</f>
        <v>0</v>
      </c>
      <c r="F62" s="21">
        <f ca="1">SUMIF('JOURNAL STOCKS'!$B$7:$E$199,'ETAT DES STOCKS'!A62,'JOURNAL STOCKS'!$F$7:$F$199)</f>
        <v>0</v>
      </c>
      <c r="G62" s="6">
        <f t="shared" ca="1" si="2"/>
        <v>1</v>
      </c>
      <c r="H62" s="21">
        <f ca="1">G62*'BASE PRODUITS'!E62</f>
        <v>2.71</v>
      </c>
      <c r="I62" s="21">
        <f ca="1">SUM('BASE PRODUITS'!F62*G62)</f>
        <v>3</v>
      </c>
    </row>
    <row r="63" spans="1:9" ht="16.5" thickBot="1">
      <c r="A63" s="42">
        <f>'BASE PRODUITS'!A63</f>
        <v>201108</v>
      </c>
      <c r="B63" s="7" t="str">
        <f>IF(ISBLANK('BASE PRODUITS'!B63),"",'BASE PRODUITS'!B63)</f>
        <v>Muselière Nylon</v>
      </c>
      <c r="C63" s="20">
        <f>IF($A63=0,0,VLOOKUP($A63,'BASE PRODUITS'!$A:$I,9,0))</f>
        <v>1</v>
      </c>
      <c r="D63" s="21">
        <f ca="1">SUMIF('JOURNAL STOCKS'!$B$7:$E$199,'ETAT DES STOCKS'!A63,'JOURNAL STOCKS'!$D$7:$D$199)</f>
        <v>0</v>
      </c>
      <c r="E63" s="21">
        <f ca="1">SUMIF('JOURNAL STOCKS'!$B$7:$E$199,'ETAT DES STOCKS'!A63,'JOURNAL STOCKS'!$E$7:$E$199)</f>
        <v>0</v>
      </c>
      <c r="F63" s="21">
        <f ca="1">SUMIF('JOURNAL STOCKS'!$B$7:$E$199,'ETAT DES STOCKS'!A63,'JOURNAL STOCKS'!$F$7:$F$199)</f>
        <v>0</v>
      </c>
      <c r="G63" s="6">
        <f t="shared" ca="1" si="2"/>
        <v>1</v>
      </c>
      <c r="H63" s="21">
        <f ca="1">G63*'BASE PRODUITS'!E63</f>
        <v>4.3899999999999997</v>
      </c>
      <c r="I63" s="21">
        <f ca="1">SUM('BASE PRODUITS'!F63*G63)</f>
        <v>5.5</v>
      </c>
    </row>
    <row r="64" spans="1:9" ht="16.5" thickBot="1">
      <c r="A64" s="42">
        <f>'BASE PRODUITS'!A64</f>
        <v>201115</v>
      </c>
      <c r="B64" s="7" t="str">
        <f>IF(ISBLANK('BASE PRODUITS'!B64),"",'BASE PRODUITS'!B64)</f>
        <v>Muselière Nylon Réglable</v>
      </c>
      <c r="C64" s="20">
        <f>IF($A64=0,0,VLOOKUP($A64,'BASE PRODUITS'!$A:$I,9,0))</f>
        <v>3</v>
      </c>
      <c r="D64" s="21">
        <f ca="1">SUMIF('JOURNAL STOCKS'!$B$7:$E$199,'ETAT DES STOCKS'!A64,'JOURNAL STOCKS'!$D$7:$D$199)</f>
        <v>0</v>
      </c>
      <c r="E64" s="21">
        <f ca="1">SUMIF('JOURNAL STOCKS'!$B$7:$E$199,'ETAT DES STOCKS'!A64,'JOURNAL STOCKS'!$E$7:$E$199)</f>
        <v>0</v>
      </c>
      <c r="F64" s="21">
        <f ca="1">SUMIF('JOURNAL STOCKS'!$B$7:$E$199,'ETAT DES STOCKS'!A64,'JOURNAL STOCKS'!$F$7:$F$199)</f>
        <v>0</v>
      </c>
      <c r="G64" s="6">
        <f t="shared" ca="1" si="2"/>
        <v>3</v>
      </c>
      <c r="H64" s="21">
        <f ca="1">G64*'BASE PRODUITS'!E64</f>
        <v>30.57</v>
      </c>
      <c r="I64" s="21">
        <f ca="1">SUM('BASE PRODUITS'!F64*G64)</f>
        <v>30</v>
      </c>
    </row>
    <row r="65" spans="1:9" ht="16.5" thickBot="1">
      <c r="A65" s="42">
        <f>'BASE PRODUITS'!A65</f>
        <v>201117</v>
      </c>
      <c r="B65" s="7" t="str">
        <f>IF(ISBLANK('BASE PRODUITS'!B65),"",'BASE PRODUITS'!B65)</f>
        <v>Muselière Nylon Réglable</v>
      </c>
      <c r="C65" s="20">
        <f>IF($A65=0,0,VLOOKUP($A65,'BASE PRODUITS'!$A:$I,9,0))</f>
        <v>3</v>
      </c>
      <c r="D65" s="21">
        <f ca="1">SUMIF('JOURNAL STOCKS'!$B$7:$E$199,'ETAT DES STOCKS'!A65,'JOURNAL STOCKS'!$D$7:$D$199)</f>
        <v>0</v>
      </c>
      <c r="E65" s="21">
        <f ca="1">SUMIF('JOURNAL STOCKS'!$B$7:$E$199,'ETAT DES STOCKS'!A65,'JOURNAL STOCKS'!$E$7:$E$199)</f>
        <v>1</v>
      </c>
      <c r="F65" s="21">
        <f ca="1">SUMIF('JOURNAL STOCKS'!$B$7:$E$199,'ETAT DES STOCKS'!A65,'JOURNAL STOCKS'!$F$7:$F$199)</f>
        <v>0</v>
      </c>
      <c r="G65" s="6">
        <f t="shared" ca="1" si="2"/>
        <v>2</v>
      </c>
      <c r="H65" s="21">
        <f ca="1">G65*'BASE PRODUITS'!E65</f>
        <v>23.8</v>
      </c>
      <c r="I65" s="21">
        <f ca="1">SUM('BASE PRODUITS'!F65*G65)</f>
        <v>22</v>
      </c>
    </row>
    <row r="66" spans="1:9" ht="16.5" thickBot="1">
      <c r="A66" s="42">
        <f>'BASE PRODUITS'!A66</f>
        <v>201119</v>
      </c>
      <c r="B66" s="7" t="str">
        <f>IF(ISBLANK('BASE PRODUITS'!B66),"",'BASE PRODUITS'!B66)</f>
        <v>Muselière Nylon Réglable</v>
      </c>
      <c r="C66" s="20">
        <f>IF($A66=0,0,VLOOKUP($A66,'BASE PRODUITS'!$A:$I,9,0))</f>
        <v>5</v>
      </c>
      <c r="D66" s="21">
        <f ca="1">SUMIF('JOURNAL STOCKS'!$B$7:$E$199,'ETAT DES STOCKS'!A66,'JOURNAL STOCKS'!$D$7:$D$199)</f>
        <v>0</v>
      </c>
      <c r="E66" s="21">
        <f ca="1">SUMIF('JOURNAL STOCKS'!$B$7:$E$199,'ETAT DES STOCKS'!A66,'JOURNAL STOCKS'!$E$7:$E$199)</f>
        <v>0</v>
      </c>
      <c r="F66" s="21">
        <f ca="1">SUMIF('JOURNAL STOCKS'!$B$7:$E$199,'ETAT DES STOCKS'!A66,'JOURNAL STOCKS'!$F$7:$F$199)</f>
        <v>0</v>
      </c>
      <c r="G66" s="6">
        <f t="shared" ca="1" si="2"/>
        <v>5</v>
      </c>
      <c r="H66" s="21">
        <f ca="1">G66*'BASE PRODUITS'!E66</f>
        <v>69.099999999999994</v>
      </c>
      <c r="I66" s="21">
        <f ca="1">SUM('BASE PRODUITS'!F66*G66)</f>
        <v>60</v>
      </c>
    </row>
    <row r="67" spans="1:9" ht="16.5" thickBot="1">
      <c r="A67" s="42">
        <f>'BASE PRODUITS'!A67</f>
        <v>201255</v>
      </c>
      <c r="B67" s="7" t="str">
        <f>IF(ISBLANK('BASE PRODUITS'!B67),"",'BASE PRODUITS'!B67)</f>
        <v>Muselière Anatomique 'Dalton'</v>
      </c>
      <c r="C67" s="20">
        <f>IF($A67=0,0,VLOOKUP($A67,'BASE PRODUITS'!$A:$I,9,0))</f>
        <v>1</v>
      </c>
      <c r="D67" s="21">
        <f ca="1">SUMIF('JOURNAL STOCKS'!$B$7:$E$199,'ETAT DES STOCKS'!A67,'JOURNAL STOCKS'!$D$7:$D$199)</f>
        <v>0</v>
      </c>
      <c r="E67" s="21">
        <f ca="1">SUMIF('JOURNAL STOCKS'!$B$7:$E$199,'ETAT DES STOCKS'!A67,'JOURNAL STOCKS'!$E$7:$E$199)</f>
        <v>0</v>
      </c>
      <c r="F67" s="21">
        <f ca="1">SUMIF('JOURNAL STOCKS'!$B$7:$E$199,'ETAT DES STOCKS'!A67,'JOURNAL STOCKS'!$F$7:$F$199)</f>
        <v>0</v>
      </c>
      <c r="G67" s="6">
        <f t="shared" ca="1" si="2"/>
        <v>1</v>
      </c>
      <c r="H67" s="21">
        <f ca="1">G67*'BASE PRODUITS'!E67</f>
        <v>8.5</v>
      </c>
      <c r="I67" s="21">
        <f ca="1">SUM('BASE PRODUITS'!F67*G67)</f>
        <v>9.5</v>
      </c>
    </row>
    <row r="68" spans="1:9" ht="16.5" thickBot="1">
      <c r="A68" s="42">
        <f>'BASE PRODUITS'!A68</f>
        <v>201257</v>
      </c>
      <c r="B68" s="7" t="str">
        <f>IF(ISBLANK('BASE PRODUITS'!B68),"",'BASE PRODUITS'!B68)</f>
        <v>Muselière Anatomique 'Dalton'</v>
      </c>
      <c r="C68" s="20">
        <f>IF($A68=0,0,VLOOKUP($A68,'BASE PRODUITS'!$A:$I,9,0))</f>
        <v>1</v>
      </c>
      <c r="D68" s="21">
        <f ca="1">SUMIF('JOURNAL STOCKS'!$B$7:$E$199,'ETAT DES STOCKS'!A68,'JOURNAL STOCKS'!$D$7:$D$199)</f>
        <v>0</v>
      </c>
      <c r="E68" s="21">
        <f ca="1">SUMIF('JOURNAL STOCKS'!$B$7:$E$199,'ETAT DES STOCKS'!A68,'JOURNAL STOCKS'!$E$7:$E$199)</f>
        <v>0</v>
      </c>
      <c r="F68" s="21">
        <f ca="1">SUMIF('JOURNAL STOCKS'!$B$7:$E$199,'ETAT DES STOCKS'!A68,'JOURNAL STOCKS'!$F$7:$F$199)</f>
        <v>0</v>
      </c>
      <c r="G68" s="6">
        <f t="shared" ca="1" si="2"/>
        <v>1</v>
      </c>
      <c r="H68" s="21">
        <f ca="1">G68*'BASE PRODUITS'!E68</f>
        <v>9.84</v>
      </c>
      <c r="I68" s="21">
        <f ca="1">SUM('BASE PRODUITS'!F68*G68)</f>
        <v>11</v>
      </c>
    </row>
    <row r="69" spans="1:9" ht="16.5" thickBot="1">
      <c r="A69" s="42">
        <f>'BASE PRODUITS'!A69</f>
        <v>201258</v>
      </c>
      <c r="B69" s="7" t="str">
        <f>IF(ISBLANK('BASE PRODUITS'!B69),"",'BASE PRODUITS'!B69)</f>
        <v>Muselière Anatomique 'CLASIC'</v>
      </c>
      <c r="C69" s="20">
        <f>IF($A69=0,0,VLOOKUP($A69,'BASE PRODUITS'!$A:$I,9,0))</f>
        <v>1</v>
      </c>
      <c r="D69" s="21">
        <f ca="1">SUMIF('JOURNAL STOCKS'!$B$7:$E$199,'ETAT DES STOCKS'!A69,'JOURNAL STOCKS'!$D$7:$D$199)</f>
        <v>0</v>
      </c>
      <c r="E69" s="21">
        <f ca="1">SUMIF('JOURNAL STOCKS'!$B$7:$E$199,'ETAT DES STOCKS'!A69,'JOURNAL STOCKS'!$E$7:$E$199)</f>
        <v>0</v>
      </c>
      <c r="F69" s="21">
        <f ca="1">SUMIF('JOURNAL STOCKS'!$B$7:$E$199,'ETAT DES STOCKS'!A69,'JOURNAL STOCKS'!$F$7:$F$199)</f>
        <v>0</v>
      </c>
      <c r="G69" s="6">
        <f t="shared" ca="1" si="2"/>
        <v>1</v>
      </c>
      <c r="H69" s="21">
        <f ca="1">G69*'BASE PRODUITS'!E69</f>
        <v>8.17</v>
      </c>
      <c r="I69" s="21">
        <f ca="1">SUM('BASE PRODUITS'!F69*G69)</f>
        <v>8.5</v>
      </c>
    </row>
    <row r="70" spans="1:9" ht="16.5" thickBot="1">
      <c r="A70" s="42">
        <f>'BASE PRODUITS'!A70</f>
        <v>305915</v>
      </c>
      <c r="B70" s="7" t="str">
        <f>IF(ISBLANK('BASE PRODUITS'!B70),"",'BASE PRODUITS'!B70)</f>
        <v>Peigne Plateau Europet</v>
      </c>
      <c r="C70" s="20">
        <f>IF($A70=0,0,VLOOKUP($A70,'BASE PRODUITS'!$A:$I,9,0))</f>
        <v>1</v>
      </c>
      <c r="D70" s="21">
        <f ca="1">SUMIF('JOURNAL STOCKS'!$B$7:$E$199,'ETAT DES STOCKS'!A70,'JOURNAL STOCKS'!$D$7:$D$199)</f>
        <v>0</v>
      </c>
      <c r="E70" s="21">
        <f ca="1">SUMIF('JOURNAL STOCKS'!$B$7:$E$199,'ETAT DES STOCKS'!A70,'JOURNAL STOCKS'!$E$7:$E$199)</f>
        <v>0</v>
      </c>
      <c r="F70" s="21">
        <f ca="1">SUMIF('JOURNAL STOCKS'!$B$7:$E$199,'ETAT DES STOCKS'!A70,'JOURNAL STOCKS'!$F$7:$F$199)</f>
        <v>0</v>
      </c>
      <c r="G70" s="6">
        <f t="shared" ref="G70:G101" ca="1" si="3">C70+D70-E70-F70</f>
        <v>1</v>
      </c>
      <c r="H70" s="21">
        <f ca="1">G70*'BASE PRODUITS'!E70</f>
        <v>10.5</v>
      </c>
      <c r="I70" s="21">
        <f ca="1">SUM('BASE PRODUITS'!F70*G70)</f>
        <v>11</v>
      </c>
    </row>
    <row r="71" spans="1:9" ht="16.5" thickBot="1">
      <c r="A71" s="42">
        <f>'BASE PRODUITS'!A71</f>
        <v>342500</v>
      </c>
      <c r="B71" s="7" t="str">
        <f>IF(ISBLANK('BASE PRODUITS'!B71),"",'BASE PRODUITS'!B71)</f>
        <v>Laisse Oxylone</v>
      </c>
      <c r="C71" s="20">
        <f>IF($A71=0,0,VLOOKUP($A71,'BASE PRODUITS'!$A:$I,9,0))</f>
        <v>1</v>
      </c>
      <c r="D71" s="21">
        <f ca="1">SUMIF('JOURNAL STOCKS'!$B$7:$E$199,'ETAT DES STOCKS'!A71,'JOURNAL STOCKS'!$D$7:$D$199)</f>
        <v>0</v>
      </c>
      <c r="E71" s="21">
        <f ca="1">SUMIF('JOURNAL STOCKS'!$B$7:$E$199,'ETAT DES STOCKS'!A71,'JOURNAL STOCKS'!$E$7:$E$199)</f>
        <v>0</v>
      </c>
      <c r="F71" s="21">
        <f ca="1">SUMIF('JOURNAL STOCKS'!$B$7:$E$199,'ETAT DES STOCKS'!A71,'JOURNAL STOCKS'!$F$7:$F$199)</f>
        <v>0</v>
      </c>
      <c r="G71" s="6">
        <f t="shared" ca="1" si="3"/>
        <v>1</v>
      </c>
      <c r="H71" s="21">
        <f ca="1">G71*'BASE PRODUITS'!E71</f>
        <v>8</v>
      </c>
      <c r="I71" s="21">
        <f ca="1">SUM('BASE PRODUITS'!F71*G71)</f>
        <v>10</v>
      </c>
    </row>
    <row r="72" spans="1:9" ht="16.5" thickBot="1">
      <c r="A72" s="42">
        <f>'BASE PRODUITS'!A72</f>
        <v>352903</v>
      </c>
      <c r="B72" s="7" t="str">
        <f>IF(ISBLANK('BASE PRODUITS'!B72),"",'BASE PRODUITS'!B72)</f>
        <v>Difac Boudin de Rappel</v>
      </c>
      <c r="C72" s="20">
        <f>IF($A72=0,0,VLOOKUP($A72,'BASE PRODUITS'!$A:$I,9,0))</f>
        <v>1</v>
      </c>
      <c r="D72" s="21">
        <f ca="1">SUMIF('JOURNAL STOCKS'!$B$7:$E$199,'ETAT DES STOCKS'!A72,'JOURNAL STOCKS'!$D$7:$D$199)</f>
        <v>0</v>
      </c>
      <c r="E72" s="21">
        <f ca="1">SUMIF('JOURNAL STOCKS'!$B$7:$E$199,'ETAT DES STOCKS'!A72,'JOURNAL STOCKS'!$E$7:$E$199)</f>
        <v>0</v>
      </c>
      <c r="F72" s="21">
        <f ca="1">SUMIF('JOURNAL STOCKS'!$B$7:$E$199,'ETAT DES STOCKS'!A72,'JOURNAL STOCKS'!$F$7:$F$199)</f>
        <v>0</v>
      </c>
      <c r="G72" s="6">
        <f t="shared" ca="1" si="3"/>
        <v>1</v>
      </c>
      <c r="H72" s="21">
        <f ca="1">G72*'BASE PRODUITS'!E72</f>
        <v>6.12</v>
      </c>
      <c r="I72" s="21">
        <f ca="1">SUM('BASE PRODUITS'!F72*G72)</f>
        <v>7.5</v>
      </c>
    </row>
    <row r="73" spans="1:9" ht="16.5" thickBot="1">
      <c r="A73" s="42">
        <f>'BASE PRODUITS'!A73</f>
        <v>352919</v>
      </c>
      <c r="B73" s="7" t="str">
        <f>IF(ISBLANK('BASE PRODUITS'!B73),"",'BASE PRODUITS'!B73)</f>
        <v>Difac Boudin de Rappel</v>
      </c>
      <c r="C73" s="20">
        <f>IF($A73=0,0,VLOOKUP($A73,'BASE PRODUITS'!$A:$I,9,0))</f>
        <v>1</v>
      </c>
      <c r="D73" s="21">
        <f ca="1">SUMIF('JOURNAL STOCKS'!$B$7:$E$199,'ETAT DES STOCKS'!A73,'JOURNAL STOCKS'!$D$7:$D$199)</f>
        <v>0</v>
      </c>
      <c r="E73" s="21">
        <f ca="1">SUMIF('JOURNAL STOCKS'!$B$7:$E$199,'ETAT DES STOCKS'!A73,'JOURNAL STOCKS'!$E$7:$E$199)</f>
        <v>0</v>
      </c>
      <c r="F73" s="21">
        <f ca="1">SUMIF('JOURNAL STOCKS'!$B$7:$E$199,'ETAT DES STOCKS'!A73,'JOURNAL STOCKS'!$F$7:$F$199)</f>
        <v>0</v>
      </c>
      <c r="G73" s="6">
        <f t="shared" ca="1" si="3"/>
        <v>1</v>
      </c>
      <c r="H73" s="21">
        <f ca="1">G73*'BASE PRODUITS'!E73</f>
        <v>9.42</v>
      </c>
      <c r="I73" s="21">
        <f ca="1">SUM('BASE PRODUITS'!F73*G73)</f>
        <v>11</v>
      </c>
    </row>
    <row r="74" spans="1:9" ht="16.5" thickBot="1">
      <c r="A74" s="42">
        <f>'BASE PRODUITS'!A74</f>
        <v>410322</v>
      </c>
      <c r="B74" s="7" t="str">
        <f>IF(ISBLANK('BASE PRODUITS'!B74),"",'BASE PRODUITS'!B74)</f>
        <v>Tapis Aqua CoolKaeper</v>
      </c>
      <c r="C74" s="20">
        <f>IF($A74=0,0,VLOOKUP($A74,'BASE PRODUITS'!$A:$I,9,0))</f>
        <v>1</v>
      </c>
      <c r="D74" s="21">
        <f ca="1">SUMIF('JOURNAL STOCKS'!$B$7:$E$199,'ETAT DES STOCKS'!A74,'JOURNAL STOCKS'!$D$7:$D$199)</f>
        <v>0</v>
      </c>
      <c r="E74" s="21">
        <f ca="1">SUMIF('JOURNAL STOCKS'!$B$7:$E$199,'ETAT DES STOCKS'!A74,'JOURNAL STOCKS'!$E$7:$E$199)</f>
        <v>0</v>
      </c>
      <c r="F74" s="21">
        <f ca="1">SUMIF('JOURNAL STOCKS'!$B$7:$E$199,'ETAT DES STOCKS'!A74,'JOURNAL STOCKS'!$F$7:$F$199)</f>
        <v>0</v>
      </c>
      <c r="G74" s="6">
        <f t="shared" ca="1" si="3"/>
        <v>1</v>
      </c>
      <c r="H74" s="21">
        <f ca="1">G74*'BASE PRODUITS'!E74</f>
        <v>32.72</v>
      </c>
      <c r="I74" s="21">
        <f ca="1">SUM('BASE PRODUITS'!F74*G74)</f>
        <v>33</v>
      </c>
    </row>
    <row r="75" spans="1:9" ht="16.5" thickBot="1">
      <c r="A75" s="42">
        <f>'BASE PRODUITS'!A75</f>
        <v>410323</v>
      </c>
      <c r="B75" s="7" t="str">
        <f>IF(ISBLANK('BASE PRODUITS'!B75),"",'BASE PRODUITS'!B75)</f>
        <v>Tapis Aqua CoolKaeper</v>
      </c>
      <c r="C75" s="20">
        <f>IF($A75=0,0,VLOOKUP($A75,'BASE PRODUITS'!$A:$I,9,0))</f>
        <v>1</v>
      </c>
      <c r="D75" s="21">
        <f ca="1">SUMIF('JOURNAL STOCKS'!$B$7:$E$199,'ETAT DES STOCKS'!A75,'JOURNAL STOCKS'!$D$7:$D$199)</f>
        <v>0</v>
      </c>
      <c r="E75" s="21">
        <f ca="1">SUMIF('JOURNAL STOCKS'!$B$7:$E$199,'ETAT DES STOCKS'!A75,'JOURNAL STOCKS'!$E$7:$E$199)</f>
        <v>0</v>
      </c>
      <c r="F75" s="21">
        <f ca="1">SUMIF('JOURNAL STOCKS'!$B$7:$E$199,'ETAT DES STOCKS'!A75,'JOURNAL STOCKS'!$F$7:$F$199)</f>
        <v>0</v>
      </c>
      <c r="G75" s="6">
        <f t="shared" ca="1" si="3"/>
        <v>1</v>
      </c>
      <c r="H75" s="21">
        <f ca="1">G75*'BASE PRODUITS'!E75</f>
        <v>42.54</v>
      </c>
      <c r="I75" s="21">
        <f ca="1">SUM('BASE PRODUITS'!F75*G75)</f>
        <v>43</v>
      </c>
    </row>
    <row r="76" spans="1:9" ht="16.5" thickBot="1">
      <c r="A76" s="42">
        <f>'BASE PRODUITS'!A76</f>
        <v>410555</v>
      </c>
      <c r="B76" s="7" t="str">
        <f>IF(ISBLANK('BASE PRODUITS'!B76),"",'BASE PRODUITS'!B76)</f>
        <v>Laisse Oxylone</v>
      </c>
      <c r="C76" s="20">
        <f>IF($A76=0,0,VLOOKUP($A76,'BASE PRODUITS'!$A:$I,9,0))</f>
        <v>5</v>
      </c>
      <c r="D76" s="21">
        <f ca="1">SUMIF('JOURNAL STOCKS'!$B$7:$E$199,'ETAT DES STOCKS'!A76,'JOURNAL STOCKS'!$D$7:$D$199)</f>
        <v>0</v>
      </c>
      <c r="E76" s="21">
        <f ca="1">SUMIF('JOURNAL STOCKS'!$B$7:$E$199,'ETAT DES STOCKS'!A76,'JOURNAL STOCKS'!$E$7:$E$199)</f>
        <v>0</v>
      </c>
      <c r="F76" s="21">
        <f ca="1">SUMIF('JOURNAL STOCKS'!$B$7:$E$199,'ETAT DES STOCKS'!A76,'JOURNAL STOCKS'!$F$7:$F$199)</f>
        <v>0</v>
      </c>
      <c r="G76" s="6">
        <f t="shared" ca="1" si="3"/>
        <v>5</v>
      </c>
      <c r="H76" s="21">
        <f ca="1">G76*'BASE PRODUITS'!E76</f>
        <v>27.5</v>
      </c>
      <c r="I76" s="21">
        <f ca="1">SUM('BASE PRODUITS'!F76*G76)</f>
        <v>35</v>
      </c>
    </row>
    <row r="77" spans="1:9" ht="16.5" thickBot="1">
      <c r="A77" s="42">
        <f>'BASE PRODUITS'!A77</f>
        <v>416686</v>
      </c>
      <c r="B77" s="7" t="str">
        <f>IF(ISBLANK('BASE PRODUITS'!B77),"",'BASE PRODUITS'!B77)</f>
        <v>Muselière D&amp;D</v>
      </c>
      <c r="C77" s="20">
        <f>IF($A77=0,0,VLOOKUP($A77,'BASE PRODUITS'!$A:$I,9,0))</f>
        <v>2</v>
      </c>
      <c r="D77" s="21">
        <f ca="1">SUMIF('JOURNAL STOCKS'!$B$7:$E$199,'ETAT DES STOCKS'!A77,'JOURNAL STOCKS'!$D$7:$D$199)</f>
        <v>0</v>
      </c>
      <c r="E77" s="21">
        <f ca="1">SUMIF('JOURNAL STOCKS'!$B$7:$E$199,'ETAT DES STOCKS'!A77,'JOURNAL STOCKS'!$E$7:$E$199)</f>
        <v>0</v>
      </c>
      <c r="F77" s="21">
        <f ca="1">SUMIF('JOURNAL STOCKS'!$B$7:$E$199,'ETAT DES STOCKS'!A77,'JOURNAL STOCKS'!$F$7:$F$199)</f>
        <v>0</v>
      </c>
      <c r="G77" s="6">
        <f t="shared" ca="1" si="3"/>
        <v>2</v>
      </c>
      <c r="H77" s="21">
        <f ca="1">G77*'BASE PRODUITS'!E77</f>
        <v>11</v>
      </c>
      <c r="I77" s="21">
        <f ca="1">SUM('BASE PRODUITS'!F77*G77)</f>
        <v>12</v>
      </c>
    </row>
    <row r="78" spans="1:9" ht="16.5" thickBot="1">
      <c r="A78" s="42">
        <f>'BASE PRODUITS'!A78</f>
        <v>420913</v>
      </c>
      <c r="B78" s="7" t="str">
        <f>IF(ISBLANK('BASE PRODUITS'!B78),"",'BASE PRODUITS'!B78)</f>
        <v>Bracelet Aqua CoolKaeper</v>
      </c>
      <c r="C78" s="20">
        <f>IF($A78=0,0,VLOOKUP($A78,'BASE PRODUITS'!$A:$I,9,0))</f>
        <v>2</v>
      </c>
      <c r="D78" s="21">
        <f ca="1">SUMIF('JOURNAL STOCKS'!$B$7:$E$199,'ETAT DES STOCKS'!A78,'JOURNAL STOCKS'!$D$7:$D$199)</f>
        <v>0</v>
      </c>
      <c r="E78" s="21">
        <f ca="1">SUMIF('JOURNAL STOCKS'!$B$7:$E$199,'ETAT DES STOCKS'!A78,'JOURNAL STOCKS'!$E$7:$E$199)</f>
        <v>0</v>
      </c>
      <c r="F78" s="21">
        <f ca="1">SUMIF('JOURNAL STOCKS'!$B$7:$E$199,'ETAT DES STOCKS'!A78,'JOURNAL STOCKS'!$F$7:$F$199)</f>
        <v>0</v>
      </c>
      <c r="G78" s="6">
        <f t="shared" ca="1" si="3"/>
        <v>2</v>
      </c>
      <c r="H78" s="21">
        <f ca="1">G78*'BASE PRODUITS'!E78</f>
        <v>12.7</v>
      </c>
      <c r="I78" s="21">
        <f ca="1">SUM('BASE PRODUITS'!F78*G78)</f>
        <v>16</v>
      </c>
    </row>
    <row r="79" spans="1:9" ht="16.5" thickBot="1">
      <c r="A79" s="42">
        <f>'BASE PRODUITS'!A79</f>
        <v>422611</v>
      </c>
      <c r="B79" s="7" t="str">
        <f>IF(ISBLANK('BASE PRODUITS'!B79),"",'BASE PRODUITS'!B79)</f>
        <v>Sacoche a Friandise Animals</v>
      </c>
      <c r="C79" s="20">
        <f>IF($A79=0,0,VLOOKUP($A79,'BASE PRODUITS'!$A:$I,9,0))</f>
        <v>2</v>
      </c>
      <c r="D79" s="21">
        <f ca="1">SUMIF('JOURNAL STOCKS'!$B$7:$E$199,'ETAT DES STOCKS'!A79,'JOURNAL STOCKS'!$D$7:$D$199)</f>
        <v>0</v>
      </c>
      <c r="E79" s="21">
        <f ca="1">SUMIF('JOURNAL STOCKS'!$B$7:$E$199,'ETAT DES STOCKS'!A79,'JOURNAL STOCKS'!$E$7:$E$199)</f>
        <v>0</v>
      </c>
      <c r="F79" s="21">
        <f ca="1">SUMIF('JOURNAL STOCKS'!$B$7:$E$199,'ETAT DES STOCKS'!A79,'JOURNAL STOCKS'!$F$7:$F$199)</f>
        <v>0</v>
      </c>
      <c r="G79" s="6">
        <f t="shared" ca="1" si="3"/>
        <v>2</v>
      </c>
      <c r="H79" s="21">
        <f ca="1">G79*'BASE PRODUITS'!E79</f>
        <v>29.16</v>
      </c>
      <c r="I79" s="21">
        <f ca="1">SUM('BASE PRODUITS'!F79*G79)</f>
        <v>32</v>
      </c>
    </row>
    <row r="80" spans="1:9" ht="16.5" thickBot="1">
      <c r="A80" s="42">
        <f>'BASE PRODUITS'!A80</f>
        <v>440566</v>
      </c>
      <c r="B80" s="7" t="str">
        <f>IF(ISBLANK('BASE PRODUITS'!B80),"",'BASE PRODUITS'!B80)</f>
        <v>Pet Gear</v>
      </c>
      <c r="C80" s="20">
        <f>IF($A80=0,0,VLOOKUP($A80,'BASE PRODUITS'!$A:$I,9,0))</f>
        <v>2</v>
      </c>
      <c r="D80" s="21">
        <f ca="1">SUMIF('JOURNAL STOCKS'!$B$7:$E$199,'ETAT DES STOCKS'!A80,'JOURNAL STOCKS'!$D$7:$D$199)</f>
        <v>0</v>
      </c>
      <c r="E80" s="21">
        <f ca="1">SUMIF('JOURNAL STOCKS'!$B$7:$E$199,'ETAT DES STOCKS'!A80,'JOURNAL STOCKS'!$E$7:$E$199)</f>
        <v>0</v>
      </c>
      <c r="F80" s="21">
        <f ca="1">SUMIF('JOURNAL STOCKS'!$B$7:$E$199,'ETAT DES STOCKS'!A80,'JOURNAL STOCKS'!$F$7:$F$199)</f>
        <v>0</v>
      </c>
      <c r="G80" s="6">
        <f t="shared" ca="1" si="3"/>
        <v>2</v>
      </c>
      <c r="H80" s="21">
        <f ca="1">G80*'BASE PRODUITS'!E80</f>
        <v>8.66</v>
      </c>
      <c r="I80" s="21">
        <f ca="1">SUM('BASE PRODUITS'!F80*G80)</f>
        <v>8</v>
      </c>
    </row>
    <row r="81" spans="1:9" ht="16.5" thickBot="1">
      <c r="A81" s="42">
        <f>'BASE PRODUITS'!A81</f>
        <v>480355</v>
      </c>
      <c r="B81" s="7" t="str">
        <f>IF(ISBLANK('BASE PRODUITS'!B81),"",'BASE PRODUITS'!B81)</f>
        <v>Zolux Jouet a Mordre</v>
      </c>
      <c r="C81" s="20">
        <f>IF($A81=0,0,VLOOKUP($A81,'BASE PRODUITS'!$A:$I,9,0))</f>
        <v>1</v>
      </c>
      <c r="D81" s="21">
        <f ca="1">SUMIF('JOURNAL STOCKS'!$B$7:$E$199,'ETAT DES STOCKS'!A81,'JOURNAL STOCKS'!$D$7:$D$199)</f>
        <v>0</v>
      </c>
      <c r="E81" s="21">
        <f ca="1">SUMIF('JOURNAL STOCKS'!$B$7:$E$199,'ETAT DES STOCKS'!A81,'JOURNAL STOCKS'!$E$7:$E$199)</f>
        <v>0</v>
      </c>
      <c r="F81" s="21">
        <f ca="1">SUMIF('JOURNAL STOCKS'!$B$7:$E$199,'ETAT DES STOCKS'!A81,'JOURNAL STOCKS'!$F$7:$F$199)</f>
        <v>0</v>
      </c>
      <c r="G81" s="6">
        <f t="shared" ca="1" si="3"/>
        <v>1</v>
      </c>
      <c r="H81" s="21">
        <f ca="1">G81*'BASE PRODUITS'!E81</f>
        <v>7.5</v>
      </c>
      <c r="I81" s="21">
        <f ca="1">SUM('BASE PRODUITS'!F81*G81)</f>
        <v>8</v>
      </c>
    </row>
    <row r="82" spans="1:9" ht="16.5" thickBot="1">
      <c r="A82" s="42">
        <f>'BASE PRODUITS'!A82</f>
        <v>508031</v>
      </c>
      <c r="B82" s="7" t="str">
        <f>IF(ISBLANK('BASE PRODUITS'!B82),"",'BASE PRODUITS'!B82)</f>
        <v xml:space="preserve">Colier Etrangleur Fine Maille Acier Chromé </v>
      </c>
      <c r="C82" s="20">
        <f>IF($A82=0,0,VLOOKUP($A82,'BASE PRODUITS'!$A:$I,9,0))</f>
        <v>1</v>
      </c>
      <c r="D82" s="21">
        <f ca="1">SUMIF('JOURNAL STOCKS'!$B$7:$E$199,'ETAT DES STOCKS'!A82,'JOURNAL STOCKS'!$D$7:$D$199)</f>
        <v>0</v>
      </c>
      <c r="E82" s="21">
        <f ca="1">SUMIF('JOURNAL STOCKS'!$B$7:$E$199,'ETAT DES STOCKS'!A82,'JOURNAL STOCKS'!$E$7:$E$199)</f>
        <v>0</v>
      </c>
      <c r="F82" s="21">
        <f ca="1">SUMIF('JOURNAL STOCKS'!$B$7:$E$199,'ETAT DES STOCKS'!A82,'JOURNAL STOCKS'!$F$7:$F$199)</f>
        <v>0</v>
      </c>
      <c r="G82" s="6">
        <f t="shared" ca="1" si="3"/>
        <v>1</v>
      </c>
      <c r="H82" s="21">
        <f ca="1">G82*'BASE PRODUITS'!E82</f>
        <v>4.93</v>
      </c>
      <c r="I82" s="21">
        <f ca="1">SUM('BASE PRODUITS'!F82*G82)</f>
        <v>6</v>
      </c>
    </row>
    <row r="83" spans="1:9" ht="16.5" thickBot="1">
      <c r="A83" s="42">
        <f>'BASE PRODUITS'!A83</f>
        <v>508033</v>
      </c>
      <c r="B83" s="7" t="str">
        <f>IF(ISBLANK('BASE PRODUITS'!B83),"",'BASE PRODUITS'!B83)</f>
        <v xml:space="preserve">Colier Etrangleur Fine Maille Acier Chromé </v>
      </c>
      <c r="C83" s="20">
        <f>IF($A83=0,0,VLOOKUP($A83,'BASE PRODUITS'!$A:$I,9,0))</f>
        <v>1</v>
      </c>
      <c r="D83" s="21">
        <f ca="1">SUMIF('JOURNAL STOCKS'!$B$7:$E$199,'ETAT DES STOCKS'!A83,'JOURNAL STOCKS'!$D$7:$D$199)</f>
        <v>0</v>
      </c>
      <c r="E83" s="21">
        <f ca="1">SUMIF('JOURNAL STOCKS'!$B$7:$E$199,'ETAT DES STOCKS'!A83,'JOURNAL STOCKS'!$E$7:$E$199)</f>
        <v>0</v>
      </c>
      <c r="F83" s="21">
        <f ca="1">SUMIF('JOURNAL STOCKS'!$B$7:$E$199,'ETAT DES STOCKS'!A83,'JOURNAL STOCKS'!$F$7:$F$199)</f>
        <v>0</v>
      </c>
      <c r="G83" s="6">
        <f t="shared" ca="1" si="3"/>
        <v>1</v>
      </c>
      <c r="H83" s="21">
        <f ca="1">G83*'BASE PRODUITS'!E83</f>
        <v>6</v>
      </c>
      <c r="I83" s="21">
        <f ca="1">SUM('BASE PRODUITS'!F83*G83)</f>
        <v>8</v>
      </c>
    </row>
    <row r="84" spans="1:9" ht="16.5" thickBot="1">
      <c r="A84" s="42">
        <f>'BASE PRODUITS'!A84</f>
        <v>508812</v>
      </c>
      <c r="B84" s="7" t="str">
        <f>IF(ISBLANK('BASE PRODUITS'!B84),"",'BASE PRODUITS'!B84)</f>
        <v>Colier Semi Double Rangs Acier Chromé</v>
      </c>
      <c r="C84" s="20">
        <f>IF($A84=0,0,VLOOKUP($A84,'BASE PRODUITS'!$A:$I,9,0))</f>
        <v>3</v>
      </c>
      <c r="D84" s="21">
        <f ca="1">SUMIF('JOURNAL STOCKS'!$B$7:$E$199,'ETAT DES STOCKS'!A84,'JOURNAL STOCKS'!$D$7:$D$199)</f>
        <v>0</v>
      </c>
      <c r="E84" s="21">
        <f ca="1">SUMIF('JOURNAL STOCKS'!$B$7:$E$199,'ETAT DES STOCKS'!A84,'JOURNAL STOCKS'!$E$7:$E$199)</f>
        <v>0</v>
      </c>
      <c r="F84" s="21">
        <f ca="1">SUMIF('JOURNAL STOCKS'!$B$7:$E$199,'ETAT DES STOCKS'!A84,'JOURNAL STOCKS'!$F$7:$F$199)</f>
        <v>0</v>
      </c>
      <c r="G84" s="6">
        <f t="shared" ca="1" si="3"/>
        <v>3</v>
      </c>
      <c r="H84" s="21">
        <f ca="1">G84*'BASE PRODUITS'!E84</f>
        <v>16.89</v>
      </c>
      <c r="I84" s="21">
        <f ca="1">SUM('BASE PRODUITS'!F84*G84)</f>
        <v>21</v>
      </c>
    </row>
    <row r="85" spans="1:9" ht="16.5" thickBot="1">
      <c r="A85" s="42">
        <f>'BASE PRODUITS'!A85</f>
        <v>508813</v>
      </c>
      <c r="B85" s="7" t="str">
        <f>IF(ISBLANK('BASE PRODUITS'!B85),"",'BASE PRODUITS'!B85)</f>
        <v>Colier Semi Double Rangs Acier Chromé</v>
      </c>
      <c r="C85" s="20">
        <f>IF($A85=0,0,VLOOKUP($A85,'BASE PRODUITS'!$A:$I,9,0))</f>
        <v>1</v>
      </c>
      <c r="D85" s="21">
        <f ca="1">SUMIF('JOURNAL STOCKS'!$B$7:$E$199,'ETAT DES STOCKS'!A85,'JOURNAL STOCKS'!$D$7:$D$199)</f>
        <v>0</v>
      </c>
      <c r="E85" s="21">
        <f ca="1">SUMIF('JOURNAL STOCKS'!$B$7:$E$199,'ETAT DES STOCKS'!A85,'JOURNAL STOCKS'!$E$7:$E$199)</f>
        <v>0</v>
      </c>
      <c r="F85" s="21">
        <f ca="1">SUMIF('JOURNAL STOCKS'!$B$7:$E$199,'ETAT DES STOCKS'!A85,'JOURNAL STOCKS'!$F$7:$F$199)</f>
        <v>0</v>
      </c>
      <c r="G85" s="6">
        <f t="shared" ca="1" si="3"/>
        <v>1</v>
      </c>
      <c r="H85" s="21">
        <f ca="1">G85*'BASE PRODUITS'!E85</f>
        <v>5.99</v>
      </c>
      <c r="I85" s="21">
        <f ca="1">SUM('BASE PRODUITS'!F85*G85)</f>
        <v>7</v>
      </c>
    </row>
    <row r="86" spans="1:9" ht="16.5" thickBot="1">
      <c r="A86" s="42">
        <f>'BASE PRODUITS'!A86</f>
        <v>509803</v>
      </c>
      <c r="B86" s="7" t="str">
        <f>IF(ISBLANK('BASE PRODUITS'!B86),"",'BASE PRODUITS'!B86)</f>
        <v>Colier Semi Double Rangs Fin Acier Chromé</v>
      </c>
      <c r="C86" s="20">
        <f>IF($A86=0,0,VLOOKUP($A86,'BASE PRODUITS'!$A:$I,9,0))</f>
        <v>1</v>
      </c>
      <c r="D86" s="21">
        <f ca="1">SUMIF('JOURNAL STOCKS'!$B$7:$E$199,'ETAT DES STOCKS'!A86,'JOURNAL STOCKS'!$D$7:$D$199)</f>
        <v>0</v>
      </c>
      <c r="E86" s="21">
        <f ca="1">SUMIF('JOURNAL STOCKS'!$B$7:$E$199,'ETAT DES STOCKS'!A86,'JOURNAL STOCKS'!$E$7:$E$199)</f>
        <v>0</v>
      </c>
      <c r="F86" s="21">
        <f ca="1">SUMIF('JOURNAL STOCKS'!$B$7:$E$199,'ETAT DES STOCKS'!A86,'JOURNAL STOCKS'!$F$7:$F$199)</f>
        <v>0</v>
      </c>
      <c r="G86" s="6">
        <f t="shared" ca="1" si="3"/>
        <v>1</v>
      </c>
      <c r="H86" s="21">
        <f ca="1">G86*'BASE PRODUITS'!E86</f>
        <v>12.38</v>
      </c>
      <c r="I86" s="21">
        <f ca="1">SUM('BASE PRODUITS'!F86*G86)</f>
        <v>11.5</v>
      </c>
    </row>
    <row r="87" spans="1:9" ht="16.5" thickBot="1">
      <c r="A87" s="42">
        <f>'BASE PRODUITS'!A87</f>
        <v>509811</v>
      </c>
      <c r="B87" s="7" t="str">
        <f>IF(ISBLANK('BASE PRODUITS'!B87),"",'BASE PRODUITS'!B87)</f>
        <v>Colier Semi Double Rangs Acier Chromé</v>
      </c>
      <c r="C87" s="20">
        <f>IF($A87=0,0,VLOOKUP($A87,'BASE PRODUITS'!$A:$I,9,0))</f>
        <v>2</v>
      </c>
      <c r="D87" s="21">
        <f ca="1">SUMIF('JOURNAL STOCKS'!$B$7:$E$199,'ETAT DES STOCKS'!A87,'JOURNAL STOCKS'!$D$7:$D$199)</f>
        <v>0</v>
      </c>
      <c r="E87" s="21">
        <f ca="1">SUMIF('JOURNAL STOCKS'!$B$7:$E$199,'ETAT DES STOCKS'!A87,'JOURNAL STOCKS'!$E$7:$E$199)</f>
        <v>0</v>
      </c>
      <c r="F87" s="21">
        <f ca="1">SUMIF('JOURNAL STOCKS'!$B$7:$E$199,'ETAT DES STOCKS'!A87,'JOURNAL STOCKS'!$F$7:$F$199)</f>
        <v>0</v>
      </c>
      <c r="G87" s="6">
        <f t="shared" ca="1" si="3"/>
        <v>2</v>
      </c>
      <c r="H87" s="21">
        <f ca="1">G87*'BASE PRODUITS'!E87</f>
        <v>12.12</v>
      </c>
      <c r="I87" s="21">
        <f ca="1">SUM('BASE PRODUITS'!F87*G87)</f>
        <v>14</v>
      </c>
    </row>
    <row r="88" spans="1:9" ht="16.5" thickBot="1">
      <c r="A88" s="42">
        <f>'BASE PRODUITS'!A88</f>
        <v>509817</v>
      </c>
      <c r="B88" s="7" t="str">
        <f>IF(ISBLANK('BASE PRODUITS'!B88),"",'BASE PRODUITS'!B88)</f>
        <v>Colier Semi Double Fine Maille Curogan</v>
      </c>
      <c r="C88" s="20">
        <f>IF($A88=0,0,VLOOKUP($A88,'BASE PRODUITS'!$A:$I,9,0))</f>
        <v>1</v>
      </c>
      <c r="D88" s="21">
        <f ca="1">SUMIF('JOURNAL STOCKS'!$B$7:$E$199,'ETAT DES STOCKS'!A88,'JOURNAL STOCKS'!$D$7:$D$199)</f>
        <v>0</v>
      </c>
      <c r="E88" s="21">
        <f ca="1">SUMIF('JOURNAL STOCKS'!$B$7:$E$199,'ETAT DES STOCKS'!A88,'JOURNAL STOCKS'!$E$7:$E$199)</f>
        <v>0</v>
      </c>
      <c r="F88" s="21">
        <f ca="1">SUMIF('JOURNAL STOCKS'!$B$7:$E$199,'ETAT DES STOCKS'!A88,'JOURNAL STOCKS'!$F$7:$F$199)</f>
        <v>0</v>
      </c>
      <c r="G88" s="6">
        <f t="shared" ca="1" si="3"/>
        <v>1</v>
      </c>
      <c r="H88" s="21">
        <f ca="1">G88*'BASE PRODUITS'!E88</f>
        <v>20.78</v>
      </c>
      <c r="I88" s="21">
        <f ca="1">SUM('BASE PRODUITS'!F88*G88)</f>
        <v>21</v>
      </c>
    </row>
    <row r="89" spans="1:9" ht="16.5" thickBot="1">
      <c r="A89" s="42">
        <f>'BASE PRODUITS'!A89</f>
        <v>509818</v>
      </c>
      <c r="B89" s="7" t="str">
        <f>IF(ISBLANK('BASE PRODUITS'!B89),"",'BASE PRODUITS'!B89)</f>
        <v>Colier Semi Double Fine Maille Curogan</v>
      </c>
      <c r="C89" s="20">
        <f>IF($A89=0,0,VLOOKUP($A89,'BASE PRODUITS'!$A:$I,9,0))</f>
        <v>1</v>
      </c>
      <c r="D89" s="21">
        <f ca="1">SUMIF('JOURNAL STOCKS'!$B$7:$E$199,'ETAT DES STOCKS'!A89,'JOURNAL STOCKS'!$D$7:$D$199)</f>
        <v>0</v>
      </c>
      <c r="E89" s="21">
        <f ca="1">SUMIF('JOURNAL STOCKS'!$B$7:$E$199,'ETAT DES STOCKS'!A89,'JOURNAL STOCKS'!$E$7:$E$199)</f>
        <v>0</v>
      </c>
      <c r="F89" s="21">
        <f ca="1">SUMIF('JOURNAL STOCKS'!$B$7:$E$199,'ETAT DES STOCKS'!A89,'JOURNAL STOCKS'!$F$7:$F$199)</f>
        <v>0</v>
      </c>
      <c r="G89" s="6">
        <f t="shared" ca="1" si="3"/>
        <v>1</v>
      </c>
      <c r="H89" s="21">
        <f ca="1">G89*'BASE PRODUITS'!E89</f>
        <v>22.26</v>
      </c>
      <c r="I89" s="21">
        <f ca="1">SUM('BASE PRODUITS'!F89*G89)</f>
        <v>23</v>
      </c>
    </row>
    <row r="90" spans="1:9" ht="16.5" thickBot="1">
      <c r="A90" s="42">
        <f>'BASE PRODUITS'!A90</f>
        <v>509904</v>
      </c>
      <c r="B90" s="7" t="str">
        <f>IF(ISBLANK('BASE PRODUITS'!B90),"",'BASE PRODUITS'!B90)</f>
        <v>Colier Semi Double Fine Maille Curogan</v>
      </c>
      <c r="C90" s="20">
        <f>IF($A90=0,0,VLOOKUP($A90,'BASE PRODUITS'!$A:$I,9,0))</f>
        <v>1</v>
      </c>
      <c r="D90" s="21">
        <f ca="1">SUMIF('JOURNAL STOCKS'!$B$7:$E$199,'ETAT DES STOCKS'!A90,'JOURNAL STOCKS'!$D$7:$D$199)</f>
        <v>0</v>
      </c>
      <c r="E90" s="21">
        <f ca="1">SUMIF('JOURNAL STOCKS'!$B$7:$E$199,'ETAT DES STOCKS'!A90,'JOURNAL STOCKS'!$E$7:$E$199)</f>
        <v>0</v>
      </c>
      <c r="F90" s="21">
        <f ca="1">SUMIF('JOURNAL STOCKS'!$B$7:$E$199,'ETAT DES STOCKS'!A90,'JOURNAL STOCKS'!$F$7:$F$199)</f>
        <v>0</v>
      </c>
      <c r="G90" s="6">
        <f t="shared" ca="1" si="3"/>
        <v>1</v>
      </c>
      <c r="H90" s="21">
        <f ca="1">G90*'BASE PRODUITS'!E90</f>
        <v>13.61</v>
      </c>
      <c r="I90" s="21">
        <f ca="1">SUM('BASE PRODUITS'!F90*G90)</f>
        <v>10</v>
      </c>
    </row>
    <row r="91" spans="1:9" ht="16.5" thickBot="1">
      <c r="A91" s="42">
        <f>'BASE PRODUITS'!A91</f>
        <v>515065</v>
      </c>
      <c r="B91" s="7" t="str">
        <f>IF(ISBLANK('BASE PRODUITS'!B91),"",'BASE PRODUITS'!B91)</f>
        <v>Colier Etrangleur Moyen Maille Acier Chromé</v>
      </c>
      <c r="C91" s="20">
        <f>IF($A91=0,0,VLOOKUP($A91,'BASE PRODUITS'!$A:$I,9,0))</f>
        <v>1</v>
      </c>
      <c r="D91" s="21">
        <f ca="1">SUMIF('JOURNAL STOCKS'!$B$7:$E$199,'ETAT DES STOCKS'!A91,'JOURNAL STOCKS'!$D$7:$D$199)</f>
        <v>0</v>
      </c>
      <c r="E91" s="21">
        <f ca="1">SUMIF('JOURNAL STOCKS'!$B$7:$E$199,'ETAT DES STOCKS'!A91,'JOURNAL STOCKS'!$E$7:$E$199)</f>
        <v>0</v>
      </c>
      <c r="F91" s="21">
        <f ca="1">SUMIF('JOURNAL STOCKS'!$B$7:$E$199,'ETAT DES STOCKS'!A91,'JOURNAL STOCKS'!$F$7:$F$199)</f>
        <v>0</v>
      </c>
      <c r="G91" s="6">
        <f t="shared" ca="1" si="3"/>
        <v>1</v>
      </c>
      <c r="H91" s="21">
        <f ca="1">G91*'BASE PRODUITS'!E91</f>
        <v>6.17</v>
      </c>
      <c r="I91" s="21">
        <f ca="1">SUM('BASE PRODUITS'!F91*G91)</f>
        <v>7</v>
      </c>
    </row>
    <row r="92" spans="1:9" ht="16.5" thickBot="1">
      <c r="A92" s="42">
        <f>'BASE PRODUITS'!A92</f>
        <v>515066</v>
      </c>
      <c r="B92" s="7" t="str">
        <f>IF(ISBLANK('BASE PRODUITS'!B92),"",'BASE PRODUITS'!B92)</f>
        <v>Colier Etrangleur Moyen Maille Acier Chromé</v>
      </c>
      <c r="C92" s="20">
        <f>IF($A92=0,0,VLOOKUP($A92,'BASE PRODUITS'!$A:$I,9,0))</f>
        <v>1</v>
      </c>
      <c r="D92" s="21">
        <f ca="1">SUMIF('JOURNAL STOCKS'!$B$7:$E$199,'ETAT DES STOCKS'!A92,'JOURNAL STOCKS'!$D$7:$D$199)</f>
        <v>0</v>
      </c>
      <c r="E92" s="21">
        <f ca="1">SUMIF('JOURNAL STOCKS'!$B$7:$E$199,'ETAT DES STOCKS'!A92,'JOURNAL STOCKS'!$E$7:$E$199)</f>
        <v>0</v>
      </c>
      <c r="F92" s="21">
        <f ca="1">SUMIF('JOURNAL STOCKS'!$B$7:$E$199,'ETAT DES STOCKS'!A92,'JOURNAL STOCKS'!$F$7:$F$199)</f>
        <v>0</v>
      </c>
      <c r="G92" s="6">
        <f t="shared" ca="1" si="3"/>
        <v>1</v>
      </c>
      <c r="H92" s="21">
        <f ca="1">G92*'BASE PRODUITS'!E92</f>
        <v>6.64</v>
      </c>
      <c r="I92" s="21">
        <f ca="1">SUM('BASE PRODUITS'!F92*G92)</f>
        <v>7</v>
      </c>
    </row>
    <row r="93" spans="1:9" ht="16.5" thickBot="1">
      <c r="A93" s="42">
        <f>'BASE PRODUITS'!A93</f>
        <v>516031</v>
      </c>
      <c r="B93" s="7" t="str">
        <f>IF(ISBLANK('BASE PRODUITS'!B93),"",'BASE PRODUITS'!B93)</f>
        <v>Colier Etrangleur Grosse Maille Chromé</v>
      </c>
      <c r="C93" s="20">
        <f>IF($A93=0,0,VLOOKUP($A93,'BASE PRODUITS'!$A:$I,9,0))</f>
        <v>1</v>
      </c>
      <c r="D93" s="21">
        <f ca="1">SUMIF('JOURNAL STOCKS'!$B$7:$E$199,'ETAT DES STOCKS'!A93,'JOURNAL STOCKS'!$D$7:$D$199)</f>
        <v>0</v>
      </c>
      <c r="E93" s="21">
        <f ca="1">SUMIF('JOURNAL STOCKS'!$B$7:$E$199,'ETAT DES STOCKS'!A93,'JOURNAL STOCKS'!$E$7:$E$199)</f>
        <v>0</v>
      </c>
      <c r="F93" s="21">
        <f ca="1">SUMIF('JOURNAL STOCKS'!$B$7:$E$199,'ETAT DES STOCKS'!A93,'JOURNAL STOCKS'!$F$7:$F$199)</f>
        <v>0</v>
      </c>
      <c r="G93" s="6">
        <f t="shared" ca="1" si="3"/>
        <v>1</v>
      </c>
      <c r="H93" s="21">
        <f ca="1">G93*'BASE PRODUITS'!E93</f>
        <v>3.78</v>
      </c>
      <c r="I93" s="21">
        <f ca="1">SUM('BASE PRODUITS'!F93*G93)</f>
        <v>4</v>
      </c>
    </row>
    <row r="94" spans="1:9" ht="16.5" thickBot="1">
      <c r="A94" s="42">
        <f>'BASE PRODUITS'!A94</f>
        <v>516032</v>
      </c>
      <c r="B94" s="7" t="str">
        <f>IF(ISBLANK('BASE PRODUITS'!B94),"",'BASE PRODUITS'!B94)</f>
        <v>Colier Etrangleur Grosse Maille Chromé</v>
      </c>
      <c r="C94" s="20">
        <f>IF($A94=0,0,VLOOKUP($A94,'BASE PRODUITS'!$A:$I,9,0))</f>
        <v>1</v>
      </c>
      <c r="D94" s="21">
        <f ca="1">SUMIF('JOURNAL STOCKS'!$B$7:$E$199,'ETAT DES STOCKS'!A94,'JOURNAL STOCKS'!$D$7:$D$199)</f>
        <v>0</v>
      </c>
      <c r="E94" s="21">
        <f ca="1">SUMIF('JOURNAL STOCKS'!$B$7:$E$199,'ETAT DES STOCKS'!A94,'JOURNAL STOCKS'!$E$7:$E$199)</f>
        <v>0</v>
      </c>
      <c r="F94" s="21">
        <f ca="1">SUMIF('JOURNAL STOCKS'!$B$7:$E$199,'ETAT DES STOCKS'!A94,'JOURNAL STOCKS'!$F$7:$F$199)</f>
        <v>0</v>
      </c>
      <c r="G94" s="6">
        <f t="shared" ca="1" si="3"/>
        <v>1</v>
      </c>
      <c r="H94" s="21">
        <f ca="1">G94*'BASE PRODUITS'!E94</f>
        <v>4.07</v>
      </c>
      <c r="I94" s="21">
        <f ca="1">SUM('BASE PRODUITS'!F94*G94)</f>
        <v>4</v>
      </c>
    </row>
    <row r="95" spans="1:9" ht="16.5" thickBot="1">
      <c r="A95" s="42">
        <f>'BASE PRODUITS'!A95</f>
        <v>516037</v>
      </c>
      <c r="B95" s="7" t="str">
        <f>IF(ISBLANK('BASE PRODUITS'!B95),"",'BASE PRODUITS'!B95)</f>
        <v>Colier Etrangleur Grosse Maille Chromé</v>
      </c>
      <c r="C95" s="20">
        <f>IF($A95=0,0,VLOOKUP($A95,'BASE PRODUITS'!$A:$I,9,0))</f>
        <v>1</v>
      </c>
      <c r="D95" s="21">
        <f ca="1">SUMIF('JOURNAL STOCKS'!$B$7:$E$199,'ETAT DES STOCKS'!A95,'JOURNAL STOCKS'!$D$7:$D$199)</f>
        <v>0</v>
      </c>
      <c r="E95" s="21">
        <f ca="1">SUMIF('JOURNAL STOCKS'!$B$7:$E$199,'ETAT DES STOCKS'!A95,'JOURNAL STOCKS'!$E$7:$E$199)</f>
        <v>0</v>
      </c>
      <c r="F95" s="21">
        <f ca="1">SUMIF('JOURNAL STOCKS'!$B$7:$E$199,'ETAT DES STOCKS'!A95,'JOURNAL STOCKS'!$F$7:$F$199)</f>
        <v>0</v>
      </c>
      <c r="G95" s="6">
        <f t="shared" ca="1" si="3"/>
        <v>1</v>
      </c>
      <c r="H95" s="21">
        <f ca="1">G95*'BASE PRODUITS'!E95</f>
        <v>6.22</v>
      </c>
      <c r="I95" s="21">
        <f ca="1">SUM('BASE PRODUITS'!F95*G95)</f>
        <v>6</v>
      </c>
    </row>
    <row r="96" spans="1:9" ht="16.5" thickBot="1">
      <c r="A96" s="42">
        <f>'BASE PRODUITS'!A96</f>
        <v>516047</v>
      </c>
      <c r="B96" s="7" t="str">
        <f>IF(ISBLANK('BASE PRODUITS'!B96),"",'BASE PRODUITS'!B96)</f>
        <v>Colier Etrangleur Grosse Maille Acier Chromé</v>
      </c>
      <c r="C96" s="20">
        <f>IF($A96=0,0,VLOOKUP($A96,'BASE PRODUITS'!$A:$I,9,0))</f>
        <v>1</v>
      </c>
      <c r="D96" s="21">
        <f ca="1">SUMIF('JOURNAL STOCKS'!$B$7:$E$199,'ETAT DES STOCKS'!A96,'JOURNAL STOCKS'!$D$7:$D$199)</f>
        <v>0</v>
      </c>
      <c r="E96" s="21">
        <f ca="1">SUMIF('JOURNAL STOCKS'!$B$7:$E$199,'ETAT DES STOCKS'!A96,'JOURNAL STOCKS'!$E$7:$E$199)</f>
        <v>0</v>
      </c>
      <c r="F96" s="21">
        <f ca="1">SUMIF('JOURNAL STOCKS'!$B$7:$E$199,'ETAT DES STOCKS'!A96,'JOURNAL STOCKS'!$F$7:$F$199)</f>
        <v>0</v>
      </c>
      <c r="G96" s="6">
        <f t="shared" ca="1" si="3"/>
        <v>1</v>
      </c>
      <c r="H96" s="21">
        <f ca="1">G96*'BASE PRODUITS'!E96</f>
        <v>10.4</v>
      </c>
      <c r="I96" s="21">
        <f ca="1">SUM('BASE PRODUITS'!F96*G96)</f>
        <v>9</v>
      </c>
    </row>
    <row r="97" spans="1:9" ht="16.5" thickBot="1">
      <c r="A97" s="42">
        <f>'BASE PRODUITS'!A97</f>
        <v>516194</v>
      </c>
      <c r="B97" s="7" t="str">
        <f>IF(ISBLANK('BASE PRODUITS'!B97),"",'BASE PRODUITS'!B97)</f>
        <v>Colier Etrangleur Moyen Maille Acier Chromé</v>
      </c>
      <c r="C97" s="20">
        <f>IF($A97=0,0,VLOOKUP($A97,'BASE PRODUITS'!$A:$I,9,0))</f>
        <v>2</v>
      </c>
      <c r="D97" s="21">
        <f ca="1">SUMIF('JOURNAL STOCKS'!$B$7:$E$199,'ETAT DES STOCKS'!A97,'JOURNAL STOCKS'!$D$7:$D$199)</f>
        <v>0</v>
      </c>
      <c r="E97" s="21">
        <f ca="1">SUMIF('JOURNAL STOCKS'!$B$7:$E$199,'ETAT DES STOCKS'!A97,'JOURNAL STOCKS'!$E$7:$E$199)</f>
        <v>0</v>
      </c>
      <c r="F97" s="21">
        <f ca="1">SUMIF('JOURNAL STOCKS'!$B$7:$E$199,'ETAT DES STOCKS'!A97,'JOURNAL STOCKS'!$F$7:$F$199)</f>
        <v>0</v>
      </c>
      <c r="G97" s="6">
        <f t="shared" ca="1" si="3"/>
        <v>2</v>
      </c>
      <c r="H97" s="21">
        <f ca="1">G97*'BASE PRODUITS'!E97</f>
        <v>11.76</v>
      </c>
      <c r="I97" s="21">
        <f ca="1">SUM('BASE PRODUITS'!F97*G97)</f>
        <v>14</v>
      </c>
    </row>
    <row r="98" spans="1:9" ht="16.5" thickBot="1">
      <c r="A98" s="42">
        <f>'BASE PRODUITS'!A98</f>
        <v>516195</v>
      </c>
      <c r="B98" s="7" t="str">
        <f>IF(ISBLANK('BASE PRODUITS'!B98),"",'BASE PRODUITS'!B98)</f>
        <v>Colier Etrangleur Moyen Maille Acier Chromé</v>
      </c>
      <c r="C98" s="20">
        <f>IF($A98=0,0,VLOOKUP($A98,'BASE PRODUITS'!$A:$I,9,0))</f>
        <v>1</v>
      </c>
      <c r="D98" s="21">
        <f ca="1">SUMIF('JOURNAL STOCKS'!$B$7:$E$199,'ETAT DES STOCKS'!A98,'JOURNAL STOCKS'!$D$7:$D$199)</f>
        <v>0</v>
      </c>
      <c r="E98" s="21">
        <f ca="1">SUMIF('JOURNAL STOCKS'!$B$7:$E$199,'ETAT DES STOCKS'!A98,'JOURNAL STOCKS'!$E$7:$E$199)</f>
        <v>0</v>
      </c>
      <c r="F98" s="21">
        <f ca="1">SUMIF('JOURNAL STOCKS'!$B$7:$E$199,'ETAT DES STOCKS'!A98,'JOURNAL STOCKS'!$F$7:$F$199)</f>
        <v>0</v>
      </c>
      <c r="G98" s="6">
        <f t="shared" ca="1" si="3"/>
        <v>1</v>
      </c>
      <c r="H98" s="21">
        <f ca="1">G98*'BASE PRODUITS'!E98</f>
        <v>6.25</v>
      </c>
      <c r="I98" s="21">
        <f ca="1">SUM('BASE PRODUITS'!F98*G98)</f>
        <v>7</v>
      </c>
    </row>
    <row r="99" spans="1:9" ht="16.5" thickBot="1">
      <c r="A99" s="42">
        <f>'BASE PRODUITS'!A99</f>
        <v>516613</v>
      </c>
      <c r="B99" s="7" t="str">
        <f>IF(ISBLANK('BASE PRODUITS'!B99),"",'BASE PRODUITS'!B99)</f>
        <v>Colier Etrangleur Grosse Maille Acier Chromé</v>
      </c>
      <c r="C99" s="20">
        <f>IF($A99=0,0,VLOOKUP($A99,'BASE PRODUITS'!$A:$I,9,0))</f>
        <v>1</v>
      </c>
      <c r="D99" s="21">
        <f ca="1">SUMIF('JOURNAL STOCKS'!$B$7:$E$199,'ETAT DES STOCKS'!A99,'JOURNAL STOCKS'!$D$7:$D$199)</f>
        <v>0</v>
      </c>
      <c r="E99" s="21">
        <f ca="1">SUMIF('JOURNAL STOCKS'!$B$7:$E$199,'ETAT DES STOCKS'!A99,'JOURNAL STOCKS'!$E$7:$E$199)</f>
        <v>0</v>
      </c>
      <c r="F99" s="21">
        <f ca="1">SUMIF('JOURNAL STOCKS'!$B$7:$E$199,'ETAT DES STOCKS'!A99,'JOURNAL STOCKS'!$F$7:$F$199)</f>
        <v>0</v>
      </c>
      <c r="G99" s="6">
        <f t="shared" ca="1" si="3"/>
        <v>1</v>
      </c>
      <c r="H99" s="21">
        <f ca="1">G99*'BASE PRODUITS'!E99</f>
        <v>8.18</v>
      </c>
      <c r="I99" s="21">
        <f ca="1">SUM('BASE PRODUITS'!F99*G99)</f>
        <v>7</v>
      </c>
    </row>
    <row r="100" spans="1:9" ht="16.5" thickBot="1">
      <c r="A100" s="42">
        <f>'BASE PRODUITS'!A100</f>
        <v>516614</v>
      </c>
      <c r="B100" s="7" t="str">
        <f>IF(ISBLANK('BASE PRODUITS'!B100),"",'BASE PRODUITS'!B100)</f>
        <v>Colier Etrangleur Grosse Maille Acier Chromé</v>
      </c>
      <c r="C100" s="20">
        <f>IF($A100=0,0,VLOOKUP($A100,'BASE PRODUITS'!$A:$I,9,0))</f>
        <v>1</v>
      </c>
      <c r="D100" s="21">
        <f ca="1">SUMIF('JOURNAL STOCKS'!$B$7:$E$199,'ETAT DES STOCKS'!A100,'JOURNAL STOCKS'!$D$7:$D$199)</f>
        <v>0</v>
      </c>
      <c r="E100" s="21">
        <f ca="1">SUMIF('JOURNAL STOCKS'!$B$7:$E$199,'ETAT DES STOCKS'!A100,'JOURNAL STOCKS'!$E$7:$E$199)</f>
        <v>0</v>
      </c>
      <c r="F100" s="21">
        <f ca="1">SUMIF('JOURNAL STOCKS'!$B$7:$E$199,'ETAT DES STOCKS'!A100,'JOURNAL STOCKS'!$F$7:$F$199)</f>
        <v>0</v>
      </c>
      <c r="G100" s="6">
        <f t="shared" ca="1" si="3"/>
        <v>1</v>
      </c>
      <c r="H100" s="21">
        <f ca="1">G100*'BASE PRODUITS'!E100</f>
        <v>8.42</v>
      </c>
      <c r="I100" s="21">
        <f ca="1">SUM('BASE PRODUITS'!F100*G100)</f>
        <v>8</v>
      </c>
    </row>
    <row r="101" spans="1:9" ht="16.5" thickBot="1">
      <c r="A101" s="42">
        <f>'BASE PRODUITS'!A101</f>
        <v>516615</v>
      </c>
      <c r="B101" s="7" t="str">
        <f>IF(ISBLANK('BASE PRODUITS'!B101),"",'BASE PRODUITS'!B101)</f>
        <v>Colier Etrangleur Grosse Maille Acier Chromé</v>
      </c>
      <c r="C101" s="20">
        <f>IF($A101=0,0,VLOOKUP($A101,'BASE PRODUITS'!$A:$I,9,0))</f>
        <v>2</v>
      </c>
      <c r="D101" s="21">
        <f ca="1">SUMIF('JOURNAL STOCKS'!$B$7:$E$199,'ETAT DES STOCKS'!A101,'JOURNAL STOCKS'!$D$7:$D$199)</f>
        <v>0</v>
      </c>
      <c r="E101" s="21">
        <f ca="1">SUMIF('JOURNAL STOCKS'!$B$7:$E$199,'ETAT DES STOCKS'!A101,'JOURNAL STOCKS'!$E$7:$E$199)</f>
        <v>0</v>
      </c>
      <c r="F101" s="21">
        <f ca="1">SUMIF('JOURNAL STOCKS'!$B$7:$E$199,'ETAT DES STOCKS'!A101,'JOURNAL STOCKS'!$F$7:$F$199)</f>
        <v>0</v>
      </c>
      <c r="G101" s="6">
        <f t="shared" ca="1" si="3"/>
        <v>2</v>
      </c>
      <c r="H101" s="21">
        <f ca="1">G101*'BASE PRODUITS'!E101</f>
        <v>17.48</v>
      </c>
      <c r="I101" s="21">
        <f ca="1">SUM('BASE PRODUITS'!F101*G101)</f>
        <v>22</v>
      </c>
    </row>
    <row r="102" spans="1:9" ht="16.5" thickBot="1">
      <c r="A102" s="42">
        <f>'BASE PRODUITS'!A102</f>
        <v>560589</v>
      </c>
      <c r="B102" s="7" t="str">
        <f>IF(ISBLANK('BASE PRODUITS'!B102),"",'BASE PRODUITS'!B102)</f>
        <v>Semi Nylon</v>
      </c>
      <c r="C102" s="20">
        <f>IF($A102=0,0,VLOOKUP($A102,'BASE PRODUITS'!$A:$I,9,0))</f>
        <v>1</v>
      </c>
      <c r="D102" s="21">
        <f ca="1">SUMIF('JOURNAL STOCKS'!$B$7:$E$199,'ETAT DES STOCKS'!A102,'JOURNAL STOCKS'!$D$7:$D$199)</f>
        <v>0</v>
      </c>
      <c r="E102" s="21">
        <f ca="1">SUMIF('JOURNAL STOCKS'!$B$7:$E$199,'ETAT DES STOCKS'!A102,'JOURNAL STOCKS'!$E$7:$E$199)</f>
        <v>0</v>
      </c>
      <c r="F102" s="21">
        <f ca="1">SUMIF('JOURNAL STOCKS'!$B$7:$E$199,'ETAT DES STOCKS'!A102,'JOURNAL STOCKS'!$F$7:$F$199)</f>
        <v>0</v>
      </c>
      <c r="G102" s="6">
        <f t="shared" ref="G102:G133" ca="1" si="4">C102+D102-E102-F102</f>
        <v>1</v>
      </c>
      <c r="H102" s="21">
        <f ca="1">G102*'BASE PRODUITS'!E102</f>
        <v>4.5</v>
      </c>
      <c r="I102" s="21">
        <f ca="1">SUM('BASE PRODUITS'!F102*G102)</f>
        <v>5</v>
      </c>
    </row>
    <row r="103" spans="1:9" ht="16.5" thickBot="1">
      <c r="A103" s="42">
        <f>'BASE PRODUITS'!A103</f>
        <v>560592</v>
      </c>
      <c r="B103" s="7" t="str">
        <f>IF(ISBLANK('BASE PRODUITS'!B103),"",'BASE PRODUITS'!B103)</f>
        <v xml:space="preserve">Semi Nylon </v>
      </c>
      <c r="C103" s="20">
        <f>IF($A103=0,0,VLOOKUP($A103,'BASE PRODUITS'!$A:$I,9,0))</f>
        <v>1</v>
      </c>
      <c r="D103" s="21">
        <f ca="1">SUMIF('JOURNAL STOCKS'!$B$7:$E$199,'ETAT DES STOCKS'!A103,'JOURNAL STOCKS'!$D$7:$D$199)</f>
        <v>0</v>
      </c>
      <c r="E103" s="21">
        <f ca="1">SUMIF('JOURNAL STOCKS'!$B$7:$E$199,'ETAT DES STOCKS'!A103,'JOURNAL STOCKS'!$E$7:$E$199)</f>
        <v>0</v>
      </c>
      <c r="F103" s="21">
        <f ca="1">SUMIF('JOURNAL STOCKS'!$B$7:$E$199,'ETAT DES STOCKS'!A103,'JOURNAL STOCKS'!$F$7:$F$199)</f>
        <v>0</v>
      </c>
      <c r="G103" s="6">
        <f t="shared" ca="1" si="4"/>
        <v>1</v>
      </c>
      <c r="H103" s="21">
        <f ca="1">G103*'BASE PRODUITS'!E103</f>
        <v>5.5</v>
      </c>
      <c r="I103" s="21">
        <f ca="1">SUM('BASE PRODUITS'!F103*G103)</f>
        <v>6</v>
      </c>
    </row>
    <row r="104" spans="1:9" ht="16.5" thickBot="1">
      <c r="A104" s="42">
        <f>'BASE PRODUITS'!A104</f>
        <v>561005</v>
      </c>
      <c r="B104" s="7" t="str">
        <f>IF(ISBLANK('BASE PRODUITS'!B104),"",'BASE PRODUITS'!B104)</f>
        <v>Collier Riveté</v>
      </c>
      <c r="C104" s="20">
        <f>IF($A104=0,0,VLOOKUP($A104,'BASE PRODUITS'!$A:$I,9,0))</f>
        <v>1</v>
      </c>
      <c r="D104" s="21">
        <f ca="1">SUMIF('JOURNAL STOCKS'!$B$7:$E$199,'ETAT DES STOCKS'!A104,'JOURNAL STOCKS'!$D$7:$D$199)</f>
        <v>0</v>
      </c>
      <c r="E104" s="21">
        <f ca="1">SUMIF('JOURNAL STOCKS'!$B$7:$E$199,'ETAT DES STOCKS'!A104,'JOURNAL STOCKS'!$E$7:$E$199)</f>
        <v>0</v>
      </c>
      <c r="F104" s="21">
        <f ca="1">SUMIF('JOURNAL STOCKS'!$B$7:$E$199,'ETAT DES STOCKS'!A104,'JOURNAL STOCKS'!$F$7:$F$199)</f>
        <v>0</v>
      </c>
      <c r="G104" s="6">
        <f t="shared" ca="1" si="4"/>
        <v>1</v>
      </c>
      <c r="H104" s="21">
        <f ca="1">G104*'BASE PRODUITS'!E104</f>
        <v>8.23</v>
      </c>
      <c r="I104" s="21">
        <f ca="1">SUM('BASE PRODUITS'!F104*G104)</f>
        <v>10</v>
      </c>
    </row>
    <row r="105" spans="1:9" ht="16.5" thickBot="1">
      <c r="A105" s="42">
        <f>'BASE PRODUITS'!A105</f>
        <v>561006</v>
      </c>
      <c r="B105" s="7" t="str">
        <f>IF(ISBLANK('BASE PRODUITS'!B105),"",'BASE PRODUITS'!B105)</f>
        <v>Collier Riveté</v>
      </c>
      <c r="C105" s="20">
        <f>IF($A105=0,0,VLOOKUP($A105,'BASE PRODUITS'!$A:$I,9,0))</f>
        <v>1</v>
      </c>
      <c r="D105" s="21">
        <f ca="1">SUMIF('JOURNAL STOCKS'!$B$7:$E$199,'ETAT DES STOCKS'!A105,'JOURNAL STOCKS'!$D$7:$D$199)</f>
        <v>0</v>
      </c>
      <c r="E105" s="21">
        <f ca="1">SUMIF('JOURNAL STOCKS'!$B$7:$E$199,'ETAT DES STOCKS'!A105,'JOURNAL STOCKS'!$E$7:$E$199)</f>
        <v>0</v>
      </c>
      <c r="F105" s="21">
        <f ca="1">SUMIF('JOURNAL STOCKS'!$B$7:$E$199,'ETAT DES STOCKS'!A105,'JOURNAL STOCKS'!$F$7:$F$199)</f>
        <v>0</v>
      </c>
      <c r="G105" s="6">
        <f t="shared" ca="1" si="4"/>
        <v>1</v>
      </c>
      <c r="H105" s="21">
        <f ca="1">G105*'BASE PRODUITS'!E105</f>
        <v>8.6</v>
      </c>
      <c r="I105" s="21">
        <f ca="1">SUM('BASE PRODUITS'!F105*G105)</f>
        <v>10</v>
      </c>
    </row>
    <row r="106" spans="1:9" ht="16.5" thickBot="1">
      <c r="A106" s="42">
        <f>'BASE PRODUITS'!A106</f>
        <v>561127</v>
      </c>
      <c r="B106" s="7" t="str">
        <f>IF(ISBLANK('BASE PRODUITS'!B106),"",'BASE PRODUITS'!B106)</f>
        <v>Licol Halti</v>
      </c>
      <c r="C106" s="20">
        <f>IF($A106=0,0,VLOOKUP($A106,'BASE PRODUITS'!$A:$I,9,0))</f>
        <v>1</v>
      </c>
      <c r="D106" s="21">
        <f ca="1">SUMIF('JOURNAL STOCKS'!$B$7:$E$199,'ETAT DES STOCKS'!A106,'JOURNAL STOCKS'!$D$7:$D$199)</f>
        <v>0</v>
      </c>
      <c r="E106" s="21">
        <f ca="1">SUMIF('JOURNAL STOCKS'!$B$7:$E$199,'ETAT DES STOCKS'!A106,'JOURNAL STOCKS'!$E$7:$E$199)</f>
        <v>0</v>
      </c>
      <c r="F106" s="21">
        <f ca="1">SUMIF('JOURNAL STOCKS'!$B$7:$E$199,'ETAT DES STOCKS'!A106,'JOURNAL STOCKS'!$F$7:$F$199)</f>
        <v>0</v>
      </c>
      <c r="G106" s="6">
        <f t="shared" ca="1" si="4"/>
        <v>1</v>
      </c>
      <c r="H106" s="21">
        <f ca="1">G106*'BASE PRODUITS'!E106</f>
        <v>14.26</v>
      </c>
      <c r="I106" s="21">
        <f ca="1">SUM('BASE PRODUITS'!F106*G106)</f>
        <v>6</v>
      </c>
    </row>
    <row r="107" spans="1:9" ht="16.5" thickBot="1">
      <c r="A107" s="42">
        <f>'BASE PRODUITS'!A107</f>
        <v>561323</v>
      </c>
      <c r="B107" s="7" t="str">
        <f>IF(ISBLANK('BASE PRODUITS'!B107),"",'BASE PRODUITS'!B107)</f>
        <v>Collier Cousu Double</v>
      </c>
      <c r="C107" s="20">
        <f>IF($A107=0,0,VLOOKUP($A107,'BASE PRODUITS'!$A:$I,9,0))</f>
        <v>1</v>
      </c>
      <c r="D107" s="21">
        <f ca="1">SUMIF('JOURNAL STOCKS'!$B$7:$E$199,'ETAT DES STOCKS'!A107,'JOURNAL STOCKS'!$D$7:$D$199)</f>
        <v>0</v>
      </c>
      <c r="E107" s="21">
        <f ca="1">SUMIF('JOURNAL STOCKS'!$B$7:$E$199,'ETAT DES STOCKS'!A107,'JOURNAL STOCKS'!$E$7:$E$199)</f>
        <v>0</v>
      </c>
      <c r="F107" s="21">
        <f ca="1">SUMIF('JOURNAL STOCKS'!$B$7:$E$199,'ETAT DES STOCKS'!A107,'JOURNAL STOCKS'!$F$7:$F$199)</f>
        <v>0</v>
      </c>
      <c r="G107" s="6">
        <f t="shared" ca="1" si="4"/>
        <v>1</v>
      </c>
      <c r="H107" s="21">
        <f ca="1">G107*'BASE PRODUITS'!E107</f>
        <v>15.12</v>
      </c>
      <c r="I107" s="21">
        <f ca="1">SUM('BASE PRODUITS'!F107*G107)</f>
        <v>16.5</v>
      </c>
    </row>
    <row r="108" spans="1:9" ht="16.5" thickBot="1">
      <c r="A108" s="42">
        <f>'BASE PRODUITS'!A108</f>
        <v>561440</v>
      </c>
      <c r="B108" s="7" t="str">
        <f>IF(ISBLANK('BASE PRODUITS'!B108),"",'BASE PRODUITS'!B108)</f>
        <v>Collier Cuir</v>
      </c>
      <c r="C108" s="20">
        <f>IF($A108=0,0,VLOOKUP($A108,'BASE PRODUITS'!$A:$I,9,0))</f>
        <v>1</v>
      </c>
      <c r="D108" s="21">
        <f ca="1">SUMIF('JOURNAL STOCKS'!$B$7:$E$199,'ETAT DES STOCKS'!A108,'JOURNAL STOCKS'!$D$7:$D$199)</f>
        <v>0</v>
      </c>
      <c r="E108" s="21">
        <f ca="1">SUMIF('JOURNAL STOCKS'!$B$7:$E$199,'ETAT DES STOCKS'!A108,'JOURNAL STOCKS'!$E$7:$E$199)</f>
        <v>0</v>
      </c>
      <c r="F108" s="21">
        <f ca="1">SUMIF('JOURNAL STOCKS'!$B$7:$E$199,'ETAT DES STOCKS'!A108,'JOURNAL STOCKS'!$F$7:$F$199)</f>
        <v>0</v>
      </c>
      <c r="G108" s="6">
        <f t="shared" ca="1" si="4"/>
        <v>1</v>
      </c>
      <c r="H108" s="21">
        <f ca="1">G108*'BASE PRODUITS'!E108</f>
        <v>4.88</v>
      </c>
      <c r="I108" s="21">
        <f ca="1">SUM('BASE PRODUITS'!F108*G108)</f>
        <v>5.5</v>
      </c>
    </row>
    <row r="109" spans="1:9" ht="16.5" thickBot="1">
      <c r="A109" s="42">
        <f>'BASE PRODUITS'!A109</f>
        <v>566500</v>
      </c>
      <c r="B109" s="7" t="str">
        <f>IF(ISBLANK('BASE PRODUITS'!B109),"",'BASE PRODUITS'!B109)</f>
        <v>Collier Cuir</v>
      </c>
      <c r="C109" s="20">
        <f>IF($A109=0,0,VLOOKUP($A109,'BASE PRODUITS'!$A:$I,9,0))</f>
        <v>3</v>
      </c>
      <c r="D109" s="21">
        <f ca="1">SUMIF('JOURNAL STOCKS'!$B$7:$E$199,'ETAT DES STOCKS'!A109,'JOURNAL STOCKS'!$D$7:$D$199)</f>
        <v>0</v>
      </c>
      <c r="E109" s="21">
        <f ca="1">SUMIF('JOURNAL STOCKS'!$B$7:$E$199,'ETAT DES STOCKS'!A109,'JOURNAL STOCKS'!$E$7:$E$199)</f>
        <v>0</v>
      </c>
      <c r="F109" s="21">
        <f ca="1">SUMIF('JOURNAL STOCKS'!$B$7:$E$199,'ETAT DES STOCKS'!A109,'JOURNAL STOCKS'!$F$7:$F$199)</f>
        <v>0</v>
      </c>
      <c r="G109" s="6">
        <f t="shared" ca="1" si="4"/>
        <v>3</v>
      </c>
      <c r="H109" s="21">
        <f ca="1">G109*'BASE PRODUITS'!E109</f>
        <v>6.48</v>
      </c>
      <c r="I109" s="21">
        <f ca="1">SUM('BASE PRODUITS'!F109*G109)</f>
        <v>15</v>
      </c>
    </row>
    <row r="110" spans="1:9" ht="16.5" thickBot="1">
      <c r="A110" s="42">
        <f>'BASE PRODUITS'!A110</f>
        <v>566800</v>
      </c>
      <c r="B110" s="7" t="str">
        <f>IF(ISBLANK('BASE PRODUITS'!B110),"",'BASE PRODUITS'!B110)</f>
        <v>Collier Cuir</v>
      </c>
      <c r="C110" s="20">
        <f>IF($A110=0,0,VLOOKUP($A110,'BASE PRODUITS'!$A:$I,9,0))</f>
        <v>2</v>
      </c>
      <c r="D110" s="21">
        <f ca="1">SUMIF('JOURNAL STOCKS'!$B$7:$E$199,'ETAT DES STOCKS'!A110,'JOURNAL STOCKS'!$D$7:$D$199)</f>
        <v>0</v>
      </c>
      <c r="E110" s="21">
        <f ca="1">SUMIF('JOURNAL STOCKS'!$B$7:$E$199,'ETAT DES STOCKS'!A110,'JOURNAL STOCKS'!$E$7:$E$199)</f>
        <v>0</v>
      </c>
      <c r="F110" s="21">
        <f ca="1">SUMIF('JOURNAL STOCKS'!$B$7:$E$199,'ETAT DES STOCKS'!A110,'JOURNAL STOCKS'!$F$7:$F$199)</f>
        <v>0</v>
      </c>
      <c r="G110" s="6">
        <f t="shared" ca="1" si="4"/>
        <v>2</v>
      </c>
      <c r="H110" s="21">
        <f ca="1">G110*'BASE PRODUITS'!E110</f>
        <v>6.58</v>
      </c>
      <c r="I110" s="21">
        <f ca="1">SUM('BASE PRODUITS'!F110*G110)</f>
        <v>8</v>
      </c>
    </row>
    <row r="111" spans="1:9" ht="16.5" thickBot="1">
      <c r="A111" s="42">
        <f>'BASE PRODUITS'!A111</f>
        <v>578301</v>
      </c>
      <c r="B111" s="7" t="str">
        <f>IF(ISBLANK('BASE PRODUITS'!B111),"",'BASE PRODUITS'!B111)</f>
        <v xml:space="preserve">Collier Fluorescent </v>
      </c>
      <c r="C111" s="20">
        <f>IF($A111=0,0,VLOOKUP($A111,'BASE PRODUITS'!$A:$I,9,0))</f>
        <v>1</v>
      </c>
      <c r="D111" s="21">
        <f ca="1">SUMIF('JOURNAL STOCKS'!$B$7:$E$199,'ETAT DES STOCKS'!A111,'JOURNAL STOCKS'!$D$7:$D$199)</f>
        <v>0</v>
      </c>
      <c r="E111" s="21">
        <f ca="1">SUMIF('JOURNAL STOCKS'!$B$7:$E$199,'ETAT DES STOCKS'!A111,'JOURNAL STOCKS'!$E$7:$E$199)</f>
        <v>0</v>
      </c>
      <c r="F111" s="21">
        <f ca="1">SUMIF('JOURNAL STOCKS'!$B$7:$E$199,'ETAT DES STOCKS'!A111,'JOURNAL STOCKS'!$F$7:$F$199)</f>
        <v>0</v>
      </c>
      <c r="G111" s="6">
        <f t="shared" ca="1" si="4"/>
        <v>1</v>
      </c>
      <c r="H111" s="21">
        <f ca="1">G111*'BASE PRODUITS'!E111</f>
        <v>5.09</v>
      </c>
      <c r="I111" s="21">
        <f ca="1">SUM('BASE PRODUITS'!F111*G111)</f>
        <v>6.5</v>
      </c>
    </row>
    <row r="112" spans="1:9" ht="16.5" thickBot="1">
      <c r="A112" s="42">
        <f>'BASE PRODUITS'!A112</f>
        <v>578304</v>
      </c>
      <c r="B112" s="7" t="str">
        <f>IF(ISBLANK('BASE PRODUITS'!B112),"",'BASE PRODUITS'!B112)</f>
        <v xml:space="preserve">Collier Fluorescent </v>
      </c>
      <c r="C112" s="20">
        <f>IF($A112=0,0,VLOOKUP($A112,'BASE PRODUITS'!$A:$I,9,0))</f>
        <v>1</v>
      </c>
      <c r="D112" s="21">
        <f ca="1">SUMIF('JOURNAL STOCKS'!$B$7:$E$199,'ETAT DES STOCKS'!A112,'JOURNAL STOCKS'!$D$7:$D$199)</f>
        <v>0</v>
      </c>
      <c r="E112" s="21">
        <f ca="1">SUMIF('JOURNAL STOCKS'!$B$7:$E$199,'ETAT DES STOCKS'!A112,'JOURNAL STOCKS'!$E$7:$E$199)</f>
        <v>0</v>
      </c>
      <c r="F112" s="21">
        <f ca="1">SUMIF('JOURNAL STOCKS'!$B$7:$E$199,'ETAT DES STOCKS'!A112,'JOURNAL STOCKS'!$F$7:$F$199)</f>
        <v>0</v>
      </c>
      <c r="G112" s="6">
        <f t="shared" ca="1" si="4"/>
        <v>1</v>
      </c>
      <c r="H112" s="21">
        <f ca="1">G112*'BASE PRODUITS'!E112</f>
        <v>5.28</v>
      </c>
      <c r="I112" s="21">
        <f ca="1">SUM('BASE PRODUITS'!F112*G112)</f>
        <v>6.5</v>
      </c>
    </row>
    <row r="113" spans="1:9" ht="16.5" thickBot="1">
      <c r="A113" s="42">
        <f>'BASE PRODUITS'!A113</f>
        <v>578314</v>
      </c>
      <c r="B113" s="7" t="str">
        <f>IF(ISBLANK('BASE PRODUITS'!B113),"",'BASE PRODUITS'!B113)</f>
        <v xml:space="preserve">Collier Fluorescent </v>
      </c>
      <c r="C113" s="20">
        <f>IF($A113=0,0,VLOOKUP($A113,'BASE PRODUITS'!$A:$I,9,0))</f>
        <v>1</v>
      </c>
      <c r="D113" s="21">
        <f ca="1">SUMIF('JOURNAL STOCKS'!$B$7:$E$199,'ETAT DES STOCKS'!A113,'JOURNAL STOCKS'!$D$7:$D$199)</f>
        <v>0</v>
      </c>
      <c r="E113" s="21">
        <f ca="1">SUMIF('JOURNAL STOCKS'!$B$7:$E$199,'ETAT DES STOCKS'!A113,'JOURNAL STOCKS'!$E$7:$E$199)</f>
        <v>0</v>
      </c>
      <c r="F113" s="21">
        <f ca="1">SUMIF('JOURNAL STOCKS'!$B$7:$E$199,'ETAT DES STOCKS'!A113,'JOURNAL STOCKS'!$F$7:$F$199)</f>
        <v>0</v>
      </c>
      <c r="G113" s="6">
        <f t="shared" ca="1" si="4"/>
        <v>1</v>
      </c>
      <c r="H113" s="21">
        <f ca="1">G113*'BASE PRODUITS'!E113</f>
        <v>7.22</v>
      </c>
      <c r="I113" s="21">
        <f ca="1">SUM('BASE PRODUITS'!F113*G113)</f>
        <v>8.5</v>
      </c>
    </row>
    <row r="114" spans="1:9" ht="16.5" thickBot="1">
      <c r="A114" s="42">
        <f>'BASE PRODUITS'!A114</f>
        <v>578320</v>
      </c>
      <c r="B114" s="7" t="str">
        <f>IF(ISBLANK('BASE PRODUITS'!B114),"",'BASE PRODUITS'!B114)</f>
        <v>Collier Biothane Fluo</v>
      </c>
      <c r="C114" s="20">
        <f>IF($A114=0,0,VLOOKUP($A114,'BASE PRODUITS'!$A:$I,9,0))</f>
        <v>2</v>
      </c>
      <c r="D114" s="21">
        <f ca="1">SUMIF('JOURNAL STOCKS'!$B$7:$E$199,'ETAT DES STOCKS'!A114,'JOURNAL STOCKS'!$D$7:$D$199)</f>
        <v>0</v>
      </c>
      <c r="E114" s="21">
        <f ca="1">SUMIF('JOURNAL STOCKS'!$B$7:$E$199,'ETAT DES STOCKS'!A114,'JOURNAL STOCKS'!$E$7:$E$199)</f>
        <v>0</v>
      </c>
      <c r="F114" s="21">
        <f ca="1">SUMIF('JOURNAL STOCKS'!$B$7:$E$199,'ETAT DES STOCKS'!A114,'JOURNAL STOCKS'!$F$7:$F$199)</f>
        <v>0</v>
      </c>
      <c r="G114" s="6">
        <f t="shared" ca="1" si="4"/>
        <v>2</v>
      </c>
      <c r="H114" s="21">
        <f ca="1">G114*'BASE PRODUITS'!E114</f>
        <v>12.94</v>
      </c>
      <c r="I114" s="21">
        <f ca="1">SUM('BASE PRODUITS'!F114*G114)</f>
        <v>15</v>
      </c>
    </row>
    <row r="115" spans="1:9" ht="16.5" thickBot="1">
      <c r="A115" s="42">
        <f>'BASE PRODUITS'!A115</f>
        <v>578321</v>
      </c>
      <c r="B115" s="7" t="str">
        <f>IF(ISBLANK('BASE PRODUITS'!B115),"",'BASE PRODUITS'!B115)</f>
        <v>Collier Biothane Fluo</v>
      </c>
      <c r="C115" s="20">
        <f>IF($A115=0,0,VLOOKUP($A115,'BASE PRODUITS'!$A:$I,9,0))</f>
        <v>1</v>
      </c>
      <c r="D115" s="21">
        <f ca="1">SUMIF('JOURNAL STOCKS'!$B$7:$E$199,'ETAT DES STOCKS'!A115,'JOURNAL STOCKS'!$D$7:$D$199)</f>
        <v>0</v>
      </c>
      <c r="E115" s="21">
        <f ca="1">SUMIF('JOURNAL STOCKS'!$B$7:$E$199,'ETAT DES STOCKS'!A115,'JOURNAL STOCKS'!$E$7:$E$199)</f>
        <v>0</v>
      </c>
      <c r="F115" s="21">
        <f ca="1">SUMIF('JOURNAL STOCKS'!$B$7:$E$199,'ETAT DES STOCKS'!A115,'JOURNAL STOCKS'!$F$7:$F$199)</f>
        <v>0</v>
      </c>
      <c r="G115" s="6">
        <f t="shared" ca="1" si="4"/>
        <v>1</v>
      </c>
      <c r="H115" s="21">
        <f ca="1">G115*'BASE PRODUITS'!E115</f>
        <v>6.82</v>
      </c>
      <c r="I115" s="21">
        <f ca="1">SUM('BASE PRODUITS'!F115*G115)</f>
        <v>7.5</v>
      </c>
    </row>
    <row r="116" spans="1:9" ht="16.5" thickBot="1">
      <c r="A116" s="42">
        <f>'BASE PRODUITS'!A116</f>
        <v>578322</v>
      </c>
      <c r="B116" s="7" t="str">
        <f>IF(ISBLANK('BASE PRODUITS'!B116),"",'BASE PRODUITS'!B116)</f>
        <v>Collier Biothane Fluo</v>
      </c>
      <c r="C116" s="20">
        <f>IF($A116=0,0,VLOOKUP($A116,'BASE PRODUITS'!$A:$I,9,0))</f>
        <v>1</v>
      </c>
      <c r="D116" s="21">
        <f ca="1">SUMIF('JOURNAL STOCKS'!$B$7:$E$199,'ETAT DES STOCKS'!A116,'JOURNAL STOCKS'!$D$7:$D$199)</f>
        <v>0</v>
      </c>
      <c r="E116" s="21">
        <f ca="1">SUMIF('JOURNAL STOCKS'!$B$7:$E$199,'ETAT DES STOCKS'!A116,'JOURNAL STOCKS'!$E$7:$E$199)</f>
        <v>0</v>
      </c>
      <c r="F116" s="21">
        <f ca="1">SUMIF('JOURNAL STOCKS'!$B$7:$E$199,'ETAT DES STOCKS'!A116,'JOURNAL STOCKS'!$F$7:$F$199)</f>
        <v>0</v>
      </c>
      <c r="G116" s="6">
        <f t="shared" ca="1" si="4"/>
        <v>1</v>
      </c>
      <c r="H116" s="21">
        <f ca="1">G116*'BASE PRODUITS'!E116</f>
        <v>7.24</v>
      </c>
      <c r="I116" s="21">
        <f ca="1">SUM('BASE PRODUITS'!F116*G116)</f>
        <v>8</v>
      </c>
    </row>
    <row r="117" spans="1:9" ht="16.5" thickBot="1">
      <c r="A117" s="42">
        <f>'BASE PRODUITS'!A117</f>
        <v>578327</v>
      </c>
      <c r="B117" s="7" t="str">
        <f>IF(ISBLANK('BASE PRODUITS'!B117),"",'BASE PRODUITS'!B117)</f>
        <v>Collier Biothane Reflechissant</v>
      </c>
      <c r="C117" s="20">
        <f>IF($A117=0,0,VLOOKUP($A117,'BASE PRODUITS'!$A:$I,9,0))</f>
        <v>1</v>
      </c>
      <c r="D117" s="21">
        <f ca="1">SUMIF('JOURNAL STOCKS'!$B$7:$E$199,'ETAT DES STOCKS'!A117,'JOURNAL STOCKS'!$D$7:$D$199)</f>
        <v>0</v>
      </c>
      <c r="E117" s="21">
        <f ca="1">SUMIF('JOURNAL STOCKS'!$B$7:$E$199,'ETAT DES STOCKS'!A117,'JOURNAL STOCKS'!$E$7:$E$199)</f>
        <v>0</v>
      </c>
      <c r="F117" s="21">
        <f ca="1">SUMIF('JOURNAL STOCKS'!$B$7:$E$199,'ETAT DES STOCKS'!A117,'JOURNAL STOCKS'!$F$7:$F$199)</f>
        <v>0</v>
      </c>
      <c r="G117" s="6">
        <f t="shared" ca="1" si="4"/>
        <v>1</v>
      </c>
      <c r="H117" s="21">
        <f ca="1">G117*'BASE PRODUITS'!E117</f>
        <v>8.1999999999999993</v>
      </c>
      <c r="I117" s="21">
        <f ca="1">SUM('BASE PRODUITS'!F117*G117)</f>
        <v>9</v>
      </c>
    </row>
    <row r="118" spans="1:9" ht="16.5" thickBot="1">
      <c r="A118" s="42">
        <f>'BASE PRODUITS'!A118</f>
        <v>578328</v>
      </c>
      <c r="B118" s="7" t="str">
        <f>IF(ISBLANK('BASE PRODUITS'!B118),"",'BASE PRODUITS'!B118)</f>
        <v>Collier Biothane Reflechissant</v>
      </c>
      <c r="C118" s="20">
        <f>IF($A118=0,0,VLOOKUP($A118,'BASE PRODUITS'!$A:$I,9,0))</f>
        <v>1</v>
      </c>
      <c r="D118" s="21">
        <f ca="1">SUMIF('JOURNAL STOCKS'!$B$7:$E$199,'ETAT DES STOCKS'!A118,'JOURNAL STOCKS'!$D$7:$D$199)</f>
        <v>0</v>
      </c>
      <c r="E118" s="21">
        <f ca="1">SUMIF('JOURNAL STOCKS'!$B$7:$E$199,'ETAT DES STOCKS'!A118,'JOURNAL STOCKS'!$E$7:$E$199)</f>
        <v>0</v>
      </c>
      <c r="F118" s="21">
        <f ca="1">SUMIF('JOURNAL STOCKS'!$B$7:$E$199,'ETAT DES STOCKS'!A118,'JOURNAL STOCKS'!$F$7:$F$199)</f>
        <v>0</v>
      </c>
      <c r="G118" s="6">
        <f t="shared" ca="1" si="4"/>
        <v>1</v>
      </c>
      <c r="H118" s="21">
        <f ca="1">G118*'BASE PRODUITS'!E118</f>
        <v>8.77</v>
      </c>
      <c r="I118" s="21">
        <f ca="1">SUM('BASE PRODUITS'!F118*G118)</f>
        <v>9</v>
      </c>
    </row>
    <row r="119" spans="1:9" ht="16.5" thickBot="1">
      <c r="A119" s="42">
        <f>'BASE PRODUITS'!A119</f>
        <v>578334</v>
      </c>
      <c r="B119" s="7" t="str">
        <f>IF(ISBLANK('BASE PRODUITS'!B119),"",'BASE PRODUITS'!B119)</f>
        <v>Collier Biothane Camouflage</v>
      </c>
      <c r="C119" s="20">
        <f>IF($A119=0,0,VLOOKUP($A119,'BASE PRODUITS'!$A:$I,9,0))</f>
        <v>1</v>
      </c>
      <c r="D119" s="21">
        <f ca="1">SUMIF('JOURNAL STOCKS'!$B$7:$E$199,'ETAT DES STOCKS'!A119,'JOURNAL STOCKS'!$D$7:$D$199)</f>
        <v>0</v>
      </c>
      <c r="E119" s="21">
        <f ca="1">SUMIF('JOURNAL STOCKS'!$B$7:$E$199,'ETAT DES STOCKS'!A119,'JOURNAL STOCKS'!$E$7:$E$199)</f>
        <v>0</v>
      </c>
      <c r="F119" s="21">
        <f ca="1">SUMIF('JOURNAL STOCKS'!$B$7:$E$199,'ETAT DES STOCKS'!A119,'JOURNAL STOCKS'!$F$7:$F$199)</f>
        <v>0</v>
      </c>
      <c r="G119" s="6">
        <f t="shared" ca="1" si="4"/>
        <v>1</v>
      </c>
      <c r="H119" s="21">
        <f ca="1">G119*'BASE PRODUITS'!E119</f>
        <v>7.12</v>
      </c>
      <c r="I119" s="21">
        <f ca="1">SUM('BASE PRODUITS'!F119*G119)</f>
        <v>7.5</v>
      </c>
    </row>
    <row r="120" spans="1:9" ht="16.5" thickBot="1">
      <c r="A120" s="42">
        <f>'BASE PRODUITS'!A120</f>
        <v>578335</v>
      </c>
      <c r="B120" s="7" t="str">
        <f>IF(ISBLANK('BASE PRODUITS'!B120),"",'BASE PRODUITS'!B120)</f>
        <v>Collier Biothane Camouflage</v>
      </c>
      <c r="C120" s="20">
        <f>IF($A120=0,0,VLOOKUP($A120,'BASE PRODUITS'!$A:$I,9,0))</f>
        <v>1</v>
      </c>
      <c r="D120" s="21">
        <f ca="1">SUMIF('JOURNAL STOCKS'!$B$7:$E$199,'ETAT DES STOCKS'!A120,'JOURNAL STOCKS'!$D$7:$D$199)</f>
        <v>0</v>
      </c>
      <c r="E120" s="21">
        <f ca="1">SUMIF('JOURNAL STOCKS'!$B$7:$E$199,'ETAT DES STOCKS'!A120,'JOURNAL STOCKS'!$E$7:$E$199)</f>
        <v>0</v>
      </c>
      <c r="F120" s="21">
        <f ca="1">SUMIF('JOURNAL STOCKS'!$B$7:$E$199,'ETAT DES STOCKS'!A120,'JOURNAL STOCKS'!$F$7:$F$199)</f>
        <v>0</v>
      </c>
      <c r="G120" s="6">
        <f t="shared" ca="1" si="4"/>
        <v>1</v>
      </c>
      <c r="H120" s="21">
        <f ca="1">G120*'BASE PRODUITS'!E120</f>
        <v>8.76</v>
      </c>
      <c r="I120" s="21">
        <f ca="1">SUM('BASE PRODUITS'!F120*G120)</f>
        <v>8.5</v>
      </c>
    </row>
    <row r="121" spans="1:9" ht="16.5" thickBot="1">
      <c r="A121" s="42">
        <f>'BASE PRODUITS'!A121</f>
        <v>578336</v>
      </c>
      <c r="B121" s="7" t="str">
        <f>IF(ISBLANK('BASE PRODUITS'!B121),"",'BASE PRODUITS'!B121)</f>
        <v>Collier Biothane Camouflage</v>
      </c>
      <c r="C121" s="20">
        <f>IF($A121=0,0,VLOOKUP($A121,'BASE PRODUITS'!$A:$I,9,0))</f>
        <v>1</v>
      </c>
      <c r="D121" s="21">
        <f ca="1">SUMIF('JOURNAL STOCKS'!$B$7:$E$199,'ETAT DES STOCKS'!A121,'JOURNAL STOCKS'!$D$7:$D$199)</f>
        <v>0</v>
      </c>
      <c r="E121" s="21">
        <f ca="1">SUMIF('JOURNAL STOCKS'!$B$7:$E$199,'ETAT DES STOCKS'!A121,'JOURNAL STOCKS'!$E$7:$E$199)</f>
        <v>0</v>
      </c>
      <c r="F121" s="21">
        <f ca="1">SUMIF('JOURNAL STOCKS'!$B$7:$E$199,'ETAT DES STOCKS'!A121,'JOURNAL STOCKS'!$F$7:$F$199)</f>
        <v>0</v>
      </c>
      <c r="G121" s="6">
        <f t="shared" ca="1" si="4"/>
        <v>1</v>
      </c>
      <c r="H121" s="21">
        <f ca="1">G121*'BASE PRODUITS'!E121</f>
        <v>9.3000000000000007</v>
      </c>
      <c r="I121" s="21">
        <f ca="1">SUM('BASE PRODUITS'!F121*G121)</f>
        <v>9</v>
      </c>
    </row>
    <row r="122" spans="1:9" ht="16.5" thickBot="1">
      <c r="A122" s="42">
        <f>'BASE PRODUITS'!A122</f>
        <v>578337</v>
      </c>
      <c r="B122" s="7" t="str">
        <f>IF(ISBLANK('BASE PRODUITS'!B122),"",'BASE PRODUITS'!B122)</f>
        <v>Collier Biothane Camouflage</v>
      </c>
      <c r="C122" s="20">
        <f>IF($A122=0,0,VLOOKUP($A122,'BASE PRODUITS'!$A:$I,9,0))</f>
        <v>1</v>
      </c>
      <c r="D122" s="21">
        <f ca="1">SUMIF('JOURNAL STOCKS'!$B$7:$E$199,'ETAT DES STOCKS'!A122,'JOURNAL STOCKS'!$D$7:$D$199)</f>
        <v>0</v>
      </c>
      <c r="E122" s="21">
        <f ca="1">SUMIF('JOURNAL STOCKS'!$B$7:$E$199,'ETAT DES STOCKS'!A122,'JOURNAL STOCKS'!$E$7:$E$199)</f>
        <v>0</v>
      </c>
      <c r="F122" s="21">
        <f ca="1">SUMIF('JOURNAL STOCKS'!$B$7:$E$199,'ETAT DES STOCKS'!A122,'JOURNAL STOCKS'!$F$7:$F$199)</f>
        <v>0</v>
      </c>
      <c r="G122" s="6">
        <f t="shared" ca="1" si="4"/>
        <v>1</v>
      </c>
      <c r="H122" s="21">
        <f ca="1">G122*'BASE PRODUITS'!E122</f>
        <v>9.83</v>
      </c>
      <c r="I122" s="21">
        <f ca="1">SUM('BASE PRODUITS'!F122*G122)</f>
        <v>10</v>
      </c>
    </row>
    <row r="123" spans="1:9" ht="16.5" thickBot="1">
      <c r="A123" s="42">
        <f>'BASE PRODUITS'!A123</f>
        <v>578342</v>
      </c>
      <c r="B123" s="7" t="str">
        <f>IF(ISBLANK('BASE PRODUITS'!B123),"",'BASE PRODUITS'!B123)</f>
        <v>Collier Biothane Camouflage</v>
      </c>
      <c r="C123" s="20">
        <f>IF($A123=0,0,VLOOKUP($A123,'BASE PRODUITS'!$A:$I,9,0))</f>
        <v>1</v>
      </c>
      <c r="D123" s="21">
        <f ca="1">SUMIF('JOURNAL STOCKS'!$B$7:$E$199,'ETAT DES STOCKS'!A123,'JOURNAL STOCKS'!$D$7:$D$199)</f>
        <v>0</v>
      </c>
      <c r="E123" s="21">
        <f ca="1">SUMIF('JOURNAL STOCKS'!$B$7:$E$199,'ETAT DES STOCKS'!A123,'JOURNAL STOCKS'!$E$7:$E$199)</f>
        <v>0</v>
      </c>
      <c r="F123" s="21">
        <f ca="1">SUMIF('JOURNAL STOCKS'!$B$7:$E$199,'ETAT DES STOCKS'!A123,'JOURNAL STOCKS'!$F$7:$F$199)</f>
        <v>0</v>
      </c>
      <c r="G123" s="6">
        <f t="shared" ca="1" si="4"/>
        <v>1</v>
      </c>
      <c r="H123" s="21">
        <f ca="1">G123*'BASE PRODUITS'!E123</f>
        <v>7.12</v>
      </c>
      <c r="I123" s="21">
        <f ca="1">SUM('BASE PRODUITS'!F123*G123)</f>
        <v>8.5</v>
      </c>
    </row>
    <row r="124" spans="1:9" ht="16.5" thickBot="1">
      <c r="A124" s="42">
        <f>'BASE PRODUITS'!A124</f>
        <v>578344</v>
      </c>
      <c r="B124" s="7" t="str">
        <f>IF(ISBLANK('BASE PRODUITS'!B124),"",'BASE PRODUITS'!B124)</f>
        <v>Collier Biothane Camouflage</v>
      </c>
      <c r="C124" s="20">
        <f>IF($A124=0,0,VLOOKUP($A124,'BASE PRODUITS'!$A:$I,9,0))</f>
        <v>1</v>
      </c>
      <c r="D124" s="21">
        <f ca="1">SUMIF('JOURNAL STOCKS'!$B$7:$E$199,'ETAT DES STOCKS'!A124,'JOURNAL STOCKS'!$D$7:$D$199)</f>
        <v>0</v>
      </c>
      <c r="E124" s="21">
        <f ca="1">SUMIF('JOURNAL STOCKS'!$B$7:$E$199,'ETAT DES STOCKS'!A124,'JOURNAL STOCKS'!$E$7:$E$199)</f>
        <v>0</v>
      </c>
      <c r="F124" s="21">
        <f ca="1">SUMIF('JOURNAL STOCKS'!$B$7:$E$199,'ETAT DES STOCKS'!A124,'JOURNAL STOCKS'!$F$7:$F$199)</f>
        <v>0</v>
      </c>
      <c r="G124" s="6">
        <f t="shared" ca="1" si="4"/>
        <v>1</v>
      </c>
      <c r="H124" s="21">
        <f ca="1">G124*'BASE PRODUITS'!E124</f>
        <v>9.3000000000000007</v>
      </c>
      <c r="I124" s="21">
        <f ca="1">SUM('BASE PRODUITS'!F124*G124)</f>
        <v>11</v>
      </c>
    </row>
    <row r="125" spans="1:9" ht="16.5" thickBot="1">
      <c r="A125" s="42">
        <f>'BASE PRODUITS'!A125</f>
        <v>578348</v>
      </c>
      <c r="B125" s="7" t="str">
        <f>IF(ISBLANK('BASE PRODUITS'!B125),"",'BASE PRODUITS'!B125)</f>
        <v>Collier Biothane Camouflage</v>
      </c>
      <c r="C125" s="20">
        <f>IF($A125=0,0,VLOOKUP($A125,'BASE PRODUITS'!$A:$I,9,0))</f>
        <v>1</v>
      </c>
      <c r="D125" s="21">
        <f ca="1">SUMIF('JOURNAL STOCKS'!$B$7:$E$199,'ETAT DES STOCKS'!A125,'JOURNAL STOCKS'!$D$7:$D$199)</f>
        <v>0</v>
      </c>
      <c r="E125" s="21">
        <f ca="1">SUMIF('JOURNAL STOCKS'!$B$7:$E$199,'ETAT DES STOCKS'!A125,'JOURNAL STOCKS'!$E$7:$E$199)</f>
        <v>0</v>
      </c>
      <c r="F125" s="21">
        <f ca="1">SUMIF('JOURNAL STOCKS'!$B$7:$E$199,'ETAT DES STOCKS'!A125,'JOURNAL STOCKS'!$F$7:$F$199)</f>
        <v>0</v>
      </c>
      <c r="G125" s="6">
        <f t="shared" ca="1" si="4"/>
        <v>1</v>
      </c>
      <c r="H125" s="21">
        <f ca="1">G125*'BASE PRODUITS'!E125</f>
        <v>6.17</v>
      </c>
      <c r="I125" s="21">
        <f ca="1">SUM('BASE PRODUITS'!F125*G125)</f>
        <v>7</v>
      </c>
    </row>
    <row r="126" spans="1:9" ht="16.5" thickBot="1">
      <c r="A126" s="42">
        <f>'BASE PRODUITS'!A126</f>
        <v>578353</v>
      </c>
      <c r="B126" s="7" t="str">
        <f>IF(ISBLANK('BASE PRODUITS'!B126),"",'BASE PRODUITS'!B126)</f>
        <v>Collier Biothane Camouflage</v>
      </c>
      <c r="C126" s="20">
        <f>IF($A126=0,0,VLOOKUP($A126,'BASE PRODUITS'!$A:$I,9,0))</f>
        <v>1</v>
      </c>
      <c r="D126" s="21">
        <f ca="1">SUMIF('JOURNAL STOCKS'!$B$7:$E$199,'ETAT DES STOCKS'!A126,'JOURNAL STOCKS'!$D$7:$D$199)</f>
        <v>0</v>
      </c>
      <c r="E126" s="21">
        <f ca="1">SUMIF('JOURNAL STOCKS'!$B$7:$E$199,'ETAT DES STOCKS'!A126,'JOURNAL STOCKS'!$E$7:$E$199)</f>
        <v>0</v>
      </c>
      <c r="F126" s="21">
        <f ca="1">SUMIF('JOURNAL STOCKS'!$B$7:$E$199,'ETAT DES STOCKS'!A126,'JOURNAL STOCKS'!$F$7:$F$199)</f>
        <v>0</v>
      </c>
      <c r="G126" s="6">
        <f t="shared" ca="1" si="4"/>
        <v>1</v>
      </c>
      <c r="H126" s="21">
        <f ca="1">G126*'BASE PRODUITS'!E126</f>
        <v>9.83</v>
      </c>
      <c r="I126" s="21">
        <f ca="1">SUM('BASE PRODUITS'!F126*G126)</f>
        <v>11</v>
      </c>
    </row>
    <row r="127" spans="1:9" ht="16.5" thickBot="1">
      <c r="A127" s="42">
        <f>'BASE PRODUITS'!A127</f>
        <v>578376</v>
      </c>
      <c r="B127" s="7" t="str">
        <f>IF(ISBLANK('BASE PRODUITS'!B127),"",'BASE PRODUITS'!B127)</f>
        <v>Nite Dawg</v>
      </c>
      <c r="C127" s="20">
        <f>IF($A127=0,0,VLOOKUP($A127,'BASE PRODUITS'!$A:$I,9,0))</f>
        <v>1</v>
      </c>
      <c r="D127" s="21">
        <f ca="1">SUMIF('JOURNAL STOCKS'!$B$7:$E$199,'ETAT DES STOCKS'!A127,'JOURNAL STOCKS'!$D$7:$D$199)</f>
        <v>0</v>
      </c>
      <c r="E127" s="21">
        <f ca="1">SUMIF('JOURNAL STOCKS'!$B$7:$E$199,'ETAT DES STOCKS'!A127,'JOURNAL STOCKS'!$E$7:$E$199)</f>
        <v>0</v>
      </c>
      <c r="F127" s="21">
        <f ca="1">SUMIF('JOURNAL STOCKS'!$B$7:$E$199,'ETAT DES STOCKS'!A127,'JOURNAL STOCKS'!$F$7:$F$199)</f>
        <v>0</v>
      </c>
      <c r="G127" s="6">
        <f t="shared" ca="1" si="4"/>
        <v>1</v>
      </c>
      <c r="H127" s="21">
        <f ca="1">G127*'BASE PRODUITS'!E127</f>
        <v>25.69</v>
      </c>
      <c r="I127" s="21">
        <f ca="1">SUM('BASE PRODUITS'!F127*G127)</f>
        <v>26.5</v>
      </c>
    </row>
    <row r="128" spans="1:9" ht="16.5" thickBot="1">
      <c r="A128" s="42">
        <f>'BASE PRODUITS'!A128</f>
        <v>578377</v>
      </c>
      <c r="B128" s="7" t="str">
        <f>IF(ISBLANK('BASE PRODUITS'!B128),"",'BASE PRODUITS'!B128)</f>
        <v>Nite Dawg</v>
      </c>
      <c r="C128" s="20">
        <f>IF($A128=0,0,VLOOKUP($A128,'BASE PRODUITS'!$A:$I,9,0))</f>
        <v>1</v>
      </c>
      <c r="D128" s="21">
        <f ca="1">SUMIF('JOURNAL STOCKS'!$B$7:$E$199,'ETAT DES STOCKS'!A128,'JOURNAL STOCKS'!$D$7:$D$199)</f>
        <v>0</v>
      </c>
      <c r="E128" s="21">
        <f ca="1">SUMIF('JOURNAL STOCKS'!$B$7:$E$199,'ETAT DES STOCKS'!A128,'JOURNAL STOCKS'!$E$7:$E$199)</f>
        <v>0</v>
      </c>
      <c r="F128" s="21">
        <f ca="1">SUMIF('JOURNAL STOCKS'!$B$7:$E$199,'ETAT DES STOCKS'!A128,'JOURNAL STOCKS'!$F$7:$F$199)</f>
        <v>0</v>
      </c>
      <c r="G128" s="6">
        <f t="shared" ca="1" si="4"/>
        <v>1</v>
      </c>
      <c r="H128" s="21">
        <f ca="1">G128*'BASE PRODUITS'!E128</f>
        <v>25.69</v>
      </c>
      <c r="I128" s="21">
        <f ca="1">SUM('BASE PRODUITS'!F128*G128)</f>
        <v>26.5</v>
      </c>
    </row>
    <row r="129" spans="1:9" ht="16.5" thickBot="1">
      <c r="A129" s="42">
        <f>'BASE PRODUITS'!A129</f>
        <v>579378</v>
      </c>
      <c r="B129" s="7" t="str">
        <f>IF(ISBLANK('BASE PRODUITS'!B129),"",'BASE PRODUITS'!B129)</f>
        <v>Nite Dawg</v>
      </c>
      <c r="C129" s="20">
        <f>IF($A129=0,0,VLOOKUP($A129,'BASE PRODUITS'!$A:$I,9,0))</f>
        <v>1</v>
      </c>
      <c r="D129" s="21">
        <f ca="1">SUMIF('JOURNAL STOCKS'!$B$7:$E$199,'ETAT DES STOCKS'!A129,'JOURNAL STOCKS'!$D$7:$D$199)</f>
        <v>0</v>
      </c>
      <c r="E129" s="21">
        <f ca="1">SUMIF('JOURNAL STOCKS'!$B$7:$E$199,'ETAT DES STOCKS'!A129,'JOURNAL STOCKS'!$E$7:$E$199)</f>
        <v>0</v>
      </c>
      <c r="F129" s="21">
        <f ca="1">SUMIF('JOURNAL STOCKS'!$B$7:$E$199,'ETAT DES STOCKS'!A129,'JOURNAL STOCKS'!$F$7:$F$199)</f>
        <v>0</v>
      </c>
      <c r="G129" s="6">
        <f t="shared" ca="1" si="4"/>
        <v>1</v>
      </c>
      <c r="H129" s="21">
        <f ca="1">G129*'BASE PRODUITS'!E129</f>
        <v>25.69</v>
      </c>
      <c r="I129" s="21">
        <f ca="1">SUM('BASE PRODUITS'!F129*G129)</f>
        <v>25.5</v>
      </c>
    </row>
    <row r="130" spans="1:9" ht="16.5" thickBot="1">
      <c r="A130" s="42">
        <f>'BASE PRODUITS'!A130</f>
        <v>700320</v>
      </c>
      <c r="B130" s="7" t="str">
        <f>IF(ISBLANK('BASE PRODUITS'!B130),"",'BASE PRODUITS'!B130)</f>
        <v>Karlie</v>
      </c>
      <c r="C130" s="20">
        <f>IF($A130=0,0,VLOOKUP($A130,'BASE PRODUITS'!$A:$I,9,0))</f>
        <v>4</v>
      </c>
      <c r="D130" s="21">
        <f ca="1">SUMIF('JOURNAL STOCKS'!$B$7:$E$199,'ETAT DES STOCKS'!A130,'JOURNAL STOCKS'!$D$7:$D$199)</f>
        <v>0</v>
      </c>
      <c r="E130" s="21">
        <f ca="1">SUMIF('JOURNAL STOCKS'!$B$7:$E$199,'ETAT DES STOCKS'!A130,'JOURNAL STOCKS'!$E$7:$E$199)</f>
        <v>0</v>
      </c>
      <c r="F130" s="21">
        <f ca="1">SUMIF('JOURNAL STOCKS'!$B$7:$E$199,'ETAT DES STOCKS'!A130,'JOURNAL STOCKS'!$F$7:$F$199)</f>
        <v>0</v>
      </c>
      <c r="G130" s="6">
        <f t="shared" ca="1" si="4"/>
        <v>4</v>
      </c>
      <c r="H130" s="21">
        <f ca="1">G130*'BASE PRODUITS'!E130</f>
        <v>15.2</v>
      </c>
      <c r="I130" s="21">
        <f ca="1">SUM('BASE PRODUITS'!F130*G130)</f>
        <v>16</v>
      </c>
    </row>
    <row r="131" spans="1:9" ht="16.5" thickBot="1">
      <c r="A131" s="42">
        <f>'BASE PRODUITS'!A131</f>
        <v>700320</v>
      </c>
      <c r="B131" s="7" t="str">
        <f>IF(ISBLANK('BASE PRODUITS'!B131),"",'BASE PRODUITS'!B131)</f>
        <v>Karlie</v>
      </c>
      <c r="C131" s="20">
        <f>IF($A131=0,0,VLOOKUP($A131,'BASE PRODUITS'!$A:$I,9,0))</f>
        <v>4</v>
      </c>
      <c r="D131" s="21">
        <f ca="1">SUMIF('JOURNAL STOCKS'!$B$7:$E$199,'ETAT DES STOCKS'!A131,'JOURNAL STOCKS'!$D$7:$D$199)</f>
        <v>0</v>
      </c>
      <c r="E131" s="21">
        <f ca="1">SUMIF('JOURNAL STOCKS'!$B$7:$E$199,'ETAT DES STOCKS'!A131,'JOURNAL STOCKS'!$E$7:$E$199)</f>
        <v>0</v>
      </c>
      <c r="F131" s="21">
        <f ca="1">SUMIF('JOURNAL STOCKS'!$B$7:$E$199,'ETAT DES STOCKS'!A131,'JOURNAL STOCKS'!$F$7:$F$199)</f>
        <v>0</v>
      </c>
      <c r="G131" s="6">
        <f t="shared" ca="1" si="4"/>
        <v>4</v>
      </c>
      <c r="H131" s="21">
        <f ca="1">G131*'BASE PRODUITS'!E131</f>
        <v>15.2</v>
      </c>
      <c r="I131" s="21">
        <f ca="1">SUM('BASE PRODUITS'!F131*G131)</f>
        <v>16</v>
      </c>
    </row>
    <row r="132" spans="1:9" ht="16.5" thickBot="1">
      <c r="A132" s="42">
        <f>'BASE PRODUITS'!A132</f>
        <v>700321</v>
      </c>
      <c r="B132" s="7" t="str">
        <f>IF(ISBLANK('BASE PRODUITS'!B132),"",'BASE PRODUITS'!B132)</f>
        <v>Clix animals</v>
      </c>
      <c r="C132" s="20">
        <f>IF($A132=0,0,VLOOKUP($A132,'BASE PRODUITS'!$A:$I,9,0))</f>
        <v>5</v>
      </c>
      <c r="D132" s="21">
        <f ca="1">SUMIF('JOURNAL STOCKS'!$B$7:$E$199,'ETAT DES STOCKS'!A132,'JOURNAL STOCKS'!$D$7:$D$199)</f>
        <v>0</v>
      </c>
      <c r="E132" s="21">
        <f ca="1">SUMIF('JOURNAL STOCKS'!$B$7:$E$199,'ETAT DES STOCKS'!A132,'JOURNAL STOCKS'!$E$7:$E$199)</f>
        <v>0</v>
      </c>
      <c r="F132" s="21">
        <f ca="1">SUMIF('JOURNAL STOCKS'!$B$7:$E$199,'ETAT DES STOCKS'!A132,'JOURNAL STOCKS'!$F$7:$F$199)</f>
        <v>0</v>
      </c>
      <c r="G132" s="6">
        <f t="shared" ca="1" si="4"/>
        <v>5</v>
      </c>
      <c r="H132" s="21">
        <f ca="1">G132*'BASE PRODUITS'!E132</f>
        <v>29.75</v>
      </c>
      <c r="I132" s="21">
        <f ca="1">SUM('BASE PRODUITS'!F132*G132)</f>
        <v>30</v>
      </c>
    </row>
    <row r="133" spans="1:9" ht="16.5" thickBot="1">
      <c r="A133" s="42">
        <f>'BASE PRODUITS'!A133</f>
        <v>700322</v>
      </c>
      <c r="B133" s="7" t="str">
        <f>IF(ISBLANK('BASE PRODUITS'!B133),"",'BASE PRODUITS'!B133)</f>
        <v>Starmark</v>
      </c>
      <c r="C133" s="20">
        <f>IF($A133=0,0,VLOOKUP($A133,'BASE PRODUITS'!$A:$I,9,0))</f>
        <v>4</v>
      </c>
      <c r="D133" s="21">
        <f ca="1">SUMIF('JOURNAL STOCKS'!$B$7:$E$199,'ETAT DES STOCKS'!A133,'JOURNAL STOCKS'!$D$7:$D$199)</f>
        <v>0</v>
      </c>
      <c r="E133" s="21">
        <f ca="1">SUMIF('JOURNAL STOCKS'!$B$7:$E$199,'ETAT DES STOCKS'!A133,'JOURNAL STOCKS'!$E$7:$E$199)</f>
        <v>0</v>
      </c>
      <c r="F133" s="21">
        <f ca="1">SUMIF('JOURNAL STOCKS'!$B$7:$E$199,'ETAT DES STOCKS'!A133,'JOURNAL STOCKS'!$F$7:$F$199)</f>
        <v>0</v>
      </c>
      <c r="G133" s="6">
        <f t="shared" ca="1" si="4"/>
        <v>4</v>
      </c>
      <c r="H133" s="21">
        <f ca="1">G133*'BASE PRODUITS'!E133</f>
        <v>14.48</v>
      </c>
      <c r="I133" s="21">
        <f ca="1">SUM('BASE PRODUITS'!F133*G133)</f>
        <v>16</v>
      </c>
    </row>
    <row r="134" spans="1:9" ht="16.5" thickBot="1">
      <c r="A134" s="42">
        <f>'BASE PRODUITS'!A134</f>
        <v>700323</v>
      </c>
      <c r="B134" s="7" t="str">
        <f>IF(ISBLANK('BASE PRODUITS'!B134),"",'BASE PRODUITS'!B134)</f>
        <v>Starmark Delux</v>
      </c>
      <c r="C134" s="20">
        <f>IF($A134=0,0,VLOOKUP($A134,'BASE PRODUITS'!$A:$I,9,0))</f>
        <v>1</v>
      </c>
      <c r="D134" s="21">
        <f ca="1">SUMIF('JOURNAL STOCKS'!$B$7:$E$199,'ETAT DES STOCKS'!A134,'JOURNAL STOCKS'!$D$7:$D$199)</f>
        <v>0</v>
      </c>
      <c r="E134" s="21">
        <f ca="1">SUMIF('JOURNAL STOCKS'!$B$7:$E$199,'ETAT DES STOCKS'!A134,'JOURNAL STOCKS'!$E$7:$E$199)</f>
        <v>0</v>
      </c>
      <c r="F134" s="21">
        <f ca="1">SUMIF('JOURNAL STOCKS'!$B$7:$E$199,'ETAT DES STOCKS'!A134,'JOURNAL STOCKS'!$F$7:$F$199)</f>
        <v>0</v>
      </c>
      <c r="G134" s="6">
        <f t="shared" ref="G134:G165" ca="1" si="5">C134+D134-E134-F134</f>
        <v>1</v>
      </c>
      <c r="H134" s="21">
        <f ca="1">G134*'BASE PRODUITS'!E134</f>
        <v>4.58</v>
      </c>
      <c r="I134" s="21">
        <f ca="1">SUM('BASE PRODUITS'!F134*G134)</f>
        <v>4.5</v>
      </c>
    </row>
    <row r="135" spans="1:9" ht="16.5" thickBot="1">
      <c r="A135" s="42">
        <f>'BASE PRODUITS'!A135</f>
        <v>700326</v>
      </c>
      <c r="B135" s="7" t="str">
        <f>IF(ISBLANK('BASE PRODUITS'!B135),"",'BASE PRODUITS'!B135)</f>
        <v>Clix Target Sticks</v>
      </c>
      <c r="C135" s="20">
        <f>IF($A135=0,0,VLOOKUP($A135,'BASE PRODUITS'!$A:$I,9,0))</f>
        <v>1</v>
      </c>
      <c r="D135" s="21">
        <f ca="1">SUMIF('JOURNAL STOCKS'!$B$7:$E$199,'ETAT DES STOCKS'!A135,'JOURNAL STOCKS'!$D$7:$D$199)</f>
        <v>0</v>
      </c>
      <c r="E135" s="21">
        <f ca="1">SUMIF('JOURNAL STOCKS'!$B$7:$E$199,'ETAT DES STOCKS'!A135,'JOURNAL STOCKS'!$E$7:$E$199)</f>
        <v>0</v>
      </c>
      <c r="F135" s="21">
        <f ca="1">SUMIF('JOURNAL STOCKS'!$B$7:$E$199,'ETAT DES STOCKS'!A135,'JOURNAL STOCKS'!$F$7:$F$199)</f>
        <v>0</v>
      </c>
      <c r="G135" s="6">
        <f t="shared" ca="1" si="5"/>
        <v>1</v>
      </c>
      <c r="H135" s="21">
        <f ca="1">G135*'BASE PRODUITS'!E135</f>
        <v>8.6199999999999992</v>
      </c>
      <c r="I135" s="21">
        <f ca="1">SUM('BASE PRODUITS'!F135*G135)</f>
        <v>9.5</v>
      </c>
    </row>
    <row r="136" spans="1:9" ht="16.5" thickBot="1">
      <c r="A136" s="42">
        <f>'BASE PRODUITS'!A136</f>
        <v>700340</v>
      </c>
      <c r="B136" s="7" t="str">
        <f>IF(ISBLANK('BASE PRODUITS'!B136),"",'BASE PRODUITS'!B136)</f>
        <v>Toilet Training Bells</v>
      </c>
      <c r="C136" s="20">
        <f>IF($A136=0,0,VLOOKUP($A136,'BASE PRODUITS'!$A:$I,9,0))</f>
        <v>2</v>
      </c>
      <c r="D136" s="21">
        <f ca="1">SUMIF('JOURNAL STOCKS'!$B$7:$E$199,'ETAT DES STOCKS'!A136,'JOURNAL STOCKS'!$D$7:$D$199)</f>
        <v>0</v>
      </c>
      <c r="E136" s="21">
        <f ca="1">SUMIF('JOURNAL STOCKS'!$B$7:$E$199,'ETAT DES STOCKS'!A136,'JOURNAL STOCKS'!$E$7:$E$199)</f>
        <v>0</v>
      </c>
      <c r="F136" s="21">
        <f ca="1">SUMIF('JOURNAL STOCKS'!$B$7:$E$199,'ETAT DES STOCKS'!A136,'JOURNAL STOCKS'!$F$7:$F$199)</f>
        <v>0</v>
      </c>
      <c r="G136" s="6">
        <f t="shared" ca="1" si="5"/>
        <v>2</v>
      </c>
      <c r="H136" s="21">
        <f ca="1">G136*'BASE PRODUITS'!E136</f>
        <v>21.2</v>
      </c>
      <c r="I136" s="21">
        <f ca="1">SUM('BASE PRODUITS'!F136*G136)</f>
        <v>22</v>
      </c>
    </row>
    <row r="137" spans="1:9" ht="16.5" thickBot="1">
      <c r="A137" s="42">
        <f>'BASE PRODUITS'!A137</f>
        <v>740037</v>
      </c>
      <c r="B137" s="7" t="str">
        <f>IF(ISBLANK('BASE PRODUITS'!B137),"",'BASE PRODUITS'!B137)</f>
        <v>Chuckit Ball Lanceur de Balles ' sport '</v>
      </c>
      <c r="C137" s="20">
        <f>IF($A137=0,0,VLOOKUP($A137,'BASE PRODUITS'!$A:$I,9,0))</f>
        <v>1</v>
      </c>
      <c r="D137" s="21">
        <f ca="1">SUMIF('JOURNAL STOCKS'!$B$7:$E$199,'ETAT DES STOCKS'!A137,'JOURNAL STOCKS'!$D$7:$D$199)</f>
        <v>0</v>
      </c>
      <c r="E137" s="21">
        <f ca="1">SUMIF('JOURNAL STOCKS'!$B$7:$E$199,'ETAT DES STOCKS'!A137,'JOURNAL STOCKS'!$E$7:$E$199)</f>
        <v>0</v>
      </c>
      <c r="F137" s="21">
        <f ca="1">SUMIF('JOURNAL STOCKS'!$B$7:$E$199,'ETAT DES STOCKS'!A137,'JOURNAL STOCKS'!$F$7:$F$199)</f>
        <v>0</v>
      </c>
      <c r="G137" s="6">
        <f t="shared" ca="1" si="5"/>
        <v>1</v>
      </c>
      <c r="H137" s="21">
        <f ca="1">G137*'BASE PRODUITS'!E137</f>
        <v>8.06</v>
      </c>
      <c r="I137" s="21">
        <f ca="1">SUM('BASE PRODUITS'!F137*G137)</f>
        <v>9</v>
      </c>
    </row>
    <row r="138" spans="1:9" ht="16.5" thickBot="1">
      <c r="A138" s="42">
        <f>'BASE PRODUITS'!A138</f>
        <v>740051</v>
      </c>
      <c r="B138" s="7" t="str">
        <f>IF(ISBLANK('BASE PRODUITS'!B138),"",'BASE PRODUITS'!B138)</f>
        <v>Chuckit Ball Lanceur de Balles</v>
      </c>
      <c r="C138" s="20">
        <f>IF($A138=0,0,VLOOKUP($A138,'BASE PRODUITS'!$A:$I,9,0))</f>
        <v>1</v>
      </c>
      <c r="D138" s="21">
        <f ca="1">SUMIF('JOURNAL STOCKS'!$B$7:$E$199,'ETAT DES STOCKS'!A138,'JOURNAL STOCKS'!$D$7:$D$199)</f>
        <v>0</v>
      </c>
      <c r="E138" s="21">
        <f ca="1">SUMIF('JOURNAL STOCKS'!$B$7:$E$199,'ETAT DES STOCKS'!A138,'JOURNAL STOCKS'!$E$7:$E$199)</f>
        <v>0</v>
      </c>
      <c r="F138" s="21">
        <f ca="1">SUMIF('JOURNAL STOCKS'!$B$7:$E$199,'ETAT DES STOCKS'!A138,'JOURNAL STOCKS'!$F$7:$F$199)</f>
        <v>0</v>
      </c>
      <c r="G138" s="6">
        <f t="shared" ca="1" si="5"/>
        <v>1</v>
      </c>
      <c r="H138" s="21">
        <f ca="1">G138*'BASE PRODUITS'!E138</f>
        <v>16.87</v>
      </c>
      <c r="I138" s="21">
        <f ca="1">SUM('BASE PRODUITS'!F138*G138)</f>
        <v>18</v>
      </c>
    </row>
    <row r="139" spans="1:9" ht="16.5" thickBot="1">
      <c r="A139" s="42">
        <f>'BASE PRODUITS'!A139</f>
        <v>740072</v>
      </c>
      <c r="B139" s="7" t="str">
        <f>IF(ISBLANK('BASE PRODUITS'!B139),"",'BASE PRODUITS'!B139)</f>
        <v>Chuckit Erratic Ball</v>
      </c>
      <c r="C139" s="20">
        <f>IF($A139=0,0,VLOOKUP($A139,'BASE PRODUITS'!$A:$I,9,0))</f>
        <v>2</v>
      </c>
      <c r="D139" s="21">
        <f ca="1">SUMIF('JOURNAL STOCKS'!$B$7:$E$199,'ETAT DES STOCKS'!A139,'JOURNAL STOCKS'!$D$7:$D$199)</f>
        <v>0</v>
      </c>
      <c r="E139" s="21">
        <f ca="1">SUMIF('JOURNAL STOCKS'!$B$7:$E$199,'ETAT DES STOCKS'!A139,'JOURNAL STOCKS'!$E$7:$E$199)</f>
        <v>0</v>
      </c>
      <c r="F139" s="21">
        <f ca="1">SUMIF('JOURNAL STOCKS'!$B$7:$E$199,'ETAT DES STOCKS'!A139,'JOURNAL STOCKS'!$F$7:$F$199)</f>
        <v>0</v>
      </c>
      <c r="G139" s="6">
        <f t="shared" ca="1" si="5"/>
        <v>2</v>
      </c>
      <c r="H139" s="21">
        <f ca="1">G139*'BASE PRODUITS'!E139</f>
        <v>10</v>
      </c>
      <c r="I139" s="21">
        <f ca="1">SUM('BASE PRODUITS'!F139*G139)</f>
        <v>10</v>
      </c>
    </row>
    <row r="140" spans="1:9" ht="16.5" thickBot="1">
      <c r="A140" s="42">
        <f>'BASE PRODUITS'!A140</f>
        <v>740091</v>
      </c>
      <c r="B140" s="7" t="str">
        <f>IF(ISBLANK('BASE PRODUITS'!B140),"",'BASE PRODUITS'!B140)</f>
        <v>Chuckit Fanatic Ball</v>
      </c>
      <c r="C140" s="20">
        <f>IF($A140=0,0,VLOOKUP($A140,'BASE PRODUITS'!$A:$I,9,0))</f>
        <v>1</v>
      </c>
      <c r="D140" s="21">
        <f ca="1">SUMIF('JOURNAL STOCKS'!$B$7:$E$199,'ETAT DES STOCKS'!A140,'JOURNAL STOCKS'!$D$7:$D$199)</f>
        <v>0</v>
      </c>
      <c r="E140" s="21">
        <f ca="1">SUMIF('JOURNAL STOCKS'!$B$7:$E$199,'ETAT DES STOCKS'!A140,'JOURNAL STOCKS'!$E$7:$E$199)</f>
        <v>0</v>
      </c>
      <c r="F140" s="21">
        <f ca="1">SUMIF('JOURNAL STOCKS'!$B$7:$E$199,'ETAT DES STOCKS'!A140,'JOURNAL STOCKS'!$F$7:$F$199)</f>
        <v>0</v>
      </c>
      <c r="G140" s="6">
        <f t="shared" ca="1" si="5"/>
        <v>1</v>
      </c>
      <c r="H140" s="21">
        <f ca="1">G140*'BASE PRODUITS'!E140</f>
        <v>7.54</v>
      </c>
      <c r="I140" s="21">
        <f ca="1">SUM('BASE PRODUITS'!F140*G140)</f>
        <v>8.5</v>
      </c>
    </row>
    <row r="141" spans="1:9" ht="16.5" thickBot="1">
      <c r="A141" s="42">
        <f>'BASE PRODUITS'!A141</f>
        <v>740092</v>
      </c>
      <c r="B141" s="7" t="str">
        <f>IF(ISBLANK('BASE PRODUITS'!B141),"",'BASE PRODUITS'!B141)</f>
        <v>Chuckit Fanatic Ball</v>
      </c>
      <c r="C141" s="20">
        <f>IF($A141=0,0,VLOOKUP($A141,'BASE PRODUITS'!$A:$I,9,0))</f>
        <v>1</v>
      </c>
      <c r="D141" s="21">
        <f ca="1">SUMIF('JOURNAL STOCKS'!$B$7:$E$199,'ETAT DES STOCKS'!A141,'JOURNAL STOCKS'!$D$7:$D$199)</f>
        <v>0</v>
      </c>
      <c r="E141" s="21">
        <f ca="1">SUMIF('JOURNAL STOCKS'!$B$7:$E$199,'ETAT DES STOCKS'!A141,'JOURNAL STOCKS'!$E$7:$E$199)</f>
        <v>0</v>
      </c>
      <c r="F141" s="21">
        <f ca="1">SUMIF('JOURNAL STOCKS'!$B$7:$E$199,'ETAT DES STOCKS'!A141,'JOURNAL STOCKS'!$F$7:$F$199)</f>
        <v>0</v>
      </c>
      <c r="G141" s="6">
        <f t="shared" ca="1" si="5"/>
        <v>1</v>
      </c>
      <c r="H141" s="21">
        <f ca="1">G141*'BASE PRODUITS'!E141</f>
        <v>9.7200000000000006</v>
      </c>
      <c r="I141" s="21">
        <f ca="1">SUM('BASE PRODUITS'!F141*G141)</f>
        <v>10.5</v>
      </c>
    </row>
    <row r="142" spans="1:9" ht="16.5" thickBot="1">
      <c r="A142" s="42">
        <f>'BASE PRODUITS'!A142</f>
        <v>740115</v>
      </c>
      <c r="B142" s="7" t="str">
        <f>IF(ISBLANK('BASE PRODUITS'!B142),"",'BASE PRODUITS'!B142)</f>
        <v>Chuckit Floppy Tug</v>
      </c>
      <c r="C142" s="20">
        <f>IF($A142=0,0,VLOOKUP($A142,'BASE PRODUITS'!$A:$I,9,0))</f>
        <v>1</v>
      </c>
      <c r="D142" s="21">
        <f ca="1">SUMIF('JOURNAL STOCKS'!$B$7:$E$199,'ETAT DES STOCKS'!A142,'JOURNAL STOCKS'!$D$7:$D$199)</f>
        <v>0</v>
      </c>
      <c r="E142" s="21">
        <f ca="1">SUMIF('JOURNAL STOCKS'!$B$7:$E$199,'ETAT DES STOCKS'!A142,'JOURNAL STOCKS'!$E$7:$E$199)</f>
        <v>0</v>
      </c>
      <c r="F142" s="21">
        <f ca="1">SUMIF('JOURNAL STOCKS'!$B$7:$E$199,'ETAT DES STOCKS'!A142,'JOURNAL STOCKS'!$F$7:$F$199)</f>
        <v>0</v>
      </c>
      <c r="G142" s="6">
        <f t="shared" ca="1" si="5"/>
        <v>1</v>
      </c>
      <c r="H142" s="21">
        <f ca="1">G142*'BASE PRODUITS'!E142</f>
        <v>20.12</v>
      </c>
      <c r="I142" s="21">
        <f ca="1">SUM('BASE PRODUITS'!F142*G142)</f>
        <v>21</v>
      </c>
    </row>
    <row r="143" spans="1:9" ht="16.5" thickBot="1">
      <c r="A143" s="42">
        <f>'BASE PRODUITS'!A143</f>
        <v>750070</v>
      </c>
      <c r="B143" s="7" t="str">
        <f>IF(ISBLANK('BASE PRODUITS'!B143),"",'BASE PRODUITS'!B143)</f>
        <v>Starmark ChewBall</v>
      </c>
      <c r="C143" s="20">
        <f>IF($A143=0,0,VLOOKUP($A143,'BASE PRODUITS'!$A:$I,9,0))</f>
        <v>1</v>
      </c>
      <c r="D143" s="21">
        <f ca="1">SUMIF('JOURNAL STOCKS'!$B$7:$E$199,'ETAT DES STOCKS'!A143,'JOURNAL STOCKS'!$D$7:$D$199)</f>
        <v>0</v>
      </c>
      <c r="E143" s="21">
        <f ca="1">SUMIF('JOURNAL STOCKS'!$B$7:$E$199,'ETAT DES STOCKS'!A143,'JOURNAL STOCKS'!$E$7:$E$199)</f>
        <v>0</v>
      </c>
      <c r="F143" s="21">
        <f ca="1">SUMIF('JOURNAL STOCKS'!$B$7:$E$199,'ETAT DES STOCKS'!A143,'JOURNAL STOCKS'!$F$7:$F$199)</f>
        <v>0</v>
      </c>
      <c r="G143" s="6">
        <f t="shared" ca="1" si="5"/>
        <v>1</v>
      </c>
      <c r="H143" s="21">
        <f ca="1">G143*'BASE PRODUITS'!E143</f>
        <v>15.4</v>
      </c>
      <c r="I143" s="21">
        <f ca="1">SUM('BASE PRODUITS'!F143*G143)</f>
        <v>14</v>
      </c>
    </row>
    <row r="144" spans="1:9" ht="16.5" thickBot="1">
      <c r="A144" s="42">
        <f>'BASE PRODUITS'!A144</f>
        <v>750300</v>
      </c>
      <c r="B144" s="7" t="str">
        <f>IF(ISBLANK('BASE PRODUITS'!B144),"",'BASE PRODUITS'!B144)</f>
        <v>Karlie Flamingo Ball Catch</v>
      </c>
      <c r="C144" s="20">
        <f>IF($A144=0,0,VLOOKUP($A144,'BASE PRODUITS'!$A:$I,9,0))</f>
        <v>1</v>
      </c>
      <c r="D144" s="21">
        <f ca="1">SUMIF('JOURNAL STOCKS'!$B$7:$E$199,'ETAT DES STOCKS'!A144,'JOURNAL STOCKS'!$D$7:$D$199)</f>
        <v>0</v>
      </c>
      <c r="E144" s="21">
        <f ca="1">SUMIF('JOURNAL STOCKS'!$B$7:$E$199,'ETAT DES STOCKS'!A144,'JOURNAL STOCKS'!$E$7:$E$199)</f>
        <v>0</v>
      </c>
      <c r="F144" s="21">
        <f ca="1">SUMIF('JOURNAL STOCKS'!$B$7:$E$199,'ETAT DES STOCKS'!A144,'JOURNAL STOCKS'!$F$7:$F$199)</f>
        <v>0</v>
      </c>
      <c r="G144" s="6">
        <f t="shared" ca="1" si="5"/>
        <v>1</v>
      </c>
      <c r="H144" s="21">
        <f ca="1">G144*'BASE PRODUITS'!E144</f>
        <v>9.1300000000000008</v>
      </c>
      <c r="I144" s="21">
        <f ca="1">SUM('BASE PRODUITS'!F144*G144)</f>
        <v>9</v>
      </c>
    </row>
    <row r="145" spans="1:9" ht="16.5" thickBot="1">
      <c r="A145" s="42">
        <f>'BASE PRODUITS'!A145</f>
        <v>750309</v>
      </c>
      <c r="B145" s="7" t="str">
        <f>IF(ISBLANK('BASE PRODUITS'!B145),"",'BASE PRODUITS'!B145)</f>
        <v>Flamingo Rubber Ball</v>
      </c>
      <c r="C145" s="20">
        <f>IF($A145=0,0,VLOOKUP($A145,'BASE PRODUITS'!$A:$I,9,0))</f>
        <v>1</v>
      </c>
      <c r="D145" s="21">
        <f ca="1">SUMIF('JOURNAL STOCKS'!$B$7:$E$199,'ETAT DES STOCKS'!A145,'JOURNAL STOCKS'!$D$7:$D$199)</f>
        <v>0</v>
      </c>
      <c r="E145" s="21">
        <f ca="1">SUMIF('JOURNAL STOCKS'!$B$7:$E$199,'ETAT DES STOCKS'!A145,'JOURNAL STOCKS'!$E$7:$E$199)</f>
        <v>0</v>
      </c>
      <c r="F145" s="21">
        <f ca="1">SUMIF('JOURNAL STOCKS'!$B$7:$E$199,'ETAT DES STOCKS'!A145,'JOURNAL STOCKS'!$F$7:$F$199)</f>
        <v>0</v>
      </c>
      <c r="G145" s="6">
        <f t="shared" ca="1" si="5"/>
        <v>1</v>
      </c>
      <c r="H145" s="21">
        <f ca="1">G145*'BASE PRODUITS'!E145</f>
        <v>8.77</v>
      </c>
      <c r="I145" s="21">
        <f ca="1">SUM('BASE PRODUITS'!F145*G145)</f>
        <v>10</v>
      </c>
    </row>
    <row r="146" spans="1:9" ht="16.5" thickBot="1">
      <c r="A146" s="42">
        <f>'BASE PRODUITS'!A146</f>
        <v>750322</v>
      </c>
      <c r="B146" s="7" t="str">
        <f>IF(ISBLANK('BASE PRODUITS'!B146),"",'BASE PRODUITS'!B146)</f>
        <v>Karlie Flamingo Balle Pattes</v>
      </c>
      <c r="C146" s="20">
        <f>IF($A146=0,0,VLOOKUP($A146,'BASE PRODUITS'!$A:$I,9,0))</f>
        <v>3</v>
      </c>
      <c r="D146" s="21">
        <f ca="1">SUMIF('JOURNAL STOCKS'!$B$7:$E$199,'ETAT DES STOCKS'!A146,'JOURNAL STOCKS'!$D$7:$D$199)</f>
        <v>0</v>
      </c>
      <c r="E146" s="21">
        <f ca="1">SUMIF('JOURNAL STOCKS'!$B$7:$E$199,'ETAT DES STOCKS'!A146,'JOURNAL STOCKS'!$E$7:$E$199)</f>
        <v>0</v>
      </c>
      <c r="F146" s="21">
        <f ca="1">SUMIF('JOURNAL STOCKS'!$B$7:$E$199,'ETAT DES STOCKS'!A146,'JOURNAL STOCKS'!$F$7:$F$199)</f>
        <v>0</v>
      </c>
      <c r="G146" s="6">
        <f t="shared" ca="1" si="5"/>
        <v>3</v>
      </c>
      <c r="H146" s="21">
        <f ca="1">G146*'BASE PRODUITS'!E146</f>
        <v>29.009999999999998</v>
      </c>
      <c r="I146" s="21">
        <f ca="1">SUM('BASE PRODUITS'!F146*G146)</f>
        <v>31.5</v>
      </c>
    </row>
    <row r="147" spans="1:9" ht="16.5" thickBot="1">
      <c r="A147" s="42">
        <f>'BASE PRODUITS'!A147</f>
        <v>750377</v>
      </c>
      <c r="B147" s="7" t="str">
        <f>IF(ISBLANK('BASE PRODUITS'!B147),"",'BASE PRODUITS'!B147)</f>
        <v>Jolly Pets Flotteur</v>
      </c>
      <c r="C147" s="20">
        <f>IF($A147=0,0,VLOOKUP($A147,'BASE PRODUITS'!$A:$I,9,0))</f>
        <v>1</v>
      </c>
      <c r="D147" s="21">
        <f ca="1">SUMIF('JOURNAL STOCKS'!$B$7:$E$199,'ETAT DES STOCKS'!A147,'JOURNAL STOCKS'!$D$7:$D$199)</f>
        <v>0</v>
      </c>
      <c r="E147" s="21">
        <f ca="1">SUMIF('JOURNAL STOCKS'!$B$7:$E$199,'ETAT DES STOCKS'!A147,'JOURNAL STOCKS'!$E$7:$E$199)</f>
        <v>0</v>
      </c>
      <c r="F147" s="21">
        <f ca="1">SUMIF('JOURNAL STOCKS'!$B$7:$E$199,'ETAT DES STOCKS'!A147,'JOURNAL STOCKS'!$F$7:$F$199)</f>
        <v>0</v>
      </c>
      <c r="G147" s="6">
        <f t="shared" ca="1" si="5"/>
        <v>1</v>
      </c>
      <c r="H147" s="21">
        <f ca="1">G147*'BASE PRODUITS'!E147</f>
        <v>19.920000000000002</v>
      </c>
      <c r="I147" s="21">
        <f ca="1">SUM('BASE PRODUITS'!F147*G147)</f>
        <v>15</v>
      </c>
    </row>
    <row r="148" spans="1:9" ht="16.5" thickBot="1">
      <c r="A148" s="42">
        <f>'BASE PRODUITS'!A148</f>
        <v>750514</v>
      </c>
      <c r="B148" s="7" t="str">
        <f>IF(ISBLANK('BASE PRODUITS'!B148),"",'BASE PRODUITS'!B148)</f>
        <v>Dogzilla Œuf Dino</v>
      </c>
      <c r="C148" s="20">
        <f>IF($A148=0,0,VLOOKUP($A148,'BASE PRODUITS'!$A:$I,9,0))</f>
        <v>1</v>
      </c>
      <c r="D148" s="21">
        <f ca="1">SUMIF('JOURNAL STOCKS'!$B$7:$E$199,'ETAT DES STOCKS'!A148,'JOURNAL STOCKS'!$D$7:$D$199)</f>
        <v>0</v>
      </c>
      <c r="E148" s="21">
        <f ca="1">SUMIF('JOURNAL STOCKS'!$B$7:$E$199,'ETAT DES STOCKS'!A148,'JOURNAL STOCKS'!$E$7:$E$199)</f>
        <v>0</v>
      </c>
      <c r="F148" s="21">
        <f ca="1">SUMIF('JOURNAL STOCKS'!$B$7:$E$199,'ETAT DES STOCKS'!A148,'JOURNAL STOCKS'!$F$7:$F$199)</f>
        <v>0</v>
      </c>
      <c r="G148" s="6">
        <f t="shared" ca="1" si="5"/>
        <v>1</v>
      </c>
      <c r="H148" s="21">
        <f ca="1">G148*'BASE PRODUITS'!E148</f>
        <v>15.98</v>
      </c>
      <c r="I148" s="21">
        <f ca="1">SUM('BASE PRODUITS'!F148*G148)</f>
        <v>17</v>
      </c>
    </row>
    <row r="149" spans="1:9" ht="16.5" thickBot="1">
      <c r="A149" s="42">
        <f>'BASE PRODUITS'!A149</f>
        <v>750522</v>
      </c>
      <c r="B149" s="7" t="str">
        <f>IF(ISBLANK('BASE PRODUITS'!B149),"",'BASE PRODUITS'!B149)</f>
        <v>Dogzilla Snarl Tug</v>
      </c>
      <c r="C149" s="20">
        <f>IF($A149=0,0,VLOOKUP($A149,'BASE PRODUITS'!$A:$I,9,0))</f>
        <v>1</v>
      </c>
      <c r="D149" s="21">
        <f ca="1">SUMIF('JOURNAL STOCKS'!$B$7:$E$199,'ETAT DES STOCKS'!A149,'JOURNAL STOCKS'!$D$7:$D$199)</f>
        <v>0</v>
      </c>
      <c r="E149" s="21">
        <f ca="1">SUMIF('JOURNAL STOCKS'!$B$7:$E$199,'ETAT DES STOCKS'!A149,'JOURNAL STOCKS'!$E$7:$E$199)</f>
        <v>0</v>
      </c>
      <c r="F149" s="21">
        <f ca="1">SUMIF('JOURNAL STOCKS'!$B$7:$E$199,'ETAT DES STOCKS'!A149,'JOURNAL STOCKS'!$F$7:$F$199)</f>
        <v>0</v>
      </c>
      <c r="G149" s="6">
        <f t="shared" ca="1" si="5"/>
        <v>1</v>
      </c>
      <c r="H149" s="21">
        <f ca="1">G149*'BASE PRODUITS'!E149</f>
        <v>6.37</v>
      </c>
      <c r="I149" s="21">
        <f ca="1">SUM('BASE PRODUITS'!F149*G149)</f>
        <v>8</v>
      </c>
    </row>
    <row r="150" spans="1:9" ht="16.5" thickBot="1">
      <c r="A150" s="42">
        <f>'BASE PRODUITS'!A150</f>
        <v>750522</v>
      </c>
      <c r="B150" s="7" t="str">
        <f>IF(ISBLANK('BASE PRODUITS'!B150),"",'BASE PRODUITS'!B150)</f>
        <v>Dogzilla Snarl Tug</v>
      </c>
      <c r="C150" s="20">
        <f>IF($A150=0,0,VLOOKUP($A150,'BASE PRODUITS'!$A:$I,9,0))</f>
        <v>1</v>
      </c>
      <c r="D150" s="21">
        <f ca="1">SUMIF('JOURNAL STOCKS'!$B$7:$E$199,'ETAT DES STOCKS'!A150,'JOURNAL STOCKS'!$D$7:$D$199)</f>
        <v>0</v>
      </c>
      <c r="E150" s="21">
        <f ca="1">SUMIF('JOURNAL STOCKS'!$B$7:$E$199,'ETAT DES STOCKS'!A150,'JOURNAL STOCKS'!$E$7:$E$199)</f>
        <v>0</v>
      </c>
      <c r="F150" s="21">
        <f ca="1">SUMIF('JOURNAL STOCKS'!$B$7:$E$199,'ETAT DES STOCKS'!A150,'JOURNAL STOCKS'!$F$7:$F$199)</f>
        <v>0</v>
      </c>
      <c r="G150" s="6">
        <f t="shared" ca="1" si="5"/>
        <v>1</v>
      </c>
      <c r="H150" s="21">
        <f ca="1">G150*'BASE PRODUITS'!E150</f>
        <v>6.37</v>
      </c>
      <c r="I150" s="21">
        <f ca="1">SUM('BASE PRODUITS'!F150*G150)</f>
        <v>6</v>
      </c>
    </row>
    <row r="151" spans="1:9" ht="16.5" thickBot="1">
      <c r="A151" s="42">
        <f>'BASE PRODUITS'!A151</f>
        <v>750523</v>
      </c>
      <c r="B151" s="7" t="str">
        <f>IF(ISBLANK('BASE PRODUITS'!B151),"",'BASE PRODUITS'!B151)</f>
        <v>Dogzilla Snarl Tug</v>
      </c>
      <c r="C151" s="20">
        <f>IF($A151=0,0,VLOOKUP($A151,'BASE PRODUITS'!$A:$I,9,0))</f>
        <v>1</v>
      </c>
      <c r="D151" s="21">
        <f ca="1">SUMIF('JOURNAL STOCKS'!$B$7:$E$199,'ETAT DES STOCKS'!A151,'JOURNAL STOCKS'!$D$7:$D$199)</f>
        <v>0</v>
      </c>
      <c r="E151" s="21">
        <f ca="1">SUMIF('JOURNAL STOCKS'!$B$7:$E$199,'ETAT DES STOCKS'!A151,'JOURNAL STOCKS'!$E$7:$E$199)</f>
        <v>0</v>
      </c>
      <c r="F151" s="21">
        <f ca="1">SUMIF('JOURNAL STOCKS'!$B$7:$E$199,'ETAT DES STOCKS'!A151,'JOURNAL STOCKS'!$F$7:$F$199)</f>
        <v>0</v>
      </c>
      <c r="G151" s="6">
        <f t="shared" ca="1" si="5"/>
        <v>1</v>
      </c>
      <c r="H151" s="21">
        <f ca="1">G151*'BASE PRODUITS'!E151</f>
        <v>13.2</v>
      </c>
      <c r="I151" s="21">
        <f ca="1">SUM('BASE PRODUITS'!F151*G151)</f>
        <v>15</v>
      </c>
    </row>
    <row r="152" spans="1:9" ht="16.5" thickBot="1">
      <c r="A152" s="42">
        <f>'BASE PRODUITS'!A152</f>
        <v>750566</v>
      </c>
      <c r="B152" s="7" t="str">
        <f>IF(ISBLANK('BASE PRODUITS'!B152),"",'BASE PRODUITS'!B152)</f>
        <v>Kong Wobber Distributeur</v>
      </c>
      <c r="C152" s="20">
        <f>IF($A152=0,0,VLOOKUP($A152,'BASE PRODUITS'!$A:$I,9,0))</f>
        <v>1</v>
      </c>
      <c r="D152" s="21">
        <f ca="1">SUMIF('JOURNAL STOCKS'!$B$7:$E$199,'ETAT DES STOCKS'!A152,'JOURNAL STOCKS'!$D$7:$D$199)</f>
        <v>0</v>
      </c>
      <c r="E152" s="21">
        <f ca="1">SUMIF('JOURNAL STOCKS'!$B$7:$E$199,'ETAT DES STOCKS'!A152,'JOURNAL STOCKS'!$E$7:$E$199)</f>
        <v>0</v>
      </c>
      <c r="F152" s="21">
        <f ca="1">SUMIF('JOURNAL STOCKS'!$B$7:$E$199,'ETAT DES STOCKS'!A152,'JOURNAL STOCKS'!$F$7:$F$199)</f>
        <v>0</v>
      </c>
      <c r="G152" s="6">
        <f t="shared" ca="1" si="5"/>
        <v>1</v>
      </c>
      <c r="H152" s="21">
        <f ca="1">G152*'BASE PRODUITS'!E152</f>
        <v>20.41</v>
      </c>
      <c r="I152" s="21">
        <f ca="1">SUM('BASE PRODUITS'!F152*G152)</f>
        <v>21</v>
      </c>
    </row>
    <row r="153" spans="1:9" ht="16.5" thickBot="1">
      <c r="A153" s="42">
        <f>'BASE PRODUITS'!A153</f>
        <v>750578</v>
      </c>
      <c r="B153" s="7" t="str">
        <f>IF(ISBLANK('BASE PRODUITS'!B153),"",'BASE PRODUITS'!B153)</f>
        <v>Kong Wobber Distributeur</v>
      </c>
      <c r="C153" s="20">
        <f>IF($A153=0,0,VLOOKUP($A153,'BASE PRODUITS'!$A:$I,9,0))</f>
        <v>1</v>
      </c>
      <c r="D153" s="21">
        <f ca="1">SUMIF('JOURNAL STOCKS'!$B$7:$E$199,'ETAT DES STOCKS'!A153,'JOURNAL STOCKS'!$D$7:$D$199)</f>
        <v>0</v>
      </c>
      <c r="E153" s="21">
        <f ca="1">SUMIF('JOURNAL STOCKS'!$B$7:$E$199,'ETAT DES STOCKS'!A153,'JOURNAL STOCKS'!$E$7:$E$199)</f>
        <v>0</v>
      </c>
      <c r="F153" s="21">
        <f ca="1">SUMIF('JOURNAL STOCKS'!$B$7:$E$199,'ETAT DES STOCKS'!A153,'JOURNAL STOCKS'!$F$7:$F$199)</f>
        <v>0</v>
      </c>
      <c r="G153" s="6">
        <f t="shared" ca="1" si="5"/>
        <v>1</v>
      </c>
      <c r="H153" s="21">
        <f ca="1">G153*'BASE PRODUITS'!E153</f>
        <v>15.47</v>
      </c>
      <c r="I153" s="21">
        <f ca="1">SUM('BASE PRODUITS'!F153*G153)</f>
        <v>16</v>
      </c>
    </row>
    <row r="154" spans="1:9" ht="16.5" thickBot="1">
      <c r="A154" s="42">
        <f>'BASE PRODUITS'!A154</f>
        <v>750590</v>
      </c>
      <c r="B154" s="7" t="str">
        <f>IF(ISBLANK('BASE PRODUITS'!B154),"",'BASE PRODUITS'!B154)</f>
        <v>Kong Goodie Bone</v>
      </c>
      <c r="C154" s="20">
        <f>IF($A154=0,0,VLOOKUP($A154,'BASE PRODUITS'!$A:$I,9,0))</f>
        <v>1</v>
      </c>
      <c r="D154" s="21">
        <f ca="1">SUMIF('JOURNAL STOCKS'!$B$7:$E$199,'ETAT DES STOCKS'!A154,'JOURNAL STOCKS'!$D$7:$D$199)</f>
        <v>0</v>
      </c>
      <c r="E154" s="21">
        <f ca="1">SUMIF('JOURNAL STOCKS'!$B$7:$E$199,'ETAT DES STOCKS'!A154,'JOURNAL STOCKS'!$E$7:$E$199)</f>
        <v>0</v>
      </c>
      <c r="F154" s="21">
        <f ca="1">SUMIF('JOURNAL STOCKS'!$B$7:$E$199,'ETAT DES STOCKS'!A154,'JOURNAL STOCKS'!$F$7:$F$199)</f>
        <v>0</v>
      </c>
      <c r="G154" s="6">
        <f t="shared" ca="1" si="5"/>
        <v>1</v>
      </c>
      <c r="H154" s="21">
        <f ca="1">G154*'BASE PRODUITS'!E154</f>
        <v>6.46</v>
      </c>
      <c r="I154" s="21">
        <f ca="1">SUM('BASE PRODUITS'!F154*G154)</f>
        <v>7</v>
      </c>
    </row>
    <row r="155" spans="1:9" ht="16.5" thickBot="1">
      <c r="A155" s="42">
        <f>'BASE PRODUITS'!A155</f>
        <v>750595</v>
      </c>
      <c r="B155" s="7" t="str">
        <f>IF(ISBLANK('BASE PRODUITS'!B155),"",'BASE PRODUITS'!B155)</f>
        <v>Kong Binkie</v>
      </c>
      <c r="C155" s="20">
        <f>IF($A155=0,0,VLOOKUP($A155,'BASE PRODUITS'!$A:$I,9,0))</f>
        <v>1</v>
      </c>
      <c r="D155" s="21">
        <f ca="1">SUMIF('JOURNAL STOCKS'!$B$7:$E$199,'ETAT DES STOCKS'!A155,'JOURNAL STOCKS'!$D$7:$D$199)</f>
        <v>0</v>
      </c>
      <c r="E155" s="21">
        <f ca="1">SUMIF('JOURNAL STOCKS'!$B$7:$E$199,'ETAT DES STOCKS'!A155,'JOURNAL STOCKS'!$E$7:$E$199)</f>
        <v>0</v>
      </c>
      <c r="F155" s="21">
        <f ca="1">SUMIF('JOURNAL STOCKS'!$B$7:$E$199,'ETAT DES STOCKS'!A155,'JOURNAL STOCKS'!$F$7:$F$199)</f>
        <v>0</v>
      </c>
      <c r="G155" s="6">
        <f t="shared" ca="1" si="5"/>
        <v>1</v>
      </c>
      <c r="H155" s="21">
        <f ca="1">G155*'BASE PRODUITS'!E155</f>
        <v>8.1</v>
      </c>
      <c r="I155" s="21">
        <f ca="1">SUM('BASE PRODUITS'!F155*G155)</f>
        <v>8</v>
      </c>
    </row>
    <row r="156" spans="1:9" ht="16.5" thickBot="1">
      <c r="A156" s="42">
        <f>'BASE PRODUITS'!A156</f>
        <v>750596</v>
      </c>
      <c r="B156" s="7" t="str">
        <f>IF(ISBLANK('BASE PRODUITS'!B156),"",'BASE PRODUITS'!B156)</f>
        <v>Kong Binkie</v>
      </c>
      <c r="C156" s="20">
        <f>IF($A156=0,0,VLOOKUP($A156,'BASE PRODUITS'!$A:$I,9,0))</f>
        <v>1</v>
      </c>
      <c r="D156" s="21">
        <f ca="1">SUMIF('JOURNAL STOCKS'!$B$7:$E$199,'ETAT DES STOCKS'!A156,'JOURNAL STOCKS'!$D$7:$D$199)</f>
        <v>0</v>
      </c>
      <c r="E156" s="21">
        <f ca="1">SUMIF('JOURNAL STOCKS'!$B$7:$E$199,'ETAT DES STOCKS'!A156,'JOURNAL STOCKS'!$E$7:$E$199)</f>
        <v>0</v>
      </c>
      <c r="F156" s="21">
        <f ca="1">SUMIF('JOURNAL STOCKS'!$B$7:$E$199,'ETAT DES STOCKS'!A156,'JOURNAL STOCKS'!$F$7:$F$199)</f>
        <v>0</v>
      </c>
      <c r="G156" s="6">
        <f t="shared" ca="1" si="5"/>
        <v>1</v>
      </c>
      <c r="H156" s="21">
        <f ca="1">G156*'BASE PRODUITS'!E156</f>
        <v>10.8</v>
      </c>
      <c r="I156" s="21">
        <f ca="1">SUM('BASE PRODUITS'!F156*G156)</f>
        <v>11</v>
      </c>
    </row>
    <row r="157" spans="1:9" ht="16.5" thickBot="1">
      <c r="A157" s="42">
        <f>'BASE PRODUITS'!A157</f>
        <v>750600</v>
      </c>
      <c r="B157" s="7" t="str">
        <f>IF(ISBLANK('BASE PRODUITS'!B157),"",'BASE PRODUITS'!B157)</f>
        <v>Kong Classique</v>
      </c>
      <c r="C157" s="20">
        <f>IF($A157=0,0,VLOOKUP($A157,'BASE PRODUITS'!$A:$I,9,0))</f>
        <v>1</v>
      </c>
      <c r="D157" s="21">
        <f ca="1">SUMIF('JOURNAL STOCKS'!$B$7:$E$199,'ETAT DES STOCKS'!A157,'JOURNAL STOCKS'!$D$7:$D$199)</f>
        <v>0</v>
      </c>
      <c r="E157" s="21">
        <f ca="1">SUMIF('JOURNAL STOCKS'!$B$7:$E$199,'ETAT DES STOCKS'!A157,'JOURNAL STOCKS'!$E$7:$E$199)</f>
        <v>0</v>
      </c>
      <c r="F157" s="21">
        <f ca="1">SUMIF('JOURNAL STOCKS'!$B$7:$E$199,'ETAT DES STOCKS'!A157,'JOURNAL STOCKS'!$F$7:$F$199)</f>
        <v>0</v>
      </c>
      <c r="G157" s="6">
        <f t="shared" ca="1" si="5"/>
        <v>1</v>
      </c>
      <c r="H157" s="21">
        <f ca="1">G157*'BASE PRODUITS'!E157</f>
        <v>6.85</v>
      </c>
      <c r="I157" s="21">
        <f ca="1">SUM('BASE PRODUITS'!F157*G157)</f>
        <v>8</v>
      </c>
    </row>
    <row r="158" spans="1:9" ht="16.5" thickBot="1">
      <c r="A158" s="42">
        <f>'BASE PRODUITS'!A158</f>
        <v>750601</v>
      </c>
      <c r="B158" s="7" t="str">
        <f>IF(ISBLANK('BASE PRODUITS'!B158),"",'BASE PRODUITS'!B158)</f>
        <v>Kong Classique</v>
      </c>
      <c r="C158" s="20">
        <f>IF($A158=0,0,VLOOKUP($A158,'BASE PRODUITS'!$A:$I,9,0))</f>
        <v>2</v>
      </c>
      <c r="D158" s="21">
        <f ca="1">SUMIF('JOURNAL STOCKS'!$B$7:$E$199,'ETAT DES STOCKS'!A158,'JOURNAL STOCKS'!$D$7:$D$199)</f>
        <v>0</v>
      </c>
      <c r="E158" s="21">
        <f ca="1">SUMIF('JOURNAL STOCKS'!$B$7:$E$199,'ETAT DES STOCKS'!A158,'JOURNAL STOCKS'!$E$7:$E$199)</f>
        <v>0</v>
      </c>
      <c r="F158" s="21">
        <f ca="1">SUMIF('JOURNAL STOCKS'!$B$7:$E$199,'ETAT DES STOCKS'!A158,'JOURNAL STOCKS'!$F$7:$F$199)</f>
        <v>0</v>
      </c>
      <c r="G158" s="6">
        <f t="shared" ca="1" si="5"/>
        <v>2</v>
      </c>
      <c r="H158" s="21">
        <f ca="1">G158*'BASE PRODUITS'!E158</f>
        <v>19.100000000000001</v>
      </c>
      <c r="I158" s="21">
        <f ca="1">SUM('BASE PRODUITS'!F158*G158)</f>
        <v>22</v>
      </c>
    </row>
    <row r="159" spans="1:9" ht="16.5" thickBot="1">
      <c r="A159" s="42">
        <f>'BASE PRODUITS'!A159</f>
        <v>750602</v>
      </c>
      <c r="B159" s="7" t="str">
        <f>IF(ISBLANK('BASE PRODUITS'!B159),"",'BASE PRODUITS'!B159)</f>
        <v>Kong Classique</v>
      </c>
      <c r="C159" s="20">
        <f>IF($A159=0,0,VLOOKUP($A159,'BASE PRODUITS'!$A:$I,9,0))</f>
        <v>1</v>
      </c>
      <c r="D159" s="21">
        <f ca="1">SUMIF('JOURNAL STOCKS'!$B$7:$E$199,'ETAT DES STOCKS'!A159,'JOURNAL STOCKS'!$D$7:$D$199)</f>
        <v>0</v>
      </c>
      <c r="E159" s="21">
        <f ca="1">SUMIF('JOURNAL STOCKS'!$B$7:$E$199,'ETAT DES STOCKS'!A159,'JOURNAL STOCKS'!$E$7:$E$199)</f>
        <v>0</v>
      </c>
      <c r="F159" s="21">
        <f ca="1">SUMIF('JOURNAL STOCKS'!$B$7:$E$199,'ETAT DES STOCKS'!A159,'JOURNAL STOCKS'!$F$7:$F$199)</f>
        <v>0</v>
      </c>
      <c r="G159" s="6">
        <f t="shared" ca="1" si="5"/>
        <v>1</v>
      </c>
      <c r="H159" s="21">
        <f ca="1">G159*'BASE PRODUITS'!E159</f>
        <v>11.35</v>
      </c>
      <c r="I159" s="21">
        <f ca="1">SUM('BASE PRODUITS'!F159*G159)</f>
        <v>13</v>
      </c>
    </row>
    <row r="160" spans="1:9" ht="16.5" thickBot="1">
      <c r="A160" s="42">
        <f>'BASE PRODUITS'!A160</f>
        <v>750603</v>
      </c>
      <c r="B160" s="7" t="str">
        <f>IF(ISBLANK('BASE PRODUITS'!B160),"",'BASE PRODUITS'!B160)</f>
        <v>Kong Classique</v>
      </c>
      <c r="C160" s="20">
        <f>IF($A160=0,0,VLOOKUP($A160,'BASE PRODUITS'!$A:$I,9,0))</f>
        <v>1</v>
      </c>
      <c r="D160" s="21">
        <f ca="1">SUMIF('JOURNAL STOCKS'!$B$7:$E$199,'ETAT DES STOCKS'!A160,'JOURNAL STOCKS'!$D$7:$D$199)</f>
        <v>0</v>
      </c>
      <c r="E160" s="21">
        <f ca="1">SUMIF('JOURNAL STOCKS'!$B$7:$E$199,'ETAT DES STOCKS'!A160,'JOURNAL STOCKS'!$E$7:$E$199)</f>
        <v>0</v>
      </c>
      <c r="F160" s="21">
        <f ca="1">SUMIF('JOURNAL STOCKS'!$B$7:$E$199,'ETAT DES STOCKS'!A160,'JOURNAL STOCKS'!$F$7:$F$199)</f>
        <v>0</v>
      </c>
      <c r="G160" s="6">
        <f t="shared" ca="1" si="5"/>
        <v>1</v>
      </c>
      <c r="H160" s="21">
        <f ca="1">G160*'BASE PRODUITS'!E160</f>
        <v>17.649999999999999</v>
      </c>
      <c r="I160" s="21">
        <f ca="1">SUM('BASE PRODUITS'!F160*G160)</f>
        <v>18</v>
      </c>
    </row>
    <row r="161" spans="1:9" ht="16.5" thickBot="1">
      <c r="A161" s="42">
        <f>'BASE PRODUITS'!A161</f>
        <v>750608</v>
      </c>
      <c r="B161" s="7" t="str">
        <f>IF(ISBLANK('BASE PRODUITS'!B161),"",'BASE PRODUITS'!B161)</f>
        <v>Kong Classique</v>
      </c>
      <c r="C161" s="20">
        <f>IF($A161=0,0,VLOOKUP($A161,'BASE PRODUITS'!$A:$I,9,0))</f>
        <v>1</v>
      </c>
      <c r="D161" s="21">
        <f ca="1">SUMIF('JOURNAL STOCKS'!$B$7:$E$199,'ETAT DES STOCKS'!A161,'JOURNAL STOCKS'!$D$7:$D$199)</f>
        <v>0</v>
      </c>
      <c r="E161" s="21">
        <f ca="1">SUMIF('JOURNAL STOCKS'!$B$7:$E$199,'ETAT DES STOCKS'!A161,'JOURNAL STOCKS'!$E$7:$E$199)</f>
        <v>0</v>
      </c>
      <c r="F161" s="21">
        <f ca="1">SUMIF('JOURNAL STOCKS'!$B$7:$E$199,'ETAT DES STOCKS'!A161,'JOURNAL STOCKS'!$F$7:$F$199)</f>
        <v>0</v>
      </c>
      <c r="G161" s="6">
        <f t="shared" ca="1" si="5"/>
        <v>1</v>
      </c>
      <c r="H161" s="21">
        <f ca="1">G161*'BASE PRODUITS'!E161</f>
        <v>6.3</v>
      </c>
      <c r="I161" s="21">
        <f ca="1">SUM('BASE PRODUITS'!F161*G161)</f>
        <v>6</v>
      </c>
    </row>
    <row r="162" spans="1:9" ht="16.5" thickBot="1">
      <c r="A162" s="42">
        <f>'BASE PRODUITS'!A162</f>
        <v>750632</v>
      </c>
      <c r="B162" s="7" t="str">
        <f>IF(ISBLANK('BASE PRODUITS'!B162),"",'BASE PRODUITS'!B162)</f>
        <v>Kong Dura Soft</v>
      </c>
      <c r="C162" s="20">
        <f>IF($A162=0,0,VLOOKUP($A162,'BASE PRODUITS'!$A:$I,9,0))</f>
        <v>1</v>
      </c>
      <c r="D162" s="21">
        <f ca="1">SUMIF('JOURNAL STOCKS'!$B$7:$E$199,'ETAT DES STOCKS'!A162,'JOURNAL STOCKS'!$D$7:$D$199)</f>
        <v>0</v>
      </c>
      <c r="E162" s="21">
        <f ca="1">SUMIF('JOURNAL STOCKS'!$B$7:$E$199,'ETAT DES STOCKS'!A162,'JOURNAL STOCKS'!$E$7:$E$199)</f>
        <v>0</v>
      </c>
      <c r="F162" s="21">
        <f ca="1">SUMIF('JOURNAL STOCKS'!$B$7:$E$199,'ETAT DES STOCKS'!A162,'JOURNAL STOCKS'!$F$7:$F$199)</f>
        <v>0</v>
      </c>
      <c r="G162" s="6">
        <f t="shared" ca="1" si="5"/>
        <v>1</v>
      </c>
      <c r="H162" s="21">
        <f ca="1">G162*'BASE PRODUITS'!E162</f>
        <v>11.26</v>
      </c>
      <c r="I162" s="21">
        <f ca="1">SUM('BASE PRODUITS'!F162*G162)</f>
        <v>13</v>
      </c>
    </row>
    <row r="163" spans="1:9" ht="16.5" thickBot="1">
      <c r="A163" s="42">
        <f>'BASE PRODUITS'!A163</f>
        <v>750683</v>
      </c>
      <c r="B163" s="7" t="str">
        <f>IF(ISBLANK('BASE PRODUITS'!B163),"",'BASE PRODUITS'!B163)</f>
        <v>Kong Shakers</v>
      </c>
      <c r="C163" s="20">
        <f>IF($A163=0,0,VLOOKUP($A163,'BASE PRODUITS'!$A:$I,9,0))</f>
        <v>1</v>
      </c>
      <c r="D163" s="21">
        <f ca="1">SUMIF('JOURNAL STOCKS'!$B$7:$E$199,'ETAT DES STOCKS'!A163,'JOURNAL STOCKS'!$D$7:$D$199)</f>
        <v>0</v>
      </c>
      <c r="E163" s="21">
        <f ca="1">SUMIF('JOURNAL STOCKS'!$B$7:$E$199,'ETAT DES STOCKS'!A163,'JOURNAL STOCKS'!$E$7:$E$199)</f>
        <v>0</v>
      </c>
      <c r="F163" s="21">
        <f ca="1">SUMIF('JOURNAL STOCKS'!$B$7:$E$199,'ETAT DES STOCKS'!A163,'JOURNAL STOCKS'!$F$7:$F$199)</f>
        <v>0</v>
      </c>
      <c r="G163" s="6">
        <f t="shared" ca="1" si="5"/>
        <v>1</v>
      </c>
      <c r="H163" s="21">
        <f ca="1">G163*'BASE PRODUITS'!E163</f>
        <v>11.5</v>
      </c>
      <c r="I163" s="21">
        <f ca="1">SUM('BASE PRODUITS'!F163*G163)</f>
        <v>13</v>
      </c>
    </row>
    <row r="164" spans="1:9" ht="16.5" thickBot="1">
      <c r="A164" s="42">
        <f>'BASE PRODUITS'!A164</f>
        <v>760555</v>
      </c>
      <c r="B164" s="7" t="str">
        <f>IF(ISBLANK('BASE PRODUITS'!B164),"",'BASE PRODUITS'!B164)</f>
        <v>Difac Corde 4 nœuds</v>
      </c>
      <c r="C164" s="20">
        <f>IF($A164=0,0,VLOOKUP($A164,'BASE PRODUITS'!$A:$I,9,0))</f>
        <v>1</v>
      </c>
      <c r="D164" s="21">
        <f ca="1">SUMIF('JOURNAL STOCKS'!$B$7:$E$199,'ETAT DES STOCKS'!A164,'JOURNAL STOCKS'!$D$7:$D$199)</f>
        <v>0</v>
      </c>
      <c r="E164" s="21">
        <f ca="1">SUMIF('JOURNAL STOCKS'!$B$7:$E$199,'ETAT DES STOCKS'!A164,'JOURNAL STOCKS'!$E$7:$E$199)</f>
        <v>0</v>
      </c>
      <c r="F164" s="21">
        <f ca="1">SUMIF('JOURNAL STOCKS'!$B$7:$E$199,'ETAT DES STOCKS'!A164,'JOURNAL STOCKS'!$F$7:$F$199)</f>
        <v>0</v>
      </c>
      <c r="G164" s="6">
        <f t="shared" ca="1" si="5"/>
        <v>1</v>
      </c>
      <c r="H164" s="21">
        <f ca="1">G164*'BASE PRODUITS'!E164</f>
        <v>4.21</v>
      </c>
      <c r="I164" s="21">
        <f ca="1">SUM('BASE PRODUITS'!F164*G164)</f>
        <v>4.5</v>
      </c>
    </row>
    <row r="165" spans="1:9" ht="16.5" thickBot="1">
      <c r="A165" s="42">
        <f>'BASE PRODUITS'!A165</f>
        <v>769998</v>
      </c>
      <c r="B165" s="7" t="str">
        <f>IF(ISBLANK('BASE PRODUITS'!B165),"",'BASE PRODUITS'!B165)</f>
        <v>West Paw Bumi</v>
      </c>
      <c r="C165" s="20">
        <f>IF($A165=0,0,VLOOKUP($A165,'BASE PRODUITS'!$A:$I,9,0))</f>
        <v>1</v>
      </c>
      <c r="D165" s="21">
        <f ca="1">SUMIF('JOURNAL STOCKS'!$B$7:$E$199,'ETAT DES STOCKS'!A165,'JOURNAL STOCKS'!$D$7:$D$199)</f>
        <v>0</v>
      </c>
      <c r="E165" s="21">
        <f ca="1">SUMIF('JOURNAL STOCKS'!$B$7:$E$199,'ETAT DES STOCKS'!A165,'JOURNAL STOCKS'!$E$7:$E$199)</f>
        <v>0</v>
      </c>
      <c r="F165" s="21">
        <f ca="1">SUMIF('JOURNAL STOCKS'!$B$7:$E$199,'ETAT DES STOCKS'!A165,'JOURNAL STOCKS'!$F$7:$F$199)</f>
        <v>0</v>
      </c>
      <c r="G165" s="6">
        <f t="shared" ca="1" si="5"/>
        <v>1</v>
      </c>
      <c r="H165" s="21">
        <f ca="1">G165*'BASE PRODUITS'!E165</f>
        <v>15.77</v>
      </c>
      <c r="I165" s="21">
        <f ca="1">SUM('BASE PRODUITS'!F165*G165)</f>
        <v>13</v>
      </c>
    </row>
    <row r="166" spans="1:9" ht="16.5" thickBot="1">
      <c r="A166" s="42">
        <f>'BASE PRODUITS'!A166</f>
        <v>954326</v>
      </c>
      <c r="B166" s="7" t="str">
        <f>IF(ISBLANK('BASE PRODUITS'!B166),"",'BASE PRODUITS'!B166)</f>
        <v>Spot Lit</v>
      </c>
      <c r="C166" s="20">
        <f>IF($A166=0,0,VLOOKUP($A166,'BASE PRODUITS'!$A:$I,9,0))</f>
        <v>1</v>
      </c>
      <c r="D166" s="21">
        <f ca="1">SUMIF('JOURNAL STOCKS'!$B$7:$E$199,'ETAT DES STOCKS'!A166,'JOURNAL STOCKS'!$D$7:$D$199)</f>
        <v>0</v>
      </c>
      <c r="E166" s="21">
        <f ca="1">SUMIF('JOURNAL STOCKS'!$B$7:$E$199,'ETAT DES STOCKS'!A166,'JOURNAL STOCKS'!$E$7:$E$199)</f>
        <v>0</v>
      </c>
      <c r="F166" s="21">
        <f ca="1">SUMIF('JOURNAL STOCKS'!$B$7:$E$199,'ETAT DES STOCKS'!A166,'JOURNAL STOCKS'!$F$7:$F$199)</f>
        <v>0</v>
      </c>
      <c r="G166" s="6">
        <f t="shared" ref="G166:G172" ca="1" si="6">C166+D166-E166-F166</f>
        <v>1</v>
      </c>
      <c r="H166" s="21">
        <f ca="1">G166*'BASE PRODUITS'!E166</f>
        <v>11.42</v>
      </c>
      <c r="I166" s="21">
        <f ca="1">SUM('BASE PRODUITS'!F166*G166)</f>
        <v>12</v>
      </c>
    </row>
    <row r="167" spans="1:9" ht="16.5" thickBot="1">
      <c r="A167" s="42">
        <f>'BASE PRODUITS'!A167</f>
        <v>22226500</v>
      </c>
      <c r="B167" s="7" t="str">
        <f>IF(ISBLANK('BASE PRODUITS'!B167),"",'BASE PRODUITS'!B167)</f>
        <v>Dr.Clauder's Petit Modele 80g Chicken</v>
      </c>
      <c r="C167" s="20">
        <f>IF($A167=0,0,VLOOKUP($A167,'BASE PRODUITS'!$A:$I,9,0))</f>
        <v>0</v>
      </c>
      <c r="D167" s="21">
        <f ca="1">SUMIF('JOURNAL STOCKS'!$B$7:$E$199,'ETAT DES STOCKS'!A167,'JOURNAL STOCKS'!$D$7:$D$199)</f>
        <v>0</v>
      </c>
      <c r="E167" s="21">
        <f ca="1">SUMIF('JOURNAL STOCKS'!$B$7:$E$199,'ETAT DES STOCKS'!A167,'JOURNAL STOCKS'!$E$7:$E$199)</f>
        <v>0</v>
      </c>
      <c r="F167" s="21">
        <f ca="1">SUMIF('JOURNAL STOCKS'!$B$7:$E$199,'ETAT DES STOCKS'!A167,'JOURNAL STOCKS'!$F$7:$F$199)</f>
        <v>0</v>
      </c>
      <c r="G167" s="6">
        <f t="shared" ca="1" si="6"/>
        <v>0</v>
      </c>
      <c r="H167" s="21">
        <f ca="1">G167*'BASE PRODUITS'!E167</f>
        <v>0</v>
      </c>
      <c r="I167" s="21">
        <f ca="1">SUM('BASE PRODUITS'!F167*G167)</f>
        <v>0</v>
      </c>
    </row>
    <row r="168" spans="1:9" ht="16.5" thickBot="1">
      <c r="A168" s="42">
        <f>'BASE PRODUITS'!A168</f>
        <v>22236500</v>
      </c>
      <c r="B168" s="7" t="str">
        <f>IF(ISBLANK('BASE PRODUITS'!B168),"",'BASE PRODUITS'!B168)</f>
        <v>Dr.Clauder's Grand Modele 500g</v>
      </c>
      <c r="C168" s="20">
        <f>IF($A168=0,0,VLOOKUP($A168,'BASE PRODUITS'!$A:$I,9,0))</f>
        <v>10</v>
      </c>
      <c r="D168" s="21">
        <f ca="1">SUMIF('JOURNAL STOCKS'!$B$7:$E$199,'ETAT DES STOCKS'!A168,'JOURNAL STOCKS'!$D$7:$D$199)</f>
        <v>0</v>
      </c>
      <c r="E168" s="21">
        <f ca="1">SUMIF('JOURNAL STOCKS'!$B$7:$E$199,'ETAT DES STOCKS'!A168,'JOURNAL STOCKS'!$E$7:$E$199)</f>
        <v>0</v>
      </c>
      <c r="F168" s="21">
        <f ca="1">SUMIF('JOURNAL STOCKS'!$B$7:$E$199,'ETAT DES STOCKS'!A168,'JOURNAL STOCKS'!$F$7:$F$199)</f>
        <v>0</v>
      </c>
      <c r="G168" s="6">
        <f t="shared" ca="1" si="6"/>
        <v>10</v>
      </c>
      <c r="H168" s="21">
        <f ca="1">G168*'BASE PRODUITS'!E168</f>
        <v>120.24</v>
      </c>
      <c r="I168" s="21">
        <f ca="1">SUM('BASE PRODUITS'!F168*G168)</f>
        <v>120</v>
      </c>
    </row>
    <row r="169" spans="1:9" ht="16.5" thickBot="1">
      <c r="A169" s="42">
        <f>'BASE PRODUITS'!A169</f>
        <v>75354822</v>
      </c>
      <c r="B169" s="7" t="str">
        <f>IF(ISBLANK('BASE PRODUITS'!B169),"",'BASE PRODUITS'!B169)</f>
        <v>Laisse Multiposition Daytona</v>
      </c>
      <c r="C169" s="20">
        <f>IF($A169=0,0,VLOOKUP($A169,'BASE PRODUITS'!$A:$I,9,0))</f>
        <v>1</v>
      </c>
      <c r="D169" s="21">
        <f ca="1">SUMIF('JOURNAL STOCKS'!$B$7:$E$199,'ETAT DES STOCKS'!A169,'JOURNAL STOCKS'!$D$7:$D$199)</f>
        <v>0</v>
      </c>
      <c r="E169" s="21">
        <f ca="1">SUMIF('JOURNAL STOCKS'!$B$7:$E$199,'ETAT DES STOCKS'!A169,'JOURNAL STOCKS'!$E$7:$E$199)</f>
        <v>0</v>
      </c>
      <c r="F169" s="21">
        <f ca="1">SUMIF('JOURNAL STOCKS'!$B$7:$E$199,'ETAT DES STOCKS'!A169,'JOURNAL STOCKS'!$F$7:$F$199)</f>
        <v>0</v>
      </c>
      <c r="G169" s="6">
        <f t="shared" ca="1" si="6"/>
        <v>1</v>
      </c>
      <c r="H169" s="21">
        <f ca="1">G169*'BASE PRODUITS'!E169</f>
        <v>13</v>
      </c>
      <c r="I169" s="21">
        <f ca="1">SUM('BASE PRODUITS'!F169*G169)</f>
        <v>14</v>
      </c>
    </row>
    <row r="170" spans="1:9" ht="16.5" thickBot="1">
      <c r="A170" s="42" t="str">
        <f>'BASE PRODUITS'!A170</f>
        <v>AC00023</v>
      </c>
      <c r="B170" s="7" t="str">
        <f>IF(ISBLANK('BASE PRODUITS'!B170),"",'BASE PRODUITS'!B170)</f>
        <v>Eliminator Vivog Duo</v>
      </c>
      <c r="C170" s="20">
        <f>IF($A170=0,0,VLOOKUP($A170,'BASE PRODUITS'!$A:$I,9,0))</f>
        <v>1</v>
      </c>
      <c r="D170" s="21">
        <f ca="1">SUMIF('JOURNAL STOCKS'!$B$7:$E$199,'ETAT DES STOCKS'!A170,'JOURNAL STOCKS'!$D$7:$D$199)</f>
        <v>0</v>
      </c>
      <c r="E170" s="21">
        <f ca="1">SUMIF('JOURNAL STOCKS'!$B$7:$E$199,'ETAT DES STOCKS'!A170,'JOURNAL STOCKS'!$E$7:$E$199)</f>
        <v>0</v>
      </c>
      <c r="F170" s="21">
        <f ca="1">SUMIF('JOURNAL STOCKS'!$B$7:$E$199,'ETAT DES STOCKS'!A170,'JOURNAL STOCKS'!$F$7:$F$199)</f>
        <v>0</v>
      </c>
      <c r="G170" s="6">
        <f t="shared" ca="1" si="6"/>
        <v>1</v>
      </c>
      <c r="H170" s="21">
        <f ca="1">G170*'BASE PRODUITS'!E170</f>
        <v>13.391999999999999</v>
      </c>
      <c r="I170" s="21">
        <f ca="1">SUM('BASE PRODUITS'!F170*G170)</f>
        <v>14</v>
      </c>
    </row>
    <row r="171" spans="1:9" ht="16.5" thickBot="1">
      <c r="A171" s="42" t="str">
        <f>'BASE PRODUITS'!A171</f>
        <v>GD15226</v>
      </c>
      <c r="B171" s="7" t="str">
        <f>IF(ISBLANK('BASE PRODUITS'!B171),"",'BASE PRODUITS'!B171)</f>
        <v>Carrefour Corde 2 nœuds</v>
      </c>
      <c r="C171" s="20">
        <f>IF($A171=0,0,VLOOKUP($A171,'BASE PRODUITS'!$A:$I,9,0))</f>
        <v>3</v>
      </c>
      <c r="D171" s="21">
        <f ca="1">SUMIF('JOURNAL STOCKS'!$B$7:$E$199,'ETAT DES STOCKS'!A171,'JOURNAL STOCKS'!$D$7:$D$199)</f>
        <v>0</v>
      </c>
      <c r="E171" s="21">
        <f ca="1">SUMIF('JOURNAL STOCKS'!$B$7:$E$199,'ETAT DES STOCKS'!A171,'JOURNAL STOCKS'!$E$7:$E$199)</f>
        <v>0</v>
      </c>
      <c r="F171" s="21">
        <f ca="1">SUMIF('JOURNAL STOCKS'!$B$7:$E$199,'ETAT DES STOCKS'!A171,'JOURNAL STOCKS'!$F$7:$F$199)</f>
        <v>0</v>
      </c>
      <c r="G171" s="6">
        <f t="shared" ca="1" si="6"/>
        <v>3</v>
      </c>
      <c r="H171" s="21">
        <f ca="1">G171*'BASE PRODUITS'!E171</f>
        <v>14.700000000000001</v>
      </c>
      <c r="I171" s="21">
        <f ca="1">SUM('BASE PRODUITS'!F171*G171)</f>
        <v>15</v>
      </c>
    </row>
    <row r="172" spans="1:9" ht="16.5" thickBot="1">
      <c r="A172" s="50" t="str">
        <f>'BASE PRODUITS'!A172</f>
        <v>KFA0025210R</v>
      </c>
      <c r="B172" s="51" t="str">
        <f>IF(ISBLANK('BASE PRODUITS'!B172),"",'BASE PRODUITS'!B172)</f>
        <v>Karlie Flamingo Ruffus Aqua</v>
      </c>
      <c r="C172" s="40">
        <f>IF($A172=0,0,VLOOKUP($A172,'BASE PRODUITS'!$A:$I,9,0))</f>
        <v>1</v>
      </c>
      <c r="D172" s="52">
        <f ca="1">SUMIF('JOURNAL STOCKS'!$B$7:$E$199,'ETAT DES STOCKS'!A172,'JOURNAL STOCKS'!$D$7:$D$199)</f>
        <v>0</v>
      </c>
      <c r="E172" s="52">
        <f ca="1">SUMIF('JOURNAL STOCKS'!$B$7:$E$199,'ETAT DES STOCKS'!A172,'JOURNAL STOCKS'!$E$7:$E$199)</f>
        <v>0</v>
      </c>
      <c r="F172" s="52">
        <f ca="1">SUMIF('JOURNAL STOCKS'!$B$7:$E$199,'ETAT DES STOCKS'!A172,'JOURNAL STOCKS'!$F$7:$F$199)</f>
        <v>0</v>
      </c>
      <c r="G172" s="53">
        <f t="shared" ca="1" si="6"/>
        <v>1</v>
      </c>
      <c r="H172" s="52">
        <f ca="1">G172*'BASE PRODUITS'!E172</f>
        <v>5</v>
      </c>
      <c r="I172" s="52">
        <f ca="1">SUM('BASE PRODUITS'!F172*G172)</f>
        <v>6</v>
      </c>
    </row>
    <row r="173" spans="1:9">
      <c r="A173" s="55"/>
      <c r="B173" s="55"/>
      <c r="C173" s="54"/>
      <c r="D173" s="54"/>
      <c r="E173" s="54"/>
      <c r="F173" s="54"/>
      <c r="G173" s="56"/>
      <c r="H173" s="54"/>
      <c r="I173" s="54"/>
    </row>
    <row r="174" spans="1:9">
      <c r="A174" s="57"/>
      <c r="B174" s="57"/>
      <c r="C174" s="16"/>
      <c r="D174" s="16"/>
      <c r="E174" s="16"/>
      <c r="F174" s="16"/>
      <c r="G174" s="58"/>
      <c r="H174" s="16"/>
      <c r="I174" s="16"/>
    </row>
    <row r="175" spans="1:9">
      <c r="A175" s="57"/>
      <c r="B175" s="57"/>
      <c r="C175" s="16"/>
      <c r="D175" s="16"/>
      <c r="E175" s="16"/>
      <c r="F175" s="16"/>
      <c r="G175" s="58"/>
      <c r="H175" s="16"/>
      <c r="I175" s="16"/>
    </row>
    <row r="176" spans="1:9">
      <c r="A176" s="57"/>
      <c r="B176" s="57"/>
      <c r="C176" s="16"/>
      <c r="D176" s="16"/>
      <c r="E176" s="16"/>
      <c r="F176" s="16"/>
      <c r="G176" s="58"/>
      <c r="H176" s="16"/>
      <c r="I176" s="16"/>
    </row>
    <row r="177" spans="1:9">
      <c r="A177" s="57"/>
      <c r="B177" s="57"/>
      <c r="C177" s="16"/>
      <c r="D177" s="16"/>
      <c r="E177" s="16"/>
      <c r="F177" s="16"/>
      <c r="G177" s="58"/>
      <c r="H177" s="16"/>
      <c r="I177" s="16"/>
    </row>
    <row r="178" spans="1:9">
      <c r="A178" s="57"/>
      <c r="B178" s="57"/>
      <c r="C178" s="16"/>
      <c r="D178" s="16"/>
      <c r="E178" s="16"/>
      <c r="F178" s="16"/>
      <c r="G178" s="58"/>
      <c r="H178" s="16"/>
      <c r="I178" s="16"/>
    </row>
    <row r="179" spans="1:9">
      <c r="A179" s="57"/>
      <c r="B179" s="57"/>
      <c r="C179" s="16"/>
      <c r="D179" s="16"/>
      <c r="E179" s="16"/>
      <c r="F179" s="16"/>
      <c r="G179" s="58"/>
      <c r="H179" s="16"/>
      <c r="I179" s="16"/>
    </row>
    <row r="180" spans="1:9">
      <c r="A180" s="57"/>
      <c r="B180" s="57"/>
      <c r="C180" s="16"/>
      <c r="D180" s="16"/>
      <c r="E180" s="16"/>
      <c r="F180" s="16"/>
      <c r="G180" s="58"/>
      <c r="H180" s="16"/>
      <c r="I180" s="16"/>
    </row>
    <row r="181" spans="1:9">
      <c r="A181" s="57"/>
      <c r="B181" s="57"/>
      <c r="C181" s="16"/>
      <c r="D181" s="16"/>
      <c r="E181" s="16"/>
      <c r="F181" s="16"/>
      <c r="G181" s="58"/>
      <c r="H181" s="16"/>
      <c r="I181" s="16"/>
    </row>
    <row r="182" spans="1:9">
      <c r="A182" s="57"/>
      <c r="B182" s="57"/>
      <c r="C182" s="16"/>
      <c r="D182" s="16"/>
      <c r="E182" s="16"/>
      <c r="F182" s="16"/>
      <c r="G182" s="58"/>
      <c r="H182" s="16"/>
      <c r="I182" s="16"/>
    </row>
    <row r="183" spans="1:9">
      <c r="A183" s="57"/>
      <c r="B183" s="57"/>
      <c r="C183" s="16"/>
      <c r="D183" s="16"/>
      <c r="E183" s="16"/>
      <c r="F183" s="16"/>
      <c r="G183" s="58"/>
      <c r="H183" s="16"/>
      <c r="I183" s="16"/>
    </row>
    <row r="184" spans="1:9">
      <c r="A184" s="57"/>
      <c r="B184" s="57"/>
      <c r="C184" s="16"/>
      <c r="D184" s="16"/>
      <c r="E184" s="16"/>
      <c r="F184" s="16"/>
      <c r="G184" s="58"/>
      <c r="H184" s="16"/>
      <c r="I184" s="16"/>
    </row>
    <row r="185" spans="1:9">
      <c r="A185" s="57"/>
      <c r="B185" s="57"/>
      <c r="C185" s="16"/>
      <c r="D185" s="16"/>
      <c r="E185" s="16"/>
      <c r="F185" s="16"/>
      <c r="G185" s="58"/>
      <c r="H185" s="16"/>
      <c r="I185" s="16"/>
    </row>
    <row r="186" spans="1:9">
      <c r="A186" s="57"/>
      <c r="B186" s="57"/>
      <c r="C186" s="16"/>
      <c r="D186" s="16"/>
      <c r="E186" s="16"/>
      <c r="F186" s="16"/>
      <c r="G186" s="58"/>
      <c r="H186" s="16"/>
      <c r="I186" s="16"/>
    </row>
    <row r="187" spans="1:9">
      <c r="A187" s="57"/>
      <c r="B187" s="57"/>
      <c r="C187" s="16"/>
      <c r="D187" s="16"/>
      <c r="E187" s="16"/>
      <c r="F187" s="16"/>
      <c r="G187" s="58"/>
      <c r="H187" s="16"/>
      <c r="I187" s="16"/>
    </row>
    <row r="188" spans="1:9">
      <c r="A188" s="57"/>
      <c r="B188" s="57"/>
      <c r="C188" s="16"/>
      <c r="D188" s="16"/>
      <c r="E188" s="16"/>
      <c r="F188" s="16"/>
      <c r="G188" s="58"/>
      <c r="H188" s="16"/>
      <c r="I188" s="16"/>
    </row>
    <row r="189" spans="1:9">
      <c r="A189" s="57"/>
      <c r="B189" s="57"/>
      <c r="C189" s="16"/>
      <c r="D189" s="16"/>
      <c r="E189" s="16"/>
      <c r="F189" s="16"/>
      <c r="G189" s="58"/>
      <c r="H189" s="16"/>
      <c r="I189" s="16"/>
    </row>
    <row r="190" spans="1:9">
      <c r="A190" s="57"/>
      <c r="B190" s="57"/>
      <c r="C190" s="16"/>
      <c r="D190" s="16"/>
      <c r="E190" s="16"/>
      <c r="F190" s="16"/>
      <c r="G190" s="58"/>
      <c r="H190" s="16"/>
      <c r="I190" s="16"/>
    </row>
    <row r="191" spans="1:9">
      <c r="A191" s="57"/>
      <c r="B191" s="57"/>
      <c r="C191" s="16"/>
      <c r="D191" s="16"/>
      <c r="E191" s="16"/>
      <c r="F191" s="16"/>
      <c r="G191" s="58"/>
      <c r="H191" s="16"/>
      <c r="I191" s="16"/>
    </row>
    <row r="192" spans="1:9">
      <c r="A192" s="57"/>
      <c r="B192" s="57"/>
      <c r="C192" s="16"/>
      <c r="D192" s="16"/>
      <c r="E192" s="16"/>
      <c r="F192" s="16"/>
      <c r="G192" s="58"/>
      <c r="H192" s="16"/>
      <c r="I192" s="16"/>
    </row>
    <row r="193" spans="1:9">
      <c r="A193" s="57"/>
      <c r="B193" s="57"/>
      <c r="C193" s="16"/>
      <c r="D193" s="16"/>
      <c r="E193" s="16"/>
      <c r="F193" s="16"/>
      <c r="G193" s="58"/>
      <c r="H193" s="16"/>
      <c r="I193" s="16"/>
    </row>
    <row r="194" spans="1:9">
      <c r="A194" s="57"/>
      <c r="B194" s="57"/>
      <c r="C194" s="16"/>
      <c r="D194" s="16"/>
      <c r="E194" s="16"/>
      <c r="F194" s="16"/>
      <c r="G194" s="58"/>
      <c r="H194" s="16"/>
      <c r="I194" s="16"/>
    </row>
    <row r="195" spans="1:9">
      <c r="A195" s="57"/>
      <c r="B195" s="57"/>
      <c r="C195" s="16"/>
      <c r="D195" s="16"/>
      <c r="E195" s="16"/>
      <c r="F195" s="16"/>
      <c r="G195" s="58"/>
      <c r="H195" s="16"/>
      <c r="I195" s="16"/>
    </row>
    <row r="196" spans="1:9">
      <c r="A196" s="57"/>
      <c r="B196" s="57"/>
      <c r="C196" s="16"/>
      <c r="D196" s="16"/>
      <c r="E196" s="16"/>
      <c r="F196" s="16"/>
      <c r="G196" s="58"/>
      <c r="H196" s="16"/>
      <c r="I196" s="16"/>
    </row>
    <row r="197" spans="1:9">
      <c r="A197" s="57"/>
      <c r="B197" s="57"/>
      <c r="C197" s="16"/>
      <c r="D197" s="16"/>
      <c r="E197" s="16"/>
      <c r="F197" s="16"/>
      <c r="G197" s="58"/>
      <c r="H197" s="16"/>
      <c r="I197" s="16"/>
    </row>
    <row r="198" spans="1:9">
      <c r="A198" s="57"/>
      <c r="B198" s="57"/>
      <c r="C198" s="16"/>
      <c r="D198" s="16"/>
      <c r="E198" s="16"/>
      <c r="F198" s="16"/>
      <c r="G198" s="58"/>
      <c r="H198" s="16"/>
      <c r="I198" s="16"/>
    </row>
    <row r="199" spans="1:9">
      <c r="A199" s="57"/>
      <c r="B199" s="57"/>
      <c r="C199" s="16"/>
      <c r="D199" s="16"/>
      <c r="E199" s="16"/>
      <c r="F199" s="16"/>
      <c r="G199" s="58"/>
      <c r="H199" s="16"/>
      <c r="I199" s="16"/>
    </row>
    <row r="200" spans="1:9">
      <c r="A200" s="57"/>
      <c r="B200" s="57"/>
      <c r="C200" s="16"/>
      <c r="D200" s="16"/>
      <c r="E200" s="16"/>
      <c r="F200" s="16"/>
      <c r="G200" s="58"/>
      <c r="H200" s="16"/>
      <c r="I200" s="16"/>
    </row>
    <row r="201" spans="1:9">
      <c r="A201" s="57"/>
      <c r="B201" s="57"/>
      <c r="C201" s="16"/>
      <c r="D201" s="16"/>
      <c r="E201" s="16"/>
      <c r="F201" s="16"/>
      <c r="G201" s="58"/>
      <c r="H201" s="16"/>
      <c r="I201" s="16"/>
    </row>
    <row r="202" spans="1:9">
      <c r="A202" s="57"/>
      <c r="B202" s="57"/>
      <c r="C202" s="16"/>
      <c r="D202" s="16"/>
      <c r="E202" s="16"/>
      <c r="F202" s="16"/>
      <c r="G202" s="58"/>
      <c r="H202" s="16"/>
      <c r="I202" s="16"/>
    </row>
    <row r="203" spans="1:9">
      <c r="A203" s="57"/>
      <c r="B203" s="57"/>
      <c r="C203" s="16"/>
      <c r="D203" s="16"/>
      <c r="E203" s="16"/>
      <c r="F203" s="16"/>
      <c r="G203" s="58"/>
      <c r="H203" s="16"/>
      <c r="I203" s="16"/>
    </row>
    <row r="204" spans="1:9">
      <c r="A204" s="57"/>
      <c r="B204" s="57"/>
      <c r="C204" s="16"/>
      <c r="D204" s="16"/>
      <c r="E204" s="16"/>
      <c r="F204" s="16"/>
      <c r="G204" s="58"/>
      <c r="H204" s="16"/>
      <c r="I204" s="16"/>
    </row>
    <row r="205" spans="1:9">
      <c r="A205" s="57"/>
      <c r="B205" s="57"/>
      <c r="C205" s="16"/>
      <c r="D205" s="16"/>
      <c r="E205" s="16"/>
      <c r="F205" s="16"/>
      <c r="G205" s="58"/>
      <c r="H205" s="16"/>
      <c r="I205" s="16"/>
    </row>
    <row r="206" spans="1:9">
      <c r="A206" s="57"/>
      <c r="B206" s="57"/>
      <c r="C206" s="16"/>
      <c r="D206" s="16"/>
      <c r="E206" s="16"/>
      <c r="F206" s="16"/>
      <c r="G206" s="58"/>
      <c r="H206" s="16"/>
      <c r="I206" s="16"/>
    </row>
    <row r="207" spans="1:9">
      <c r="A207" s="57"/>
      <c r="B207" s="57"/>
      <c r="C207" s="16"/>
      <c r="D207" s="16"/>
      <c r="E207" s="16"/>
      <c r="F207" s="16"/>
      <c r="G207" s="58"/>
      <c r="H207" s="16"/>
      <c r="I207" s="16"/>
    </row>
    <row r="208" spans="1:9">
      <c r="A208" s="57"/>
      <c r="B208" s="57"/>
      <c r="C208" s="16"/>
      <c r="D208" s="16"/>
      <c r="E208" s="16"/>
      <c r="F208" s="16"/>
      <c r="G208" s="58"/>
      <c r="H208" s="16"/>
      <c r="I208" s="16"/>
    </row>
    <row r="209" spans="1:9">
      <c r="A209" s="57"/>
      <c r="B209" s="57"/>
      <c r="C209" s="16"/>
      <c r="D209" s="16"/>
      <c r="E209" s="16"/>
      <c r="F209" s="16"/>
      <c r="G209" s="58"/>
      <c r="H209" s="16"/>
      <c r="I209" s="16"/>
    </row>
    <row r="210" spans="1:9">
      <c r="A210" s="57"/>
      <c r="B210" s="57"/>
      <c r="C210" s="16"/>
      <c r="D210" s="16"/>
      <c r="E210" s="16"/>
      <c r="F210" s="16"/>
      <c r="G210" s="58"/>
      <c r="H210" s="16"/>
      <c r="I210" s="16"/>
    </row>
    <row r="211" spans="1:9">
      <c r="A211" s="57"/>
      <c r="B211" s="57"/>
      <c r="C211" s="16"/>
      <c r="D211" s="16"/>
      <c r="E211" s="16"/>
      <c r="F211" s="16"/>
      <c r="G211" s="58"/>
      <c r="H211" s="16"/>
      <c r="I211" s="16"/>
    </row>
    <row r="212" spans="1:9">
      <c r="A212" s="57"/>
      <c r="B212" s="57"/>
      <c r="C212" s="16"/>
      <c r="D212" s="16"/>
      <c r="E212" s="16"/>
      <c r="F212" s="16"/>
      <c r="G212" s="58"/>
      <c r="H212" s="16"/>
      <c r="I212" s="16"/>
    </row>
    <row r="213" spans="1:9">
      <c r="A213" s="57"/>
      <c r="B213" s="57"/>
      <c r="C213" s="16"/>
      <c r="D213" s="16"/>
      <c r="E213" s="16"/>
      <c r="F213" s="16"/>
      <c r="G213" s="58"/>
      <c r="H213" s="16"/>
      <c r="I213" s="16"/>
    </row>
    <row r="214" spans="1:9">
      <c r="A214" s="57"/>
      <c r="B214" s="57"/>
      <c r="C214" s="16"/>
      <c r="D214" s="16"/>
      <c r="E214" s="16"/>
      <c r="F214" s="16"/>
      <c r="G214" s="58"/>
      <c r="H214" s="16"/>
      <c r="I214" s="16"/>
    </row>
    <row r="215" spans="1:9">
      <c r="A215" s="57"/>
      <c r="B215" s="57"/>
      <c r="C215" s="16"/>
      <c r="D215" s="16"/>
      <c r="E215" s="16"/>
      <c r="F215" s="16"/>
      <c r="G215" s="58"/>
      <c r="H215" s="16"/>
      <c r="I215" s="16"/>
    </row>
    <row r="216" spans="1:9">
      <c r="A216" s="57"/>
      <c r="B216" s="57"/>
      <c r="C216" s="16"/>
      <c r="D216" s="16"/>
      <c r="E216" s="16"/>
      <c r="F216" s="16"/>
      <c r="G216" s="58"/>
      <c r="H216" s="16"/>
      <c r="I216" s="16"/>
    </row>
    <row r="217" spans="1:9">
      <c r="A217" s="57"/>
      <c r="B217" s="57"/>
      <c r="C217" s="16"/>
      <c r="D217" s="16"/>
      <c r="E217" s="16"/>
      <c r="F217" s="16"/>
      <c r="G217" s="58"/>
      <c r="H217" s="16"/>
      <c r="I217" s="16"/>
    </row>
    <row r="218" spans="1:9">
      <c r="A218" s="57"/>
      <c r="B218" s="57"/>
      <c r="C218" s="16"/>
      <c r="D218" s="16"/>
      <c r="E218" s="16"/>
      <c r="F218" s="16"/>
      <c r="G218" s="58"/>
      <c r="H218" s="16"/>
      <c r="I218" s="16"/>
    </row>
    <row r="219" spans="1:9">
      <c r="A219" s="57"/>
      <c r="B219" s="57"/>
      <c r="C219" s="16"/>
      <c r="D219" s="16"/>
      <c r="E219" s="16"/>
      <c r="F219" s="16"/>
      <c r="G219" s="58"/>
      <c r="H219" s="16"/>
      <c r="I219" s="16"/>
    </row>
    <row r="220" spans="1:9">
      <c r="A220" s="57"/>
      <c r="B220" s="57"/>
      <c r="C220" s="16"/>
      <c r="D220" s="16"/>
      <c r="E220" s="16"/>
      <c r="F220" s="16"/>
      <c r="G220" s="58"/>
      <c r="H220" s="16"/>
      <c r="I220" s="16"/>
    </row>
    <row r="221" spans="1:9">
      <c r="A221" s="57"/>
      <c r="B221" s="57"/>
      <c r="C221" s="16"/>
      <c r="D221" s="16"/>
      <c r="E221" s="16"/>
      <c r="F221" s="16"/>
      <c r="G221" s="58"/>
      <c r="H221" s="16"/>
      <c r="I221" s="16"/>
    </row>
    <row r="222" spans="1:9">
      <c r="A222" s="57"/>
      <c r="B222" s="57"/>
      <c r="C222" s="16"/>
      <c r="D222" s="16"/>
      <c r="E222" s="16"/>
      <c r="F222" s="16"/>
      <c r="G222" s="58"/>
      <c r="H222" s="16"/>
      <c r="I222" s="16"/>
    </row>
    <row r="223" spans="1:9">
      <c r="A223" s="57"/>
      <c r="B223" s="57"/>
      <c r="C223" s="16"/>
      <c r="D223" s="16"/>
      <c r="E223" s="16"/>
      <c r="F223" s="16"/>
      <c r="G223" s="58"/>
      <c r="H223" s="16"/>
      <c r="I223" s="16"/>
    </row>
    <row r="224" spans="1:9">
      <c r="A224" s="57"/>
      <c r="B224" s="57"/>
      <c r="C224" s="16"/>
      <c r="D224" s="16"/>
      <c r="E224" s="16"/>
      <c r="F224" s="16"/>
      <c r="G224" s="58"/>
      <c r="H224" s="16"/>
      <c r="I224" s="16"/>
    </row>
    <row r="225" spans="1:9">
      <c r="A225" s="57"/>
      <c r="B225" s="57"/>
      <c r="C225" s="16"/>
      <c r="D225" s="16"/>
      <c r="E225" s="16"/>
      <c r="F225" s="16"/>
      <c r="G225" s="58"/>
      <c r="H225" s="16"/>
      <c r="I225" s="16"/>
    </row>
    <row r="226" spans="1:9">
      <c r="A226" s="57"/>
      <c r="B226" s="57"/>
      <c r="C226" s="16"/>
      <c r="D226" s="16"/>
      <c r="E226" s="16"/>
      <c r="F226" s="16"/>
      <c r="G226" s="58"/>
      <c r="H226" s="16"/>
      <c r="I226" s="16"/>
    </row>
    <row r="227" spans="1:9">
      <c r="A227" s="57"/>
      <c r="B227" s="57"/>
      <c r="C227" s="16"/>
      <c r="D227" s="16"/>
      <c r="E227" s="16"/>
      <c r="F227" s="16"/>
      <c r="G227" s="58"/>
      <c r="H227" s="16"/>
      <c r="I227" s="16"/>
    </row>
    <row r="228" spans="1:9">
      <c r="A228" s="57"/>
      <c r="B228" s="57"/>
      <c r="C228" s="16"/>
      <c r="D228" s="16"/>
      <c r="E228" s="16"/>
      <c r="F228" s="16"/>
      <c r="G228" s="58"/>
      <c r="H228" s="16"/>
      <c r="I228" s="16"/>
    </row>
    <row r="229" spans="1:9">
      <c r="A229" s="57"/>
      <c r="B229" s="57"/>
      <c r="C229" s="16"/>
      <c r="D229" s="16"/>
      <c r="E229" s="16"/>
      <c r="F229" s="16"/>
      <c r="G229" s="58"/>
      <c r="H229" s="16"/>
      <c r="I229" s="16"/>
    </row>
    <row r="230" spans="1:9">
      <c r="A230" s="57"/>
      <c r="B230" s="57"/>
      <c r="C230" s="16"/>
      <c r="D230" s="16"/>
      <c r="E230" s="16"/>
      <c r="F230" s="16"/>
      <c r="G230" s="58"/>
      <c r="H230" s="16"/>
      <c r="I230" s="16"/>
    </row>
    <row r="231" spans="1:9">
      <c r="A231" s="57"/>
      <c r="B231" s="57"/>
      <c r="C231" s="16"/>
      <c r="D231" s="16"/>
      <c r="E231" s="16"/>
      <c r="F231" s="16"/>
      <c r="G231" s="58"/>
      <c r="H231" s="16"/>
      <c r="I231" s="16"/>
    </row>
    <row r="232" spans="1:9">
      <c r="A232" s="57"/>
      <c r="B232" s="57"/>
      <c r="C232" s="16"/>
      <c r="D232" s="16"/>
      <c r="E232" s="16"/>
      <c r="F232" s="16"/>
      <c r="G232" s="58"/>
      <c r="H232" s="16"/>
      <c r="I232" s="16"/>
    </row>
    <row r="233" spans="1:9">
      <c r="A233" s="57"/>
      <c r="B233" s="57"/>
      <c r="C233" s="16"/>
      <c r="D233" s="16"/>
      <c r="E233" s="16"/>
      <c r="F233" s="16"/>
      <c r="G233" s="58"/>
      <c r="H233" s="16"/>
      <c r="I233" s="16"/>
    </row>
    <row r="234" spans="1:9">
      <c r="A234" s="57"/>
      <c r="B234" s="57"/>
      <c r="C234" s="16"/>
      <c r="D234" s="16"/>
      <c r="E234" s="16"/>
      <c r="F234" s="16"/>
      <c r="G234" s="58"/>
      <c r="H234" s="16"/>
      <c r="I234" s="16"/>
    </row>
    <row r="235" spans="1:9">
      <c r="A235" s="57"/>
      <c r="B235" s="57"/>
      <c r="C235" s="16"/>
      <c r="D235" s="16"/>
      <c r="E235" s="16"/>
      <c r="F235" s="16"/>
      <c r="G235" s="58"/>
      <c r="H235" s="16"/>
      <c r="I235" s="16"/>
    </row>
    <row r="236" spans="1:9">
      <c r="A236" s="57"/>
      <c r="B236" s="57"/>
      <c r="C236" s="16"/>
      <c r="D236" s="16"/>
      <c r="E236" s="16"/>
      <c r="F236" s="16"/>
      <c r="G236" s="58"/>
      <c r="H236" s="16"/>
      <c r="I236" s="16"/>
    </row>
    <row r="237" spans="1:9">
      <c r="A237" s="57"/>
      <c r="B237" s="57"/>
      <c r="C237" s="16"/>
      <c r="D237" s="16"/>
      <c r="E237" s="16"/>
      <c r="F237" s="16"/>
      <c r="G237" s="58"/>
      <c r="H237" s="16"/>
      <c r="I237" s="16"/>
    </row>
    <row r="238" spans="1:9">
      <c r="A238" s="57"/>
      <c r="B238" s="57"/>
      <c r="C238" s="16"/>
      <c r="D238" s="16"/>
      <c r="E238" s="16"/>
      <c r="F238" s="16"/>
      <c r="G238" s="58"/>
      <c r="H238" s="16"/>
      <c r="I238" s="16"/>
    </row>
    <row r="239" spans="1:9">
      <c r="A239" s="57"/>
      <c r="B239" s="57"/>
      <c r="C239" s="16"/>
      <c r="D239" s="16"/>
      <c r="E239" s="16"/>
      <c r="F239" s="16"/>
      <c r="G239" s="58"/>
      <c r="H239" s="16"/>
      <c r="I239" s="16"/>
    </row>
    <row r="240" spans="1:9">
      <c r="A240" s="57"/>
      <c r="B240" s="57"/>
      <c r="C240" s="16"/>
      <c r="D240" s="16"/>
      <c r="E240" s="16"/>
      <c r="F240" s="16"/>
      <c r="G240" s="58"/>
      <c r="H240" s="16"/>
      <c r="I240" s="16"/>
    </row>
    <row r="241" spans="1:9">
      <c r="A241" s="57"/>
      <c r="B241" s="57"/>
      <c r="C241" s="16"/>
      <c r="D241" s="16"/>
      <c r="E241" s="16"/>
      <c r="F241" s="16"/>
      <c r="G241" s="58"/>
      <c r="H241" s="16"/>
      <c r="I241" s="16"/>
    </row>
    <row r="242" spans="1:9">
      <c r="A242" s="57"/>
      <c r="B242" s="57"/>
      <c r="C242" s="16"/>
      <c r="D242" s="16"/>
      <c r="E242" s="16"/>
      <c r="F242" s="16"/>
      <c r="G242" s="58"/>
      <c r="H242" s="16"/>
      <c r="I242" s="16"/>
    </row>
    <row r="243" spans="1:9">
      <c r="A243" s="57"/>
      <c r="B243" s="57"/>
      <c r="C243" s="16"/>
      <c r="D243" s="16"/>
      <c r="E243" s="16"/>
      <c r="F243" s="16"/>
      <c r="G243" s="58"/>
      <c r="H243" s="16"/>
      <c r="I243" s="16"/>
    </row>
    <row r="244" spans="1:9">
      <c r="A244" s="57"/>
      <c r="B244" s="57"/>
      <c r="C244" s="16"/>
      <c r="D244" s="16"/>
      <c r="E244" s="16"/>
      <c r="F244" s="16"/>
      <c r="G244" s="58"/>
      <c r="H244" s="16"/>
      <c r="I244" s="16"/>
    </row>
    <row r="245" spans="1:9">
      <c r="A245" s="57"/>
      <c r="B245" s="57"/>
      <c r="C245" s="16"/>
      <c r="D245" s="16"/>
      <c r="E245" s="16"/>
      <c r="F245" s="16"/>
      <c r="G245" s="58"/>
      <c r="H245" s="16"/>
      <c r="I245" s="16"/>
    </row>
    <row r="246" spans="1:9">
      <c r="A246" s="57"/>
      <c r="B246" s="57"/>
      <c r="C246" s="16"/>
      <c r="D246" s="16"/>
      <c r="E246" s="16"/>
      <c r="F246" s="16"/>
      <c r="G246" s="58"/>
      <c r="H246" s="16"/>
      <c r="I246" s="16"/>
    </row>
    <row r="247" spans="1:9">
      <c r="A247" s="57"/>
      <c r="B247" s="57"/>
      <c r="C247" s="16"/>
      <c r="D247" s="16"/>
      <c r="E247" s="16"/>
      <c r="F247" s="16"/>
      <c r="G247" s="58"/>
      <c r="H247" s="16"/>
      <c r="I247" s="16"/>
    </row>
    <row r="248" spans="1:9">
      <c r="A248" s="57"/>
      <c r="B248" s="57"/>
      <c r="C248" s="16"/>
      <c r="D248" s="16"/>
      <c r="E248" s="16"/>
      <c r="F248" s="16"/>
      <c r="G248" s="58"/>
      <c r="H248" s="16"/>
      <c r="I248" s="16"/>
    </row>
    <row r="249" spans="1:9">
      <c r="A249" s="57"/>
      <c r="B249" s="57"/>
      <c r="C249" s="16"/>
      <c r="D249" s="16"/>
      <c r="E249" s="16"/>
      <c r="F249" s="16"/>
      <c r="G249" s="58"/>
      <c r="H249" s="16"/>
      <c r="I249" s="16"/>
    </row>
    <row r="250" spans="1:9">
      <c r="A250" s="57"/>
      <c r="B250" s="57"/>
      <c r="C250" s="16"/>
      <c r="D250" s="16"/>
      <c r="E250" s="16"/>
      <c r="F250" s="16"/>
      <c r="G250" s="58"/>
      <c r="H250" s="16"/>
      <c r="I250" s="16"/>
    </row>
    <row r="251" spans="1:9">
      <c r="A251" s="57"/>
      <c r="B251" s="57"/>
      <c r="C251" s="16"/>
      <c r="D251" s="16"/>
      <c r="E251" s="16"/>
      <c r="F251" s="16"/>
      <c r="G251" s="58"/>
      <c r="H251" s="16"/>
      <c r="I251" s="16"/>
    </row>
    <row r="252" spans="1:9">
      <c r="A252" s="57"/>
      <c r="B252" s="57"/>
      <c r="C252" s="16"/>
      <c r="D252" s="16"/>
      <c r="E252" s="16"/>
      <c r="F252" s="16"/>
      <c r="G252" s="58"/>
      <c r="H252" s="16"/>
      <c r="I252" s="16"/>
    </row>
    <row r="253" spans="1:9">
      <c r="A253" s="57"/>
      <c r="B253" s="57"/>
      <c r="C253" s="16"/>
      <c r="D253" s="16"/>
      <c r="E253" s="16"/>
      <c r="F253" s="16"/>
      <c r="G253" s="58"/>
      <c r="H253" s="16"/>
      <c r="I253" s="16"/>
    </row>
    <row r="254" spans="1:9">
      <c r="A254" s="57"/>
      <c r="B254" s="57"/>
      <c r="C254" s="16"/>
      <c r="D254" s="16"/>
      <c r="E254" s="16"/>
      <c r="F254" s="16"/>
      <c r="G254" s="58"/>
      <c r="H254" s="16"/>
      <c r="I254" s="16"/>
    </row>
    <row r="255" spans="1:9">
      <c r="A255" s="57"/>
      <c r="B255" s="57"/>
      <c r="C255" s="16"/>
      <c r="D255" s="16"/>
      <c r="E255" s="16"/>
      <c r="F255" s="16"/>
      <c r="G255" s="58"/>
      <c r="H255" s="16"/>
      <c r="I255" s="16"/>
    </row>
    <row r="256" spans="1:9">
      <c r="A256" s="57"/>
      <c r="B256" s="57"/>
      <c r="C256" s="16"/>
      <c r="D256" s="16"/>
      <c r="E256" s="16"/>
      <c r="F256" s="16"/>
      <c r="G256" s="58"/>
      <c r="H256" s="16"/>
      <c r="I256" s="16"/>
    </row>
    <row r="257" spans="1:9">
      <c r="A257" s="57"/>
      <c r="B257" s="57"/>
      <c r="C257" s="16"/>
      <c r="D257" s="16"/>
      <c r="E257" s="16"/>
      <c r="F257" s="16"/>
      <c r="G257" s="58"/>
      <c r="H257" s="16"/>
      <c r="I257" s="16"/>
    </row>
    <row r="258" spans="1:9">
      <c r="A258" s="57"/>
      <c r="B258" s="57"/>
      <c r="C258" s="16"/>
      <c r="D258" s="16"/>
      <c r="E258" s="16"/>
      <c r="F258" s="16"/>
      <c r="G258" s="58"/>
      <c r="H258" s="16"/>
      <c r="I258" s="16"/>
    </row>
    <row r="259" spans="1:9">
      <c r="A259" s="57"/>
      <c r="B259" s="57"/>
      <c r="C259" s="16"/>
      <c r="D259" s="16"/>
      <c r="E259" s="16"/>
      <c r="F259" s="16"/>
      <c r="G259" s="58"/>
      <c r="H259" s="16"/>
      <c r="I259" s="16"/>
    </row>
    <row r="260" spans="1:9">
      <c r="A260" s="57"/>
      <c r="B260" s="57"/>
      <c r="C260" s="16"/>
      <c r="D260" s="16"/>
      <c r="E260" s="16"/>
      <c r="F260" s="16"/>
      <c r="G260" s="58"/>
      <c r="H260" s="16"/>
      <c r="I260" s="16"/>
    </row>
    <row r="261" spans="1:9">
      <c r="A261" s="57"/>
      <c r="B261" s="57"/>
      <c r="C261" s="16"/>
      <c r="D261" s="16"/>
      <c r="E261" s="16"/>
      <c r="F261" s="16"/>
      <c r="G261" s="58"/>
      <c r="H261" s="16"/>
      <c r="I261" s="16"/>
    </row>
    <row r="262" spans="1:9">
      <c r="A262" s="57"/>
      <c r="B262" s="57"/>
      <c r="C262" s="16"/>
      <c r="D262" s="16"/>
      <c r="E262" s="16"/>
      <c r="F262" s="16"/>
      <c r="G262" s="58"/>
      <c r="H262" s="16"/>
      <c r="I262" s="16"/>
    </row>
    <row r="263" spans="1:9">
      <c r="A263" s="57"/>
      <c r="B263" s="57"/>
      <c r="C263" s="16"/>
      <c r="D263" s="16"/>
      <c r="E263" s="16"/>
      <c r="F263" s="16"/>
      <c r="G263" s="58"/>
      <c r="H263" s="16"/>
      <c r="I263" s="16"/>
    </row>
    <row r="264" spans="1:9">
      <c r="A264" s="57"/>
      <c r="B264" s="57"/>
      <c r="C264" s="16"/>
      <c r="D264" s="16"/>
      <c r="E264" s="16"/>
      <c r="F264" s="16"/>
      <c r="G264" s="58"/>
      <c r="H264" s="16"/>
      <c r="I264" s="16"/>
    </row>
    <row r="265" spans="1:9">
      <c r="A265" s="57"/>
      <c r="B265" s="57"/>
      <c r="C265" s="16"/>
      <c r="D265" s="16"/>
      <c r="E265" s="16"/>
      <c r="F265" s="16"/>
      <c r="G265" s="58"/>
      <c r="H265" s="16"/>
      <c r="I265" s="16"/>
    </row>
    <row r="266" spans="1:9">
      <c r="A266" s="57"/>
      <c r="B266" s="57"/>
      <c r="C266" s="16"/>
      <c r="D266" s="16"/>
      <c r="E266" s="16"/>
      <c r="F266" s="16"/>
      <c r="G266" s="58"/>
      <c r="H266" s="16"/>
      <c r="I266" s="16"/>
    </row>
    <row r="267" spans="1:9">
      <c r="A267" s="57"/>
      <c r="B267" s="57"/>
      <c r="C267" s="16"/>
      <c r="D267" s="16"/>
      <c r="E267" s="16"/>
      <c r="F267" s="16"/>
      <c r="G267" s="58"/>
      <c r="H267" s="16"/>
      <c r="I267" s="16"/>
    </row>
    <row r="268" spans="1:9">
      <c r="A268" s="57"/>
      <c r="B268" s="57"/>
      <c r="C268" s="16"/>
      <c r="D268" s="16"/>
      <c r="E268" s="16"/>
      <c r="F268" s="16"/>
      <c r="G268" s="58"/>
      <c r="H268" s="16"/>
      <c r="I268" s="16"/>
    </row>
    <row r="269" spans="1:9">
      <c r="A269" s="57"/>
      <c r="B269" s="57"/>
      <c r="C269" s="16"/>
      <c r="D269" s="16"/>
      <c r="E269" s="16"/>
      <c r="F269" s="16"/>
      <c r="G269" s="58"/>
      <c r="H269" s="16"/>
      <c r="I269" s="16"/>
    </row>
    <row r="270" spans="1:9">
      <c r="A270" s="57"/>
      <c r="B270" s="57"/>
      <c r="C270" s="16"/>
      <c r="D270" s="16"/>
      <c r="E270" s="16"/>
      <c r="F270" s="16"/>
      <c r="G270" s="58"/>
      <c r="H270" s="16"/>
      <c r="I270" s="16"/>
    </row>
    <row r="271" spans="1:9">
      <c r="A271" s="57"/>
      <c r="B271" s="57"/>
      <c r="C271" s="16"/>
      <c r="D271" s="16"/>
      <c r="E271" s="16"/>
      <c r="F271" s="16"/>
      <c r="G271" s="58"/>
      <c r="H271" s="16"/>
      <c r="I271" s="16"/>
    </row>
    <row r="272" spans="1:9">
      <c r="A272" s="57"/>
      <c r="B272" s="57"/>
      <c r="C272" s="16"/>
      <c r="D272" s="16"/>
      <c r="E272" s="16"/>
      <c r="F272" s="16"/>
      <c r="G272" s="58"/>
      <c r="H272" s="16"/>
      <c r="I272" s="16"/>
    </row>
    <row r="273" spans="1:9">
      <c r="A273" s="57"/>
      <c r="B273" s="57"/>
      <c r="C273" s="16"/>
      <c r="D273" s="16"/>
      <c r="E273" s="16"/>
      <c r="F273" s="16"/>
      <c r="G273" s="58"/>
      <c r="H273" s="16"/>
      <c r="I273" s="16"/>
    </row>
    <row r="274" spans="1:9">
      <c r="A274" s="57"/>
      <c r="B274" s="57"/>
      <c r="C274" s="16"/>
      <c r="D274" s="16"/>
      <c r="E274" s="16"/>
      <c r="F274" s="16"/>
      <c r="G274" s="58"/>
      <c r="H274" s="16"/>
      <c r="I274" s="16"/>
    </row>
    <row r="275" spans="1:9">
      <c r="A275" s="57"/>
      <c r="B275" s="57"/>
      <c r="C275" s="16"/>
      <c r="D275" s="16"/>
      <c r="E275" s="16"/>
      <c r="F275" s="16"/>
      <c r="G275" s="58"/>
      <c r="H275" s="16"/>
      <c r="I275" s="16"/>
    </row>
    <row r="276" spans="1:9">
      <c r="A276" s="57"/>
      <c r="B276" s="57"/>
      <c r="C276" s="16"/>
      <c r="D276" s="16"/>
      <c r="E276" s="16"/>
      <c r="F276" s="16"/>
      <c r="G276" s="58"/>
      <c r="H276" s="16"/>
      <c r="I276" s="16"/>
    </row>
    <row r="277" spans="1:9">
      <c r="A277" s="57"/>
      <c r="B277" s="57"/>
      <c r="C277" s="16"/>
      <c r="D277" s="16"/>
      <c r="E277" s="16"/>
      <c r="F277" s="16"/>
      <c r="G277" s="58"/>
      <c r="H277" s="16"/>
      <c r="I277" s="16"/>
    </row>
    <row r="278" spans="1:9">
      <c r="A278" s="57"/>
      <c r="B278" s="57"/>
      <c r="C278" s="16"/>
      <c r="D278" s="16"/>
      <c r="E278" s="16"/>
      <c r="F278" s="16"/>
      <c r="G278" s="58"/>
      <c r="H278" s="16"/>
      <c r="I278" s="16"/>
    </row>
    <row r="279" spans="1:9">
      <c r="A279" s="57"/>
      <c r="B279" s="57"/>
      <c r="C279" s="16"/>
      <c r="D279" s="16"/>
      <c r="E279" s="16"/>
      <c r="F279" s="16"/>
      <c r="G279" s="58"/>
      <c r="H279" s="16"/>
      <c r="I279" s="16"/>
    </row>
    <row r="280" spans="1:9">
      <c r="A280" s="57"/>
      <c r="B280" s="57"/>
      <c r="C280" s="16"/>
      <c r="D280" s="16"/>
      <c r="E280" s="16"/>
      <c r="F280" s="16"/>
      <c r="G280" s="58"/>
      <c r="H280" s="16"/>
      <c r="I280" s="16"/>
    </row>
    <row r="281" spans="1:9">
      <c r="A281" s="57"/>
      <c r="B281" s="57"/>
      <c r="C281" s="16"/>
      <c r="D281" s="16"/>
      <c r="E281" s="16"/>
      <c r="F281" s="16"/>
      <c r="G281" s="58"/>
      <c r="H281" s="16"/>
      <c r="I281" s="16"/>
    </row>
    <row r="282" spans="1:9">
      <c r="A282" s="57"/>
      <c r="B282" s="57"/>
      <c r="C282" s="16"/>
      <c r="D282" s="16"/>
      <c r="E282" s="16"/>
      <c r="F282" s="16"/>
      <c r="G282" s="58"/>
      <c r="H282" s="16"/>
      <c r="I282" s="16"/>
    </row>
    <row r="283" spans="1:9">
      <c r="A283" s="57"/>
      <c r="B283" s="57"/>
      <c r="C283" s="16"/>
      <c r="D283" s="16"/>
      <c r="E283" s="16"/>
      <c r="F283" s="16"/>
      <c r="G283" s="58"/>
      <c r="H283" s="16"/>
      <c r="I283" s="16"/>
    </row>
    <row r="284" spans="1:9">
      <c r="A284" s="57"/>
      <c r="B284" s="57"/>
      <c r="C284" s="16"/>
      <c r="D284" s="16"/>
      <c r="E284" s="16"/>
      <c r="F284" s="16"/>
      <c r="G284" s="58"/>
      <c r="H284" s="16"/>
      <c r="I284" s="16"/>
    </row>
    <row r="285" spans="1:9">
      <c r="A285" s="57"/>
      <c r="B285" s="57"/>
      <c r="C285" s="16"/>
      <c r="D285" s="16"/>
      <c r="E285" s="16"/>
      <c r="F285" s="16"/>
      <c r="G285" s="58"/>
      <c r="H285" s="16"/>
      <c r="I285" s="16"/>
    </row>
    <row r="286" spans="1:9">
      <c r="A286" s="57"/>
      <c r="B286" s="57"/>
      <c r="C286" s="16"/>
      <c r="D286" s="16"/>
      <c r="E286" s="16"/>
      <c r="F286" s="16"/>
      <c r="G286" s="58"/>
      <c r="H286" s="16"/>
      <c r="I286" s="16"/>
    </row>
    <row r="287" spans="1:9">
      <c r="A287" s="57"/>
      <c r="B287" s="57"/>
      <c r="C287" s="16"/>
      <c r="D287" s="16"/>
      <c r="E287" s="16"/>
      <c r="F287" s="16"/>
      <c r="G287" s="58"/>
      <c r="H287" s="16"/>
      <c r="I287" s="16"/>
    </row>
    <row r="288" spans="1:9">
      <c r="A288" s="57"/>
      <c r="B288" s="57"/>
      <c r="C288" s="16"/>
      <c r="D288" s="16"/>
      <c r="E288" s="16"/>
      <c r="F288" s="16"/>
      <c r="G288" s="58"/>
      <c r="H288" s="16"/>
      <c r="I288" s="16"/>
    </row>
    <row r="289" spans="1:9">
      <c r="A289" s="57"/>
      <c r="B289" s="57"/>
      <c r="C289" s="16"/>
      <c r="D289" s="16"/>
      <c r="E289" s="16"/>
      <c r="F289" s="16"/>
      <c r="G289" s="58"/>
      <c r="H289" s="16"/>
      <c r="I289" s="16"/>
    </row>
    <row r="290" spans="1:9">
      <c r="A290" s="57"/>
      <c r="B290" s="57"/>
      <c r="C290" s="16"/>
      <c r="D290" s="16"/>
      <c r="E290" s="16"/>
      <c r="F290" s="16"/>
      <c r="G290" s="58"/>
      <c r="H290" s="16"/>
      <c r="I290" s="16"/>
    </row>
    <row r="291" spans="1:9">
      <c r="A291" s="57"/>
      <c r="B291" s="57"/>
      <c r="C291" s="16"/>
      <c r="D291" s="16"/>
      <c r="E291" s="16"/>
      <c r="F291" s="16"/>
      <c r="G291" s="58"/>
      <c r="H291" s="16"/>
      <c r="I291" s="16"/>
    </row>
    <row r="292" spans="1:9">
      <c r="A292" s="57"/>
      <c r="B292" s="57"/>
      <c r="C292" s="16"/>
      <c r="D292" s="16"/>
      <c r="E292" s="16"/>
      <c r="F292" s="16"/>
      <c r="G292" s="58"/>
      <c r="H292" s="16"/>
      <c r="I292" s="16"/>
    </row>
    <row r="293" spans="1:9">
      <c r="A293" s="57"/>
      <c r="B293" s="57"/>
      <c r="C293" s="16"/>
      <c r="D293" s="16"/>
      <c r="E293" s="16"/>
      <c r="F293" s="16"/>
      <c r="G293" s="58"/>
      <c r="H293" s="16"/>
      <c r="I293" s="16"/>
    </row>
    <row r="294" spans="1:9">
      <c r="A294" s="57"/>
      <c r="B294" s="57"/>
      <c r="C294" s="16"/>
      <c r="D294" s="16"/>
      <c r="E294" s="16"/>
      <c r="F294" s="16"/>
      <c r="G294" s="58"/>
      <c r="H294" s="16"/>
      <c r="I294" s="16"/>
    </row>
    <row r="295" spans="1:9">
      <c r="A295" s="57"/>
      <c r="B295" s="57"/>
      <c r="C295" s="16"/>
      <c r="D295" s="16"/>
      <c r="E295" s="16"/>
      <c r="F295" s="16"/>
      <c r="G295" s="58"/>
      <c r="H295" s="16"/>
      <c r="I295" s="16"/>
    </row>
    <row r="296" spans="1:9">
      <c r="A296" s="57"/>
      <c r="B296" s="57"/>
      <c r="C296" s="16"/>
      <c r="D296" s="16"/>
      <c r="E296" s="16"/>
      <c r="F296" s="16"/>
      <c r="G296" s="58"/>
      <c r="H296" s="16"/>
      <c r="I296" s="16"/>
    </row>
    <row r="297" spans="1:9">
      <c r="A297" s="57"/>
      <c r="B297" s="57"/>
      <c r="C297" s="16"/>
      <c r="D297" s="16"/>
      <c r="E297" s="16"/>
      <c r="F297" s="16"/>
      <c r="G297" s="58"/>
      <c r="H297" s="16"/>
      <c r="I297" s="16"/>
    </row>
    <row r="298" spans="1:9">
      <c r="A298" s="57"/>
      <c r="B298" s="57"/>
      <c r="C298" s="16"/>
      <c r="D298" s="16"/>
      <c r="E298" s="16"/>
      <c r="F298" s="16"/>
      <c r="G298" s="58"/>
      <c r="H298" s="16"/>
      <c r="I298" s="16"/>
    </row>
    <row r="299" spans="1:9">
      <c r="A299" s="57"/>
      <c r="B299" s="57"/>
      <c r="C299" s="16"/>
      <c r="D299" s="16"/>
      <c r="E299" s="16"/>
      <c r="F299" s="16"/>
      <c r="G299" s="58"/>
      <c r="H299" s="16"/>
      <c r="I299" s="16"/>
    </row>
    <row r="300" spans="1:9">
      <c r="A300" s="57"/>
      <c r="B300" s="57"/>
      <c r="C300" s="16"/>
      <c r="D300" s="16"/>
      <c r="E300" s="16"/>
      <c r="F300" s="16"/>
      <c r="G300" s="58"/>
      <c r="H300" s="16"/>
      <c r="I300" s="16"/>
    </row>
    <row r="301" spans="1:9">
      <c r="A301" s="57"/>
      <c r="B301" s="57"/>
      <c r="C301" s="16"/>
      <c r="D301" s="16"/>
      <c r="E301" s="16"/>
      <c r="F301" s="16"/>
      <c r="G301" s="58"/>
      <c r="H301" s="16"/>
      <c r="I301" s="16"/>
    </row>
    <row r="302" spans="1:9">
      <c r="A302" s="57"/>
      <c r="B302" s="57"/>
      <c r="C302" s="16"/>
      <c r="D302" s="16"/>
      <c r="E302" s="16"/>
      <c r="F302" s="16"/>
      <c r="G302" s="58"/>
      <c r="H302" s="16"/>
      <c r="I302" s="16"/>
    </row>
    <row r="303" spans="1:9">
      <c r="A303" s="57"/>
      <c r="B303" s="57"/>
      <c r="C303" s="16"/>
      <c r="D303" s="16"/>
      <c r="E303" s="16"/>
      <c r="F303" s="16"/>
      <c r="G303" s="58"/>
      <c r="H303" s="16"/>
      <c r="I303" s="16"/>
    </row>
    <row r="304" spans="1:9">
      <c r="A304" s="57"/>
      <c r="B304" s="57"/>
      <c r="C304" s="16"/>
      <c r="D304" s="16"/>
      <c r="E304" s="16"/>
      <c r="F304" s="16"/>
      <c r="G304" s="58"/>
      <c r="H304" s="16"/>
      <c r="I304" s="16"/>
    </row>
    <row r="305" spans="1:9">
      <c r="A305" s="57"/>
      <c r="B305" s="57"/>
      <c r="C305" s="16"/>
      <c r="D305" s="16"/>
      <c r="E305" s="16"/>
      <c r="F305" s="16"/>
      <c r="G305" s="58"/>
      <c r="H305" s="16"/>
      <c r="I305" s="16"/>
    </row>
    <row r="306" spans="1:9">
      <c r="A306" s="57"/>
      <c r="B306" s="57"/>
      <c r="C306" s="16"/>
      <c r="D306" s="16"/>
      <c r="E306" s="16"/>
      <c r="F306" s="16"/>
      <c r="G306" s="58"/>
      <c r="H306" s="16"/>
      <c r="I306" s="16"/>
    </row>
    <row r="307" spans="1:9">
      <c r="A307" s="57"/>
      <c r="B307" s="57"/>
      <c r="C307" s="16"/>
      <c r="D307" s="16"/>
      <c r="E307" s="16"/>
      <c r="F307" s="16"/>
      <c r="G307" s="58"/>
      <c r="H307" s="16"/>
      <c r="I307" s="16"/>
    </row>
    <row r="308" spans="1:9">
      <c r="A308" s="57"/>
      <c r="B308" s="57"/>
      <c r="C308" s="16"/>
      <c r="D308" s="16"/>
      <c r="E308" s="16"/>
      <c r="F308" s="16"/>
      <c r="G308" s="58"/>
      <c r="H308" s="16"/>
      <c r="I308" s="16"/>
    </row>
    <row r="309" spans="1:9">
      <c r="A309" s="57"/>
      <c r="B309" s="57"/>
      <c r="C309" s="16"/>
      <c r="D309" s="16"/>
      <c r="E309" s="16"/>
      <c r="F309" s="16"/>
      <c r="G309" s="58"/>
      <c r="H309" s="16"/>
      <c r="I309" s="16"/>
    </row>
    <row r="310" spans="1:9">
      <c r="A310" s="57"/>
      <c r="B310" s="57"/>
      <c r="C310" s="16"/>
      <c r="D310" s="16"/>
      <c r="E310" s="16"/>
      <c r="F310" s="16"/>
      <c r="G310" s="58"/>
      <c r="H310" s="16"/>
      <c r="I310" s="16"/>
    </row>
    <row r="311" spans="1:9">
      <c r="A311" s="57"/>
      <c r="B311" s="57"/>
      <c r="C311" s="16"/>
      <c r="D311" s="16"/>
      <c r="E311" s="16"/>
      <c r="F311" s="16"/>
      <c r="G311" s="58"/>
      <c r="H311" s="16"/>
      <c r="I311" s="16"/>
    </row>
    <row r="312" spans="1:9">
      <c r="A312" s="57"/>
      <c r="B312" s="57"/>
      <c r="C312" s="16"/>
      <c r="D312" s="16"/>
      <c r="E312" s="16"/>
      <c r="F312" s="16"/>
      <c r="G312" s="58"/>
      <c r="H312" s="16"/>
      <c r="I312" s="16"/>
    </row>
    <row r="313" spans="1:9">
      <c r="A313" s="57"/>
      <c r="B313" s="57"/>
      <c r="C313" s="16"/>
      <c r="D313" s="16"/>
      <c r="E313" s="16"/>
      <c r="F313" s="16"/>
      <c r="G313" s="58"/>
      <c r="H313" s="16"/>
      <c r="I313" s="16"/>
    </row>
    <row r="314" spans="1:9">
      <c r="A314" s="57"/>
      <c r="B314" s="57"/>
      <c r="C314" s="16"/>
      <c r="D314" s="16"/>
      <c r="E314" s="16"/>
      <c r="F314" s="16"/>
      <c r="G314" s="58"/>
      <c r="H314" s="16"/>
      <c r="I314" s="16"/>
    </row>
    <row r="315" spans="1:9">
      <c r="A315" s="57"/>
      <c r="B315" s="57"/>
      <c r="C315" s="16"/>
      <c r="D315" s="16"/>
      <c r="E315" s="16"/>
      <c r="F315" s="16"/>
      <c r="G315" s="58"/>
      <c r="H315" s="16"/>
      <c r="I315" s="16"/>
    </row>
    <row r="316" spans="1:9">
      <c r="A316" s="57"/>
      <c r="B316" s="57"/>
      <c r="C316" s="16"/>
      <c r="D316" s="16"/>
      <c r="E316" s="16"/>
      <c r="F316" s="16"/>
      <c r="G316" s="58"/>
      <c r="H316" s="16"/>
      <c r="I316" s="16"/>
    </row>
    <row r="317" spans="1:9">
      <c r="A317" s="57"/>
      <c r="B317" s="57"/>
      <c r="C317" s="16"/>
      <c r="D317" s="16"/>
      <c r="E317" s="16"/>
      <c r="F317" s="16"/>
      <c r="G317" s="58"/>
      <c r="H317" s="16"/>
      <c r="I317" s="16"/>
    </row>
    <row r="318" spans="1:9">
      <c r="A318" s="57"/>
      <c r="B318" s="57"/>
      <c r="C318" s="16"/>
      <c r="D318" s="16"/>
      <c r="E318" s="16"/>
      <c r="F318" s="16"/>
      <c r="G318" s="58"/>
      <c r="H318" s="16"/>
      <c r="I318" s="16"/>
    </row>
    <row r="319" spans="1:9">
      <c r="A319" s="57"/>
      <c r="B319" s="57"/>
      <c r="C319" s="16"/>
      <c r="D319" s="16"/>
      <c r="E319" s="16"/>
      <c r="F319" s="16"/>
      <c r="G319" s="58"/>
      <c r="H319" s="16"/>
      <c r="I319" s="16"/>
    </row>
    <row r="320" spans="1:9">
      <c r="A320" s="57"/>
      <c r="B320" s="57"/>
      <c r="C320" s="16"/>
      <c r="D320" s="16"/>
      <c r="E320" s="16"/>
      <c r="F320" s="16"/>
      <c r="G320" s="58"/>
      <c r="H320" s="16"/>
      <c r="I320" s="16"/>
    </row>
    <row r="321" spans="1:9">
      <c r="A321" s="57"/>
      <c r="B321" s="57"/>
      <c r="C321" s="16"/>
      <c r="D321" s="16"/>
      <c r="E321" s="16"/>
      <c r="F321" s="16"/>
      <c r="G321" s="58"/>
      <c r="H321" s="16"/>
      <c r="I321" s="16"/>
    </row>
    <row r="322" spans="1:9">
      <c r="A322" s="57"/>
      <c r="B322" s="57"/>
      <c r="C322" s="16"/>
      <c r="D322" s="16"/>
      <c r="E322" s="16"/>
      <c r="F322" s="16"/>
      <c r="G322" s="58"/>
      <c r="H322" s="16"/>
      <c r="I322" s="16"/>
    </row>
    <row r="323" spans="1:9">
      <c r="A323" s="57"/>
      <c r="B323" s="57"/>
      <c r="C323" s="16"/>
      <c r="D323" s="16"/>
      <c r="E323" s="16"/>
      <c r="F323" s="16"/>
      <c r="G323" s="58"/>
      <c r="H323" s="16"/>
      <c r="I323" s="16"/>
    </row>
    <row r="324" spans="1:9">
      <c r="A324" s="57"/>
      <c r="B324" s="57"/>
      <c r="C324" s="16"/>
      <c r="D324" s="16"/>
      <c r="E324" s="16"/>
      <c r="F324" s="16"/>
      <c r="G324" s="58"/>
      <c r="H324" s="16"/>
      <c r="I324" s="16"/>
    </row>
    <row r="325" spans="1:9">
      <c r="A325" s="57"/>
      <c r="B325" s="57"/>
      <c r="C325" s="16"/>
      <c r="D325" s="16"/>
      <c r="E325" s="16"/>
      <c r="F325" s="16"/>
      <c r="G325" s="58"/>
      <c r="H325" s="16"/>
      <c r="I325" s="16"/>
    </row>
    <row r="326" spans="1:9">
      <c r="A326" s="57"/>
      <c r="B326" s="57"/>
      <c r="C326" s="16"/>
      <c r="D326" s="16"/>
      <c r="E326" s="16"/>
      <c r="F326" s="16"/>
      <c r="G326" s="58"/>
      <c r="H326" s="16"/>
      <c r="I326" s="16"/>
    </row>
    <row r="327" spans="1:9">
      <c r="A327" s="57"/>
      <c r="B327" s="57"/>
      <c r="C327" s="16"/>
      <c r="D327" s="16"/>
      <c r="E327" s="16"/>
      <c r="F327" s="16"/>
      <c r="G327" s="58"/>
      <c r="H327" s="16"/>
      <c r="I327" s="16"/>
    </row>
    <row r="328" spans="1:9">
      <c r="A328" s="57"/>
      <c r="B328" s="57"/>
      <c r="C328" s="16"/>
      <c r="D328" s="16"/>
      <c r="E328" s="16"/>
      <c r="F328" s="16"/>
      <c r="G328" s="58"/>
      <c r="H328" s="16"/>
      <c r="I328" s="16"/>
    </row>
    <row r="329" spans="1:9">
      <c r="A329" s="57"/>
      <c r="B329" s="57"/>
      <c r="C329" s="16"/>
      <c r="D329" s="16"/>
      <c r="E329" s="16"/>
      <c r="F329" s="16"/>
      <c r="G329" s="58"/>
      <c r="H329" s="16"/>
      <c r="I329" s="16"/>
    </row>
    <row r="330" spans="1:9">
      <c r="A330" s="57"/>
      <c r="B330" s="57"/>
      <c r="C330" s="16"/>
      <c r="D330" s="16"/>
      <c r="E330" s="16"/>
      <c r="F330" s="16"/>
      <c r="G330" s="58"/>
      <c r="H330" s="16"/>
      <c r="I330" s="16"/>
    </row>
    <row r="331" spans="1:9">
      <c r="A331" s="57"/>
      <c r="B331" s="57"/>
      <c r="C331" s="16"/>
      <c r="D331" s="16"/>
      <c r="E331" s="16"/>
      <c r="F331" s="16"/>
      <c r="G331" s="58"/>
      <c r="H331" s="16"/>
      <c r="I331" s="16"/>
    </row>
    <row r="332" spans="1:9">
      <c r="A332" s="57"/>
      <c r="B332" s="57"/>
      <c r="C332" s="16"/>
      <c r="D332" s="16"/>
      <c r="E332" s="16"/>
      <c r="F332" s="16"/>
      <c r="G332" s="58"/>
      <c r="H332" s="16"/>
      <c r="I332" s="16"/>
    </row>
  </sheetData>
  <sheetProtection autoFilter="0"/>
  <mergeCells count="3">
    <mergeCell ref="D1:D2"/>
    <mergeCell ref="H3:I3"/>
    <mergeCell ref="E1:I1"/>
  </mergeCells>
  <conditionalFormatting sqref="C6:C332">
    <cfRule type="expression" dxfId="40" priority="1">
      <formula>MOD(ROW(),2)</formula>
    </cfRule>
    <cfRule type="expression" dxfId="39" priority="4">
      <formula>MOD(ROW(),2)</formula>
    </cfRule>
  </conditionalFormatting>
  <conditionalFormatting sqref="A6:B332">
    <cfRule type="expression" dxfId="38" priority="3">
      <formula>MOD(ROW(),2)</formula>
    </cfRule>
  </conditionalFormatting>
  <conditionalFormatting sqref="D6:I332">
    <cfRule type="expression" dxfId="37" priority="2">
      <formula>MOD(ROW(),2)</formula>
    </cfRule>
  </conditionalFormatting>
  <pageMargins left="0.70866141732283472" right="0.70866141732283472" top="0.74803149606299213" bottom="0.74803149606299213" header="0.31496062992125984" footer="0.31496062992125984"/>
  <pageSetup paperSize="9" scale="84" fitToHeight="4" orientation="portrait" verticalDpi="36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4"/>
  <dimension ref="A1:M22"/>
  <sheetViews>
    <sheetView tabSelected="1" workbookViewId="0">
      <selection activeCell="Q15" sqref="Q15"/>
    </sheetView>
  </sheetViews>
  <sheetFormatPr baseColWidth="10" defaultColWidth="11.42578125" defaultRowHeight="15"/>
  <cols>
    <col min="6" max="6" width="10.85546875" customWidth="1"/>
  </cols>
  <sheetData>
    <row r="1" spans="1:13" ht="21">
      <c r="A1" s="100" t="s">
        <v>26</v>
      </c>
      <c r="F1" s="102">
        <f ca="1">TODAY()</f>
        <v>43367</v>
      </c>
    </row>
    <row r="14" spans="1:13" ht="15" customHeight="1" thickBot="1"/>
    <row r="15" spans="1:13" ht="16.5" thickTop="1" thickBot="1">
      <c r="A15" s="108" t="s">
        <v>27</v>
      </c>
      <c r="B15" s="121">
        <v>43131</v>
      </c>
      <c r="C15" s="121">
        <v>43159</v>
      </c>
      <c r="D15" s="121">
        <v>43190</v>
      </c>
      <c r="E15" s="121">
        <v>43220</v>
      </c>
      <c r="F15" s="121">
        <v>43251</v>
      </c>
      <c r="G15" s="121">
        <v>43281</v>
      </c>
      <c r="H15" s="121">
        <v>43312</v>
      </c>
      <c r="I15" s="121">
        <v>43343</v>
      </c>
      <c r="J15" s="121">
        <v>43373</v>
      </c>
      <c r="K15" s="121">
        <v>43404</v>
      </c>
      <c r="L15" s="121">
        <v>43434</v>
      </c>
      <c r="M15" s="121">
        <v>43465</v>
      </c>
    </row>
    <row r="16" spans="1:13" ht="61.5" thickTop="1" thickBot="1">
      <c r="A16" s="107" t="s">
        <v>28</v>
      </c>
      <c r="B16" s="118">
        <f>SUMPRODUCT((MONTH('JOURNAL STOCKS'!$A$7:$A$500)=MONTH(B$15))*('JOURNAL STOCKS'!$E$7:$E$500))</f>
        <v>0</v>
      </c>
      <c r="C16" s="118">
        <f>SUMPRODUCT((MONTH('JOURNAL STOCKS'!$A$7:$A$500)=MONTH(C$15))*('JOURNAL STOCKS'!$E$7:$E$500))</f>
        <v>0</v>
      </c>
      <c r="D16" s="118">
        <f>SUMPRODUCT((MONTH('JOURNAL STOCKS'!$A$7:$A$500)=MONTH(D$15))*('JOURNAL STOCKS'!$E$7:$E$500))</f>
        <v>0</v>
      </c>
      <c r="E16" s="118">
        <f>SUMPRODUCT((MONTH('JOURNAL STOCKS'!$A$7:$A$500)=MONTH(E$15))*('JOURNAL STOCKS'!$E$7:$E$500))</f>
        <v>0</v>
      </c>
      <c r="F16" s="118">
        <f>SUMPRODUCT((MONTH('JOURNAL STOCKS'!$A$7:$A$500)=MONTH(F$15))*('JOURNAL STOCKS'!$E$7:$E$500))</f>
        <v>0</v>
      </c>
      <c r="G16" s="118">
        <f>SUMPRODUCT((MONTH('JOURNAL STOCKS'!$A$7:$A$500)=MONTH(G$15))*('JOURNAL STOCKS'!$E$7:$E$500))</f>
        <v>0</v>
      </c>
      <c r="H16" s="118">
        <f>SUMPRODUCT((MONTH('JOURNAL STOCKS'!$A$7:$A$500)=MONTH(H$15))*('JOURNAL STOCKS'!$E$7:$E$500))</f>
        <v>0</v>
      </c>
      <c r="I16" s="118">
        <f>SUMPRODUCT((MONTH('JOURNAL STOCKS'!$A$7:$A$500)=MONTH(I$15))*('JOURNAL STOCKS'!$E$7:$E$500))</f>
        <v>0</v>
      </c>
      <c r="J16" s="118">
        <f>SUMPRODUCT((MONTH('JOURNAL STOCKS'!$A$7:$A$500)=MONTH(J$15))*('JOURNAL STOCKS'!$E$7:$E$500))</f>
        <v>4</v>
      </c>
      <c r="K16" s="118">
        <f>SUMPRODUCT((MONTH('JOURNAL STOCKS'!$A$7:$A$500)=MONTH(K$15))*('JOURNAL STOCKS'!$E$7:$E$500))</f>
        <v>0</v>
      </c>
      <c r="L16" s="118">
        <f>SUMPRODUCT((MONTH('JOURNAL STOCKS'!$A$7:$A$500)=MONTH(L$15))*('JOURNAL STOCKS'!$E$7:$E$500))</f>
        <v>0</v>
      </c>
      <c r="M16" s="118">
        <f>SUMPRODUCT((MONTH('JOURNAL STOCKS'!$A$7:$A$500)=MONTH(M$15))*('JOURNAL STOCKS'!$E$7:$E$500))</f>
        <v>0</v>
      </c>
    </row>
    <row r="17" spans="1:13" ht="15.75" thickTop="1"/>
    <row r="18" spans="1:13" ht="15.75" thickBot="1">
      <c r="G18" s="116">
        <v>2019</v>
      </c>
      <c r="H18" s="116"/>
    </row>
    <row r="19" spans="1:13" ht="16.5" thickTop="1" thickBot="1"/>
    <row r="20" spans="1:13" ht="16.5" thickTop="1" thickBot="1">
      <c r="A20" s="108" t="s">
        <v>27</v>
      </c>
      <c r="B20" s="121" t="s">
        <v>29</v>
      </c>
      <c r="C20" s="121">
        <v>43159</v>
      </c>
      <c r="D20" s="121">
        <v>43555</v>
      </c>
      <c r="E20" s="121">
        <v>43585</v>
      </c>
      <c r="F20" s="121">
        <v>43616</v>
      </c>
      <c r="G20" s="121">
        <v>43646</v>
      </c>
      <c r="H20" s="121">
        <v>43677</v>
      </c>
      <c r="I20" s="121">
        <v>43708</v>
      </c>
      <c r="J20" s="121">
        <v>43738</v>
      </c>
      <c r="K20" s="121">
        <v>43769</v>
      </c>
      <c r="L20" s="121">
        <v>43799</v>
      </c>
      <c r="M20" s="121">
        <v>43830</v>
      </c>
    </row>
    <row r="21" spans="1:13" ht="61.5" thickTop="1" thickBot="1">
      <c r="A21" s="107" t="s">
        <v>28</v>
      </c>
      <c r="B21" s="109" t="e">
        <f>SUMPRODUCT((MONTH('JOURNAL STOCKS'!$A$7:$A$500)=MONTH(B$20))*('JOURNAL STOCKS'!$J$7:$J$500))</f>
        <v>#VALUE!</v>
      </c>
      <c r="C21" s="109">
        <f>SUMPRODUCT((MONTH('JOURNAL STOCKS'!$A$7:$A$500)=MONTH(C$20))*('JOURNAL STOCKS'!$J$7:$J$500))</f>
        <v>0</v>
      </c>
      <c r="D21" s="109">
        <f>SUMPRODUCT((MONTH('JOURNAL STOCKS'!$A$7:$A$500)=MONTH(D$20))*('JOURNAL STOCKS'!$J$7:$J$500))</f>
        <v>0</v>
      </c>
      <c r="E21" s="109">
        <f>SUMPRODUCT((MONTH('JOURNAL STOCKS'!$A$7:$A$500)=MONTH(E$20))*('JOURNAL STOCKS'!$J$7:$J$500))</f>
        <v>0</v>
      </c>
      <c r="F21" s="109">
        <f>SUMPRODUCT((MONTH('JOURNAL STOCKS'!$A$7:$A$500)=MONTH(F$20))*('JOURNAL STOCKS'!$J$7:$J$500))</f>
        <v>0</v>
      </c>
      <c r="G21" s="109">
        <f>SUMPRODUCT((MONTH('JOURNAL STOCKS'!$A$7:$A$500)=MONTH(G$20))*('JOURNAL STOCKS'!$J$7:$J$500))</f>
        <v>0</v>
      </c>
      <c r="H21" s="109">
        <f>SUMPRODUCT((MONTH('JOURNAL STOCKS'!$A$7:$A$500)=MONTH(H$20))*('JOURNAL STOCKS'!$J$7:$J$500))</f>
        <v>0</v>
      </c>
      <c r="I21" s="109">
        <f>SUMPRODUCT((MONTH('JOURNAL STOCKS'!$A$7:$A$500)=MONTH(I$20))*('JOURNAL STOCKS'!$J$7:$J$500))</f>
        <v>0</v>
      </c>
      <c r="J21" s="109">
        <f>SUMPRODUCT((MONTH('JOURNAL STOCKS'!$A$7:$A$500)=MONTH(J$20))*('JOURNAL STOCKS'!$J$7:$J$500))</f>
        <v>85</v>
      </c>
      <c r="K21" s="109">
        <f>SUMPRODUCT((MONTH('JOURNAL STOCKS'!$A$7:$A$500)=MONTH(K$20))*('JOURNAL STOCKS'!$J$7:$J$500))</f>
        <v>0</v>
      </c>
      <c r="L21" s="109">
        <f>SUMPRODUCT((MONTH('JOURNAL STOCKS'!$A$7:$A$500)=MONTH(L$20))*('JOURNAL STOCKS'!$J$7:$J$500))</f>
        <v>0</v>
      </c>
      <c r="M21" s="109">
        <f>SUMPRODUCT((MONTH('JOURNAL STOCKS'!$A$7:$A$500)=MONTH(M$20))*('JOURNAL STOCKS'!$J$7:$J$500))</f>
        <v>0</v>
      </c>
    </row>
    <row r="22" spans="1:13" ht="15.75" thickTop="1"/>
  </sheetData>
  <mergeCells count="1">
    <mergeCell ref="G18:H18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1">
    <tabColor theme="4" tint="-0.249977111117893"/>
    <pageSetUpPr fitToPage="1"/>
  </sheetPr>
  <dimension ref="A1:I500"/>
  <sheetViews>
    <sheetView showGridLines="0" zoomScale="80" zoomScaleNormal="80" workbookViewId="0">
      <selection activeCell="F6" sqref="F6"/>
    </sheetView>
  </sheetViews>
  <sheetFormatPr baseColWidth="10" defaultColWidth="11.42578125" defaultRowHeight="15"/>
  <cols>
    <col min="1" max="1" width="23.42578125" bestFit="1" customWidth="1"/>
    <col min="2" max="2" width="42.5703125" customWidth="1"/>
    <col min="3" max="3" width="12.7109375" style="9" bestFit="1" customWidth="1"/>
    <col min="4" max="4" width="16.7109375" style="10" customWidth="1"/>
    <col min="5" max="5" width="12" style="11" bestFit="1" customWidth="1"/>
    <col min="6" max="6" width="13.28515625" style="11" bestFit="1" customWidth="1"/>
    <col min="7" max="7" width="19.140625" style="11" customWidth="1"/>
    <col min="8" max="8" width="11.5703125" style="9" customWidth="1"/>
    <col min="9" max="9" width="13.28515625" customWidth="1"/>
  </cols>
  <sheetData>
    <row r="1" spans="1:9" ht="21.75">
      <c r="A1" s="103" t="s">
        <v>30</v>
      </c>
      <c r="B1" s="104">
        <f ca="1">TODAY()</f>
        <v>43367</v>
      </c>
      <c r="D1" s="110" t="s">
        <v>1</v>
      </c>
      <c r="E1" s="110"/>
      <c r="F1" s="110"/>
      <c r="G1" s="110"/>
      <c r="H1" s="110"/>
    </row>
    <row r="2" spans="1:9" ht="18.75">
      <c r="A2" s="1"/>
      <c r="D2" s="117" t="s">
        <v>3</v>
      </c>
      <c r="E2" s="117"/>
      <c r="F2" s="117"/>
    </row>
    <row r="3" spans="1:9" ht="18.75">
      <c r="A3" s="1"/>
    </row>
    <row r="4" spans="1:9" ht="18.75">
      <c r="A4" s="1"/>
    </row>
    <row r="5" spans="1:9" ht="32.25" thickBot="1">
      <c r="A5" s="33" t="s">
        <v>17</v>
      </c>
      <c r="B5" s="34" t="s">
        <v>18</v>
      </c>
      <c r="C5" s="34" t="s">
        <v>31</v>
      </c>
      <c r="D5" s="34" t="s">
        <v>32</v>
      </c>
      <c r="E5" s="35" t="s">
        <v>33</v>
      </c>
      <c r="F5" s="35" t="s">
        <v>34</v>
      </c>
      <c r="G5" s="35" t="s">
        <v>35</v>
      </c>
      <c r="H5" s="34" t="s">
        <v>36</v>
      </c>
      <c r="I5" s="36" t="s">
        <v>19</v>
      </c>
    </row>
    <row r="6" spans="1:9" ht="15.75" thickBot="1">
      <c r="A6" s="75" t="s">
        <v>37</v>
      </c>
      <c r="B6" s="76" t="s">
        <v>38</v>
      </c>
      <c r="C6" s="77" t="s">
        <v>39</v>
      </c>
      <c r="D6" s="78" t="s">
        <v>40</v>
      </c>
      <c r="E6" s="95">
        <v>8</v>
      </c>
      <c r="F6" s="79">
        <v>8.5</v>
      </c>
      <c r="G6" s="26">
        <f t="shared" ref="G6:G37" si="0">(F6-E6)</f>
        <v>0.5</v>
      </c>
      <c r="H6" s="77" t="s">
        <v>41</v>
      </c>
      <c r="I6" s="80">
        <v>1</v>
      </c>
    </row>
    <row r="7" spans="1:9" ht="15.75" thickBot="1">
      <c r="A7" s="32" t="s">
        <v>42</v>
      </c>
      <c r="B7" s="23" t="s">
        <v>38</v>
      </c>
      <c r="C7" s="24" t="s">
        <v>43</v>
      </c>
      <c r="D7" s="20" t="s">
        <v>44</v>
      </c>
      <c r="E7" s="25">
        <v>6.5</v>
      </c>
      <c r="F7" s="26">
        <v>7</v>
      </c>
      <c r="G7" s="26">
        <f t="shared" si="0"/>
        <v>0.5</v>
      </c>
      <c r="H7" s="22" t="s">
        <v>41</v>
      </c>
      <c r="I7" s="24">
        <v>1</v>
      </c>
    </row>
    <row r="8" spans="1:9" ht="15.75" thickBot="1">
      <c r="A8" s="32" t="s">
        <v>45</v>
      </c>
      <c r="B8" s="23" t="s">
        <v>38</v>
      </c>
      <c r="C8" s="24" t="s">
        <v>46</v>
      </c>
      <c r="D8" s="20" t="s">
        <v>47</v>
      </c>
      <c r="E8" s="25">
        <v>5.5</v>
      </c>
      <c r="F8" s="26">
        <v>6</v>
      </c>
      <c r="G8" s="26">
        <f t="shared" si="0"/>
        <v>0.5</v>
      </c>
      <c r="H8" s="22" t="s">
        <v>41</v>
      </c>
      <c r="I8" s="24">
        <v>1</v>
      </c>
    </row>
    <row r="9" spans="1:9" ht="15.75" thickBot="1">
      <c r="A9" s="30">
        <v>1234</v>
      </c>
      <c r="B9" s="23" t="s">
        <v>48</v>
      </c>
      <c r="C9" s="24" t="s">
        <v>49</v>
      </c>
      <c r="D9" s="20"/>
      <c r="E9" s="25">
        <v>2</v>
      </c>
      <c r="F9" s="26">
        <v>2</v>
      </c>
      <c r="G9" s="26">
        <f t="shared" si="0"/>
        <v>0</v>
      </c>
      <c r="H9" s="22" t="s">
        <v>41</v>
      </c>
      <c r="I9" s="24">
        <v>20</v>
      </c>
    </row>
    <row r="10" spans="1:9" ht="15.75" thickBot="1">
      <c r="A10" s="30">
        <v>2001</v>
      </c>
      <c r="B10" s="23" t="s">
        <v>50</v>
      </c>
      <c r="C10" s="24" t="s">
        <v>39</v>
      </c>
      <c r="D10" s="20"/>
      <c r="E10" s="25">
        <v>7.8239999999999998</v>
      </c>
      <c r="F10" s="26">
        <v>8</v>
      </c>
      <c r="G10" s="26">
        <f t="shared" si="0"/>
        <v>0.17600000000000016</v>
      </c>
      <c r="H10" s="22" t="s">
        <v>41</v>
      </c>
      <c r="I10" s="24">
        <v>3</v>
      </c>
    </row>
    <row r="11" spans="1:9" ht="15.75" thickBot="1">
      <c r="A11" s="30">
        <v>2300</v>
      </c>
      <c r="B11" s="23" t="s">
        <v>51</v>
      </c>
      <c r="C11" s="24" t="s">
        <v>39</v>
      </c>
      <c r="D11" s="20"/>
      <c r="E11" s="25">
        <v>7.82</v>
      </c>
      <c r="F11" s="26">
        <v>9</v>
      </c>
      <c r="G11" s="26">
        <f t="shared" si="0"/>
        <v>1.1799999999999997</v>
      </c>
      <c r="H11" s="22" t="s">
        <v>41</v>
      </c>
      <c r="I11" s="24">
        <v>3</v>
      </c>
    </row>
    <row r="12" spans="1:9" ht="15.75" thickBot="1">
      <c r="A12" s="31">
        <v>2301</v>
      </c>
      <c r="B12" s="23" t="s">
        <v>52</v>
      </c>
      <c r="C12" s="24" t="s">
        <v>39</v>
      </c>
      <c r="D12" s="20"/>
      <c r="E12" s="25">
        <v>7.8239999999999998</v>
      </c>
      <c r="F12" s="26">
        <v>9</v>
      </c>
      <c r="G12" s="26">
        <f t="shared" si="0"/>
        <v>1.1760000000000002</v>
      </c>
      <c r="H12" s="22" t="s">
        <v>41</v>
      </c>
      <c r="I12" s="24">
        <v>1</v>
      </c>
    </row>
    <row r="13" spans="1:9" ht="15.75" thickBot="1">
      <c r="A13" s="30">
        <v>2331</v>
      </c>
      <c r="B13" s="23" t="s">
        <v>53</v>
      </c>
      <c r="C13" s="24" t="s">
        <v>54</v>
      </c>
      <c r="D13" s="20"/>
      <c r="E13" s="25">
        <v>1.9</v>
      </c>
      <c r="F13" s="26">
        <v>2</v>
      </c>
      <c r="G13" s="26">
        <f t="shared" si="0"/>
        <v>0.10000000000000009</v>
      </c>
      <c r="H13" s="22" t="s">
        <v>41</v>
      </c>
      <c r="I13" s="24">
        <v>1</v>
      </c>
    </row>
    <row r="14" spans="1:9" ht="15.75" thickBot="1">
      <c r="A14" s="30">
        <v>2345</v>
      </c>
      <c r="B14" s="23" t="s">
        <v>55</v>
      </c>
      <c r="C14" s="24"/>
      <c r="D14" s="20"/>
      <c r="E14" s="25">
        <v>0.2</v>
      </c>
      <c r="F14" s="26">
        <v>0.5</v>
      </c>
      <c r="G14" s="26">
        <f t="shared" si="0"/>
        <v>0.3</v>
      </c>
      <c r="H14" s="22" t="s">
        <v>41</v>
      </c>
      <c r="I14" s="24">
        <v>49</v>
      </c>
    </row>
    <row r="15" spans="1:9" ht="15.75" thickBot="1">
      <c r="A15" s="30">
        <v>2718</v>
      </c>
      <c r="B15" s="23" t="s">
        <v>56</v>
      </c>
      <c r="C15" s="24" t="s">
        <v>39</v>
      </c>
      <c r="D15" s="20"/>
      <c r="E15" s="25">
        <v>3.99</v>
      </c>
      <c r="F15" s="26">
        <v>5</v>
      </c>
      <c r="G15" s="26">
        <f t="shared" si="0"/>
        <v>1.0099999999999998</v>
      </c>
      <c r="H15" s="22" t="s">
        <v>41</v>
      </c>
      <c r="I15" s="24">
        <v>3</v>
      </c>
    </row>
    <row r="16" spans="1:9" ht="15.75" thickBot="1">
      <c r="A16" s="31">
        <v>3273</v>
      </c>
      <c r="B16" s="23" t="s">
        <v>57</v>
      </c>
      <c r="C16" s="24" t="s">
        <v>43</v>
      </c>
      <c r="D16" s="20" t="s">
        <v>58</v>
      </c>
      <c r="E16" s="25">
        <v>3.8</v>
      </c>
      <c r="F16" s="26">
        <v>4</v>
      </c>
      <c r="G16" s="26">
        <f t="shared" si="0"/>
        <v>0.20000000000000018</v>
      </c>
      <c r="H16" s="22" t="s">
        <v>59</v>
      </c>
      <c r="I16" s="24">
        <v>2</v>
      </c>
    </row>
    <row r="17" spans="1:9" ht="15.75" thickBot="1">
      <c r="A17" s="31">
        <v>3428</v>
      </c>
      <c r="B17" s="23" t="s">
        <v>60</v>
      </c>
      <c r="C17" s="24" t="s">
        <v>39</v>
      </c>
      <c r="D17" s="20" t="s">
        <v>61</v>
      </c>
      <c r="E17" s="25">
        <v>3.8</v>
      </c>
      <c r="F17" s="26">
        <v>4</v>
      </c>
      <c r="G17" s="26">
        <f t="shared" si="0"/>
        <v>0.20000000000000018</v>
      </c>
      <c r="H17" s="22" t="s">
        <v>59</v>
      </c>
      <c r="I17" s="24">
        <v>2</v>
      </c>
    </row>
    <row r="18" spans="1:9" ht="15.75" thickBot="1">
      <c r="A18" s="30">
        <v>3456</v>
      </c>
      <c r="B18" s="23" t="s">
        <v>62</v>
      </c>
      <c r="C18" s="24" t="s">
        <v>46</v>
      </c>
      <c r="D18" s="20" t="s">
        <v>63</v>
      </c>
      <c r="E18" s="25">
        <v>10</v>
      </c>
      <c r="F18" s="26">
        <v>11</v>
      </c>
      <c r="G18" s="26">
        <f t="shared" si="0"/>
        <v>1</v>
      </c>
      <c r="H18" s="22" t="s">
        <v>64</v>
      </c>
      <c r="I18" s="24">
        <v>1</v>
      </c>
    </row>
    <row r="19" spans="1:9" ht="15.75" thickBot="1">
      <c r="A19" s="30">
        <v>4567</v>
      </c>
      <c r="B19" s="23" t="s">
        <v>65</v>
      </c>
      <c r="C19" s="24"/>
      <c r="D19" s="20"/>
      <c r="E19" s="25">
        <v>3</v>
      </c>
      <c r="F19" s="26">
        <v>5</v>
      </c>
      <c r="G19" s="26">
        <f t="shared" si="0"/>
        <v>2</v>
      </c>
      <c r="H19" s="22" t="s">
        <v>41</v>
      </c>
      <c r="I19" s="24">
        <v>2</v>
      </c>
    </row>
    <row r="20" spans="1:9" ht="15.75" thickBot="1">
      <c r="A20" s="30">
        <v>5678</v>
      </c>
      <c r="B20" s="23" t="s">
        <v>66</v>
      </c>
      <c r="C20" s="24" t="s">
        <v>67</v>
      </c>
      <c r="D20" s="20">
        <v>54</v>
      </c>
      <c r="E20" s="25">
        <v>6.5</v>
      </c>
      <c r="F20" s="26">
        <v>7</v>
      </c>
      <c r="G20" s="26">
        <f t="shared" si="0"/>
        <v>0.5</v>
      </c>
      <c r="H20" s="22" t="s">
        <v>68</v>
      </c>
      <c r="I20" s="24">
        <v>1</v>
      </c>
    </row>
    <row r="21" spans="1:9" ht="15.75" thickBot="1">
      <c r="A21" s="30">
        <v>6789</v>
      </c>
      <c r="B21" s="23" t="s">
        <v>69</v>
      </c>
      <c r="C21" s="24" t="s">
        <v>54</v>
      </c>
      <c r="D21" s="20">
        <v>44</v>
      </c>
      <c r="E21" s="25">
        <v>4.5999999999999996</v>
      </c>
      <c r="F21" s="26">
        <v>5</v>
      </c>
      <c r="G21" s="26">
        <f t="shared" si="0"/>
        <v>0.40000000000000036</v>
      </c>
      <c r="H21" s="22" t="s">
        <v>68</v>
      </c>
      <c r="I21" s="24">
        <v>1</v>
      </c>
    </row>
    <row r="22" spans="1:9" ht="15.75" thickBot="1">
      <c r="A22" s="31">
        <v>7890</v>
      </c>
      <c r="B22" s="23" t="s">
        <v>70</v>
      </c>
      <c r="C22" s="24" t="s">
        <v>67</v>
      </c>
      <c r="D22" s="20"/>
      <c r="E22" s="25">
        <v>9.1999999999999993</v>
      </c>
      <c r="F22" s="26">
        <v>9.5</v>
      </c>
      <c r="G22" s="26">
        <f t="shared" si="0"/>
        <v>0.30000000000000071</v>
      </c>
      <c r="H22" s="22" t="s">
        <v>59</v>
      </c>
      <c r="I22" s="24">
        <v>1</v>
      </c>
    </row>
    <row r="23" spans="1:9" ht="15.75" thickBot="1">
      <c r="A23" s="31">
        <v>8901</v>
      </c>
      <c r="B23" s="23" t="s">
        <v>70</v>
      </c>
      <c r="C23" s="24" t="s">
        <v>71</v>
      </c>
      <c r="D23" s="20"/>
      <c r="E23" s="25">
        <v>6.8</v>
      </c>
      <c r="F23" s="26">
        <v>7</v>
      </c>
      <c r="G23" s="26">
        <f t="shared" si="0"/>
        <v>0.20000000000000018</v>
      </c>
      <c r="H23" s="22" t="s">
        <v>59</v>
      </c>
      <c r="I23" s="24">
        <v>1</v>
      </c>
    </row>
    <row r="24" spans="1:9" ht="15.75" thickBot="1">
      <c r="A24" s="31">
        <v>9012</v>
      </c>
      <c r="B24" s="23" t="s">
        <v>72</v>
      </c>
      <c r="C24" s="24" t="s">
        <v>54</v>
      </c>
      <c r="D24" s="20" t="s">
        <v>58</v>
      </c>
      <c r="E24" s="25">
        <v>9.9</v>
      </c>
      <c r="F24" s="26">
        <v>11</v>
      </c>
      <c r="G24" s="26">
        <f t="shared" si="0"/>
        <v>1.0999999999999996</v>
      </c>
      <c r="H24" s="22" t="s">
        <v>59</v>
      </c>
      <c r="I24" s="24">
        <v>2</v>
      </c>
    </row>
    <row r="25" spans="1:9" ht="15.75" thickBot="1">
      <c r="A25" s="30">
        <v>19263</v>
      </c>
      <c r="B25" s="23" t="s">
        <v>73</v>
      </c>
      <c r="C25" s="24" t="s">
        <v>46</v>
      </c>
      <c r="D25" s="20" t="s">
        <v>58</v>
      </c>
      <c r="E25" s="25">
        <v>7.34</v>
      </c>
      <c r="F25" s="26">
        <v>8.5</v>
      </c>
      <c r="G25" s="26">
        <f t="shared" si="0"/>
        <v>1.1600000000000001</v>
      </c>
      <c r="H25" s="22" t="s">
        <v>74</v>
      </c>
      <c r="I25" s="24">
        <v>4</v>
      </c>
    </row>
    <row r="26" spans="1:9" ht="15.75" thickBot="1">
      <c r="A26" s="31">
        <v>33646</v>
      </c>
      <c r="B26" s="23" t="s">
        <v>75</v>
      </c>
      <c r="C26" s="24" t="s">
        <v>43</v>
      </c>
      <c r="D26" s="20" t="s">
        <v>58</v>
      </c>
      <c r="E26" s="25">
        <v>9</v>
      </c>
      <c r="F26" s="26">
        <v>9.5</v>
      </c>
      <c r="G26" s="26">
        <f t="shared" si="0"/>
        <v>0.5</v>
      </c>
      <c r="H26" s="22" t="s">
        <v>59</v>
      </c>
      <c r="I26" s="24">
        <v>2</v>
      </c>
    </row>
    <row r="27" spans="1:9" ht="15.75" thickBot="1">
      <c r="A27" s="30">
        <v>39981</v>
      </c>
      <c r="B27" s="23" t="s">
        <v>76</v>
      </c>
      <c r="C27" s="24" t="s">
        <v>46</v>
      </c>
      <c r="D27" s="20" t="s">
        <v>77</v>
      </c>
      <c r="E27" s="25">
        <v>26</v>
      </c>
      <c r="F27" s="26">
        <v>28</v>
      </c>
      <c r="G27" s="26">
        <f t="shared" si="0"/>
        <v>2</v>
      </c>
      <c r="H27" s="22" t="s">
        <v>64</v>
      </c>
      <c r="I27" s="24">
        <v>1</v>
      </c>
    </row>
    <row r="28" spans="1:9" ht="15.75" thickBot="1">
      <c r="A28" s="31">
        <v>48647</v>
      </c>
      <c r="B28" s="23" t="s">
        <v>78</v>
      </c>
      <c r="C28" s="24" t="s">
        <v>39</v>
      </c>
      <c r="D28" s="20"/>
      <c r="E28" s="25">
        <v>3</v>
      </c>
      <c r="F28" s="26">
        <v>5</v>
      </c>
      <c r="G28" s="26">
        <f t="shared" si="0"/>
        <v>2</v>
      </c>
      <c r="H28" s="22" t="s">
        <v>59</v>
      </c>
      <c r="I28" s="24">
        <v>9</v>
      </c>
    </row>
    <row r="29" spans="1:9" ht="15.75" thickBot="1">
      <c r="A29" s="30">
        <v>100770</v>
      </c>
      <c r="B29" s="23" t="s">
        <v>79</v>
      </c>
      <c r="C29" s="24" t="s">
        <v>80</v>
      </c>
      <c r="D29" s="20" t="s">
        <v>81</v>
      </c>
      <c r="E29" s="25">
        <v>4.8499999999999996</v>
      </c>
      <c r="F29" s="26">
        <v>7</v>
      </c>
      <c r="G29" s="26">
        <f t="shared" si="0"/>
        <v>2.1500000000000004</v>
      </c>
      <c r="H29" s="22" t="s">
        <v>64</v>
      </c>
      <c r="I29" s="24">
        <v>2</v>
      </c>
    </row>
    <row r="30" spans="1:9" ht="15.75" thickBot="1">
      <c r="A30" s="30">
        <v>100771</v>
      </c>
      <c r="B30" s="23" t="s">
        <v>79</v>
      </c>
      <c r="C30" s="24" t="s">
        <v>80</v>
      </c>
      <c r="D30" s="20" t="s">
        <v>82</v>
      </c>
      <c r="E30" s="25">
        <v>5.89</v>
      </c>
      <c r="F30" s="26">
        <v>7</v>
      </c>
      <c r="G30" s="26">
        <f t="shared" si="0"/>
        <v>1.1100000000000003</v>
      </c>
      <c r="H30" s="22" t="s">
        <v>64</v>
      </c>
      <c r="I30" s="24">
        <v>2</v>
      </c>
    </row>
    <row r="31" spans="1:9" ht="15.75" thickBot="1">
      <c r="A31" s="30">
        <v>100773</v>
      </c>
      <c r="B31" s="23" t="s">
        <v>83</v>
      </c>
      <c r="C31" s="24" t="s">
        <v>80</v>
      </c>
      <c r="D31" s="20" t="s">
        <v>84</v>
      </c>
      <c r="E31" s="25">
        <v>10.54</v>
      </c>
      <c r="F31" s="26">
        <v>15</v>
      </c>
      <c r="G31" s="26">
        <f t="shared" si="0"/>
        <v>4.4600000000000009</v>
      </c>
      <c r="H31" s="22" t="s">
        <v>64</v>
      </c>
      <c r="I31" s="24">
        <v>1</v>
      </c>
    </row>
    <row r="32" spans="1:9" ht="15.75" thickBot="1">
      <c r="A32" s="30">
        <v>100800</v>
      </c>
      <c r="B32" s="23" t="s">
        <v>85</v>
      </c>
      <c r="C32" s="24" t="s">
        <v>46</v>
      </c>
      <c r="D32" s="20" t="s">
        <v>86</v>
      </c>
      <c r="E32" s="25">
        <v>3.22</v>
      </c>
      <c r="F32" s="26">
        <v>4</v>
      </c>
      <c r="G32" s="26">
        <f t="shared" si="0"/>
        <v>0.7799999999999998</v>
      </c>
      <c r="H32" s="22" t="s">
        <v>64</v>
      </c>
      <c r="I32" s="24">
        <v>1</v>
      </c>
    </row>
    <row r="33" spans="1:9" ht="15.75" thickBot="1">
      <c r="A33" s="30">
        <v>100805</v>
      </c>
      <c r="B33" s="23" t="s">
        <v>87</v>
      </c>
      <c r="C33" s="24" t="s">
        <v>46</v>
      </c>
      <c r="D33" s="20" t="s">
        <v>82</v>
      </c>
      <c r="E33" s="25">
        <v>11.27</v>
      </c>
      <c r="F33" s="26">
        <v>13</v>
      </c>
      <c r="G33" s="26">
        <f t="shared" si="0"/>
        <v>1.7300000000000004</v>
      </c>
      <c r="H33" s="22" t="s">
        <v>64</v>
      </c>
      <c r="I33" s="24">
        <v>10</v>
      </c>
    </row>
    <row r="34" spans="1:9" ht="15.75" thickBot="1">
      <c r="A34" s="30">
        <v>100817</v>
      </c>
      <c r="B34" s="23" t="s">
        <v>88</v>
      </c>
      <c r="C34" s="24" t="s">
        <v>89</v>
      </c>
      <c r="D34" s="20" t="s">
        <v>82</v>
      </c>
      <c r="E34" s="25">
        <v>7.46</v>
      </c>
      <c r="F34" s="26">
        <v>8</v>
      </c>
      <c r="G34" s="26">
        <f t="shared" si="0"/>
        <v>0.54</v>
      </c>
      <c r="H34" s="22" t="s">
        <v>64</v>
      </c>
      <c r="I34" s="24">
        <v>1</v>
      </c>
    </row>
    <row r="35" spans="1:9" ht="15.75" thickBot="1">
      <c r="A35" s="30">
        <v>100819</v>
      </c>
      <c r="B35" s="23" t="s">
        <v>87</v>
      </c>
      <c r="C35" s="24" t="s">
        <v>90</v>
      </c>
      <c r="D35" s="20" t="s">
        <v>82</v>
      </c>
      <c r="E35" s="25">
        <v>11.29</v>
      </c>
      <c r="F35" s="26">
        <v>13</v>
      </c>
      <c r="G35" s="26">
        <f t="shared" si="0"/>
        <v>1.7100000000000009</v>
      </c>
      <c r="H35" s="24" t="s">
        <v>64</v>
      </c>
      <c r="I35" s="24">
        <v>8</v>
      </c>
    </row>
    <row r="36" spans="1:9" ht="15.75" thickBot="1">
      <c r="A36" s="30">
        <v>100840</v>
      </c>
      <c r="B36" s="23" t="s">
        <v>91</v>
      </c>
      <c r="C36" s="24" t="s">
        <v>92</v>
      </c>
      <c r="D36" s="20" t="s">
        <v>82</v>
      </c>
      <c r="E36" s="25">
        <v>10.28</v>
      </c>
      <c r="F36" s="26">
        <v>13</v>
      </c>
      <c r="G36" s="26">
        <f t="shared" si="0"/>
        <v>2.7200000000000006</v>
      </c>
      <c r="H36" s="24" t="s">
        <v>64</v>
      </c>
      <c r="I36" s="24">
        <v>1</v>
      </c>
    </row>
    <row r="37" spans="1:9" ht="15.75" thickBot="1">
      <c r="A37" s="30">
        <v>100859</v>
      </c>
      <c r="B37" s="23" t="s">
        <v>91</v>
      </c>
      <c r="C37" s="24" t="s">
        <v>54</v>
      </c>
      <c r="D37" s="20" t="s">
        <v>93</v>
      </c>
      <c r="E37" s="25">
        <v>9.61</v>
      </c>
      <c r="F37" s="26">
        <v>12</v>
      </c>
      <c r="G37" s="26">
        <f t="shared" si="0"/>
        <v>2.3900000000000006</v>
      </c>
      <c r="H37" s="24" t="s">
        <v>64</v>
      </c>
      <c r="I37" s="24">
        <v>1</v>
      </c>
    </row>
    <row r="38" spans="1:9" ht="15.75" thickBot="1">
      <c r="A38" s="30">
        <v>100860</v>
      </c>
      <c r="B38" s="23" t="s">
        <v>91</v>
      </c>
      <c r="C38" s="24" t="s">
        <v>54</v>
      </c>
      <c r="D38" s="20" t="s">
        <v>82</v>
      </c>
      <c r="E38" s="25">
        <v>10.28</v>
      </c>
      <c r="F38" s="26">
        <v>13</v>
      </c>
      <c r="G38" s="26">
        <f t="shared" ref="G38:G69" si="1">(F38-E38)</f>
        <v>2.7200000000000006</v>
      </c>
      <c r="H38" s="24" t="s">
        <v>64</v>
      </c>
      <c r="I38" s="24">
        <v>1</v>
      </c>
    </row>
    <row r="39" spans="1:9" ht="15.75" thickBot="1">
      <c r="A39" s="30">
        <v>100870</v>
      </c>
      <c r="B39" s="23" t="s">
        <v>94</v>
      </c>
      <c r="C39" s="24" t="s">
        <v>39</v>
      </c>
      <c r="D39" s="20" t="s">
        <v>86</v>
      </c>
      <c r="E39" s="25">
        <v>3.11</v>
      </c>
      <c r="F39" s="26">
        <v>3.5</v>
      </c>
      <c r="G39" s="26">
        <f t="shared" si="1"/>
        <v>0.39000000000000012</v>
      </c>
      <c r="H39" s="24" t="s">
        <v>64</v>
      </c>
      <c r="I39" s="24">
        <v>1</v>
      </c>
    </row>
    <row r="40" spans="1:9" ht="15.75" thickBot="1">
      <c r="A40" s="30">
        <v>100879</v>
      </c>
      <c r="B40" s="23" t="s">
        <v>91</v>
      </c>
      <c r="C40" s="24" t="s">
        <v>39</v>
      </c>
      <c r="D40" s="20" t="s">
        <v>93</v>
      </c>
      <c r="E40" s="25">
        <v>9.61</v>
      </c>
      <c r="F40" s="26">
        <v>12</v>
      </c>
      <c r="G40" s="26">
        <f t="shared" si="1"/>
        <v>2.3900000000000006</v>
      </c>
      <c r="H40" s="24" t="s">
        <v>64</v>
      </c>
      <c r="I40" s="24">
        <v>1</v>
      </c>
    </row>
    <row r="41" spans="1:9" ht="15.75" thickBot="1">
      <c r="A41" s="30">
        <v>100881</v>
      </c>
      <c r="B41" s="23" t="s">
        <v>95</v>
      </c>
      <c r="C41" s="24" t="s">
        <v>39</v>
      </c>
      <c r="D41" s="20" t="s">
        <v>96</v>
      </c>
      <c r="E41" s="25">
        <v>7.21</v>
      </c>
      <c r="F41" s="26">
        <v>9</v>
      </c>
      <c r="G41" s="26">
        <f t="shared" si="1"/>
        <v>1.79</v>
      </c>
      <c r="H41" s="24" t="s">
        <v>64</v>
      </c>
      <c r="I41" s="24">
        <v>1</v>
      </c>
    </row>
    <row r="42" spans="1:9" ht="15.75" thickBot="1">
      <c r="A42" s="30">
        <v>100900</v>
      </c>
      <c r="B42" s="23" t="s">
        <v>91</v>
      </c>
      <c r="C42" s="24" t="s">
        <v>46</v>
      </c>
      <c r="D42" s="20" t="s">
        <v>82</v>
      </c>
      <c r="E42" s="25">
        <v>10.01</v>
      </c>
      <c r="F42" s="26">
        <v>13</v>
      </c>
      <c r="G42" s="26">
        <f t="shared" si="1"/>
        <v>2.99</v>
      </c>
      <c r="H42" s="24" t="s">
        <v>64</v>
      </c>
      <c r="I42" s="24">
        <v>1</v>
      </c>
    </row>
    <row r="43" spans="1:9" ht="15.75" thickBot="1">
      <c r="A43" s="30">
        <v>140063</v>
      </c>
      <c r="B43" s="23" t="s">
        <v>97</v>
      </c>
      <c r="C43" s="24" t="s">
        <v>98</v>
      </c>
      <c r="D43" s="20" t="s">
        <v>99</v>
      </c>
      <c r="E43" s="25">
        <v>15.43</v>
      </c>
      <c r="F43" s="26">
        <v>17</v>
      </c>
      <c r="G43" s="26">
        <f t="shared" si="1"/>
        <v>1.5700000000000003</v>
      </c>
      <c r="H43" s="24" t="s">
        <v>64</v>
      </c>
      <c r="I43" s="24">
        <v>1</v>
      </c>
    </row>
    <row r="44" spans="1:9" ht="15.75" thickBot="1">
      <c r="A44" s="30">
        <v>140064</v>
      </c>
      <c r="B44" s="23" t="s">
        <v>97</v>
      </c>
      <c r="C44" s="24" t="s">
        <v>98</v>
      </c>
      <c r="D44" s="20" t="s">
        <v>100</v>
      </c>
      <c r="E44" s="25">
        <v>26.68</v>
      </c>
      <c r="F44" s="26">
        <v>28</v>
      </c>
      <c r="G44" s="26">
        <f t="shared" si="1"/>
        <v>1.3200000000000003</v>
      </c>
      <c r="H44" s="24" t="s">
        <v>64</v>
      </c>
      <c r="I44" s="24">
        <v>1</v>
      </c>
    </row>
    <row r="45" spans="1:9" ht="15.75" thickBot="1">
      <c r="A45" s="30">
        <v>162976</v>
      </c>
      <c r="B45" s="23" t="s">
        <v>101</v>
      </c>
      <c r="C45" s="24" t="s">
        <v>46</v>
      </c>
      <c r="D45" s="20" t="s">
        <v>102</v>
      </c>
      <c r="E45" s="25">
        <v>9.76</v>
      </c>
      <c r="F45" s="26">
        <v>11</v>
      </c>
      <c r="G45" s="26">
        <f t="shared" si="1"/>
        <v>1.2400000000000002</v>
      </c>
      <c r="H45" s="24" t="s">
        <v>64</v>
      </c>
      <c r="I45" s="24">
        <v>1</v>
      </c>
    </row>
    <row r="46" spans="1:9" ht="15.75" thickBot="1">
      <c r="A46" s="30">
        <v>162982</v>
      </c>
      <c r="B46" s="23" t="s">
        <v>103</v>
      </c>
      <c r="C46" s="24" t="s">
        <v>46</v>
      </c>
      <c r="D46" s="20" t="s">
        <v>104</v>
      </c>
      <c r="E46" s="25">
        <v>16.14</v>
      </c>
      <c r="F46" s="26">
        <v>17.5</v>
      </c>
      <c r="G46" s="26">
        <f t="shared" si="1"/>
        <v>1.3599999999999994</v>
      </c>
      <c r="H46" s="24" t="s">
        <v>64</v>
      </c>
      <c r="I46" s="24">
        <v>1</v>
      </c>
    </row>
    <row r="47" spans="1:9" ht="15.75" thickBot="1">
      <c r="A47" s="30">
        <v>162987</v>
      </c>
      <c r="B47" s="23" t="s">
        <v>105</v>
      </c>
      <c r="C47" s="24" t="s">
        <v>46</v>
      </c>
      <c r="D47" s="20" t="s">
        <v>104</v>
      </c>
      <c r="E47" s="25">
        <v>24.83</v>
      </c>
      <c r="F47" s="26">
        <v>25</v>
      </c>
      <c r="G47" s="26">
        <f t="shared" si="1"/>
        <v>0.17000000000000171</v>
      </c>
      <c r="H47" s="24" t="s">
        <v>64</v>
      </c>
      <c r="I47" s="24">
        <v>3</v>
      </c>
    </row>
    <row r="48" spans="1:9" ht="15.75" thickBot="1">
      <c r="A48" s="30">
        <v>163001</v>
      </c>
      <c r="B48" s="23" t="s">
        <v>106</v>
      </c>
      <c r="C48" s="24" t="s">
        <v>80</v>
      </c>
      <c r="D48" s="20" t="s">
        <v>107</v>
      </c>
      <c r="E48" s="25">
        <v>11.09</v>
      </c>
      <c r="F48" s="26">
        <v>12.5</v>
      </c>
      <c r="G48" s="26">
        <f t="shared" si="1"/>
        <v>1.4100000000000001</v>
      </c>
      <c r="H48" s="24" t="s">
        <v>64</v>
      </c>
      <c r="I48" s="24">
        <v>1</v>
      </c>
    </row>
    <row r="49" spans="1:9" ht="15.75" thickBot="1">
      <c r="A49" s="30">
        <v>190079</v>
      </c>
      <c r="B49" s="23" t="s">
        <v>108</v>
      </c>
      <c r="C49" s="24" t="s">
        <v>46</v>
      </c>
      <c r="D49" s="20" t="s">
        <v>58</v>
      </c>
      <c r="E49" s="25">
        <v>18.36</v>
      </c>
      <c r="F49" s="26">
        <v>19.5</v>
      </c>
      <c r="G49" s="26">
        <f t="shared" si="1"/>
        <v>1.1400000000000006</v>
      </c>
      <c r="H49" s="24" t="s">
        <v>68</v>
      </c>
      <c r="I49" s="24">
        <v>1</v>
      </c>
    </row>
    <row r="50" spans="1:9" ht="15.75" thickBot="1">
      <c r="A50" s="30">
        <v>190080</v>
      </c>
      <c r="B50" s="23" t="s">
        <v>108</v>
      </c>
      <c r="C50" s="24" t="s">
        <v>46</v>
      </c>
      <c r="D50" s="20" t="s">
        <v>109</v>
      </c>
      <c r="E50" s="25">
        <v>21</v>
      </c>
      <c r="F50" s="26">
        <v>22</v>
      </c>
      <c r="G50" s="26">
        <f t="shared" si="1"/>
        <v>1</v>
      </c>
      <c r="H50" s="24" t="s">
        <v>68</v>
      </c>
      <c r="I50" s="24">
        <v>1</v>
      </c>
    </row>
    <row r="51" spans="1:9" ht="15.75" thickBot="1">
      <c r="A51" s="30">
        <v>200104</v>
      </c>
      <c r="B51" s="23" t="s">
        <v>110</v>
      </c>
      <c r="C51" s="24" t="s">
        <v>111</v>
      </c>
      <c r="D51" s="20" t="s">
        <v>112</v>
      </c>
      <c r="E51" s="25">
        <v>13.33</v>
      </c>
      <c r="F51" s="26">
        <v>19</v>
      </c>
      <c r="G51" s="26">
        <f t="shared" si="1"/>
        <v>5.67</v>
      </c>
      <c r="H51" s="24" t="s">
        <v>74</v>
      </c>
      <c r="I51" s="24">
        <v>1</v>
      </c>
    </row>
    <row r="52" spans="1:9" ht="15.75" thickBot="1">
      <c r="A52" s="30">
        <v>201001</v>
      </c>
      <c r="B52" s="23" t="s">
        <v>113</v>
      </c>
      <c r="C52" s="24" t="s">
        <v>46</v>
      </c>
      <c r="D52" s="20" t="s">
        <v>114</v>
      </c>
      <c r="E52" s="25">
        <v>4.33</v>
      </c>
      <c r="F52" s="26">
        <v>5</v>
      </c>
      <c r="G52" s="26">
        <f t="shared" si="1"/>
        <v>0.66999999999999993</v>
      </c>
      <c r="H52" s="24" t="s">
        <v>74</v>
      </c>
      <c r="I52" s="24">
        <v>1</v>
      </c>
    </row>
    <row r="53" spans="1:9" ht="15.75" thickBot="1">
      <c r="A53" s="30">
        <v>201002</v>
      </c>
      <c r="B53" s="23" t="s">
        <v>113</v>
      </c>
      <c r="C53" s="24" t="s">
        <v>46</v>
      </c>
      <c r="D53" s="20" t="s">
        <v>115</v>
      </c>
      <c r="E53" s="25">
        <v>4.6900000000000004</v>
      </c>
      <c r="F53" s="26">
        <v>6</v>
      </c>
      <c r="G53" s="26">
        <f t="shared" si="1"/>
        <v>1.3099999999999996</v>
      </c>
      <c r="H53" s="24" t="s">
        <v>74</v>
      </c>
      <c r="I53" s="24">
        <v>1</v>
      </c>
    </row>
    <row r="54" spans="1:9" ht="15.75" thickBot="1">
      <c r="A54" s="30">
        <v>201003</v>
      </c>
      <c r="B54" s="23" t="s">
        <v>113</v>
      </c>
      <c r="C54" s="24" t="s">
        <v>46</v>
      </c>
      <c r="D54" s="20" t="s">
        <v>116</v>
      </c>
      <c r="E54" s="25">
        <v>4.9400000000000004</v>
      </c>
      <c r="F54" s="26">
        <v>6.5</v>
      </c>
      <c r="G54" s="26">
        <f t="shared" si="1"/>
        <v>1.5599999999999996</v>
      </c>
      <c r="H54" s="24" t="s">
        <v>74</v>
      </c>
      <c r="I54" s="24">
        <v>1</v>
      </c>
    </row>
    <row r="55" spans="1:9" ht="15.75" thickBot="1">
      <c r="A55" s="30">
        <v>201004</v>
      </c>
      <c r="B55" s="23" t="s">
        <v>113</v>
      </c>
      <c r="C55" s="24" t="s">
        <v>46</v>
      </c>
      <c r="D55" s="20" t="s">
        <v>117</v>
      </c>
      <c r="E55" s="25">
        <v>5.71</v>
      </c>
      <c r="F55" s="26">
        <v>7</v>
      </c>
      <c r="G55" s="26">
        <f t="shared" si="1"/>
        <v>1.29</v>
      </c>
      <c r="H55" s="24" t="s">
        <v>74</v>
      </c>
      <c r="I55" s="24">
        <v>1</v>
      </c>
    </row>
    <row r="56" spans="1:9" ht="15.75" thickBot="1">
      <c r="A56" s="30">
        <v>201005</v>
      </c>
      <c r="B56" s="23" t="s">
        <v>113</v>
      </c>
      <c r="C56" s="24" t="s">
        <v>111</v>
      </c>
      <c r="D56" s="20" t="s">
        <v>118</v>
      </c>
      <c r="E56" s="25">
        <v>6.23</v>
      </c>
      <c r="F56" s="26">
        <v>6.5</v>
      </c>
      <c r="G56" s="26">
        <f t="shared" si="1"/>
        <v>0.26999999999999957</v>
      </c>
      <c r="H56" s="24" t="s">
        <v>74</v>
      </c>
      <c r="I56" s="24">
        <v>1</v>
      </c>
    </row>
    <row r="57" spans="1:9" ht="15.75" thickBot="1">
      <c r="A57" s="30">
        <v>201006</v>
      </c>
      <c r="B57" s="23" t="s">
        <v>113</v>
      </c>
      <c r="C57" s="24" t="s">
        <v>111</v>
      </c>
      <c r="D57" s="20" t="s">
        <v>119</v>
      </c>
      <c r="E57" s="25">
        <v>6.77</v>
      </c>
      <c r="F57" s="26">
        <v>7.5</v>
      </c>
      <c r="G57" s="26">
        <f t="shared" si="1"/>
        <v>0.73000000000000043</v>
      </c>
      <c r="H57" s="24" t="s">
        <v>74</v>
      </c>
      <c r="I57" s="24">
        <v>1</v>
      </c>
    </row>
    <row r="58" spans="1:9" ht="15.75" thickBot="1">
      <c r="A58" s="30">
        <v>201007</v>
      </c>
      <c r="B58" s="23" t="s">
        <v>113</v>
      </c>
      <c r="C58" s="24" t="s">
        <v>111</v>
      </c>
      <c r="D58" s="20" t="s">
        <v>120</v>
      </c>
      <c r="E58" s="25">
        <v>7.51</v>
      </c>
      <c r="F58" s="26">
        <v>8.5</v>
      </c>
      <c r="G58" s="26">
        <f t="shared" si="1"/>
        <v>0.99000000000000021</v>
      </c>
      <c r="H58" s="24" t="s">
        <v>74</v>
      </c>
      <c r="I58" s="24">
        <v>1</v>
      </c>
    </row>
    <row r="59" spans="1:9" ht="15.75" thickBot="1">
      <c r="A59" s="30">
        <v>201008</v>
      </c>
      <c r="B59" s="23" t="s">
        <v>113</v>
      </c>
      <c r="C59" s="24" t="s">
        <v>111</v>
      </c>
      <c r="D59" s="20" t="s">
        <v>121</v>
      </c>
      <c r="E59" s="25">
        <v>7.99</v>
      </c>
      <c r="F59" s="26">
        <v>8.8000000000000007</v>
      </c>
      <c r="G59" s="26">
        <f t="shared" si="1"/>
        <v>0.8100000000000005</v>
      </c>
      <c r="H59" s="24" t="s">
        <v>74</v>
      </c>
      <c r="I59" s="24">
        <v>1</v>
      </c>
    </row>
    <row r="60" spans="1:9" ht="15.75" thickBot="1">
      <c r="A60" s="30">
        <v>201030</v>
      </c>
      <c r="B60" s="23" t="s">
        <v>122</v>
      </c>
      <c r="C60" s="24" t="s">
        <v>46</v>
      </c>
      <c r="D60" s="20" t="s">
        <v>123</v>
      </c>
      <c r="E60" s="25">
        <v>9.82</v>
      </c>
      <c r="F60" s="26">
        <v>9</v>
      </c>
      <c r="G60" s="26">
        <f t="shared" si="1"/>
        <v>-0.82000000000000028</v>
      </c>
      <c r="H60" s="24" t="s">
        <v>74</v>
      </c>
      <c r="I60" s="24">
        <v>1</v>
      </c>
    </row>
    <row r="61" spans="1:9" ht="15.75" thickBot="1">
      <c r="A61" s="30">
        <v>201032</v>
      </c>
      <c r="B61" s="23" t="s">
        <v>122</v>
      </c>
      <c r="C61" s="24" t="s">
        <v>46</v>
      </c>
      <c r="D61" s="20" t="s">
        <v>124</v>
      </c>
      <c r="E61" s="25">
        <v>13.73</v>
      </c>
      <c r="F61" s="26">
        <v>14</v>
      </c>
      <c r="G61" s="26">
        <f t="shared" si="1"/>
        <v>0.26999999999999957</v>
      </c>
      <c r="H61" s="24" t="s">
        <v>74</v>
      </c>
      <c r="I61" s="24">
        <v>1</v>
      </c>
    </row>
    <row r="62" spans="1:9" ht="15.75" thickBot="1">
      <c r="A62" s="30">
        <v>201101</v>
      </c>
      <c r="B62" s="23" t="s">
        <v>125</v>
      </c>
      <c r="C62" s="24" t="s">
        <v>46</v>
      </c>
      <c r="D62" s="20" t="s">
        <v>61</v>
      </c>
      <c r="E62" s="25">
        <v>2.71</v>
      </c>
      <c r="F62" s="26">
        <v>3</v>
      </c>
      <c r="G62" s="26">
        <f t="shared" si="1"/>
        <v>0.29000000000000004</v>
      </c>
      <c r="H62" s="24" t="s">
        <v>74</v>
      </c>
      <c r="I62" s="24">
        <v>1</v>
      </c>
    </row>
    <row r="63" spans="1:9" ht="15.75" thickBot="1">
      <c r="A63" s="30">
        <v>201108</v>
      </c>
      <c r="B63" s="23" t="s">
        <v>125</v>
      </c>
      <c r="C63" s="24" t="s">
        <v>46</v>
      </c>
      <c r="D63" s="20" t="s">
        <v>126</v>
      </c>
      <c r="E63" s="25">
        <v>4.3899999999999997</v>
      </c>
      <c r="F63" s="26">
        <v>5.5</v>
      </c>
      <c r="G63" s="26">
        <f t="shared" si="1"/>
        <v>1.1100000000000003</v>
      </c>
      <c r="H63" s="24" t="s">
        <v>74</v>
      </c>
      <c r="I63" s="24">
        <v>1</v>
      </c>
    </row>
    <row r="64" spans="1:9" ht="15.75" thickBot="1">
      <c r="A64" s="30">
        <v>201115</v>
      </c>
      <c r="B64" s="23" t="s">
        <v>127</v>
      </c>
      <c r="C64" s="24" t="s">
        <v>46</v>
      </c>
      <c r="D64" s="20" t="s">
        <v>61</v>
      </c>
      <c r="E64" s="25">
        <v>10.19</v>
      </c>
      <c r="F64" s="26">
        <v>10</v>
      </c>
      <c r="G64" s="26">
        <f t="shared" si="1"/>
        <v>-0.1899999999999995</v>
      </c>
      <c r="H64" s="24" t="s">
        <v>74</v>
      </c>
      <c r="I64" s="24">
        <v>3</v>
      </c>
    </row>
    <row r="65" spans="1:9" ht="15.75" thickBot="1">
      <c r="A65" s="30">
        <v>201117</v>
      </c>
      <c r="B65" s="23" t="s">
        <v>127</v>
      </c>
      <c r="C65" s="24" t="s">
        <v>46</v>
      </c>
      <c r="D65" s="20" t="s">
        <v>109</v>
      </c>
      <c r="E65" s="25">
        <v>11.9</v>
      </c>
      <c r="F65" s="26">
        <v>11</v>
      </c>
      <c r="G65" s="26">
        <f t="shared" si="1"/>
        <v>-0.90000000000000036</v>
      </c>
      <c r="H65" s="24" t="s">
        <v>74</v>
      </c>
      <c r="I65" s="24">
        <v>3</v>
      </c>
    </row>
    <row r="66" spans="1:9" ht="15.75" thickBot="1">
      <c r="A66" s="30">
        <v>201119</v>
      </c>
      <c r="B66" s="23" t="s">
        <v>127</v>
      </c>
      <c r="C66" s="24" t="s">
        <v>46</v>
      </c>
      <c r="D66" s="20" t="s">
        <v>128</v>
      </c>
      <c r="E66" s="25">
        <v>13.82</v>
      </c>
      <c r="F66" s="26">
        <v>12</v>
      </c>
      <c r="G66" s="26">
        <f t="shared" si="1"/>
        <v>-1.8200000000000003</v>
      </c>
      <c r="H66" s="24" t="s">
        <v>74</v>
      </c>
      <c r="I66" s="24">
        <v>5</v>
      </c>
    </row>
    <row r="67" spans="1:9" ht="15.75" thickBot="1">
      <c r="A67" s="30">
        <v>201255</v>
      </c>
      <c r="B67" s="23" t="s">
        <v>129</v>
      </c>
      <c r="C67" s="24" t="s">
        <v>111</v>
      </c>
      <c r="D67" s="20" t="s">
        <v>130</v>
      </c>
      <c r="E67" s="25">
        <v>8.5</v>
      </c>
      <c r="F67" s="26">
        <v>9.5</v>
      </c>
      <c r="G67" s="26">
        <f t="shared" si="1"/>
        <v>1</v>
      </c>
      <c r="H67" s="24" t="s">
        <v>74</v>
      </c>
      <c r="I67" s="24">
        <v>1</v>
      </c>
    </row>
    <row r="68" spans="1:9" ht="15.75" thickBot="1">
      <c r="A68" s="30">
        <v>201257</v>
      </c>
      <c r="B68" s="23" t="s">
        <v>129</v>
      </c>
      <c r="C68" s="24" t="s">
        <v>111</v>
      </c>
      <c r="D68" s="20" t="s">
        <v>131</v>
      </c>
      <c r="E68" s="25">
        <v>9.84</v>
      </c>
      <c r="F68" s="26">
        <v>11</v>
      </c>
      <c r="G68" s="26">
        <f t="shared" si="1"/>
        <v>1.1600000000000001</v>
      </c>
      <c r="H68" s="24" t="s">
        <v>74</v>
      </c>
      <c r="I68" s="24">
        <v>1</v>
      </c>
    </row>
    <row r="69" spans="1:9" ht="15.75" thickBot="1">
      <c r="A69" s="30">
        <v>201258</v>
      </c>
      <c r="B69" s="23" t="s">
        <v>132</v>
      </c>
      <c r="C69" s="24" t="s">
        <v>90</v>
      </c>
      <c r="D69" s="20" t="s">
        <v>133</v>
      </c>
      <c r="E69" s="25">
        <v>8.17</v>
      </c>
      <c r="F69" s="26">
        <v>8.5</v>
      </c>
      <c r="G69" s="26">
        <f t="shared" si="1"/>
        <v>0.33000000000000007</v>
      </c>
      <c r="H69" s="24" t="s">
        <v>74</v>
      </c>
      <c r="I69" s="24">
        <v>1</v>
      </c>
    </row>
    <row r="70" spans="1:9" ht="15.75" thickBot="1">
      <c r="A70" s="31">
        <v>305915</v>
      </c>
      <c r="B70" s="23" t="s">
        <v>134</v>
      </c>
      <c r="C70" s="24" t="s">
        <v>46</v>
      </c>
      <c r="D70" s="20"/>
      <c r="E70" s="25">
        <v>10.5</v>
      </c>
      <c r="F70" s="26">
        <v>11</v>
      </c>
      <c r="G70" s="26">
        <f t="shared" ref="G70:G101" si="2">(F70-E70)</f>
        <v>0.5</v>
      </c>
      <c r="H70" s="24" t="s">
        <v>41</v>
      </c>
      <c r="I70" s="24">
        <v>1</v>
      </c>
    </row>
    <row r="71" spans="1:9" ht="15.75" thickBot="1">
      <c r="A71" s="30">
        <v>342500</v>
      </c>
      <c r="B71" s="23" t="s">
        <v>135</v>
      </c>
      <c r="C71" s="24" t="s">
        <v>90</v>
      </c>
      <c r="D71" s="20" t="s">
        <v>136</v>
      </c>
      <c r="E71" s="25">
        <v>8</v>
      </c>
      <c r="F71" s="26">
        <v>10</v>
      </c>
      <c r="G71" s="26">
        <f t="shared" si="2"/>
        <v>2</v>
      </c>
      <c r="H71" s="24" t="s">
        <v>64</v>
      </c>
      <c r="I71" s="24">
        <v>1</v>
      </c>
    </row>
    <row r="72" spans="1:9" ht="15.75" thickBot="1">
      <c r="A72" s="31">
        <v>352903</v>
      </c>
      <c r="B72" s="23" t="s">
        <v>137</v>
      </c>
      <c r="C72" s="24" t="s">
        <v>39</v>
      </c>
      <c r="D72" s="20" t="s">
        <v>138</v>
      </c>
      <c r="E72" s="25">
        <v>6.12</v>
      </c>
      <c r="F72" s="26">
        <v>7.5</v>
      </c>
      <c r="G72" s="26">
        <f t="shared" si="2"/>
        <v>1.38</v>
      </c>
      <c r="H72" s="24" t="s">
        <v>59</v>
      </c>
      <c r="I72" s="24">
        <v>1</v>
      </c>
    </row>
    <row r="73" spans="1:9" ht="15.75" thickBot="1">
      <c r="A73" s="31">
        <v>352919</v>
      </c>
      <c r="B73" s="23" t="s">
        <v>137</v>
      </c>
      <c r="C73" s="24" t="s">
        <v>90</v>
      </c>
      <c r="D73" s="20" t="s">
        <v>139</v>
      </c>
      <c r="E73" s="25">
        <v>9.42</v>
      </c>
      <c r="F73" s="26">
        <v>11</v>
      </c>
      <c r="G73" s="26">
        <f t="shared" si="2"/>
        <v>1.58</v>
      </c>
      <c r="H73" s="24" t="s">
        <v>59</v>
      </c>
      <c r="I73" s="24">
        <v>1</v>
      </c>
    </row>
    <row r="74" spans="1:9" ht="15.75" thickBot="1">
      <c r="A74" s="31">
        <v>410322</v>
      </c>
      <c r="B74" s="23" t="s">
        <v>140</v>
      </c>
      <c r="C74" s="24" t="s">
        <v>90</v>
      </c>
      <c r="D74" s="20" t="s">
        <v>141</v>
      </c>
      <c r="E74" s="25">
        <v>32.72</v>
      </c>
      <c r="F74" s="26">
        <v>33</v>
      </c>
      <c r="G74" s="26">
        <f t="shared" si="2"/>
        <v>0.28000000000000114</v>
      </c>
      <c r="H74" s="24" t="s">
        <v>41</v>
      </c>
      <c r="I74" s="24">
        <v>1</v>
      </c>
    </row>
    <row r="75" spans="1:9" ht="15.75" thickBot="1">
      <c r="A75" s="31">
        <v>410323</v>
      </c>
      <c r="B75" s="23" t="s">
        <v>140</v>
      </c>
      <c r="C75" s="24" t="s">
        <v>39</v>
      </c>
      <c r="D75" s="20" t="s">
        <v>142</v>
      </c>
      <c r="E75" s="25">
        <v>42.54</v>
      </c>
      <c r="F75" s="26">
        <v>43</v>
      </c>
      <c r="G75" s="26">
        <f t="shared" si="2"/>
        <v>0.46000000000000085</v>
      </c>
      <c r="H75" s="24" t="s">
        <v>41</v>
      </c>
      <c r="I75" s="24">
        <v>1</v>
      </c>
    </row>
    <row r="76" spans="1:9" ht="15.75" thickBot="1">
      <c r="A76" s="30">
        <v>410555</v>
      </c>
      <c r="B76" s="23" t="s">
        <v>135</v>
      </c>
      <c r="C76" s="24" t="s">
        <v>46</v>
      </c>
      <c r="D76" s="20" t="s">
        <v>82</v>
      </c>
      <c r="E76" s="25">
        <v>5.5</v>
      </c>
      <c r="F76" s="26">
        <v>7</v>
      </c>
      <c r="G76" s="26">
        <f t="shared" si="2"/>
        <v>1.5</v>
      </c>
      <c r="H76" s="24" t="s">
        <v>64</v>
      </c>
      <c r="I76" s="24">
        <v>5</v>
      </c>
    </row>
    <row r="77" spans="1:9" ht="15.75" thickBot="1">
      <c r="A77" s="30">
        <v>416686</v>
      </c>
      <c r="B77" s="23" t="s">
        <v>143</v>
      </c>
      <c r="C77" s="24" t="s">
        <v>46</v>
      </c>
      <c r="D77" s="20" t="s">
        <v>61</v>
      </c>
      <c r="E77" s="25">
        <v>5.5</v>
      </c>
      <c r="F77" s="26">
        <v>6</v>
      </c>
      <c r="G77" s="26">
        <f t="shared" si="2"/>
        <v>0.5</v>
      </c>
      <c r="H77" s="24" t="s">
        <v>74</v>
      </c>
      <c r="I77" s="24">
        <v>2</v>
      </c>
    </row>
    <row r="78" spans="1:9" ht="15.75" thickBot="1">
      <c r="A78" s="31">
        <v>420913</v>
      </c>
      <c r="B78" s="23" t="s">
        <v>144</v>
      </c>
      <c r="C78" s="24" t="s">
        <v>90</v>
      </c>
      <c r="D78" s="20"/>
      <c r="E78" s="25">
        <v>6.35</v>
      </c>
      <c r="F78" s="26">
        <v>8</v>
      </c>
      <c r="G78" s="26">
        <f t="shared" si="2"/>
        <v>1.6500000000000004</v>
      </c>
      <c r="H78" s="24" t="s">
        <v>41</v>
      </c>
      <c r="I78" s="24">
        <v>2</v>
      </c>
    </row>
    <row r="79" spans="1:9" ht="15.75" thickBot="1">
      <c r="A79" s="30">
        <v>422611</v>
      </c>
      <c r="B79" s="23" t="s">
        <v>145</v>
      </c>
      <c r="C79" s="24" t="s">
        <v>46</v>
      </c>
      <c r="D79" s="20"/>
      <c r="E79" s="25">
        <v>14.58</v>
      </c>
      <c r="F79" s="26">
        <v>16</v>
      </c>
      <c r="G79" s="26">
        <f t="shared" si="2"/>
        <v>1.42</v>
      </c>
      <c r="H79" s="24" t="s">
        <v>41</v>
      </c>
      <c r="I79" s="24">
        <v>2</v>
      </c>
    </row>
    <row r="80" spans="1:9" ht="15.75" thickBot="1">
      <c r="A80" s="30">
        <v>440566</v>
      </c>
      <c r="B80" s="23" t="s">
        <v>146</v>
      </c>
      <c r="C80" s="24" t="s">
        <v>46</v>
      </c>
      <c r="D80" s="20"/>
      <c r="E80" s="25">
        <v>4.33</v>
      </c>
      <c r="F80" s="26">
        <v>4</v>
      </c>
      <c r="G80" s="26">
        <f t="shared" si="2"/>
        <v>-0.33000000000000007</v>
      </c>
      <c r="H80" s="24" t="s">
        <v>41</v>
      </c>
      <c r="I80" s="24">
        <v>2</v>
      </c>
    </row>
    <row r="81" spans="1:9" ht="15.75" thickBot="1">
      <c r="A81" s="31">
        <v>480355</v>
      </c>
      <c r="B81" s="23" t="s">
        <v>147</v>
      </c>
      <c r="C81" s="24" t="s">
        <v>148</v>
      </c>
      <c r="D81" s="20"/>
      <c r="E81" s="25">
        <v>7.5</v>
      </c>
      <c r="F81" s="26">
        <v>8</v>
      </c>
      <c r="G81" s="26">
        <f t="shared" si="2"/>
        <v>0.5</v>
      </c>
      <c r="H81" s="24" t="s">
        <v>59</v>
      </c>
      <c r="I81" s="24">
        <v>1</v>
      </c>
    </row>
    <row r="82" spans="1:9" ht="15.75" thickBot="1">
      <c r="A82" s="30">
        <v>508031</v>
      </c>
      <c r="B82" s="23" t="s">
        <v>66</v>
      </c>
      <c r="C82" s="24" t="s">
        <v>67</v>
      </c>
      <c r="D82" s="20">
        <v>30</v>
      </c>
      <c r="E82" s="25">
        <v>4.93</v>
      </c>
      <c r="F82" s="26">
        <v>6</v>
      </c>
      <c r="G82" s="26">
        <f t="shared" si="2"/>
        <v>1.0700000000000003</v>
      </c>
      <c r="H82" s="24" t="s">
        <v>68</v>
      </c>
      <c r="I82" s="24">
        <v>1</v>
      </c>
    </row>
    <row r="83" spans="1:9" ht="15.75" thickBot="1">
      <c r="A83" s="30">
        <v>508033</v>
      </c>
      <c r="B83" s="23" t="s">
        <v>66</v>
      </c>
      <c r="C83" s="24" t="s">
        <v>67</v>
      </c>
      <c r="D83" s="20">
        <v>40</v>
      </c>
      <c r="E83" s="25">
        <v>6</v>
      </c>
      <c r="F83" s="26">
        <v>8</v>
      </c>
      <c r="G83" s="26">
        <f t="shared" si="2"/>
        <v>2</v>
      </c>
      <c r="H83" s="24" t="s">
        <v>68</v>
      </c>
      <c r="I83" s="24">
        <v>1</v>
      </c>
    </row>
    <row r="84" spans="1:9" ht="15.75" thickBot="1">
      <c r="A84" s="30">
        <v>508812</v>
      </c>
      <c r="B84" s="23" t="s">
        <v>149</v>
      </c>
      <c r="C84" s="24" t="s">
        <v>67</v>
      </c>
      <c r="D84" s="20">
        <v>35</v>
      </c>
      <c r="E84" s="25">
        <v>5.63</v>
      </c>
      <c r="F84" s="26">
        <v>7</v>
      </c>
      <c r="G84" s="26">
        <f t="shared" si="2"/>
        <v>1.37</v>
      </c>
      <c r="H84" s="24" t="s">
        <v>68</v>
      </c>
      <c r="I84" s="24">
        <v>3</v>
      </c>
    </row>
    <row r="85" spans="1:9" ht="15.75" thickBot="1">
      <c r="A85" s="30">
        <v>508813</v>
      </c>
      <c r="B85" s="23" t="s">
        <v>149</v>
      </c>
      <c r="C85" s="24" t="s">
        <v>67</v>
      </c>
      <c r="D85" s="20">
        <v>40</v>
      </c>
      <c r="E85" s="25">
        <v>5.99</v>
      </c>
      <c r="F85" s="26">
        <v>7</v>
      </c>
      <c r="G85" s="26">
        <f t="shared" si="2"/>
        <v>1.0099999999999998</v>
      </c>
      <c r="H85" s="24" t="s">
        <v>68</v>
      </c>
      <c r="I85" s="24">
        <v>1</v>
      </c>
    </row>
    <row r="86" spans="1:9" ht="15.75" thickBot="1">
      <c r="A86" s="30">
        <v>509803</v>
      </c>
      <c r="B86" s="23" t="s">
        <v>150</v>
      </c>
      <c r="C86" s="24" t="s">
        <v>67</v>
      </c>
      <c r="D86" s="20">
        <v>40</v>
      </c>
      <c r="E86" s="25">
        <v>12.38</v>
      </c>
      <c r="F86" s="26">
        <v>11.5</v>
      </c>
      <c r="G86" s="26">
        <f t="shared" si="2"/>
        <v>-0.88000000000000078</v>
      </c>
      <c r="H86" s="24" t="s">
        <v>68</v>
      </c>
      <c r="I86" s="24">
        <v>1</v>
      </c>
    </row>
    <row r="87" spans="1:9" ht="15.75" thickBot="1">
      <c r="A87" s="30">
        <v>509811</v>
      </c>
      <c r="B87" s="23" t="s">
        <v>149</v>
      </c>
      <c r="C87" s="24" t="s">
        <v>67</v>
      </c>
      <c r="D87" s="20">
        <v>45</v>
      </c>
      <c r="E87" s="25">
        <v>6.06</v>
      </c>
      <c r="F87" s="26">
        <v>7</v>
      </c>
      <c r="G87" s="26">
        <f t="shared" si="2"/>
        <v>0.94000000000000039</v>
      </c>
      <c r="H87" s="24" t="s">
        <v>68</v>
      </c>
      <c r="I87" s="24">
        <v>2</v>
      </c>
    </row>
    <row r="88" spans="1:9" ht="15.75" thickBot="1">
      <c r="A88" s="30">
        <v>509817</v>
      </c>
      <c r="B88" s="23" t="s">
        <v>151</v>
      </c>
      <c r="C88" s="24" t="s">
        <v>152</v>
      </c>
      <c r="D88" s="20">
        <v>45</v>
      </c>
      <c r="E88" s="25">
        <v>20.78</v>
      </c>
      <c r="F88" s="26">
        <v>21</v>
      </c>
      <c r="G88" s="26">
        <f t="shared" si="2"/>
        <v>0.21999999999999886</v>
      </c>
      <c r="H88" s="24" t="s">
        <v>68</v>
      </c>
      <c r="I88" s="24">
        <v>1</v>
      </c>
    </row>
    <row r="89" spans="1:9" ht="15.75" thickBot="1">
      <c r="A89" s="30">
        <v>509818</v>
      </c>
      <c r="B89" s="23" t="s">
        <v>151</v>
      </c>
      <c r="C89" s="24" t="s">
        <v>152</v>
      </c>
      <c r="D89" s="20">
        <v>50</v>
      </c>
      <c r="E89" s="25">
        <v>22.26</v>
      </c>
      <c r="F89" s="26">
        <v>23</v>
      </c>
      <c r="G89" s="26">
        <f t="shared" si="2"/>
        <v>0.73999999999999844</v>
      </c>
      <c r="H89" s="24" t="s">
        <v>68</v>
      </c>
      <c r="I89" s="24">
        <v>1</v>
      </c>
    </row>
    <row r="90" spans="1:9" ht="15.75" thickBot="1">
      <c r="A90" s="30">
        <v>509904</v>
      </c>
      <c r="B90" s="23" t="s">
        <v>151</v>
      </c>
      <c r="C90" s="24" t="s">
        <v>67</v>
      </c>
      <c r="D90" s="20">
        <v>60</v>
      </c>
      <c r="E90" s="25">
        <v>13.61</v>
      </c>
      <c r="F90" s="26">
        <v>10</v>
      </c>
      <c r="G90" s="26">
        <f t="shared" si="2"/>
        <v>-3.6099999999999994</v>
      </c>
      <c r="H90" s="24" t="s">
        <v>68</v>
      </c>
      <c r="I90" s="24">
        <v>1</v>
      </c>
    </row>
    <row r="91" spans="1:9" ht="15.75" thickBot="1">
      <c r="A91" s="30">
        <v>515065</v>
      </c>
      <c r="B91" s="23" t="s">
        <v>153</v>
      </c>
      <c r="C91" s="24" t="s">
        <v>67</v>
      </c>
      <c r="D91" s="20">
        <v>62</v>
      </c>
      <c r="E91" s="25">
        <v>6.17</v>
      </c>
      <c r="F91" s="26">
        <v>7</v>
      </c>
      <c r="G91" s="26">
        <f t="shared" si="2"/>
        <v>0.83000000000000007</v>
      </c>
      <c r="H91" s="24" t="s">
        <v>68</v>
      </c>
      <c r="I91" s="24">
        <v>1</v>
      </c>
    </row>
    <row r="92" spans="1:9" ht="15.75" thickBot="1">
      <c r="A92" s="30">
        <v>515066</v>
      </c>
      <c r="B92" s="23" t="s">
        <v>153</v>
      </c>
      <c r="C92" s="24" t="s">
        <v>67</v>
      </c>
      <c r="D92" s="20">
        <v>66</v>
      </c>
      <c r="E92" s="25">
        <v>6.64</v>
      </c>
      <c r="F92" s="26">
        <v>7</v>
      </c>
      <c r="G92" s="26">
        <f t="shared" si="2"/>
        <v>0.36000000000000032</v>
      </c>
      <c r="H92" s="24" t="s">
        <v>68</v>
      </c>
      <c r="I92" s="24">
        <v>1</v>
      </c>
    </row>
    <row r="93" spans="1:9" ht="15.75" thickBot="1">
      <c r="A93" s="30">
        <v>516031</v>
      </c>
      <c r="B93" s="23" t="s">
        <v>154</v>
      </c>
      <c r="C93" s="24" t="s">
        <v>67</v>
      </c>
      <c r="D93" s="20">
        <v>51</v>
      </c>
      <c r="E93" s="25">
        <v>3.78</v>
      </c>
      <c r="F93" s="26">
        <v>4</v>
      </c>
      <c r="G93" s="26">
        <f t="shared" si="2"/>
        <v>0.2200000000000002</v>
      </c>
      <c r="H93" s="24" t="s">
        <v>68</v>
      </c>
      <c r="I93" s="24">
        <v>1</v>
      </c>
    </row>
    <row r="94" spans="1:9" ht="15.75" thickBot="1">
      <c r="A94" s="30">
        <v>516032</v>
      </c>
      <c r="B94" s="23" t="s">
        <v>154</v>
      </c>
      <c r="C94" s="24" t="s">
        <v>67</v>
      </c>
      <c r="D94" s="20">
        <v>59</v>
      </c>
      <c r="E94" s="25">
        <v>4.07</v>
      </c>
      <c r="F94" s="26">
        <v>4</v>
      </c>
      <c r="G94" s="26">
        <f t="shared" si="2"/>
        <v>-7.0000000000000284E-2</v>
      </c>
      <c r="H94" s="24" t="s">
        <v>68</v>
      </c>
      <c r="I94" s="24">
        <v>1</v>
      </c>
    </row>
    <row r="95" spans="1:9" ht="15.75" thickBot="1">
      <c r="A95" s="30">
        <v>516037</v>
      </c>
      <c r="B95" s="23" t="s">
        <v>154</v>
      </c>
      <c r="C95" s="24" t="s">
        <v>67</v>
      </c>
      <c r="D95" s="20">
        <v>80</v>
      </c>
      <c r="E95" s="25">
        <v>6.22</v>
      </c>
      <c r="F95" s="26">
        <v>6</v>
      </c>
      <c r="G95" s="26">
        <f t="shared" si="2"/>
        <v>-0.21999999999999975</v>
      </c>
      <c r="H95" s="24" t="s">
        <v>68</v>
      </c>
      <c r="I95" s="24">
        <v>1</v>
      </c>
    </row>
    <row r="96" spans="1:9" ht="15.75" thickBot="1">
      <c r="A96" s="30">
        <v>516047</v>
      </c>
      <c r="B96" s="23" t="s">
        <v>155</v>
      </c>
      <c r="C96" s="24" t="s">
        <v>67</v>
      </c>
      <c r="D96" s="20">
        <v>80</v>
      </c>
      <c r="E96" s="25">
        <v>10.4</v>
      </c>
      <c r="F96" s="26">
        <v>9</v>
      </c>
      <c r="G96" s="26">
        <f t="shared" si="2"/>
        <v>-1.4000000000000004</v>
      </c>
      <c r="H96" s="24" t="s">
        <v>68</v>
      </c>
      <c r="I96" s="24">
        <v>1</v>
      </c>
    </row>
    <row r="97" spans="1:9" ht="15.75" thickBot="1">
      <c r="A97" s="30">
        <v>516194</v>
      </c>
      <c r="B97" s="23" t="s">
        <v>153</v>
      </c>
      <c r="C97" s="24" t="s">
        <v>67</v>
      </c>
      <c r="D97" s="20">
        <v>35</v>
      </c>
      <c r="E97" s="25">
        <v>5.88</v>
      </c>
      <c r="F97" s="26">
        <v>7</v>
      </c>
      <c r="G97" s="26">
        <f t="shared" si="2"/>
        <v>1.1200000000000001</v>
      </c>
      <c r="H97" s="24" t="s">
        <v>68</v>
      </c>
      <c r="I97" s="24">
        <v>2</v>
      </c>
    </row>
    <row r="98" spans="1:9" ht="15.75" thickBot="1">
      <c r="A98" s="30">
        <v>516195</v>
      </c>
      <c r="B98" s="23" t="s">
        <v>153</v>
      </c>
      <c r="C98" s="24" t="s">
        <v>67</v>
      </c>
      <c r="D98" s="20">
        <v>40</v>
      </c>
      <c r="E98" s="25">
        <v>6.25</v>
      </c>
      <c r="F98" s="26">
        <v>7</v>
      </c>
      <c r="G98" s="26">
        <f t="shared" si="2"/>
        <v>0.75</v>
      </c>
      <c r="H98" s="24" t="s">
        <v>68</v>
      </c>
      <c r="I98" s="24">
        <v>1</v>
      </c>
    </row>
    <row r="99" spans="1:9" ht="15.75" thickBot="1">
      <c r="A99" s="30">
        <v>516613</v>
      </c>
      <c r="B99" s="23" t="s">
        <v>155</v>
      </c>
      <c r="C99" s="24" t="s">
        <v>67</v>
      </c>
      <c r="D99" s="20">
        <v>61</v>
      </c>
      <c r="E99" s="25">
        <v>8.18</v>
      </c>
      <c r="F99" s="26">
        <v>7</v>
      </c>
      <c r="G99" s="26">
        <f t="shared" si="2"/>
        <v>-1.1799999999999997</v>
      </c>
      <c r="H99" s="24" t="s">
        <v>68</v>
      </c>
      <c r="I99" s="24">
        <v>1</v>
      </c>
    </row>
    <row r="100" spans="1:9" ht="15.75" thickBot="1">
      <c r="A100" s="30">
        <v>516614</v>
      </c>
      <c r="B100" s="23" t="s">
        <v>155</v>
      </c>
      <c r="C100" s="24" t="s">
        <v>67</v>
      </c>
      <c r="D100" s="20">
        <v>65</v>
      </c>
      <c r="E100" s="25">
        <v>8.42</v>
      </c>
      <c r="F100" s="26">
        <v>8</v>
      </c>
      <c r="G100" s="26">
        <f t="shared" si="2"/>
        <v>-0.41999999999999993</v>
      </c>
      <c r="H100" s="24" t="s">
        <v>68</v>
      </c>
      <c r="I100" s="24">
        <v>1</v>
      </c>
    </row>
    <row r="101" spans="1:9" ht="15.75" thickBot="1">
      <c r="A101" s="30">
        <v>516615</v>
      </c>
      <c r="B101" s="23" t="s">
        <v>155</v>
      </c>
      <c r="C101" s="24" t="s">
        <v>67</v>
      </c>
      <c r="D101" s="20">
        <v>68</v>
      </c>
      <c r="E101" s="25">
        <v>8.74</v>
      </c>
      <c r="F101" s="26">
        <v>11</v>
      </c>
      <c r="G101" s="26">
        <f t="shared" si="2"/>
        <v>2.2599999999999998</v>
      </c>
      <c r="H101" s="24" t="s">
        <v>68</v>
      </c>
      <c r="I101" s="24">
        <v>2</v>
      </c>
    </row>
    <row r="102" spans="1:9" ht="15.75" thickBot="1">
      <c r="A102" s="30">
        <v>560589</v>
      </c>
      <c r="B102" s="23" t="s">
        <v>156</v>
      </c>
      <c r="C102" s="24" t="s">
        <v>43</v>
      </c>
      <c r="D102" s="20">
        <v>47</v>
      </c>
      <c r="E102" s="25">
        <v>4.5</v>
      </c>
      <c r="F102" s="26">
        <v>5</v>
      </c>
      <c r="G102" s="26">
        <f t="shared" ref="G102:G133" si="3">(F102-E102)</f>
        <v>0.5</v>
      </c>
      <c r="H102" s="24" t="s">
        <v>68</v>
      </c>
      <c r="I102" s="24">
        <v>1</v>
      </c>
    </row>
    <row r="103" spans="1:9" ht="15.75" thickBot="1">
      <c r="A103" s="30">
        <v>560592</v>
      </c>
      <c r="B103" s="23" t="s">
        <v>69</v>
      </c>
      <c r="C103" s="24" t="s">
        <v>90</v>
      </c>
      <c r="D103" s="20">
        <v>52</v>
      </c>
      <c r="E103" s="25">
        <v>5.5</v>
      </c>
      <c r="F103" s="26">
        <v>6</v>
      </c>
      <c r="G103" s="26">
        <f t="shared" si="3"/>
        <v>0.5</v>
      </c>
      <c r="H103" s="24" t="s">
        <v>68</v>
      </c>
      <c r="I103" s="24">
        <v>1</v>
      </c>
    </row>
    <row r="104" spans="1:9" ht="15.75" thickBot="1">
      <c r="A104" s="30">
        <v>561005</v>
      </c>
      <c r="B104" s="23" t="s">
        <v>157</v>
      </c>
      <c r="C104" s="24" t="s">
        <v>111</v>
      </c>
      <c r="D104" s="20" t="s">
        <v>158</v>
      </c>
      <c r="E104" s="25">
        <v>8.23</v>
      </c>
      <c r="F104" s="26">
        <v>10</v>
      </c>
      <c r="G104" s="26">
        <f t="shared" si="3"/>
        <v>1.7699999999999996</v>
      </c>
      <c r="H104" s="24" t="s">
        <v>68</v>
      </c>
      <c r="I104" s="24">
        <v>1</v>
      </c>
    </row>
    <row r="105" spans="1:9" ht="15.75" thickBot="1">
      <c r="A105" s="30">
        <v>561006</v>
      </c>
      <c r="B105" s="23" t="s">
        <v>157</v>
      </c>
      <c r="C105" s="24" t="s">
        <v>111</v>
      </c>
      <c r="D105" s="20" t="s">
        <v>159</v>
      </c>
      <c r="E105" s="25">
        <v>8.6</v>
      </c>
      <c r="F105" s="26">
        <v>10</v>
      </c>
      <c r="G105" s="26">
        <f t="shared" si="3"/>
        <v>1.4000000000000004</v>
      </c>
      <c r="H105" s="24" t="s">
        <v>68</v>
      </c>
      <c r="I105" s="24">
        <v>1</v>
      </c>
    </row>
    <row r="106" spans="1:9" ht="15.75" thickBot="1">
      <c r="A106" s="30">
        <v>561127</v>
      </c>
      <c r="B106" s="23" t="s">
        <v>160</v>
      </c>
      <c r="C106" s="24" t="s">
        <v>46</v>
      </c>
      <c r="D106" s="20">
        <v>3</v>
      </c>
      <c r="E106" s="25">
        <v>14.26</v>
      </c>
      <c r="F106" s="26">
        <v>6</v>
      </c>
      <c r="G106" s="26">
        <f t="shared" si="3"/>
        <v>-8.26</v>
      </c>
      <c r="H106" s="24" t="s">
        <v>68</v>
      </c>
      <c r="I106" s="24">
        <v>1</v>
      </c>
    </row>
    <row r="107" spans="1:9" ht="15.75" thickBot="1">
      <c r="A107" s="30">
        <v>561323</v>
      </c>
      <c r="B107" s="23" t="s">
        <v>161</v>
      </c>
      <c r="C107" s="24" t="s">
        <v>111</v>
      </c>
      <c r="D107" s="20" t="s">
        <v>159</v>
      </c>
      <c r="E107" s="25">
        <v>15.12</v>
      </c>
      <c r="F107" s="26">
        <v>16.5</v>
      </c>
      <c r="G107" s="26">
        <f t="shared" si="3"/>
        <v>1.3800000000000008</v>
      </c>
      <c r="H107" s="24" t="s">
        <v>68</v>
      </c>
      <c r="I107" s="24">
        <v>1</v>
      </c>
    </row>
    <row r="108" spans="1:9" ht="15.75" thickBot="1">
      <c r="A108" s="30">
        <v>561440</v>
      </c>
      <c r="B108" s="23" t="s">
        <v>162</v>
      </c>
      <c r="C108" s="24" t="s">
        <v>46</v>
      </c>
      <c r="D108" s="20" t="s">
        <v>163</v>
      </c>
      <c r="E108" s="25">
        <v>4.88</v>
      </c>
      <c r="F108" s="26">
        <v>5.5</v>
      </c>
      <c r="G108" s="26">
        <f t="shared" si="3"/>
        <v>0.62000000000000011</v>
      </c>
      <c r="H108" s="24" t="s">
        <v>68</v>
      </c>
      <c r="I108" s="24">
        <v>1</v>
      </c>
    </row>
    <row r="109" spans="1:9" ht="15.75" thickBot="1">
      <c r="A109" s="30">
        <v>566500</v>
      </c>
      <c r="B109" s="23" t="s">
        <v>162</v>
      </c>
      <c r="C109" s="24" t="s">
        <v>90</v>
      </c>
      <c r="D109" s="20" t="s">
        <v>164</v>
      </c>
      <c r="E109" s="25">
        <v>2.16</v>
      </c>
      <c r="F109" s="26">
        <v>5</v>
      </c>
      <c r="G109" s="26">
        <f t="shared" si="3"/>
        <v>2.84</v>
      </c>
      <c r="H109" s="24" t="s">
        <v>68</v>
      </c>
      <c r="I109" s="24">
        <v>3</v>
      </c>
    </row>
    <row r="110" spans="1:9" ht="15.75" thickBot="1">
      <c r="A110" s="30">
        <v>566800</v>
      </c>
      <c r="B110" s="23" t="s">
        <v>162</v>
      </c>
      <c r="C110" s="24" t="s">
        <v>90</v>
      </c>
      <c r="D110" s="20" t="s">
        <v>165</v>
      </c>
      <c r="E110" s="25">
        <v>3.29</v>
      </c>
      <c r="F110" s="26">
        <v>4</v>
      </c>
      <c r="G110" s="26">
        <f t="shared" si="3"/>
        <v>0.71</v>
      </c>
      <c r="H110" s="24" t="s">
        <v>68</v>
      </c>
      <c r="I110" s="24">
        <v>2</v>
      </c>
    </row>
    <row r="111" spans="1:9" ht="15.75" thickBot="1">
      <c r="A111" s="30">
        <v>578301</v>
      </c>
      <c r="B111" s="23" t="s">
        <v>166</v>
      </c>
      <c r="C111" s="24" t="s">
        <v>43</v>
      </c>
      <c r="D111" s="20" t="s">
        <v>167</v>
      </c>
      <c r="E111" s="25">
        <v>5.09</v>
      </c>
      <c r="F111" s="26">
        <v>6.5</v>
      </c>
      <c r="G111" s="26">
        <f t="shared" si="3"/>
        <v>1.4100000000000001</v>
      </c>
      <c r="H111" s="24" t="s">
        <v>68</v>
      </c>
      <c r="I111" s="24">
        <v>1</v>
      </c>
    </row>
    <row r="112" spans="1:9" ht="15.75" thickBot="1">
      <c r="A112" s="30">
        <v>578304</v>
      </c>
      <c r="B112" s="23" t="s">
        <v>166</v>
      </c>
      <c r="C112" s="24" t="s">
        <v>43</v>
      </c>
      <c r="D112" s="20" t="s">
        <v>168</v>
      </c>
      <c r="E112" s="25">
        <v>5.28</v>
      </c>
      <c r="F112" s="26">
        <v>6.5</v>
      </c>
      <c r="G112" s="26">
        <f t="shared" si="3"/>
        <v>1.2199999999999998</v>
      </c>
      <c r="H112" s="24" t="s">
        <v>68</v>
      </c>
      <c r="I112" s="24">
        <v>1</v>
      </c>
    </row>
    <row r="113" spans="1:9" ht="15.75" thickBot="1">
      <c r="A113" s="30">
        <v>578314</v>
      </c>
      <c r="B113" s="23" t="s">
        <v>166</v>
      </c>
      <c r="C113" s="24" t="s">
        <v>43</v>
      </c>
      <c r="D113" s="20" t="s">
        <v>169</v>
      </c>
      <c r="E113" s="25">
        <v>7.22</v>
      </c>
      <c r="F113" s="26">
        <v>8.5</v>
      </c>
      <c r="G113" s="26">
        <f t="shared" si="3"/>
        <v>1.2800000000000002</v>
      </c>
      <c r="H113" s="24" t="s">
        <v>68</v>
      </c>
      <c r="I113" s="24">
        <v>1</v>
      </c>
    </row>
    <row r="114" spans="1:9" ht="15.75" thickBot="1">
      <c r="A114" s="30">
        <v>578320</v>
      </c>
      <c r="B114" s="23" t="s">
        <v>170</v>
      </c>
      <c r="C114" s="24" t="s">
        <v>80</v>
      </c>
      <c r="D114" s="20" t="s">
        <v>167</v>
      </c>
      <c r="E114" s="25">
        <v>6.47</v>
      </c>
      <c r="F114" s="26">
        <v>7.5</v>
      </c>
      <c r="G114" s="26">
        <f t="shared" si="3"/>
        <v>1.0300000000000002</v>
      </c>
      <c r="H114" s="24" t="s">
        <v>68</v>
      </c>
      <c r="I114" s="24">
        <v>2</v>
      </c>
    </row>
    <row r="115" spans="1:9" ht="15.75" thickBot="1">
      <c r="A115" s="30">
        <v>578321</v>
      </c>
      <c r="B115" s="23" t="s">
        <v>170</v>
      </c>
      <c r="C115" s="24" t="s">
        <v>80</v>
      </c>
      <c r="D115" s="20" t="s">
        <v>168</v>
      </c>
      <c r="E115" s="25">
        <v>6.82</v>
      </c>
      <c r="F115" s="26">
        <v>7.5</v>
      </c>
      <c r="G115" s="26">
        <f t="shared" si="3"/>
        <v>0.67999999999999972</v>
      </c>
      <c r="H115" s="24" t="s">
        <v>68</v>
      </c>
      <c r="I115" s="24">
        <v>1</v>
      </c>
    </row>
    <row r="116" spans="1:9" ht="15.75" thickBot="1">
      <c r="A116" s="30">
        <v>578322</v>
      </c>
      <c r="B116" s="23" t="s">
        <v>170</v>
      </c>
      <c r="C116" s="24" t="s">
        <v>80</v>
      </c>
      <c r="D116" s="20" t="s">
        <v>171</v>
      </c>
      <c r="E116" s="25">
        <v>7.24</v>
      </c>
      <c r="F116" s="26">
        <v>8</v>
      </c>
      <c r="G116" s="26">
        <f t="shared" si="3"/>
        <v>0.75999999999999979</v>
      </c>
      <c r="H116" s="24" t="s">
        <v>68</v>
      </c>
      <c r="I116" s="24">
        <v>1</v>
      </c>
    </row>
    <row r="117" spans="1:9" ht="15.75" thickBot="1">
      <c r="A117" s="30">
        <v>578327</v>
      </c>
      <c r="B117" s="23" t="s">
        <v>172</v>
      </c>
      <c r="C117" s="24" t="s">
        <v>80</v>
      </c>
      <c r="D117" s="20" t="s">
        <v>168</v>
      </c>
      <c r="E117" s="25">
        <v>8.1999999999999993</v>
      </c>
      <c r="F117" s="26">
        <v>9</v>
      </c>
      <c r="G117" s="26">
        <f t="shared" si="3"/>
        <v>0.80000000000000071</v>
      </c>
      <c r="H117" s="24" t="s">
        <v>68</v>
      </c>
      <c r="I117" s="24">
        <v>1</v>
      </c>
    </row>
    <row r="118" spans="1:9" ht="15.75" thickBot="1">
      <c r="A118" s="30">
        <v>578328</v>
      </c>
      <c r="B118" s="23" t="s">
        <v>172</v>
      </c>
      <c r="C118" s="24" t="s">
        <v>80</v>
      </c>
      <c r="D118" s="20" t="s">
        <v>171</v>
      </c>
      <c r="E118" s="25">
        <v>8.77</v>
      </c>
      <c r="F118" s="26">
        <v>9</v>
      </c>
      <c r="G118" s="26">
        <f t="shared" si="3"/>
        <v>0.23000000000000043</v>
      </c>
      <c r="H118" s="24" t="s">
        <v>68</v>
      </c>
      <c r="I118" s="24">
        <v>1</v>
      </c>
    </row>
    <row r="119" spans="1:9" ht="15.75" thickBot="1">
      <c r="A119" s="30">
        <v>578334</v>
      </c>
      <c r="B119" s="23" t="s">
        <v>173</v>
      </c>
      <c r="C119" s="24" t="s">
        <v>80</v>
      </c>
      <c r="D119" s="20" t="s">
        <v>174</v>
      </c>
      <c r="E119" s="25">
        <v>7.12</v>
      </c>
      <c r="F119" s="26">
        <v>7.5</v>
      </c>
      <c r="G119" s="26">
        <f t="shared" si="3"/>
        <v>0.37999999999999989</v>
      </c>
      <c r="H119" s="24" t="s">
        <v>68</v>
      </c>
      <c r="I119" s="24">
        <v>1</v>
      </c>
    </row>
    <row r="120" spans="1:9" ht="15.75" thickBot="1">
      <c r="A120" s="30">
        <v>578335</v>
      </c>
      <c r="B120" s="23" t="s">
        <v>173</v>
      </c>
      <c r="C120" s="24" t="s">
        <v>80</v>
      </c>
      <c r="D120" s="20" t="s">
        <v>171</v>
      </c>
      <c r="E120" s="25">
        <v>8.76</v>
      </c>
      <c r="F120" s="26">
        <v>8.5</v>
      </c>
      <c r="G120" s="26">
        <f t="shared" si="3"/>
        <v>-0.25999999999999979</v>
      </c>
      <c r="H120" s="24" t="s">
        <v>68</v>
      </c>
      <c r="I120" s="24">
        <v>1</v>
      </c>
    </row>
    <row r="121" spans="1:9" ht="15.75" thickBot="1">
      <c r="A121" s="30">
        <v>578336</v>
      </c>
      <c r="B121" s="23" t="s">
        <v>173</v>
      </c>
      <c r="C121" s="24" t="s">
        <v>80</v>
      </c>
      <c r="D121" s="20" t="s">
        <v>175</v>
      </c>
      <c r="E121" s="25">
        <v>9.3000000000000007</v>
      </c>
      <c r="F121" s="26">
        <v>9</v>
      </c>
      <c r="G121" s="26">
        <f t="shared" si="3"/>
        <v>-0.30000000000000071</v>
      </c>
      <c r="H121" s="24" t="s">
        <v>68</v>
      </c>
      <c r="I121" s="24">
        <v>1</v>
      </c>
    </row>
    <row r="122" spans="1:9" ht="15.75" thickBot="1">
      <c r="A122" s="30">
        <v>578337</v>
      </c>
      <c r="B122" s="23" t="s">
        <v>173</v>
      </c>
      <c r="C122" s="24" t="s">
        <v>80</v>
      </c>
      <c r="D122" s="20" t="s">
        <v>176</v>
      </c>
      <c r="E122" s="25">
        <v>9.83</v>
      </c>
      <c r="F122" s="26">
        <v>10</v>
      </c>
      <c r="G122" s="26">
        <f t="shared" si="3"/>
        <v>0.16999999999999993</v>
      </c>
      <c r="H122" s="24" t="s">
        <v>68</v>
      </c>
      <c r="I122" s="24">
        <v>1</v>
      </c>
    </row>
    <row r="123" spans="1:9" ht="15.75" thickBot="1">
      <c r="A123" s="30">
        <v>578342</v>
      </c>
      <c r="B123" s="23" t="s">
        <v>173</v>
      </c>
      <c r="C123" s="24" t="s">
        <v>54</v>
      </c>
      <c r="D123" s="20" t="s">
        <v>174</v>
      </c>
      <c r="E123" s="25">
        <v>7.12</v>
      </c>
      <c r="F123" s="26">
        <v>8.5</v>
      </c>
      <c r="G123" s="26">
        <f t="shared" si="3"/>
        <v>1.38</v>
      </c>
      <c r="H123" s="24" t="s">
        <v>68</v>
      </c>
      <c r="I123" s="24">
        <v>1</v>
      </c>
    </row>
    <row r="124" spans="1:9" ht="15.75" thickBot="1">
      <c r="A124" s="30">
        <v>578344</v>
      </c>
      <c r="B124" s="23" t="s">
        <v>173</v>
      </c>
      <c r="C124" s="24" t="s">
        <v>54</v>
      </c>
      <c r="D124" s="20" t="s">
        <v>175</v>
      </c>
      <c r="E124" s="25">
        <v>9.3000000000000007</v>
      </c>
      <c r="F124" s="26">
        <v>11</v>
      </c>
      <c r="G124" s="26">
        <f t="shared" si="3"/>
        <v>1.6999999999999993</v>
      </c>
      <c r="H124" s="24" t="s">
        <v>68</v>
      </c>
      <c r="I124" s="24">
        <v>1</v>
      </c>
    </row>
    <row r="125" spans="1:9" ht="15.75" thickBot="1">
      <c r="A125" s="30">
        <v>578348</v>
      </c>
      <c r="B125" s="23" t="s">
        <v>173</v>
      </c>
      <c r="C125" s="24" t="s">
        <v>39</v>
      </c>
      <c r="D125" s="20" t="s">
        <v>177</v>
      </c>
      <c r="E125" s="25">
        <v>6.17</v>
      </c>
      <c r="F125" s="26">
        <v>7</v>
      </c>
      <c r="G125" s="26">
        <f t="shared" si="3"/>
        <v>0.83000000000000007</v>
      </c>
      <c r="H125" s="24" t="s">
        <v>68</v>
      </c>
      <c r="I125" s="24">
        <v>1</v>
      </c>
    </row>
    <row r="126" spans="1:9" ht="15.75" thickBot="1">
      <c r="A126" s="30">
        <v>578353</v>
      </c>
      <c r="B126" s="23" t="s">
        <v>173</v>
      </c>
      <c r="C126" s="24" t="s">
        <v>39</v>
      </c>
      <c r="D126" s="20" t="s">
        <v>176</v>
      </c>
      <c r="E126" s="25">
        <v>9.83</v>
      </c>
      <c r="F126" s="26">
        <v>11</v>
      </c>
      <c r="G126" s="26">
        <f t="shared" si="3"/>
        <v>1.17</v>
      </c>
      <c r="H126" s="24" t="s">
        <v>68</v>
      </c>
      <c r="I126" s="24">
        <v>1</v>
      </c>
    </row>
    <row r="127" spans="1:9" ht="15.75" thickBot="1">
      <c r="A127" s="30">
        <v>578376</v>
      </c>
      <c r="B127" s="23" t="s">
        <v>178</v>
      </c>
      <c r="C127" s="24" t="s">
        <v>80</v>
      </c>
      <c r="D127" s="20"/>
      <c r="E127" s="25">
        <v>25.69</v>
      </c>
      <c r="F127" s="26">
        <v>26.5</v>
      </c>
      <c r="G127" s="26">
        <f t="shared" si="3"/>
        <v>0.80999999999999872</v>
      </c>
      <c r="H127" s="24" t="s">
        <v>41</v>
      </c>
      <c r="I127" s="24">
        <v>1</v>
      </c>
    </row>
    <row r="128" spans="1:9" ht="15.75" thickBot="1">
      <c r="A128" s="30">
        <v>578377</v>
      </c>
      <c r="B128" s="23" t="s">
        <v>178</v>
      </c>
      <c r="C128" s="24" t="s">
        <v>80</v>
      </c>
      <c r="D128" s="20"/>
      <c r="E128" s="25">
        <v>25.69</v>
      </c>
      <c r="F128" s="26">
        <v>26.5</v>
      </c>
      <c r="G128" s="26">
        <f t="shared" si="3"/>
        <v>0.80999999999999872</v>
      </c>
      <c r="H128" s="24" t="s">
        <v>41</v>
      </c>
      <c r="I128" s="24">
        <v>1</v>
      </c>
    </row>
    <row r="129" spans="1:9" ht="15.75" thickBot="1">
      <c r="A129" s="30">
        <v>579378</v>
      </c>
      <c r="B129" s="23" t="s">
        <v>178</v>
      </c>
      <c r="C129" s="24" t="s">
        <v>80</v>
      </c>
      <c r="D129" s="20"/>
      <c r="E129" s="25">
        <v>25.69</v>
      </c>
      <c r="F129" s="26">
        <v>25.5</v>
      </c>
      <c r="G129" s="26">
        <f t="shared" si="3"/>
        <v>-0.19000000000000128</v>
      </c>
      <c r="H129" s="24" t="s">
        <v>41</v>
      </c>
      <c r="I129" s="24">
        <v>1</v>
      </c>
    </row>
    <row r="130" spans="1:9" ht="15.75" thickBot="1">
      <c r="A130" s="30">
        <v>700320</v>
      </c>
      <c r="B130" s="23" t="s">
        <v>179</v>
      </c>
      <c r="C130" s="24" t="s">
        <v>54</v>
      </c>
      <c r="D130" s="20"/>
      <c r="E130" s="25">
        <v>3.8</v>
      </c>
      <c r="F130" s="26">
        <v>4</v>
      </c>
      <c r="G130" s="26">
        <f t="shared" si="3"/>
        <v>0.20000000000000018</v>
      </c>
      <c r="H130" s="24" t="s">
        <v>41</v>
      </c>
      <c r="I130" s="24">
        <v>4</v>
      </c>
    </row>
    <row r="131" spans="1:9" ht="15.75" thickBot="1">
      <c r="A131" s="30">
        <v>700320</v>
      </c>
      <c r="B131" s="23" t="s">
        <v>179</v>
      </c>
      <c r="C131" s="24" t="s">
        <v>43</v>
      </c>
      <c r="D131" s="20"/>
      <c r="E131" s="25">
        <v>3.8</v>
      </c>
      <c r="F131" s="26">
        <v>4</v>
      </c>
      <c r="G131" s="26">
        <f t="shared" si="3"/>
        <v>0.20000000000000018</v>
      </c>
      <c r="H131" s="24" t="s">
        <v>41</v>
      </c>
      <c r="I131" s="24">
        <v>2</v>
      </c>
    </row>
    <row r="132" spans="1:9" ht="15.75" thickBot="1">
      <c r="A132" s="30">
        <v>700321</v>
      </c>
      <c r="B132" s="23" t="s">
        <v>180</v>
      </c>
      <c r="C132" s="24" t="s">
        <v>39</v>
      </c>
      <c r="D132" s="20"/>
      <c r="E132" s="25">
        <v>5.95</v>
      </c>
      <c r="F132" s="26">
        <v>6</v>
      </c>
      <c r="G132" s="26">
        <f t="shared" si="3"/>
        <v>4.9999999999999822E-2</v>
      </c>
      <c r="H132" s="24" t="s">
        <v>41</v>
      </c>
      <c r="I132" s="24">
        <v>5</v>
      </c>
    </row>
    <row r="133" spans="1:9" ht="15.75" thickBot="1">
      <c r="A133" s="30">
        <v>700322</v>
      </c>
      <c r="B133" s="23" t="s">
        <v>181</v>
      </c>
      <c r="C133" s="24" t="s">
        <v>39</v>
      </c>
      <c r="D133" s="20"/>
      <c r="E133" s="25">
        <v>3.62</v>
      </c>
      <c r="F133" s="26">
        <v>4</v>
      </c>
      <c r="G133" s="26">
        <f t="shared" si="3"/>
        <v>0.37999999999999989</v>
      </c>
      <c r="H133" s="24" t="s">
        <v>41</v>
      </c>
      <c r="I133" s="24">
        <v>4</v>
      </c>
    </row>
    <row r="134" spans="1:9" ht="15.75" thickBot="1">
      <c r="A134" s="30">
        <v>700323</v>
      </c>
      <c r="B134" s="23" t="s">
        <v>182</v>
      </c>
      <c r="C134" s="24" t="s">
        <v>43</v>
      </c>
      <c r="D134" s="20"/>
      <c r="E134" s="25">
        <v>4.58</v>
      </c>
      <c r="F134" s="26">
        <v>4.5</v>
      </c>
      <c r="G134" s="26">
        <f t="shared" ref="G134:G165" si="4">(F134-E134)</f>
        <v>-8.0000000000000071E-2</v>
      </c>
      <c r="H134" s="24" t="s">
        <v>41</v>
      </c>
      <c r="I134" s="24">
        <v>1</v>
      </c>
    </row>
    <row r="135" spans="1:9" ht="15.75" thickBot="1">
      <c r="A135" s="30">
        <v>700326</v>
      </c>
      <c r="B135" s="23" t="s">
        <v>183</v>
      </c>
      <c r="C135" s="24" t="s">
        <v>90</v>
      </c>
      <c r="D135" s="20" t="s">
        <v>184</v>
      </c>
      <c r="E135" s="25">
        <v>8.6199999999999992</v>
      </c>
      <c r="F135" s="26">
        <v>9.5</v>
      </c>
      <c r="G135" s="26">
        <f t="shared" si="4"/>
        <v>0.88000000000000078</v>
      </c>
      <c r="H135" s="24" t="s">
        <v>41</v>
      </c>
      <c r="I135" s="24">
        <v>1</v>
      </c>
    </row>
    <row r="136" spans="1:9" ht="15.75" thickBot="1">
      <c r="A136" s="31">
        <v>700340</v>
      </c>
      <c r="B136" s="23" t="s">
        <v>185</v>
      </c>
      <c r="C136" s="24" t="s">
        <v>39</v>
      </c>
      <c r="D136" s="20"/>
      <c r="E136" s="25">
        <v>10.6</v>
      </c>
      <c r="F136" s="26">
        <v>11</v>
      </c>
      <c r="G136" s="26">
        <f t="shared" si="4"/>
        <v>0.40000000000000036</v>
      </c>
      <c r="H136" s="24" t="s">
        <v>41</v>
      </c>
      <c r="I136" s="24">
        <v>2</v>
      </c>
    </row>
    <row r="137" spans="1:9" ht="15.75" thickBot="1">
      <c r="A137" s="31">
        <v>740037</v>
      </c>
      <c r="B137" s="23" t="s">
        <v>186</v>
      </c>
      <c r="C137" s="24" t="s">
        <v>54</v>
      </c>
      <c r="D137" s="20"/>
      <c r="E137" s="25">
        <v>8.06</v>
      </c>
      <c r="F137" s="26">
        <v>9</v>
      </c>
      <c r="G137" s="26">
        <f t="shared" si="4"/>
        <v>0.9399999999999995</v>
      </c>
      <c r="H137" s="24" t="s">
        <v>59</v>
      </c>
      <c r="I137" s="24">
        <v>1</v>
      </c>
    </row>
    <row r="138" spans="1:9" ht="15.75" thickBot="1">
      <c r="A138" s="31">
        <v>740051</v>
      </c>
      <c r="B138" s="23" t="s">
        <v>187</v>
      </c>
      <c r="C138" s="24" t="s">
        <v>54</v>
      </c>
      <c r="D138" s="20"/>
      <c r="E138" s="25">
        <v>16.87</v>
      </c>
      <c r="F138" s="26">
        <v>18</v>
      </c>
      <c r="G138" s="26">
        <f t="shared" si="4"/>
        <v>1.129999999999999</v>
      </c>
      <c r="H138" s="24" t="s">
        <v>59</v>
      </c>
      <c r="I138" s="24">
        <v>1</v>
      </c>
    </row>
    <row r="139" spans="1:9" ht="15.75" thickBot="1">
      <c r="A139" s="31">
        <v>740072</v>
      </c>
      <c r="B139" s="23" t="s">
        <v>188</v>
      </c>
      <c r="C139" s="24" t="s">
        <v>54</v>
      </c>
      <c r="D139" s="20" t="s">
        <v>58</v>
      </c>
      <c r="E139" s="25">
        <v>5</v>
      </c>
      <c r="F139" s="26">
        <v>5</v>
      </c>
      <c r="G139" s="26">
        <f t="shared" si="4"/>
        <v>0</v>
      </c>
      <c r="H139" s="24" t="s">
        <v>59</v>
      </c>
      <c r="I139" s="24">
        <v>2</v>
      </c>
    </row>
    <row r="140" spans="1:9" ht="15.75" thickBot="1">
      <c r="A140" s="31">
        <v>740091</v>
      </c>
      <c r="B140" s="23" t="s">
        <v>189</v>
      </c>
      <c r="C140" s="24" t="s">
        <v>43</v>
      </c>
      <c r="D140" s="20" t="s">
        <v>58</v>
      </c>
      <c r="E140" s="25">
        <v>7.54</v>
      </c>
      <c r="F140" s="26">
        <v>8.5</v>
      </c>
      <c r="G140" s="26">
        <f t="shared" si="4"/>
        <v>0.96</v>
      </c>
      <c r="H140" s="24" t="s">
        <v>59</v>
      </c>
      <c r="I140" s="24">
        <v>1</v>
      </c>
    </row>
    <row r="141" spans="1:9" ht="15.75" thickBot="1">
      <c r="A141" s="31">
        <v>740092</v>
      </c>
      <c r="B141" s="23" t="s">
        <v>189</v>
      </c>
      <c r="C141" s="24" t="s">
        <v>43</v>
      </c>
      <c r="D141" s="20" t="s">
        <v>109</v>
      </c>
      <c r="E141" s="25">
        <v>9.7200000000000006</v>
      </c>
      <c r="F141" s="26">
        <v>10.5</v>
      </c>
      <c r="G141" s="26">
        <f t="shared" si="4"/>
        <v>0.77999999999999936</v>
      </c>
      <c r="H141" s="24" t="s">
        <v>59</v>
      </c>
      <c r="I141" s="24">
        <v>1</v>
      </c>
    </row>
    <row r="142" spans="1:9" ht="15.75" thickBot="1">
      <c r="A142" s="31">
        <v>740115</v>
      </c>
      <c r="B142" s="23" t="s">
        <v>190</v>
      </c>
      <c r="C142" s="24" t="s">
        <v>54</v>
      </c>
      <c r="D142" s="20" t="s">
        <v>191</v>
      </c>
      <c r="E142" s="25">
        <v>20.12</v>
      </c>
      <c r="F142" s="26">
        <v>21</v>
      </c>
      <c r="G142" s="26">
        <f t="shared" si="4"/>
        <v>0.87999999999999901</v>
      </c>
      <c r="H142" s="24" t="s">
        <v>59</v>
      </c>
      <c r="I142" s="24">
        <v>1</v>
      </c>
    </row>
    <row r="143" spans="1:9" ht="15.75" thickBot="1">
      <c r="A143" s="31">
        <v>750070</v>
      </c>
      <c r="B143" s="23" t="s">
        <v>192</v>
      </c>
      <c r="C143" s="24" t="s">
        <v>54</v>
      </c>
      <c r="D143" s="20" t="s">
        <v>58</v>
      </c>
      <c r="E143" s="25">
        <v>15.4</v>
      </c>
      <c r="F143" s="26">
        <v>14</v>
      </c>
      <c r="G143" s="26">
        <f t="shared" si="4"/>
        <v>-1.4000000000000004</v>
      </c>
      <c r="H143" s="24" t="s">
        <v>59</v>
      </c>
      <c r="I143" s="24">
        <v>1</v>
      </c>
    </row>
    <row r="144" spans="1:9" ht="15.75" thickBot="1">
      <c r="A144" s="31">
        <v>750300</v>
      </c>
      <c r="B144" s="23" t="s">
        <v>193</v>
      </c>
      <c r="C144" s="24" t="s">
        <v>148</v>
      </c>
      <c r="D144" s="20" t="s">
        <v>58</v>
      </c>
      <c r="E144" s="25">
        <v>9.1300000000000008</v>
      </c>
      <c r="F144" s="26">
        <v>9</v>
      </c>
      <c r="G144" s="26">
        <f t="shared" si="4"/>
        <v>-0.13000000000000078</v>
      </c>
      <c r="H144" s="24" t="s">
        <v>59</v>
      </c>
      <c r="I144" s="24">
        <v>1</v>
      </c>
    </row>
    <row r="145" spans="1:9" ht="15.75" thickBot="1">
      <c r="A145" s="31">
        <v>750309</v>
      </c>
      <c r="B145" s="23" t="s">
        <v>194</v>
      </c>
      <c r="C145" s="24" t="s">
        <v>54</v>
      </c>
      <c r="D145" s="20" t="s">
        <v>61</v>
      </c>
      <c r="E145" s="25">
        <v>8.77</v>
      </c>
      <c r="F145" s="26">
        <v>10</v>
      </c>
      <c r="G145" s="26">
        <f t="shared" si="4"/>
        <v>1.2300000000000004</v>
      </c>
      <c r="H145" s="24" t="s">
        <v>59</v>
      </c>
      <c r="I145" s="24">
        <v>1</v>
      </c>
    </row>
    <row r="146" spans="1:9" ht="15.75" thickBot="1">
      <c r="A146" s="31">
        <v>750322</v>
      </c>
      <c r="B146" s="23" t="s">
        <v>195</v>
      </c>
      <c r="C146" s="24" t="s">
        <v>148</v>
      </c>
      <c r="D146" s="20" t="s">
        <v>109</v>
      </c>
      <c r="E146" s="25">
        <v>9.67</v>
      </c>
      <c r="F146" s="26">
        <v>10.5</v>
      </c>
      <c r="G146" s="26">
        <f t="shared" si="4"/>
        <v>0.83000000000000007</v>
      </c>
      <c r="H146" s="24" t="s">
        <v>59</v>
      </c>
      <c r="I146" s="24">
        <v>3</v>
      </c>
    </row>
    <row r="147" spans="1:9" ht="15.75" thickBot="1">
      <c r="A147" s="31">
        <v>750377</v>
      </c>
      <c r="B147" s="23" t="s">
        <v>196</v>
      </c>
      <c r="C147" s="24" t="s">
        <v>39</v>
      </c>
      <c r="D147" s="20" t="s">
        <v>197</v>
      </c>
      <c r="E147" s="25">
        <v>19.920000000000002</v>
      </c>
      <c r="F147" s="26">
        <v>15</v>
      </c>
      <c r="G147" s="26">
        <f t="shared" si="4"/>
        <v>-4.9200000000000017</v>
      </c>
      <c r="H147" s="24" t="s">
        <v>59</v>
      </c>
      <c r="I147" s="24">
        <v>1</v>
      </c>
    </row>
    <row r="148" spans="1:9" ht="15.75" thickBot="1">
      <c r="A148" s="31">
        <v>750514</v>
      </c>
      <c r="B148" s="23" t="s">
        <v>198</v>
      </c>
      <c r="C148" s="24" t="s">
        <v>90</v>
      </c>
      <c r="D148" s="20" t="s">
        <v>61</v>
      </c>
      <c r="E148" s="25">
        <v>15.98</v>
      </c>
      <c r="F148" s="26">
        <v>17</v>
      </c>
      <c r="G148" s="26">
        <f t="shared" si="4"/>
        <v>1.0199999999999996</v>
      </c>
      <c r="H148" s="24" t="s">
        <v>59</v>
      </c>
      <c r="I148" s="24">
        <v>1</v>
      </c>
    </row>
    <row r="149" spans="1:9" ht="15.75" thickBot="1">
      <c r="A149" s="31">
        <v>750522</v>
      </c>
      <c r="B149" s="23" t="s">
        <v>199</v>
      </c>
      <c r="C149" s="24" t="s">
        <v>90</v>
      </c>
      <c r="D149" s="20" t="s">
        <v>58</v>
      </c>
      <c r="E149" s="25">
        <v>6.37</v>
      </c>
      <c r="F149" s="26">
        <v>8</v>
      </c>
      <c r="G149" s="26">
        <f t="shared" si="4"/>
        <v>1.63</v>
      </c>
      <c r="H149" s="24" t="s">
        <v>59</v>
      </c>
      <c r="I149" s="24">
        <v>1</v>
      </c>
    </row>
    <row r="150" spans="1:9" ht="15.75" thickBot="1">
      <c r="A150" s="31">
        <v>750522</v>
      </c>
      <c r="B150" s="23" t="s">
        <v>199</v>
      </c>
      <c r="C150" s="24" t="s">
        <v>90</v>
      </c>
      <c r="D150" s="20" t="s">
        <v>61</v>
      </c>
      <c r="E150" s="25">
        <v>6.37</v>
      </c>
      <c r="F150" s="26">
        <v>6</v>
      </c>
      <c r="G150" s="26">
        <f t="shared" si="4"/>
        <v>-0.37000000000000011</v>
      </c>
      <c r="H150" s="24" t="s">
        <v>59</v>
      </c>
      <c r="I150" s="24">
        <v>1</v>
      </c>
    </row>
    <row r="151" spans="1:9" ht="15.75" thickBot="1">
      <c r="A151" s="31">
        <v>750523</v>
      </c>
      <c r="B151" s="23" t="s">
        <v>199</v>
      </c>
      <c r="C151" s="24" t="s">
        <v>90</v>
      </c>
      <c r="D151" s="20" t="s">
        <v>109</v>
      </c>
      <c r="E151" s="25">
        <v>13.2</v>
      </c>
      <c r="F151" s="26">
        <v>15</v>
      </c>
      <c r="G151" s="26">
        <f t="shared" si="4"/>
        <v>1.8000000000000007</v>
      </c>
      <c r="H151" s="24" t="s">
        <v>59</v>
      </c>
      <c r="I151" s="24">
        <v>1</v>
      </c>
    </row>
    <row r="152" spans="1:9" ht="15.75" thickBot="1">
      <c r="A152" s="31">
        <v>750566</v>
      </c>
      <c r="B152" s="23" t="s">
        <v>200</v>
      </c>
      <c r="C152" s="24" t="s">
        <v>90</v>
      </c>
      <c r="D152" s="20" t="s">
        <v>109</v>
      </c>
      <c r="E152" s="25">
        <v>20.41</v>
      </c>
      <c r="F152" s="26">
        <v>21</v>
      </c>
      <c r="G152" s="26">
        <f t="shared" si="4"/>
        <v>0.58999999999999986</v>
      </c>
      <c r="H152" s="24" t="s">
        <v>59</v>
      </c>
      <c r="I152" s="24">
        <v>1</v>
      </c>
    </row>
    <row r="153" spans="1:9" ht="15.75" thickBot="1">
      <c r="A153" s="31">
        <v>750578</v>
      </c>
      <c r="B153" s="23" t="s">
        <v>200</v>
      </c>
      <c r="C153" s="24" t="s">
        <v>90</v>
      </c>
      <c r="D153" s="20" t="s">
        <v>61</v>
      </c>
      <c r="E153" s="25">
        <v>15.47</v>
      </c>
      <c r="F153" s="26">
        <v>16</v>
      </c>
      <c r="G153" s="26">
        <f t="shared" si="4"/>
        <v>0.52999999999999936</v>
      </c>
      <c r="H153" s="24" t="s">
        <v>59</v>
      </c>
      <c r="I153" s="24">
        <v>1</v>
      </c>
    </row>
    <row r="154" spans="1:9" ht="15.75" thickBot="1">
      <c r="A154" s="31">
        <v>750590</v>
      </c>
      <c r="B154" s="23" t="s">
        <v>201</v>
      </c>
      <c r="C154" s="24" t="s">
        <v>39</v>
      </c>
      <c r="D154" s="20" t="s">
        <v>202</v>
      </c>
      <c r="E154" s="25">
        <v>6.46</v>
      </c>
      <c r="F154" s="26">
        <v>7</v>
      </c>
      <c r="G154" s="26">
        <f t="shared" si="4"/>
        <v>0.54</v>
      </c>
      <c r="H154" s="24" t="s">
        <v>59</v>
      </c>
      <c r="I154" s="24">
        <v>1</v>
      </c>
    </row>
    <row r="155" spans="1:9" ht="15.75" thickBot="1">
      <c r="A155" s="31">
        <v>750595</v>
      </c>
      <c r="B155" s="23" t="s">
        <v>203</v>
      </c>
      <c r="C155" s="24" t="s">
        <v>92</v>
      </c>
      <c r="D155" s="20" t="s">
        <v>61</v>
      </c>
      <c r="E155" s="25">
        <v>8.1</v>
      </c>
      <c r="F155" s="26">
        <v>8</v>
      </c>
      <c r="G155" s="26">
        <f t="shared" si="4"/>
        <v>-9.9999999999999645E-2</v>
      </c>
      <c r="H155" s="24" t="s">
        <v>59</v>
      </c>
      <c r="I155" s="24">
        <v>1</v>
      </c>
    </row>
    <row r="156" spans="1:9" ht="15.75" thickBot="1">
      <c r="A156" s="31">
        <v>750596</v>
      </c>
      <c r="B156" s="23" t="s">
        <v>203</v>
      </c>
      <c r="C156" s="24" t="s">
        <v>92</v>
      </c>
      <c r="D156" s="20" t="s">
        <v>58</v>
      </c>
      <c r="E156" s="25">
        <v>10.8</v>
      </c>
      <c r="F156" s="26">
        <v>11</v>
      </c>
      <c r="G156" s="26">
        <f t="shared" si="4"/>
        <v>0.19999999999999929</v>
      </c>
      <c r="H156" s="24" t="s">
        <v>59</v>
      </c>
      <c r="I156" s="24">
        <v>1</v>
      </c>
    </row>
    <row r="157" spans="1:9" ht="15.75" thickBot="1">
      <c r="A157" s="31">
        <v>750600</v>
      </c>
      <c r="B157" s="23" t="s">
        <v>204</v>
      </c>
      <c r="C157" s="24" t="s">
        <v>90</v>
      </c>
      <c r="D157" s="20" t="s">
        <v>61</v>
      </c>
      <c r="E157" s="25">
        <v>6.85</v>
      </c>
      <c r="F157" s="26">
        <v>8</v>
      </c>
      <c r="G157" s="26">
        <f t="shared" si="4"/>
        <v>1.1500000000000004</v>
      </c>
      <c r="H157" s="24" t="s">
        <v>59</v>
      </c>
      <c r="I157" s="24">
        <v>1</v>
      </c>
    </row>
    <row r="158" spans="1:9" ht="15.75" thickBot="1">
      <c r="A158" s="31">
        <v>750601</v>
      </c>
      <c r="B158" s="23" t="s">
        <v>204</v>
      </c>
      <c r="C158" s="24" t="s">
        <v>90</v>
      </c>
      <c r="D158" s="20" t="s">
        <v>58</v>
      </c>
      <c r="E158" s="25">
        <v>9.5500000000000007</v>
      </c>
      <c r="F158" s="26">
        <v>11</v>
      </c>
      <c r="G158" s="26">
        <f t="shared" si="4"/>
        <v>1.4499999999999993</v>
      </c>
      <c r="H158" s="24" t="s">
        <v>59</v>
      </c>
      <c r="I158" s="24">
        <v>2</v>
      </c>
    </row>
    <row r="159" spans="1:9" ht="15.75" thickBot="1">
      <c r="A159" s="31">
        <v>750602</v>
      </c>
      <c r="B159" s="23" t="s">
        <v>204</v>
      </c>
      <c r="C159" s="24" t="s">
        <v>90</v>
      </c>
      <c r="D159" s="20" t="s">
        <v>109</v>
      </c>
      <c r="E159" s="25">
        <v>11.35</v>
      </c>
      <c r="F159" s="26">
        <v>13</v>
      </c>
      <c r="G159" s="26">
        <f t="shared" si="4"/>
        <v>1.6500000000000004</v>
      </c>
      <c r="H159" s="24" t="s">
        <v>59</v>
      </c>
      <c r="I159" s="24">
        <v>1</v>
      </c>
    </row>
    <row r="160" spans="1:9" ht="15.75" thickBot="1">
      <c r="A160" s="31">
        <v>750603</v>
      </c>
      <c r="B160" s="23" t="s">
        <v>204</v>
      </c>
      <c r="C160" s="24" t="s">
        <v>90</v>
      </c>
      <c r="D160" s="20" t="s">
        <v>197</v>
      </c>
      <c r="E160" s="25">
        <v>17.649999999999999</v>
      </c>
      <c r="F160" s="26">
        <v>18</v>
      </c>
      <c r="G160" s="26">
        <f t="shared" si="4"/>
        <v>0.35000000000000142</v>
      </c>
      <c r="H160" s="24" t="s">
        <v>59</v>
      </c>
      <c r="I160" s="24">
        <v>1</v>
      </c>
    </row>
    <row r="161" spans="1:9" ht="15.75" thickBot="1">
      <c r="A161" s="31">
        <v>750608</v>
      </c>
      <c r="B161" s="23" t="s">
        <v>204</v>
      </c>
      <c r="C161" s="24" t="s">
        <v>90</v>
      </c>
      <c r="D161" s="20" t="s">
        <v>202</v>
      </c>
      <c r="E161" s="25">
        <v>6.3</v>
      </c>
      <c r="F161" s="26">
        <v>6</v>
      </c>
      <c r="G161" s="26">
        <f t="shared" si="4"/>
        <v>-0.29999999999999982</v>
      </c>
      <c r="H161" s="24" t="s">
        <v>59</v>
      </c>
      <c r="I161" s="24">
        <v>1</v>
      </c>
    </row>
    <row r="162" spans="1:9" ht="15.75" thickBot="1">
      <c r="A162" s="31">
        <v>750632</v>
      </c>
      <c r="B162" s="23" t="s">
        <v>205</v>
      </c>
      <c r="C162" s="24" t="s">
        <v>92</v>
      </c>
      <c r="D162" s="20" t="s">
        <v>61</v>
      </c>
      <c r="E162" s="25">
        <v>11.26</v>
      </c>
      <c r="F162" s="26">
        <v>13</v>
      </c>
      <c r="G162" s="26">
        <f t="shared" si="4"/>
        <v>1.7400000000000002</v>
      </c>
      <c r="H162" s="24" t="s">
        <v>59</v>
      </c>
      <c r="I162" s="24">
        <v>1</v>
      </c>
    </row>
    <row r="163" spans="1:9" ht="15.75" thickBot="1">
      <c r="A163" s="31">
        <v>750683</v>
      </c>
      <c r="B163" s="23" t="s">
        <v>206</v>
      </c>
      <c r="C163" s="24" t="s">
        <v>207</v>
      </c>
      <c r="D163" s="20"/>
      <c r="E163" s="25">
        <v>11.5</v>
      </c>
      <c r="F163" s="26">
        <v>13</v>
      </c>
      <c r="G163" s="26">
        <f t="shared" si="4"/>
        <v>1.5</v>
      </c>
      <c r="H163" s="24" t="s">
        <v>59</v>
      </c>
      <c r="I163" s="24">
        <v>1</v>
      </c>
    </row>
    <row r="164" spans="1:9" ht="15.75" thickBot="1">
      <c r="A164" s="31">
        <v>760555</v>
      </c>
      <c r="B164" s="23" t="s">
        <v>208</v>
      </c>
      <c r="C164" s="24" t="s">
        <v>46</v>
      </c>
      <c r="D164" s="20" t="s">
        <v>109</v>
      </c>
      <c r="E164" s="25">
        <v>4.21</v>
      </c>
      <c r="F164" s="26">
        <v>4.5</v>
      </c>
      <c r="G164" s="26">
        <f t="shared" si="4"/>
        <v>0.29000000000000004</v>
      </c>
      <c r="H164" s="24" t="s">
        <v>59</v>
      </c>
      <c r="I164" s="24">
        <v>1</v>
      </c>
    </row>
    <row r="165" spans="1:9" ht="15.75" thickBot="1">
      <c r="A165" s="31">
        <v>769998</v>
      </c>
      <c r="B165" s="23" t="s">
        <v>209</v>
      </c>
      <c r="C165" s="24" t="s">
        <v>80</v>
      </c>
      <c r="D165" s="20" t="s">
        <v>210</v>
      </c>
      <c r="E165" s="25">
        <v>15.77</v>
      </c>
      <c r="F165" s="26">
        <v>13</v>
      </c>
      <c r="G165" s="26">
        <f t="shared" si="4"/>
        <v>-2.7699999999999996</v>
      </c>
      <c r="H165" s="24" t="s">
        <v>59</v>
      </c>
      <c r="I165" s="24">
        <v>1</v>
      </c>
    </row>
    <row r="166" spans="1:9" ht="15.75" thickBot="1">
      <c r="A166" s="30">
        <v>954326</v>
      </c>
      <c r="B166" s="23" t="s">
        <v>211</v>
      </c>
      <c r="C166" s="24" t="s">
        <v>39</v>
      </c>
      <c r="D166" s="20"/>
      <c r="E166" s="25">
        <v>11.42</v>
      </c>
      <c r="F166" s="26">
        <v>12</v>
      </c>
      <c r="G166" s="26">
        <f t="shared" ref="G166:G172" si="5">(F166-E166)</f>
        <v>0.58000000000000007</v>
      </c>
      <c r="H166" s="24" t="s">
        <v>41</v>
      </c>
      <c r="I166" s="24">
        <v>1</v>
      </c>
    </row>
    <row r="167" spans="1:9" ht="15.75" thickBot="1">
      <c r="A167" s="31">
        <v>22226500</v>
      </c>
      <c r="B167" s="23" t="s">
        <v>212</v>
      </c>
      <c r="C167" s="24"/>
      <c r="D167" s="20"/>
      <c r="E167" s="25">
        <v>2.58</v>
      </c>
      <c r="F167" s="26">
        <v>3</v>
      </c>
      <c r="G167" s="26">
        <f t="shared" si="5"/>
        <v>0.41999999999999993</v>
      </c>
      <c r="H167" s="24" t="s">
        <v>213</v>
      </c>
      <c r="I167" s="24">
        <v>0</v>
      </c>
    </row>
    <row r="168" spans="1:9" ht="15.75" thickBot="1">
      <c r="A168" s="31">
        <v>22236500</v>
      </c>
      <c r="B168" s="23" t="s">
        <v>214</v>
      </c>
      <c r="C168" s="24"/>
      <c r="D168" s="20"/>
      <c r="E168" s="25">
        <v>12.023999999999999</v>
      </c>
      <c r="F168" s="26">
        <v>12</v>
      </c>
      <c r="G168" s="26">
        <f t="shared" si="5"/>
        <v>-2.3999999999999133E-2</v>
      </c>
      <c r="H168" s="24" t="s">
        <v>213</v>
      </c>
      <c r="I168" s="24">
        <v>10</v>
      </c>
    </row>
    <row r="169" spans="1:9" ht="15.75" thickBot="1">
      <c r="A169" s="30">
        <v>75354822</v>
      </c>
      <c r="B169" s="23" t="s">
        <v>215</v>
      </c>
      <c r="C169" s="24" t="s">
        <v>90</v>
      </c>
      <c r="D169" s="20" t="s">
        <v>216</v>
      </c>
      <c r="E169" s="25">
        <v>13</v>
      </c>
      <c r="F169" s="26">
        <v>14</v>
      </c>
      <c r="G169" s="26">
        <f t="shared" si="5"/>
        <v>1</v>
      </c>
      <c r="H169" s="24" t="s">
        <v>64</v>
      </c>
      <c r="I169" s="24">
        <v>1</v>
      </c>
    </row>
    <row r="170" spans="1:9" ht="15.75" thickBot="1">
      <c r="A170" s="30" t="s">
        <v>217</v>
      </c>
      <c r="B170" s="23" t="s">
        <v>218</v>
      </c>
      <c r="C170" s="24" t="s">
        <v>39</v>
      </c>
      <c r="D170" s="20"/>
      <c r="E170" s="25">
        <v>13.391999999999999</v>
      </c>
      <c r="F170" s="26">
        <v>14</v>
      </c>
      <c r="G170" s="26">
        <f t="shared" si="5"/>
        <v>0.60800000000000054</v>
      </c>
      <c r="H170" s="24" t="s">
        <v>41</v>
      </c>
      <c r="I170" s="24">
        <v>1</v>
      </c>
    </row>
    <row r="171" spans="1:9" ht="15.75" thickBot="1">
      <c r="A171" s="31" t="s">
        <v>219</v>
      </c>
      <c r="B171" s="23" t="s">
        <v>220</v>
      </c>
      <c r="C171" s="24" t="s">
        <v>54</v>
      </c>
      <c r="D171" s="20" t="s">
        <v>61</v>
      </c>
      <c r="E171" s="25">
        <v>4.9000000000000004</v>
      </c>
      <c r="F171" s="26">
        <v>5</v>
      </c>
      <c r="G171" s="26">
        <f t="shared" si="5"/>
        <v>9.9999999999999645E-2</v>
      </c>
      <c r="H171" s="24" t="s">
        <v>59</v>
      </c>
      <c r="I171" s="24">
        <v>3</v>
      </c>
    </row>
    <row r="172" spans="1:9" ht="15.75" thickBot="1">
      <c r="A172" s="31" t="s">
        <v>221</v>
      </c>
      <c r="B172" s="23" t="s">
        <v>222</v>
      </c>
      <c r="C172" s="24" t="s">
        <v>80</v>
      </c>
      <c r="D172" s="20" t="s">
        <v>58</v>
      </c>
      <c r="E172" s="25">
        <v>5</v>
      </c>
      <c r="F172" s="26">
        <v>6</v>
      </c>
      <c r="G172" s="26">
        <f t="shared" si="5"/>
        <v>1</v>
      </c>
      <c r="H172" s="24" t="s">
        <v>59</v>
      </c>
      <c r="I172" s="24">
        <v>1</v>
      </c>
    </row>
    <row r="173" spans="1:9" ht="15.75" thickBot="1">
      <c r="A173" s="2"/>
      <c r="B173" s="23"/>
      <c r="C173" s="24"/>
      <c r="D173" s="20"/>
      <c r="E173" s="12"/>
      <c r="F173" s="12"/>
      <c r="G173" s="12"/>
      <c r="H173" s="24"/>
      <c r="I173" s="27"/>
    </row>
    <row r="174" spans="1:9" ht="15.75" thickBot="1">
      <c r="A174" s="2"/>
      <c r="B174" s="23"/>
      <c r="C174" s="24"/>
      <c r="D174" s="20"/>
      <c r="E174" s="12"/>
      <c r="F174" s="12"/>
      <c r="G174" s="12"/>
      <c r="H174" s="24"/>
      <c r="I174" s="27"/>
    </row>
    <row r="175" spans="1:9" ht="15.75" thickBot="1">
      <c r="A175" s="2"/>
      <c r="B175" s="23"/>
      <c r="C175" s="24"/>
      <c r="D175" s="20"/>
      <c r="E175" s="12"/>
      <c r="F175" s="12"/>
      <c r="G175" s="12"/>
      <c r="H175" s="24"/>
      <c r="I175" s="27"/>
    </row>
    <row r="176" spans="1:9" ht="15.75" thickBot="1">
      <c r="A176" s="2"/>
      <c r="B176" s="23"/>
      <c r="C176" s="24"/>
      <c r="D176" s="20"/>
      <c r="E176" s="12"/>
      <c r="F176" s="12"/>
      <c r="G176" s="12"/>
      <c r="H176" s="24"/>
      <c r="I176" s="27"/>
    </row>
    <row r="177" spans="1:9" ht="15.75" thickBot="1">
      <c r="A177" s="2"/>
      <c r="B177" s="23"/>
      <c r="C177" s="24"/>
      <c r="D177" s="20"/>
      <c r="E177" s="12"/>
      <c r="F177" s="12"/>
      <c r="G177" s="12"/>
      <c r="H177" s="24"/>
      <c r="I177" s="27"/>
    </row>
    <row r="178" spans="1:9" ht="15.75" thickBot="1">
      <c r="A178" s="2"/>
      <c r="B178" s="23"/>
      <c r="C178" s="24"/>
      <c r="D178" s="20"/>
      <c r="E178" s="12"/>
      <c r="F178" s="12"/>
      <c r="G178" s="12"/>
      <c r="H178" s="24"/>
      <c r="I178" s="27"/>
    </row>
    <row r="179" spans="1:9" ht="15.75" thickBot="1">
      <c r="A179" s="2"/>
      <c r="B179" s="23"/>
      <c r="C179" s="24"/>
      <c r="D179" s="20"/>
      <c r="E179" s="12"/>
      <c r="F179" s="12"/>
      <c r="G179" s="12"/>
      <c r="H179" s="24"/>
      <c r="I179" s="27"/>
    </row>
    <row r="180" spans="1:9" ht="15.75" thickBot="1">
      <c r="A180" s="2"/>
      <c r="B180" s="23"/>
      <c r="C180" s="24"/>
      <c r="D180" s="20"/>
      <c r="E180" s="12"/>
      <c r="F180" s="12"/>
      <c r="G180" s="12"/>
      <c r="H180" s="24"/>
      <c r="I180" s="27"/>
    </row>
    <row r="181" spans="1:9" ht="15.75" thickBot="1">
      <c r="A181" s="2"/>
      <c r="B181" s="23"/>
      <c r="C181" s="24"/>
      <c r="D181" s="20"/>
      <c r="E181" s="12"/>
      <c r="F181" s="12"/>
      <c r="G181" s="12"/>
      <c r="H181" s="24"/>
      <c r="I181" s="27"/>
    </row>
    <row r="182" spans="1:9" ht="15.75" thickBot="1">
      <c r="A182" s="2"/>
      <c r="B182" s="23"/>
      <c r="C182" s="24"/>
      <c r="D182" s="20"/>
      <c r="E182" s="12"/>
      <c r="F182" s="12"/>
      <c r="G182" s="12"/>
      <c r="H182" s="24"/>
      <c r="I182" s="27"/>
    </row>
    <row r="183" spans="1:9" ht="15.75" thickBot="1">
      <c r="A183" s="2"/>
      <c r="B183" s="23"/>
      <c r="C183" s="24"/>
      <c r="D183" s="20"/>
      <c r="E183" s="12"/>
      <c r="F183" s="12"/>
      <c r="G183" s="12"/>
      <c r="H183" s="24"/>
      <c r="I183" s="27"/>
    </row>
    <row r="184" spans="1:9" ht="15.75" thickBot="1">
      <c r="A184" s="2"/>
      <c r="B184" s="23"/>
      <c r="C184" s="24"/>
      <c r="D184" s="20"/>
      <c r="E184" s="12"/>
      <c r="F184" s="12"/>
      <c r="G184" s="12"/>
      <c r="H184" s="24"/>
      <c r="I184" s="27"/>
    </row>
    <row r="185" spans="1:9" ht="15.75" thickBot="1">
      <c r="A185" s="2"/>
      <c r="B185" s="23"/>
      <c r="C185" s="24"/>
      <c r="D185" s="20"/>
      <c r="E185" s="12"/>
      <c r="F185" s="12"/>
      <c r="G185" s="12"/>
      <c r="H185" s="24"/>
      <c r="I185" s="27"/>
    </row>
    <row r="186" spans="1:9" ht="15.75" thickBot="1">
      <c r="A186" s="2"/>
      <c r="B186" s="23"/>
      <c r="C186" s="24"/>
      <c r="D186" s="20"/>
      <c r="E186" s="12"/>
      <c r="F186" s="12"/>
      <c r="G186" s="12"/>
      <c r="H186" s="24"/>
      <c r="I186" s="27"/>
    </row>
    <row r="187" spans="1:9" ht="15.75" thickBot="1">
      <c r="A187" s="2"/>
      <c r="B187" s="23"/>
      <c r="C187" s="24"/>
      <c r="D187" s="20"/>
      <c r="E187" s="12"/>
      <c r="F187" s="12"/>
      <c r="G187" s="12"/>
      <c r="H187" s="24"/>
      <c r="I187" s="27"/>
    </row>
    <row r="188" spans="1:9" ht="15.75" thickBot="1">
      <c r="A188" s="2"/>
      <c r="B188" s="23"/>
      <c r="C188" s="24"/>
      <c r="D188" s="20"/>
      <c r="E188" s="12"/>
      <c r="F188" s="12"/>
      <c r="G188" s="12"/>
      <c r="H188" s="24"/>
      <c r="I188" s="27"/>
    </row>
    <row r="189" spans="1:9" ht="15.75" thickBot="1">
      <c r="A189" s="2"/>
      <c r="B189" s="23"/>
      <c r="C189" s="24"/>
      <c r="D189" s="20"/>
      <c r="E189" s="12"/>
      <c r="F189" s="12"/>
      <c r="G189" s="12"/>
      <c r="H189" s="24"/>
      <c r="I189" s="27"/>
    </row>
    <row r="190" spans="1:9" ht="15.75" thickBot="1">
      <c r="A190" s="2"/>
      <c r="B190" s="23"/>
      <c r="C190" s="24"/>
      <c r="D190" s="20"/>
      <c r="E190" s="12"/>
      <c r="F190" s="12"/>
      <c r="G190" s="12"/>
      <c r="H190" s="24"/>
      <c r="I190" s="27"/>
    </row>
    <row r="191" spans="1:9" ht="15.75" thickBot="1">
      <c r="A191" s="2"/>
      <c r="B191" s="23"/>
      <c r="C191" s="24"/>
      <c r="D191" s="20"/>
      <c r="E191" s="12"/>
      <c r="F191" s="12"/>
      <c r="G191" s="12"/>
      <c r="H191" s="24"/>
      <c r="I191" s="27"/>
    </row>
    <row r="192" spans="1:9" ht="15.75" thickBot="1">
      <c r="A192" s="2"/>
      <c r="B192" s="23"/>
      <c r="C192" s="24"/>
      <c r="D192" s="20"/>
      <c r="E192" s="12"/>
      <c r="F192" s="12"/>
      <c r="G192" s="12"/>
      <c r="H192" s="24"/>
      <c r="I192" s="27"/>
    </row>
    <row r="193" spans="1:9" ht="15.75" thickBot="1">
      <c r="A193" s="2"/>
      <c r="B193" s="23"/>
      <c r="C193" s="24"/>
      <c r="D193" s="20"/>
      <c r="E193" s="12"/>
      <c r="F193" s="12"/>
      <c r="G193" s="12"/>
      <c r="H193" s="24"/>
      <c r="I193" s="27"/>
    </row>
    <row r="194" spans="1:9" ht="15.75" thickBot="1">
      <c r="A194" s="2"/>
      <c r="B194" s="23"/>
      <c r="C194" s="24"/>
      <c r="D194" s="20"/>
      <c r="E194" s="12"/>
      <c r="F194" s="12"/>
      <c r="G194" s="12"/>
      <c r="H194" s="24"/>
      <c r="I194" s="27"/>
    </row>
    <row r="195" spans="1:9" ht="15.75" thickBot="1">
      <c r="A195" s="2"/>
      <c r="B195" s="23"/>
      <c r="C195" s="24"/>
      <c r="D195" s="20"/>
      <c r="E195" s="12"/>
      <c r="F195" s="12"/>
      <c r="G195" s="12"/>
      <c r="H195" s="24"/>
      <c r="I195" s="27"/>
    </row>
    <row r="196" spans="1:9" ht="15.75" thickBot="1">
      <c r="A196" s="2"/>
      <c r="B196" s="23"/>
      <c r="C196" s="24"/>
      <c r="D196" s="20"/>
      <c r="E196" s="12"/>
      <c r="F196" s="12"/>
      <c r="G196" s="12"/>
      <c r="H196" s="24"/>
      <c r="I196" s="27"/>
    </row>
    <row r="197" spans="1:9" ht="15.75" thickBot="1">
      <c r="A197" s="2"/>
      <c r="B197" s="23"/>
      <c r="C197" s="24"/>
      <c r="D197" s="20"/>
      <c r="E197" s="12"/>
      <c r="F197" s="12"/>
      <c r="G197" s="12"/>
      <c r="H197" s="24"/>
      <c r="I197" s="27"/>
    </row>
    <row r="198" spans="1:9" ht="15.75" thickBot="1">
      <c r="A198" s="2"/>
      <c r="B198" s="23"/>
      <c r="C198" s="24"/>
      <c r="D198" s="20"/>
      <c r="E198" s="12"/>
      <c r="F198" s="12"/>
      <c r="G198" s="12"/>
      <c r="H198" s="24"/>
      <c r="I198" s="27"/>
    </row>
    <row r="199" spans="1:9" ht="15.75" thickBot="1">
      <c r="A199" s="2"/>
      <c r="B199" s="23"/>
      <c r="C199" s="24"/>
      <c r="D199" s="20"/>
      <c r="E199" s="12"/>
      <c r="F199" s="12"/>
      <c r="G199" s="12"/>
      <c r="H199" s="24"/>
      <c r="I199" s="27"/>
    </row>
    <row r="200" spans="1:9" ht="15.75" thickBot="1">
      <c r="A200" s="2"/>
      <c r="B200" s="23"/>
      <c r="C200" s="24"/>
      <c r="D200" s="20"/>
      <c r="E200" s="12"/>
      <c r="F200" s="12"/>
      <c r="G200" s="12"/>
      <c r="H200" s="24"/>
      <c r="I200" s="27"/>
    </row>
    <row r="201" spans="1:9" ht="15.75" thickBot="1">
      <c r="A201" s="2"/>
      <c r="B201" s="23"/>
      <c r="C201" s="24"/>
      <c r="D201" s="20"/>
      <c r="E201" s="12"/>
      <c r="F201" s="12"/>
      <c r="G201" s="12"/>
      <c r="H201" s="24"/>
      <c r="I201" s="27"/>
    </row>
    <row r="202" spans="1:9" ht="15.75" thickBot="1">
      <c r="A202" s="2"/>
      <c r="B202" s="23"/>
      <c r="C202" s="24"/>
      <c r="D202" s="20"/>
      <c r="E202" s="12"/>
      <c r="F202" s="12"/>
      <c r="G202" s="12"/>
      <c r="H202" s="24"/>
      <c r="I202" s="27"/>
    </row>
    <row r="203" spans="1:9" ht="15.75" thickBot="1">
      <c r="A203" s="2"/>
      <c r="B203" s="23"/>
      <c r="C203" s="24"/>
      <c r="D203" s="20"/>
      <c r="E203" s="12"/>
      <c r="F203" s="12"/>
      <c r="G203" s="12"/>
      <c r="H203" s="24"/>
      <c r="I203" s="27"/>
    </row>
    <row r="204" spans="1:9" ht="15.75" thickBot="1">
      <c r="A204" s="2"/>
      <c r="B204" s="23"/>
      <c r="C204" s="24"/>
      <c r="D204" s="20"/>
      <c r="E204" s="12"/>
      <c r="F204" s="12"/>
      <c r="G204" s="12"/>
      <c r="H204" s="24"/>
      <c r="I204" s="27"/>
    </row>
    <row r="205" spans="1:9" ht="15.75" thickBot="1">
      <c r="A205" s="2"/>
      <c r="B205" s="23"/>
      <c r="C205" s="24"/>
      <c r="D205" s="20"/>
      <c r="E205" s="12"/>
      <c r="F205" s="12"/>
      <c r="G205" s="12"/>
      <c r="H205" s="24"/>
      <c r="I205" s="27"/>
    </row>
    <row r="206" spans="1:9" ht="15.75" thickBot="1">
      <c r="A206" s="2"/>
      <c r="B206" s="23"/>
      <c r="C206" s="24"/>
      <c r="D206" s="20"/>
      <c r="E206" s="12"/>
      <c r="F206" s="12"/>
      <c r="G206" s="12"/>
      <c r="H206" s="24"/>
      <c r="I206" s="27"/>
    </row>
    <row r="207" spans="1:9" ht="15.75" thickBot="1">
      <c r="A207" s="2"/>
      <c r="B207" s="23"/>
      <c r="C207" s="24"/>
      <c r="D207" s="20"/>
      <c r="E207" s="12"/>
      <c r="F207" s="12"/>
      <c r="G207" s="12"/>
      <c r="H207" s="24"/>
      <c r="I207" s="27"/>
    </row>
    <row r="208" spans="1:9" ht="15.75" thickBot="1">
      <c r="A208" s="2"/>
      <c r="B208" s="23"/>
      <c r="C208" s="24"/>
      <c r="D208" s="20"/>
      <c r="E208" s="12"/>
      <c r="F208" s="12"/>
      <c r="G208" s="12"/>
      <c r="H208" s="24"/>
      <c r="I208" s="27"/>
    </row>
    <row r="209" spans="1:9" ht="15.75" thickBot="1">
      <c r="A209" s="2"/>
      <c r="B209" s="23"/>
      <c r="C209" s="24"/>
      <c r="D209" s="20"/>
      <c r="E209" s="12"/>
      <c r="F209" s="12"/>
      <c r="G209" s="12"/>
      <c r="H209" s="24"/>
      <c r="I209" s="27"/>
    </row>
    <row r="210" spans="1:9" ht="15.75" thickBot="1">
      <c r="A210" s="2"/>
      <c r="B210" s="23"/>
      <c r="C210" s="24"/>
      <c r="D210" s="20"/>
      <c r="E210" s="12"/>
      <c r="F210" s="12"/>
      <c r="G210" s="12"/>
      <c r="H210" s="24"/>
      <c r="I210" s="27"/>
    </row>
    <row r="211" spans="1:9" ht="15.75" thickBot="1">
      <c r="A211" s="2"/>
      <c r="B211" s="23"/>
      <c r="C211" s="24"/>
      <c r="D211" s="20"/>
      <c r="E211" s="12"/>
      <c r="F211" s="12"/>
      <c r="G211" s="12"/>
      <c r="H211" s="24"/>
      <c r="I211" s="27"/>
    </row>
    <row r="212" spans="1:9" ht="15.75" thickBot="1">
      <c r="A212" s="2"/>
      <c r="B212" s="23"/>
      <c r="C212" s="24"/>
      <c r="D212" s="20"/>
      <c r="E212" s="12"/>
      <c r="F212" s="12"/>
      <c r="G212" s="12"/>
      <c r="H212" s="24"/>
      <c r="I212" s="27"/>
    </row>
    <row r="213" spans="1:9" ht="15.75" thickBot="1">
      <c r="A213" s="2"/>
      <c r="B213" s="23"/>
      <c r="C213" s="24"/>
      <c r="D213" s="20"/>
      <c r="E213" s="12"/>
      <c r="F213" s="12"/>
      <c r="G213" s="12"/>
      <c r="H213" s="24"/>
      <c r="I213" s="27"/>
    </row>
    <row r="214" spans="1:9" ht="15.75" thickBot="1">
      <c r="A214" s="2"/>
      <c r="B214" s="23"/>
      <c r="C214" s="24"/>
      <c r="D214" s="20"/>
      <c r="E214" s="12"/>
      <c r="F214" s="12"/>
      <c r="G214" s="12"/>
      <c r="H214" s="24"/>
      <c r="I214" s="27"/>
    </row>
    <row r="215" spans="1:9" ht="15.75" thickBot="1">
      <c r="A215" s="2"/>
      <c r="B215" s="23"/>
      <c r="C215" s="24"/>
      <c r="D215" s="20"/>
      <c r="E215" s="12"/>
      <c r="F215" s="12"/>
      <c r="G215" s="12"/>
      <c r="H215" s="24"/>
      <c r="I215" s="27"/>
    </row>
    <row r="216" spans="1:9" ht="15.75" thickBot="1">
      <c r="A216" s="2"/>
      <c r="B216" s="23"/>
      <c r="C216" s="24"/>
      <c r="D216" s="20"/>
      <c r="E216" s="12"/>
      <c r="F216" s="12"/>
      <c r="G216" s="12"/>
      <c r="H216" s="24"/>
      <c r="I216" s="27"/>
    </row>
    <row r="217" spans="1:9" ht="15.75" thickBot="1">
      <c r="A217" s="2"/>
      <c r="B217" s="23"/>
      <c r="C217" s="24"/>
      <c r="D217" s="20"/>
      <c r="E217" s="12"/>
      <c r="F217" s="12"/>
      <c r="G217" s="12"/>
      <c r="H217" s="24"/>
      <c r="I217" s="27"/>
    </row>
    <row r="218" spans="1:9" ht="15.75" thickBot="1">
      <c r="A218" s="2"/>
      <c r="B218" s="23"/>
      <c r="C218" s="24"/>
      <c r="D218" s="20"/>
      <c r="E218" s="12"/>
      <c r="F218" s="12"/>
      <c r="G218" s="12"/>
      <c r="H218" s="24"/>
      <c r="I218" s="27"/>
    </row>
    <row r="219" spans="1:9" ht="15.75" thickBot="1">
      <c r="A219" s="2"/>
      <c r="B219" s="23"/>
      <c r="C219" s="24"/>
      <c r="D219" s="20"/>
      <c r="E219" s="12"/>
      <c r="F219" s="12"/>
      <c r="G219" s="12"/>
      <c r="H219" s="24"/>
      <c r="I219" s="27"/>
    </row>
    <row r="220" spans="1:9" ht="15.75" thickBot="1">
      <c r="A220" s="2"/>
      <c r="B220" s="23"/>
      <c r="C220" s="24"/>
      <c r="D220" s="20"/>
      <c r="E220" s="12"/>
      <c r="F220" s="12"/>
      <c r="G220" s="12"/>
      <c r="H220" s="24"/>
      <c r="I220" s="27"/>
    </row>
    <row r="221" spans="1:9" ht="15.75" thickBot="1">
      <c r="A221" s="2"/>
      <c r="B221" s="23"/>
      <c r="C221" s="24"/>
      <c r="D221" s="20"/>
      <c r="E221" s="12"/>
      <c r="F221" s="12"/>
      <c r="G221" s="12"/>
      <c r="H221" s="24"/>
      <c r="I221" s="27"/>
    </row>
    <row r="222" spans="1:9" ht="15.75" thickBot="1">
      <c r="A222" s="2"/>
      <c r="B222" s="23"/>
      <c r="C222" s="24"/>
      <c r="D222" s="20"/>
      <c r="E222" s="12"/>
      <c r="F222" s="12"/>
      <c r="G222" s="12"/>
      <c r="H222" s="24"/>
      <c r="I222" s="27"/>
    </row>
    <row r="223" spans="1:9" ht="15.75" thickBot="1">
      <c r="A223" s="2"/>
      <c r="B223" s="23"/>
      <c r="C223" s="24"/>
      <c r="D223" s="20"/>
      <c r="E223" s="12"/>
      <c r="F223" s="12"/>
      <c r="G223" s="12"/>
      <c r="H223" s="24"/>
      <c r="I223" s="27"/>
    </row>
    <row r="224" spans="1:9" ht="15.75" thickBot="1">
      <c r="A224" s="2"/>
      <c r="B224" s="23"/>
      <c r="C224" s="24"/>
      <c r="D224" s="20"/>
      <c r="E224" s="12"/>
      <c r="F224" s="12"/>
      <c r="G224" s="12"/>
      <c r="H224" s="24"/>
      <c r="I224" s="27"/>
    </row>
    <row r="225" spans="1:9" ht="15.75" thickBot="1">
      <c r="A225" s="2"/>
      <c r="B225" s="23"/>
      <c r="C225" s="24"/>
      <c r="D225" s="20"/>
      <c r="E225" s="12"/>
      <c r="F225" s="12"/>
      <c r="G225" s="12"/>
      <c r="H225" s="24"/>
      <c r="I225" s="27"/>
    </row>
    <row r="226" spans="1:9" ht="15.75" thickBot="1">
      <c r="A226" s="2"/>
      <c r="B226" s="23"/>
      <c r="C226" s="24"/>
      <c r="D226" s="20"/>
      <c r="E226" s="12"/>
      <c r="F226" s="12"/>
      <c r="G226" s="12"/>
      <c r="H226" s="24"/>
      <c r="I226" s="27"/>
    </row>
    <row r="227" spans="1:9" ht="15.75" thickBot="1">
      <c r="A227" s="2"/>
      <c r="B227" s="23"/>
      <c r="C227" s="24"/>
      <c r="D227" s="20"/>
      <c r="E227" s="12"/>
      <c r="F227" s="12"/>
      <c r="G227" s="12"/>
      <c r="H227" s="24"/>
      <c r="I227" s="27"/>
    </row>
    <row r="228" spans="1:9" ht="15.75" thickBot="1">
      <c r="A228" s="2"/>
      <c r="B228" s="23"/>
      <c r="C228" s="24"/>
      <c r="D228" s="20"/>
      <c r="E228" s="12"/>
      <c r="F228" s="12"/>
      <c r="G228" s="12"/>
      <c r="H228" s="24"/>
      <c r="I228" s="27"/>
    </row>
    <row r="229" spans="1:9" ht="15.75" thickBot="1">
      <c r="A229" s="2"/>
      <c r="B229" s="23"/>
      <c r="C229" s="24"/>
      <c r="D229" s="20"/>
      <c r="E229" s="12"/>
      <c r="F229" s="12"/>
      <c r="G229" s="12"/>
      <c r="H229" s="24"/>
      <c r="I229" s="27"/>
    </row>
    <row r="230" spans="1:9" ht="15.75" thickBot="1">
      <c r="A230" s="2"/>
      <c r="B230" s="23"/>
      <c r="C230" s="24"/>
      <c r="D230" s="20"/>
      <c r="E230" s="12"/>
      <c r="F230" s="12"/>
      <c r="G230" s="12"/>
      <c r="H230" s="24"/>
      <c r="I230" s="27"/>
    </row>
    <row r="231" spans="1:9" ht="15.75" thickBot="1">
      <c r="A231" s="2"/>
      <c r="B231" s="23"/>
      <c r="C231" s="24"/>
      <c r="D231" s="20"/>
      <c r="E231" s="12"/>
      <c r="F231" s="12"/>
      <c r="G231" s="12"/>
      <c r="H231" s="24"/>
      <c r="I231" s="27"/>
    </row>
    <row r="232" spans="1:9" ht="15.75" thickBot="1">
      <c r="A232" s="2"/>
      <c r="B232" s="23"/>
      <c r="C232" s="24"/>
      <c r="D232" s="20"/>
      <c r="E232" s="12"/>
      <c r="F232" s="12"/>
      <c r="G232" s="12"/>
      <c r="H232" s="24"/>
      <c r="I232" s="27"/>
    </row>
    <row r="233" spans="1:9" ht="15.75" thickBot="1">
      <c r="A233" s="2"/>
      <c r="B233" s="23"/>
      <c r="C233" s="24"/>
      <c r="D233" s="20"/>
      <c r="E233" s="12"/>
      <c r="F233" s="12"/>
      <c r="G233" s="12"/>
      <c r="H233" s="24"/>
      <c r="I233" s="27"/>
    </row>
    <row r="234" spans="1:9" ht="15.75" thickBot="1">
      <c r="A234" s="2"/>
      <c r="B234" s="23"/>
      <c r="C234" s="24"/>
      <c r="D234" s="20"/>
      <c r="E234" s="12"/>
      <c r="F234" s="12"/>
      <c r="G234" s="12"/>
      <c r="H234" s="24"/>
      <c r="I234" s="27"/>
    </row>
    <row r="235" spans="1:9" ht="15.75" thickBot="1">
      <c r="A235" s="2"/>
      <c r="B235" s="23"/>
      <c r="C235" s="24"/>
      <c r="D235" s="20"/>
      <c r="E235" s="12"/>
      <c r="F235" s="12"/>
      <c r="G235" s="12"/>
      <c r="H235" s="24"/>
      <c r="I235" s="27"/>
    </row>
    <row r="236" spans="1:9" ht="15.75" thickBot="1">
      <c r="A236" s="2"/>
      <c r="B236" s="23"/>
      <c r="C236" s="24"/>
      <c r="D236" s="20"/>
      <c r="E236" s="12"/>
      <c r="F236" s="12"/>
      <c r="G236" s="12"/>
      <c r="H236" s="24"/>
      <c r="I236" s="27"/>
    </row>
    <row r="237" spans="1:9" ht="15.75" thickBot="1">
      <c r="A237" s="2"/>
      <c r="B237" s="23"/>
      <c r="C237" s="24"/>
      <c r="D237" s="20"/>
      <c r="E237" s="12"/>
      <c r="F237" s="12"/>
      <c r="G237" s="12"/>
      <c r="H237" s="24"/>
      <c r="I237" s="27"/>
    </row>
    <row r="238" spans="1:9" ht="15.75" thickBot="1">
      <c r="A238" s="2"/>
      <c r="B238" s="23"/>
      <c r="C238" s="24"/>
      <c r="D238" s="20"/>
      <c r="E238" s="12"/>
      <c r="F238" s="12"/>
      <c r="G238" s="12"/>
      <c r="H238" s="24"/>
      <c r="I238" s="27"/>
    </row>
    <row r="239" spans="1:9" ht="15.75" thickBot="1">
      <c r="A239" s="2"/>
      <c r="B239" s="23"/>
      <c r="C239" s="24"/>
      <c r="D239" s="20"/>
      <c r="E239" s="12"/>
      <c r="F239" s="12"/>
      <c r="G239" s="12"/>
      <c r="H239" s="24"/>
      <c r="I239" s="27"/>
    </row>
    <row r="240" spans="1:9" ht="15.75" thickBot="1">
      <c r="A240" s="2"/>
      <c r="B240" s="23"/>
      <c r="C240" s="24"/>
      <c r="D240" s="20"/>
      <c r="E240" s="12"/>
      <c r="F240" s="12"/>
      <c r="G240" s="12"/>
      <c r="H240" s="24"/>
      <c r="I240" s="27"/>
    </row>
    <row r="241" spans="1:9" ht="15.75" thickBot="1">
      <c r="A241" s="2"/>
      <c r="B241" s="23"/>
      <c r="C241" s="24"/>
      <c r="D241" s="20"/>
      <c r="E241" s="12"/>
      <c r="F241" s="12"/>
      <c r="G241" s="12"/>
      <c r="H241" s="24"/>
      <c r="I241" s="27"/>
    </row>
    <row r="242" spans="1:9" ht="15.75" thickBot="1">
      <c r="A242" s="2"/>
      <c r="B242" s="23"/>
      <c r="C242" s="24"/>
      <c r="D242" s="20"/>
      <c r="E242" s="12"/>
      <c r="F242" s="12"/>
      <c r="G242" s="12"/>
      <c r="H242" s="24"/>
      <c r="I242" s="27"/>
    </row>
    <row r="243" spans="1:9" ht="15.75" thickBot="1">
      <c r="A243" s="2"/>
      <c r="B243" s="23"/>
      <c r="C243" s="24"/>
      <c r="D243" s="20"/>
      <c r="E243" s="12"/>
      <c r="F243" s="12"/>
      <c r="G243" s="12"/>
      <c r="H243" s="24"/>
      <c r="I243" s="27"/>
    </row>
    <row r="244" spans="1:9" ht="15.75" thickBot="1">
      <c r="A244" s="2"/>
      <c r="B244" s="23"/>
      <c r="C244" s="24"/>
      <c r="D244" s="20"/>
      <c r="E244" s="12"/>
      <c r="F244" s="12"/>
      <c r="G244" s="12"/>
      <c r="H244" s="24"/>
      <c r="I244" s="27"/>
    </row>
    <row r="245" spans="1:9" ht="15.75" thickBot="1">
      <c r="A245" s="2"/>
      <c r="B245" s="23"/>
      <c r="C245" s="24"/>
      <c r="D245" s="20"/>
      <c r="E245" s="12"/>
      <c r="F245" s="12"/>
      <c r="G245" s="12"/>
      <c r="H245" s="24"/>
      <c r="I245" s="27"/>
    </row>
    <row r="246" spans="1:9" ht="15.75" thickBot="1">
      <c r="A246" s="2"/>
      <c r="B246" s="23"/>
      <c r="C246" s="24"/>
      <c r="D246" s="20"/>
      <c r="E246" s="12"/>
      <c r="F246" s="12"/>
      <c r="G246" s="12"/>
      <c r="H246" s="24"/>
      <c r="I246" s="27"/>
    </row>
    <row r="247" spans="1:9" ht="15.75" thickBot="1">
      <c r="A247" s="2"/>
      <c r="B247" s="23"/>
      <c r="C247" s="24"/>
      <c r="D247" s="20"/>
      <c r="E247" s="12"/>
      <c r="F247" s="12"/>
      <c r="G247" s="12"/>
      <c r="H247" s="24"/>
      <c r="I247" s="27"/>
    </row>
    <row r="248" spans="1:9" ht="15.75" thickBot="1">
      <c r="A248" s="2"/>
      <c r="B248" s="23"/>
      <c r="C248" s="24"/>
      <c r="D248" s="20"/>
      <c r="E248" s="12"/>
      <c r="F248" s="12"/>
      <c r="G248" s="12"/>
      <c r="H248" s="24"/>
      <c r="I248" s="27"/>
    </row>
    <row r="249" spans="1:9" ht="15.75" thickBot="1">
      <c r="A249" s="2"/>
      <c r="B249" s="23"/>
      <c r="C249" s="24"/>
      <c r="D249" s="20"/>
      <c r="E249" s="12"/>
      <c r="F249" s="12"/>
      <c r="G249" s="12"/>
      <c r="H249" s="24"/>
      <c r="I249" s="27"/>
    </row>
    <row r="250" spans="1:9" ht="15.75" thickBot="1">
      <c r="A250" s="2"/>
      <c r="B250" s="23"/>
      <c r="C250" s="24"/>
      <c r="D250" s="20"/>
      <c r="E250" s="12"/>
      <c r="F250" s="12"/>
      <c r="G250" s="12"/>
      <c r="H250" s="24"/>
      <c r="I250" s="27"/>
    </row>
    <row r="251" spans="1:9" ht="15.75" thickBot="1">
      <c r="A251" s="2"/>
      <c r="B251" s="23"/>
      <c r="C251" s="24"/>
      <c r="D251" s="20"/>
      <c r="E251" s="12"/>
      <c r="F251" s="12"/>
      <c r="G251" s="12"/>
      <c r="H251" s="24"/>
      <c r="I251" s="27"/>
    </row>
    <row r="252" spans="1:9" ht="15.75" thickBot="1">
      <c r="A252" s="2"/>
      <c r="B252" s="23"/>
      <c r="C252" s="24"/>
      <c r="D252" s="20"/>
      <c r="E252" s="12"/>
      <c r="F252" s="12"/>
      <c r="G252" s="12"/>
      <c r="H252" s="24"/>
      <c r="I252" s="27"/>
    </row>
    <row r="253" spans="1:9" ht="15.75" thickBot="1">
      <c r="A253" s="2"/>
      <c r="B253" s="23"/>
      <c r="C253" s="24"/>
      <c r="D253" s="20"/>
      <c r="E253" s="12"/>
      <c r="F253" s="12"/>
      <c r="G253" s="12"/>
      <c r="H253" s="24"/>
      <c r="I253" s="27"/>
    </row>
    <row r="254" spans="1:9" ht="15.75" thickBot="1">
      <c r="A254" s="2"/>
      <c r="B254" s="23"/>
      <c r="C254" s="24"/>
      <c r="D254" s="20"/>
      <c r="E254" s="12"/>
      <c r="F254" s="12"/>
      <c r="G254" s="12"/>
      <c r="H254" s="24"/>
      <c r="I254" s="27"/>
    </row>
    <row r="255" spans="1:9" ht="15.75" thickBot="1">
      <c r="A255" s="2"/>
      <c r="B255" s="23"/>
      <c r="C255" s="24"/>
      <c r="D255" s="20"/>
      <c r="E255" s="12"/>
      <c r="F255" s="12"/>
      <c r="G255" s="12"/>
      <c r="H255" s="24"/>
      <c r="I255" s="27"/>
    </row>
    <row r="256" spans="1:9" ht="15.75" thickBot="1">
      <c r="A256" s="2"/>
      <c r="B256" s="23"/>
      <c r="C256" s="24"/>
      <c r="D256" s="20"/>
      <c r="E256" s="12"/>
      <c r="F256" s="12"/>
      <c r="G256" s="12"/>
      <c r="H256" s="24"/>
      <c r="I256" s="27"/>
    </row>
    <row r="257" spans="1:9" ht="15.75" thickBot="1">
      <c r="A257" s="2"/>
      <c r="B257" s="23"/>
      <c r="C257" s="24"/>
      <c r="D257" s="20"/>
      <c r="E257" s="12"/>
      <c r="F257" s="12"/>
      <c r="G257" s="12"/>
      <c r="H257" s="24"/>
      <c r="I257" s="27"/>
    </row>
    <row r="258" spans="1:9" ht="15.75" thickBot="1">
      <c r="A258" s="2"/>
      <c r="B258" s="23"/>
      <c r="C258" s="24"/>
      <c r="D258" s="20"/>
      <c r="E258" s="12"/>
      <c r="F258" s="12"/>
      <c r="G258" s="12"/>
      <c r="H258" s="24"/>
      <c r="I258" s="27"/>
    </row>
    <row r="259" spans="1:9" ht="15.75" thickBot="1">
      <c r="A259" s="2"/>
      <c r="B259" s="23"/>
      <c r="C259" s="24"/>
      <c r="D259" s="20"/>
      <c r="E259" s="12"/>
      <c r="F259" s="12"/>
      <c r="G259" s="12"/>
      <c r="H259" s="24"/>
      <c r="I259" s="27"/>
    </row>
    <row r="260" spans="1:9" ht="15.75" thickBot="1">
      <c r="A260" s="2"/>
      <c r="B260" s="23"/>
      <c r="C260" s="24"/>
      <c r="D260" s="20"/>
      <c r="E260" s="12"/>
      <c r="F260" s="12"/>
      <c r="G260" s="12"/>
      <c r="H260" s="24"/>
      <c r="I260" s="27"/>
    </row>
    <row r="261" spans="1:9" ht="15.75" thickBot="1">
      <c r="A261" s="2"/>
      <c r="B261" s="23"/>
      <c r="C261" s="24"/>
      <c r="D261" s="20"/>
      <c r="E261" s="12"/>
      <c r="F261" s="12"/>
      <c r="G261" s="12"/>
      <c r="H261" s="24"/>
      <c r="I261" s="27"/>
    </row>
    <row r="262" spans="1:9" ht="15.75" thickBot="1">
      <c r="A262" s="2"/>
      <c r="B262" s="23"/>
      <c r="C262" s="24"/>
      <c r="D262" s="20"/>
      <c r="E262" s="12"/>
      <c r="F262" s="12"/>
      <c r="G262" s="12"/>
      <c r="H262" s="24"/>
      <c r="I262" s="27"/>
    </row>
    <row r="263" spans="1:9" ht="15.75" thickBot="1">
      <c r="A263" s="2"/>
      <c r="B263" s="23"/>
      <c r="C263" s="24"/>
      <c r="D263" s="20"/>
      <c r="E263" s="12"/>
      <c r="F263" s="12"/>
      <c r="G263" s="12"/>
      <c r="H263" s="24"/>
      <c r="I263" s="27"/>
    </row>
    <row r="264" spans="1:9" ht="15.75" thickBot="1">
      <c r="A264" s="2"/>
      <c r="B264" s="23"/>
      <c r="C264" s="24"/>
      <c r="D264" s="20"/>
      <c r="E264" s="12"/>
      <c r="F264" s="12"/>
      <c r="G264" s="12"/>
      <c r="H264" s="24"/>
      <c r="I264" s="27"/>
    </row>
    <row r="265" spans="1:9" ht="15.75" thickBot="1">
      <c r="A265" s="2"/>
      <c r="B265" s="23"/>
      <c r="C265" s="24"/>
      <c r="D265" s="20"/>
      <c r="E265" s="12"/>
      <c r="F265" s="12"/>
      <c r="G265" s="12"/>
      <c r="H265" s="24"/>
      <c r="I265" s="27"/>
    </row>
    <row r="266" spans="1:9" ht="15.75" thickBot="1">
      <c r="A266" s="2"/>
      <c r="B266" s="23"/>
      <c r="C266" s="24"/>
      <c r="D266" s="20"/>
      <c r="E266" s="12"/>
      <c r="F266" s="12"/>
      <c r="G266" s="12"/>
      <c r="H266" s="24"/>
      <c r="I266" s="27"/>
    </row>
    <row r="267" spans="1:9" ht="15.75" thickBot="1">
      <c r="A267" s="2"/>
      <c r="B267" s="23"/>
      <c r="C267" s="24"/>
      <c r="D267" s="20"/>
      <c r="E267" s="12"/>
      <c r="F267" s="12"/>
      <c r="G267" s="12"/>
      <c r="H267" s="24"/>
      <c r="I267" s="27"/>
    </row>
    <row r="268" spans="1:9" ht="15.75" thickBot="1">
      <c r="A268" s="2"/>
      <c r="B268" s="23"/>
      <c r="C268" s="24"/>
      <c r="D268" s="20"/>
      <c r="E268" s="12"/>
      <c r="F268" s="12"/>
      <c r="G268" s="12"/>
      <c r="H268" s="24"/>
      <c r="I268" s="27"/>
    </row>
    <row r="269" spans="1:9" ht="15.75" thickBot="1">
      <c r="A269" s="2"/>
      <c r="B269" s="23"/>
      <c r="C269" s="24"/>
      <c r="D269" s="20"/>
      <c r="E269" s="12"/>
      <c r="F269" s="12"/>
      <c r="G269" s="12"/>
      <c r="H269" s="24"/>
      <c r="I269" s="27"/>
    </row>
    <row r="270" spans="1:9" ht="15.75" thickBot="1">
      <c r="A270" s="2"/>
      <c r="B270" s="23"/>
      <c r="C270" s="24"/>
      <c r="D270" s="20"/>
      <c r="E270" s="12"/>
      <c r="F270" s="12"/>
      <c r="G270" s="12"/>
      <c r="H270" s="24"/>
      <c r="I270" s="27"/>
    </row>
    <row r="271" spans="1:9" ht="15.75" thickBot="1">
      <c r="A271" s="2"/>
      <c r="B271" s="23"/>
      <c r="C271" s="24"/>
      <c r="D271" s="20"/>
      <c r="E271" s="12"/>
      <c r="F271" s="12"/>
      <c r="G271" s="12"/>
      <c r="H271" s="24"/>
      <c r="I271" s="27"/>
    </row>
    <row r="272" spans="1:9" ht="15.75" thickBot="1">
      <c r="A272" s="2"/>
      <c r="B272" s="23"/>
      <c r="C272" s="24"/>
      <c r="D272" s="20"/>
      <c r="E272" s="12"/>
      <c r="F272" s="12"/>
      <c r="G272" s="12"/>
      <c r="H272" s="24"/>
      <c r="I272" s="27"/>
    </row>
    <row r="273" spans="1:9" ht="15.75" thickBot="1">
      <c r="A273" s="2"/>
      <c r="B273" s="23"/>
      <c r="C273" s="24"/>
      <c r="D273" s="20"/>
      <c r="E273" s="12"/>
      <c r="F273" s="12"/>
      <c r="G273" s="12"/>
      <c r="H273" s="24"/>
      <c r="I273" s="27"/>
    </row>
    <row r="274" spans="1:9" ht="15.75" thickBot="1">
      <c r="A274" s="2"/>
      <c r="B274" s="23"/>
      <c r="C274" s="24"/>
      <c r="D274" s="20"/>
      <c r="E274" s="12"/>
      <c r="F274" s="12"/>
      <c r="G274" s="12"/>
      <c r="H274" s="24"/>
      <c r="I274" s="27"/>
    </row>
    <row r="275" spans="1:9" ht="15.75" thickBot="1">
      <c r="A275" s="2"/>
      <c r="B275" s="23"/>
      <c r="C275" s="24"/>
      <c r="D275" s="20"/>
      <c r="E275" s="12"/>
      <c r="F275" s="12"/>
      <c r="G275" s="12"/>
      <c r="H275" s="24"/>
      <c r="I275" s="27"/>
    </row>
    <row r="276" spans="1:9" ht="15.75" thickBot="1">
      <c r="A276" s="2"/>
      <c r="B276" s="23"/>
      <c r="C276" s="24"/>
      <c r="D276" s="20"/>
      <c r="E276" s="12"/>
      <c r="F276" s="12"/>
      <c r="G276" s="12"/>
      <c r="H276" s="24"/>
      <c r="I276" s="27"/>
    </row>
    <row r="277" spans="1:9" ht="15.75" thickBot="1">
      <c r="A277" s="2"/>
      <c r="B277" s="23"/>
      <c r="C277" s="24"/>
      <c r="D277" s="20"/>
      <c r="E277" s="12"/>
      <c r="F277" s="12"/>
      <c r="G277" s="12"/>
      <c r="H277" s="24"/>
      <c r="I277" s="27"/>
    </row>
    <row r="278" spans="1:9" ht="15.75" thickBot="1">
      <c r="A278" s="2"/>
      <c r="B278" s="23"/>
      <c r="C278" s="24"/>
      <c r="D278" s="20"/>
      <c r="E278" s="12"/>
      <c r="F278" s="12"/>
      <c r="G278" s="12"/>
      <c r="H278" s="24"/>
      <c r="I278" s="27"/>
    </row>
    <row r="279" spans="1:9" ht="15.75" thickBot="1">
      <c r="A279" s="2"/>
      <c r="B279" s="23"/>
      <c r="C279" s="24"/>
      <c r="D279" s="20"/>
      <c r="E279" s="12"/>
      <c r="F279" s="12"/>
      <c r="G279" s="12"/>
      <c r="H279" s="24"/>
      <c r="I279" s="27"/>
    </row>
    <row r="280" spans="1:9" ht="15.75" thickBot="1">
      <c r="A280" s="2"/>
      <c r="B280" s="23"/>
      <c r="C280" s="24"/>
      <c r="D280" s="20"/>
      <c r="E280" s="12"/>
      <c r="F280" s="12"/>
      <c r="G280" s="12"/>
      <c r="H280" s="24"/>
      <c r="I280" s="27"/>
    </row>
    <row r="281" spans="1:9" ht="15.75" thickBot="1">
      <c r="A281" s="2"/>
      <c r="B281" s="23"/>
      <c r="C281" s="24"/>
      <c r="D281" s="20"/>
      <c r="E281" s="12"/>
      <c r="F281" s="12"/>
      <c r="G281" s="12"/>
      <c r="H281" s="24"/>
      <c r="I281" s="27"/>
    </row>
    <row r="282" spans="1:9" ht="15.75" thickBot="1">
      <c r="A282" s="2"/>
      <c r="B282" s="23"/>
      <c r="C282" s="24"/>
      <c r="D282" s="20"/>
      <c r="E282" s="12"/>
      <c r="F282" s="12"/>
      <c r="G282" s="12"/>
      <c r="H282" s="24"/>
      <c r="I282" s="27"/>
    </row>
    <row r="283" spans="1:9" ht="15.75" thickBot="1">
      <c r="A283" s="2"/>
      <c r="B283" s="23"/>
      <c r="C283" s="24"/>
      <c r="D283" s="20"/>
      <c r="E283" s="12"/>
      <c r="F283" s="12"/>
      <c r="G283" s="12"/>
      <c r="H283" s="24"/>
      <c r="I283" s="27"/>
    </row>
    <row r="284" spans="1:9" ht="15.75" thickBot="1">
      <c r="A284" s="2"/>
      <c r="B284" s="23"/>
      <c r="C284" s="24"/>
      <c r="D284" s="20"/>
      <c r="E284" s="12"/>
      <c r="F284" s="12"/>
      <c r="G284" s="12"/>
      <c r="H284" s="24"/>
      <c r="I284" s="27"/>
    </row>
    <row r="285" spans="1:9" ht="15.75" thickBot="1">
      <c r="A285" s="2"/>
      <c r="B285" s="23"/>
      <c r="C285" s="24"/>
      <c r="D285" s="20"/>
      <c r="E285" s="12"/>
      <c r="F285" s="12"/>
      <c r="G285" s="12"/>
      <c r="H285" s="24"/>
      <c r="I285" s="27"/>
    </row>
    <row r="286" spans="1:9" ht="15.75" thickBot="1">
      <c r="A286" s="2"/>
      <c r="B286" s="23"/>
      <c r="C286" s="24"/>
      <c r="D286" s="20"/>
      <c r="E286" s="12"/>
      <c r="F286" s="12"/>
      <c r="G286" s="12"/>
      <c r="H286" s="24"/>
      <c r="I286" s="27"/>
    </row>
    <row r="287" spans="1:9" ht="15.75" thickBot="1">
      <c r="A287" s="2"/>
      <c r="B287" s="23"/>
      <c r="C287" s="24"/>
      <c r="D287" s="20"/>
      <c r="E287" s="12"/>
      <c r="F287" s="12"/>
      <c r="G287" s="12"/>
      <c r="H287" s="24"/>
      <c r="I287" s="27"/>
    </row>
    <row r="288" spans="1:9" ht="15.75" thickBot="1">
      <c r="A288" s="2"/>
      <c r="B288" s="23"/>
      <c r="C288" s="24"/>
      <c r="D288" s="20"/>
      <c r="E288" s="12"/>
      <c r="F288" s="12"/>
      <c r="G288" s="12"/>
      <c r="H288" s="24"/>
      <c r="I288" s="27"/>
    </row>
    <row r="289" spans="1:9" ht="15.75" thickBot="1">
      <c r="A289" s="2"/>
      <c r="B289" s="23"/>
      <c r="C289" s="24"/>
      <c r="D289" s="20"/>
      <c r="E289" s="12"/>
      <c r="F289" s="12"/>
      <c r="G289" s="12"/>
      <c r="H289" s="24"/>
      <c r="I289" s="27"/>
    </row>
    <row r="290" spans="1:9" ht="15.75" thickBot="1">
      <c r="A290" s="2"/>
      <c r="B290" s="23"/>
      <c r="C290" s="24"/>
      <c r="D290" s="20"/>
      <c r="E290" s="12"/>
      <c r="F290" s="12"/>
      <c r="G290" s="12"/>
      <c r="H290" s="24"/>
      <c r="I290" s="27"/>
    </row>
    <row r="291" spans="1:9" ht="15.75" thickBot="1">
      <c r="A291" s="2"/>
      <c r="B291" s="23"/>
      <c r="C291" s="24"/>
      <c r="D291" s="20"/>
      <c r="E291" s="12"/>
      <c r="F291" s="12"/>
      <c r="G291" s="12"/>
      <c r="H291" s="24"/>
      <c r="I291" s="27"/>
    </row>
    <row r="292" spans="1:9" ht="15.75" thickBot="1">
      <c r="A292" s="2"/>
      <c r="B292" s="23"/>
      <c r="C292" s="24"/>
      <c r="D292" s="20"/>
      <c r="E292" s="12"/>
      <c r="F292" s="12"/>
      <c r="G292" s="12"/>
      <c r="H292" s="24"/>
      <c r="I292" s="27"/>
    </row>
    <row r="293" spans="1:9" ht="15.75" thickBot="1">
      <c r="A293" s="2"/>
      <c r="B293" s="23"/>
      <c r="C293" s="24"/>
      <c r="D293" s="20"/>
      <c r="E293" s="12"/>
      <c r="F293" s="12"/>
      <c r="G293" s="12"/>
      <c r="H293" s="24"/>
      <c r="I293" s="27"/>
    </row>
    <row r="294" spans="1:9" ht="15.75" thickBot="1">
      <c r="A294" s="2"/>
      <c r="B294" s="23"/>
      <c r="C294" s="24"/>
      <c r="D294" s="20"/>
      <c r="E294" s="12"/>
      <c r="F294" s="12"/>
      <c r="G294" s="12"/>
      <c r="H294" s="24"/>
      <c r="I294" s="27"/>
    </row>
    <row r="295" spans="1:9" ht="15.75" thickBot="1">
      <c r="A295" s="2"/>
      <c r="B295" s="23"/>
      <c r="C295" s="24"/>
      <c r="D295" s="20"/>
      <c r="E295" s="12"/>
      <c r="F295" s="12"/>
      <c r="G295" s="12"/>
      <c r="H295" s="24"/>
      <c r="I295" s="27"/>
    </row>
    <row r="296" spans="1:9" ht="15.75" thickBot="1">
      <c r="A296" s="2"/>
      <c r="B296" s="23"/>
      <c r="C296" s="24"/>
      <c r="D296" s="20"/>
      <c r="E296" s="12"/>
      <c r="F296" s="12"/>
      <c r="G296" s="12"/>
      <c r="H296" s="24"/>
      <c r="I296" s="27"/>
    </row>
    <row r="297" spans="1:9" ht="15.75" thickBot="1">
      <c r="A297" s="2"/>
      <c r="B297" s="23"/>
      <c r="C297" s="24"/>
      <c r="D297" s="20"/>
      <c r="E297" s="12"/>
      <c r="F297" s="12"/>
      <c r="G297" s="12"/>
      <c r="H297" s="24"/>
      <c r="I297" s="27"/>
    </row>
    <row r="298" spans="1:9" ht="15.75" thickBot="1">
      <c r="A298" s="2"/>
      <c r="B298" s="23"/>
      <c r="C298" s="24"/>
      <c r="D298" s="20"/>
      <c r="E298" s="12"/>
      <c r="F298" s="12"/>
      <c r="G298" s="12"/>
      <c r="H298" s="24"/>
      <c r="I298" s="27"/>
    </row>
    <row r="299" spans="1:9" ht="15.75" thickBot="1">
      <c r="A299" s="2"/>
      <c r="B299" s="23"/>
      <c r="C299" s="24"/>
      <c r="D299" s="20"/>
      <c r="E299" s="12"/>
      <c r="F299" s="12"/>
      <c r="G299" s="12"/>
      <c r="H299" s="24"/>
      <c r="I299" s="27"/>
    </row>
    <row r="300" spans="1:9" ht="15.75" thickBot="1">
      <c r="A300" s="2"/>
      <c r="B300" s="23"/>
      <c r="C300" s="24"/>
      <c r="D300" s="20"/>
      <c r="E300" s="12"/>
      <c r="F300" s="12"/>
      <c r="G300" s="12"/>
      <c r="H300" s="24"/>
      <c r="I300" s="27"/>
    </row>
    <row r="301" spans="1:9" ht="15.75" thickBot="1">
      <c r="A301" s="2"/>
      <c r="B301" s="23"/>
      <c r="C301" s="24"/>
      <c r="D301" s="20"/>
      <c r="E301" s="12"/>
      <c r="F301" s="12"/>
      <c r="G301" s="12"/>
      <c r="H301" s="24"/>
      <c r="I301" s="27"/>
    </row>
    <row r="302" spans="1:9" ht="15.75" thickBot="1">
      <c r="A302" s="2"/>
      <c r="B302" s="23"/>
      <c r="C302" s="24"/>
      <c r="D302" s="20"/>
      <c r="E302" s="12"/>
      <c r="F302" s="12"/>
      <c r="G302" s="12"/>
      <c r="H302" s="24"/>
      <c r="I302" s="27"/>
    </row>
    <row r="303" spans="1:9" ht="15.75" thickBot="1">
      <c r="A303" s="2"/>
      <c r="B303" s="23"/>
      <c r="C303" s="24"/>
      <c r="D303" s="20"/>
      <c r="E303" s="12"/>
      <c r="F303" s="12"/>
      <c r="G303" s="12"/>
      <c r="H303" s="24"/>
      <c r="I303" s="27"/>
    </row>
    <row r="304" spans="1:9" ht="15.75" thickBot="1">
      <c r="A304" s="2"/>
      <c r="B304" s="23"/>
      <c r="C304" s="24"/>
      <c r="D304" s="20"/>
      <c r="E304" s="12"/>
      <c r="F304" s="12"/>
      <c r="G304" s="12"/>
      <c r="H304" s="24"/>
      <c r="I304" s="27"/>
    </row>
    <row r="305" spans="1:9" ht="15.75" thickBot="1">
      <c r="A305" s="2"/>
      <c r="B305" s="23"/>
      <c r="C305" s="24"/>
      <c r="D305" s="20"/>
      <c r="E305" s="12"/>
      <c r="F305" s="12"/>
      <c r="G305" s="12"/>
      <c r="H305" s="24"/>
      <c r="I305" s="27"/>
    </row>
    <row r="306" spans="1:9" ht="15.75" thickBot="1">
      <c r="A306" s="2"/>
      <c r="B306" s="23"/>
      <c r="C306" s="24"/>
      <c r="D306" s="20"/>
      <c r="E306" s="12"/>
      <c r="F306" s="12"/>
      <c r="G306" s="12"/>
      <c r="H306" s="24"/>
      <c r="I306" s="27"/>
    </row>
    <row r="307" spans="1:9" ht="15.75" thickBot="1">
      <c r="A307" s="2"/>
      <c r="B307" s="23"/>
      <c r="C307" s="24"/>
      <c r="D307" s="20"/>
      <c r="E307" s="12"/>
      <c r="F307" s="12"/>
      <c r="G307" s="12"/>
      <c r="H307" s="24"/>
      <c r="I307" s="27"/>
    </row>
    <row r="308" spans="1:9" ht="15.75" thickBot="1">
      <c r="A308" s="2"/>
      <c r="B308" s="23"/>
      <c r="C308" s="24"/>
      <c r="D308" s="20"/>
      <c r="E308" s="12"/>
      <c r="F308" s="12"/>
      <c r="G308" s="12"/>
      <c r="H308" s="24"/>
      <c r="I308" s="27"/>
    </row>
    <row r="309" spans="1:9" ht="15.75" thickBot="1">
      <c r="A309" s="2"/>
      <c r="B309" s="23"/>
      <c r="C309" s="24"/>
      <c r="D309" s="20"/>
      <c r="E309" s="12"/>
      <c r="F309" s="12"/>
      <c r="G309" s="12"/>
      <c r="H309" s="24"/>
      <c r="I309" s="27"/>
    </row>
    <row r="310" spans="1:9" ht="15.75" thickBot="1">
      <c r="A310" s="2"/>
      <c r="B310" s="23"/>
      <c r="C310" s="24"/>
      <c r="D310" s="20"/>
      <c r="E310" s="12"/>
      <c r="F310" s="12"/>
      <c r="G310" s="12"/>
      <c r="H310" s="24"/>
      <c r="I310" s="27"/>
    </row>
    <row r="311" spans="1:9" ht="15.75" thickBot="1">
      <c r="A311" s="2"/>
      <c r="B311" s="23"/>
      <c r="C311" s="24"/>
      <c r="D311" s="20"/>
      <c r="E311" s="12"/>
      <c r="F311" s="12"/>
      <c r="G311" s="12"/>
      <c r="H311" s="24"/>
      <c r="I311" s="27"/>
    </row>
    <row r="312" spans="1:9" ht="15.75" thickBot="1">
      <c r="A312" s="2"/>
      <c r="B312" s="23"/>
      <c r="C312" s="24"/>
      <c r="D312" s="20"/>
      <c r="E312" s="12"/>
      <c r="F312" s="12"/>
      <c r="G312" s="12"/>
      <c r="H312" s="24"/>
      <c r="I312" s="27"/>
    </row>
    <row r="313" spans="1:9" ht="15.75" thickBot="1">
      <c r="A313" s="2"/>
      <c r="B313" s="23"/>
      <c r="C313" s="24"/>
      <c r="D313" s="20"/>
      <c r="E313" s="12"/>
      <c r="F313" s="12"/>
      <c r="G313" s="12"/>
      <c r="H313" s="24"/>
      <c r="I313" s="27"/>
    </row>
    <row r="314" spans="1:9" ht="15.75" thickBot="1">
      <c r="A314" s="2"/>
      <c r="B314" s="23"/>
      <c r="C314" s="24"/>
      <c r="D314" s="20"/>
      <c r="E314" s="12"/>
      <c r="F314" s="12"/>
      <c r="G314" s="12"/>
      <c r="H314" s="24"/>
      <c r="I314" s="27"/>
    </row>
    <row r="315" spans="1:9" ht="15.75" thickBot="1">
      <c r="A315" s="2"/>
      <c r="B315" s="23"/>
      <c r="C315" s="24"/>
      <c r="D315" s="20"/>
      <c r="E315" s="12"/>
      <c r="F315" s="12"/>
      <c r="G315" s="12"/>
      <c r="H315" s="24"/>
      <c r="I315" s="27"/>
    </row>
    <row r="316" spans="1:9" ht="15.75" thickBot="1">
      <c r="A316" s="2"/>
      <c r="B316" s="23"/>
      <c r="C316" s="24"/>
      <c r="D316" s="20"/>
      <c r="E316" s="12"/>
      <c r="F316" s="12"/>
      <c r="G316" s="12"/>
      <c r="H316" s="24"/>
      <c r="I316" s="27"/>
    </row>
    <row r="317" spans="1:9" ht="15.75" thickBot="1">
      <c r="A317" s="2"/>
      <c r="B317" s="23"/>
      <c r="C317" s="24"/>
      <c r="D317" s="20"/>
      <c r="E317" s="12"/>
      <c r="F317" s="12"/>
      <c r="G317" s="12"/>
      <c r="H317" s="24"/>
      <c r="I317" s="27"/>
    </row>
    <row r="318" spans="1:9" ht="15.75" thickBot="1">
      <c r="A318" s="2"/>
      <c r="B318" s="23"/>
      <c r="C318" s="24"/>
      <c r="D318" s="20"/>
      <c r="E318" s="12"/>
      <c r="F318" s="12"/>
      <c r="G318" s="12"/>
      <c r="H318" s="24"/>
      <c r="I318" s="27"/>
    </row>
    <row r="319" spans="1:9" ht="15.75" thickBot="1">
      <c r="A319" s="2"/>
      <c r="B319" s="23"/>
      <c r="C319" s="24"/>
      <c r="D319" s="20"/>
      <c r="E319" s="12"/>
      <c r="F319" s="12"/>
      <c r="G319" s="12"/>
      <c r="H319" s="24"/>
      <c r="I319" s="27"/>
    </row>
    <row r="320" spans="1:9" ht="15.75" thickBot="1">
      <c r="A320" s="2"/>
      <c r="B320" s="23"/>
      <c r="C320" s="24"/>
      <c r="D320" s="20"/>
      <c r="E320" s="12"/>
      <c r="F320" s="12"/>
      <c r="G320" s="12"/>
      <c r="H320" s="24"/>
      <c r="I320" s="27"/>
    </row>
    <row r="321" spans="1:9" ht="15.75" thickBot="1">
      <c r="A321" s="2"/>
      <c r="B321" s="23"/>
      <c r="C321" s="24"/>
      <c r="D321" s="20"/>
      <c r="E321" s="12"/>
      <c r="F321" s="12"/>
      <c r="G321" s="12"/>
      <c r="H321" s="24"/>
      <c r="I321" s="27"/>
    </row>
    <row r="322" spans="1:9" ht="15.75" thickBot="1">
      <c r="A322" s="2"/>
      <c r="B322" s="23"/>
      <c r="C322" s="24"/>
      <c r="D322" s="20"/>
      <c r="E322" s="12"/>
      <c r="F322" s="12"/>
      <c r="G322" s="12"/>
      <c r="H322" s="24"/>
      <c r="I322" s="27"/>
    </row>
    <row r="323" spans="1:9" ht="15.75" thickBot="1">
      <c r="A323" s="2"/>
      <c r="B323" s="23"/>
      <c r="C323" s="24"/>
      <c r="D323" s="20"/>
      <c r="E323" s="12"/>
      <c r="F323" s="12"/>
      <c r="G323" s="12"/>
      <c r="H323" s="24"/>
      <c r="I323" s="27"/>
    </row>
    <row r="324" spans="1:9" ht="15.75" thickBot="1">
      <c r="A324" s="2"/>
      <c r="B324" s="23"/>
      <c r="C324" s="24"/>
      <c r="D324" s="20"/>
      <c r="E324" s="12"/>
      <c r="F324" s="12"/>
      <c r="G324" s="12"/>
      <c r="H324" s="24"/>
      <c r="I324" s="27"/>
    </row>
    <row r="325" spans="1:9" ht="15.75" thickBot="1">
      <c r="A325" s="2"/>
      <c r="B325" s="23"/>
      <c r="C325" s="24"/>
      <c r="D325" s="20"/>
      <c r="E325" s="12"/>
      <c r="F325" s="12"/>
      <c r="G325" s="12"/>
      <c r="H325" s="24"/>
      <c r="I325" s="27"/>
    </row>
    <row r="326" spans="1:9" ht="15.75" thickBot="1">
      <c r="A326" s="2"/>
      <c r="B326" s="23"/>
      <c r="C326" s="24"/>
      <c r="D326" s="20"/>
      <c r="E326" s="12"/>
      <c r="F326" s="12"/>
      <c r="G326" s="12"/>
      <c r="H326" s="24"/>
      <c r="I326" s="27"/>
    </row>
    <row r="327" spans="1:9" ht="15.75" thickBot="1">
      <c r="A327" s="2"/>
      <c r="B327" s="23"/>
      <c r="C327" s="24"/>
      <c r="D327" s="20"/>
      <c r="E327" s="12"/>
      <c r="F327" s="12"/>
      <c r="G327" s="12"/>
      <c r="H327" s="24"/>
      <c r="I327" s="27"/>
    </row>
    <row r="328" spans="1:9" ht="15.75" thickBot="1">
      <c r="A328" s="2"/>
      <c r="B328" s="23"/>
      <c r="C328" s="24"/>
      <c r="D328" s="20"/>
      <c r="E328" s="12"/>
      <c r="F328" s="12"/>
      <c r="G328" s="12"/>
      <c r="H328" s="24"/>
      <c r="I328" s="27"/>
    </row>
    <row r="329" spans="1:9" ht="15.75" thickBot="1">
      <c r="A329" s="2"/>
      <c r="B329" s="23"/>
      <c r="C329" s="24"/>
      <c r="D329" s="20"/>
      <c r="E329" s="12"/>
      <c r="F329" s="12"/>
      <c r="G329" s="12"/>
      <c r="H329" s="24"/>
      <c r="I329" s="27"/>
    </row>
    <row r="330" spans="1:9" ht="15.75" thickBot="1">
      <c r="A330" s="2"/>
      <c r="B330" s="23"/>
      <c r="C330" s="24"/>
      <c r="D330" s="20"/>
      <c r="E330" s="12"/>
      <c r="F330" s="12"/>
      <c r="G330" s="12"/>
      <c r="H330" s="24"/>
      <c r="I330" s="27"/>
    </row>
    <row r="331" spans="1:9" ht="15.75" thickBot="1">
      <c r="A331" s="2"/>
      <c r="B331" s="23"/>
      <c r="C331" s="24"/>
      <c r="D331" s="20"/>
      <c r="E331" s="12"/>
      <c r="F331" s="12"/>
      <c r="G331" s="12"/>
      <c r="H331" s="24"/>
      <c r="I331" s="27"/>
    </row>
    <row r="332" spans="1:9" ht="15.75" thickBot="1">
      <c r="A332" s="2"/>
      <c r="B332" s="23"/>
      <c r="C332" s="24"/>
      <c r="D332" s="20"/>
      <c r="E332" s="12"/>
      <c r="F332" s="12"/>
      <c r="G332" s="12"/>
      <c r="H332" s="24"/>
      <c r="I332" s="27"/>
    </row>
    <row r="333" spans="1:9" ht="15.75" thickBot="1">
      <c r="A333" s="2"/>
      <c r="B333" s="23"/>
      <c r="C333" s="24"/>
      <c r="D333" s="20"/>
      <c r="E333" s="12"/>
      <c r="F333" s="12"/>
      <c r="G333" s="12"/>
      <c r="H333" s="24"/>
      <c r="I333" s="27"/>
    </row>
    <row r="334" spans="1:9" ht="15.75" thickBot="1">
      <c r="A334" s="2"/>
      <c r="B334" s="23"/>
      <c r="C334" s="24"/>
      <c r="D334" s="20"/>
      <c r="E334" s="12"/>
      <c r="F334" s="12"/>
      <c r="G334" s="12"/>
      <c r="H334" s="24"/>
      <c r="I334" s="27"/>
    </row>
    <row r="335" spans="1:9" ht="15.75" thickBot="1">
      <c r="A335" s="2"/>
      <c r="B335" s="23"/>
      <c r="C335" s="24"/>
      <c r="D335" s="20"/>
      <c r="E335" s="12"/>
      <c r="F335" s="12"/>
      <c r="G335" s="12"/>
      <c r="H335" s="24"/>
      <c r="I335" s="27"/>
    </row>
    <row r="336" spans="1:9" ht="15.75" thickBot="1">
      <c r="A336" s="2"/>
      <c r="B336" s="23"/>
      <c r="C336" s="24"/>
      <c r="D336" s="20"/>
      <c r="E336" s="12"/>
      <c r="F336" s="12"/>
      <c r="G336" s="12"/>
      <c r="H336" s="24"/>
      <c r="I336" s="27"/>
    </row>
    <row r="337" spans="1:9" ht="15.75" thickBot="1">
      <c r="A337" s="2"/>
      <c r="B337" s="23"/>
      <c r="C337" s="24"/>
      <c r="D337" s="20"/>
      <c r="E337" s="12"/>
      <c r="F337" s="12"/>
      <c r="G337" s="12"/>
      <c r="H337" s="24"/>
      <c r="I337" s="27"/>
    </row>
    <row r="338" spans="1:9" ht="15.75" thickBot="1">
      <c r="A338" s="2"/>
      <c r="B338" s="23"/>
      <c r="C338" s="24"/>
      <c r="D338" s="20"/>
      <c r="E338" s="12"/>
      <c r="F338" s="12"/>
      <c r="G338" s="12"/>
      <c r="H338" s="24"/>
      <c r="I338" s="27"/>
    </row>
    <row r="339" spans="1:9" ht="15.75" thickBot="1">
      <c r="A339" s="2"/>
      <c r="B339" s="23"/>
      <c r="C339" s="24"/>
      <c r="D339" s="20"/>
      <c r="E339" s="12"/>
      <c r="F339" s="12"/>
      <c r="G339" s="12"/>
      <c r="H339" s="24"/>
      <c r="I339" s="27"/>
    </row>
    <row r="340" spans="1:9" ht="15.75" thickBot="1">
      <c r="A340" s="2"/>
      <c r="B340" s="23"/>
      <c r="C340" s="24"/>
      <c r="D340" s="20"/>
      <c r="E340" s="12"/>
      <c r="F340" s="12"/>
      <c r="G340" s="12"/>
      <c r="H340" s="24"/>
      <c r="I340" s="27"/>
    </row>
    <row r="341" spans="1:9" ht="15.75" thickBot="1">
      <c r="A341" s="2"/>
      <c r="B341" s="23"/>
      <c r="C341" s="24"/>
      <c r="D341" s="20"/>
      <c r="E341" s="12"/>
      <c r="F341" s="12"/>
      <c r="G341" s="12"/>
      <c r="H341" s="24"/>
      <c r="I341" s="27"/>
    </row>
    <row r="342" spans="1:9" ht="15.75" thickBot="1">
      <c r="A342" s="2"/>
      <c r="B342" s="23"/>
      <c r="C342" s="24"/>
      <c r="D342" s="20"/>
      <c r="E342" s="12"/>
      <c r="F342" s="12"/>
      <c r="G342" s="12"/>
      <c r="H342" s="24"/>
      <c r="I342" s="27"/>
    </row>
    <row r="343" spans="1:9" ht="15.75" thickBot="1">
      <c r="A343" s="2"/>
      <c r="B343" s="23"/>
      <c r="C343" s="24"/>
      <c r="D343" s="20"/>
      <c r="E343" s="12"/>
      <c r="F343" s="12"/>
      <c r="G343" s="12"/>
      <c r="H343" s="24"/>
      <c r="I343" s="27"/>
    </row>
    <row r="344" spans="1:9" ht="15.75" thickBot="1">
      <c r="A344" s="2"/>
      <c r="B344" s="23"/>
      <c r="C344" s="24"/>
      <c r="D344" s="20"/>
      <c r="E344" s="12"/>
      <c r="F344" s="12"/>
      <c r="G344" s="12"/>
      <c r="H344" s="24"/>
      <c r="I344" s="27"/>
    </row>
    <row r="345" spans="1:9" ht="15.75" thickBot="1">
      <c r="A345" s="2"/>
      <c r="B345" s="23"/>
      <c r="C345" s="24"/>
      <c r="D345" s="20"/>
      <c r="E345" s="12"/>
      <c r="F345" s="12"/>
      <c r="G345" s="12"/>
      <c r="H345" s="24"/>
      <c r="I345" s="27"/>
    </row>
    <row r="346" spans="1:9" ht="15.75" thickBot="1">
      <c r="A346" s="2"/>
      <c r="B346" s="23"/>
      <c r="C346" s="24"/>
      <c r="D346" s="20"/>
      <c r="E346" s="12"/>
      <c r="F346" s="12"/>
      <c r="G346" s="12"/>
      <c r="H346" s="24"/>
      <c r="I346" s="27"/>
    </row>
    <row r="347" spans="1:9" ht="15.75" thickBot="1">
      <c r="A347" s="2"/>
      <c r="B347" s="23"/>
      <c r="C347" s="24"/>
      <c r="D347" s="20"/>
      <c r="E347" s="12"/>
      <c r="F347" s="12"/>
      <c r="G347" s="12"/>
      <c r="H347" s="24"/>
      <c r="I347" s="27"/>
    </row>
    <row r="348" spans="1:9" ht="15.75" thickBot="1">
      <c r="A348" s="2"/>
      <c r="B348" s="23"/>
      <c r="C348" s="24"/>
      <c r="D348" s="20"/>
      <c r="E348" s="12"/>
      <c r="F348" s="12"/>
      <c r="G348" s="12"/>
      <c r="H348" s="24"/>
      <c r="I348" s="27"/>
    </row>
    <row r="349" spans="1:9" ht="15.75" thickBot="1">
      <c r="A349" s="2"/>
      <c r="B349" s="23"/>
      <c r="C349" s="24"/>
      <c r="D349" s="20"/>
      <c r="E349" s="12"/>
      <c r="F349" s="12"/>
      <c r="G349" s="12"/>
      <c r="H349" s="24"/>
      <c r="I349" s="27"/>
    </row>
    <row r="350" spans="1:9" ht="15.75" thickBot="1">
      <c r="A350" s="2"/>
      <c r="B350" s="23"/>
      <c r="C350" s="24"/>
      <c r="D350" s="20"/>
      <c r="E350" s="12"/>
      <c r="F350" s="12"/>
      <c r="G350" s="12"/>
      <c r="H350" s="24"/>
      <c r="I350" s="27"/>
    </row>
    <row r="351" spans="1:9" ht="15.75" thickBot="1">
      <c r="A351" s="2"/>
      <c r="B351" s="23"/>
      <c r="C351" s="24"/>
      <c r="D351" s="20"/>
      <c r="E351" s="12"/>
      <c r="F351" s="12"/>
      <c r="G351" s="12"/>
      <c r="H351" s="24"/>
      <c r="I351" s="27"/>
    </row>
    <row r="352" spans="1:9" ht="15.75" thickBot="1">
      <c r="A352" s="2"/>
      <c r="B352" s="23"/>
      <c r="C352" s="24"/>
      <c r="D352" s="20"/>
      <c r="E352" s="12"/>
      <c r="F352" s="12"/>
      <c r="G352" s="12"/>
      <c r="H352" s="24"/>
      <c r="I352" s="27"/>
    </row>
    <row r="353" spans="1:9" ht="15.75" thickBot="1">
      <c r="A353" s="2"/>
      <c r="B353" s="23"/>
      <c r="C353" s="24"/>
      <c r="D353" s="20"/>
      <c r="E353" s="12"/>
      <c r="F353" s="12"/>
      <c r="G353" s="12"/>
      <c r="H353" s="24"/>
      <c r="I353" s="27"/>
    </row>
    <row r="354" spans="1:9" ht="15.75" thickBot="1">
      <c r="A354" s="2"/>
      <c r="B354" s="23"/>
      <c r="C354" s="24"/>
      <c r="D354" s="20"/>
      <c r="E354" s="12"/>
      <c r="F354" s="12"/>
      <c r="G354" s="12"/>
      <c r="H354" s="24"/>
      <c r="I354" s="27"/>
    </row>
    <row r="355" spans="1:9" ht="15.75" thickBot="1">
      <c r="A355" s="2"/>
      <c r="B355" s="23"/>
      <c r="C355" s="24"/>
      <c r="D355" s="20"/>
      <c r="E355" s="12"/>
      <c r="F355" s="12"/>
      <c r="G355" s="12"/>
      <c r="H355" s="24"/>
      <c r="I355" s="27"/>
    </row>
    <row r="356" spans="1:9" ht="15.75" thickBot="1">
      <c r="A356" s="2"/>
      <c r="B356" s="23"/>
      <c r="C356" s="24"/>
      <c r="D356" s="20"/>
      <c r="E356" s="12"/>
      <c r="F356" s="12"/>
      <c r="G356" s="12"/>
      <c r="H356" s="24"/>
      <c r="I356" s="27"/>
    </row>
    <row r="357" spans="1:9" ht="15.75" thickBot="1">
      <c r="A357" s="2"/>
      <c r="B357" s="23"/>
      <c r="C357" s="24"/>
      <c r="D357" s="20"/>
      <c r="E357" s="12"/>
      <c r="F357" s="12"/>
      <c r="G357" s="12"/>
      <c r="H357" s="24"/>
      <c r="I357" s="27"/>
    </row>
    <row r="358" spans="1:9" ht="15.75" thickBot="1">
      <c r="A358" s="2"/>
      <c r="B358" s="23"/>
      <c r="C358" s="24"/>
      <c r="D358" s="20"/>
      <c r="E358" s="12"/>
      <c r="F358" s="12"/>
      <c r="G358" s="12"/>
      <c r="H358" s="24"/>
      <c r="I358" s="27"/>
    </row>
    <row r="359" spans="1:9" ht="15.75" thickBot="1">
      <c r="A359" s="2"/>
      <c r="B359" s="23"/>
      <c r="C359" s="24"/>
      <c r="D359" s="20"/>
      <c r="E359" s="12"/>
      <c r="F359" s="12"/>
      <c r="G359" s="12"/>
      <c r="H359" s="24"/>
      <c r="I359" s="27"/>
    </row>
    <row r="360" spans="1:9" ht="15.75" thickBot="1">
      <c r="A360" s="2"/>
      <c r="B360" s="23"/>
      <c r="C360" s="24"/>
      <c r="D360" s="20"/>
      <c r="E360" s="12"/>
      <c r="F360" s="12"/>
      <c r="G360" s="12"/>
      <c r="H360" s="24"/>
      <c r="I360" s="27"/>
    </row>
    <row r="361" spans="1:9" ht="15.75" thickBot="1">
      <c r="A361" s="2"/>
      <c r="B361" s="23"/>
      <c r="C361" s="24"/>
      <c r="D361" s="20"/>
      <c r="E361" s="12"/>
      <c r="F361" s="12"/>
      <c r="G361" s="12"/>
      <c r="H361" s="24"/>
      <c r="I361" s="27"/>
    </row>
    <row r="362" spans="1:9" ht="15.75" thickBot="1">
      <c r="A362" s="2"/>
      <c r="B362" s="23"/>
      <c r="C362" s="24"/>
      <c r="D362" s="20"/>
      <c r="E362" s="12"/>
      <c r="F362" s="12"/>
      <c r="G362" s="12"/>
      <c r="H362" s="24"/>
      <c r="I362" s="27"/>
    </row>
    <row r="363" spans="1:9" ht="15.75" thickBot="1">
      <c r="A363" s="2"/>
      <c r="B363" s="23"/>
      <c r="C363" s="24"/>
      <c r="D363" s="20"/>
      <c r="E363" s="12"/>
      <c r="F363" s="12"/>
      <c r="G363" s="12"/>
      <c r="H363" s="24"/>
      <c r="I363" s="27"/>
    </row>
    <row r="364" spans="1:9" ht="15.75" thickBot="1">
      <c r="A364" s="2"/>
      <c r="B364" s="23"/>
      <c r="C364" s="24"/>
      <c r="D364" s="20"/>
      <c r="E364" s="12"/>
      <c r="F364" s="12"/>
      <c r="G364" s="12"/>
      <c r="H364" s="24"/>
      <c r="I364" s="27"/>
    </row>
    <row r="365" spans="1:9" ht="15.75" thickBot="1">
      <c r="A365" s="2"/>
      <c r="B365" s="23"/>
      <c r="C365" s="24"/>
      <c r="D365" s="20"/>
      <c r="E365" s="12"/>
      <c r="F365" s="12"/>
      <c r="G365" s="12"/>
      <c r="H365" s="24"/>
      <c r="I365" s="27"/>
    </row>
    <row r="366" spans="1:9" ht="15.75" thickBot="1">
      <c r="A366" s="2"/>
      <c r="B366" s="23"/>
      <c r="C366" s="24"/>
      <c r="D366" s="20"/>
      <c r="E366" s="12"/>
      <c r="F366" s="12"/>
      <c r="G366" s="12"/>
      <c r="H366" s="24"/>
      <c r="I366" s="27"/>
    </row>
    <row r="367" spans="1:9" ht="15.75" thickBot="1">
      <c r="A367" s="2"/>
      <c r="B367" s="23"/>
      <c r="C367" s="24"/>
      <c r="D367" s="20"/>
      <c r="E367" s="12"/>
      <c r="F367" s="12"/>
      <c r="G367" s="12"/>
      <c r="H367" s="24"/>
      <c r="I367" s="27"/>
    </row>
    <row r="368" spans="1:9" ht="15.75" thickBot="1">
      <c r="A368" s="2"/>
      <c r="B368" s="23"/>
      <c r="C368" s="24"/>
      <c r="D368" s="20"/>
      <c r="E368" s="12"/>
      <c r="F368" s="12"/>
      <c r="G368" s="12"/>
      <c r="H368" s="24"/>
      <c r="I368" s="27"/>
    </row>
    <row r="369" spans="1:9" ht="15.75" thickBot="1">
      <c r="A369" s="2"/>
      <c r="B369" s="23"/>
      <c r="C369" s="24"/>
      <c r="D369" s="20"/>
      <c r="E369" s="12"/>
      <c r="F369" s="12"/>
      <c r="G369" s="12"/>
      <c r="H369" s="24"/>
      <c r="I369" s="27"/>
    </row>
    <row r="370" spans="1:9" ht="15.75" thickBot="1">
      <c r="A370" s="2"/>
      <c r="B370" s="23"/>
      <c r="C370" s="24"/>
      <c r="D370" s="20"/>
      <c r="E370" s="12"/>
      <c r="F370" s="12"/>
      <c r="G370" s="12"/>
      <c r="H370" s="24"/>
      <c r="I370" s="27"/>
    </row>
    <row r="371" spans="1:9">
      <c r="A371" s="37"/>
      <c r="B371" s="38"/>
      <c r="C371" s="39"/>
      <c r="D371" s="40"/>
      <c r="E371" s="41"/>
      <c r="F371" s="41"/>
      <c r="G371" s="41"/>
      <c r="H371" s="39"/>
      <c r="I371" s="29"/>
    </row>
    <row r="372" spans="1:9">
      <c r="A372" s="13"/>
      <c r="B372" s="14"/>
      <c r="C372" s="15"/>
      <c r="D372" s="16"/>
      <c r="E372" s="17"/>
      <c r="F372" s="17"/>
      <c r="G372" s="17"/>
      <c r="H372" s="15"/>
    </row>
    <row r="500" spans="3:6">
      <c r="C500"/>
      <c r="D500"/>
      <c r="E500"/>
      <c r="F500"/>
    </row>
  </sheetData>
  <mergeCells count="2">
    <mergeCell ref="D1:H1"/>
    <mergeCell ref="D2:F2"/>
  </mergeCells>
  <conditionalFormatting sqref="G6:G172">
    <cfRule type="cellIs" dxfId="23" priority="1" operator="lessThan">
      <formula>0</formula>
    </cfRule>
    <cfRule type="cellIs" dxfId="22" priority="6" operator="lessThan">
      <formula>0</formula>
    </cfRule>
  </conditionalFormatting>
  <conditionalFormatting sqref="A6:H372">
    <cfRule type="expression" dxfId="21" priority="4">
      <formula>MOD(ROW(),2)</formula>
    </cfRule>
    <cfRule type="expression" dxfId="20" priority="5">
      <formula>MOD(ROW(),2)</formula>
    </cfRule>
  </conditionalFormatting>
  <conditionalFormatting sqref="I6:I371">
    <cfRule type="expression" dxfId="19" priority="3">
      <formula>MOD(ROW(),2)</formula>
    </cfRule>
  </conditionalFormatting>
  <conditionalFormatting sqref="G165">
    <cfRule type="cellIs" dxfId="18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9" fitToHeight="4" orientation="portrait" horizontalDpi="360" verticalDpi="36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5">
    <tabColor theme="3" tint="0.79998168889431442"/>
  </sheetPr>
  <dimension ref="A1:I173"/>
  <sheetViews>
    <sheetView workbookViewId="0"/>
  </sheetViews>
  <sheetFormatPr baseColWidth="10" defaultColWidth="11.42578125" defaultRowHeight="15"/>
  <cols>
    <col min="2" max="2" width="38.140625" bestFit="1" customWidth="1"/>
    <col min="3" max="3" width="16.42578125" bestFit="1" customWidth="1"/>
    <col min="4" max="4" width="11.5703125" customWidth="1"/>
    <col min="5" max="5" width="27.28515625" customWidth="1"/>
  </cols>
  <sheetData>
    <row r="1" spans="1:9" ht="21.75">
      <c r="A1" s="100" t="s">
        <v>26</v>
      </c>
      <c r="B1" s="101"/>
      <c r="C1" s="102">
        <f ca="1">TODAY()</f>
        <v>43367</v>
      </c>
      <c r="E1" s="110" t="s">
        <v>1</v>
      </c>
      <c r="F1" s="110"/>
      <c r="G1" s="110"/>
      <c r="H1" s="110"/>
      <c r="I1" s="110"/>
    </row>
    <row r="2" spans="1:9" ht="18.75">
      <c r="E2" s="117" t="s">
        <v>3</v>
      </c>
      <c r="F2" s="117"/>
      <c r="G2" s="117"/>
      <c r="H2" s="11"/>
      <c r="I2" s="9"/>
    </row>
    <row r="5" spans="1:9" ht="15.75" thickBot="1"/>
    <row r="6" spans="1:9" ht="38.25" thickBot="1">
      <c r="A6" s="90" t="s">
        <v>17</v>
      </c>
      <c r="B6" s="90" t="s">
        <v>18</v>
      </c>
      <c r="C6" s="91" t="s">
        <v>223</v>
      </c>
      <c r="D6" s="91" t="s">
        <v>224</v>
      </c>
    </row>
    <row r="7" spans="1:9" ht="16.5" thickBot="1">
      <c r="A7" s="94" t="str">
        <f>'BASE PRODUITS'!A6</f>
        <v>0267</v>
      </c>
      <c r="B7" s="93" t="str">
        <f>IF(ISBLANK('BASE PRODUITS'!B6),"",'BASE PRODUITS'!B6)</f>
        <v>Gourde</v>
      </c>
      <c r="C7" s="92">
        <f ca="1">SUM('ETAT DES STOCKS'!G6)</f>
        <v>1</v>
      </c>
      <c r="D7" s="96"/>
    </row>
    <row r="8" spans="1:9" ht="16.5" thickBot="1">
      <c r="A8" s="94" t="str">
        <f>'BASE PRODUITS'!A7</f>
        <v>0269</v>
      </c>
      <c r="B8" s="93" t="str">
        <f>IF(ISBLANK('BASE PRODUITS'!B7),"",'BASE PRODUITS'!B7)</f>
        <v>Gourde</v>
      </c>
      <c r="C8" s="92">
        <f ca="1">SUM('ETAT DES STOCKS'!G7)</f>
        <v>1</v>
      </c>
      <c r="D8" s="96"/>
    </row>
    <row r="9" spans="1:9" ht="16.5" thickBot="1">
      <c r="A9" s="94" t="str">
        <f>'BASE PRODUITS'!A8</f>
        <v>0271</v>
      </c>
      <c r="B9" s="93" t="str">
        <f>IF(ISBLANK('BASE PRODUITS'!B8),"",'BASE PRODUITS'!B8)</f>
        <v>Gourde</v>
      </c>
      <c r="C9" s="92">
        <f ca="1">SUM('ETAT DES STOCKS'!G8)</f>
        <v>1</v>
      </c>
      <c r="D9" s="96"/>
    </row>
    <row r="10" spans="1:9" ht="16.5" thickBot="1">
      <c r="A10" s="94">
        <f>'BASE PRODUITS'!A9</f>
        <v>1234</v>
      </c>
      <c r="B10" s="93" t="str">
        <f>IF(ISBLANK('BASE PRODUITS'!B9),"",'BASE PRODUITS'!B9)</f>
        <v>Distributeur Lampe</v>
      </c>
      <c r="C10" s="92">
        <f ca="1">SUM('ETAT DES STOCKS'!G9)</f>
        <v>20</v>
      </c>
      <c r="D10" s="96"/>
    </row>
    <row r="11" spans="1:9" ht="16.5" thickBot="1">
      <c r="A11" s="94">
        <f>'BASE PRODUITS'!A10</f>
        <v>2001</v>
      </c>
      <c r="B11" s="93" t="str">
        <f>IF(ISBLANK('BASE PRODUITS'!B10),"",'BASE PRODUITS'!B10)</f>
        <v>Peigne Vivog</v>
      </c>
      <c r="C11" s="92">
        <f ca="1">SUM('ETAT DES STOCKS'!G10)</f>
        <v>3</v>
      </c>
      <c r="D11" s="96"/>
    </row>
    <row r="12" spans="1:9" ht="16.5" thickBot="1">
      <c r="A12" s="94">
        <f>'BASE PRODUITS'!A11</f>
        <v>2300</v>
      </c>
      <c r="B12" s="93" t="str">
        <f>IF(ISBLANK('BASE PRODUITS'!B11),"",'BASE PRODUITS'!B11)</f>
        <v>Déméloir Vivog</v>
      </c>
      <c r="C12" s="92">
        <f ca="1">SUM('ETAT DES STOCKS'!G11)</f>
        <v>3</v>
      </c>
      <c r="D12" s="96"/>
    </row>
    <row r="13" spans="1:9" ht="16.5" thickBot="1">
      <c r="A13" s="94">
        <f>'BASE PRODUITS'!A12</f>
        <v>2301</v>
      </c>
      <c r="B13" s="93" t="str">
        <f>IF(ISBLANK('BASE PRODUITS'!B12),"",'BASE PRODUITS'!B12)</f>
        <v>Déméloir Double Vivog</v>
      </c>
      <c r="C13" s="92">
        <f ca="1">SUM('ETAT DES STOCKS'!G12)</f>
        <v>1</v>
      </c>
      <c r="D13" s="96"/>
    </row>
    <row r="14" spans="1:9" ht="16.5" thickBot="1">
      <c r="A14" s="94">
        <f>'BASE PRODUITS'!A13</f>
        <v>2331</v>
      </c>
      <c r="B14" s="93" t="str">
        <f>IF(ISBLANK('BASE PRODUITS'!B13),"",'BASE PRODUITS'!B13)</f>
        <v>Trixie Distributeur</v>
      </c>
      <c r="C14" s="92">
        <f ca="1">SUM('ETAT DES STOCKS'!G13)</f>
        <v>1</v>
      </c>
      <c r="D14" s="96"/>
    </row>
    <row r="15" spans="1:9" ht="16.5" thickBot="1">
      <c r="A15" s="94">
        <f>'BASE PRODUITS'!A14</f>
        <v>2345</v>
      </c>
      <c r="B15" s="93" t="str">
        <f>IF(ISBLANK('BASE PRODUITS'!B14),"",'BASE PRODUITS'!B14)</f>
        <v>Rouleaux de Sacs</v>
      </c>
      <c r="C15" s="92">
        <f ca="1">SUM('ETAT DES STOCKS'!G14)</f>
        <v>49</v>
      </c>
      <c r="D15" s="96"/>
    </row>
    <row r="16" spans="1:9" ht="16.5" thickBot="1">
      <c r="A16" s="94">
        <f>'BASE PRODUITS'!A15</f>
        <v>2718</v>
      </c>
      <c r="B16" s="93" t="str">
        <f>IF(ISBLANK('BASE PRODUITS'!B15),"",'BASE PRODUITS'!B15)</f>
        <v>Peigne Sous Poil Zoofari</v>
      </c>
      <c r="C16" s="92">
        <f ca="1">SUM('ETAT DES STOCKS'!G15)</f>
        <v>3</v>
      </c>
      <c r="D16" s="96"/>
    </row>
    <row r="17" spans="1:4" ht="16.5" thickBot="1">
      <c r="A17" s="94">
        <f>'BASE PRODUITS'!A16</f>
        <v>3273</v>
      </c>
      <c r="B17" s="93" t="str">
        <f>IF(ISBLANK('BASE PRODUITS'!B16),"",'BASE PRODUITS'!B16)</f>
        <v>Trixie Spielzeug</v>
      </c>
      <c r="C17" s="92">
        <f ca="1">SUM('ETAT DES STOCKS'!G16)</f>
        <v>2</v>
      </c>
      <c r="D17" s="96"/>
    </row>
    <row r="18" spans="1:4" ht="16.5" thickBot="1">
      <c r="A18" s="94">
        <f>'BASE PRODUITS'!A17</f>
        <v>3428</v>
      </c>
      <c r="B18" s="93" t="str">
        <f>IF(ISBLANK('BASE PRODUITS'!B17),"",'BASE PRODUITS'!B17)</f>
        <v>Trixie Vinyl Spielzeug</v>
      </c>
      <c r="C18" s="92">
        <f ca="1">SUM('ETAT DES STOCKS'!G17)</f>
        <v>2</v>
      </c>
      <c r="D18" s="96"/>
    </row>
    <row r="19" spans="1:4" ht="16.5" thickBot="1">
      <c r="A19" s="94">
        <f>'BASE PRODUITS'!A18</f>
        <v>3456</v>
      </c>
      <c r="B19" s="93" t="str">
        <f>IF(ISBLANK('BASE PRODUITS'!B18),"",'BASE PRODUITS'!B18)</f>
        <v>Longe</v>
      </c>
      <c r="C19" s="92">
        <f ca="1">SUM('ETAT DES STOCKS'!G18)</f>
        <v>1</v>
      </c>
      <c r="D19" s="96"/>
    </row>
    <row r="20" spans="1:4" ht="16.5" thickBot="1">
      <c r="A20" s="94">
        <f>'BASE PRODUITS'!A19</f>
        <v>4567</v>
      </c>
      <c r="B20" s="93" t="str">
        <f>IF(ISBLANK('BASE PRODUITS'!B19),"",'BASE PRODUITS'!B19)</f>
        <v>Target Tapette</v>
      </c>
      <c r="C20" s="92">
        <f ca="1">SUM('ETAT DES STOCKS'!G19)</f>
        <v>2</v>
      </c>
      <c r="D20" s="96"/>
    </row>
    <row r="21" spans="1:4" ht="16.5" thickBot="1">
      <c r="A21" s="94">
        <f>'BASE PRODUITS'!A20</f>
        <v>5678</v>
      </c>
      <c r="B21" s="93" t="str">
        <f>IF(ISBLANK('BASE PRODUITS'!B20),"",'BASE PRODUITS'!B20)</f>
        <v xml:space="preserve">Colier Etrangleur Fine Maille Acier Chromé </v>
      </c>
      <c r="C21" s="92">
        <f ca="1">SUM('ETAT DES STOCKS'!G20)</f>
        <v>1</v>
      </c>
      <c r="D21" s="96"/>
    </row>
    <row r="22" spans="1:4" ht="16.5" thickBot="1">
      <c r="A22" s="94">
        <f>'BASE PRODUITS'!A21</f>
        <v>6789</v>
      </c>
      <c r="B22" s="93" t="str">
        <f>IF(ISBLANK('BASE PRODUITS'!B21),"",'BASE PRODUITS'!B21)</f>
        <v xml:space="preserve">Semi Nylon </v>
      </c>
      <c r="C22" s="92">
        <f ca="1">SUM('ETAT DES STOCKS'!G21)</f>
        <v>1</v>
      </c>
      <c r="D22" s="96"/>
    </row>
    <row r="23" spans="1:4" ht="16.5" thickBot="1">
      <c r="A23" s="94">
        <f>'BASE PRODUITS'!A22</f>
        <v>7890</v>
      </c>
      <c r="B23" s="93" t="str">
        <f>IF(ISBLANK('BASE PRODUITS'!B22),"",'BASE PRODUITS'!B22)</f>
        <v>Kong Knots</v>
      </c>
      <c r="C23" s="92">
        <f ca="1">SUM('ETAT DES STOCKS'!G22)</f>
        <v>1</v>
      </c>
      <c r="D23" s="96"/>
    </row>
    <row r="24" spans="1:4" ht="16.5" thickBot="1">
      <c r="A24" s="94">
        <f>'BASE PRODUITS'!A23</f>
        <v>8901</v>
      </c>
      <c r="B24" s="93" t="str">
        <f>IF(ISBLANK('BASE PRODUITS'!B23),"",'BASE PRODUITS'!B23)</f>
        <v>Kong Knots</v>
      </c>
      <c r="C24" s="92">
        <f ca="1">SUM('ETAT DES STOCKS'!G23)</f>
        <v>1</v>
      </c>
      <c r="D24" s="96"/>
    </row>
    <row r="25" spans="1:4" ht="16.5" thickBot="1">
      <c r="A25" s="94">
        <f>'BASE PRODUITS'!A24</f>
        <v>9012</v>
      </c>
      <c r="B25" s="93" t="str">
        <f>IF(ISBLANK('BASE PRODUITS'!B24),"",'BASE PRODUITS'!B24)</f>
        <v>Apportable Phosforescent</v>
      </c>
      <c r="C25" s="92">
        <f ca="1">SUM('ETAT DES STOCKS'!G24)</f>
        <v>2</v>
      </c>
      <c r="D25" s="96"/>
    </row>
    <row r="26" spans="1:4" ht="16.5" thickBot="1">
      <c r="A26" s="94">
        <f>'BASE PRODUITS'!A25</f>
        <v>19263</v>
      </c>
      <c r="B26" s="93" t="str">
        <f>IF(ISBLANK('BASE PRODUITS'!B25),"",'BASE PRODUITS'!B25)</f>
        <v>Muselière Trixie</v>
      </c>
      <c r="C26" s="92">
        <f ca="1">SUM('ETAT DES STOCKS'!G25)</f>
        <v>4</v>
      </c>
      <c r="D26" s="96"/>
    </row>
    <row r="27" spans="1:4" ht="16.5" thickBot="1">
      <c r="A27" s="94">
        <f>'BASE PRODUITS'!A26</f>
        <v>33646</v>
      </c>
      <c r="B27" s="93" t="str">
        <f>IF(ISBLANK('BASE PRODUITS'!B26),"",'BASE PRODUITS'!B26)</f>
        <v>Trixie Honde Spilzeug</v>
      </c>
      <c r="C27" s="92">
        <f ca="1">SUM('ETAT DES STOCKS'!G26)</f>
        <v>2</v>
      </c>
      <c r="D27" s="96"/>
    </row>
    <row r="28" spans="1:4" ht="16.5" thickBot="1">
      <c r="A28" s="94">
        <f>'BASE PRODUITS'!A27</f>
        <v>39981</v>
      </c>
      <c r="B28" s="93" t="str">
        <f>IF(ISBLANK('BASE PRODUITS'!B27),"",'BASE PRODUITS'!B27)</f>
        <v>Laisse Multiposition Hunter</v>
      </c>
      <c r="C28" s="92">
        <f ca="1">SUM('ETAT DES STOCKS'!G27)</f>
        <v>1</v>
      </c>
      <c r="D28" s="96"/>
    </row>
    <row r="29" spans="1:4" ht="16.5" thickBot="1">
      <c r="A29" s="94">
        <f>'BASE PRODUITS'!A28</f>
        <v>48647</v>
      </c>
      <c r="B29" s="93" t="str">
        <f>IF(ISBLANK('BASE PRODUITS'!B28),"",'BASE PRODUITS'!B28)</f>
        <v>Zooplus Lanceur de Balle</v>
      </c>
      <c r="C29" s="92">
        <f ca="1">SUM('ETAT DES STOCKS'!G28)</f>
        <v>2</v>
      </c>
      <c r="D29" s="96"/>
    </row>
    <row r="30" spans="1:4" ht="16.5" thickBot="1">
      <c r="A30" s="94">
        <f>'BASE PRODUITS'!A29</f>
        <v>100770</v>
      </c>
      <c r="B30" s="93" t="str">
        <f>IF(ISBLANK('BASE PRODUITS'!B29),"",'BASE PRODUITS'!B29)</f>
        <v>Laisse Reflect Gomme avec Poignée</v>
      </c>
      <c r="C30" s="92">
        <f ca="1">SUM('ETAT DES STOCKS'!G29)</f>
        <v>9</v>
      </c>
      <c r="D30" s="96"/>
    </row>
    <row r="31" spans="1:4" ht="16.5" thickBot="1">
      <c r="A31" s="94">
        <f>'BASE PRODUITS'!A30</f>
        <v>100771</v>
      </c>
      <c r="B31" s="93" t="str">
        <f>IF(ISBLANK('BASE PRODUITS'!B30),"",'BASE PRODUITS'!B30)</f>
        <v>Laisse Reflect Gomme avec Poignée</v>
      </c>
      <c r="C31" s="92">
        <f ca="1">SUM('ETAT DES STOCKS'!G30)</f>
        <v>2</v>
      </c>
      <c r="D31" s="96"/>
    </row>
    <row r="32" spans="1:4" ht="16.5" thickBot="1">
      <c r="A32" s="94">
        <f>'BASE PRODUITS'!A31</f>
        <v>100773</v>
      </c>
      <c r="B32" s="93" t="str">
        <f>IF(ISBLANK('BASE PRODUITS'!B31),"",'BASE PRODUITS'!B31)</f>
        <v>Longe Reflect Gomme sans Poignée</v>
      </c>
      <c r="C32" s="92">
        <f ca="1">SUM('ETAT DES STOCKS'!G31)</f>
        <v>1</v>
      </c>
      <c r="D32" s="96"/>
    </row>
    <row r="33" spans="1:4" ht="16.5" thickBot="1">
      <c r="A33" s="94">
        <f>'BASE PRODUITS'!A32</f>
        <v>100800</v>
      </c>
      <c r="B33" s="93" t="str">
        <f>IF(ISBLANK('BASE PRODUITS'!B32),"",'BASE PRODUITS'!B32)</f>
        <v>Soft Gomme courte</v>
      </c>
      <c r="C33" s="92">
        <f ca="1">SUM('ETAT DES STOCKS'!G32)</f>
        <v>1</v>
      </c>
      <c r="D33" s="96"/>
    </row>
    <row r="34" spans="1:4" ht="16.5" thickBot="1">
      <c r="A34" s="94">
        <f>'BASE PRODUITS'!A33</f>
        <v>100805</v>
      </c>
      <c r="B34" s="93" t="str">
        <f>IF(ISBLANK('BASE PRODUITS'!B33),"",'BASE PRODUITS'!B33)</f>
        <v>Multiposition Soft Gomme</v>
      </c>
      <c r="C34" s="92">
        <f ca="1">SUM('ETAT DES STOCKS'!G33)</f>
        <v>10</v>
      </c>
      <c r="D34" s="96"/>
    </row>
    <row r="35" spans="1:4" ht="16.5" thickBot="1">
      <c r="A35" s="94">
        <f>'BASE PRODUITS'!A34</f>
        <v>100817</v>
      </c>
      <c r="B35" s="93" t="str">
        <f>IF(ISBLANK('BASE PRODUITS'!B34),"",'BASE PRODUITS'!B34)</f>
        <v xml:space="preserve">Laisse avec Poignée </v>
      </c>
      <c r="C35" s="92">
        <f ca="1">SUM('ETAT DES STOCKS'!G34)</f>
        <v>1</v>
      </c>
      <c r="D35" s="96"/>
    </row>
    <row r="36" spans="1:4" ht="16.5" thickBot="1">
      <c r="A36" s="94">
        <f>'BASE PRODUITS'!A35</f>
        <v>100819</v>
      </c>
      <c r="B36" s="93" t="str">
        <f>IF(ISBLANK('BASE PRODUITS'!B35),"",'BASE PRODUITS'!B35)</f>
        <v>Multiposition Soft Gomme</v>
      </c>
      <c r="C36" s="92">
        <f ca="1">SUM('ETAT DES STOCKS'!G35)</f>
        <v>7</v>
      </c>
      <c r="D36" s="96"/>
    </row>
    <row r="37" spans="1:4" ht="16.5" thickBot="1">
      <c r="A37" s="94">
        <f>'BASE PRODUITS'!A36</f>
        <v>100840</v>
      </c>
      <c r="B37" s="93" t="str">
        <f>IF(ISBLANK('BASE PRODUITS'!B36),"",'BASE PRODUITS'!B36)</f>
        <v>Multiposition Gomme</v>
      </c>
      <c r="C37" s="92">
        <f ca="1">SUM('ETAT DES STOCKS'!G36)</f>
        <v>1</v>
      </c>
      <c r="D37" s="96"/>
    </row>
    <row r="38" spans="1:4" ht="16.5" thickBot="1">
      <c r="A38" s="94">
        <f>'BASE PRODUITS'!A37</f>
        <v>100859</v>
      </c>
      <c r="B38" s="93" t="str">
        <f>IF(ISBLANK('BASE PRODUITS'!B37),"",'BASE PRODUITS'!B37)</f>
        <v>Multiposition Gomme</v>
      </c>
      <c r="C38" s="92">
        <f ca="1">SUM('ETAT DES STOCKS'!G37)</f>
        <v>1</v>
      </c>
      <c r="D38" s="96"/>
    </row>
    <row r="39" spans="1:4" ht="16.5" thickBot="1">
      <c r="A39" s="94">
        <f>'BASE PRODUITS'!A38</f>
        <v>100860</v>
      </c>
      <c r="B39" s="93" t="str">
        <f>IF(ISBLANK('BASE PRODUITS'!B38),"",'BASE PRODUITS'!B38)</f>
        <v>Multiposition Gomme</v>
      </c>
      <c r="C39" s="92">
        <f ca="1">SUM('ETAT DES STOCKS'!G38)</f>
        <v>0</v>
      </c>
      <c r="D39" s="96"/>
    </row>
    <row r="40" spans="1:4" ht="16.5" thickBot="1">
      <c r="A40" s="94">
        <f>'BASE PRODUITS'!A39</f>
        <v>100870</v>
      </c>
      <c r="B40" s="93" t="str">
        <f>IF(ISBLANK('BASE PRODUITS'!B39),"",'BASE PRODUITS'!B39)</f>
        <v>Courte Gomme</v>
      </c>
      <c r="C40" s="92">
        <f ca="1">SUM('ETAT DES STOCKS'!G39)</f>
        <v>1</v>
      </c>
      <c r="D40" s="96"/>
    </row>
    <row r="41" spans="1:4" ht="16.5" thickBot="1">
      <c r="A41" s="94">
        <f>'BASE PRODUITS'!A40</f>
        <v>100879</v>
      </c>
      <c r="B41" s="93" t="str">
        <f>IF(ISBLANK('BASE PRODUITS'!B40),"",'BASE PRODUITS'!B40)</f>
        <v>Multiposition Gomme</v>
      </c>
      <c r="C41" s="92">
        <f ca="1">SUM('ETAT DES STOCKS'!G40)</f>
        <v>1</v>
      </c>
      <c r="D41" s="96"/>
    </row>
    <row r="42" spans="1:4" ht="16.5" thickBot="1">
      <c r="A42" s="94">
        <f>'BASE PRODUITS'!A41</f>
        <v>100881</v>
      </c>
      <c r="B42" s="93" t="str">
        <f>IF(ISBLANK('BASE PRODUITS'!B41),"",'BASE PRODUITS'!B41)</f>
        <v>Longe Color Gomme sans Poignée</v>
      </c>
      <c r="C42" s="92">
        <f ca="1">SUM('ETAT DES STOCKS'!G41)</f>
        <v>1</v>
      </c>
      <c r="D42" s="96"/>
    </row>
    <row r="43" spans="1:4" ht="16.5" thickBot="1">
      <c r="A43" s="94">
        <f>'BASE PRODUITS'!A42</f>
        <v>100900</v>
      </c>
      <c r="B43" s="93" t="str">
        <f>IF(ISBLANK('BASE PRODUITS'!B42),"",'BASE PRODUITS'!B42)</f>
        <v>Multiposition Gomme</v>
      </c>
      <c r="C43" s="92">
        <f ca="1">SUM('ETAT DES STOCKS'!G42)</f>
        <v>1</v>
      </c>
      <c r="D43" s="96"/>
    </row>
    <row r="44" spans="1:4" ht="16.5" thickBot="1">
      <c r="A44" s="94">
        <f>'BASE PRODUITS'!A43</f>
        <v>140063</v>
      </c>
      <c r="B44" s="93" t="str">
        <f>IF(ISBLANK('BASE PRODUITS'!B43),"",'BASE PRODUITS'!B43)</f>
        <v>Longe de Dressage Coton</v>
      </c>
      <c r="C44" s="92">
        <f ca="1">SUM('ETAT DES STOCKS'!G43)</f>
        <v>1</v>
      </c>
      <c r="D44" s="96"/>
    </row>
    <row r="45" spans="1:4" ht="16.5" thickBot="1">
      <c r="A45" s="94">
        <f>'BASE PRODUITS'!A44</f>
        <v>140064</v>
      </c>
      <c r="B45" s="93" t="str">
        <f>IF(ISBLANK('BASE PRODUITS'!B44),"",'BASE PRODUITS'!B44)</f>
        <v>Longe de Dressage Coton</v>
      </c>
      <c r="C45" s="92">
        <f ca="1">SUM('ETAT DES STOCKS'!G44)</f>
        <v>1</v>
      </c>
      <c r="D45" s="96"/>
    </row>
    <row r="46" spans="1:4" ht="16.5" thickBot="1">
      <c r="A46" s="94">
        <f>'BASE PRODUITS'!A45</f>
        <v>162976</v>
      </c>
      <c r="B46" s="93" t="str">
        <f>IF(ISBLANK('BASE PRODUITS'!B45),"",'BASE PRODUITS'!B45)</f>
        <v xml:space="preserve">Laisse Lasso Biothane </v>
      </c>
      <c r="C46" s="92">
        <f ca="1">SUM('ETAT DES STOCKS'!G45)</f>
        <v>1</v>
      </c>
      <c r="D46" s="96"/>
    </row>
    <row r="47" spans="1:4" ht="16.5" thickBot="1">
      <c r="A47" s="94">
        <f>'BASE PRODUITS'!A46</f>
        <v>162982</v>
      </c>
      <c r="B47" s="93" t="str">
        <f>IF(ISBLANK('BASE PRODUITS'!B46),"",'BASE PRODUITS'!B46)</f>
        <v>Laisse Biothane</v>
      </c>
      <c r="C47" s="92">
        <f ca="1">SUM('ETAT DES STOCKS'!G46)</f>
        <v>1</v>
      </c>
      <c r="D47" s="96"/>
    </row>
    <row r="48" spans="1:4" ht="16.5" thickBot="1">
      <c r="A48" s="94">
        <f>'BASE PRODUITS'!A47</f>
        <v>162987</v>
      </c>
      <c r="B48" s="93" t="str">
        <f>IF(ISBLANK('BASE PRODUITS'!B47),"",'BASE PRODUITS'!B47)</f>
        <v>Multiposition Biothane</v>
      </c>
      <c r="C48" s="92">
        <f ca="1">SUM('ETAT DES STOCKS'!G47)</f>
        <v>0</v>
      </c>
      <c r="D48" s="96"/>
    </row>
    <row r="49" spans="1:4" ht="16.5" thickBot="1">
      <c r="A49" s="94">
        <f>'BASE PRODUITS'!A48</f>
        <v>163001</v>
      </c>
      <c r="B49" s="93" t="str">
        <f>IF(ISBLANK('BASE PRODUITS'!B48),"",'BASE PRODUITS'!B48)</f>
        <v>Laisse Biothane Fluo</v>
      </c>
      <c r="C49" s="92">
        <f ca="1">SUM('ETAT DES STOCKS'!G48)</f>
        <v>3</v>
      </c>
      <c r="D49" s="96"/>
    </row>
    <row r="50" spans="1:4" ht="16.5" thickBot="1">
      <c r="A50" s="94">
        <f>'BASE PRODUITS'!A49</f>
        <v>190079</v>
      </c>
      <c r="B50" s="93" t="str">
        <f>IF(ISBLANK('BASE PRODUITS'!B49),"",'BASE PRODUITS'!B49)</f>
        <v>Harnais Halti</v>
      </c>
      <c r="C50" s="92">
        <f ca="1">SUM('ETAT DES STOCKS'!G49)</f>
        <v>1</v>
      </c>
      <c r="D50" s="96"/>
    </row>
    <row r="51" spans="1:4" ht="16.5" thickBot="1">
      <c r="A51" s="94">
        <f>'BASE PRODUITS'!A50</f>
        <v>190080</v>
      </c>
      <c r="B51" s="93" t="str">
        <f>IF(ISBLANK('BASE PRODUITS'!B50),"",'BASE PRODUITS'!B50)</f>
        <v>Harnais Halti</v>
      </c>
      <c r="C51" s="92">
        <f ca="1">SUM('ETAT DES STOCKS'!G50)</f>
        <v>1</v>
      </c>
      <c r="D51" s="96"/>
    </row>
    <row r="52" spans="1:4" ht="16.5" thickBot="1">
      <c r="A52" s="94">
        <f>'BASE PRODUITS'!A51</f>
        <v>200104</v>
      </c>
      <c r="B52" s="93" t="str">
        <f>IF(ISBLANK('BASE PRODUITS'!B51),"",'BASE PRODUITS'!B51)</f>
        <v>Muselière Police</v>
      </c>
      <c r="C52" s="92">
        <f ca="1">SUM('ETAT DES STOCKS'!G51)</f>
        <v>1</v>
      </c>
      <c r="D52" s="96"/>
    </row>
    <row r="53" spans="1:4" ht="16.5" thickBot="1">
      <c r="A53" s="94">
        <f>'BASE PRODUITS'!A52</f>
        <v>201001</v>
      </c>
      <c r="B53" s="93" t="str">
        <f>IF(ISBLANK('BASE PRODUITS'!B52),"",'BASE PRODUITS'!B52)</f>
        <v>Muselière Plastique</v>
      </c>
      <c r="C53" s="92">
        <f ca="1">SUM('ETAT DES STOCKS'!G52)</f>
        <v>1</v>
      </c>
      <c r="D53" s="96"/>
    </row>
    <row r="54" spans="1:4" ht="16.5" thickBot="1">
      <c r="A54" s="94">
        <f>'BASE PRODUITS'!A53</f>
        <v>201002</v>
      </c>
      <c r="B54" s="93" t="str">
        <f>IF(ISBLANK('BASE PRODUITS'!B53),"",'BASE PRODUITS'!B53)</f>
        <v>Muselière Plastique</v>
      </c>
      <c r="C54" s="92">
        <f ca="1">SUM('ETAT DES STOCKS'!G53)</f>
        <v>1</v>
      </c>
      <c r="D54" s="96"/>
    </row>
    <row r="55" spans="1:4" ht="16.5" thickBot="1">
      <c r="A55" s="94">
        <f>'BASE PRODUITS'!A54</f>
        <v>201003</v>
      </c>
      <c r="B55" s="93" t="str">
        <f>IF(ISBLANK('BASE PRODUITS'!B54),"",'BASE PRODUITS'!B54)</f>
        <v>Muselière Plastique</v>
      </c>
      <c r="C55" s="92">
        <f ca="1">SUM('ETAT DES STOCKS'!G54)</f>
        <v>1</v>
      </c>
      <c r="D55" s="96"/>
    </row>
    <row r="56" spans="1:4" ht="16.5" thickBot="1">
      <c r="A56" s="94">
        <f>'BASE PRODUITS'!A55</f>
        <v>201004</v>
      </c>
      <c r="B56" s="93" t="str">
        <f>IF(ISBLANK('BASE PRODUITS'!B55),"",'BASE PRODUITS'!B55)</f>
        <v>Muselière Plastique</v>
      </c>
      <c r="C56" s="92">
        <f ca="1">SUM('ETAT DES STOCKS'!G55)</f>
        <v>1</v>
      </c>
      <c r="D56" s="96"/>
    </row>
    <row r="57" spans="1:4" ht="16.5" thickBot="1">
      <c r="A57" s="94">
        <f>'BASE PRODUITS'!A56</f>
        <v>201005</v>
      </c>
      <c r="B57" s="93" t="str">
        <f>IF(ISBLANK('BASE PRODUITS'!B56),"",'BASE PRODUITS'!B56)</f>
        <v>Muselière Plastique</v>
      </c>
      <c r="C57" s="92">
        <f ca="1">SUM('ETAT DES STOCKS'!G56)</f>
        <v>1</v>
      </c>
      <c r="D57" s="96"/>
    </row>
    <row r="58" spans="1:4" ht="16.5" thickBot="1">
      <c r="A58" s="94">
        <f>'BASE PRODUITS'!A57</f>
        <v>201006</v>
      </c>
      <c r="B58" s="93" t="str">
        <f>IF(ISBLANK('BASE PRODUITS'!B57),"",'BASE PRODUITS'!B57)</f>
        <v>Muselière Plastique</v>
      </c>
      <c r="C58" s="92">
        <f ca="1">SUM('ETAT DES STOCKS'!G57)</f>
        <v>1</v>
      </c>
      <c r="D58" s="96"/>
    </row>
    <row r="59" spans="1:4" ht="16.5" thickBot="1">
      <c r="A59" s="94">
        <f>'BASE PRODUITS'!A58</f>
        <v>201007</v>
      </c>
      <c r="B59" s="93" t="str">
        <f>IF(ISBLANK('BASE PRODUITS'!B58),"",'BASE PRODUITS'!B58)</f>
        <v>Muselière Plastique</v>
      </c>
      <c r="C59" s="92">
        <f ca="1">SUM('ETAT DES STOCKS'!G58)</f>
        <v>1</v>
      </c>
      <c r="D59" s="96"/>
    </row>
    <row r="60" spans="1:4" ht="16.5" thickBot="1">
      <c r="A60" s="94">
        <f>'BASE PRODUITS'!A59</f>
        <v>201008</v>
      </c>
      <c r="B60" s="93" t="str">
        <f>IF(ISBLANK('BASE PRODUITS'!B59),"",'BASE PRODUITS'!B59)</f>
        <v>Muselière Plastique</v>
      </c>
      <c r="C60" s="92">
        <f ca="1">SUM('ETAT DES STOCKS'!G59)</f>
        <v>1</v>
      </c>
      <c r="D60" s="96"/>
    </row>
    <row r="61" spans="1:4" ht="16.5" thickBot="1">
      <c r="A61" s="94">
        <f>'BASE PRODUITS'!A60</f>
        <v>201030</v>
      </c>
      <c r="B61" s="93" t="str">
        <f>IF(ISBLANK('BASE PRODUITS'!B60),"",'BASE PRODUITS'!B60)</f>
        <v>Muselière Baskerville Ultra</v>
      </c>
      <c r="C61" s="92">
        <f ca="1">SUM('ETAT DES STOCKS'!G60)</f>
        <v>1</v>
      </c>
      <c r="D61" s="96"/>
    </row>
    <row r="62" spans="1:4" ht="16.5" thickBot="1">
      <c r="A62" s="94">
        <f>'BASE PRODUITS'!A61</f>
        <v>201032</v>
      </c>
      <c r="B62" s="93" t="str">
        <f>IF(ISBLANK('BASE PRODUITS'!B61),"",'BASE PRODUITS'!B61)</f>
        <v>Muselière Baskerville Ultra</v>
      </c>
      <c r="C62" s="92">
        <f ca="1">SUM('ETAT DES STOCKS'!G61)</f>
        <v>1</v>
      </c>
      <c r="D62" s="96"/>
    </row>
    <row r="63" spans="1:4" ht="16.5" thickBot="1">
      <c r="A63" s="94">
        <f>'BASE PRODUITS'!A62</f>
        <v>201101</v>
      </c>
      <c r="B63" s="93" t="str">
        <f>IF(ISBLANK('BASE PRODUITS'!B62),"",'BASE PRODUITS'!B62)</f>
        <v>Muselière Nylon</v>
      </c>
      <c r="C63" s="92">
        <f ca="1">SUM('ETAT DES STOCKS'!G62)</f>
        <v>1</v>
      </c>
      <c r="D63" s="96"/>
    </row>
    <row r="64" spans="1:4" ht="16.5" thickBot="1">
      <c r="A64" s="94">
        <f>'BASE PRODUITS'!A63</f>
        <v>201108</v>
      </c>
      <c r="B64" s="93" t="str">
        <f>IF(ISBLANK('BASE PRODUITS'!B63),"",'BASE PRODUITS'!B63)</f>
        <v>Muselière Nylon</v>
      </c>
      <c r="C64" s="92">
        <f ca="1">SUM('ETAT DES STOCKS'!G63)</f>
        <v>1</v>
      </c>
      <c r="D64" s="96"/>
    </row>
    <row r="65" spans="1:4" ht="16.5" thickBot="1">
      <c r="A65" s="94">
        <f>'BASE PRODUITS'!A64</f>
        <v>201115</v>
      </c>
      <c r="B65" s="93" t="str">
        <f>IF(ISBLANK('BASE PRODUITS'!B64),"",'BASE PRODUITS'!B64)</f>
        <v>Muselière Nylon Réglable</v>
      </c>
      <c r="C65" s="92">
        <f ca="1">SUM('ETAT DES STOCKS'!G64)</f>
        <v>3</v>
      </c>
      <c r="D65" s="96"/>
    </row>
    <row r="66" spans="1:4" ht="16.5" thickBot="1">
      <c r="A66" s="94">
        <f>'BASE PRODUITS'!A65</f>
        <v>201117</v>
      </c>
      <c r="B66" s="93" t="str">
        <f>IF(ISBLANK('BASE PRODUITS'!B65),"",'BASE PRODUITS'!B65)</f>
        <v>Muselière Nylon Réglable</v>
      </c>
      <c r="C66" s="92">
        <f ca="1">SUM('ETAT DES STOCKS'!G65)</f>
        <v>2</v>
      </c>
      <c r="D66" s="96"/>
    </row>
    <row r="67" spans="1:4" ht="16.5" thickBot="1">
      <c r="A67" s="94">
        <f>'BASE PRODUITS'!A66</f>
        <v>201119</v>
      </c>
      <c r="B67" s="93" t="str">
        <f>IF(ISBLANK('BASE PRODUITS'!B66),"",'BASE PRODUITS'!B66)</f>
        <v>Muselière Nylon Réglable</v>
      </c>
      <c r="C67" s="92">
        <f ca="1">SUM('ETAT DES STOCKS'!G66)</f>
        <v>5</v>
      </c>
      <c r="D67" s="96"/>
    </row>
    <row r="68" spans="1:4" ht="16.5" thickBot="1">
      <c r="A68" s="94">
        <f>'BASE PRODUITS'!A67</f>
        <v>201255</v>
      </c>
      <c r="B68" s="93" t="str">
        <f>IF(ISBLANK('BASE PRODUITS'!B67),"",'BASE PRODUITS'!B67)</f>
        <v>Muselière Anatomique 'Dalton'</v>
      </c>
      <c r="C68" s="92">
        <f ca="1">SUM('ETAT DES STOCKS'!G67)</f>
        <v>1</v>
      </c>
      <c r="D68" s="96"/>
    </row>
    <row r="69" spans="1:4" ht="16.5" thickBot="1">
      <c r="A69" s="94">
        <f>'BASE PRODUITS'!A68</f>
        <v>201257</v>
      </c>
      <c r="B69" s="93" t="str">
        <f>IF(ISBLANK('BASE PRODUITS'!B68),"",'BASE PRODUITS'!B68)</f>
        <v>Muselière Anatomique 'Dalton'</v>
      </c>
      <c r="C69" s="92">
        <f ca="1">SUM('ETAT DES STOCKS'!G68)</f>
        <v>1</v>
      </c>
      <c r="D69" s="96"/>
    </row>
    <row r="70" spans="1:4" ht="16.5" thickBot="1">
      <c r="A70" s="94">
        <f>'BASE PRODUITS'!A69</f>
        <v>201258</v>
      </c>
      <c r="B70" s="93" t="str">
        <f>IF(ISBLANK('BASE PRODUITS'!B69),"",'BASE PRODUITS'!B69)</f>
        <v>Muselière Anatomique 'CLASIC'</v>
      </c>
      <c r="C70" s="92">
        <f ca="1">SUM('ETAT DES STOCKS'!G69)</f>
        <v>1</v>
      </c>
      <c r="D70" s="96"/>
    </row>
    <row r="71" spans="1:4" ht="16.5" thickBot="1">
      <c r="A71" s="94">
        <f>'BASE PRODUITS'!A70</f>
        <v>305915</v>
      </c>
      <c r="B71" s="93" t="str">
        <f>IF(ISBLANK('BASE PRODUITS'!B70),"",'BASE PRODUITS'!B70)</f>
        <v>Peigne Plateau Europet</v>
      </c>
      <c r="C71" s="92">
        <f ca="1">SUM('ETAT DES STOCKS'!G70)</f>
        <v>1</v>
      </c>
      <c r="D71" s="96"/>
    </row>
    <row r="72" spans="1:4" ht="16.5" thickBot="1">
      <c r="A72" s="94">
        <f>'BASE PRODUITS'!A71</f>
        <v>342500</v>
      </c>
      <c r="B72" s="93" t="str">
        <f>IF(ISBLANK('BASE PRODUITS'!B71),"",'BASE PRODUITS'!B71)</f>
        <v>Laisse Oxylone</v>
      </c>
      <c r="C72" s="92">
        <f ca="1">SUM('ETAT DES STOCKS'!G71)</f>
        <v>1</v>
      </c>
      <c r="D72" s="96"/>
    </row>
    <row r="73" spans="1:4" ht="16.5" thickBot="1">
      <c r="A73" s="94">
        <f>'BASE PRODUITS'!A72</f>
        <v>352903</v>
      </c>
      <c r="B73" s="93" t="str">
        <f>IF(ISBLANK('BASE PRODUITS'!B72),"",'BASE PRODUITS'!B72)</f>
        <v>Difac Boudin de Rappel</v>
      </c>
      <c r="C73" s="92">
        <f ca="1">SUM('ETAT DES STOCKS'!G72)</f>
        <v>1</v>
      </c>
      <c r="D73" s="96"/>
    </row>
    <row r="74" spans="1:4" ht="16.5" thickBot="1">
      <c r="A74" s="94">
        <f>'BASE PRODUITS'!A73</f>
        <v>352919</v>
      </c>
      <c r="B74" s="93" t="str">
        <f>IF(ISBLANK('BASE PRODUITS'!B73),"",'BASE PRODUITS'!B73)</f>
        <v>Difac Boudin de Rappel</v>
      </c>
      <c r="C74" s="92">
        <f ca="1">SUM('ETAT DES STOCKS'!G73)</f>
        <v>1</v>
      </c>
      <c r="D74" s="96"/>
    </row>
    <row r="75" spans="1:4" ht="16.5" thickBot="1">
      <c r="A75" s="94">
        <f>'BASE PRODUITS'!A74</f>
        <v>410322</v>
      </c>
      <c r="B75" s="93" t="str">
        <f>IF(ISBLANK('BASE PRODUITS'!B74),"",'BASE PRODUITS'!B74)</f>
        <v>Tapis Aqua CoolKaeper</v>
      </c>
      <c r="C75" s="92">
        <f ca="1">SUM('ETAT DES STOCKS'!G74)</f>
        <v>1</v>
      </c>
      <c r="D75" s="96"/>
    </row>
    <row r="76" spans="1:4" ht="16.5" thickBot="1">
      <c r="A76" s="94">
        <f>'BASE PRODUITS'!A75</f>
        <v>410323</v>
      </c>
      <c r="B76" s="93" t="str">
        <f>IF(ISBLANK('BASE PRODUITS'!B75),"",'BASE PRODUITS'!B75)</f>
        <v>Tapis Aqua CoolKaeper</v>
      </c>
      <c r="C76" s="92">
        <f ca="1">SUM('ETAT DES STOCKS'!G75)</f>
        <v>1</v>
      </c>
      <c r="D76" s="96"/>
    </row>
    <row r="77" spans="1:4" ht="16.5" thickBot="1">
      <c r="A77" s="94">
        <f>'BASE PRODUITS'!A76</f>
        <v>410555</v>
      </c>
      <c r="B77" s="93" t="str">
        <f>IF(ISBLANK('BASE PRODUITS'!B76),"",'BASE PRODUITS'!B76)</f>
        <v>Laisse Oxylone</v>
      </c>
      <c r="C77" s="92">
        <f ca="1">SUM('ETAT DES STOCKS'!G76)</f>
        <v>5</v>
      </c>
      <c r="D77" s="96"/>
    </row>
    <row r="78" spans="1:4" ht="16.5" thickBot="1">
      <c r="A78" s="94">
        <f>'BASE PRODUITS'!A77</f>
        <v>416686</v>
      </c>
      <c r="B78" s="93" t="str">
        <f>IF(ISBLANK('BASE PRODUITS'!B77),"",'BASE PRODUITS'!B77)</f>
        <v>Muselière D&amp;D</v>
      </c>
      <c r="C78" s="92">
        <f ca="1">SUM('ETAT DES STOCKS'!G77)</f>
        <v>2</v>
      </c>
      <c r="D78" s="96"/>
    </row>
    <row r="79" spans="1:4" ht="16.5" thickBot="1">
      <c r="A79" s="94">
        <f>'BASE PRODUITS'!A78</f>
        <v>420913</v>
      </c>
      <c r="B79" s="93" t="str">
        <f>IF(ISBLANK('BASE PRODUITS'!B78),"",'BASE PRODUITS'!B78)</f>
        <v>Bracelet Aqua CoolKaeper</v>
      </c>
      <c r="C79" s="92">
        <f ca="1">SUM('ETAT DES STOCKS'!G78)</f>
        <v>2</v>
      </c>
      <c r="D79" s="96"/>
    </row>
    <row r="80" spans="1:4" ht="16.5" thickBot="1">
      <c r="A80" s="94">
        <f>'BASE PRODUITS'!A79</f>
        <v>422611</v>
      </c>
      <c r="B80" s="93" t="str">
        <f>IF(ISBLANK('BASE PRODUITS'!B79),"",'BASE PRODUITS'!B79)</f>
        <v>Sacoche a Friandise Animals</v>
      </c>
      <c r="C80" s="92">
        <f ca="1">SUM('ETAT DES STOCKS'!G79)</f>
        <v>2</v>
      </c>
      <c r="D80" s="96"/>
    </row>
    <row r="81" spans="1:4" ht="16.5" thickBot="1">
      <c r="A81" s="94">
        <f>'BASE PRODUITS'!A80</f>
        <v>440566</v>
      </c>
      <c r="B81" s="93" t="str">
        <f>IF(ISBLANK('BASE PRODUITS'!B80),"",'BASE PRODUITS'!B80)</f>
        <v>Pet Gear</v>
      </c>
      <c r="C81" s="92">
        <f ca="1">SUM('ETAT DES STOCKS'!G80)</f>
        <v>2</v>
      </c>
      <c r="D81" s="96"/>
    </row>
    <row r="82" spans="1:4" ht="16.5" thickBot="1">
      <c r="A82" s="94">
        <f>'BASE PRODUITS'!A81</f>
        <v>480355</v>
      </c>
      <c r="B82" s="93" t="str">
        <f>IF(ISBLANK('BASE PRODUITS'!B81),"",'BASE PRODUITS'!B81)</f>
        <v>Zolux Jouet a Mordre</v>
      </c>
      <c r="C82" s="92">
        <f ca="1">SUM('ETAT DES STOCKS'!G81)</f>
        <v>1</v>
      </c>
      <c r="D82" s="96"/>
    </row>
    <row r="83" spans="1:4" ht="16.5" thickBot="1">
      <c r="A83" s="94">
        <f>'BASE PRODUITS'!A82</f>
        <v>508031</v>
      </c>
      <c r="B83" s="93" t="str">
        <f>IF(ISBLANK('BASE PRODUITS'!B82),"",'BASE PRODUITS'!B82)</f>
        <v xml:space="preserve">Colier Etrangleur Fine Maille Acier Chromé </v>
      </c>
      <c r="C83" s="92">
        <f ca="1">SUM('ETAT DES STOCKS'!G82)</f>
        <v>1</v>
      </c>
      <c r="D83" s="96"/>
    </row>
    <row r="84" spans="1:4" ht="16.5" thickBot="1">
      <c r="A84" s="94">
        <f>'BASE PRODUITS'!A83</f>
        <v>508033</v>
      </c>
      <c r="B84" s="93" t="str">
        <f>IF(ISBLANK('BASE PRODUITS'!B83),"",'BASE PRODUITS'!B83)</f>
        <v xml:space="preserve">Colier Etrangleur Fine Maille Acier Chromé </v>
      </c>
      <c r="C84" s="92">
        <f ca="1">SUM('ETAT DES STOCKS'!G83)</f>
        <v>1</v>
      </c>
      <c r="D84" s="96"/>
    </row>
    <row r="85" spans="1:4" ht="16.5" thickBot="1">
      <c r="A85" s="94">
        <f>'BASE PRODUITS'!A84</f>
        <v>508812</v>
      </c>
      <c r="B85" s="93" t="str">
        <f>IF(ISBLANK('BASE PRODUITS'!B84),"",'BASE PRODUITS'!B84)</f>
        <v>Colier Semi Double Rangs Acier Chromé</v>
      </c>
      <c r="C85" s="92">
        <f ca="1">SUM('ETAT DES STOCKS'!G84)</f>
        <v>3</v>
      </c>
      <c r="D85" s="96"/>
    </row>
    <row r="86" spans="1:4" ht="16.5" thickBot="1">
      <c r="A86" s="94">
        <f>'BASE PRODUITS'!A85</f>
        <v>508813</v>
      </c>
      <c r="B86" s="93" t="str">
        <f>IF(ISBLANK('BASE PRODUITS'!B85),"",'BASE PRODUITS'!B85)</f>
        <v>Colier Semi Double Rangs Acier Chromé</v>
      </c>
      <c r="C86" s="92">
        <f ca="1">SUM('ETAT DES STOCKS'!G85)</f>
        <v>1</v>
      </c>
      <c r="D86" s="96"/>
    </row>
    <row r="87" spans="1:4" ht="16.5" thickBot="1">
      <c r="A87" s="94">
        <f>'BASE PRODUITS'!A86</f>
        <v>509803</v>
      </c>
      <c r="B87" s="93" t="str">
        <f>IF(ISBLANK('BASE PRODUITS'!B86),"",'BASE PRODUITS'!B86)</f>
        <v>Colier Semi Double Rangs Fin Acier Chromé</v>
      </c>
      <c r="C87" s="92">
        <f ca="1">SUM('ETAT DES STOCKS'!G86)</f>
        <v>1</v>
      </c>
      <c r="D87" s="96"/>
    </row>
    <row r="88" spans="1:4" ht="16.5" thickBot="1">
      <c r="A88" s="94">
        <f>'BASE PRODUITS'!A87</f>
        <v>509811</v>
      </c>
      <c r="B88" s="93" t="str">
        <f>IF(ISBLANK('BASE PRODUITS'!B87),"",'BASE PRODUITS'!B87)</f>
        <v>Colier Semi Double Rangs Acier Chromé</v>
      </c>
      <c r="C88" s="92">
        <f ca="1">SUM('ETAT DES STOCKS'!G87)</f>
        <v>2</v>
      </c>
      <c r="D88" s="96"/>
    </row>
    <row r="89" spans="1:4" ht="16.5" thickBot="1">
      <c r="A89" s="94">
        <f>'BASE PRODUITS'!A88</f>
        <v>509817</v>
      </c>
      <c r="B89" s="93" t="str">
        <f>IF(ISBLANK('BASE PRODUITS'!B88),"",'BASE PRODUITS'!B88)</f>
        <v>Colier Semi Double Fine Maille Curogan</v>
      </c>
      <c r="C89" s="92">
        <f ca="1">SUM('ETAT DES STOCKS'!G88)</f>
        <v>1</v>
      </c>
      <c r="D89" s="96"/>
    </row>
    <row r="90" spans="1:4" ht="16.5" thickBot="1">
      <c r="A90" s="94">
        <f>'BASE PRODUITS'!A89</f>
        <v>509818</v>
      </c>
      <c r="B90" s="93" t="str">
        <f>IF(ISBLANK('BASE PRODUITS'!B89),"",'BASE PRODUITS'!B89)</f>
        <v>Colier Semi Double Fine Maille Curogan</v>
      </c>
      <c r="C90" s="92">
        <f ca="1">SUM('ETAT DES STOCKS'!G89)</f>
        <v>1</v>
      </c>
      <c r="D90" s="96"/>
    </row>
    <row r="91" spans="1:4" ht="16.5" thickBot="1">
      <c r="A91" s="94">
        <f>'BASE PRODUITS'!A90</f>
        <v>509904</v>
      </c>
      <c r="B91" s="93" t="str">
        <f>IF(ISBLANK('BASE PRODUITS'!B90),"",'BASE PRODUITS'!B90)</f>
        <v>Colier Semi Double Fine Maille Curogan</v>
      </c>
      <c r="C91" s="92">
        <f ca="1">SUM('ETAT DES STOCKS'!G90)</f>
        <v>1</v>
      </c>
      <c r="D91" s="96"/>
    </row>
    <row r="92" spans="1:4" ht="16.5" thickBot="1">
      <c r="A92" s="94">
        <f>'BASE PRODUITS'!A91</f>
        <v>515065</v>
      </c>
      <c r="B92" s="93" t="str">
        <f>IF(ISBLANK('BASE PRODUITS'!B91),"",'BASE PRODUITS'!B91)</f>
        <v>Colier Etrangleur Moyen Maille Acier Chromé</v>
      </c>
      <c r="C92" s="92">
        <f ca="1">SUM('ETAT DES STOCKS'!G91)</f>
        <v>1</v>
      </c>
      <c r="D92" s="96"/>
    </row>
    <row r="93" spans="1:4" ht="16.5" thickBot="1">
      <c r="A93" s="94">
        <f>'BASE PRODUITS'!A92</f>
        <v>515066</v>
      </c>
      <c r="B93" s="93" t="str">
        <f>IF(ISBLANK('BASE PRODUITS'!B92),"",'BASE PRODUITS'!B92)</f>
        <v>Colier Etrangleur Moyen Maille Acier Chromé</v>
      </c>
      <c r="C93" s="92">
        <f ca="1">SUM('ETAT DES STOCKS'!G92)</f>
        <v>1</v>
      </c>
      <c r="D93" s="96"/>
    </row>
    <row r="94" spans="1:4" ht="16.5" thickBot="1">
      <c r="A94" s="94">
        <f>'BASE PRODUITS'!A93</f>
        <v>516031</v>
      </c>
      <c r="B94" s="93" t="str">
        <f>IF(ISBLANK('BASE PRODUITS'!B93),"",'BASE PRODUITS'!B93)</f>
        <v>Colier Etrangleur Grosse Maille Chromé</v>
      </c>
      <c r="C94" s="92">
        <f ca="1">SUM('ETAT DES STOCKS'!G93)</f>
        <v>1</v>
      </c>
      <c r="D94" s="96"/>
    </row>
    <row r="95" spans="1:4" ht="16.5" thickBot="1">
      <c r="A95" s="94">
        <f>'BASE PRODUITS'!A94</f>
        <v>516032</v>
      </c>
      <c r="B95" s="93" t="str">
        <f>IF(ISBLANK('BASE PRODUITS'!B94),"",'BASE PRODUITS'!B94)</f>
        <v>Colier Etrangleur Grosse Maille Chromé</v>
      </c>
      <c r="C95" s="92">
        <f ca="1">SUM('ETAT DES STOCKS'!G94)</f>
        <v>1</v>
      </c>
      <c r="D95" s="96"/>
    </row>
    <row r="96" spans="1:4" ht="16.5" thickBot="1">
      <c r="A96" s="94">
        <f>'BASE PRODUITS'!A95</f>
        <v>516037</v>
      </c>
      <c r="B96" s="93" t="str">
        <f>IF(ISBLANK('BASE PRODUITS'!B95),"",'BASE PRODUITS'!B95)</f>
        <v>Colier Etrangleur Grosse Maille Chromé</v>
      </c>
      <c r="C96" s="92">
        <f ca="1">SUM('ETAT DES STOCKS'!G95)</f>
        <v>1</v>
      </c>
      <c r="D96" s="96"/>
    </row>
    <row r="97" spans="1:4" ht="16.5" thickBot="1">
      <c r="A97" s="94">
        <f>'BASE PRODUITS'!A96</f>
        <v>516047</v>
      </c>
      <c r="B97" s="93" t="str">
        <f>IF(ISBLANK('BASE PRODUITS'!B96),"",'BASE PRODUITS'!B96)</f>
        <v>Colier Etrangleur Grosse Maille Acier Chromé</v>
      </c>
      <c r="C97" s="92">
        <f ca="1">SUM('ETAT DES STOCKS'!G96)</f>
        <v>1</v>
      </c>
      <c r="D97" s="96"/>
    </row>
    <row r="98" spans="1:4" ht="16.5" thickBot="1">
      <c r="A98" s="94">
        <f>'BASE PRODUITS'!A97</f>
        <v>516194</v>
      </c>
      <c r="B98" s="93" t="str">
        <f>IF(ISBLANK('BASE PRODUITS'!B97),"",'BASE PRODUITS'!B97)</f>
        <v>Colier Etrangleur Moyen Maille Acier Chromé</v>
      </c>
      <c r="C98" s="92">
        <f ca="1">SUM('ETAT DES STOCKS'!G97)</f>
        <v>2</v>
      </c>
      <c r="D98" s="96"/>
    </row>
    <row r="99" spans="1:4" ht="16.5" thickBot="1">
      <c r="A99" s="94">
        <f>'BASE PRODUITS'!A98</f>
        <v>516195</v>
      </c>
      <c r="B99" s="93" t="str">
        <f>IF(ISBLANK('BASE PRODUITS'!B98),"",'BASE PRODUITS'!B98)</f>
        <v>Colier Etrangleur Moyen Maille Acier Chromé</v>
      </c>
      <c r="C99" s="92">
        <f ca="1">SUM('ETAT DES STOCKS'!G98)</f>
        <v>1</v>
      </c>
      <c r="D99" s="96"/>
    </row>
    <row r="100" spans="1:4" ht="16.5" thickBot="1">
      <c r="A100" s="94">
        <f>'BASE PRODUITS'!A99</f>
        <v>516613</v>
      </c>
      <c r="B100" s="93" t="str">
        <f>IF(ISBLANK('BASE PRODUITS'!B99),"",'BASE PRODUITS'!B99)</f>
        <v>Colier Etrangleur Grosse Maille Acier Chromé</v>
      </c>
      <c r="C100" s="92">
        <f ca="1">SUM('ETAT DES STOCKS'!G99)</f>
        <v>1</v>
      </c>
      <c r="D100" s="96"/>
    </row>
    <row r="101" spans="1:4" ht="16.5" thickBot="1">
      <c r="A101" s="94">
        <f>'BASE PRODUITS'!A100</f>
        <v>516614</v>
      </c>
      <c r="B101" s="93" t="str">
        <f>IF(ISBLANK('BASE PRODUITS'!B100),"",'BASE PRODUITS'!B100)</f>
        <v>Colier Etrangleur Grosse Maille Acier Chromé</v>
      </c>
      <c r="C101" s="92">
        <f ca="1">SUM('ETAT DES STOCKS'!G100)</f>
        <v>1</v>
      </c>
      <c r="D101" s="96"/>
    </row>
    <row r="102" spans="1:4" ht="16.5" thickBot="1">
      <c r="A102" s="94">
        <f>'BASE PRODUITS'!A101</f>
        <v>516615</v>
      </c>
      <c r="B102" s="93" t="str">
        <f>IF(ISBLANK('BASE PRODUITS'!B101),"",'BASE PRODUITS'!B101)</f>
        <v>Colier Etrangleur Grosse Maille Acier Chromé</v>
      </c>
      <c r="C102" s="92">
        <f ca="1">SUM('ETAT DES STOCKS'!G101)</f>
        <v>2</v>
      </c>
      <c r="D102" s="96"/>
    </row>
    <row r="103" spans="1:4" ht="16.5" thickBot="1">
      <c r="A103" s="94">
        <f>'BASE PRODUITS'!A102</f>
        <v>560589</v>
      </c>
      <c r="B103" s="93" t="str">
        <f>IF(ISBLANK('BASE PRODUITS'!B102),"",'BASE PRODUITS'!B102)</f>
        <v>Semi Nylon</v>
      </c>
      <c r="C103" s="92">
        <f ca="1">SUM('ETAT DES STOCKS'!G102)</f>
        <v>1</v>
      </c>
      <c r="D103" s="96"/>
    </row>
    <row r="104" spans="1:4" ht="16.5" thickBot="1">
      <c r="A104" s="94">
        <f>'BASE PRODUITS'!A103</f>
        <v>560592</v>
      </c>
      <c r="B104" s="93" t="str">
        <f>IF(ISBLANK('BASE PRODUITS'!B103),"",'BASE PRODUITS'!B103)</f>
        <v xml:space="preserve">Semi Nylon </v>
      </c>
      <c r="C104" s="92">
        <f ca="1">SUM('ETAT DES STOCKS'!G103)</f>
        <v>1</v>
      </c>
      <c r="D104" s="96"/>
    </row>
    <row r="105" spans="1:4" ht="16.5" thickBot="1">
      <c r="A105" s="94">
        <f>'BASE PRODUITS'!A104</f>
        <v>561005</v>
      </c>
      <c r="B105" s="93" t="str">
        <f>IF(ISBLANK('BASE PRODUITS'!B104),"",'BASE PRODUITS'!B104)</f>
        <v>Collier Riveté</v>
      </c>
      <c r="C105" s="92">
        <f ca="1">SUM('ETAT DES STOCKS'!G104)</f>
        <v>1</v>
      </c>
      <c r="D105" s="96"/>
    </row>
    <row r="106" spans="1:4" ht="16.5" thickBot="1">
      <c r="A106" s="94">
        <f>'BASE PRODUITS'!A105</f>
        <v>561006</v>
      </c>
      <c r="B106" s="93" t="str">
        <f>IF(ISBLANK('BASE PRODUITS'!B105),"",'BASE PRODUITS'!B105)</f>
        <v>Collier Riveté</v>
      </c>
      <c r="C106" s="92">
        <f ca="1">SUM('ETAT DES STOCKS'!G105)</f>
        <v>1</v>
      </c>
      <c r="D106" s="96"/>
    </row>
    <row r="107" spans="1:4" ht="16.5" thickBot="1">
      <c r="A107" s="94">
        <f>'BASE PRODUITS'!A106</f>
        <v>561127</v>
      </c>
      <c r="B107" s="93" t="str">
        <f>IF(ISBLANK('BASE PRODUITS'!B106),"",'BASE PRODUITS'!B106)</f>
        <v>Licol Halti</v>
      </c>
      <c r="C107" s="92">
        <f ca="1">SUM('ETAT DES STOCKS'!G106)</f>
        <v>1</v>
      </c>
      <c r="D107" s="96"/>
    </row>
    <row r="108" spans="1:4" ht="16.5" thickBot="1">
      <c r="A108" s="94">
        <f>'BASE PRODUITS'!A107</f>
        <v>561323</v>
      </c>
      <c r="B108" s="93" t="str">
        <f>IF(ISBLANK('BASE PRODUITS'!B107),"",'BASE PRODUITS'!B107)</f>
        <v>Collier Cousu Double</v>
      </c>
      <c r="C108" s="92">
        <f ca="1">SUM('ETAT DES STOCKS'!G107)</f>
        <v>1</v>
      </c>
      <c r="D108" s="96"/>
    </row>
    <row r="109" spans="1:4" ht="16.5" thickBot="1">
      <c r="A109" s="94">
        <f>'BASE PRODUITS'!A108</f>
        <v>561440</v>
      </c>
      <c r="B109" s="93" t="str">
        <f>IF(ISBLANK('BASE PRODUITS'!B108),"",'BASE PRODUITS'!B108)</f>
        <v>Collier Cuir</v>
      </c>
      <c r="C109" s="92">
        <f ca="1">SUM('ETAT DES STOCKS'!G108)</f>
        <v>1</v>
      </c>
      <c r="D109" s="96"/>
    </row>
    <row r="110" spans="1:4" ht="16.5" thickBot="1">
      <c r="A110" s="94">
        <f>'BASE PRODUITS'!A109</f>
        <v>566500</v>
      </c>
      <c r="B110" s="93" t="str">
        <f>IF(ISBLANK('BASE PRODUITS'!B109),"",'BASE PRODUITS'!B109)</f>
        <v>Collier Cuir</v>
      </c>
      <c r="C110" s="92">
        <f ca="1">SUM('ETAT DES STOCKS'!G109)</f>
        <v>3</v>
      </c>
      <c r="D110" s="96"/>
    </row>
    <row r="111" spans="1:4" ht="16.5" thickBot="1">
      <c r="A111" s="94">
        <f>'BASE PRODUITS'!A110</f>
        <v>566800</v>
      </c>
      <c r="B111" s="93" t="str">
        <f>IF(ISBLANK('BASE PRODUITS'!B110),"",'BASE PRODUITS'!B110)</f>
        <v>Collier Cuir</v>
      </c>
      <c r="C111" s="92">
        <f ca="1">SUM('ETAT DES STOCKS'!G110)</f>
        <v>2</v>
      </c>
      <c r="D111" s="96"/>
    </row>
    <row r="112" spans="1:4" ht="16.5" thickBot="1">
      <c r="A112" s="94">
        <f>'BASE PRODUITS'!A111</f>
        <v>578301</v>
      </c>
      <c r="B112" s="93" t="str">
        <f>IF(ISBLANK('BASE PRODUITS'!B111),"",'BASE PRODUITS'!B111)</f>
        <v xml:space="preserve">Collier Fluorescent </v>
      </c>
      <c r="C112" s="92">
        <f ca="1">SUM('ETAT DES STOCKS'!G111)</f>
        <v>1</v>
      </c>
      <c r="D112" s="96"/>
    </row>
    <row r="113" spans="1:4" ht="16.5" thickBot="1">
      <c r="A113" s="94">
        <f>'BASE PRODUITS'!A112</f>
        <v>578304</v>
      </c>
      <c r="B113" s="93" t="str">
        <f>IF(ISBLANK('BASE PRODUITS'!B112),"",'BASE PRODUITS'!B112)</f>
        <v xml:space="preserve">Collier Fluorescent </v>
      </c>
      <c r="C113" s="92">
        <f ca="1">SUM('ETAT DES STOCKS'!G112)</f>
        <v>1</v>
      </c>
      <c r="D113" s="96"/>
    </row>
    <row r="114" spans="1:4" ht="16.5" thickBot="1">
      <c r="A114" s="94">
        <f>'BASE PRODUITS'!A113</f>
        <v>578314</v>
      </c>
      <c r="B114" s="93" t="str">
        <f>IF(ISBLANK('BASE PRODUITS'!B113),"",'BASE PRODUITS'!B113)</f>
        <v xml:space="preserve">Collier Fluorescent </v>
      </c>
      <c r="C114" s="92">
        <f ca="1">SUM('ETAT DES STOCKS'!G113)</f>
        <v>1</v>
      </c>
      <c r="D114" s="96"/>
    </row>
    <row r="115" spans="1:4" ht="16.5" thickBot="1">
      <c r="A115" s="94">
        <f>'BASE PRODUITS'!A114</f>
        <v>578320</v>
      </c>
      <c r="B115" s="93" t="str">
        <f>IF(ISBLANK('BASE PRODUITS'!B114),"",'BASE PRODUITS'!B114)</f>
        <v>Collier Biothane Fluo</v>
      </c>
      <c r="C115" s="92">
        <f ca="1">SUM('ETAT DES STOCKS'!G114)</f>
        <v>2</v>
      </c>
      <c r="D115" s="96"/>
    </row>
    <row r="116" spans="1:4" ht="16.5" thickBot="1">
      <c r="A116" s="94">
        <f>'BASE PRODUITS'!A115</f>
        <v>578321</v>
      </c>
      <c r="B116" s="93" t="str">
        <f>IF(ISBLANK('BASE PRODUITS'!B115),"",'BASE PRODUITS'!B115)</f>
        <v>Collier Biothane Fluo</v>
      </c>
      <c r="C116" s="92">
        <f ca="1">SUM('ETAT DES STOCKS'!G115)</f>
        <v>1</v>
      </c>
      <c r="D116" s="96"/>
    </row>
    <row r="117" spans="1:4" ht="16.5" thickBot="1">
      <c r="A117" s="94">
        <f>'BASE PRODUITS'!A116</f>
        <v>578322</v>
      </c>
      <c r="B117" s="93" t="str">
        <f>IF(ISBLANK('BASE PRODUITS'!B116),"",'BASE PRODUITS'!B116)</f>
        <v>Collier Biothane Fluo</v>
      </c>
      <c r="C117" s="92">
        <f ca="1">SUM('ETAT DES STOCKS'!G116)</f>
        <v>1</v>
      </c>
      <c r="D117" s="96"/>
    </row>
    <row r="118" spans="1:4" ht="16.5" thickBot="1">
      <c r="A118" s="94">
        <f>'BASE PRODUITS'!A117</f>
        <v>578327</v>
      </c>
      <c r="B118" s="93" t="str">
        <f>IF(ISBLANK('BASE PRODUITS'!B117),"",'BASE PRODUITS'!B117)</f>
        <v>Collier Biothane Reflechissant</v>
      </c>
      <c r="C118" s="92">
        <f ca="1">SUM('ETAT DES STOCKS'!G117)</f>
        <v>1</v>
      </c>
      <c r="D118" s="96"/>
    </row>
    <row r="119" spans="1:4" ht="16.5" thickBot="1">
      <c r="A119" s="94">
        <f>'BASE PRODUITS'!A118</f>
        <v>578328</v>
      </c>
      <c r="B119" s="93" t="str">
        <f>IF(ISBLANK('BASE PRODUITS'!B118),"",'BASE PRODUITS'!B118)</f>
        <v>Collier Biothane Reflechissant</v>
      </c>
      <c r="C119" s="92">
        <f ca="1">SUM('ETAT DES STOCKS'!G118)</f>
        <v>1</v>
      </c>
      <c r="D119" s="96"/>
    </row>
    <row r="120" spans="1:4" ht="16.5" thickBot="1">
      <c r="A120" s="94">
        <f>'BASE PRODUITS'!A119</f>
        <v>578334</v>
      </c>
      <c r="B120" s="93" t="str">
        <f>IF(ISBLANK('BASE PRODUITS'!B119),"",'BASE PRODUITS'!B119)</f>
        <v>Collier Biothane Camouflage</v>
      </c>
      <c r="C120" s="92">
        <f ca="1">SUM('ETAT DES STOCKS'!G119)</f>
        <v>1</v>
      </c>
      <c r="D120" s="96"/>
    </row>
    <row r="121" spans="1:4" ht="16.5" thickBot="1">
      <c r="A121" s="94">
        <f>'BASE PRODUITS'!A120</f>
        <v>578335</v>
      </c>
      <c r="B121" s="93" t="str">
        <f>IF(ISBLANK('BASE PRODUITS'!B120),"",'BASE PRODUITS'!B120)</f>
        <v>Collier Biothane Camouflage</v>
      </c>
      <c r="C121" s="92">
        <f ca="1">SUM('ETAT DES STOCKS'!G120)</f>
        <v>1</v>
      </c>
      <c r="D121" s="96"/>
    </row>
    <row r="122" spans="1:4" ht="16.5" thickBot="1">
      <c r="A122" s="94">
        <f>'BASE PRODUITS'!A121</f>
        <v>578336</v>
      </c>
      <c r="B122" s="93" t="str">
        <f>IF(ISBLANK('BASE PRODUITS'!B121),"",'BASE PRODUITS'!B121)</f>
        <v>Collier Biothane Camouflage</v>
      </c>
      <c r="C122" s="92">
        <f ca="1">SUM('ETAT DES STOCKS'!G121)</f>
        <v>1</v>
      </c>
      <c r="D122" s="96"/>
    </row>
    <row r="123" spans="1:4" ht="16.5" thickBot="1">
      <c r="A123" s="94">
        <f>'BASE PRODUITS'!A122</f>
        <v>578337</v>
      </c>
      <c r="B123" s="93" t="str">
        <f>IF(ISBLANK('BASE PRODUITS'!B122),"",'BASE PRODUITS'!B122)</f>
        <v>Collier Biothane Camouflage</v>
      </c>
      <c r="C123" s="92">
        <f ca="1">SUM('ETAT DES STOCKS'!G122)</f>
        <v>1</v>
      </c>
      <c r="D123" s="96"/>
    </row>
    <row r="124" spans="1:4" ht="16.5" thickBot="1">
      <c r="A124" s="94">
        <f>'BASE PRODUITS'!A123</f>
        <v>578342</v>
      </c>
      <c r="B124" s="93" t="str">
        <f>IF(ISBLANK('BASE PRODUITS'!B123),"",'BASE PRODUITS'!B123)</f>
        <v>Collier Biothane Camouflage</v>
      </c>
      <c r="C124" s="92">
        <f ca="1">SUM('ETAT DES STOCKS'!G123)</f>
        <v>1</v>
      </c>
      <c r="D124" s="96"/>
    </row>
    <row r="125" spans="1:4" ht="16.5" thickBot="1">
      <c r="A125" s="94">
        <f>'BASE PRODUITS'!A124</f>
        <v>578344</v>
      </c>
      <c r="B125" s="93" t="str">
        <f>IF(ISBLANK('BASE PRODUITS'!B124),"",'BASE PRODUITS'!B124)</f>
        <v>Collier Biothane Camouflage</v>
      </c>
      <c r="C125" s="92">
        <f ca="1">SUM('ETAT DES STOCKS'!G124)</f>
        <v>1</v>
      </c>
      <c r="D125" s="96"/>
    </row>
    <row r="126" spans="1:4" ht="16.5" thickBot="1">
      <c r="A126" s="94">
        <f>'BASE PRODUITS'!A125</f>
        <v>578348</v>
      </c>
      <c r="B126" s="93" t="str">
        <f>IF(ISBLANK('BASE PRODUITS'!B125),"",'BASE PRODUITS'!B125)</f>
        <v>Collier Biothane Camouflage</v>
      </c>
      <c r="C126" s="92">
        <f ca="1">SUM('ETAT DES STOCKS'!G125)</f>
        <v>1</v>
      </c>
      <c r="D126" s="96"/>
    </row>
    <row r="127" spans="1:4" ht="16.5" thickBot="1">
      <c r="A127" s="94">
        <f>'BASE PRODUITS'!A126</f>
        <v>578353</v>
      </c>
      <c r="B127" s="93" t="str">
        <f>IF(ISBLANK('BASE PRODUITS'!B126),"",'BASE PRODUITS'!B126)</f>
        <v>Collier Biothane Camouflage</v>
      </c>
      <c r="C127" s="92">
        <f ca="1">SUM('ETAT DES STOCKS'!G126)</f>
        <v>1</v>
      </c>
      <c r="D127" s="96"/>
    </row>
    <row r="128" spans="1:4" ht="16.5" thickBot="1">
      <c r="A128" s="94">
        <f>'BASE PRODUITS'!A127</f>
        <v>578376</v>
      </c>
      <c r="B128" s="93" t="str">
        <f>IF(ISBLANK('BASE PRODUITS'!B127),"",'BASE PRODUITS'!B127)</f>
        <v>Nite Dawg</v>
      </c>
      <c r="C128" s="92">
        <f ca="1">SUM('ETAT DES STOCKS'!G127)</f>
        <v>1</v>
      </c>
      <c r="D128" s="96"/>
    </row>
    <row r="129" spans="1:4" ht="16.5" thickBot="1">
      <c r="A129" s="94">
        <f>'BASE PRODUITS'!A128</f>
        <v>578377</v>
      </c>
      <c r="B129" s="93" t="str">
        <f>IF(ISBLANK('BASE PRODUITS'!B128),"",'BASE PRODUITS'!B128)</f>
        <v>Nite Dawg</v>
      </c>
      <c r="C129" s="92">
        <f ca="1">SUM('ETAT DES STOCKS'!G128)</f>
        <v>1</v>
      </c>
      <c r="D129" s="96"/>
    </row>
    <row r="130" spans="1:4" ht="16.5" thickBot="1">
      <c r="A130" s="94">
        <f>'BASE PRODUITS'!A129</f>
        <v>579378</v>
      </c>
      <c r="B130" s="93" t="str">
        <f>IF(ISBLANK('BASE PRODUITS'!B129),"",'BASE PRODUITS'!B129)</f>
        <v>Nite Dawg</v>
      </c>
      <c r="C130" s="92">
        <f ca="1">SUM('ETAT DES STOCKS'!G129)</f>
        <v>1</v>
      </c>
      <c r="D130" s="96"/>
    </row>
    <row r="131" spans="1:4" ht="16.5" thickBot="1">
      <c r="A131" s="94">
        <f>'BASE PRODUITS'!A130</f>
        <v>700320</v>
      </c>
      <c r="B131" s="93" t="str">
        <f>IF(ISBLANK('BASE PRODUITS'!B130),"",'BASE PRODUITS'!B130)</f>
        <v>Karlie</v>
      </c>
      <c r="C131" s="92">
        <f ca="1">SUM('ETAT DES STOCKS'!G130)</f>
        <v>4</v>
      </c>
      <c r="D131" s="96"/>
    </row>
    <row r="132" spans="1:4" ht="16.5" thickBot="1">
      <c r="A132" s="94">
        <f>'BASE PRODUITS'!A131</f>
        <v>700320</v>
      </c>
      <c r="B132" s="93" t="str">
        <f>IF(ISBLANK('BASE PRODUITS'!B131),"",'BASE PRODUITS'!B131)</f>
        <v>Karlie</v>
      </c>
      <c r="C132" s="92">
        <f ca="1">SUM('ETAT DES STOCKS'!G131)</f>
        <v>4</v>
      </c>
      <c r="D132" s="96"/>
    </row>
    <row r="133" spans="1:4" ht="16.5" thickBot="1">
      <c r="A133" s="94">
        <f>'BASE PRODUITS'!A132</f>
        <v>700321</v>
      </c>
      <c r="B133" s="93" t="str">
        <f>IF(ISBLANK('BASE PRODUITS'!B132),"",'BASE PRODUITS'!B132)</f>
        <v>Clix animals</v>
      </c>
      <c r="C133" s="92">
        <f ca="1">SUM('ETAT DES STOCKS'!G132)</f>
        <v>5</v>
      </c>
      <c r="D133" s="96"/>
    </row>
    <row r="134" spans="1:4" ht="16.5" thickBot="1">
      <c r="A134" s="94">
        <f>'BASE PRODUITS'!A133</f>
        <v>700322</v>
      </c>
      <c r="B134" s="93" t="str">
        <f>IF(ISBLANK('BASE PRODUITS'!B133),"",'BASE PRODUITS'!B133)</f>
        <v>Starmark</v>
      </c>
      <c r="C134" s="92">
        <f ca="1">SUM('ETAT DES STOCKS'!G133)</f>
        <v>4</v>
      </c>
      <c r="D134" s="96"/>
    </row>
    <row r="135" spans="1:4" ht="16.5" thickBot="1">
      <c r="A135" s="94">
        <f>'BASE PRODUITS'!A134</f>
        <v>700323</v>
      </c>
      <c r="B135" s="93" t="str">
        <f>IF(ISBLANK('BASE PRODUITS'!B134),"",'BASE PRODUITS'!B134)</f>
        <v>Starmark Delux</v>
      </c>
      <c r="C135" s="92">
        <f ca="1">SUM('ETAT DES STOCKS'!G134)</f>
        <v>1</v>
      </c>
      <c r="D135" s="96"/>
    </row>
    <row r="136" spans="1:4" ht="16.5" thickBot="1">
      <c r="A136" s="94">
        <f>'BASE PRODUITS'!A135</f>
        <v>700326</v>
      </c>
      <c r="B136" s="93" t="str">
        <f>IF(ISBLANK('BASE PRODUITS'!B135),"",'BASE PRODUITS'!B135)</f>
        <v>Clix Target Sticks</v>
      </c>
      <c r="C136" s="92">
        <f ca="1">SUM('ETAT DES STOCKS'!G135)</f>
        <v>1</v>
      </c>
      <c r="D136" s="96"/>
    </row>
    <row r="137" spans="1:4" ht="16.5" thickBot="1">
      <c r="A137" s="94">
        <f>'BASE PRODUITS'!A136</f>
        <v>700340</v>
      </c>
      <c r="B137" s="93" t="str">
        <f>IF(ISBLANK('BASE PRODUITS'!B136),"",'BASE PRODUITS'!B136)</f>
        <v>Toilet Training Bells</v>
      </c>
      <c r="C137" s="92">
        <f ca="1">SUM('ETAT DES STOCKS'!G136)</f>
        <v>2</v>
      </c>
      <c r="D137" s="96"/>
    </row>
    <row r="138" spans="1:4" ht="16.5" thickBot="1">
      <c r="A138" s="94">
        <f>'BASE PRODUITS'!A137</f>
        <v>740037</v>
      </c>
      <c r="B138" s="93" t="str">
        <f>IF(ISBLANK('BASE PRODUITS'!B137),"",'BASE PRODUITS'!B137)</f>
        <v>Chuckit Ball Lanceur de Balles ' sport '</v>
      </c>
      <c r="C138" s="92">
        <f ca="1">SUM('ETAT DES STOCKS'!G137)</f>
        <v>1</v>
      </c>
      <c r="D138" s="96"/>
    </row>
    <row r="139" spans="1:4" ht="16.5" thickBot="1">
      <c r="A139" s="94">
        <f>'BASE PRODUITS'!A138</f>
        <v>740051</v>
      </c>
      <c r="B139" s="93" t="str">
        <f>IF(ISBLANK('BASE PRODUITS'!B138),"",'BASE PRODUITS'!B138)</f>
        <v>Chuckit Ball Lanceur de Balles</v>
      </c>
      <c r="C139" s="92">
        <f ca="1">SUM('ETAT DES STOCKS'!G138)</f>
        <v>1</v>
      </c>
      <c r="D139" s="96"/>
    </row>
    <row r="140" spans="1:4" ht="16.5" thickBot="1">
      <c r="A140" s="94">
        <f>'BASE PRODUITS'!A139</f>
        <v>740072</v>
      </c>
      <c r="B140" s="93" t="str">
        <f>IF(ISBLANK('BASE PRODUITS'!B139),"",'BASE PRODUITS'!B139)</f>
        <v>Chuckit Erratic Ball</v>
      </c>
      <c r="C140" s="92">
        <f ca="1">SUM('ETAT DES STOCKS'!G139)</f>
        <v>2</v>
      </c>
      <c r="D140" s="96"/>
    </row>
    <row r="141" spans="1:4" ht="16.5" thickBot="1">
      <c r="A141" s="94">
        <f>'BASE PRODUITS'!A140</f>
        <v>740091</v>
      </c>
      <c r="B141" s="93" t="str">
        <f>IF(ISBLANK('BASE PRODUITS'!B140),"",'BASE PRODUITS'!B140)</f>
        <v>Chuckit Fanatic Ball</v>
      </c>
      <c r="C141" s="92">
        <f ca="1">SUM('ETAT DES STOCKS'!G140)</f>
        <v>1</v>
      </c>
      <c r="D141" s="96"/>
    </row>
    <row r="142" spans="1:4" ht="16.5" thickBot="1">
      <c r="A142" s="94">
        <f>'BASE PRODUITS'!A141</f>
        <v>740092</v>
      </c>
      <c r="B142" s="93" t="str">
        <f>IF(ISBLANK('BASE PRODUITS'!B141),"",'BASE PRODUITS'!B141)</f>
        <v>Chuckit Fanatic Ball</v>
      </c>
      <c r="C142" s="92">
        <f ca="1">SUM('ETAT DES STOCKS'!G141)</f>
        <v>1</v>
      </c>
      <c r="D142" s="96"/>
    </row>
    <row r="143" spans="1:4" ht="16.5" thickBot="1">
      <c r="A143" s="94">
        <f>'BASE PRODUITS'!A142</f>
        <v>740115</v>
      </c>
      <c r="B143" s="93" t="str">
        <f>IF(ISBLANK('BASE PRODUITS'!B142),"",'BASE PRODUITS'!B142)</f>
        <v>Chuckit Floppy Tug</v>
      </c>
      <c r="C143" s="92">
        <f ca="1">SUM('ETAT DES STOCKS'!G142)</f>
        <v>1</v>
      </c>
      <c r="D143" s="96"/>
    </row>
    <row r="144" spans="1:4" ht="16.5" thickBot="1">
      <c r="A144" s="94">
        <f>'BASE PRODUITS'!A143</f>
        <v>750070</v>
      </c>
      <c r="B144" s="93" t="str">
        <f>IF(ISBLANK('BASE PRODUITS'!B143),"",'BASE PRODUITS'!B143)</f>
        <v>Starmark ChewBall</v>
      </c>
      <c r="C144" s="92">
        <f ca="1">SUM('ETAT DES STOCKS'!G143)</f>
        <v>1</v>
      </c>
      <c r="D144" s="96"/>
    </row>
    <row r="145" spans="1:4" ht="16.5" thickBot="1">
      <c r="A145" s="94">
        <f>'BASE PRODUITS'!A144</f>
        <v>750300</v>
      </c>
      <c r="B145" s="93" t="str">
        <f>IF(ISBLANK('BASE PRODUITS'!B144),"",'BASE PRODUITS'!B144)</f>
        <v>Karlie Flamingo Ball Catch</v>
      </c>
      <c r="C145" s="92">
        <f ca="1">SUM('ETAT DES STOCKS'!G144)</f>
        <v>1</v>
      </c>
      <c r="D145" s="96"/>
    </row>
    <row r="146" spans="1:4" ht="16.5" thickBot="1">
      <c r="A146" s="94">
        <f>'BASE PRODUITS'!A145</f>
        <v>750309</v>
      </c>
      <c r="B146" s="93" t="str">
        <f>IF(ISBLANK('BASE PRODUITS'!B145),"",'BASE PRODUITS'!B145)</f>
        <v>Flamingo Rubber Ball</v>
      </c>
      <c r="C146" s="92">
        <f ca="1">SUM('ETAT DES STOCKS'!G145)</f>
        <v>1</v>
      </c>
      <c r="D146" s="96"/>
    </row>
    <row r="147" spans="1:4" ht="16.5" thickBot="1">
      <c r="A147" s="94">
        <f>'BASE PRODUITS'!A146</f>
        <v>750322</v>
      </c>
      <c r="B147" s="93" t="str">
        <f>IF(ISBLANK('BASE PRODUITS'!B146),"",'BASE PRODUITS'!B146)</f>
        <v>Karlie Flamingo Balle Pattes</v>
      </c>
      <c r="C147" s="92">
        <f ca="1">SUM('ETAT DES STOCKS'!G146)</f>
        <v>3</v>
      </c>
      <c r="D147" s="96"/>
    </row>
    <row r="148" spans="1:4" ht="16.5" thickBot="1">
      <c r="A148" s="94">
        <f>'BASE PRODUITS'!A147</f>
        <v>750377</v>
      </c>
      <c r="B148" s="93" t="str">
        <f>IF(ISBLANK('BASE PRODUITS'!B147),"",'BASE PRODUITS'!B147)</f>
        <v>Jolly Pets Flotteur</v>
      </c>
      <c r="C148" s="92">
        <f ca="1">SUM('ETAT DES STOCKS'!G147)</f>
        <v>1</v>
      </c>
      <c r="D148" s="96"/>
    </row>
    <row r="149" spans="1:4" ht="16.5" thickBot="1">
      <c r="A149" s="94">
        <f>'BASE PRODUITS'!A148</f>
        <v>750514</v>
      </c>
      <c r="B149" s="93" t="str">
        <f>IF(ISBLANK('BASE PRODUITS'!B148),"",'BASE PRODUITS'!B148)</f>
        <v>Dogzilla Œuf Dino</v>
      </c>
      <c r="C149" s="92">
        <f ca="1">SUM('ETAT DES STOCKS'!G148)</f>
        <v>1</v>
      </c>
      <c r="D149" s="96"/>
    </row>
    <row r="150" spans="1:4" ht="16.5" thickBot="1">
      <c r="A150" s="94">
        <f>'BASE PRODUITS'!A149</f>
        <v>750522</v>
      </c>
      <c r="B150" s="93" t="str">
        <f>IF(ISBLANK('BASE PRODUITS'!B149),"",'BASE PRODUITS'!B149)</f>
        <v>Dogzilla Snarl Tug</v>
      </c>
      <c r="C150" s="92">
        <f ca="1">SUM('ETAT DES STOCKS'!G149)</f>
        <v>1</v>
      </c>
      <c r="D150" s="96"/>
    </row>
    <row r="151" spans="1:4" ht="16.5" thickBot="1">
      <c r="A151" s="94">
        <f>'BASE PRODUITS'!A150</f>
        <v>750522</v>
      </c>
      <c r="B151" s="93" t="str">
        <f>IF(ISBLANK('BASE PRODUITS'!B150),"",'BASE PRODUITS'!B150)</f>
        <v>Dogzilla Snarl Tug</v>
      </c>
      <c r="C151" s="92">
        <f ca="1">SUM('ETAT DES STOCKS'!G150)</f>
        <v>1</v>
      </c>
      <c r="D151" s="96"/>
    </row>
    <row r="152" spans="1:4" ht="16.5" thickBot="1">
      <c r="A152" s="94">
        <f>'BASE PRODUITS'!A151</f>
        <v>750523</v>
      </c>
      <c r="B152" s="93" t="str">
        <f>IF(ISBLANK('BASE PRODUITS'!B151),"",'BASE PRODUITS'!B151)</f>
        <v>Dogzilla Snarl Tug</v>
      </c>
      <c r="C152" s="92">
        <f ca="1">SUM('ETAT DES STOCKS'!G151)</f>
        <v>1</v>
      </c>
      <c r="D152" s="96"/>
    </row>
    <row r="153" spans="1:4" ht="16.5" thickBot="1">
      <c r="A153" s="94">
        <f>'BASE PRODUITS'!A152</f>
        <v>750566</v>
      </c>
      <c r="B153" s="93" t="str">
        <f>IF(ISBLANK('BASE PRODUITS'!B152),"",'BASE PRODUITS'!B152)</f>
        <v>Kong Wobber Distributeur</v>
      </c>
      <c r="C153" s="92">
        <f ca="1">SUM('ETAT DES STOCKS'!G152)</f>
        <v>1</v>
      </c>
      <c r="D153" s="96"/>
    </row>
    <row r="154" spans="1:4" ht="16.5" thickBot="1">
      <c r="A154" s="94">
        <f>'BASE PRODUITS'!A153</f>
        <v>750578</v>
      </c>
      <c r="B154" s="93" t="str">
        <f>IF(ISBLANK('BASE PRODUITS'!B153),"",'BASE PRODUITS'!B153)</f>
        <v>Kong Wobber Distributeur</v>
      </c>
      <c r="C154" s="92">
        <f ca="1">SUM('ETAT DES STOCKS'!G153)</f>
        <v>1</v>
      </c>
      <c r="D154" s="96"/>
    </row>
    <row r="155" spans="1:4" ht="16.5" thickBot="1">
      <c r="A155" s="94">
        <f>'BASE PRODUITS'!A154</f>
        <v>750590</v>
      </c>
      <c r="B155" s="93" t="str">
        <f>IF(ISBLANK('BASE PRODUITS'!B154),"",'BASE PRODUITS'!B154)</f>
        <v>Kong Goodie Bone</v>
      </c>
      <c r="C155" s="92">
        <f ca="1">SUM('ETAT DES STOCKS'!G154)</f>
        <v>1</v>
      </c>
      <c r="D155" s="96"/>
    </row>
    <row r="156" spans="1:4" ht="16.5" thickBot="1">
      <c r="A156" s="94">
        <f>'BASE PRODUITS'!A155</f>
        <v>750595</v>
      </c>
      <c r="B156" s="93" t="str">
        <f>IF(ISBLANK('BASE PRODUITS'!B155),"",'BASE PRODUITS'!B155)</f>
        <v>Kong Binkie</v>
      </c>
      <c r="C156" s="92">
        <f ca="1">SUM('ETAT DES STOCKS'!G155)</f>
        <v>1</v>
      </c>
      <c r="D156" s="96"/>
    </row>
    <row r="157" spans="1:4" ht="16.5" thickBot="1">
      <c r="A157" s="94">
        <f>'BASE PRODUITS'!A156</f>
        <v>750596</v>
      </c>
      <c r="B157" s="93" t="str">
        <f>IF(ISBLANK('BASE PRODUITS'!B156),"",'BASE PRODUITS'!B156)</f>
        <v>Kong Binkie</v>
      </c>
      <c r="C157" s="92">
        <f ca="1">SUM('ETAT DES STOCKS'!G156)</f>
        <v>1</v>
      </c>
      <c r="D157" s="96"/>
    </row>
    <row r="158" spans="1:4" ht="16.5" thickBot="1">
      <c r="A158" s="94">
        <f>'BASE PRODUITS'!A157</f>
        <v>750600</v>
      </c>
      <c r="B158" s="93" t="str">
        <f>IF(ISBLANK('BASE PRODUITS'!B157),"",'BASE PRODUITS'!B157)</f>
        <v>Kong Classique</v>
      </c>
      <c r="C158" s="92">
        <f ca="1">SUM('ETAT DES STOCKS'!G157)</f>
        <v>1</v>
      </c>
      <c r="D158" s="96"/>
    </row>
    <row r="159" spans="1:4" ht="16.5" thickBot="1">
      <c r="A159" s="94">
        <f>'BASE PRODUITS'!A158</f>
        <v>750601</v>
      </c>
      <c r="B159" s="93" t="str">
        <f>IF(ISBLANK('BASE PRODUITS'!B158),"",'BASE PRODUITS'!B158)</f>
        <v>Kong Classique</v>
      </c>
      <c r="C159" s="92">
        <f ca="1">SUM('ETAT DES STOCKS'!G158)</f>
        <v>2</v>
      </c>
      <c r="D159" s="96"/>
    </row>
    <row r="160" spans="1:4" ht="16.5" thickBot="1">
      <c r="A160" s="94">
        <f>'BASE PRODUITS'!A159</f>
        <v>750602</v>
      </c>
      <c r="B160" s="93" t="str">
        <f>IF(ISBLANK('BASE PRODUITS'!B159),"",'BASE PRODUITS'!B159)</f>
        <v>Kong Classique</v>
      </c>
      <c r="C160" s="92">
        <f ca="1">SUM('ETAT DES STOCKS'!G159)</f>
        <v>1</v>
      </c>
      <c r="D160" s="96"/>
    </row>
    <row r="161" spans="1:4" ht="16.5" thickBot="1">
      <c r="A161" s="94">
        <f>'BASE PRODUITS'!A160</f>
        <v>750603</v>
      </c>
      <c r="B161" s="93" t="str">
        <f>IF(ISBLANK('BASE PRODUITS'!B160),"",'BASE PRODUITS'!B160)</f>
        <v>Kong Classique</v>
      </c>
      <c r="C161" s="92">
        <f ca="1">SUM('ETAT DES STOCKS'!G160)</f>
        <v>1</v>
      </c>
      <c r="D161" s="96"/>
    </row>
    <row r="162" spans="1:4" ht="16.5" thickBot="1">
      <c r="A162" s="94">
        <f>'BASE PRODUITS'!A161</f>
        <v>750608</v>
      </c>
      <c r="B162" s="93" t="str">
        <f>IF(ISBLANK('BASE PRODUITS'!B161),"",'BASE PRODUITS'!B161)</f>
        <v>Kong Classique</v>
      </c>
      <c r="C162" s="92">
        <f ca="1">SUM('ETAT DES STOCKS'!G161)</f>
        <v>1</v>
      </c>
      <c r="D162" s="96"/>
    </row>
    <row r="163" spans="1:4" ht="16.5" thickBot="1">
      <c r="A163" s="94">
        <f>'BASE PRODUITS'!A162</f>
        <v>750632</v>
      </c>
      <c r="B163" s="93" t="str">
        <f>IF(ISBLANK('BASE PRODUITS'!B162),"",'BASE PRODUITS'!B162)</f>
        <v>Kong Dura Soft</v>
      </c>
      <c r="C163" s="92">
        <f ca="1">SUM('ETAT DES STOCKS'!G162)</f>
        <v>1</v>
      </c>
      <c r="D163" s="96"/>
    </row>
    <row r="164" spans="1:4" ht="16.5" thickBot="1">
      <c r="A164" s="94">
        <f>'BASE PRODUITS'!A163</f>
        <v>750683</v>
      </c>
      <c r="B164" s="93" t="str">
        <f>IF(ISBLANK('BASE PRODUITS'!B163),"",'BASE PRODUITS'!B163)</f>
        <v>Kong Shakers</v>
      </c>
      <c r="C164" s="92">
        <f ca="1">SUM('ETAT DES STOCKS'!G163)</f>
        <v>1</v>
      </c>
      <c r="D164" s="96"/>
    </row>
    <row r="165" spans="1:4" ht="16.5" thickBot="1">
      <c r="A165" s="94">
        <f>'BASE PRODUITS'!A164</f>
        <v>760555</v>
      </c>
      <c r="B165" s="93" t="str">
        <f>IF(ISBLANK('BASE PRODUITS'!B164),"",'BASE PRODUITS'!B164)</f>
        <v>Difac Corde 4 nœuds</v>
      </c>
      <c r="C165" s="92">
        <f ca="1">SUM('ETAT DES STOCKS'!G164)</f>
        <v>1</v>
      </c>
      <c r="D165" s="96"/>
    </row>
    <row r="166" spans="1:4" ht="16.5" thickBot="1">
      <c r="A166" s="94">
        <f>'BASE PRODUITS'!A165</f>
        <v>769998</v>
      </c>
      <c r="B166" s="93" t="str">
        <f>IF(ISBLANK('BASE PRODUITS'!B165),"",'BASE PRODUITS'!B165)</f>
        <v>West Paw Bumi</v>
      </c>
      <c r="C166" s="92">
        <f ca="1">SUM('ETAT DES STOCKS'!G165)</f>
        <v>1</v>
      </c>
      <c r="D166" s="96"/>
    </row>
    <row r="167" spans="1:4" ht="16.5" thickBot="1">
      <c r="A167" s="94">
        <f>'BASE PRODUITS'!A166</f>
        <v>954326</v>
      </c>
      <c r="B167" s="93" t="str">
        <f>IF(ISBLANK('BASE PRODUITS'!B166),"",'BASE PRODUITS'!B166)</f>
        <v>Spot Lit</v>
      </c>
      <c r="C167" s="92">
        <f ca="1">SUM('ETAT DES STOCKS'!G166)</f>
        <v>1</v>
      </c>
      <c r="D167" s="96"/>
    </row>
    <row r="168" spans="1:4" ht="16.5" thickBot="1">
      <c r="A168" s="94">
        <f>'BASE PRODUITS'!A167</f>
        <v>22226500</v>
      </c>
      <c r="B168" s="93" t="str">
        <f>IF(ISBLANK('BASE PRODUITS'!B167),"",'BASE PRODUITS'!B167)</f>
        <v>Dr.Clauder's Petit Modele 80g Chicken</v>
      </c>
      <c r="C168" s="92">
        <f ca="1">SUM('ETAT DES STOCKS'!G167)</f>
        <v>0</v>
      </c>
      <c r="D168" s="96"/>
    </row>
    <row r="169" spans="1:4" ht="16.5" thickBot="1">
      <c r="A169" s="94">
        <f>'BASE PRODUITS'!A168</f>
        <v>22236500</v>
      </c>
      <c r="B169" s="93" t="str">
        <f>IF(ISBLANK('BASE PRODUITS'!B168),"",'BASE PRODUITS'!B168)</f>
        <v>Dr.Clauder's Grand Modele 500g</v>
      </c>
      <c r="C169" s="92">
        <f ca="1">SUM('ETAT DES STOCKS'!G168)</f>
        <v>10</v>
      </c>
      <c r="D169" s="96"/>
    </row>
    <row r="170" spans="1:4" ht="16.5" thickBot="1">
      <c r="A170" s="94">
        <f>'BASE PRODUITS'!A169</f>
        <v>75354822</v>
      </c>
      <c r="B170" s="93" t="str">
        <f>IF(ISBLANK('BASE PRODUITS'!B169),"",'BASE PRODUITS'!B169)</f>
        <v>Laisse Multiposition Daytona</v>
      </c>
      <c r="C170" s="92">
        <f ca="1">SUM('ETAT DES STOCKS'!G169)</f>
        <v>1</v>
      </c>
      <c r="D170" s="96"/>
    </row>
    <row r="171" spans="1:4" ht="16.5" thickBot="1">
      <c r="A171" s="94" t="str">
        <f>'BASE PRODUITS'!A170</f>
        <v>AC00023</v>
      </c>
      <c r="B171" s="93" t="str">
        <f>IF(ISBLANK('BASE PRODUITS'!B170),"",'BASE PRODUITS'!B170)</f>
        <v>Eliminator Vivog Duo</v>
      </c>
      <c r="C171" s="92">
        <f ca="1">SUM('ETAT DES STOCKS'!G170)</f>
        <v>1</v>
      </c>
      <c r="D171" s="96"/>
    </row>
    <row r="172" spans="1:4" ht="16.5" thickBot="1">
      <c r="A172" s="94" t="str">
        <f>'BASE PRODUITS'!A171</f>
        <v>GD15226</v>
      </c>
      <c r="B172" s="93" t="str">
        <f>IF(ISBLANK('BASE PRODUITS'!B171),"",'BASE PRODUITS'!B171)</f>
        <v>Carrefour Corde 2 nœuds</v>
      </c>
      <c r="C172" s="92">
        <f ca="1">SUM('ETAT DES STOCKS'!G171)</f>
        <v>3</v>
      </c>
      <c r="D172" s="96"/>
    </row>
    <row r="173" spans="1:4" ht="16.5" thickBot="1">
      <c r="A173" s="94" t="str">
        <f>'BASE PRODUITS'!A172</f>
        <v>KFA0025210R</v>
      </c>
      <c r="B173" s="98" t="str">
        <f>IF(ISBLANK('BASE PRODUITS'!B172),"",'BASE PRODUITS'!B172)</f>
        <v>Karlie Flamingo Ruffus Aqua</v>
      </c>
      <c r="C173" s="99">
        <f ca="1">SUM('ETAT DES STOCKS'!G172)</f>
        <v>1</v>
      </c>
      <c r="D173" s="97"/>
    </row>
  </sheetData>
  <mergeCells count="2">
    <mergeCell ref="E1:I1"/>
    <mergeCell ref="E2:G2"/>
  </mergeCells>
  <conditionalFormatting sqref="A7:A173">
    <cfRule type="expression" dxfId="4" priority="3">
      <formula>MOD(ROW(),2)</formula>
    </cfRule>
  </conditionalFormatting>
  <conditionalFormatting sqref="C7:C173">
    <cfRule type="expression" dxfId="3" priority="2">
      <formula>MOD(ROW(),2)</formula>
    </cfRule>
  </conditionalFormatting>
  <conditionalFormatting sqref="B7:B173">
    <cfRule type="expression" dxfId="2" priority="1">
      <formula>MOD(ROW(),2)</formula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JOURNAL STOCKS</vt:lpstr>
      <vt:lpstr>ETAT DES STOCKS</vt:lpstr>
      <vt:lpstr>GRAPHIQUE ET BUDGET</vt:lpstr>
      <vt:lpstr>BASE PRODUITS</vt:lpstr>
      <vt:lpstr>FEUILLE D'INVENTAIRE</vt:lpstr>
      <vt:lpstr>MoyensDePaiment</vt:lpstr>
      <vt:lpstr>'BASE PRODUITS'!Zone_d_impression</vt:lpstr>
      <vt:lpstr>'ETAT DES STOCKS'!Zone_d_impression</vt:lpstr>
      <vt:lpstr>'JOURNAL STOCKS'!Zone_d_impression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 Gestion Stocks Vente</dc:title>
  <dc:creator>bryan.thoury@live.fr</dc:creator>
  <cp:lastModifiedBy>Michel</cp:lastModifiedBy>
  <cp:revision/>
  <dcterms:created xsi:type="dcterms:W3CDTF">2017-03-13T12:30:15Z</dcterms:created>
  <dcterms:modified xsi:type="dcterms:W3CDTF">2018-09-24T20:37:35Z</dcterms:modified>
</cp:coreProperties>
</file>