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OPA-CM-2018\DOC_EXCEL\"/>
    </mc:Choice>
  </mc:AlternateContent>
  <bookViews>
    <workbookView xWindow="0" yWindow="0" windowWidth="24000" windowHeight="9675"/>
  </bookViews>
  <sheets>
    <sheet name="ESSAI_DEVIS" sheetId="23" r:id="rId1"/>
    <sheet name="CATEGORIES" sheetId="1" r:id="rId2"/>
    <sheet name="FLCPLA" sheetId="2" r:id="rId3"/>
    <sheet name="FLCCOR" sheetId="3" r:id="rId4"/>
    <sheet name="FLCTES" sheetId="4" r:id="rId5"/>
    <sheet name="FLCRON" sheetId="5" r:id="rId6"/>
    <sheet name="FLCUCO" sheetId="6" r:id="rId7"/>
    <sheet name="FLCCAR" sheetId="7" r:id="rId8"/>
    <sheet name="TUBRON" sheetId="8" r:id="rId9"/>
    <sheet name="TUBCAR" sheetId="9" r:id="rId10"/>
    <sheet name="TUBREC" sheetId="10" r:id="rId11"/>
    <sheet name="TUBAIL" sheetId="11" r:id="rId12"/>
    <sheet name="TUCRON" sheetId="12" r:id="rId13"/>
    <sheet name="TUCCAR" sheetId="13" r:id="rId14"/>
    <sheet name="TUCREC" sheetId="14" r:id="rId15"/>
    <sheet name="TUSRON" sheetId="15" r:id="rId16"/>
    <sheet name="TSSCAN" sheetId="16" r:id="rId17"/>
    <sheet name="IPN" sheetId="17" r:id="rId18"/>
    <sheet name="IPE" sheetId="18" r:id="rId19"/>
    <sheet name="HEA" sheetId="19" r:id="rId20"/>
    <sheet name="HEB" sheetId="20" r:id="rId21"/>
    <sheet name="UPN" sheetId="21" r:id="rId22"/>
    <sheet name="UPE" sheetId="22" r:id="rId23"/>
    <sheet name="Feuil24" sheetId="24" r:id="rId24"/>
    <sheet name="Feuil25" sheetId="25" r:id="rId25"/>
  </sheets>
  <definedNames>
    <definedName name="_xlnm.Print_Area" localSheetId="1">CATEGORIES!$A$1:$I$43</definedName>
    <definedName name="_xlnm.Print_Area" localSheetId="2">FLCPLA!$A$1:$K$41</definedName>
    <definedName name="_xlnm.Print_Area" localSheetId="9">TUBCAR!$A$1:$H$57</definedName>
    <definedName name="_xlnm.Print_Area" localSheetId="10">TUBREC!$A$1:$H$69</definedName>
  </definedNames>
  <calcPr calcId="152511"/>
</workbook>
</file>

<file path=xl/calcChain.xml><?xml version="1.0" encoding="utf-8"?>
<calcChain xmlns="http://schemas.openxmlformats.org/spreadsheetml/2006/main">
  <c r="K39" i="23" l="1"/>
  <c r="H39" i="23"/>
  <c r="H12" i="17" l="1"/>
  <c r="H11" i="17"/>
  <c r="H10" i="17"/>
  <c r="H9" i="17"/>
  <c r="H8" i="17"/>
  <c r="H7" i="17"/>
  <c r="H6" i="17"/>
  <c r="H5" i="17"/>
  <c r="H4" i="17"/>
  <c r="H3" i="17"/>
  <c r="G65" i="10" l="1"/>
  <c r="F65" i="10"/>
  <c r="C65" i="10"/>
  <c r="G64" i="10"/>
  <c r="F64" i="10"/>
  <c r="C64" i="10"/>
  <c r="G63" i="10"/>
  <c r="F63" i="10"/>
  <c r="C63" i="10"/>
  <c r="G62" i="10"/>
  <c r="F62" i="10"/>
  <c r="C62" i="10"/>
  <c r="G61" i="10"/>
  <c r="F61" i="10"/>
  <c r="C61" i="10"/>
  <c r="G59" i="10"/>
  <c r="F59" i="10"/>
  <c r="C59" i="10"/>
  <c r="G58" i="10"/>
  <c r="F58" i="10"/>
  <c r="C58" i="10"/>
  <c r="G57" i="10"/>
  <c r="F57" i="10"/>
  <c r="C57" i="10"/>
  <c r="G56" i="10"/>
  <c r="F56" i="10"/>
  <c r="C56" i="10"/>
  <c r="G55" i="10"/>
  <c r="F55" i="10"/>
  <c r="C55" i="10"/>
  <c r="G54" i="10"/>
  <c r="F54" i="10"/>
  <c r="C54" i="10"/>
  <c r="G53" i="10"/>
  <c r="F53" i="10"/>
  <c r="C53" i="10"/>
  <c r="E68" i="10" l="1"/>
  <c r="F60" i="10"/>
  <c r="C60" i="10"/>
  <c r="G60" i="10" s="1"/>
  <c r="F52" i="10"/>
  <c r="C52" i="10"/>
  <c r="G52" i="10" s="1"/>
  <c r="F51" i="10"/>
  <c r="C51" i="10"/>
  <c r="G51" i="10" s="1"/>
  <c r="F50" i="10"/>
  <c r="C50" i="10"/>
  <c r="G50" i="10" s="1"/>
  <c r="F49" i="10"/>
  <c r="C49" i="10"/>
  <c r="G49" i="10" s="1"/>
  <c r="F48" i="10"/>
  <c r="C48" i="10"/>
  <c r="G48" i="10" s="1"/>
  <c r="F47" i="10"/>
  <c r="C47" i="10"/>
  <c r="G47" i="10" s="1"/>
  <c r="F46" i="10"/>
  <c r="C46" i="10"/>
  <c r="G46" i="10" s="1"/>
  <c r="F45" i="10"/>
  <c r="C45" i="10"/>
  <c r="G45" i="10" s="1"/>
  <c r="F44" i="10"/>
  <c r="C44" i="10"/>
  <c r="G44" i="10" s="1"/>
  <c r="F43" i="10"/>
  <c r="C43" i="10"/>
  <c r="G43" i="10" s="1"/>
  <c r="F42" i="10"/>
  <c r="C42" i="10"/>
  <c r="G42" i="10" s="1"/>
  <c r="F41" i="10"/>
  <c r="C41" i="10"/>
  <c r="G41" i="10" s="1"/>
  <c r="F40" i="10"/>
  <c r="C40" i="10"/>
  <c r="G40" i="10" s="1"/>
  <c r="F39" i="10"/>
  <c r="C39" i="10"/>
  <c r="G39" i="10" s="1"/>
  <c r="F38" i="10"/>
  <c r="C38" i="10"/>
  <c r="G38" i="10" s="1"/>
  <c r="F37" i="10"/>
  <c r="C37" i="10"/>
  <c r="G37" i="10" s="1"/>
  <c r="F36" i="10"/>
  <c r="C36" i="10"/>
  <c r="G36" i="10" s="1"/>
  <c r="F35" i="10"/>
  <c r="C35" i="10"/>
  <c r="G35" i="10" s="1"/>
  <c r="F34" i="10"/>
  <c r="C34" i="10"/>
  <c r="G34" i="10" s="1"/>
  <c r="F33" i="10"/>
  <c r="C33" i="10"/>
  <c r="G33" i="10" s="1"/>
  <c r="F32" i="10"/>
  <c r="C32" i="10"/>
  <c r="G32" i="10" s="1"/>
  <c r="F31" i="10"/>
  <c r="C31" i="10"/>
  <c r="G31" i="10" s="1"/>
  <c r="F30" i="10"/>
  <c r="C30" i="10"/>
  <c r="G30" i="10" s="1"/>
  <c r="F29" i="10"/>
  <c r="C29" i="10"/>
  <c r="G29" i="10" s="1"/>
  <c r="F28" i="10"/>
  <c r="C28" i="10"/>
  <c r="G28" i="10" s="1"/>
  <c r="F27" i="10"/>
  <c r="C27" i="10"/>
  <c r="G27" i="10" s="1"/>
  <c r="F26" i="10"/>
  <c r="C26" i="10"/>
  <c r="G26" i="10" s="1"/>
  <c r="F25" i="10"/>
  <c r="C25" i="10"/>
  <c r="G25" i="10" s="1"/>
  <c r="F24" i="10"/>
  <c r="C24" i="10"/>
  <c r="G24" i="10" s="1"/>
  <c r="F23" i="10"/>
  <c r="C23" i="10"/>
  <c r="G23" i="10" s="1"/>
  <c r="F22" i="10"/>
  <c r="C22" i="10"/>
  <c r="G22" i="10" s="1"/>
  <c r="F21" i="10"/>
  <c r="C21" i="10"/>
  <c r="G21" i="10" s="1"/>
  <c r="F20" i="10"/>
  <c r="C20" i="10"/>
  <c r="G20" i="10" s="1"/>
  <c r="F19" i="10"/>
  <c r="C19" i="10"/>
  <c r="G19" i="10" s="1"/>
  <c r="F18" i="10"/>
  <c r="C18" i="10"/>
  <c r="G18" i="10" s="1"/>
  <c r="F17" i="10"/>
  <c r="C17" i="10"/>
  <c r="G17" i="10" s="1"/>
  <c r="F16" i="10"/>
  <c r="C16" i="10"/>
  <c r="G16" i="10" s="1"/>
  <c r="F15" i="10"/>
  <c r="C15" i="10"/>
  <c r="G15" i="10" s="1"/>
  <c r="F14" i="10"/>
  <c r="C14" i="10"/>
  <c r="G14" i="10" s="1"/>
  <c r="F13" i="10"/>
  <c r="C13" i="10"/>
  <c r="G13" i="10" s="1"/>
  <c r="F12" i="10"/>
  <c r="C12" i="10"/>
  <c r="G12" i="10" s="1"/>
  <c r="C11" i="10"/>
  <c r="G11" i="10" s="1"/>
  <c r="C10" i="10"/>
  <c r="G10" i="10" s="1"/>
  <c r="C9" i="10"/>
  <c r="G9" i="10" s="1"/>
  <c r="C8" i="10"/>
  <c r="G8" i="10" s="1"/>
  <c r="C7" i="10"/>
  <c r="G7" i="10" s="1"/>
  <c r="C6" i="10"/>
  <c r="G6" i="10" s="1"/>
  <c r="C5" i="10"/>
  <c r="G5" i="10" s="1"/>
  <c r="C4" i="10"/>
  <c r="G4" i="10" s="1"/>
  <c r="C3" i="10"/>
  <c r="G3" i="10" s="1"/>
  <c r="C2" i="10"/>
  <c r="G2" i="10" s="1"/>
  <c r="F2" i="10" l="1"/>
  <c r="F4" i="10"/>
  <c r="F6" i="10"/>
  <c r="F8" i="10"/>
  <c r="F9" i="10"/>
  <c r="F11" i="10"/>
  <c r="F3" i="10"/>
  <c r="F5" i="10"/>
  <c r="F7" i="10"/>
  <c r="F10" i="10"/>
  <c r="E47" i="3"/>
  <c r="E24" i="3"/>
  <c r="E2" i="7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7" i="9"/>
  <c r="G26" i="9"/>
  <c r="G25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" i="9"/>
  <c r="C2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68" i="10" l="1"/>
  <c r="G68" i="10" s="1"/>
  <c r="C52" i="9"/>
  <c r="C47" i="9"/>
  <c r="C46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53" i="9"/>
  <c r="C51" i="9"/>
  <c r="C50" i="9"/>
  <c r="C49" i="9"/>
  <c r="C48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G28" i="9" s="1"/>
  <c r="C27" i="9"/>
  <c r="C26" i="9"/>
  <c r="C25" i="9"/>
  <c r="C24" i="9"/>
  <c r="G24" i="9" s="1"/>
  <c r="C23" i="9"/>
  <c r="C22" i="9"/>
  <c r="C21" i="9"/>
  <c r="C20" i="9"/>
  <c r="C19" i="9"/>
  <c r="C18" i="9"/>
  <c r="C17" i="9"/>
  <c r="H65" i="10" l="1"/>
  <c r="H64" i="10"/>
  <c r="H63" i="10"/>
  <c r="H62" i="10"/>
  <c r="H61" i="10"/>
  <c r="H53" i="10"/>
  <c r="H59" i="10"/>
  <c r="H56" i="10"/>
  <c r="H58" i="10"/>
  <c r="H57" i="10"/>
  <c r="H55" i="10"/>
  <c r="H54" i="10"/>
  <c r="H60" i="10"/>
  <c r="H50" i="10"/>
  <c r="H49" i="10"/>
  <c r="H48" i="10"/>
  <c r="H46" i="10"/>
  <c r="H44" i="10"/>
  <c r="H42" i="10"/>
  <c r="H40" i="10"/>
  <c r="H37" i="10"/>
  <c r="H35" i="10"/>
  <c r="H32" i="10"/>
  <c r="H29" i="10"/>
  <c r="H26" i="10"/>
  <c r="H23" i="10"/>
  <c r="H20" i="10"/>
  <c r="H17" i="10"/>
  <c r="H14" i="10"/>
  <c r="H11" i="10"/>
  <c r="H8" i="10"/>
  <c r="H5" i="10"/>
  <c r="H2" i="10"/>
  <c r="H52" i="10"/>
  <c r="H47" i="10"/>
  <c r="H45" i="10"/>
  <c r="H43" i="10"/>
  <c r="H41" i="10"/>
  <c r="H38" i="10"/>
  <c r="H36" i="10"/>
  <c r="H33" i="10"/>
  <c r="H30" i="10"/>
  <c r="H27" i="10"/>
  <c r="H24" i="10"/>
  <c r="H21" i="10"/>
  <c r="H18" i="10"/>
  <c r="H15" i="10"/>
  <c r="H12" i="10"/>
  <c r="H9" i="10"/>
  <c r="H6" i="10"/>
  <c r="H3" i="10"/>
  <c r="H51" i="10"/>
  <c r="H39" i="10"/>
  <c r="H34" i="10"/>
  <c r="H31" i="10"/>
  <c r="H28" i="10"/>
  <c r="H25" i="10"/>
  <c r="H22" i="10"/>
  <c r="H19" i="10"/>
  <c r="H16" i="10"/>
  <c r="H13" i="10"/>
  <c r="H10" i="10"/>
  <c r="H7" i="10"/>
  <c r="H4" i="10"/>
  <c r="F3" i="9"/>
  <c r="F4" i="9"/>
  <c r="F5" i="9"/>
  <c r="F6" i="9"/>
  <c r="F7" i="9"/>
  <c r="F8" i="9"/>
  <c r="F9" i="9"/>
  <c r="F10" i="9"/>
  <c r="F11" i="9"/>
  <c r="E56" i="9"/>
  <c r="F2" i="9"/>
  <c r="F56" i="9" l="1"/>
  <c r="G56" i="9" s="1"/>
  <c r="H52" i="9" s="1"/>
  <c r="D39" i="2"/>
  <c r="H47" i="9" l="1"/>
  <c r="H46" i="9"/>
  <c r="H16" i="9"/>
  <c r="H14" i="9"/>
  <c r="H12" i="9"/>
  <c r="H10" i="9"/>
  <c r="H8" i="9"/>
  <c r="H6" i="9"/>
  <c r="H4" i="9"/>
  <c r="H15" i="9"/>
  <c r="H13" i="9"/>
  <c r="H11" i="9"/>
  <c r="H9" i="9"/>
  <c r="H7" i="9"/>
  <c r="H5" i="9"/>
  <c r="H3" i="9"/>
  <c r="H24" i="9"/>
  <c r="D28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E28" i="7" s="1"/>
  <c r="F5" i="7"/>
  <c r="E5" i="7"/>
  <c r="F4" i="7"/>
  <c r="E4" i="7"/>
  <c r="F2" i="7"/>
  <c r="F7" i="6"/>
  <c r="E7" i="6"/>
  <c r="F6" i="6"/>
  <c r="E6" i="6"/>
  <c r="F5" i="6"/>
  <c r="E5" i="6"/>
  <c r="F4" i="6"/>
  <c r="E4" i="6"/>
  <c r="F3" i="6"/>
  <c r="E3" i="6"/>
  <c r="F2" i="6"/>
  <c r="E2" i="6"/>
  <c r="D11" i="6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  <c r="F4" i="4"/>
  <c r="E4" i="4"/>
  <c r="F3" i="4"/>
  <c r="E3" i="4"/>
  <c r="D47" i="5"/>
  <c r="F44" i="5"/>
  <c r="E44" i="5"/>
  <c r="F43" i="5"/>
  <c r="E43" i="5"/>
  <c r="F42" i="5"/>
  <c r="E42" i="5"/>
  <c r="F41" i="5"/>
  <c r="E41" i="5"/>
  <c r="F40" i="5"/>
  <c r="E40" i="5"/>
  <c r="F39" i="5"/>
  <c r="E39" i="5"/>
  <c r="F38" i="5"/>
  <c r="E38" i="5"/>
  <c r="F37" i="5"/>
  <c r="E37" i="5"/>
  <c r="F36" i="5"/>
  <c r="E36" i="5"/>
  <c r="F35" i="5"/>
  <c r="E35" i="5"/>
  <c r="F34" i="5"/>
  <c r="E34" i="5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F4" i="5"/>
  <c r="E4" i="5"/>
  <c r="F3" i="5"/>
  <c r="E3" i="5"/>
  <c r="F2" i="5"/>
  <c r="E2" i="5"/>
  <c r="D16" i="4"/>
  <c r="F2" i="4"/>
  <c r="E2" i="4"/>
  <c r="F3" i="7"/>
  <c r="E3" i="7"/>
  <c r="F8" i="6"/>
  <c r="E8" i="6"/>
  <c r="D69" i="3"/>
  <c r="F47" i="3"/>
  <c r="F24" i="3"/>
  <c r="F21" i="3"/>
  <c r="F17" i="3"/>
  <c r="F13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8" i="3"/>
  <c r="E58" i="3"/>
  <c r="F57" i="3"/>
  <c r="E57" i="3"/>
  <c r="F56" i="3"/>
  <c r="E56" i="3"/>
  <c r="F55" i="3"/>
  <c r="E55" i="3"/>
  <c r="F54" i="3"/>
  <c r="E54" i="3"/>
  <c r="F53" i="3"/>
  <c r="E53" i="3"/>
  <c r="F52" i="3"/>
  <c r="E52" i="3"/>
  <c r="F51" i="3"/>
  <c r="E51" i="3"/>
  <c r="F50" i="3"/>
  <c r="E50" i="3"/>
  <c r="F49" i="3"/>
  <c r="E49" i="3"/>
  <c r="F48" i="3"/>
  <c r="E48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E69" i="3" s="1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3" i="3"/>
  <c r="E23" i="3"/>
  <c r="F22" i="3"/>
  <c r="E22" i="3"/>
  <c r="F20" i="3"/>
  <c r="E20" i="3"/>
  <c r="F19" i="3"/>
  <c r="E19" i="3"/>
  <c r="F18" i="3"/>
  <c r="E18" i="3"/>
  <c r="F16" i="3"/>
  <c r="E16" i="3"/>
  <c r="F15" i="3"/>
  <c r="E15" i="3"/>
  <c r="F14" i="3"/>
  <c r="E14" i="3"/>
  <c r="F12" i="3"/>
  <c r="E12" i="3"/>
  <c r="F11" i="3"/>
  <c r="E11" i="3"/>
  <c r="F9" i="3"/>
  <c r="E9" i="3"/>
  <c r="F8" i="3"/>
  <c r="E8" i="3"/>
  <c r="F6" i="3"/>
  <c r="E6" i="3"/>
  <c r="F4" i="3"/>
  <c r="E4" i="3"/>
  <c r="F3" i="3"/>
  <c r="E3" i="3"/>
  <c r="H19" i="9" l="1"/>
  <c r="H50" i="9"/>
  <c r="H44" i="9"/>
  <c r="H31" i="9"/>
  <c r="H32" i="9"/>
  <c r="H20" i="9"/>
  <c r="H23" i="9"/>
  <c r="H48" i="9"/>
  <c r="H45" i="9"/>
  <c r="H34" i="9"/>
  <c r="H49" i="9"/>
  <c r="H27" i="9"/>
  <c r="H39" i="9"/>
  <c r="H22" i="9"/>
  <c r="H21" i="9"/>
  <c r="H17" i="9"/>
  <c r="H2" i="9"/>
  <c r="H41" i="9"/>
  <c r="H28" i="9"/>
  <c r="H25" i="9"/>
  <c r="H33" i="9"/>
  <c r="H36" i="9"/>
  <c r="H38" i="9"/>
  <c r="H30" i="9"/>
  <c r="H53" i="9"/>
  <c r="H37" i="9"/>
  <c r="H18" i="9"/>
  <c r="H40" i="9"/>
  <c r="H51" i="9"/>
  <c r="H29" i="9"/>
  <c r="H35" i="9"/>
  <c r="H26" i="9"/>
  <c r="H43" i="9"/>
  <c r="H42" i="9"/>
  <c r="F28" i="7"/>
  <c r="E11" i="6"/>
  <c r="F11" i="6"/>
  <c r="E16" i="4"/>
  <c r="E47" i="5"/>
  <c r="F47" i="5" s="1"/>
  <c r="G37" i="5" s="1"/>
  <c r="G41" i="5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G25" i="7" l="1"/>
  <c r="G21" i="7"/>
  <c r="G17" i="7"/>
  <c r="G13" i="7"/>
  <c r="G9" i="7"/>
  <c r="G5" i="7"/>
  <c r="G22" i="7"/>
  <c r="G18" i="7"/>
  <c r="G14" i="7"/>
  <c r="G10" i="7"/>
  <c r="G6" i="7"/>
  <c r="G23" i="7"/>
  <c r="G19" i="7"/>
  <c r="G15" i="7"/>
  <c r="G11" i="7"/>
  <c r="G7" i="7"/>
  <c r="G2" i="7"/>
  <c r="G24" i="7"/>
  <c r="G20" i="7"/>
  <c r="G16" i="7"/>
  <c r="G12" i="7"/>
  <c r="G8" i="7"/>
  <c r="G4" i="7"/>
  <c r="G3" i="7"/>
  <c r="G7" i="6"/>
  <c r="G3" i="6"/>
  <c r="G4" i="6"/>
  <c r="G5" i="6"/>
  <c r="G6" i="6"/>
  <c r="G2" i="6"/>
  <c r="G8" i="6"/>
  <c r="G44" i="5"/>
  <c r="G3" i="5"/>
  <c r="G18" i="5"/>
  <c r="G22" i="5"/>
  <c r="G12" i="5"/>
  <c r="G31" i="5"/>
  <c r="G9" i="5"/>
  <c r="G16" i="5"/>
  <c r="G35" i="5"/>
  <c r="G13" i="5"/>
  <c r="G28" i="5"/>
  <c r="G15" i="5"/>
  <c r="G2" i="5"/>
  <c r="G34" i="5"/>
  <c r="G25" i="5"/>
  <c r="G32" i="5"/>
  <c r="G19" i="5"/>
  <c r="G6" i="5"/>
  <c r="G38" i="5"/>
  <c r="G29" i="5"/>
  <c r="G4" i="5"/>
  <c r="G20" i="5"/>
  <c r="G36" i="5"/>
  <c r="G7" i="5"/>
  <c r="G23" i="5"/>
  <c r="G39" i="5"/>
  <c r="G10" i="5"/>
  <c r="G26" i="5"/>
  <c r="G42" i="5"/>
  <c r="G17" i="5"/>
  <c r="G33" i="5"/>
  <c r="G8" i="5"/>
  <c r="G24" i="5"/>
  <c r="G40" i="5"/>
  <c r="G11" i="5"/>
  <c r="G27" i="5"/>
  <c r="G43" i="5"/>
  <c r="G14" i="5"/>
  <c r="G30" i="5"/>
  <c r="G5" i="5"/>
  <c r="G21" i="5"/>
  <c r="F69" i="3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2" i="2"/>
  <c r="E2" i="2"/>
  <c r="G15" i="22"/>
  <c r="F15" i="22"/>
  <c r="G14" i="22"/>
  <c r="F14" i="22"/>
  <c r="G13" i="22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G5" i="22"/>
  <c r="F5" i="22"/>
  <c r="G4" i="22"/>
  <c r="F4" i="22"/>
  <c r="G3" i="22"/>
  <c r="F3" i="22"/>
  <c r="G2" i="22"/>
  <c r="F2" i="22"/>
  <c r="F22" i="22" s="1"/>
  <c r="E22" i="22"/>
  <c r="F2" i="21"/>
  <c r="E22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5" i="21"/>
  <c r="F5" i="21"/>
  <c r="G4" i="21"/>
  <c r="F4" i="21"/>
  <c r="G3" i="21"/>
  <c r="F3" i="21"/>
  <c r="G2" i="21"/>
  <c r="E39" i="2" l="1"/>
  <c r="F39" i="2" s="1"/>
  <c r="G24" i="3"/>
  <c r="G17" i="3"/>
  <c r="G47" i="3"/>
  <c r="G21" i="3"/>
  <c r="G13" i="3"/>
  <c r="G60" i="3"/>
  <c r="G43" i="3"/>
  <c r="G27" i="3"/>
  <c r="G4" i="3"/>
  <c r="G20" i="3"/>
  <c r="G57" i="3"/>
  <c r="G40" i="3"/>
  <c r="G23" i="3"/>
  <c r="G42" i="3"/>
  <c r="G58" i="3"/>
  <c r="G41" i="3"/>
  <c r="G25" i="3"/>
  <c r="G63" i="3"/>
  <c r="G30" i="3"/>
  <c r="G56" i="3"/>
  <c r="G39" i="3"/>
  <c r="G22" i="3"/>
  <c r="G55" i="3"/>
  <c r="G9" i="3"/>
  <c r="G53" i="3"/>
  <c r="G36" i="3"/>
  <c r="G18" i="3"/>
  <c r="G15" i="3"/>
  <c r="G54" i="3"/>
  <c r="G37" i="3"/>
  <c r="G19" i="3"/>
  <c r="G59" i="3"/>
  <c r="G26" i="3"/>
  <c r="G52" i="3"/>
  <c r="G35" i="3"/>
  <c r="G16" i="3"/>
  <c r="G38" i="3"/>
  <c r="G65" i="3"/>
  <c r="G49" i="3"/>
  <c r="G32" i="3"/>
  <c r="G12" i="3"/>
  <c r="G66" i="3"/>
  <c r="G50" i="3"/>
  <c r="G33" i="3"/>
  <c r="G14" i="3"/>
  <c r="G51" i="3"/>
  <c r="G3" i="3"/>
  <c r="G64" i="3"/>
  <c r="G48" i="3"/>
  <c r="G31" i="3"/>
  <c r="G11" i="3"/>
  <c r="G34" i="3"/>
  <c r="G61" i="3"/>
  <c r="G44" i="3"/>
  <c r="G28" i="3"/>
  <c r="G6" i="3"/>
  <c r="G62" i="3"/>
  <c r="G45" i="3"/>
  <c r="G29" i="3"/>
  <c r="G8" i="3"/>
  <c r="G46" i="3"/>
  <c r="G22" i="22"/>
  <c r="H9" i="22"/>
  <c r="F22" i="21"/>
  <c r="G22" i="21" s="1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G6" i="20"/>
  <c r="F6" i="20"/>
  <c r="G5" i="20"/>
  <c r="F5" i="20"/>
  <c r="G4" i="20"/>
  <c r="F4" i="20"/>
  <c r="G3" i="20"/>
  <c r="F3" i="20"/>
  <c r="G2" i="20"/>
  <c r="F2" i="20"/>
  <c r="E14" i="19"/>
  <c r="F14" i="19" s="1"/>
  <c r="E22" i="19"/>
  <c r="G16" i="19"/>
  <c r="F16" i="19"/>
  <c r="G15" i="19"/>
  <c r="F15" i="19"/>
  <c r="G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G6" i="19"/>
  <c r="F6" i="19"/>
  <c r="G5" i="19"/>
  <c r="F5" i="19"/>
  <c r="G4" i="19"/>
  <c r="F4" i="19"/>
  <c r="G3" i="19"/>
  <c r="F3" i="19"/>
  <c r="G2" i="19"/>
  <c r="F2" i="19"/>
  <c r="D5" i="17"/>
  <c r="D9" i="17"/>
  <c r="E9" i="17" s="1"/>
  <c r="E2" i="17"/>
  <c r="F12" i="17"/>
  <c r="E12" i="17"/>
  <c r="F11" i="17"/>
  <c r="E11" i="17"/>
  <c r="F10" i="17"/>
  <c r="E10" i="17"/>
  <c r="F9" i="17"/>
  <c r="F8" i="17"/>
  <c r="E8" i="17"/>
  <c r="F7" i="17"/>
  <c r="E7" i="17"/>
  <c r="F6" i="17"/>
  <c r="E6" i="17"/>
  <c r="F5" i="17"/>
  <c r="F4" i="17"/>
  <c r="E4" i="17"/>
  <c r="F3" i="17"/>
  <c r="E3" i="17"/>
  <c r="F2" i="17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" i="18"/>
  <c r="E23" i="18"/>
  <c r="G13" i="18"/>
  <c r="G17" i="18"/>
  <c r="G16" i="18"/>
  <c r="G15" i="18"/>
  <c r="G14" i="18"/>
  <c r="G12" i="18"/>
  <c r="G11" i="18"/>
  <c r="G10" i="18"/>
  <c r="G9" i="18"/>
  <c r="G8" i="18"/>
  <c r="G7" i="18"/>
  <c r="G6" i="18"/>
  <c r="G5" i="18"/>
  <c r="G4" i="18"/>
  <c r="G3" i="18"/>
  <c r="G2" i="18"/>
  <c r="G32" i="2" l="1"/>
  <c r="G30" i="2"/>
  <c r="G35" i="2"/>
  <c r="G36" i="2"/>
  <c r="G33" i="2"/>
  <c r="G31" i="2"/>
  <c r="G34" i="2"/>
  <c r="G28" i="2"/>
  <c r="G25" i="2"/>
  <c r="G22" i="2"/>
  <c r="G29" i="2"/>
  <c r="G26" i="2"/>
  <c r="G23" i="2"/>
  <c r="G27" i="2"/>
  <c r="G24" i="2"/>
  <c r="G21" i="2"/>
  <c r="G7" i="2"/>
  <c r="G11" i="2"/>
  <c r="G20" i="2"/>
  <c r="G16" i="2"/>
  <c r="G12" i="2"/>
  <c r="G17" i="2"/>
  <c r="G13" i="2"/>
  <c r="G18" i="2"/>
  <c r="G14" i="2"/>
  <c r="G10" i="2"/>
  <c r="G19" i="2"/>
  <c r="G15" i="2"/>
  <c r="G6" i="2"/>
  <c r="G3" i="2"/>
  <c r="G9" i="2"/>
  <c r="G4" i="2"/>
  <c r="G8" i="2"/>
  <c r="G2" i="2"/>
  <c r="G5" i="2"/>
  <c r="H5" i="22"/>
  <c r="H15" i="22"/>
  <c r="H14" i="22"/>
  <c r="H13" i="22"/>
  <c r="H8" i="22"/>
  <c r="H3" i="22"/>
  <c r="H2" i="22"/>
  <c r="H6" i="22"/>
  <c r="H12" i="22"/>
  <c r="H7" i="22"/>
  <c r="H10" i="22"/>
  <c r="H4" i="22"/>
  <c r="H11" i="22"/>
  <c r="H10" i="21"/>
  <c r="H9" i="21"/>
  <c r="H5" i="21"/>
  <c r="H12" i="21"/>
  <c r="H8" i="21"/>
  <c r="H2" i="21"/>
  <c r="H11" i="21"/>
  <c r="H3" i="21"/>
  <c r="H6" i="21"/>
  <c r="H4" i="21"/>
  <c r="H7" i="21"/>
  <c r="E22" i="20"/>
  <c r="F22" i="20"/>
  <c r="G22" i="20" s="1"/>
  <c r="F22" i="19"/>
  <c r="G22" i="19" s="1"/>
  <c r="H15" i="19" s="1"/>
  <c r="D23" i="17"/>
  <c r="E5" i="17"/>
  <c r="E23" i="17" s="1"/>
  <c r="F23" i="18"/>
  <c r="G23" i="18" s="1"/>
  <c r="F23" i="17" l="1"/>
  <c r="G6" i="17" s="1"/>
  <c r="H12" i="20"/>
  <c r="H8" i="20"/>
  <c r="H14" i="20"/>
  <c r="H13" i="20"/>
  <c r="H9" i="20"/>
  <c r="H5" i="20"/>
  <c r="H15" i="20"/>
  <c r="H6" i="20"/>
  <c r="H16" i="20"/>
  <c r="H11" i="20"/>
  <c r="H7" i="20"/>
  <c r="H3" i="20"/>
  <c r="H4" i="20"/>
  <c r="H10" i="20"/>
  <c r="H2" i="20"/>
  <c r="H4" i="19"/>
  <c r="H14" i="19"/>
  <c r="H3" i="19"/>
  <c r="H2" i="19"/>
  <c r="H5" i="19"/>
  <c r="H8" i="19"/>
  <c r="H7" i="19"/>
  <c r="H6" i="19"/>
  <c r="H9" i="19"/>
  <c r="H12" i="19"/>
  <c r="H11" i="19"/>
  <c r="H10" i="19"/>
  <c r="H13" i="19"/>
  <c r="H16" i="19"/>
  <c r="H14" i="18"/>
  <c r="H10" i="18"/>
  <c r="H6" i="18"/>
  <c r="H2" i="18"/>
  <c r="H17" i="18"/>
  <c r="H13" i="18"/>
  <c r="H9" i="18"/>
  <c r="H5" i="18"/>
  <c r="H16" i="18"/>
  <c r="H12" i="18"/>
  <c r="H8" i="18"/>
  <c r="H4" i="18"/>
  <c r="H15" i="18"/>
  <c r="H11" i="18"/>
  <c r="H7" i="18"/>
  <c r="H3" i="18"/>
  <c r="F16" i="4"/>
  <c r="G11" i="17" l="1"/>
  <c r="G4" i="17"/>
  <c r="G9" i="17"/>
  <c r="G10" i="17"/>
  <c r="G5" i="17"/>
  <c r="G2" i="17"/>
  <c r="G7" i="17"/>
  <c r="G12" i="17"/>
  <c r="G3" i="17"/>
  <c r="G8" i="17"/>
  <c r="G10" i="4"/>
  <c r="G6" i="4"/>
  <c r="G11" i="4"/>
  <c r="G7" i="4"/>
  <c r="G3" i="4"/>
  <c r="G9" i="4"/>
  <c r="G5" i="4"/>
  <c r="G12" i="4"/>
  <c r="G8" i="4"/>
  <c r="G4" i="4"/>
  <c r="G13" i="4"/>
  <c r="G2" i="4"/>
</calcChain>
</file>

<file path=xl/sharedStrings.xml><?xml version="1.0" encoding="utf-8"?>
<sst xmlns="http://schemas.openxmlformats.org/spreadsheetml/2006/main" count="923" uniqueCount="601">
  <si>
    <t>DESIGNATION  CATEGORIE</t>
  </si>
  <si>
    <t/>
  </si>
  <si>
    <t>POIDS         KG / METRE</t>
  </si>
  <si>
    <t>DERNIER PRIX D'ACHAT/ KG</t>
  </si>
  <si>
    <t>DERNIER PRIX D'ACHAT/ M</t>
  </si>
  <si>
    <t>P.Ac. MOYEN au kg</t>
  </si>
  <si>
    <t>P.Ac. MOYEN au M</t>
  </si>
  <si>
    <t>P.VENTE MOYEN au kg</t>
  </si>
  <si>
    <t>Date dernier ACHAT</t>
  </si>
  <si>
    <t>FOURNISSEUR</t>
  </si>
  <si>
    <t>TELEPHONE</t>
  </si>
  <si>
    <t>TOTAL ACHATS €</t>
  </si>
  <si>
    <t>Total achats METRES</t>
  </si>
  <si>
    <t>Prix moyen ACHATS au METRE</t>
  </si>
  <si>
    <t>Poutrelles fer  IPN</t>
  </si>
  <si>
    <t>Poutrelles fer IPE</t>
  </si>
  <si>
    <t>Poutrelles fer HEA</t>
  </si>
  <si>
    <t>Poutrelles fer HEB</t>
  </si>
  <si>
    <t>Poutrelles fer UPN</t>
  </si>
  <si>
    <t>Poutrelles fer UPE</t>
  </si>
  <si>
    <t>IPN</t>
  </si>
  <si>
    <t>IPE</t>
  </si>
  <si>
    <t>HEA</t>
  </si>
  <si>
    <t>HEB</t>
  </si>
  <si>
    <t>UPN</t>
  </si>
  <si>
    <t>UPE</t>
  </si>
  <si>
    <t>plats</t>
  </si>
  <si>
    <t>TUBRON</t>
  </si>
  <si>
    <t>TUBCAR</t>
  </si>
  <si>
    <t>POUTRELLES</t>
  </si>
  <si>
    <t>FERS MARCHANDS LAMINES A CHAUD</t>
  </si>
  <si>
    <t>FLCPLA</t>
  </si>
  <si>
    <t>FERS PLATS</t>
  </si>
  <si>
    <t>FLCTES</t>
  </si>
  <si>
    <t>FLCRON</t>
  </si>
  <si>
    <t>Ronds pleins</t>
  </si>
  <si>
    <t>FLCUCO</t>
  </si>
  <si>
    <t>FLCCAR</t>
  </si>
  <si>
    <t>Carrés pleins</t>
  </si>
  <si>
    <t>TUBES ACIER</t>
  </si>
  <si>
    <t xml:space="preserve">" T "  </t>
  </si>
  <si>
    <t xml:space="preserve"> Fers en forme de Tés</t>
  </si>
  <si>
    <t>Les coins intérieurs sont arrondis - Les coins extérieurs en angle à 90°</t>
  </si>
  <si>
    <t>TUBREC</t>
  </si>
  <si>
    <t>TUBAIL</t>
  </si>
  <si>
    <t>TUCRON</t>
  </si>
  <si>
    <t>TUCCAR</t>
  </si>
  <si>
    <t>TUCREC</t>
  </si>
  <si>
    <t>TUSRON</t>
  </si>
  <si>
    <t>Tubes soudés RONDS</t>
  </si>
  <si>
    <t>Tubes soudés CARRES</t>
  </si>
  <si>
    <t>Tubes soudés RECTANGULAIRES</t>
  </si>
  <si>
    <t>Tubes à AILETTES</t>
  </si>
  <si>
    <t>Tubes construction RONDS</t>
  </si>
  <si>
    <t>Tubes construction CARRES</t>
  </si>
  <si>
    <t>Tubes construction RECTANGULAIRES</t>
  </si>
  <si>
    <t>Tubes canalisation soudés RONDS</t>
  </si>
  <si>
    <t>TSSCAN</t>
  </si>
  <si>
    <t>Tubes canalisation sans soudures RONDS POUR PRESSIONS 16 - 25  OU 36 BARS</t>
  </si>
  <si>
    <t>IPN80</t>
  </si>
  <si>
    <t>IPN100</t>
  </si>
  <si>
    <t>IPN120</t>
  </si>
  <si>
    <t>IPN140</t>
  </si>
  <si>
    <t>IPN160</t>
  </si>
  <si>
    <t>IPN220</t>
  </si>
  <si>
    <t>IPN200</t>
  </si>
  <si>
    <t>IPN240</t>
  </si>
  <si>
    <t>IPN280</t>
  </si>
  <si>
    <t>IPN300</t>
  </si>
  <si>
    <t>80X42MM</t>
  </si>
  <si>
    <t>100X50MM</t>
  </si>
  <si>
    <t>120X58MM</t>
  </si>
  <si>
    <t>140X66MM</t>
  </si>
  <si>
    <t>160X74MM</t>
  </si>
  <si>
    <t>180X82MM</t>
  </si>
  <si>
    <t>240X106MM</t>
  </si>
  <si>
    <t>280X119MM</t>
  </si>
  <si>
    <t>IPN180</t>
  </si>
  <si>
    <t>200X90MM</t>
  </si>
  <si>
    <t>220X98MM</t>
  </si>
  <si>
    <t>300X125MM</t>
  </si>
  <si>
    <t>Haut. x Larg.</t>
  </si>
  <si>
    <t>IPE80</t>
  </si>
  <si>
    <t>IPE100</t>
  </si>
  <si>
    <t>IPE120</t>
  </si>
  <si>
    <t>IPE140</t>
  </si>
  <si>
    <t>IPE160</t>
  </si>
  <si>
    <t>IPE180</t>
  </si>
  <si>
    <t>IPE200</t>
  </si>
  <si>
    <t>IPE220</t>
  </si>
  <si>
    <t>IPE240</t>
  </si>
  <si>
    <t>IPE270</t>
  </si>
  <si>
    <t>IPE300</t>
  </si>
  <si>
    <t>IPE330</t>
  </si>
  <si>
    <t>IPE360</t>
  </si>
  <si>
    <t>IPE400</t>
  </si>
  <si>
    <t>IPE450</t>
  </si>
  <si>
    <t>IPE500</t>
  </si>
  <si>
    <t>DIMENSIONS STANDARD</t>
  </si>
  <si>
    <t>120*64MM</t>
  </si>
  <si>
    <t>140*73MM</t>
  </si>
  <si>
    <t>160*82MM</t>
  </si>
  <si>
    <t>100*55MM</t>
  </si>
  <si>
    <t>80-46MM</t>
  </si>
  <si>
    <t>180*91MM</t>
  </si>
  <si>
    <t>220*110MM</t>
  </si>
  <si>
    <t>200*90MM</t>
  </si>
  <si>
    <t>240*120MM</t>
  </si>
  <si>
    <t>270*135MM</t>
  </si>
  <si>
    <t>300*150MM</t>
  </si>
  <si>
    <t>330*160MM</t>
  </si>
  <si>
    <t>360*170MM</t>
  </si>
  <si>
    <t>400*180MM</t>
  </si>
  <si>
    <t>450*190MM</t>
  </si>
  <si>
    <t>500*200MM</t>
  </si>
  <si>
    <t>KG   achetés       dern.  achat</t>
  </si>
  <si>
    <t>DERNIER PRIX d'ACHAT au METRE</t>
  </si>
  <si>
    <t>KG achetés x                 Prix Ach.</t>
  </si>
  <si>
    <t>Totaux</t>
  </si>
  <si>
    <t>2,00</t>
  </si>
  <si>
    <t>P. Ach/ Moyen</t>
  </si>
  <si>
    <t>KG</t>
  </si>
  <si>
    <t>P.VENTE MOYEN au Metre</t>
  </si>
  <si>
    <t>Coëfficient</t>
  </si>
  <si>
    <t>VENTE</t>
  </si>
  <si>
    <t>REMARQUES</t>
  </si>
  <si>
    <t>TEST</t>
  </si>
  <si>
    <t>ACIERS TARTEMPION  SC Société Comique</t>
  </si>
  <si>
    <t>ACIERS MOUTARDE</t>
  </si>
  <si>
    <t>MAASCOTTE</t>
  </si>
  <si>
    <t>HEA100</t>
  </si>
  <si>
    <t>HEA120</t>
  </si>
  <si>
    <t>HEA140</t>
  </si>
  <si>
    <t>HEA160</t>
  </si>
  <si>
    <t>HEA180</t>
  </si>
  <si>
    <t>HEA200</t>
  </si>
  <si>
    <t>HEA220</t>
  </si>
  <si>
    <t>HEA240</t>
  </si>
  <si>
    <t>HEA260</t>
  </si>
  <si>
    <t>HEA280</t>
  </si>
  <si>
    <t>HEA300</t>
  </si>
  <si>
    <t>HEA340</t>
  </si>
  <si>
    <t>HEA360</t>
  </si>
  <si>
    <t>HEA400</t>
  </si>
  <si>
    <t>HEA320</t>
  </si>
  <si>
    <t>114*120MM</t>
  </si>
  <si>
    <t>96*100MM</t>
  </si>
  <si>
    <t>133*140MM</t>
  </si>
  <si>
    <t>152*160MM</t>
  </si>
  <si>
    <t>171*180MM</t>
  </si>
  <si>
    <t>190*200MM</t>
  </si>
  <si>
    <t>210*220MM</t>
  </si>
  <si>
    <t>230*240MM</t>
  </si>
  <si>
    <t>250*260MM</t>
  </si>
  <si>
    <t>270*280MM</t>
  </si>
  <si>
    <t>290*300MM</t>
  </si>
  <si>
    <t>Prix vente moyen au METRE = Prix achat moyen x coefficient de vente x poids au metre</t>
  </si>
  <si>
    <t>HEB100</t>
  </si>
  <si>
    <t>HEB120</t>
  </si>
  <si>
    <t>HEB140</t>
  </si>
  <si>
    <t>HEB160</t>
  </si>
  <si>
    <t>HEB180</t>
  </si>
  <si>
    <t>HEB200</t>
  </si>
  <si>
    <t>HEB220</t>
  </si>
  <si>
    <t>HEB240</t>
  </si>
  <si>
    <t>HEB260</t>
  </si>
  <si>
    <t>HEB280</t>
  </si>
  <si>
    <t>HEB300</t>
  </si>
  <si>
    <t>HEB320</t>
  </si>
  <si>
    <t>HEB340</t>
  </si>
  <si>
    <t>HEB360</t>
  </si>
  <si>
    <t>HEB400</t>
  </si>
  <si>
    <t>100*100MM</t>
  </si>
  <si>
    <t>120*120MM</t>
  </si>
  <si>
    <t>140*140MM</t>
  </si>
  <si>
    <t>160*160MM</t>
  </si>
  <si>
    <t>180*180MM</t>
  </si>
  <si>
    <t>200*200MM</t>
  </si>
  <si>
    <t>220*220MM</t>
  </si>
  <si>
    <t>240*240MM</t>
  </si>
  <si>
    <t>260*260MM</t>
  </si>
  <si>
    <t>280*280MM</t>
  </si>
  <si>
    <t>300*300MM</t>
  </si>
  <si>
    <t>20,426,720,4</t>
  </si>
  <si>
    <t>320*300MM</t>
  </si>
  <si>
    <t>340*300MM</t>
  </si>
  <si>
    <t>400*300MM</t>
  </si>
  <si>
    <t>310*300MM</t>
  </si>
  <si>
    <t>330*300MM</t>
  </si>
  <si>
    <t>350*300MM</t>
  </si>
  <si>
    <t>390*300MM</t>
  </si>
  <si>
    <t>360*300MM</t>
  </si>
  <si>
    <t>Date    dernier ACHAT</t>
  </si>
  <si>
    <t>P.VENTE MOYEN au METRE</t>
  </si>
  <si>
    <t>UPN100</t>
  </si>
  <si>
    <t>UPN120</t>
  </si>
  <si>
    <t>UON140</t>
  </si>
  <si>
    <t>UPN160</t>
  </si>
  <si>
    <t>UPN180</t>
  </si>
  <si>
    <t>UPN200</t>
  </si>
  <si>
    <t>UPN220</t>
  </si>
  <si>
    <t>UPN240</t>
  </si>
  <si>
    <t>UPN260</t>
  </si>
  <si>
    <t>UPN280</t>
  </si>
  <si>
    <t>UPN300</t>
  </si>
  <si>
    <t>100*50MM</t>
  </si>
  <si>
    <t>88*45MM</t>
  </si>
  <si>
    <t>120*55MM</t>
  </si>
  <si>
    <t>140*60MM</t>
  </si>
  <si>
    <t>160*65MM</t>
  </si>
  <si>
    <t>200*75MM</t>
  </si>
  <si>
    <t>220*80MM</t>
  </si>
  <si>
    <t>240*85MM</t>
  </si>
  <si>
    <t>300*100MM</t>
  </si>
  <si>
    <t>260*90MM</t>
  </si>
  <si>
    <t>180*70MM</t>
  </si>
  <si>
    <t>UPE100</t>
  </si>
  <si>
    <t>UPE120</t>
  </si>
  <si>
    <t>UPE140</t>
  </si>
  <si>
    <t>UPE160</t>
  </si>
  <si>
    <t>UPE180</t>
  </si>
  <si>
    <t>UPE200</t>
  </si>
  <si>
    <t>UPE220</t>
  </si>
  <si>
    <t>UPE240</t>
  </si>
  <si>
    <t>UPE300</t>
  </si>
  <si>
    <t>UPE360</t>
  </si>
  <si>
    <t>UPE400</t>
  </si>
  <si>
    <t>UPE80</t>
  </si>
  <si>
    <t>UPE270</t>
  </si>
  <si>
    <t>UPE330</t>
  </si>
  <si>
    <t>80*50MM</t>
  </si>
  <si>
    <t>10*55MM</t>
  </si>
  <si>
    <t>120*60MM</t>
  </si>
  <si>
    <t>160*70MM</t>
  </si>
  <si>
    <t>180*75MM</t>
  </si>
  <si>
    <t>140*55MM</t>
  </si>
  <si>
    <t>200*80MM</t>
  </si>
  <si>
    <t>220*85MM</t>
  </si>
  <si>
    <t>240*90MM</t>
  </si>
  <si>
    <t>270*95MM</t>
  </si>
  <si>
    <t>900*100MM</t>
  </si>
  <si>
    <t>330*105MM</t>
  </si>
  <si>
    <t>360*110MM</t>
  </si>
  <si>
    <t>400*115MM</t>
  </si>
  <si>
    <t xml:space="preserve">FLCORE </t>
  </si>
  <si>
    <t>Cornières à ailes égales</t>
  </si>
  <si>
    <t>FLCORI</t>
  </si>
  <si>
    <t>Cornières à ailes inégales</t>
  </si>
  <si>
    <t>FLCORE16*16*3</t>
  </si>
  <si>
    <t>FLCORE20*20*3</t>
  </si>
  <si>
    <t>FLCORE25*25*4</t>
  </si>
  <si>
    <t>FLCORE25*25*3</t>
  </si>
  <si>
    <t>FLCORE25*25*5</t>
  </si>
  <si>
    <t>FLCORE30*30,3</t>
  </si>
  <si>
    <t>FLCORE30*30*4</t>
  </si>
  <si>
    <t>FLCORE30*30*5</t>
  </si>
  <si>
    <t>FLCORE35*35*4</t>
  </si>
  <si>
    <t>FLCORE35*35*3</t>
  </si>
  <si>
    <t>FLCORE35*35*5</t>
  </si>
  <si>
    <t>FLCORE40*40*4</t>
  </si>
  <si>
    <t>FLCORE40*40*5</t>
  </si>
  <si>
    <t>FLCORE45*45*5</t>
  </si>
  <si>
    <t>FLCORE50*50*5</t>
  </si>
  <si>
    <t>FLCORE50*50*6</t>
  </si>
  <si>
    <t>FLCORE50*50*8</t>
  </si>
  <si>
    <t>FLCORE60*60*6</t>
  </si>
  <si>
    <t>FLCORE60*60*8</t>
  </si>
  <si>
    <t>FLCORE70*70*7</t>
  </si>
  <si>
    <t>FLCORE80*80*8</t>
  </si>
  <si>
    <t>FLCORE80*80*10</t>
  </si>
  <si>
    <t>FLCORE80*80*12</t>
  </si>
  <si>
    <t>FLCORE90*90*9</t>
  </si>
  <si>
    <t>FLCORE100*100*8</t>
  </si>
  <si>
    <t>FLCORE100*100*10</t>
  </si>
  <si>
    <t>FLCORE100*100*12</t>
  </si>
  <si>
    <t>FLCORE120*120*10</t>
  </si>
  <si>
    <t>FLCORE120*120*12</t>
  </si>
  <si>
    <t>FLCORE120*120*15</t>
  </si>
  <si>
    <t>FLCORE150*150*10</t>
  </si>
  <si>
    <t>FLCORE150*150*12</t>
  </si>
  <si>
    <t>FLCORE150*150*15</t>
  </si>
  <si>
    <t>FLCORE200*200*16</t>
  </si>
  <si>
    <t>FLCORE200*200*20</t>
  </si>
  <si>
    <t>FLCORI30*20*3</t>
  </si>
  <si>
    <t>FLCORI40*20*3</t>
  </si>
  <si>
    <t>FLCORI40*20*4</t>
  </si>
  <si>
    <t>FLCORI40*25*4</t>
  </si>
  <si>
    <t>FLCORI50*30*5</t>
  </si>
  <si>
    <t>FLCORI60*30*5</t>
  </si>
  <si>
    <t>FLCORI60*40*5</t>
  </si>
  <si>
    <t>FLCORI60*40*6</t>
  </si>
  <si>
    <t>FLCORI70*50*6</t>
  </si>
  <si>
    <t>FLCORI75*50*6</t>
  </si>
  <si>
    <t>FLCORI80*40*6</t>
  </si>
  <si>
    <t>FLCORI80*40*8</t>
  </si>
  <si>
    <t>FLCORI80*60*7</t>
  </si>
  <si>
    <t>FLCORI80*60*8</t>
  </si>
  <si>
    <t>FLCORI100*50*6</t>
  </si>
  <si>
    <t>FLCORI100*50*8</t>
  </si>
  <si>
    <t>FLCORI100*65*7</t>
  </si>
  <si>
    <t>FLCORI100*65*9</t>
  </si>
  <si>
    <t>FLCORI100*75*8</t>
  </si>
  <si>
    <t>FLCORI120*80*10</t>
  </si>
  <si>
    <t>FLCORI120*80*8</t>
  </si>
  <si>
    <t>FLCORI130*65*8</t>
  </si>
  <si>
    <t>FLCORI150*90*10</t>
  </si>
  <si>
    <t>FLCORI150*100*10</t>
  </si>
  <si>
    <t>FLCORI160*80*10</t>
  </si>
  <si>
    <t>FLCORI200*100*10</t>
  </si>
  <si>
    <t>FLCORI200*100*14</t>
  </si>
  <si>
    <t>POIDS                          KG / METRE</t>
  </si>
  <si>
    <t>FLCTES20*20*3</t>
  </si>
  <si>
    <t>FLCTES25*25*3,5</t>
  </si>
  <si>
    <t>FLCTES30*30*4</t>
  </si>
  <si>
    <t>FLCTES35*35*4,5</t>
  </si>
  <si>
    <t>FLCTES40*40*5</t>
  </si>
  <si>
    <t>FLCTES45*45*5,5</t>
  </si>
  <si>
    <t>FLCTES50*50*6</t>
  </si>
  <si>
    <t>FLCTES60*60*7</t>
  </si>
  <si>
    <t>FLCTES70*70*8</t>
  </si>
  <si>
    <t>FLCTES80*80*9</t>
  </si>
  <si>
    <t>FLCTES100*100*11</t>
  </si>
  <si>
    <t>FLCTES120*120*13</t>
  </si>
  <si>
    <t>FLCRON6</t>
  </si>
  <si>
    <t>FLCRON8</t>
  </si>
  <si>
    <t>FLCRON10</t>
  </si>
  <si>
    <t>FLCRON12</t>
  </si>
  <si>
    <t>FLCRON14</t>
  </si>
  <si>
    <t>FLCRON15</t>
  </si>
  <si>
    <t>FLCRON16</t>
  </si>
  <si>
    <t>FLCRON18</t>
  </si>
  <si>
    <t>FLCRON20</t>
  </si>
  <si>
    <t>FLCRON22</t>
  </si>
  <si>
    <t>FLCRON24</t>
  </si>
  <si>
    <t>FLCRON25</t>
  </si>
  <si>
    <t>FLCRON26</t>
  </si>
  <si>
    <t>FLCRON30</t>
  </si>
  <si>
    <t>FLCRON35</t>
  </si>
  <si>
    <t>FLCRON40</t>
  </si>
  <si>
    <t>FLCRON45</t>
  </si>
  <si>
    <t>FLCRON50</t>
  </si>
  <si>
    <t>FLCRON55</t>
  </si>
  <si>
    <t>FLCRON60</t>
  </si>
  <si>
    <t>FLCRON65</t>
  </si>
  <si>
    <t>FLCRON70</t>
  </si>
  <si>
    <t>FLCRON75</t>
  </si>
  <si>
    <t>FLCRON80</t>
  </si>
  <si>
    <t>FLCRON85</t>
  </si>
  <si>
    <t>FLCRON90</t>
  </si>
  <si>
    <t>FLCRON95</t>
  </si>
  <si>
    <t>FLCRON100</t>
  </si>
  <si>
    <t>FLCRON105</t>
  </si>
  <si>
    <t>FLCRON110</t>
  </si>
  <si>
    <t>FLCRON120</t>
  </si>
  <si>
    <t>FLCRON130</t>
  </si>
  <si>
    <t>FLCRON150</t>
  </si>
  <si>
    <t>FLCRON160</t>
  </si>
  <si>
    <t>FLCRON170</t>
  </si>
  <si>
    <t>FLCRON180</t>
  </si>
  <si>
    <t>FLCRON190</t>
  </si>
  <si>
    <t>FLCRON200</t>
  </si>
  <si>
    <t>FLCRON220</t>
  </si>
  <si>
    <t>FLCRON230</t>
  </si>
  <si>
    <t>FLCRON240</t>
  </si>
  <si>
    <t>FLCRON250</t>
  </si>
  <si>
    <t>FLCRON140</t>
  </si>
  <si>
    <t>FLCUCO30*15*4</t>
  </si>
  <si>
    <t>FLCUCO40*20*5</t>
  </si>
  <si>
    <t>FLCUCO40*35*5</t>
  </si>
  <si>
    <t>FLCUCO50*25*5</t>
  </si>
  <si>
    <t>FLCUCO50*38*5</t>
  </si>
  <si>
    <t>FLCUCO60*30*6</t>
  </si>
  <si>
    <t>FLCUCO65*42*55</t>
  </si>
  <si>
    <t>petit " U " à congé (laminés à chaud avec bords intérieurs arrondis)</t>
  </si>
  <si>
    <t>FLCCAR6</t>
  </si>
  <si>
    <t>FLCCAR8</t>
  </si>
  <si>
    <t>FLCCAR10</t>
  </si>
  <si>
    <t>FLCCAR12</t>
  </si>
  <si>
    <t>FLCCAR14</t>
  </si>
  <si>
    <t>FLCCAR15</t>
  </si>
  <si>
    <t>FLCCAR16</t>
  </si>
  <si>
    <t>FLCCAR18</t>
  </si>
  <si>
    <t>FLCCAR20</t>
  </si>
  <si>
    <t>FLCCAR25</t>
  </si>
  <si>
    <t>FLCCAR30</t>
  </si>
  <si>
    <t>FLCCAR35</t>
  </si>
  <si>
    <t>FLCCAR40</t>
  </si>
  <si>
    <t>FLCCAR45</t>
  </si>
  <si>
    <t>FLCCAR50</t>
  </si>
  <si>
    <t>FLCCAR60</t>
  </si>
  <si>
    <t>FLCCAR70</t>
  </si>
  <si>
    <t>FLCCAR80</t>
  </si>
  <si>
    <t>FLCCAR90</t>
  </si>
  <si>
    <t>FLCCAR100</t>
  </si>
  <si>
    <t>FLCCAR110</t>
  </si>
  <si>
    <t>FLCCAR120</t>
  </si>
  <si>
    <t>FLCCAR140</t>
  </si>
  <si>
    <t>FLCCAR130</t>
  </si>
  <si>
    <t>FLCORE</t>
  </si>
  <si>
    <t>CORNIERES A AILES EGALES</t>
  </si>
  <si>
    <t>CORNIERES A AILES INEGALES</t>
  </si>
  <si>
    <t>Mètres   achetés       dern.  achat</t>
  </si>
  <si>
    <t>DERNIER PRIX d'ACHAT        au  KG</t>
  </si>
  <si>
    <t xml:space="preserve">KG achetés                  </t>
  </si>
  <si>
    <t>DERNIER PRIX D'ACHAT AU METRE</t>
  </si>
  <si>
    <t>€         TOTAL ACHATS</t>
  </si>
  <si>
    <t>Prix vente moyen au METRE = Prix achat moyen au KG x coefficient de vente x poids au metre</t>
  </si>
  <si>
    <t>TUBCAR10*10*1</t>
  </si>
  <si>
    <t>TUBCAR12*12*1,5</t>
  </si>
  <si>
    <t>TUBCAR15*15*1,5</t>
  </si>
  <si>
    <t>TUBCAR15*15*2</t>
  </si>
  <si>
    <t>TUBCAR20*20*1,5</t>
  </si>
  <si>
    <t>TUBCAR20*20*2</t>
  </si>
  <si>
    <t>TUBCAR25*25*1,5</t>
  </si>
  <si>
    <t>TUBCAR25*25*3</t>
  </si>
  <si>
    <t>TUBCAR25*25*2</t>
  </si>
  <si>
    <t>TUBCAR30*30*1,5</t>
  </si>
  <si>
    <t>TUBCAR30*30*2</t>
  </si>
  <si>
    <t>TUBCAR30*30*3</t>
  </si>
  <si>
    <t>TUBCAR30*30*4</t>
  </si>
  <si>
    <t>TUBCAR35*35*1,5</t>
  </si>
  <si>
    <t>TUBCAR35*35*2</t>
  </si>
  <si>
    <t>TUBCAR35*35*3</t>
  </si>
  <si>
    <t>TUBCAR40*40*1,5</t>
  </si>
  <si>
    <t>TUBCAR40*40*2</t>
  </si>
  <si>
    <t>TUBCAR40*40*3</t>
  </si>
  <si>
    <t>TUBCAR40*40*4</t>
  </si>
  <si>
    <t>TUBCAR45*45*2</t>
  </si>
  <si>
    <t>TUBCAR50*50*2</t>
  </si>
  <si>
    <t>TUBCAR50*50*3</t>
  </si>
  <si>
    <t>TUBCAR50*50*4</t>
  </si>
  <si>
    <t>TUBCAR50*50*5</t>
  </si>
  <si>
    <t>TUBCAR60*60*2</t>
  </si>
  <si>
    <t>TUBCAR60*60*3</t>
  </si>
  <si>
    <t>TUBCAR60*60*4</t>
  </si>
  <si>
    <t>TUBCAR60*60*5</t>
  </si>
  <si>
    <t>TUBCAR70*70*3</t>
  </si>
  <si>
    <t>TUBCAR70*70*4</t>
  </si>
  <si>
    <t>TUBCAR70*70*5</t>
  </si>
  <si>
    <t>TUBCAR80*80*3</t>
  </si>
  <si>
    <t>TUBCAR80*80*4</t>
  </si>
  <si>
    <t>TUBCAR80*80*5</t>
  </si>
  <si>
    <t>TUBCAR80*80*8</t>
  </si>
  <si>
    <t>TUBCAR90*90*4</t>
  </si>
  <si>
    <t>TUBCAR90*90*5</t>
  </si>
  <si>
    <t>TUBCAR100*100*3</t>
  </si>
  <si>
    <t>TUBCAR100*100*4</t>
  </si>
  <si>
    <t>TUBCAR100*100*5</t>
  </si>
  <si>
    <t>TUBCAR100*100*8</t>
  </si>
  <si>
    <t>TUBCAR120*120*4</t>
  </si>
  <si>
    <t>TUBCAR120*120*5</t>
  </si>
  <si>
    <t>TUBCAR140*140*4</t>
  </si>
  <si>
    <t>TUBCAR140*140*5</t>
  </si>
  <si>
    <t>TUBCAR150*150*4</t>
  </si>
  <si>
    <t>TUBCAR150*150*5</t>
  </si>
  <si>
    <t>TUBCAR200*200*6</t>
  </si>
  <si>
    <t>TUBCAR200*200*8</t>
  </si>
  <si>
    <t>TUBCAR300*300*8</t>
  </si>
  <si>
    <t>003143,363,15,15</t>
  </si>
  <si>
    <t>MAASSTAAL bv - Kipperweg,12 - NL 6222  Maastricht</t>
  </si>
  <si>
    <t>TUBREC300x200x8</t>
  </si>
  <si>
    <r>
      <rPr>
        <b/>
        <sz val="8"/>
        <color rgb="FFFF0000"/>
        <rFont val="Calibri"/>
        <family val="2"/>
        <scheme val="minor"/>
      </rPr>
      <t>DERNIER PRIX D'ACHAT AU METR</t>
    </r>
    <r>
      <rPr>
        <b/>
        <sz val="9"/>
        <color rgb="FFFF0000"/>
        <rFont val="Calibri"/>
        <family val="2"/>
        <scheme val="minor"/>
      </rPr>
      <t>E</t>
    </r>
  </si>
  <si>
    <t>offre</t>
  </si>
  <si>
    <t>MAASSTAAL</t>
  </si>
  <si>
    <t>00 31 43 363 15 15</t>
  </si>
  <si>
    <t>Rapport KG/mètre MOTTARD Légèrement surfait !!!</t>
  </si>
  <si>
    <t>Raport Kg/mètre suivant tableau fournisseur français - Semble plus correct que MOTTARD</t>
  </si>
  <si>
    <t>OK</t>
  </si>
  <si>
    <t>TOLES pleines perforées ou métal déployé ACIER brut ou Galvanisé</t>
  </si>
  <si>
    <t>Classification des marchandises  ACIERS/ALU/INOX</t>
  </si>
  <si>
    <t>ACIERS INOXYDABLES</t>
  </si>
  <si>
    <t>ALUMINIUMS</t>
  </si>
  <si>
    <t>Etat du TABLEAU</t>
  </si>
  <si>
    <t>Fers " U " à congés (Laminés à chaud)</t>
  </si>
  <si>
    <t>FLCPLA15*5</t>
  </si>
  <si>
    <t>FLCPLA15*8</t>
  </si>
  <si>
    <t>FLCPLA20*5</t>
  </si>
  <si>
    <t>FLCPLA25*5</t>
  </si>
  <si>
    <t>FLCPLA25*8</t>
  </si>
  <si>
    <t>FLCPLA30*5</t>
  </si>
  <si>
    <t>FLCPLA30*8</t>
  </si>
  <si>
    <t>FLCPLA35*5</t>
  </si>
  <si>
    <t>FLCPLA35*8</t>
  </si>
  <si>
    <t>FLCPLA35*10</t>
  </si>
  <si>
    <t>FLCPLA40*5</t>
  </si>
  <si>
    <t>FLCPLA40*8</t>
  </si>
  <si>
    <t>FLCPLA40*10</t>
  </si>
  <si>
    <t>FLCPLA45*5</t>
  </si>
  <si>
    <t>FLCPLA45*10</t>
  </si>
  <si>
    <t>FLCPLA50*5</t>
  </si>
  <si>
    <t>FLCPLA50*8</t>
  </si>
  <si>
    <t>FLCPLA50*10</t>
  </si>
  <si>
    <t>FLCPLA50X15</t>
  </si>
  <si>
    <t>FLCPLA55*10</t>
  </si>
  <si>
    <t>FLCPLA60*5</t>
  </si>
  <si>
    <t>FLCPLA60*10</t>
  </si>
  <si>
    <t>FLCPLA60*15</t>
  </si>
  <si>
    <t>FLCPLA80X5</t>
  </si>
  <si>
    <t>FLCPLA80*10</t>
  </si>
  <si>
    <t>FLCPLA80*15</t>
  </si>
  <si>
    <t>FLCPLA100*5</t>
  </si>
  <si>
    <t>FLCPLA100*10</t>
  </si>
  <si>
    <t>FLCPLA100*15</t>
  </si>
  <si>
    <t>FLCPLA120*10</t>
  </si>
  <si>
    <t>FLCPLA150X10</t>
  </si>
  <si>
    <t>FLCPLA200X10</t>
  </si>
  <si>
    <t>FLCPLA200X15</t>
  </si>
  <si>
    <t>FLCPLA250*10</t>
  </si>
  <si>
    <t>FLCPLA250*15</t>
  </si>
  <si>
    <t>TUBCAR200*200*5</t>
  </si>
  <si>
    <t>TUBREC20*10*1,5</t>
  </si>
  <si>
    <t>TUBREC25*10*1,5</t>
  </si>
  <si>
    <t>TUBREC25*15*1,5</t>
  </si>
  <si>
    <t>TUBREC30*10*1,5</t>
  </si>
  <si>
    <t>TUBREC30*15*1,5</t>
  </si>
  <si>
    <t>TUBREC30*15*2</t>
  </si>
  <si>
    <t>TUBREC30*20*1,5</t>
  </si>
  <si>
    <t>TUBREC30*20*2</t>
  </si>
  <si>
    <t>TUBREC40*10*1,5</t>
  </si>
  <si>
    <t>TUBREC40*20*1,5</t>
  </si>
  <si>
    <t>TUBREC40*20*2</t>
  </si>
  <si>
    <t>TUBREC40*20*3</t>
  </si>
  <si>
    <t>TUBREC40*25*2</t>
  </si>
  <si>
    <t>TUBREC40*30*2</t>
  </si>
  <si>
    <t>TUBREC40*30*3</t>
  </si>
  <si>
    <t>TUBREC50*20*2</t>
  </si>
  <si>
    <t>TUBREC50*25*2</t>
  </si>
  <si>
    <t>TUBREC50*25*3</t>
  </si>
  <si>
    <t>TUBREC50*30*2</t>
  </si>
  <si>
    <t>TUBREC50*30*3</t>
  </si>
  <si>
    <t>TUBREC50*40*3</t>
  </si>
  <si>
    <t>TUBREC60*20*2</t>
  </si>
  <si>
    <t>TUBREC60*30*2</t>
  </si>
  <si>
    <t>TUBREC60*30*3</t>
  </si>
  <si>
    <t>TUBREC60*40*2</t>
  </si>
  <si>
    <t>TUBREC60*40*3</t>
  </si>
  <si>
    <t>TUBREC70*40*3</t>
  </si>
  <si>
    <t>TUBREC70*40*4</t>
  </si>
  <si>
    <t>TUBREC80*20*2</t>
  </si>
  <si>
    <t>TUBREC80*40*2</t>
  </si>
  <si>
    <t>TUBREC80*40*3</t>
  </si>
  <si>
    <t>TUBREC80*40*4</t>
  </si>
  <si>
    <t>TUBREC80*50*3</t>
  </si>
  <si>
    <t>TUBREC80*50*4</t>
  </si>
  <si>
    <t>TUBREC100*20*2</t>
  </si>
  <si>
    <t>TUBREC100*40*2</t>
  </si>
  <si>
    <t>TUBREC100*40*3</t>
  </si>
  <si>
    <t>TUBREC100*40*4</t>
  </si>
  <si>
    <t>TUBREC100-50*3</t>
  </si>
  <si>
    <t>TUBREC100*50*4</t>
  </si>
  <si>
    <t>TUBREC100*60*3</t>
  </si>
  <si>
    <t>TUBREC100*60*4</t>
  </si>
  <si>
    <t>TUBREC120*40*3</t>
  </si>
  <si>
    <t>TUBREC120*40*4</t>
  </si>
  <si>
    <t>TUBREC120*60*3</t>
  </si>
  <si>
    <t>TUBREC120*60*4</t>
  </si>
  <si>
    <t>TUBREC140*70*4</t>
  </si>
  <si>
    <t>TUBREC140*70*5</t>
  </si>
  <si>
    <t>TUBREC140*80*4</t>
  </si>
  <si>
    <t>TUBREC140*80*5</t>
  </si>
  <si>
    <t>TUBREC150*50*5</t>
  </si>
  <si>
    <t>TUBREC150*100*5</t>
  </si>
  <si>
    <t>TUBREC150*100*8</t>
  </si>
  <si>
    <t>TUBREC160*80*4</t>
  </si>
  <si>
    <t>TUBREC160*80*5</t>
  </si>
  <si>
    <t>TUBREC180*100*6</t>
  </si>
  <si>
    <t>TUBREC200*80*4</t>
  </si>
  <si>
    <t>TUBREC200*100*4</t>
  </si>
  <si>
    <t>TUBREC200*100*5</t>
  </si>
  <si>
    <t>TUBREC200*100*6</t>
  </si>
  <si>
    <t>TUBREC200*150*8</t>
  </si>
  <si>
    <t>TUBREC300*100*5</t>
  </si>
  <si>
    <t>TUBREC300*100*6</t>
  </si>
  <si>
    <t>dimensions</t>
  </si>
  <si>
    <t>Prix de la coupe</t>
  </si>
  <si>
    <t>Prix       de la soudure</t>
  </si>
  <si>
    <t>code désignation</t>
  </si>
  <si>
    <t>Quantité</t>
  </si>
  <si>
    <t>Longueur en Mètre courant</t>
  </si>
  <si>
    <t>Prix au mètre</t>
  </si>
  <si>
    <t>Coût de la coupe</t>
  </si>
  <si>
    <t>Coût de soudure</t>
  </si>
  <si>
    <t>Coût des Coupes</t>
  </si>
  <si>
    <t>Coût des Soudures</t>
  </si>
  <si>
    <t>commentaires</t>
  </si>
  <si>
    <t>15 éléments de 25cm</t>
  </si>
  <si>
    <t>HEA 180</t>
  </si>
  <si>
    <t>2 longueurs 6m00</t>
  </si>
  <si>
    <t>40 LG 50CM</t>
  </si>
  <si>
    <t>Sous totaux</t>
  </si>
  <si>
    <t>Forfait Prises de mesures</t>
  </si>
  <si>
    <t>Forfait dessins/plans</t>
  </si>
  <si>
    <t>Prix galvanisation KG</t>
  </si>
  <si>
    <t>Prix S/Met/ poudrage M²</t>
  </si>
  <si>
    <t>Frais Livraison</t>
  </si>
  <si>
    <t>Prix du montage</t>
  </si>
  <si>
    <t>etc…</t>
  </si>
  <si>
    <t>Poids    KG/M</t>
  </si>
  <si>
    <t>Poids               par ligne</t>
  </si>
  <si>
    <t>PRIX MARCH  par ligne</t>
  </si>
  <si>
    <t>Ceci serait une feuille de calcul de base qui serait ensuite mise en forme de devis dans une autre présentation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</si>
</sst>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00"/>
    <numFmt numFmtId="165" formatCode="#,##0.000"/>
    <numFmt numFmtId="166" formatCode="_ &quot;€&quot;\ * #,##0.000_ ;_ &quot;€&quot;\ * \-#,##0.000_ ;_ &quot;€&quot;\ * &quot;-&quot;??_ ;_ @_ "/>
    <numFmt numFmtId="167" formatCode="0.0000"/>
    <numFmt numFmtId="168" formatCode="_ [$€-80C]\ * #,##0.00_ ;_ [$€-80C]\ * \-#,##0.00_ ;_ [$€-80C]\ * &quot;-&quot;??_ ;_ @_ "/>
    <numFmt numFmtId="169" formatCode="#,##0.00_ ;\-#,##0.00\ "/>
    <numFmt numFmtId="170" formatCode="&quot;€&quot;\ #,##0.00"/>
  </numFmts>
  <fonts count="3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9"/>
      <color rgb="FFFF0000"/>
      <name val="Arial Black"/>
      <family val="2"/>
    </font>
    <font>
      <b/>
      <sz val="12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9"/>
      <color rgb="FF002060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71">
    <xf numFmtId="0" fontId="0" fillId="0" borderId="0" xfId="0"/>
    <xf numFmtId="0" fontId="2" fillId="0" borderId="0" xfId="0" applyFont="1"/>
    <xf numFmtId="0" fontId="0" fillId="3" borderId="1" xfId="0" applyFill="1" applyBorder="1"/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Font="1"/>
    <xf numFmtId="49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5" fontId="0" fillId="3" borderId="1" xfId="0" applyNumberFormat="1" applyFill="1" applyBorder="1"/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0" fillId="3" borderId="2" xfId="0" applyNumberFormat="1" applyFill="1" applyBorder="1"/>
    <xf numFmtId="0" fontId="6" fillId="0" borderId="1" xfId="0" applyFont="1" applyBorder="1" applyProtection="1"/>
    <xf numFmtId="2" fontId="6" fillId="0" borderId="1" xfId="0" applyNumberFormat="1" applyFont="1" applyBorder="1" applyProtection="1"/>
    <xf numFmtId="0" fontId="6" fillId="3" borderId="1" xfId="0" applyFont="1" applyFill="1" applyBorder="1" applyProtection="1"/>
    <xf numFmtId="2" fontId="6" fillId="3" borderId="1" xfId="0" applyNumberFormat="1" applyFont="1" applyFill="1" applyBorder="1" applyProtection="1"/>
    <xf numFmtId="0" fontId="6" fillId="3" borderId="1" xfId="0" applyFont="1" applyFill="1" applyBorder="1"/>
    <xf numFmtId="0" fontId="6" fillId="0" borderId="1" xfId="0" applyFont="1" applyBorder="1"/>
    <xf numFmtId="49" fontId="7" fillId="4" borderId="0" xfId="0" applyNumberFormat="1" applyFont="1" applyFill="1" applyAlignment="1">
      <alignment horizontal="center" vertical="center" wrapText="1"/>
    </xf>
    <xf numFmtId="165" fontId="1" fillId="0" borderId="1" xfId="0" applyNumberFormat="1" applyFont="1" applyBorder="1"/>
    <xf numFmtId="165" fontId="1" fillId="3" borderId="1" xfId="0" applyNumberFormat="1" applyFont="1" applyFill="1" applyBorder="1"/>
    <xf numFmtId="0" fontId="10" fillId="0" borderId="0" xfId="0" applyFont="1"/>
    <xf numFmtId="164" fontId="4" fillId="2" borderId="1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Border="1" applyProtection="1"/>
    <xf numFmtId="2" fontId="6" fillId="3" borderId="0" xfId="0" applyNumberFormat="1" applyFont="1" applyFill="1" applyBorder="1" applyProtection="1"/>
    <xf numFmtId="0" fontId="6" fillId="3" borderId="0" xfId="0" applyFont="1" applyFill="1" applyBorder="1"/>
    <xf numFmtId="0" fontId="0" fillId="0" borderId="0" xfId="0" applyBorder="1"/>
    <xf numFmtId="0" fontId="0" fillId="0" borderId="2" xfId="0" applyBorder="1"/>
    <xf numFmtId="0" fontId="0" fillId="3" borderId="2" xfId="0" applyFill="1" applyBorder="1"/>
    <xf numFmtId="165" fontId="3" fillId="2" borderId="5" xfId="0" applyNumberFormat="1" applyFont="1" applyFill="1" applyBorder="1" applyAlignment="1">
      <alignment horizontal="center" vertical="center" wrapText="1"/>
    </xf>
    <xf numFmtId="44" fontId="0" fillId="0" borderId="2" xfId="1" applyFont="1" applyBorder="1"/>
    <xf numFmtId="44" fontId="0" fillId="3" borderId="2" xfId="1" applyFont="1" applyFill="1" applyBorder="1"/>
    <xf numFmtId="165" fontId="3" fillId="2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3" borderId="2" xfId="0" applyFill="1" applyBorder="1" applyProtection="1">
      <protection locked="0"/>
    </xf>
    <xf numFmtId="49" fontId="6" fillId="0" borderId="0" xfId="0" applyNumberFormat="1" applyFont="1" applyFill="1" applyAlignment="1">
      <alignment horizontal="center" vertical="center" wrapText="1"/>
    </xf>
    <xf numFmtId="44" fontId="0" fillId="4" borderId="2" xfId="1" applyFont="1" applyFill="1" applyBorder="1"/>
    <xf numFmtId="0" fontId="0" fillId="4" borderId="2" xfId="0" applyFill="1" applyBorder="1"/>
    <xf numFmtId="166" fontId="0" fillId="4" borderId="2" xfId="1" applyNumberFormat="1" applyFont="1" applyFill="1" applyBorder="1"/>
    <xf numFmtId="44" fontId="1" fillId="0" borderId="1" xfId="1" applyNumberFormat="1" applyFont="1" applyBorder="1"/>
    <xf numFmtId="44" fontId="0" fillId="4" borderId="2" xfId="1" applyFont="1" applyFill="1" applyBorder="1" applyAlignment="1">
      <alignment horizontal="center"/>
    </xf>
    <xf numFmtId="44" fontId="2" fillId="4" borderId="2" xfId="1" applyFont="1" applyFill="1" applyBorder="1" applyAlignment="1">
      <alignment horizontal="center"/>
    </xf>
    <xf numFmtId="49" fontId="14" fillId="4" borderId="0" xfId="0" applyNumberFormat="1" applyFont="1" applyFill="1" applyAlignment="1">
      <alignment horizontal="center" vertical="center" wrapText="1"/>
    </xf>
    <xf numFmtId="44" fontId="9" fillId="0" borderId="9" xfId="1" applyFont="1" applyBorder="1"/>
    <xf numFmtId="44" fontId="9" fillId="3" borderId="9" xfId="1" applyFont="1" applyFill="1" applyBorder="1"/>
    <xf numFmtId="44" fontId="1" fillId="3" borderId="1" xfId="1" applyNumberFormat="1" applyFont="1" applyFill="1" applyBorder="1"/>
    <xf numFmtId="49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10" fillId="3" borderId="7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wrapText="1"/>
      <protection locked="0"/>
    </xf>
    <xf numFmtId="14" fontId="10" fillId="0" borderId="7" xfId="0" applyNumberFormat="1" applyFont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7" xfId="0" applyBorder="1" applyProtection="1">
      <protection locked="0"/>
    </xf>
    <xf numFmtId="14" fontId="10" fillId="3" borderId="7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49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0" borderId="0" xfId="0" applyFont="1" applyProtection="1">
      <protection locked="0"/>
    </xf>
    <xf numFmtId="49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14" fontId="0" fillId="3" borderId="7" xfId="0" applyNumberFormat="1" applyFill="1" applyBorder="1" applyProtection="1"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165" fontId="3" fillId="2" borderId="11" xfId="0" applyNumberFormat="1" applyFont="1" applyFill="1" applyBorder="1" applyAlignment="1" applyProtection="1">
      <alignment horizontal="center" vertical="center" wrapText="1"/>
    </xf>
    <xf numFmtId="49" fontId="3" fillId="2" borderId="11" xfId="0" applyNumberFormat="1" applyFont="1" applyFill="1" applyBorder="1" applyAlignment="1" applyProtection="1">
      <alignment horizontal="center" vertical="center" wrapText="1"/>
    </xf>
    <xf numFmtId="165" fontId="3" fillId="2" borderId="5" xfId="0" applyNumberFormat="1" applyFont="1" applyFill="1" applyBorder="1" applyAlignment="1" applyProtection="1">
      <alignment horizontal="center" vertical="center" wrapText="1"/>
    </xf>
    <xf numFmtId="165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12" fillId="2" borderId="8" xfId="0" applyNumberFormat="1" applyFont="1" applyFill="1" applyBorder="1" applyAlignment="1" applyProtection="1">
      <alignment horizontal="center" vertical="center" wrapText="1"/>
    </xf>
    <xf numFmtId="49" fontId="13" fillId="2" borderId="8" xfId="0" applyNumberFormat="1" applyFont="1" applyFill="1" applyBorder="1" applyAlignment="1" applyProtection="1">
      <alignment horizontal="center" vertical="center" wrapText="1"/>
    </xf>
    <xf numFmtId="165" fontId="11" fillId="2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2" fontId="0" fillId="3" borderId="2" xfId="0" applyNumberFormat="1" applyFill="1" applyBorder="1" applyProtection="1">
      <protection locked="0"/>
    </xf>
    <xf numFmtId="2" fontId="0" fillId="0" borderId="2" xfId="0" applyNumberFormat="1" applyBorder="1" applyProtection="1">
      <protection locked="0"/>
    </xf>
    <xf numFmtId="44" fontId="0" fillId="3" borderId="2" xfId="1" applyFont="1" applyFill="1" applyBorder="1" applyProtection="1">
      <protection locked="0"/>
    </xf>
    <xf numFmtId="44" fontId="0" fillId="0" borderId="2" xfId="1" applyFont="1" applyBorder="1" applyProtection="1">
      <protection locked="0"/>
    </xf>
    <xf numFmtId="44" fontId="0" fillId="3" borderId="2" xfId="1" applyFont="1" applyFill="1" applyBorder="1" applyProtection="1"/>
    <xf numFmtId="44" fontId="0" fillId="0" borderId="2" xfId="1" applyFont="1" applyBorder="1" applyProtection="1"/>
    <xf numFmtId="0" fontId="0" fillId="0" borderId="2" xfId="0" applyBorder="1" applyProtection="1"/>
    <xf numFmtId="0" fontId="0" fillId="3" borderId="2" xfId="0" applyFill="1" applyBorder="1" applyProtection="1"/>
    <xf numFmtId="164" fontId="4" fillId="2" borderId="10" xfId="0" applyNumberFormat="1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Protection="1"/>
    <xf numFmtId="49" fontId="3" fillId="2" borderId="4" xfId="0" applyNumberFormat="1" applyFont="1" applyFill="1" applyBorder="1" applyAlignment="1" applyProtection="1">
      <alignment horizontal="center" vertical="center" wrapText="1"/>
    </xf>
    <xf numFmtId="44" fontId="1" fillId="3" borderId="1" xfId="1" applyNumberFormat="1" applyFont="1" applyFill="1" applyBorder="1" applyProtection="1"/>
    <xf numFmtId="44" fontId="1" fillId="0" borderId="1" xfId="1" applyNumberFormat="1" applyFont="1" applyBorder="1" applyProtection="1"/>
    <xf numFmtId="164" fontId="6" fillId="0" borderId="0" xfId="0" applyNumberFormat="1" applyFont="1" applyFill="1" applyBorder="1" applyProtection="1"/>
    <xf numFmtId="0" fontId="0" fillId="0" borderId="2" xfId="0" applyFill="1" applyBorder="1" applyProtection="1">
      <protection locked="0"/>
    </xf>
    <xf numFmtId="0" fontId="0" fillId="0" borderId="7" xfId="0" applyFill="1" applyBorder="1" applyProtection="1">
      <protection locked="0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Protection="1">
      <protection locked="0"/>
    </xf>
    <xf numFmtId="0" fontId="0" fillId="0" borderId="0" xfId="0" applyFill="1"/>
    <xf numFmtId="14" fontId="10" fillId="0" borderId="7" xfId="0" applyNumberFormat="1" applyFont="1" applyFill="1" applyBorder="1" applyProtection="1">
      <protection locked="0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/>
    <xf numFmtId="164" fontId="6" fillId="0" borderId="1" xfId="0" applyNumberFormat="1" applyFont="1" applyFill="1" applyBorder="1" applyProtection="1"/>
    <xf numFmtId="44" fontId="1" fillId="0" borderId="12" xfId="1" applyNumberFormat="1" applyFont="1" applyFill="1" applyBorder="1"/>
    <xf numFmtId="44" fontId="1" fillId="0" borderId="2" xfId="1" applyNumberFormat="1" applyFont="1" applyFill="1" applyBorder="1"/>
    <xf numFmtId="44" fontId="1" fillId="0" borderId="2" xfId="1" applyNumberFormat="1" applyFont="1" applyBorder="1"/>
    <xf numFmtId="49" fontId="14" fillId="4" borderId="2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14" fontId="0" fillId="0" borderId="7" xfId="0" applyNumberFormat="1" applyFill="1" applyBorder="1" applyProtection="1">
      <protection locked="0"/>
    </xf>
    <xf numFmtId="167" fontId="4" fillId="2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16" fillId="0" borderId="0" xfId="0" applyFont="1"/>
    <xf numFmtId="2" fontId="6" fillId="0" borderId="0" xfId="0" applyNumberFormat="1" applyFont="1" applyFill="1" applyBorder="1" applyProtection="1"/>
    <xf numFmtId="2" fontId="6" fillId="0" borderId="0" xfId="0" applyNumberFormat="1" applyFont="1" applyFill="1" applyBorder="1"/>
    <xf numFmtId="0" fontId="16" fillId="0" borderId="1" xfId="0" applyFont="1" applyFill="1" applyBorder="1" applyProtection="1"/>
    <xf numFmtId="2" fontId="16" fillId="0" borderId="0" xfId="0" applyNumberFormat="1" applyFont="1" applyFill="1" applyBorder="1" applyProtection="1"/>
    <xf numFmtId="44" fontId="0" fillId="4" borderId="2" xfId="0" applyNumberFormat="1" applyFill="1" applyBorder="1"/>
    <xf numFmtId="165" fontId="11" fillId="2" borderId="11" xfId="0" applyNumberFormat="1" applyFont="1" applyFill="1" applyBorder="1" applyAlignment="1" applyProtection="1">
      <alignment horizontal="center" vertical="center" wrapText="1"/>
    </xf>
    <xf numFmtId="44" fontId="1" fillId="3" borderId="2" xfId="1" applyNumberFormat="1" applyFont="1" applyFill="1" applyBorder="1"/>
    <xf numFmtId="0" fontId="0" fillId="3" borderId="0" xfId="0" applyFill="1"/>
    <xf numFmtId="2" fontId="16" fillId="3" borderId="0" xfId="0" applyNumberFormat="1" applyFont="1" applyFill="1" applyBorder="1" applyProtection="1"/>
    <xf numFmtId="49" fontId="11" fillId="2" borderId="8" xfId="0" applyNumberFormat="1" applyFont="1" applyFill="1" applyBorder="1" applyAlignment="1" applyProtection="1">
      <alignment horizontal="center"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Protection="1">
      <protection locked="0"/>
    </xf>
    <xf numFmtId="0" fontId="17" fillId="3" borderId="7" xfId="0" applyFont="1" applyFill="1" applyBorder="1" applyProtection="1">
      <protection locked="0"/>
    </xf>
    <xf numFmtId="49" fontId="17" fillId="3" borderId="7" xfId="0" applyNumberFormat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Protection="1">
      <protection locked="0"/>
    </xf>
    <xf numFmtId="44" fontId="1" fillId="5" borderId="2" xfId="1" applyNumberFormat="1" applyFont="1" applyFill="1" applyBorder="1"/>
    <xf numFmtId="0" fontId="0" fillId="0" borderId="0" xfId="0" applyFont="1" applyFill="1"/>
    <xf numFmtId="0" fontId="1" fillId="0" borderId="0" xfId="0" applyFont="1" applyFill="1"/>
    <xf numFmtId="0" fontId="6" fillId="0" borderId="1" xfId="0" applyFont="1" applyFill="1" applyBorder="1" applyAlignment="1" applyProtection="1"/>
    <xf numFmtId="2" fontId="6" fillId="0" borderId="0" xfId="0" applyNumberFormat="1" applyFont="1" applyFill="1" applyBorder="1" applyAlignment="1" applyProtection="1"/>
    <xf numFmtId="0" fontId="0" fillId="0" borderId="2" xfId="0" applyFill="1" applyBorder="1" applyAlignment="1" applyProtection="1">
      <protection locked="0"/>
    </xf>
    <xf numFmtId="44" fontId="1" fillId="0" borderId="2" xfId="1" applyNumberFormat="1" applyFont="1" applyFill="1" applyBorder="1" applyAlignment="1"/>
    <xf numFmtId="0" fontId="2" fillId="0" borderId="9" xfId="0" applyFont="1" applyFill="1" applyBorder="1" applyAlignment="1" applyProtection="1">
      <protection locked="0"/>
    </xf>
    <xf numFmtId="0" fontId="0" fillId="0" borderId="0" xfId="0" applyFill="1" applyAlignment="1"/>
    <xf numFmtId="14" fontId="0" fillId="0" borderId="7" xfId="0" applyNumberFormat="1" applyFill="1" applyBorder="1" applyAlignment="1" applyProtection="1">
      <protection locked="0"/>
    </xf>
    <xf numFmtId="44" fontId="0" fillId="0" borderId="2" xfId="1" applyFont="1" applyFill="1" applyBorder="1" applyProtection="1">
      <protection locked="0"/>
    </xf>
    <xf numFmtId="2" fontId="6" fillId="0" borderId="0" xfId="0" applyNumberFormat="1" applyFont="1"/>
    <xf numFmtId="2" fontId="6" fillId="3" borderId="0" xfId="0" applyNumberFormat="1" applyFont="1" applyFill="1"/>
    <xf numFmtId="49" fontId="18" fillId="2" borderId="8" xfId="0" applyNumberFormat="1" applyFont="1" applyFill="1" applyBorder="1" applyAlignment="1" applyProtection="1">
      <alignment horizontal="center" vertical="center" wrapText="1"/>
    </xf>
    <xf numFmtId="49" fontId="19" fillId="2" borderId="8" xfId="0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2" fontId="0" fillId="0" borderId="2" xfId="1" applyNumberFormat="1" applyFont="1" applyFill="1" applyBorder="1" applyProtection="1">
      <protection locked="0"/>
    </xf>
    <xf numFmtId="164" fontId="6" fillId="0" borderId="0" xfId="0" applyNumberFormat="1" applyFont="1" applyFill="1" applyBorder="1"/>
    <xf numFmtId="0" fontId="20" fillId="0" borderId="1" xfId="0" applyFont="1" applyFill="1" applyBorder="1" applyProtection="1"/>
    <xf numFmtId="2" fontId="20" fillId="0" borderId="0" xfId="0" applyNumberFormat="1" applyFont="1" applyFill="1" applyBorder="1" applyProtection="1"/>
    <xf numFmtId="2" fontId="9" fillId="0" borderId="2" xfId="0" applyNumberFormat="1" applyFont="1" applyFill="1" applyBorder="1" applyProtection="1">
      <protection locked="0"/>
    </xf>
    <xf numFmtId="2" fontId="9" fillId="0" borderId="0" xfId="0" applyNumberFormat="1" applyFont="1" applyFill="1" applyBorder="1" applyProtection="1">
      <protection locked="0"/>
    </xf>
    <xf numFmtId="0" fontId="9" fillId="0" borderId="7" xfId="0" applyFont="1" applyFill="1" applyBorder="1" applyProtection="1">
      <protection locked="0"/>
    </xf>
    <xf numFmtId="49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Protection="1">
      <protection locked="0"/>
    </xf>
    <xf numFmtId="0" fontId="9" fillId="0" borderId="0" xfId="0" applyFont="1"/>
    <xf numFmtId="164" fontId="20" fillId="0" borderId="1" xfId="0" applyNumberFormat="1" applyFont="1" applyFill="1" applyBorder="1" applyProtection="1"/>
    <xf numFmtId="14" fontId="9" fillId="0" borderId="7" xfId="0" applyNumberFormat="1" applyFont="1" applyFill="1" applyBorder="1" applyProtection="1">
      <protection locked="0"/>
    </xf>
    <xf numFmtId="0" fontId="20" fillId="3" borderId="1" xfId="0" applyFont="1" applyFill="1" applyBorder="1" applyProtection="1"/>
    <xf numFmtId="0" fontId="9" fillId="4" borderId="2" xfId="0" applyFont="1" applyFill="1" applyBorder="1"/>
    <xf numFmtId="0" fontId="9" fillId="3" borderId="7" xfId="0" applyFont="1" applyFill="1" applyBorder="1" applyProtection="1">
      <protection locked="0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Protection="1">
      <protection locked="0"/>
    </xf>
    <xf numFmtId="0" fontId="20" fillId="0" borderId="1" xfId="0" applyFont="1" applyBorder="1" applyProtection="1"/>
    <xf numFmtId="0" fontId="9" fillId="0" borderId="7" xfId="0" applyFont="1" applyBorder="1" applyProtection="1"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Protection="1">
      <protection locked="0"/>
    </xf>
    <xf numFmtId="169" fontId="9" fillId="4" borderId="2" xfId="0" applyNumberFormat="1" applyFont="1" applyFill="1" applyBorder="1"/>
    <xf numFmtId="49" fontId="11" fillId="2" borderId="3" xfId="0" applyNumberFormat="1" applyFont="1" applyFill="1" applyBorder="1" applyAlignment="1" applyProtection="1">
      <alignment horizontal="center" vertical="center" wrapText="1"/>
    </xf>
    <xf numFmtId="167" fontId="11" fillId="2" borderId="10" xfId="0" applyNumberFormat="1" applyFont="1" applyFill="1" applyBorder="1" applyAlignment="1" applyProtection="1">
      <alignment horizontal="center" vertical="center" wrapText="1"/>
    </xf>
    <xf numFmtId="49" fontId="11" fillId="2" borderId="11" xfId="0" applyNumberFormat="1" applyFont="1" applyFill="1" applyBorder="1" applyAlignment="1" applyProtection="1">
      <alignment horizontal="center" vertical="center" wrapText="1"/>
    </xf>
    <xf numFmtId="165" fontId="11" fillId="2" borderId="5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2" fontId="23" fillId="0" borderId="0" xfId="0" applyNumberFormat="1" applyFont="1" applyFill="1" applyAlignment="1">
      <alignment horizontal="center" vertical="center"/>
    </xf>
    <xf numFmtId="168" fontId="9" fillId="4" borderId="2" xfId="1" applyNumberFormat="1" applyFont="1" applyFill="1" applyBorder="1" applyProtection="1"/>
    <xf numFmtId="44" fontId="9" fillId="4" borderId="2" xfId="1" applyFont="1" applyFill="1" applyBorder="1" applyAlignment="1" applyProtection="1">
      <alignment horizontal="center"/>
    </xf>
    <xf numFmtId="166" fontId="9" fillId="4" borderId="2" xfId="1" applyNumberFormat="1" applyFont="1" applyFill="1" applyBorder="1" applyProtection="1"/>
    <xf numFmtId="44" fontId="21" fillId="0" borderId="2" xfId="1" applyNumberFormat="1" applyFont="1" applyFill="1" applyBorder="1" applyProtection="1"/>
    <xf numFmtId="49" fontId="22" fillId="4" borderId="2" xfId="0" applyNumberFormat="1" applyFont="1" applyFill="1" applyBorder="1" applyAlignment="1" applyProtection="1">
      <alignment horizontal="center" vertical="center" wrapText="1"/>
    </xf>
    <xf numFmtId="49" fontId="24" fillId="2" borderId="6" xfId="0" applyNumberFormat="1" applyFont="1" applyFill="1" applyBorder="1" applyAlignment="1" applyProtection="1">
      <alignment horizontal="center" wrapText="1"/>
    </xf>
    <xf numFmtId="49" fontId="25" fillId="2" borderId="8" xfId="0" applyNumberFormat="1" applyFont="1" applyFill="1" applyBorder="1" applyAlignment="1" applyProtection="1">
      <alignment horizontal="center" vertical="center" wrapText="1"/>
    </xf>
    <xf numFmtId="44" fontId="2" fillId="4" borderId="2" xfId="1" applyFont="1" applyFill="1" applyBorder="1" applyAlignment="1" applyProtection="1">
      <alignment horizontal="center"/>
    </xf>
    <xf numFmtId="168" fontId="26" fillId="0" borderId="2" xfId="1" applyNumberFormat="1" applyFont="1" applyFill="1" applyBorder="1" applyProtection="1"/>
    <xf numFmtId="2" fontId="26" fillId="0" borderId="9" xfId="2" applyNumberFormat="1" applyFont="1" applyFill="1" applyBorder="1"/>
    <xf numFmtId="44" fontId="26" fillId="0" borderId="2" xfId="1" applyFont="1" applyFill="1" applyBorder="1" applyProtection="1"/>
    <xf numFmtId="44" fontId="26" fillId="0" borderId="9" xfId="1" applyFont="1" applyFill="1" applyBorder="1"/>
    <xf numFmtId="44" fontId="16" fillId="0" borderId="2" xfId="1" applyFont="1" applyFill="1" applyBorder="1"/>
    <xf numFmtId="44" fontId="26" fillId="3" borderId="9" xfId="1" applyFont="1" applyFill="1" applyBorder="1"/>
    <xf numFmtId="44" fontId="16" fillId="3" borderId="2" xfId="1" applyFont="1" applyFill="1" applyBorder="1"/>
    <xf numFmtId="44" fontId="4" fillId="3" borderId="2" xfId="1" applyNumberFormat="1" applyFont="1" applyFill="1" applyBorder="1"/>
    <xf numFmtId="44" fontId="4" fillId="0" borderId="2" xfId="1" applyNumberFormat="1" applyFont="1" applyFill="1" applyBorder="1"/>
    <xf numFmtId="44" fontId="26" fillId="0" borderId="9" xfId="1" applyFont="1" applyFill="1" applyBorder="1" applyAlignment="1"/>
    <xf numFmtId="44" fontId="16" fillId="0" borderId="2" xfId="1" applyFont="1" applyFill="1" applyBorder="1" applyAlignment="1"/>
    <xf numFmtId="44" fontId="26" fillId="5" borderId="9" xfId="1" applyFont="1" applyFill="1" applyBorder="1"/>
    <xf numFmtId="44" fontId="16" fillId="5" borderId="2" xfId="1" applyFont="1" applyFill="1" applyBorder="1"/>
    <xf numFmtId="44" fontId="26" fillId="0" borderId="9" xfId="1" applyFont="1" applyBorder="1"/>
    <xf numFmtId="44" fontId="16" fillId="0" borderId="2" xfId="1" applyFont="1" applyBorder="1"/>
    <xf numFmtId="0" fontId="14" fillId="0" borderId="1" xfId="0" applyFont="1" applyFill="1" applyBorder="1" applyProtection="1"/>
    <xf numFmtId="2" fontId="14" fillId="0" borderId="0" xfId="0" applyNumberFormat="1" applyFont="1" applyFill="1" applyBorder="1" applyProtection="1"/>
    <xf numFmtId="2" fontId="14" fillId="0" borderId="0" xfId="0" applyNumberFormat="1" applyFont="1" applyFill="1" applyBorder="1"/>
    <xf numFmtId="170" fontId="0" fillId="0" borderId="2" xfId="0" applyNumberFormat="1" applyFill="1" applyBorder="1" applyProtection="1">
      <protection locked="0"/>
    </xf>
    <xf numFmtId="170" fontId="0" fillId="0" borderId="2" xfId="0" applyNumberFormat="1" applyBorder="1" applyProtection="1">
      <protection locked="0"/>
    </xf>
    <xf numFmtId="0" fontId="27" fillId="0" borderId="1" xfId="0" applyFont="1" applyFill="1" applyBorder="1" applyProtection="1"/>
    <xf numFmtId="2" fontId="27" fillId="0" borderId="0" xfId="0" applyNumberFormat="1" applyFont="1" applyFill="1" applyBorder="1" applyProtection="1"/>
    <xf numFmtId="168" fontId="28" fillId="0" borderId="2" xfId="1" applyNumberFormat="1" applyFont="1" applyFill="1" applyBorder="1" applyProtection="1"/>
    <xf numFmtId="2" fontId="10" fillId="0" borderId="2" xfId="0" applyNumberFormat="1" applyFont="1" applyFill="1" applyBorder="1" applyProtection="1">
      <protection locked="0"/>
    </xf>
    <xf numFmtId="2" fontId="10" fillId="0" borderId="0" xfId="0" applyNumberFormat="1" applyFont="1" applyFill="1" applyBorder="1" applyProtection="1">
      <protection locked="0"/>
    </xf>
    <xf numFmtId="2" fontId="28" fillId="0" borderId="9" xfId="2" applyNumberFormat="1" applyFont="1" applyFill="1" applyBorder="1"/>
    <xf numFmtId="44" fontId="28" fillId="0" borderId="2" xfId="1" applyFont="1" applyFill="1" applyBorder="1" applyProtection="1"/>
    <xf numFmtId="44" fontId="13" fillId="0" borderId="2" xfId="1" applyNumberFormat="1" applyFont="1" applyFill="1" applyBorder="1" applyProtection="1"/>
    <xf numFmtId="0" fontId="10" fillId="0" borderId="7" xfId="0" applyFont="1" applyFill="1" applyBorder="1" applyProtection="1">
      <protection locked="0"/>
    </xf>
    <xf numFmtId="0" fontId="10" fillId="0" borderId="9" xfId="0" applyFont="1" applyFill="1" applyBorder="1" applyProtection="1">
      <protection locked="0"/>
    </xf>
    <xf numFmtId="164" fontId="27" fillId="0" borderId="1" xfId="0" applyNumberFormat="1" applyFont="1" applyFill="1" applyBorder="1" applyProtection="1"/>
    <xf numFmtId="0" fontId="27" fillId="3" borderId="1" xfId="0" applyFont="1" applyFill="1" applyBorder="1" applyProtection="1"/>
    <xf numFmtId="168" fontId="10" fillId="4" borderId="2" xfId="1" applyNumberFormat="1" applyFont="1" applyFill="1" applyBorder="1" applyProtection="1"/>
    <xf numFmtId="0" fontId="10" fillId="4" borderId="2" xfId="0" applyFont="1" applyFill="1" applyBorder="1"/>
    <xf numFmtId="49" fontId="29" fillId="4" borderId="2" xfId="0" applyNumberFormat="1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Protection="1">
      <protection locked="0"/>
    </xf>
    <xf numFmtId="0" fontId="10" fillId="3" borderId="9" xfId="0" applyFont="1" applyFill="1" applyBorder="1" applyProtection="1">
      <protection locked="0"/>
    </xf>
    <xf numFmtId="0" fontId="27" fillId="0" borderId="1" xfId="0" applyFont="1" applyBorder="1" applyProtection="1"/>
    <xf numFmtId="0" fontId="10" fillId="0" borderId="7" xfId="0" applyFont="1" applyBorder="1" applyProtection="1">
      <protection locked="0"/>
    </xf>
    <xf numFmtId="0" fontId="10" fillId="0" borderId="9" xfId="0" applyFont="1" applyBorder="1" applyProtection="1">
      <protection locked="0"/>
    </xf>
    <xf numFmtId="169" fontId="10" fillId="4" borderId="2" xfId="0" applyNumberFormat="1" applyFont="1" applyFill="1" applyBorder="1"/>
    <xf numFmtId="166" fontId="10" fillId="4" borderId="2" xfId="1" applyNumberFormat="1" applyFont="1" applyFill="1" applyBorder="1" applyProtection="1"/>
    <xf numFmtId="49" fontId="30" fillId="4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164" fontId="27" fillId="6" borderId="1" xfId="0" applyNumberFormat="1" applyFont="1" applyFill="1" applyBorder="1" applyProtection="1"/>
    <xf numFmtId="2" fontId="27" fillId="6" borderId="0" xfId="0" applyNumberFormat="1" applyFont="1" applyFill="1" applyBorder="1" applyProtection="1"/>
    <xf numFmtId="168" fontId="28" fillId="6" borderId="2" xfId="1" applyNumberFormat="1" applyFont="1" applyFill="1" applyBorder="1" applyProtection="1"/>
    <xf numFmtId="2" fontId="10" fillId="6" borderId="2" xfId="0" applyNumberFormat="1" applyFont="1" applyFill="1" applyBorder="1" applyProtection="1">
      <protection locked="0"/>
    </xf>
    <xf numFmtId="2" fontId="10" fillId="6" borderId="0" xfId="0" applyNumberFormat="1" applyFont="1" applyFill="1" applyBorder="1" applyProtection="1">
      <protection locked="0"/>
    </xf>
    <xf numFmtId="2" fontId="28" fillId="6" borderId="9" xfId="2" applyNumberFormat="1" applyFont="1" applyFill="1" applyBorder="1"/>
    <xf numFmtId="44" fontId="28" fillId="6" borderId="2" xfId="1" applyFont="1" applyFill="1" applyBorder="1" applyProtection="1"/>
    <xf numFmtId="44" fontId="13" fillId="6" borderId="2" xfId="1" applyNumberFormat="1" applyFont="1" applyFill="1" applyBorder="1" applyProtection="1"/>
    <xf numFmtId="14" fontId="10" fillId="6" borderId="7" xfId="0" applyNumberFormat="1" applyFont="1" applyFill="1" applyBorder="1" applyProtection="1">
      <protection locked="0"/>
    </xf>
    <xf numFmtId="49" fontId="10" fillId="6" borderId="7" xfId="0" applyNumberFormat="1" applyFont="1" applyFill="1" applyBorder="1" applyAlignment="1" applyProtection="1">
      <alignment horizontal="center" vertical="center"/>
      <protection locked="0"/>
    </xf>
    <xf numFmtId="0" fontId="10" fillId="6" borderId="9" xfId="0" applyFont="1" applyFill="1" applyBorder="1" applyProtection="1">
      <protection locked="0"/>
    </xf>
    <xf numFmtId="0" fontId="0" fillId="6" borderId="0" xfId="0" applyFill="1"/>
    <xf numFmtId="0" fontId="10" fillId="6" borderId="7" xfId="0" applyFont="1" applyFill="1" applyBorder="1" applyProtection="1">
      <protection locked="0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/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9" fillId="2" borderId="0" xfId="0" applyFont="1" applyFill="1"/>
    <xf numFmtId="0" fontId="31" fillId="0" borderId="0" xfId="0" applyFont="1" applyAlignment="1">
      <alignment horizontal="left" vertical="center"/>
    </xf>
    <xf numFmtId="0" fontId="31" fillId="0" borderId="0" xfId="0" applyFont="1"/>
    <xf numFmtId="0" fontId="12" fillId="0" borderId="0" xfId="0" applyFont="1" applyAlignment="1">
      <alignment horizontal="center" vertical="center"/>
    </xf>
    <xf numFmtId="165" fontId="12" fillId="2" borderId="11" xfId="0" applyNumberFormat="1" applyFont="1" applyFill="1" applyBorder="1" applyAlignment="1" applyProtection="1">
      <alignment horizontal="center" vertical="center" wrapText="1"/>
    </xf>
    <xf numFmtId="49" fontId="12" fillId="2" borderId="3" xfId="0" applyNumberFormat="1" applyFont="1" applyFill="1" applyBorder="1" applyAlignment="1" applyProtection="1">
      <alignment horizontal="center" vertical="center" wrapText="1"/>
    </xf>
    <xf numFmtId="165" fontId="33" fillId="2" borderId="4" xfId="0" applyNumberFormat="1" applyFont="1" applyFill="1" applyBorder="1" applyAlignment="1" applyProtection="1">
      <alignment horizontal="center" vertical="center" wrapText="1"/>
    </xf>
    <xf numFmtId="165" fontId="24" fillId="2" borderId="5" xfId="0" applyNumberFormat="1" applyFont="1" applyFill="1" applyBorder="1" applyAlignment="1" applyProtection="1">
      <alignment horizontal="center" vertical="center" wrapText="1"/>
    </xf>
    <xf numFmtId="2" fontId="9" fillId="3" borderId="9" xfId="0" applyNumberFormat="1" applyFont="1" applyFill="1" applyBorder="1" applyProtection="1">
      <protection locked="0"/>
    </xf>
    <xf numFmtId="2" fontId="9" fillId="0" borderId="9" xfId="0" applyNumberFormat="1" applyFont="1" applyBorder="1" applyProtection="1">
      <protection locked="0"/>
    </xf>
    <xf numFmtId="0" fontId="3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0" fillId="0" borderId="1" xfId="0" applyBorder="1"/>
    <xf numFmtId="0" fontId="1" fillId="2" borderId="13" xfId="0" applyFont="1" applyFill="1" applyBorder="1" applyAlignment="1">
      <alignment horizontal="center" vertical="center" wrapText="1"/>
    </xf>
    <xf numFmtId="0" fontId="6" fillId="7" borderId="1" xfId="0" applyFont="1" applyFill="1" applyBorder="1"/>
    <xf numFmtId="0" fontId="6" fillId="7" borderId="2" xfId="0" applyFont="1" applyFill="1" applyBorder="1"/>
    <xf numFmtId="0" fontId="5" fillId="2" borderId="3" xfId="0" applyFont="1" applyFill="1" applyBorder="1" applyAlignment="1">
      <alignment horizontal="center" wrapText="1"/>
    </xf>
    <xf numFmtId="0" fontId="3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wrapText="1"/>
    </xf>
    <xf numFmtId="0" fontId="36" fillId="4" borderId="1" xfId="0" applyFont="1" applyFill="1" applyBorder="1" applyAlignment="1">
      <alignment horizontal="center" wrapText="1"/>
    </xf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topLeftCell="A37" workbookViewId="0">
      <selection activeCell="B56" sqref="B56:J56"/>
    </sheetView>
  </sheetViews>
  <sheetFormatPr baseColWidth="10" defaultRowHeight="15" x14ac:dyDescent="0.25"/>
  <cols>
    <col min="1" max="1" width="22.5703125" style="31" customWidth="1"/>
    <col min="2" max="2" width="11.42578125" style="258"/>
    <col min="3" max="7" width="11.42578125" style="31"/>
    <col min="8" max="8" width="13.7109375" style="31" customWidth="1"/>
    <col min="9" max="11" width="11.42578125" style="31"/>
    <col min="12" max="12" width="45.7109375" style="31" customWidth="1"/>
    <col min="13" max="13" width="11.42578125" style="31"/>
  </cols>
  <sheetData>
    <row r="1" spans="1:13" ht="58.5" customHeight="1" thickBot="1" x14ac:dyDescent="0.4">
      <c r="A1" s="262" t="s">
        <v>576</v>
      </c>
      <c r="B1" s="263" t="s">
        <v>577</v>
      </c>
      <c r="C1" s="264" t="s">
        <v>578</v>
      </c>
      <c r="D1" s="265" t="s">
        <v>597</v>
      </c>
      <c r="E1" s="265" t="s">
        <v>579</v>
      </c>
      <c r="F1" s="264" t="s">
        <v>580</v>
      </c>
      <c r="G1" s="264" t="s">
        <v>581</v>
      </c>
      <c r="H1" s="265" t="s">
        <v>598</v>
      </c>
      <c r="I1" s="266" t="s">
        <v>599</v>
      </c>
      <c r="J1" s="264" t="s">
        <v>582</v>
      </c>
      <c r="K1" s="264" t="s">
        <v>583</v>
      </c>
      <c r="L1" s="267" t="s">
        <v>584</v>
      </c>
      <c r="M1" s="259"/>
    </row>
    <row r="2" spans="1:13" x14ac:dyDescent="0.25">
      <c r="A2" s="31" t="s">
        <v>134</v>
      </c>
      <c r="B2" s="258">
        <v>15</v>
      </c>
      <c r="C2" s="31">
        <v>0.25</v>
      </c>
      <c r="H2" s="31">
        <v>0</v>
      </c>
      <c r="I2" s="31">
        <v>0</v>
      </c>
      <c r="J2" s="31">
        <v>0</v>
      </c>
      <c r="K2" s="31">
        <v>0</v>
      </c>
      <c r="L2" s="31" t="s">
        <v>585</v>
      </c>
    </row>
    <row r="3" spans="1:13" x14ac:dyDescent="0.25">
      <c r="A3" s="31" t="s">
        <v>586</v>
      </c>
      <c r="B3" s="258">
        <v>2</v>
      </c>
      <c r="C3" s="31">
        <v>6</v>
      </c>
      <c r="H3" s="31">
        <v>0</v>
      </c>
      <c r="I3" s="31">
        <v>0</v>
      </c>
      <c r="J3" s="31">
        <v>0</v>
      </c>
      <c r="K3" s="31">
        <v>0</v>
      </c>
      <c r="L3" s="31" t="s">
        <v>587</v>
      </c>
    </row>
    <row r="4" spans="1:13" x14ac:dyDescent="0.25">
      <c r="A4" s="31" t="s">
        <v>550</v>
      </c>
      <c r="B4" s="258">
        <v>40</v>
      </c>
      <c r="C4" s="31">
        <v>0.5</v>
      </c>
      <c r="H4" s="31">
        <v>0</v>
      </c>
      <c r="I4" s="31">
        <v>0</v>
      </c>
      <c r="J4" s="31">
        <v>0</v>
      </c>
      <c r="K4" s="31">
        <v>0</v>
      </c>
      <c r="L4" s="31" t="s">
        <v>588</v>
      </c>
    </row>
    <row r="5" spans="1:13" x14ac:dyDescent="0.25">
      <c r="H5" s="31">
        <v>0</v>
      </c>
      <c r="I5" s="31">
        <v>0</v>
      </c>
      <c r="J5" s="31">
        <v>0</v>
      </c>
      <c r="K5" s="31">
        <v>0</v>
      </c>
    </row>
    <row r="6" spans="1:13" x14ac:dyDescent="0.25">
      <c r="H6" s="31">
        <v>0</v>
      </c>
      <c r="I6" s="31">
        <v>0</v>
      </c>
      <c r="J6" s="31">
        <v>0</v>
      </c>
      <c r="K6" s="31">
        <v>0</v>
      </c>
    </row>
    <row r="7" spans="1:13" x14ac:dyDescent="0.25">
      <c r="H7" s="31">
        <v>0</v>
      </c>
      <c r="I7" s="31">
        <v>0</v>
      </c>
      <c r="J7" s="31">
        <v>0</v>
      </c>
      <c r="K7" s="31">
        <v>0</v>
      </c>
    </row>
    <row r="8" spans="1:13" x14ac:dyDescent="0.25">
      <c r="H8" s="31">
        <v>0</v>
      </c>
      <c r="I8" s="31">
        <v>0</v>
      </c>
      <c r="J8" s="31">
        <v>0</v>
      </c>
      <c r="K8" s="31">
        <v>0</v>
      </c>
    </row>
    <row r="9" spans="1:13" x14ac:dyDescent="0.25">
      <c r="H9" s="31">
        <v>0</v>
      </c>
      <c r="I9" s="31">
        <v>0</v>
      </c>
      <c r="J9" s="31">
        <v>0</v>
      </c>
      <c r="K9" s="31">
        <v>0</v>
      </c>
    </row>
    <row r="10" spans="1:13" x14ac:dyDescent="0.25">
      <c r="H10" s="31">
        <v>0</v>
      </c>
      <c r="I10" s="31">
        <v>0</v>
      </c>
      <c r="J10" s="31">
        <v>0</v>
      </c>
      <c r="K10" s="31">
        <v>0</v>
      </c>
    </row>
    <row r="11" spans="1:13" x14ac:dyDescent="0.25">
      <c r="H11" s="31">
        <v>0</v>
      </c>
      <c r="I11" s="31">
        <v>0</v>
      </c>
      <c r="J11" s="31">
        <v>0</v>
      </c>
      <c r="K11" s="31">
        <v>0</v>
      </c>
    </row>
    <row r="12" spans="1:13" x14ac:dyDescent="0.25">
      <c r="H12" s="31">
        <v>0</v>
      </c>
      <c r="I12" s="31">
        <v>0</v>
      </c>
      <c r="J12" s="31">
        <v>0</v>
      </c>
      <c r="K12" s="31">
        <v>0</v>
      </c>
    </row>
    <row r="13" spans="1:13" x14ac:dyDescent="0.25">
      <c r="H13" s="31">
        <v>0</v>
      </c>
      <c r="I13" s="31">
        <v>0</v>
      </c>
      <c r="J13" s="31">
        <v>0</v>
      </c>
      <c r="K13" s="31">
        <v>0</v>
      </c>
    </row>
    <row r="14" spans="1:13" x14ac:dyDescent="0.25">
      <c r="H14" s="31">
        <v>0</v>
      </c>
      <c r="I14" s="31">
        <v>0</v>
      </c>
      <c r="J14" s="31">
        <v>0</v>
      </c>
      <c r="K14" s="31">
        <v>0</v>
      </c>
    </row>
    <row r="15" spans="1:13" x14ac:dyDescent="0.25">
      <c r="H15" s="31">
        <v>0</v>
      </c>
      <c r="I15" s="31">
        <v>0</v>
      </c>
      <c r="J15" s="31">
        <v>0</v>
      </c>
      <c r="K15" s="31">
        <v>0</v>
      </c>
    </row>
    <row r="16" spans="1:13" x14ac:dyDescent="0.25">
      <c r="H16" s="31">
        <v>0</v>
      </c>
      <c r="I16" s="31">
        <v>0</v>
      </c>
      <c r="J16" s="31">
        <v>0</v>
      </c>
      <c r="K16" s="31">
        <v>0</v>
      </c>
    </row>
    <row r="17" spans="8:11" x14ac:dyDescent="0.25">
      <c r="H17" s="31">
        <v>0</v>
      </c>
      <c r="I17" s="31">
        <v>0</v>
      </c>
      <c r="J17" s="31">
        <v>0</v>
      </c>
      <c r="K17" s="31">
        <v>0</v>
      </c>
    </row>
    <row r="18" spans="8:11" x14ac:dyDescent="0.25">
      <c r="H18" s="31">
        <v>0</v>
      </c>
      <c r="I18" s="31">
        <v>0</v>
      </c>
      <c r="J18" s="31">
        <v>0</v>
      </c>
      <c r="K18" s="31">
        <v>0</v>
      </c>
    </row>
    <row r="19" spans="8:11" x14ac:dyDescent="0.25">
      <c r="H19" s="31">
        <v>0</v>
      </c>
      <c r="I19" s="31">
        <v>0</v>
      </c>
      <c r="J19" s="31">
        <v>0</v>
      </c>
      <c r="K19" s="31">
        <v>0</v>
      </c>
    </row>
    <row r="20" spans="8:11" x14ac:dyDescent="0.25">
      <c r="H20" s="31">
        <v>0</v>
      </c>
      <c r="I20" s="31">
        <v>0</v>
      </c>
      <c r="J20" s="31">
        <v>0</v>
      </c>
      <c r="K20" s="31">
        <v>0</v>
      </c>
    </row>
    <row r="21" spans="8:11" x14ac:dyDescent="0.25">
      <c r="H21" s="31">
        <v>0</v>
      </c>
      <c r="I21" s="31">
        <v>0</v>
      </c>
      <c r="J21" s="31">
        <v>0</v>
      </c>
      <c r="K21" s="31">
        <v>0</v>
      </c>
    </row>
    <row r="22" spans="8:11" x14ac:dyDescent="0.25">
      <c r="H22" s="31">
        <v>0</v>
      </c>
      <c r="I22" s="31">
        <v>0</v>
      </c>
      <c r="J22" s="31">
        <v>0</v>
      </c>
      <c r="K22" s="31">
        <v>0</v>
      </c>
    </row>
    <row r="23" spans="8:11" x14ac:dyDescent="0.25">
      <c r="H23" s="31">
        <v>0</v>
      </c>
      <c r="I23" s="31">
        <v>0</v>
      </c>
      <c r="J23" s="31">
        <v>0</v>
      </c>
      <c r="K23" s="31">
        <v>0</v>
      </c>
    </row>
    <row r="24" spans="8:11" x14ac:dyDescent="0.25">
      <c r="H24" s="31">
        <v>0</v>
      </c>
      <c r="I24" s="31">
        <v>0</v>
      </c>
      <c r="J24" s="31">
        <v>0</v>
      </c>
      <c r="K24" s="31">
        <v>0</v>
      </c>
    </row>
    <row r="25" spans="8:11" x14ac:dyDescent="0.25">
      <c r="H25" s="31">
        <v>0</v>
      </c>
      <c r="I25" s="31">
        <v>0</v>
      </c>
      <c r="J25" s="31">
        <v>0</v>
      </c>
      <c r="K25" s="31">
        <v>0</v>
      </c>
    </row>
    <row r="26" spans="8:11" x14ac:dyDescent="0.25">
      <c r="H26" s="31">
        <v>0</v>
      </c>
      <c r="I26" s="31">
        <v>0</v>
      </c>
      <c r="J26" s="31">
        <v>0</v>
      </c>
      <c r="K26" s="31">
        <v>0</v>
      </c>
    </row>
    <row r="27" spans="8:11" x14ac:dyDescent="0.25">
      <c r="H27" s="31">
        <v>0</v>
      </c>
      <c r="I27" s="31">
        <v>0</v>
      </c>
      <c r="J27" s="31">
        <v>0</v>
      </c>
      <c r="K27" s="31">
        <v>0</v>
      </c>
    </row>
    <row r="28" spans="8:11" x14ac:dyDescent="0.25">
      <c r="H28" s="31">
        <v>0</v>
      </c>
      <c r="I28" s="31">
        <v>0</v>
      </c>
      <c r="J28" s="31">
        <v>0</v>
      </c>
      <c r="K28" s="31">
        <v>0</v>
      </c>
    </row>
    <row r="29" spans="8:11" x14ac:dyDescent="0.25">
      <c r="H29" s="31">
        <v>0</v>
      </c>
      <c r="I29" s="31">
        <v>0</v>
      </c>
      <c r="J29" s="31">
        <v>0</v>
      </c>
      <c r="K29" s="31">
        <v>0</v>
      </c>
    </row>
    <row r="30" spans="8:11" x14ac:dyDescent="0.25">
      <c r="H30" s="31">
        <v>0</v>
      </c>
      <c r="I30" s="31">
        <v>0</v>
      </c>
      <c r="J30" s="31">
        <v>0</v>
      </c>
      <c r="K30" s="31">
        <v>0</v>
      </c>
    </row>
    <row r="31" spans="8:11" x14ac:dyDescent="0.25">
      <c r="H31" s="31">
        <v>0</v>
      </c>
      <c r="I31" s="31">
        <v>0</v>
      </c>
      <c r="J31" s="31">
        <v>0</v>
      </c>
      <c r="K31" s="31">
        <v>0</v>
      </c>
    </row>
    <row r="32" spans="8:11" x14ac:dyDescent="0.25">
      <c r="H32" s="31">
        <v>0</v>
      </c>
      <c r="I32" s="31">
        <v>0</v>
      </c>
      <c r="J32" s="31">
        <v>0</v>
      </c>
      <c r="K32" s="31">
        <v>0</v>
      </c>
    </row>
    <row r="33" spans="1:11" x14ac:dyDescent="0.25">
      <c r="H33" s="31">
        <v>0</v>
      </c>
      <c r="I33" s="31">
        <v>0</v>
      </c>
      <c r="J33" s="31">
        <v>0</v>
      </c>
      <c r="K33" s="31">
        <v>0</v>
      </c>
    </row>
    <row r="34" spans="1:11" x14ac:dyDescent="0.25">
      <c r="H34" s="31">
        <v>0</v>
      </c>
      <c r="I34" s="31">
        <v>0</v>
      </c>
      <c r="J34" s="31">
        <v>0</v>
      </c>
      <c r="K34" s="31">
        <v>0</v>
      </c>
    </row>
    <row r="35" spans="1:11" x14ac:dyDescent="0.25">
      <c r="H35" s="31">
        <v>0</v>
      </c>
      <c r="I35" s="31">
        <v>0</v>
      </c>
      <c r="J35" s="31">
        <v>0</v>
      </c>
      <c r="K35" s="31">
        <v>0</v>
      </c>
    </row>
    <row r="36" spans="1:11" x14ac:dyDescent="0.25">
      <c r="H36" s="31">
        <v>0</v>
      </c>
      <c r="I36" s="31">
        <v>0</v>
      </c>
      <c r="J36" s="31">
        <v>0</v>
      </c>
      <c r="K36" s="31">
        <v>0</v>
      </c>
    </row>
    <row r="37" spans="1:11" x14ac:dyDescent="0.25">
      <c r="H37" s="31">
        <v>0</v>
      </c>
      <c r="I37" s="31">
        <v>0</v>
      </c>
      <c r="J37" s="31">
        <v>0</v>
      </c>
      <c r="K37" s="31">
        <v>0</v>
      </c>
    </row>
    <row r="38" spans="1:11" x14ac:dyDescent="0.25">
      <c r="H38" s="31">
        <v>0</v>
      </c>
      <c r="I38" s="31">
        <v>0</v>
      </c>
      <c r="J38" s="31">
        <v>0</v>
      </c>
      <c r="K38" s="31">
        <v>0</v>
      </c>
    </row>
    <row r="39" spans="1:11" x14ac:dyDescent="0.25">
      <c r="B39" s="260" t="s">
        <v>589</v>
      </c>
      <c r="C39" s="261"/>
      <c r="D39" s="261"/>
      <c r="E39" s="261"/>
      <c r="F39" s="261"/>
      <c r="G39" s="261"/>
      <c r="H39" s="261">
        <f>SUM(H2:H38)</f>
        <v>0</v>
      </c>
      <c r="I39" s="261">
        <v>0</v>
      </c>
      <c r="J39" s="261">
        <v>0</v>
      </c>
      <c r="K39" s="261">
        <f>SUM(K2:K38)</f>
        <v>0</v>
      </c>
    </row>
    <row r="42" spans="1:11" x14ac:dyDescent="0.25">
      <c r="A42" s="31" t="s">
        <v>590</v>
      </c>
    </row>
    <row r="43" spans="1:11" x14ac:dyDescent="0.25">
      <c r="A43" s="31" t="s">
        <v>591</v>
      </c>
    </row>
    <row r="45" spans="1:11" x14ac:dyDescent="0.25">
      <c r="A45" s="31" t="s">
        <v>592</v>
      </c>
    </row>
    <row r="46" spans="1:11" x14ac:dyDescent="0.25">
      <c r="A46" s="31" t="s">
        <v>593</v>
      </c>
    </row>
    <row r="48" spans="1:11" x14ac:dyDescent="0.25">
      <c r="A48" s="31" t="s">
        <v>594</v>
      </c>
    </row>
    <row r="49" spans="1:10" x14ac:dyDescent="0.25">
      <c r="A49" s="31" t="s">
        <v>595</v>
      </c>
    </row>
    <row r="51" spans="1:10" x14ac:dyDescent="0.25">
      <c r="A51" s="31" t="s">
        <v>596</v>
      </c>
    </row>
    <row r="56" spans="1:10" ht="52.5" customHeight="1" x14ac:dyDescent="0.45">
      <c r="B56" s="268" t="s">
        <v>600</v>
      </c>
      <c r="C56" s="269"/>
      <c r="D56" s="269"/>
      <c r="E56" s="269"/>
      <c r="F56" s="269"/>
      <c r="G56" s="269"/>
      <c r="H56" s="269"/>
      <c r="I56" s="269"/>
      <c r="J56" s="270"/>
    </row>
  </sheetData>
  <mergeCells count="1">
    <mergeCell ref="B56:J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zoomScaleNormal="100" workbookViewId="0">
      <pane ySplit="1" topLeftCell="A21" activePane="bottomLeft" state="frozen"/>
      <selection pane="bottomLeft" activeCell="A51" sqref="A51"/>
    </sheetView>
  </sheetViews>
  <sheetFormatPr baseColWidth="10" defaultRowHeight="15" x14ac:dyDescent="0.25"/>
  <cols>
    <col min="1" max="1" width="18.5703125" customWidth="1"/>
    <col min="2" max="2" width="8.140625" style="82" customWidth="1"/>
    <col min="3" max="3" width="10.42578125" style="82" customWidth="1"/>
    <col min="4" max="5" width="9.28515625" customWidth="1"/>
    <col min="6" max="6" width="9.42578125" customWidth="1"/>
    <col min="7" max="8" width="10.85546875" style="82" customWidth="1"/>
    <col min="10" max="10" width="14.28515625" customWidth="1"/>
    <col min="11" max="11" width="51.140625" customWidth="1"/>
    <col min="12" max="12" width="13.85546875" style="1" customWidth="1"/>
  </cols>
  <sheetData>
    <row r="1" spans="1:14" s="25" customFormat="1" ht="48.75" thickBot="1" x14ac:dyDescent="0.3">
      <c r="A1" s="168" t="s">
        <v>0</v>
      </c>
      <c r="B1" s="169" t="s">
        <v>2</v>
      </c>
      <c r="C1" s="120" t="s">
        <v>404</v>
      </c>
      <c r="D1" s="170" t="s">
        <v>401</v>
      </c>
      <c r="E1" s="170" t="s">
        <v>405</v>
      </c>
      <c r="F1" s="170" t="s">
        <v>403</v>
      </c>
      <c r="G1" s="171" t="s">
        <v>402</v>
      </c>
      <c r="H1" s="81" t="s">
        <v>122</v>
      </c>
      <c r="I1" s="179" t="s">
        <v>8</v>
      </c>
      <c r="J1" s="78" t="s">
        <v>125</v>
      </c>
      <c r="K1" s="180" t="s">
        <v>9</v>
      </c>
      <c r="L1" s="79" t="s">
        <v>10</v>
      </c>
      <c r="M1" s="172"/>
      <c r="N1" s="173"/>
    </row>
    <row r="2" spans="1:14" s="155" customFormat="1" ht="12.75" x14ac:dyDescent="0.2">
      <c r="A2" s="148" t="s">
        <v>407</v>
      </c>
      <c r="B2" s="149">
        <v>0.28000000000000003</v>
      </c>
      <c r="C2" s="182">
        <f>IF(OR(E2=0,D2=0),0,(C2/B2))</f>
        <v>0</v>
      </c>
      <c r="D2" s="150">
        <v>0</v>
      </c>
      <c r="E2" s="151">
        <v>0</v>
      </c>
      <c r="F2" s="183">
        <f>C2*D2</f>
        <v>0</v>
      </c>
      <c r="G2" s="184">
        <f>C2/B2</f>
        <v>0</v>
      </c>
      <c r="H2" s="177">
        <f>$G$56*$H$56*B2</f>
        <v>0.53764916121532724</v>
      </c>
      <c r="I2" s="152"/>
      <c r="J2" s="153"/>
      <c r="K2" s="154"/>
      <c r="L2" s="100"/>
    </row>
    <row r="3" spans="1:14" s="155" customFormat="1" ht="12.75" x14ac:dyDescent="0.2">
      <c r="A3" s="156" t="s">
        <v>408</v>
      </c>
      <c r="B3" s="149">
        <v>0.5</v>
      </c>
      <c r="C3" s="182">
        <f t="shared" ref="C3:C16" si="0">IF(OR(E3=0,D3=0),0,(E3/D3))</f>
        <v>0</v>
      </c>
      <c r="D3" s="150">
        <v>0</v>
      </c>
      <c r="E3" s="151">
        <v>0</v>
      </c>
      <c r="F3" s="183">
        <f t="shared" ref="F3:F11" si="1">C3*D3</f>
        <v>0</v>
      </c>
      <c r="G3" s="184">
        <f t="shared" ref="G3:G53" si="2">C3/B3</f>
        <v>0</v>
      </c>
      <c r="H3" s="177">
        <f t="shared" ref="H3:H16" si="3">$G$56*$H$56*B3</f>
        <v>0.96008778788451288</v>
      </c>
      <c r="I3" s="157"/>
      <c r="J3" s="153"/>
      <c r="K3" s="154"/>
      <c r="L3" s="100"/>
    </row>
    <row r="4" spans="1:14" s="155" customFormat="1" ht="12.75" x14ac:dyDescent="0.2">
      <c r="A4" s="156" t="s">
        <v>409</v>
      </c>
      <c r="B4" s="149">
        <v>0.65</v>
      </c>
      <c r="C4" s="182">
        <f t="shared" si="0"/>
        <v>0</v>
      </c>
      <c r="D4" s="150">
        <v>0</v>
      </c>
      <c r="E4" s="151">
        <v>0</v>
      </c>
      <c r="F4" s="183">
        <f t="shared" si="1"/>
        <v>0</v>
      </c>
      <c r="G4" s="184">
        <f t="shared" si="2"/>
        <v>0</v>
      </c>
      <c r="H4" s="177">
        <f t="shared" si="3"/>
        <v>1.2481141242498668</v>
      </c>
      <c r="I4" s="157"/>
      <c r="J4" s="153"/>
      <c r="K4" s="154"/>
      <c r="L4" s="100"/>
    </row>
    <row r="5" spans="1:14" s="155" customFormat="1" ht="12.75" x14ac:dyDescent="0.2">
      <c r="A5" s="156" t="s">
        <v>410</v>
      </c>
      <c r="B5" s="149">
        <v>0.83</v>
      </c>
      <c r="C5" s="182">
        <f t="shared" si="0"/>
        <v>0</v>
      </c>
      <c r="D5" s="150">
        <v>0</v>
      </c>
      <c r="E5" s="151">
        <v>0</v>
      </c>
      <c r="F5" s="183">
        <f t="shared" si="1"/>
        <v>0</v>
      </c>
      <c r="G5" s="184">
        <f t="shared" si="2"/>
        <v>0</v>
      </c>
      <c r="H5" s="177">
        <f t="shared" si="3"/>
        <v>1.5937457278882914</v>
      </c>
      <c r="I5" s="157"/>
      <c r="J5" s="153"/>
      <c r="K5" s="154"/>
      <c r="L5" s="100"/>
    </row>
    <row r="6" spans="1:14" s="155" customFormat="1" ht="12.75" x14ac:dyDescent="0.2">
      <c r="A6" s="156" t="s">
        <v>411</v>
      </c>
      <c r="B6" s="149">
        <v>0.89</v>
      </c>
      <c r="C6" s="182">
        <f t="shared" si="0"/>
        <v>0</v>
      </c>
      <c r="D6" s="150">
        <v>0</v>
      </c>
      <c r="E6" s="151">
        <v>0</v>
      </c>
      <c r="F6" s="183">
        <f t="shared" si="1"/>
        <v>0</v>
      </c>
      <c r="G6" s="184">
        <f t="shared" si="2"/>
        <v>0</v>
      </c>
      <c r="H6" s="177">
        <f t="shared" si="3"/>
        <v>1.708956262434433</v>
      </c>
      <c r="I6" s="157"/>
      <c r="J6" s="153"/>
      <c r="K6" s="154"/>
      <c r="L6" s="100"/>
    </row>
    <row r="7" spans="1:14" s="155" customFormat="1" ht="12.75" x14ac:dyDescent="0.2">
      <c r="A7" s="156" t="s">
        <v>412</v>
      </c>
      <c r="B7" s="149">
        <v>1.1499999999999999</v>
      </c>
      <c r="C7" s="182">
        <f t="shared" si="0"/>
        <v>0</v>
      </c>
      <c r="D7" s="150">
        <v>0</v>
      </c>
      <c r="E7" s="151">
        <v>0</v>
      </c>
      <c r="F7" s="183">
        <f t="shared" si="1"/>
        <v>0</v>
      </c>
      <c r="G7" s="184">
        <f t="shared" si="2"/>
        <v>0</v>
      </c>
      <c r="H7" s="177">
        <f t="shared" si="3"/>
        <v>2.2082019121343794</v>
      </c>
      <c r="I7" s="157"/>
      <c r="J7" s="153"/>
      <c r="K7" s="154"/>
      <c r="L7" s="100"/>
    </row>
    <row r="8" spans="1:14" s="155" customFormat="1" ht="12.75" x14ac:dyDescent="0.2">
      <c r="A8" s="156" t="s">
        <v>413</v>
      </c>
      <c r="B8" s="149">
        <v>1.1299999999999999</v>
      </c>
      <c r="C8" s="182">
        <f t="shared" si="0"/>
        <v>0</v>
      </c>
      <c r="D8" s="150">
        <v>0</v>
      </c>
      <c r="E8" s="151">
        <v>0</v>
      </c>
      <c r="F8" s="183">
        <f t="shared" si="1"/>
        <v>0</v>
      </c>
      <c r="G8" s="184">
        <f t="shared" si="2"/>
        <v>0</v>
      </c>
      <c r="H8" s="177">
        <f t="shared" si="3"/>
        <v>2.169798400618999</v>
      </c>
      <c r="I8" s="157"/>
      <c r="J8" s="153"/>
      <c r="K8" s="154"/>
      <c r="L8" s="100"/>
    </row>
    <row r="9" spans="1:14" s="155" customFormat="1" ht="12.75" x14ac:dyDescent="0.2">
      <c r="A9" s="156" t="s">
        <v>415</v>
      </c>
      <c r="B9" s="149">
        <v>1.47</v>
      </c>
      <c r="C9" s="182">
        <f t="shared" si="0"/>
        <v>0</v>
      </c>
      <c r="D9" s="150">
        <v>0</v>
      </c>
      <c r="E9" s="151">
        <v>0</v>
      </c>
      <c r="F9" s="183">
        <f t="shared" si="1"/>
        <v>0</v>
      </c>
      <c r="G9" s="184">
        <f t="shared" si="2"/>
        <v>0</v>
      </c>
      <c r="H9" s="177">
        <f t="shared" si="3"/>
        <v>2.8226580963804677</v>
      </c>
      <c r="I9" s="157"/>
      <c r="J9" s="153"/>
      <c r="K9" s="154"/>
      <c r="L9" s="100"/>
    </row>
    <row r="10" spans="1:14" s="155" customFormat="1" ht="12.75" x14ac:dyDescent="0.2">
      <c r="A10" s="156" t="s">
        <v>414</v>
      </c>
      <c r="B10" s="149">
        <v>2.11</v>
      </c>
      <c r="C10" s="182">
        <f t="shared" si="0"/>
        <v>0</v>
      </c>
      <c r="D10" s="150">
        <v>0</v>
      </c>
      <c r="E10" s="151">
        <v>0</v>
      </c>
      <c r="F10" s="183">
        <f t="shared" si="1"/>
        <v>0</v>
      </c>
      <c r="G10" s="184">
        <f t="shared" si="2"/>
        <v>0</v>
      </c>
      <c r="H10" s="177">
        <f t="shared" si="3"/>
        <v>4.0515704648726443</v>
      </c>
      <c r="I10" s="157"/>
      <c r="J10" s="153"/>
      <c r="K10" s="154"/>
      <c r="L10" s="100"/>
    </row>
    <row r="11" spans="1:14" s="155" customFormat="1" ht="12.75" x14ac:dyDescent="0.2">
      <c r="A11" s="156" t="s">
        <v>416</v>
      </c>
      <c r="B11" s="149">
        <v>1.37</v>
      </c>
      <c r="C11" s="182">
        <f t="shared" si="0"/>
        <v>0</v>
      </c>
      <c r="D11" s="150">
        <v>0</v>
      </c>
      <c r="E11" s="151">
        <v>0</v>
      </c>
      <c r="F11" s="183">
        <f t="shared" si="1"/>
        <v>0</v>
      </c>
      <c r="G11" s="184">
        <f t="shared" si="2"/>
        <v>0</v>
      </c>
      <c r="H11" s="177">
        <f t="shared" si="3"/>
        <v>2.6306405388035654</v>
      </c>
      <c r="I11" s="157"/>
      <c r="J11" s="153"/>
      <c r="K11" s="154"/>
      <c r="L11" s="100"/>
    </row>
    <row r="12" spans="1:14" s="155" customFormat="1" ht="12.75" x14ac:dyDescent="0.2">
      <c r="A12" s="156" t="s">
        <v>417</v>
      </c>
      <c r="B12" s="149">
        <v>1.79</v>
      </c>
      <c r="C12" s="182">
        <f t="shared" si="0"/>
        <v>1.6900000000000002</v>
      </c>
      <c r="D12" s="150">
        <v>121</v>
      </c>
      <c r="E12" s="151">
        <v>204.49</v>
      </c>
      <c r="F12" s="183">
        <f>B12*D12</f>
        <v>216.59</v>
      </c>
      <c r="G12" s="184">
        <f t="shared" si="2"/>
        <v>0.94413407821229056</v>
      </c>
      <c r="H12" s="177">
        <f t="shared" si="3"/>
        <v>3.437114280626556</v>
      </c>
      <c r="I12" s="157">
        <v>43333</v>
      </c>
      <c r="J12" s="153"/>
      <c r="K12" s="154" t="s">
        <v>459</v>
      </c>
      <c r="L12" s="100" t="s">
        <v>458</v>
      </c>
    </row>
    <row r="13" spans="1:14" s="155" customFormat="1" ht="12.75" x14ac:dyDescent="0.2">
      <c r="A13" s="156" t="s">
        <v>418</v>
      </c>
      <c r="B13" s="149">
        <v>2.59</v>
      </c>
      <c r="C13" s="182">
        <f t="shared" si="0"/>
        <v>0</v>
      </c>
      <c r="D13" s="150">
        <v>0</v>
      </c>
      <c r="E13" s="151">
        <v>0</v>
      </c>
      <c r="F13" s="183">
        <f t="shared" ref="F13:F53" si="4">B13*D13</f>
        <v>0</v>
      </c>
      <c r="G13" s="184">
        <f t="shared" si="2"/>
        <v>0</v>
      </c>
      <c r="H13" s="177">
        <f t="shared" si="3"/>
        <v>4.9732547412417762</v>
      </c>
      <c r="I13" s="157"/>
      <c r="J13" s="153"/>
      <c r="K13" s="154"/>
      <c r="L13" s="100"/>
    </row>
    <row r="14" spans="1:14" s="155" customFormat="1" ht="12.75" x14ac:dyDescent="0.2">
      <c r="A14" s="156" t="s">
        <v>419</v>
      </c>
      <c r="B14" s="149">
        <v>3</v>
      </c>
      <c r="C14" s="182">
        <f t="shared" si="0"/>
        <v>0</v>
      </c>
      <c r="D14" s="150">
        <v>0</v>
      </c>
      <c r="E14" s="151">
        <v>0</v>
      </c>
      <c r="F14" s="183">
        <f t="shared" si="4"/>
        <v>0</v>
      </c>
      <c r="G14" s="184">
        <f t="shared" si="2"/>
        <v>0</v>
      </c>
      <c r="H14" s="177">
        <f t="shared" si="3"/>
        <v>5.7605267273070773</v>
      </c>
      <c r="I14" s="157"/>
      <c r="J14" s="153"/>
      <c r="K14" s="154"/>
      <c r="L14" s="100"/>
    </row>
    <row r="15" spans="1:14" s="155" customFormat="1" ht="12.75" x14ac:dyDescent="0.2">
      <c r="A15" s="156" t="s">
        <v>420</v>
      </c>
      <c r="B15" s="149">
        <v>1.61</v>
      </c>
      <c r="C15" s="182">
        <f t="shared" si="0"/>
        <v>0</v>
      </c>
      <c r="D15" s="150">
        <v>0</v>
      </c>
      <c r="E15" s="151">
        <v>0</v>
      </c>
      <c r="F15" s="183">
        <f t="shared" si="4"/>
        <v>0</v>
      </c>
      <c r="G15" s="184">
        <f t="shared" si="2"/>
        <v>0</v>
      </c>
      <c r="H15" s="177">
        <f t="shared" si="3"/>
        <v>3.0914826769881318</v>
      </c>
      <c r="I15" s="157"/>
      <c r="J15" s="153"/>
      <c r="K15" s="154"/>
      <c r="L15" s="100"/>
    </row>
    <row r="16" spans="1:14" s="155" customFormat="1" ht="12.75" x14ac:dyDescent="0.2">
      <c r="A16" s="156" t="s">
        <v>421</v>
      </c>
      <c r="B16" s="149">
        <v>2.11</v>
      </c>
      <c r="C16" s="182">
        <f t="shared" si="0"/>
        <v>0</v>
      </c>
      <c r="D16" s="150">
        <v>0</v>
      </c>
      <c r="E16" s="151">
        <v>0</v>
      </c>
      <c r="F16" s="183">
        <f t="shared" si="4"/>
        <v>0</v>
      </c>
      <c r="G16" s="184">
        <f t="shared" si="2"/>
        <v>0</v>
      </c>
      <c r="H16" s="177">
        <f t="shared" si="3"/>
        <v>4.0515704648726443</v>
      </c>
      <c r="I16" s="157"/>
      <c r="J16" s="153"/>
      <c r="K16" s="154"/>
      <c r="L16" s="100"/>
    </row>
    <row r="17" spans="1:12" s="155" customFormat="1" ht="12.75" x14ac:dyDescent="0.2">
      <c r="A17" s="156" t="s">
        <v>422</v>
      </c>
      <c r="B17" s="149">
        <v>3.07</v>
      </c>
      <c r="C17" s="182">
        <f t="shared" ref="C17:C53" si="5">IF(OR(E17=0,D17=0),0,(E17/D17))</f>
        <v>0</v>
      </c>
      <c r="D17" s="150">
        <v>0</v>
      </c>
      <c r="E17" s="151">
        <v>0</v>
      </c>
      <c r="F17" s="183">
        <f t="shared" si="4"/>
        <v>0</v>
      </c>
      <c r="G17" s="184">
        <f t="shared" si="2"/>
        <v>0</v>
      </c>
      <c r="H17" s="177">
        <f t="shared" ref="H17:H45" si="6">$G$56*$H$56*B17</f>
        <v>5.8949390176109091</v>
      </c>
      <c r="I17" s="157"/>
      <c r="J17" s="153"/>
      <c r="K17" s="154"/>
      <c r="L17" s="100"/>
    </row>
    <row r="18" spans="1:12" s="155" customFormat="1" ht="12.75" x14ac:dyDescent="0.2">
      <c r="A18" s="156" t="s">
        <v>423</v>
      </c>
      <c r="B18" s="149">
        <v>1.84</v>
      </c>
      <c r="C18" s="182">
        <f t="shared" si="5"/>
        <v>0</v>
      </c>
      <c r="D18" s="150">
        <v>0</v>
      </c>
      <c r="E18" s="151">
        <v>0</v>
      </c>
      <c r="F18" s="183">
        <f t="shared" si="4"/>
        <v>0</v>
      </c>
      <c r="G18" s="184">
        <f t="shared" si="2"/>
        <v>0</v>
      </c>
      <c r="H18" s="177">
        <f t="shared" si="6"/>
        <v>3.5331230594150074</v>
      </c>
      <c r="I18" s="152"/>
      <c r="J18" s="153"/>
      <c r="K18" s="154"/>
      <c r="L18" s="100"/>
    </row>
    <row r="19" spans="1:12" s="155" customFormat="1" ht="12.75" x14ac:dyDescent="0.2">
      <c r="A19" s="156" t="s">
        <v>424</v>
      </c>
      <c r="B19" s="149">
        <v>2.4300000000000002</v>
      </c>
      <c r="C19" s="182">
        <f t="shared" si="5"/>
        <v>2.3500826446280993</v>
      </c>
      <c r="D19" s="150">
        <v>30.25</v>
      </c>
      <c r="E19" s="151">
        <v>71.09</v>
      </c>
      <c r="F19" s="183">
        <f t="shared" si="4"/>
        <v>73.507500000000007</v>
      </c>
      <c r="G19" s="184">
        <f t="shared" si="2"/>
        <v>0.96711219943543181</v>
      </c>
      <c r="H19" s="177">
        <f t="shared" si="6"/>
        <v>4.6660266491187325</v>
      </c>
      <c r="I19" s="157">
        <v>43333</v>
      </c>
      <c r="J19" s="153"/>
      <c r="K19" s="154" t="s">
        <v>459</v>
      </c>
      <c r="L19" s="100" t="s">
        <v>458</v>
      </c>
    </row>
    <row r="20" spans="1:12" s="155" customFormat="1" ht="12.75" x14ac:dyDescent="0.2">
      <c r="A20" s="156" t="s">
        <v>425</v>
      </c>
      <c r="B20" s="149">
        <v>3.55</v>
      </c>
      <c r="C20" s="182">
        <f t="shared" si="5"/>
        <v>0</v>
      </c>
      <c r="D20" s="150">
        <v>0</v>
      </c>
      <c r="E20" s="151">
        <v>0</v>
      </c>
      <c r="F20" s="183">
        <f t="shared" si="4"/>
        <v>0</v>
      </c>
      <c r="G20" s="184">
        <f t="shared" si="2"/>
        <v>0</v>
      </c>
      <c r="H20" s="177">
        <f t="shared" si="6"/>
        <v>6.8166232939800411</v>
      </c>
      <c r="I20" s="152"/>
      <c r="J20" s="153"/>
      <c r="K20" s="154"/>
      <c r="L20" s="100"/>
    </row>
    <row r="21" spans="1:12" s="155" customFormat="1" ht="12.75" x14ac:dyDescent="0.2">
      <c r="A21" s="156" t="s">
        <v>426</v>
      </c>
      <c r="B21" s="149">
        <v>4.6100000000000003</v>
      </c>
      <c r="C21" s="182">
        <f t="shared" si="5"/>
        <v>0</v>
      </c>
      <c r="D21" s="150">
        <v>0</v>
      </c>
      <c r="E21" s="151">
        <v>0</v>
      </c>
      <c r="F21" s="183">
        <f t="shared" si="4"/>
        <v>0</v>
      </c>
      <c r="G21" s="184">
        <f t="shared" si="2"/>
        <v>0</v>
      </c>
      <c r="H21" s="177">
        <f t="shared" si="6"/>
        <v>8.8520094042952095</v>
      </c>
      <c r="I21" s="152"/>
      <c r="J21" s="153"/>
      <c r="K21" s="154"/>
      <c r="L21" s="100"/>
    </row>
    <row r="22" spans="1:12" s="155" customFormat="1" ht="12.75" x14ac:dyDescent="0.2">
      <c r="A22" s="156" t="s">
        <v>427</v>
      </c>
      <c r="B22" s="149">
        <v>2.75</v>
      </c>
      <c r="C22" s="182">
        <f t="shared" si="5"/>
        <v>0</v>
      </c>
      <c r="D22" s="150">
        <v>0</v>
      </c>
      <c r="E22" s="151">
        <v>0</v>
      </c>
      <c r="F22" s="183">
        <f t="shared" si="4"/>
        <v>0</v>
      </c>
      <c r="G22" s="184">
        <f t="shared" si="2"/>
        <v>0</v>
      </c>
      <c r="H22" s="177">
        <f t="shared" si="6"/>
        <v>5.2804828333648208</v>
      </c>
      <c r="I22" s="152"/>
      <c r="J22" s="153"/>
      <c r="K22" s="154"/>
      <c r="L22" s="100"/>
    </row>
    <row r="23" spans="1:12" s="155" customFormat="1" ht="12.75" x14ac:dyDescent="0.2">
      <c r="A23" s="156" t="s">
        <v>428</v>
      </c>
      <c r="B23" s="149">
        <v>3.07</v>
      </c>
      <c r="C23" s="182">
        <f t="shared" si="5"/>
        <v>0</v>
      </c>
      <c r="D23" s="150">
        <v>0</v>
      </c>
      <c r="E23" s="151">
        <v>0</v>
      </c>
      <c r="F23" s="183">
        <f t="shared" si="4"/>
        <v>0</v>
      </c>
      <c r="G23" s="184">
        <f t="shared" si="2"/>
        <v>0</v>
      </c>
      <c r="H23" s="177">
        <f t="shared" si="6"/>
        <v>5.8949390176109091</v>
      </c>
      <c r="I23" s="152"/>
      <c r="J23" s="153"/>
      <c r="K23" s="154"/>
      <c r="L23" s="100"/>
    </row>
    <row r="24" spans="1:12" s="155" customFormat="1" ht="12.75" x14ac:dyDescent="0.2">
      <c r="A24" s="156" t="s">
        <v>429</v>
      </c>
      <c r="B24" s="149">
        <v>4.28</v>
      </c>
      <c r="C24" s="182">
        <f t="shared" si="5"/>
        <v>4.1500826446280996</v>
      </c>
      <c r="D24" s="150">
        <v>30.25</v>
      </c>
      <c r="E24" s="151">
        <v>125.54</v>
      </c>
      <c r="F24" s="183">
        <f t="shared" si="4"/>
        <v>129.47</v>
      </c>
      <c r="G24" s="184">
        <f t="shared" si="2"/>
        <v>0.96964547771684562</v>
      </c>
      <c r="H24" s="177">
        <f t="shared" si="6"/>
        <v>8.2183514642914304</v>
      </c>
      <c r="I24" s="157">
        <v>43333</v>
      </c>
      <c r="J24" s="153"/>
      <c r="K24" s="154" t="s">
        <v>459</v>
      </c>
      <c r="L24" s="100" t="s">
        <v>458</v>
      </c>
    </row>
    <row r="25" spans="1:12" s="155" customFormat="1" ht="12.75" x14ac:dyDescent="0.2">
      <c r="A25" s="156" t="s">
        <v>430</v>
      </c>
      <c r="B25" s="149">
        <v>5.89</v>
      </c>
      <c r="C25" s="182">
        <f t="shared" si="5"/>
        <v>0</v>
      </c>
      <c r="D25" s="150">
        <v>0</v>
      </c>
      <c r="E25" s="151">
        <v>0</v>
      </c>
      <c r="F25" s="183">
        <f t="shared" si="4"/>
        <v>0</v>
      </c>
      <c r="G25" s="184">
        <f t="shared" si="2"/>
        <v>0</v>
      </c>
      <c r="H25" s="177">
        <f t="shared" si="6"/>
        <v>11.309834141279561</v>
      </c>
      <c r="I25" s="152"/>
      <c r="J25" s="153"/>
      <c r="K25" s="154"/>
      <c r="L25" s="100"/>
    </row>
    <row r="26" spans="1:12" s="155" customFormat="1" ht="12.75" x14ac:dyDescent="0.2">
      <c r="A26" s="156" t="s">
        <v>431</v>
      </c>
      <c r="B26" s="149">
        <v>7.2</v>
      </c>
      <c r="C26" s="182">
        <f t="shared" si="5"/>
        <v>0</v>
      </c>
      <c r="D26" s="150">
        <v>0</v>
      </c>
      <c r="E26" s="151">
        <v>0</v>
      </c>
      <c r="F26" s="183">
        <f t="shared" si="4"/>
        <v>0</v>
      </c>
      <c r="G26" s="184">
        <f t="shared" si="2"/>
        <v>0</v>
      </c>
      <c r="H26" s="177">
        <f t="shared" si="6"/>
        <v>13.825264145536986</v>
      </c>
      <c r="I26" s="152"/>
      <c r="J26" s="153"/>
      <c r="K26" s="154"/>
      <c r="L26" s="100"/>
    </row>
    <row r="27" spans="1:12" s="155" customFormat="1" ht="12.75" x14ac:dyDescent="0.2">
      <c r="A27" s="156" t="s">
        <v>432</v>
      </c>
      <c r="B27" s="149">
        <v>3.71</v>
      </c>
      <c r="C27" s="182">
        <f t="shared" si="5"/>
        <v>0</v>
      </c>
      <c r="D27" s="150">
        <v>0</v>
      </c>
      <c r="E27" s="151">
        <v>0</v>
      </c>
      <c r="F27" s="183">
        <f t="shared" si="4"/>
        <v>0</v>
      </c>
      <c r="G27" s="184">
        <f t="shared" si="2"/>
        <v>0</v>
      </c>
      <c r="H27" s="177">
        <f t="shared" si="6"/>
        <v>7.1238513861030857</v>
      </c>
      <c r="I27" s="152"/>
      <c r="J27" s="153"/>
      <c r="K27" s="154"/>
      <c r="L27" s="100"/>
    </row>
    <row r="28" spans="1:12" s="155" customFormat="1" ht="12.75" x14ac:dyDescent="0.2">
      <c r="A28" s="156" t="s">
        <v>433</v>
      </c>
      <c r="B28" s="149">
        <v>5.52</v>
      </c>
      <c r="C28" s="182">
        <f t="shared" si="5"/>
        <v>5.37</v>
      </c>
      <c r="D28" s="150">
        <v>24.2</v>
      </c>
      <c r="E28" s="151">
        <v>129.95400000000001</v>
      </c>
      <c r="F28" s="183">
        <f t="shared" si="4"/>
        <v>133.58399999999997</v>
      </c>
      <c r="G28" s="184">
        <f t="shared" si="2"/>
        <v>0.97282608695652184</v>
      </c>
      <c r="H28" s="177">
        <f t="shared" si="6"/>
        <v>10.599369178245022</v>
      </c>
      <c r="I28" s="157">
        <v>43333</v>
      </c>
      <c r="J28" s="153" t="s">
        <v>462</v>
      </c>
      <c r="K28" s="154" t="s">
        <v>459</v>
      </c>
      <c r="L28" s="100" t="s">
        <v>458</v>
      </c>
    </row>
    <row r="29" spans="1:12" s="155" customFormat="1" ht="12.75" x14ac:dyDescent="0.2">
      <c r="A29" s="156" t="s">
        <v>434</v>
      </c>
      <c r="B29" s="149">
        <v>7.17</v>
      </c>
      <c r="C29" s="182">
        <f t="shared" si="5"/>
        <v>0</v>
      </c>
      <c r="D29" s="150">
        <v>0</v>
      </c>
      <c r="E29" s="151">
        <v>0</v>
      </c>
      <c r="F29" s="183">
        <f t="shared" si="4"/>
        <v>0</v>
      </c>
      <c r="G29" s="184">
        <f t="shared" si="2"/>
        <v>0</v>
      </c>
      <c r="H29" s="177">
        <f t="shared" si="6"/>
        <v>13.767658878263914</v>
      </c>
      <c r="I29" s="152"/>
      <c r="J29" s="153"/>
      <c r="K29" s="154"/>
      <c r="L29" s="100"/>
    </row>
    <row r="30" spans="1:12" s="155" customFormat="1" ht="12.75" x14ac:dyDescent="0.2">
      <c r="A30" s="156" t="s">
        <v>435</v>
      </c>
      <c r="B30" s="149">
        <v>8.8000000000000007</v>
      </c>
      <c r="C30" s="182">
        <f t="shared" si="5"/>
        <v>0</v>
      </c>
      <c r="D30" s="150">
        <v>0</v>
      </c>
      <c r="E30" s="151">
        <v>0</v>
      </c>
      <c r="F30" s="183">
        <f t="shared" si="4"/>
        <v>0</v>
      </c>
      <c r="G30" s="184">
        <f t="shared" si="2"/>
        <v>0</v>
      </c>
      <c r="H30" s="177">
        <f t="shared" si="6"/>
        <v>16.897545066767428</v>
      </c>
      <c r="I30" s="157"/>
      <c r="J30" s="153"/>
      <c r="K30" s="154"/>
      <c r="L30" s="100"/>
    </row>
    <row r="31" spans="1:12" s="155" customFormat="1" ht="12.75" x14ac:dyDescent="0.2">
      <c r="A31" s="156" t="s">
        <v>436</v>
      </c>
      <c r="B31" s="149">
        <v>6.43</v>
      </c>
      <c r="C31" s="182">
        <f t="shared" si="5"/>
        <v>0</v>
      </c>
      <c r="D31" s="150">
        <v>0</v>
      </c>
      <c r="E31" s="151">
        <v>0</v>
      </c>
      <c r="F31" s="183">
        <f t="shared" si="4"/>
        <v>0</v>
      </c>
      <c r="G31" s="184">
        <f t="shared" si="2"/>
        <v>0</v>
      </c>
      <c r="H31" s="177">
        <f t="shared" si="6"/>
        <v>12.346728952194836</v>
      </c>
      <c r="I31" s="152"/>
      <c r="J31" s="153"/>
      <c r="K31" s="154"/>
      <c r="L31" s="100"/>
    </row>
    <row r="32" spans="1:12" s="155" customFormat="1" ht="12.75" x14ac:dyDescent="0.2">
      <c r="A32" s="156" t="s">
        <v>437</v>
      </c>
      <c r="B32" s="149">
        <v>8.4499999999999993</v>
      </c>
      <c r="C32" s="182">
        <f t="shared" si="5"/>
        <v>0</v>
      </c>
      <c r="D32" s="150">
        <v>0</v>
      </c>
      <c r="E32" s="151">
        <v>0</v>
      </c>
      <c r="F32" s="183">
        <f t="shared" si="4"/>
        <v>0</v>
      </c>
      <c r="G32" s="184">
        <f t="shared" si="2"/>
        <v>0</v>
      </c>
      <c r="H32" s="177">
        <f t="shared" si="6"/>
        <v>16.225483615248265</v>
      </c>
      <c r="I32" s="152"/>
      <c r="J32" s="153"/>
      <c r="K32" s="154"/>
      <c r="L32" s="100"/>
    </row>
    <row r="33" spans="1:12" s="155" customFormat="1" ht="12.75" x14ac:dyDescent="0.2">
      <c r="A33" s="156" t="s">
        <v>438</v>
      </c>
      <c r="B33" s="149">
        <v>10.4</v>
      </c>
      <c r="C33" s="182">
        <f t="shared" si="5"/>
        <v>0</v>
      </c>
      <c r="D33" s="150">
        <v>0</v>
      </c>
      <c r="E33" s="151">
        <v>0</v>
      </c>
      <c r="F33" s="183">
        <f t="shared" si="4"/>
        <v>0</v>
      </c>
      <c r="G33" s="184">
        <f t="shared" si="2"/>
        <v>0</v>
      </c>
      <c r="H33" s="177">
        <f t="shared" si="6"/>
        <v>19.969825987997869</v>
      </c>
      <c r="I33" s="152"/>
      <c r="J33" s="153"/>
      <c r="K33" s="154"/>
      <c r="L33" s="100"/>
    </row>
    <row r="34" spans="1:12" s="155" customFormat="1" ht="12.75" x14ac:dyDescent="0.2">
      <c r="A34" s="156" t="s">
        <v>439</v>
      </c>
      <c r="B34" s="149">
        <v>7.39</v>
      </c>
      <c r="C34" s="182">
        <f t="shared" si="5"/>
        <v>0</v>
      </c>
      <c r="D34" s="150">
        <v>0</v>
      </c>
      <c r="E34" s="151">
        <v>0</v>
      </c>
      <c r="F34" s="183">
        <f t="shared" si="4"/>
        <v>0</v>
      </c>
      <c r="G34" s="184">
        <f t="shared" si="2"/>
        <v>0</v>
      </c>
      <c r="H34" s="177">
        <f t="shared" si="6"/>
        <v>14.1900975049331</v>
      </c>
      <c r="I34" s="152"/>
      <c r="J34" s="153"/>
      <c r="K34" s="154"/>
      <c r="L34" s="100"/>
    </row>
    <row r="35" spans="1:12" s="155" customFormat="1" ht="12.75" x14ac:dyDescent="0.2">
      <c r="A35" s="156" t="s">
        <v>440</v>
      </c>
      <c r="B35" s="149">
        <v>9.6999999999999993</v>
      </c>
      <c r="C35" s="182">
        <f t="shared" si="5"/>
        <v>0</v>
      </c>
      <c r="D35" s="150">
        <v>0</v>
      </c>
      <c r="E35" s="151">
        <v>0</v>
      </c>
      <c r="F35" s="183">
        <f t="shared" si="4"/>
        <v>0</v>
      </c>
      <c r="G35" s="184">
        <f t="shared" si="2"/>
        <v>0</v>
      </c>
      <c r="H35" s="177">
        <f t="shared" si="6"/>
        <v>18.62570308495955</v>
      </c>
      <c r="I35" s="152"/>
      <c r="J35" s="153"/>
      <c r="K35" s="154"/>
      <c r="L35" s="100"/>
    </row>
    <row r="36" spans="1:12" s="155" customFormat="1" ht="12.75" x14ac:dyDescent="0.2">
      <c r="A36" s="156" t="s">
        <v>441</v>
      </c>
      <c r="B36" s="149">
        <v>12</v>
      </c>
      <c r="C36" s="182">
        <f t="shared" si="5"/>
        <v>0</v>
      </c>
      <c r="D36" s="150">
        <v>0</v>
      </c>
      <c r="E36" s="151">
        <v>0</v>
      </c>
      <c r="F36" s="183">
        <f t="shared" si="4"/>
        <v>0</v>
      </c>
      <c r="G36" s="184">
        <f t="shared" si="2"/>
        <v>0</v>
      </c>
      <c r="H36" s="177">
        <f t="shared" si="6"/>
        <v>23.042106909228309</v>
      </c>
      <c r="I36" s="152"/>
      <c r="J36" s="153"/>
      <c r="K36" s="154"/>
      <c r="L36" s="100"/>
    </row>
    <row r="37" spans="1:12" s="155" customFormat="1" ht="12.75" x14ac:dyDescent="0.2">
      <c r="A37" s="156" t="s">
        <v>442</v>
      </c>
      <c r="B37" s="149">
        <v>17.7</v>
      </c>
      <c r="C37" s="182">
        <f t="shared" si="5"/>
        <v>0</v>
      </c>
      <c r="D37" s="150">
        <v>0</v>
      </c>
      <c r="E37" s="151">
        <v>0</v>
      </c>
      <c r="F37" s="183">
        <f t="shared" si="4"/>
        <v>0</v>
      </c>
      <c r="G37" s="184">
        <f t="shared" si="2"/>
        <v>0</v>
      </c>
      <c r="H37" s="177">
        <f t="shared" si="6"/>
        <v>33.987107691111753</v>
      </c>
      <c r="I37" s="152"/>
      <c r="J37" s="153"/>
      <c r="K37" s="154"/>
      <c r="L37" s="100"/>
    </row>
    <row r="38" spans="1:12" s="155" customFormat="1" ht="12.75" x14ac:dyDescent="0.2">
      <c r="A38" s="156" t="s">
        <v>443</v>
      </c>
      <c r="B38" s="149">
        <v>11</v>
      </c>
      <c r="C38" s="182">
        <f t="shared" si="5"/>
        <v>0</v>
      </c>
      <c r="D38" s="150">
        <v>0</v>
      </c>
      <c r="E38" s="151">
        <v>0</v>
      </c>
      <c r="F38" s="183">
        <f t="shared" si="4"/>
        <v>0</v>
      </c>
      <c r="G38" s="184">
        <f t="shared" si="2"/>
        <v>0</v>
      </c>
      <c r="H38" s="177">
        <f t="shared" si="6"/>
        <v>21.121931333459283</v>
      </c>
      <c r="I38" s="152"/>
      <c r="J38" s="153"/>
      <c r="K38" s="154"/>
      <c r="L38" s="100"/>
    </row>
    <row r="39" spans="1:12" s="155" customFormat="1" ht="12.75" x14ac:dyDescent="0.2">
      <c r="A39" s="156" t="s">
        <v>444</v>
      </c>
      <c r="B39" s="149">
        <v>13.6</v>
      </c>
      <c r="C39" s="182">
        <f t="shared" si="5"/>
        <v>0</v>
      </c>
      <c r="D39" s="150">
        <v>0</v>
      </c>
      <c r="E39" s="151">
        <v>0</v>
      </c>
      <c r="F39" s="183">
        <f t="shared" si="4"/>
        <v>0</v>
      </c>
      <c r="G39" s="184">
        <f t="shared" si="2"/>
        <v>0</v>
      </c>
      <c r="H39" s="177">
        <f t="shared" si="6"/>
        <v>26.11438783045875</v>
      </c>
      <c r="I39" s="152"/>
      <c r="J39" s="153"/>
      <c r="K39" s="154"/>
      <c r="L39" s="100"/>
    </row>
    <row r="40" spans="1:12" s="155" customFormat="1" ht="12.75" x14ac:dyDescent="0.2">
      <c r="A40" s="156" t="s">
        <v>445</v>
      </c>
      <c r="B40" s="149">
        <v>9.2799999999999994</v>
      </c>
      <c r="C40" s="182">
        <f t="shared" si="5"/>
        <v>0</v>
      </c>
      <c r="D40" s="150">
        <v>0</v>
      </c>
      <c r="E40" s="151">
        <v>0</v>
      </c>
      <c r="F40" s="183">
        <f t="shared" si="4"/>
        <v>0</v>
      </c>
      <c r="G40" s="184">
        <f t="shared" si="2"/>
        <v>0</v>
      </c>
      <c r="H40" s="177">
        <f t="shared" si="6"/>
        <v>17.819229343136559</v>
      </c>
      <c r="I40" s="152"/>
      <c r="J40" s="153"/>
      <c r="K40" s="154"/>
      <c r="L40" s="100"/>
    </row>
    <row r="41" spans="1:12" s="155" customFormat="1" ht="12.75" x14ac:dyDescent="0.2">
      <c r="A41" s="156" t="s">
        <v>446</v>
      </c>
      <c r="B41" s="149">
        <v>12.3</v>
      </c>
      <c r="C41" s="182">
        <f t="shared" si="5"/>
        <v>0</v>
      </c>
      <c r="D41" s="150">
        <v>0</v>
      </c>
      <c r="E41" s="151">
        <v>0</v>
      </c>
      <c r="F41" s="183">
        <f t="shared" si="4"/>
        <v>0</v>
      </c>
      <c r="G41" s="184">
        <f t="shared" si="2"/>
        <v>0</v>
      </c>
      <c r="H41" s="177">
        <f t="shared" si="6"/>
        <v>23.618159581959016</v>
      </c>
      <c r="I41" s="152"/>
      <c r="J41" s="153"/>
      <c r="K41" s="154"/>
      <c r="L41" s="100"/>
    </row>
    <row r="42" spans="1:12" s="155" customFormat="1" ht="12.75" x14ac:dyDescent="0.2">
      <c r="A42" s="156" t="s">
        <v>447</v>
      </c>
      <c r="B42" s="149">
        <v>15.2</v>
      </c>
      <c r="C42" s="182">
        <f t="shared" si="5"/>
        <v>0</v>
      </c>
      <c r="D42" s="150">
        <v>0</v>
      </c>
      <c r="E42" s="151">
        <v>0</v>
      </c>
      <c r="F42" s="183">
        <f t="shared" si="4"/>
        <v>0</v>
      </c>
      <c r="G42" s="184">
        <f t="shared" si="2"/>
        <v>0</v>
      </c>
      <c r="H42" s="177">
        <f t="shared" si="6"/>
        <v>29.18666875168919</v>
      </c>
      <c r="I42" s="152"/>
      <c r="J42" s="153"/>
      <c r="K42" s="154"/>
      <c r="L42" s="100"/>
    </row>
    <row r="43" spans="1:12" s="155" customFormat="1" ht="12.75" x14ac:dyDescent="0.2">
      <c r="A43" s="156" t="s">
        <v>448</v>
      </c>
      <c r="B43" s="149">
        <v>24.95</v>
      </c>
      <c r="C43" s="182">
        <f t="shared" si="5"/>
        <v>0</v>
      </c>
      <c r="D43" s="150">
        <v>0</v>
      </c>
      <c r="E43" s="151">
        <v>0</v>
      </c>
      <c r="F43" s="183">
        <f t="shared" si="4"/>
        <v>0</v>
      </c>
      <c r="G43" s="184">
        <f t="shared" si="2"/>
        <v>0</v>
      </c>
      <c r="H43" s="177">
        <f t="shared" si="6"/>
        <v>47.908380615437189</v>
      </c>
      <c r="I43" s="152"/>
      <c r="J43" s="153"/>
      <c r="K43" s="154"/>
      <c r="L43" s="100"/>
    </row>
    <row r="44" spans="1:12" s="155" customFormat="1" ht="12.75" x14ac:dyDescent="0.2">
      <c r="A44" s="156" t="s">
        <v>449</v>
      </c>
      <c r="B44" s="149">
        <v>14.9</v>
      </c>
      <c r="C44" s="182">
        <f t="shared" si="5"/>
        <v>0</v>
      </c>
      <c r="D44" s="150">
        <v>0</v>
      </c>
      <c r="E44" s="151">
        <v>0</v>
      </c>
      <c r="F44" s="183">
        <f t="shared" si="4"/>
        <v>0</v>
      </c>
      <c r="G44" s="184">
        <f t="shared" si="2"/>
        <v>0</v>
      </c>
      <c r="H44" s="177">
        <f t="shared" si="6"/>
        <v>28.610616078958483</v>
      </c>
      <c r="I44" s="152"/>
      <c r="J44" s="153"/>
      <c r="K44" s="154"/>
      <c r="L44" s="100"/>
    </row>
    <row r="45" spans="1:12" s="155" customFormat="1" ht="12.75" x14ac:dyDescent="0.2">
      <c r="A45" s="156" t="s">
        <v>450</v>
      </c>
      <c r="B45" s="149">
        <v>18.399999999999999</v>
      </c>
      <c r="C45" s="182">
        <f t="shared" si="5"/>
        <v>0</v>
      </c>
      <c r="D45" s="150">
        <v>0</v>
      </c>
      <c r="E45" s="151">
        <v>0</v>
      </c>
      <c r="F45" s="183">
        <f t="shared" si="4"/>
        <v>0</v>
      </c>
      <c r="G45" s="184">
        <f t="shared" si="2"/>
        <v>0</v>
      </c>
      <c r="H45" s="177">
        <f t="shared" si="6"/>
        <v>35.331230594150071</v>
      </c>
      <c r="I45" s="152"/>
      <c r="J45" s="153"/>
      <c r="K45" s="154"/>
      <c r="L45" s="100"/>
    </row>
    <row r="46" spans="1:12" s="155" customFormat="1" ht="12.75" x14ac:dyDescent="0.2">
      <c r="A46" s="156" t="s">
        <v>451</v>
      </c>
      <c r="B46" s="149">
        <v>17.100000000000001</v>
      </c>
      <c r="C46" s="182">
        <f t="shared" ref="C46:C47" si="7">IF(OR(E46=0,D46=0),0,(E46/D46))</f>
        <v>0</v>
      </c>
      <c r="D46" s="150">
        <v>0</v>
      </c>
      <c r="E46" s="151">
        <v>0</v>
      </c>
      <c r="F46" s="183">
        <f t="shared" si="4"/>
        <v>0</v>
      </c>
      <c r="G46" s="184">
        <f t="shared" si="2"/>
        <v>0</v>
      </c>
      <c r="H46" s="177">
        <f t="shared" ref="H46:H47" si="8">$G$56*$H$56*B46</f>
        <v>32.835002345650345</v>
      </c>
      <c r="I46" s="152"/>
      <c r="J46" s="153"/>
      <c r="K46" s="154"/>
      <c r="L46" s="100"/>
    </row>
    <row r="47" spans="1:12" s="155" customFormat="1" ht="12.75" x14ac:dyDescent="0.2">
      <c r="A47" s="156" t="s">
        <v>452</v>
      </c>
      <c r="B47" s="149">
        <v>21.2</v>
      </c>
      <c r="C47" s="182">
        <f t="shared" si="7"/>
        <v>0</v>
      </c>
      <c r="D47" s="150">
        <v>0</v>
      </c>
      <c r="E47" s="151">
        <v>0</v>
      </c>
      <c r="F47" s="183">
        <f t="shared" si="4"/>
        <v>0</v>
      </c>
      <c r="G47" s="184">
        <f t="shared" si="2"/>
        <v>0</v>
      </c>
      <c r="H47" s="177">
        <f t="shared" si="8"/>
        <v>40.707722206303345</v>
      </c>
      <c r="I47" s="152"/>
      <c r="J47" s="153"/>
      <c r="K47" s="154"/>
      <c r="L47" s="100"/>
    </row>
    <row r="48" spans="1:12" s="155" customFormat="1" ht="12.75" x14ac:dyDescent="0.2">
      <c r="A48" s="156" t="s">
        <v>453</v>
      </c>
      <c r="B48" s="149">
        <v>18.100000000000001</v>
      </c>
      <c r="C48" s="182">
        <f t="shared" si="5"/>
        <v>0</v>
      </c>
      <c r="D48" s="150">
        <v>0</v>
      </c>
      <c r="E48" s="151">
        <v>0</v>
      </c>
      <c r="F48" s="183">
        <f t="shared" si="4"/>
        <v>0</v>
      </c>
      <c r="G48" s="184">
        <f t="shared" si="2"/>
        <v>0</v>
      </c>
      <c r="H48" s="177">
        <f t="shared" ref="H48:H53" si="9">$G$56*$H$56*B48</f>
        <v>34.755177921419367</v>
      </c>
      <c r="I48" s="152"/>
      <c r="J48" s="153"/>
      <c r="K48" s="154"/>
      <c r="L48" s="100"/>
    </row>
    <row r="49" spans="1:12" s="155" customFormat="1" ht="12.75" x14ac:dyDescent="0.2">
      <c r="A49" s="156" t="s">
        <v>454</v>
      </c>
      <c r="B49" s="149">
        <v>23.2</v>
      </c>
      <c r="C49" s="182">
        <f t="shared" si="5"/>
        <v>0</v>
      </c>
      <c r="D49" s="150">
        <v>0</v>
      </c>
      <c r="E49" s="151">
        <v>0</v>
      </c>
      <c r="F49" s="183">
        <f t="shared" si="4"/>
        <v>0</v>
      </c>
      <c r="G49" s="184">
        <f t="shared" si="2"/>
        <v>0</v>
      </c>
      <c r="H49" s="177">
        <f t="shared" si="9"/>
        <v>44.548073357841396</v>
      </c>
      <c r="I49" s="152"/>
      <c r="J49" s="153"/>
      <c r="K49" s="154"/>
      <c r="L49" s="100"/>
    </row>
    <row r="50" spans="1:12" s="155" customFormat="1" ht="12.75" x14ac:dyDescent="0.2">
      <c r="A50" s="156" t="s">
        <v>509</v>
      </c>
      <c r="B50" s="149">
        <v>30</v>
      </c>
      <c r="C50" s="182">
        <f t="shared" si="5"/>
        <v>0</v>
      </c>
      <c r="D50" s="150">
        <v>0</v>
      </c>
      <c r="E50" s="151">
        <v>0</v>
      </c>
      <c r="F50" s="183">
        <f t="shared" si="4"/>
        <v>0</v>
      </c>
      <c r="G50" s="184">
        <f t="shared" si="2"/>
        <v>0</v>
      </c>
      <c r="H50" s="177">
        <f t="shared" si="9"/>
        <v>57.605267273070773</v>
      </c>
      <c r="I50" s="152"/>
      <c r="J50" s="153"/>
      <c r="K50" s="154"/>
      <c r="L50" s="100"/>
    </row>
    <row r="51" spans="1:12" s="155" customFormat="1" ht="12.75" x14ac:dyDescent="0.2">
      <c r="A51" s="156" t="s">
        <v>455</v>
      </c>
      <c r="B51" s="149">
        <v>35.700000000000003</v>
      </c>
      <c r="C51" s="182">
        <f t="shared" si="5"/>
        <v>0</v>
      </c>
      <c r="D51" s="150">
        <v>0</v>
      </c>
      <c r="E51" s="151">
        <v>0</v>
      </c>
      <c r="F51" s="183">
        <f t="shared" si="4"/>
        <v>0</v>
      </c>
      <c r="G51" s="184">
        <f t="shared" si="2"/>
        <v>0</v>
      </c>
      <c r="H51" s="177">
        <f t="shared" si="9"/>
        <v>68.55026805495423</v>
      </c>
      <c r="I51" s="152"/>
      <c r="J51" s="153"/>
      <c r="K51" s="154"/>
      <c r="L51" s="100"/>
    </row>
    <row r="52" spans="1:12" s="155" customFormat="1" ht="12.75" x14ac:dyDescent="0.2">
      <c r="A52" s="156" t="s">
        <v>456</v>
      </c>
      <c r="B52" s="149">
        <v>16.5</v>
      </c>
      <c r="C52" s="182">
        <f t="shared" ref="C52" si="10">IF(OR(E52=0,D52=0),0,(E52/D52))</f>
        <v>0</v>
      </c>
      <c r="D52" s="150">
        <v>0</v>
      </c>
      <c r="E52" s="151">
        <v>0</v>
      </c>
      <c r="F52" s="183">
        <f t="shared" si="4"/>
        <v>0</v>
      </c>
      <c r="G52" s="184">
        <f t="shared" si="2"/>
        <v>0</v>
      </c>
      <c r="H52" s="177">
        <f t="shared" si="9"/>
        <v>31.682897000188923</v>
      </c>
      <c r="I52" s="152"/>
      <c r="J52" s="153"/>
      <c r="K52" s="154"/>
      <c r="L52" s="100"/>
    </row>
    <row r="53" spans="1:12" s="155" customFormat="1" ht="12.75" x14ac:dyDescent="0.2">
      <c r="A53" s="156" t="s">
        <v>457</v>
      </c>
      <c r="B53" s="149">
        <v>71.599999999999994</v>
      </c>
      <c r="C53" s="182">
        <f t="shared" si="5"/>
        <v>0</v>
      </c>
      <c r="D53" s="150">
        <v>0</v>
      </c>
      <c r="E53" s="151">
        <v>0</v>
      </c>
      <c r="F53" s="183">
        <f t="shared" si="4"/>
        <v>0</v>
      </c>
      <c r="G53" s="184">
        <f t="shared" si="2"/>
        <v>0</v>
      </c>
      <c r="H53" s="177">
        <f t="shared" si="9"/>
        <v>137.48457122506224</v>
      </c>
      <c r="I53" s="152"/>
      <c r="J53" s="153"/>
      <c r="K53" s="154"/>
      <c r="L53" s="100"/>
    </row>
    <row r="54" spans="1:12" s="155" customFormat="1" ht="12.75" x14ac:dyDescent="0.2">
      <c r="A54" s="158"/>
      <c r="B54" s="174"/>
      <c r="C54" s="174"/>
      <c r="D54" s="159"/>
      <c r="E54" s="159"/>
      <c r="F54" s="159"/>
      <c r="G54" s="175" t="s">
        <v>121</v>
      </c>
      <c r="H54" s="178" t="s">
        <v>123</v>
      </c>
      <c r="I54" s="160"/>
      <c r="J54" s="161"/>
      <c r="K54" s="218" t="s">
        <v>465</v>
      </c>
      <c r="L54" s="65"/>
    </row>
    <row r="55" spans="1:12" s="155" customFormat="1" ht="12.75" x14ac:dyDescent="0.2">
      <c r="A55" s="163"/>
      <c r="B55" s="174"/>
      <c r="C55" s="174"/>
      <c r="D55" s="159"/>
      <c r="E55" s="159"/>
      <c r="F55" s="159"/>
      <c r="G55" s="181" t="s">
        <v>120</v>
      </c>
      <c r="H55" s="178" t="s">
        <v>124</v>
      </c>
      <c r="I55" s="164"/>
      <c r="J55" s="165"/>
      <c r="K55" s="166"/>
      <c r="L55" s="64"/>
    </row>
    <row r="56" spans="1:12" s="155" customFormat="1" ht="12.75" x14ac:dyDescent="0.2">
      <c r="A56" s="158"/>
      <c r="B56" s="174" t="s">
        <v>118</v>
      </c>
      <c r="C56" s="174"/>
      <c r="D56" s="159"/>
      <c r="E56" s="159">
        <f>SUM(E2:E53)</f>
        <v>531.07400000000007</v>
      </c>
      <c r="F56" s="167">
        <f>SUM(F2:F53)</f>
        <v>553.15149999999994</v>
      </c>
      <c r="G56" s="176">
        <f>IF(OR($E$56=0,$F$56)=0,0,$E$56/$F$56)</f>
        <v>0.96008778788451288</v>
      </c>
      <c r="H56" s="178" t="s">
        <v>119</v>
      </c>
      <c r="I56" s="160"/>
      <c r="J56" s="161"/>
      <c r="K56" s="162"/>
      <c r="L56" s="65"/>
    </row>
    <row r="57" spans="1:12" x14ac:dyDescent="0.25">
      <c r="A57" t="s">
        <v>406</v>
      </c>
    </row>
  </sheetData>
  <sheetProtection selectLockedCells="1"/>
  <pageMargins left="0.7" right="0.7" top="0.75" bottom="0.75" header="0.3" footer="0.3"/>
  <pageSetup paperSize="9" scale="99" fitToWidth="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zoomScaleNormal="100" workbookViewId="0">
      <pane ySplit="1" topLeftCell="A39" activePane="bottomLeft" state="frozen"/>
      <selection pane="bottomLeft" activeCell="A65" sqref="A65"/>
    </sheetView>
  </sheetViews>
  <sheetFormatPr baseColWidth="10" defaultRowHeight="15" x14ac:dyDescent="0.25"/>
  <cols>
    <col min="1" max="1" width="14.85546875" customWidth="1"/>
    <col min="2" max="2" width="7.140625" customWidth="1"/>
    <col min="3" max="3" width="9.85546875" customWidth="1"/>
    <col min="4" max="4" width="9.28515625" customWidth="1"/>
    <col min="5" max="5" width="9.140625" customWidth="1"/>
    <col min="6" max="6" width="9" customWidth="1"/>
    <col min="11" max="11" width="48.42578125" customWidth="1"/>
    <col min="12" max="12" width="15.85546875" customWidth="1"/>
  </cols>
  <sheetData>
    <row r="1" spans="1:12" ht="44.25" customHeight="1" thickBot="1" x14ac:dyDescent="0.3">
      <c r="A1" s="168" t="s">
        <v>0</v>
      </c>
      <c r="B1" s="169" t="s">
        <v>2</v>
      </c>
      <c r="C1" s="120" t="s">
        <v>461</v>
      </c>
      <c r="D1" s="170" t="s">
        <v>401</v>
      </c>
      <c r="E1" s="170" t="s">
        <v>405</v>
      </c>
      <c r="F1" s="170" t="s">
        <v>403</v>
      </c>
      <c r="G1" s="171" t="s">
        <v>402</v>
      </c>
      <c r="H1" s="81" t="s">
        <v>122</v>
      </c>
      <c r="I1" s="179" t="s">
        <v>8</v>
      </c>
      <c r="J1" s="78" t="s">
        <v>125</v>
      </c>
      <c r="K1" s="180" t="s">
        <v>9</v>
      </c>
      <c r="L1" s="79" t="s">
        <v>10</v>
      </c>
    </row>
    <row r="2" spans="1:12" ht="11.1" customHeight="1" x14ac:dyDescent="0.25">
      <c r="A2" s="202" t="s">
        <v>510</v>
      </c>
      <c r="B2" s="203">
        <v>0.63</v>
      </c>
      <c r="C2" s="204">
        <f>IF(OR(E2=0,D2=0),0,(C2/B2))</f>
        <v>0</v>
      </c>
      <c r="D2" s="205">
        <v>0</v>
      </c>
      <c r="E2" s="206">
        <v>0</v>
      </c>
      <c r="F2" s="207">
        <f>C2*D2</f>
        <v>0</v>
      </c>
      <c r="G2" s="208">
        <f>C2/B2</f>
        <v>0</v>
      </c>
      <c r="H2" s="209">
        <f>$G$68*$H$68*B2</f>
        <v>1.2480776140855194</v>
      </c>
      <c r="I2" s="210"/>
      <c r="J2" s="103"/>
      <c r="K2" s="211"/>
      <c r="L2" s="211"/>
    </row>
    <row r="3" spans="1:12" ht="11.1" customHeight="1" x14ac:dyDescent="0.25">
      <c r="A3" s="212" t="s">
        <v>511</v>
      </c>
      <c r="B3" s="203">
        <v>0.75</v>
      </c>
      <c r="C3" s="204">
        <f t="shared" ref="C3:C60" si="0">IF(OR(E3=0,D3=0),0,(E3/D3))</f>
        <v>0</v>
      </c>
      <c r="D3" s="205">
        <v>0</v>
      </c>
      <c r="E3" s="206">
        <v>0</v>
      </c>
      <c r="F3" s="207">
        <f t="shared" ref="F3:F11" si="1">C3*D3</f>
        <v>0</v>
      </c>
      <c r="G3" s="208">
        <f t="shared" ref="G3:G60" si="2">C3/B3</f>
        <v>0</v>
      </c>
      <c r="H3" s="209">
        <f t="shared" ref="H3:H60" si="3">$G$68*$H$68*B3</f>
        <v>1.485806683435142</v>
      </c>
      <c r="I3" s="102"/>
      <c r="J3" s="103"/>
      <c r="K3" s="211"/>
      <c r="L3" s="211"/>
    </row>
    <row r="4" spans="1:12" ht="11.1" customHeight="1" x14ac:dyDescent="0.25">
      <c r="A4" s="212" t="s">
        <v>512</v>
      </c>
      <c r="B4" s="203">
        <v>0.87</v>
      </c>
      <c r="C4" s="204">
        <f t="shared" si="0"/>
        <v>0</v>
      </c>
      <c r="D4" s="205">
        <v>0</v>
      </c>
      <c r="E4" s="206">
        <v>0</v>
      </c>
      <c r="F4" s="207">
        <f t="shared" si="1"/>
        <v>0</v>
      </c>
      <c r="G4" s="208">
        <f t="shared" si="2"/>
        <v>0</v>
      </c>
      <c r="H4" s="209">
        <f t="shared" si="3"/>
        <v>1.7235357527847648</v>
      </c>
      <c r="I4" s="102"/>
      <c r="J4" s="103"/>
      <c r="K4" s="211"/>
      <c r="L4" s="211"/>
    </row>
    <row r="5" spans="1:12" s="237" customFormat="1" ht="11.1" customHeight="1" x14ac:dyDescent="0.25">
      <c r="A5" s="226" t="s">
        <v>513</v>
      </c>
      <c r="B5" s="227">
        <v>0.87</v>
      </c>
      <c r="C5" s="228">
        <f t="shared" si="0"/>
        <v>0</v>
      </c>
      <c r="D5" s="229">
        <v>0</v>
      </c>
      <c r="E5" s="230">
        <v>0</v>
      </c>
      <c r="F5" s="231">
        <f t="shared" si="1"/>
        <v>0</v>
      </c>
      <c r="G5" s="232">
        <f t="shared" si="2"/>
        <v>0</v>
      </c>
      <c r="H5" s="233">
        <f t="shared" si="3"/>
        <v>1.7235357527847648</v>
      </c>
      <c r="I5" s="234"/>
      <c r="J5" s="235"/>
      <c r="K5" s="236"/>
      <c r="L5" s="236"/>
    </row>
    <row r="6" spans="1:12" ht="11.1" customHeight="1" x14ac:dyDescent="0.25">
      <c r="A6" s="212" t="s">
        <v>514</v>
      </c>
      <c r="B6" s="203">
        <v>0.99</v>
      </c>
      <c r="C6" s="204">
        <f t="shared" si="0"/>
        <v>0</v>
      </c>
      <c r="D6" s="205">
        <v>0</v>
      </c>
      <c r="E6" s="206">
        <v>0</v>
      </c>
      <c r="F6" s="207">
        <f t="shared" si="1"/>
        <v>0</v>
      </c>
      <c r="G6" s="208">
        <f t="shared" si="2"/>
        <v>0</v>
      </c>
      <c r="H6" s="209">
        <f t="shared" si="3"/>
        <v>1.9612648221343876</v>
      </c>
      <c r="I6" s="102"/>
      <c r="J6" s="103"/>
      <c r="K6" s="211"/>
      <c r="L6" s="211"/>
    </row>
    <row r="7" spans="1:12" ht="11.1" customHeight="1" x14ac:dyDescent="0.25">
      <c r="A7" s="212" t="s">
        <v>515</v>
      </c>
      <c r="B7" s="203">
        <v>1.28</v>
      </c>
      <c r="C7" s="204">
        <f t="shared" si="0"/>
        <v>0</v>
      </c>
      <c r="D7" s="205">
        <v>0</v>
      </c>
      <c r="E7" s="206">
        <v>0</v>
      </c>
      <c r="F7" s="207">
        <f t="shared" si="1"/>
        <v>0</v>
      </c>
      <c r="G7" s="208">
        <f t="shared" si="2"/>
        <v>0</v>
      </c>
      <c r="H7" s="209">
        <f t="shared" si="3"/>
        <v>2.5357767397293092</v>
      </c>
      <c r="I7" s="102"/>
      <c r="J7" s="103"/>
      <c r="K7" s="211"/>
      <c r="L7" s="211"/>
    </row>
    <row r="8" spans="1:12" ht="11.1" customHeight="1" x14ac:dyDescent="0.25">
      <c r="A8" s="212" t="s">
        <v>516</v>
      </c>
      <c r="B8" s="203">
        <v>1.1000000000000001</v>
      </c>
      <c r="C8" s="204">
        <f t="shared" si="0"/>
        <v>0</v>
      </c>
      <c r="D8" s="205">
        <v>0</v>
      </c>
      <c r="E8" s="206">
        <v>0</v>
      </c>
      <c r="F8" s="207">
        <f t="shared" si="1"/>
        <v>0</v>
      </c>
      <c r="G8" s="208">
        <f t="shared" si="2"/>
        <v>0</v>
      </c>
      <c r="H8" s="209">
        <f t="shared" si="3"/>
        <v>2.179183135704875</v>
      </c>
      <c r="I8" s="102"/>
      <c r="J8" s="103"/>
      <c r="K8" s="211"/>
      <c r="L8" s="211"/>
    </row>
    <row r="9" spans="1:12" s="237" customFormat="1" ht="11.1" customHeight="1" x14ac:dyDescent="0.25">
      <c r="A9" s="226" t="s">
        <v>517</v>
      </c>
      <c r="B9" s="227">
        <v>1.44</v>
      </c>
      <c r="C9" s="228">
        <f t="shared" si="0"/>
        <v>0</v>
      </c>
      <c r="D9" s="229">
        <v>0</v>
      </c>
      <c r="E9" s="230">
        <v>0</v>
      </c>
      <c r="F9" s="231">
        <f t="shared" si="1"/>
        <v>0</v>
      </c>
      <c r="G9" s="232">
        <f t="shared" si="2"/>
        <v>0</v>
      </c>
      <c r="H9" s="233">
        <f t="shared" si="3"/>
        <v>2.8527488321954726</v>
      </c>
      <c r="I9" s="234"/>
      <c r="J9" s="235"/>
      <c r="K9" s="236"/>
      <c r="L9" s="236"/>
    </row>
    <row r="10" spans="1:12" ht="11.1" customHeight="1" x14ac:dyDescent="0.25">
      <c r="A10" s="212" t="s">
        <v>518</v>
      </c>
      <c r="B10" s="203">
        <v>1.1000000000000001</v>
      </c>
      <c r="C10" s="204">
        <f t="shared" si="0"/>
        <v>0</v>
      </c>
      <c r="D10" s="205">
        <v>0</v>
      </c>
      <c r="E10" s="206">
        <v>0</v>
      </c>
      <c r="F10" s="207">
        <f t="shared" si="1"/>
        <v>0</v>
      </c>
      <c r="G10" s="208">
        <f t="shared" si="2"/>
        <v>0</v>
      </c>
      <c r="H10" s="209">
        <f t="shared" si="3"/>
        <v>2.179183135704875</v>
      </c>
      <c r="I10" s="102"/>
      <c r="J10" s="103"/>
      <c r="K10" s="211"/>
      <c r="L10" s="211"/>
    </row>
    <row r="11" spans="1:12" ht="11.1" customHeight="1" x14ac:dyDescent="0.25">
      <c r="A11" s="212" t="s">
        <v>519</v>
      </c>
      <c r="B11" s="203">
        <v>1.34</v>
      </c>
      <c r="C11" s="204">
        <f t="shared" si="0"/>
        <v>0</v>
      </c>
      <c r="D11" s="205">
        <v>0</v>
      </c>
      <c r="E11" s="206">
        <v>0</v>
      </c>
      <c r="F11" s="207">
        <f t="shared" si="1"/>
        <v>0</v>
      </c>
      <c r="G11" s="208">
        <f t="shared" si="2"/>
        <v>0</v>
      </c>
      <c r="H11" s="209">
        <f t="shared" si="3"/>
        <v>2.6546412744041206</v>
      </c>
      <c r="I11" s="102"/>
      <c r="J11" s="103"/>
      <c r="K11" s="211"/>
      <c r="L11" s="211"/>
    </row>
    <row r="12" spans="1:12" ht="11.1" customHeight="1" x14ac:dyDescent="0.25">
      <c r="A12" s="212" t="s">
        <v>520</v>
      </c>
      <c r="B12" s="203">
        <v>1.75</v>
      </c>
      <c r="C12" s="204">
        <f t="shared" si="0"/>
        <v>0</v>
      </c>
      <c r="D12" s="205">
        <v>0</v>
      </c>
      <c r="E12" s="206">
        <v>0</v>
      </c>
      <c r="F12" s="207">
        <f>B12*D12</f>
        <v>0</v>
      </c>
      <c r="G12" s="208">
        <f t="shared" si="2"/>
        <v>0</v>
      </c>
      <c r="H12" s="209">
        <f t="shared" si="3"/>
        <v>3.466882261348665</v>
      </c>
      <c r="I12" s="102"/>
      <c r="J12" s="103"/>
      <c r="K12" s="211"/>
      <c r="L12" s="211"/>
    </row>
    <row r="13" spans="1:12" s="237" customFormat="1" ht="11.1" customHeight="1" x14ac:dyDescent="0.25">
      <c r="A13" s="226" t="s">
        <v>521</v>
      </c>
      <c r="B13" s="227">
        <v>2.39</v>
      </c>
      <c r="C13" s="228">
        <f t="shared" si="0"/>
        <v>0</v>
      </c>
      <c r="D13" s="229">
        <v>0</v>
      </c>
      <c r="E13" s="230">
        <v>0</v>
      </c>
      <c r="F13" s="231">
        <f t="shared" ref="F13:F60" si="4">B13*D13</f>
        <v>0</v>
      </c>
      <c r="G13" s="232">
        <f t="shared" si="2"/>
        <v>0</v>
      </c>
      <c r="H13" s="233">
        <f t="shared" si="3"/>
        <v>4.73477063121332</v>
      </c>
      <c r="I13" s="234"/>
      <c r="J13" s="235"/>
      <c r="K13" s="236"/>
      <c r="L13" s="236"/>
    </row>
    <row r="14" spans="1:12" ht="11.1" customHeight="1" x14ac:dyDescent="0.25">
      <c r="A14" s="212" t="s">
        <v>522</v>
      </c>
      <c r="B14" s="203">
        <v>1.91</v>
      </c>
      <c r="C14" s="204">
        <f t="shared" si="0"/>
        <v>0</v>
      </c>
      <c r="D14" s="205">
        <v>0</v>
      </c>
      <c r="E14" s="206">
        <v>0</v>
      </c>
      <c r="F14" s="207">
        <f t="shared" si="4"/>
        <v>0</v>
      </c>
      <c r="G14" s="208">
        <f t="shared" si="2"/>
        <v>0</v>
      </c>
      <c r="H14" s="209">
        <f t="shared" si="3"/>
        <v>3.7838543538148284</v>
      </c>
      <c r="I14" s="102"/>
      <c r="J14" s="103"/>
      <c r="K14" s="211"/>
      <c r="L14" s="211"/>
    </row>
    <row r="15" spans="1:12" ht="11.1" customHeight="1" x14ac:dyDescent="0.25">
      <c r="A15" s="212" t="s">
        <v>523</v>
      </c>
      <c r="B15" s="203">
        <v>2.0699999999999998</v>
      </c>
      <c r="C15" s="204">
        <f t="shared" si="0"/>
        <v>0</v>
      </c>
      <c r="D15" s="205">
        <v>0</v>
      </c>
      <c r="E15" s="206">
        <v>0</v>
      </c>
      <c r="F15" s="207">
        <f t="shared" si="4"/>
        <v>0</v>
      </c>
      <c r="G15" s="208">
        <f t="shared" si="2"/>
        <v>0</v>
      </c>
      <c r="H15" s="209">
        <f t="shared" si="3"/>
        <v>4.1008264462809914</v>
      </c>
      <c r="I15" s="102"/>
      <c r="J15" s="103"/>
      <c r="K15" s="211"/>
      <c r="L15" s="211"/>
    </row>
    <row r="16" spans="1:12" ht="11.1" customHeight="1" x14ac:dyDescent="0.25">
      <c r="A16" s="212" t="s">
        <v>524</v>
      </c>
      <c r="B16" s="203">
        <v>2.86</v>
      </c>
      <c r="C16" s="204">
        <f t="shared" si="0"/>
        <v>0</v>
      </c>
      <c r="D16" s="205">
        <v>0</v>
      </c>
      <c r="E16" s="206">
        <v>0</v>
      </c>
      <c r="F16" s="207">
        <f t="shared" si="4"/>
        <v>0</v>
      </c>
      <c r="G16" s="208">
        <f t="shared" si="2"/>
        <v>0</v>
      </c>
      <c r="H16" s="209">
        <f t="shared" si="3"/>
        <v>5.6658761528326744</v>
      </c>
      <c r="I16" s="102"/>
      <c r="J16" s="103"/>
      <c r="K16" s="211"/>
      <c r="L16" s="211"/>
    </row>
    <row r="17" spans="1:12" s="237" customFormat="1" ht="11.1" customHeight="1" x14ac:dyDescent="0.25">
      <c r="A17" s="226" t="s">
        <v>525</v>
      </c>
      <c r="B17" s="227">
        <v>2.0699999999999998</v>
      </c>
      <c r="C17" s="228">
        <f t="shared" si="0"/>
        <v>2.0504132231404957</v>
      </c>
      <c r="D17" s="229">
        <v>12.1</v>
      </c>
      <c r="E17" s="230">
        <v>24.81</v>
      </c>
      <c r="F17" s="231">
        <f t="shared" si="4"/>
        <v>25.046999999999997</v>
      </c>
      <c r="G17" s="232">
        <f t="shared" si="2"/>
        <v>0.99053778895676126</v>
      </c>
      <c r="H17" s="233">
        <f t="shared" si="3"/>
        <v>4.1008264462809914</v>
      </c>
      <c r="I17" s="234">
        <v>43333</v>
      </c>
      <c r="J17" s="235" t="s">
        <v>462</v>
      </c>
      <c r="K17" s="236" t="s">
        <v>463</v>
      </c>
      <c r="L17" s="236" t="s">
        <v>464</v>
      </c>
    </row>
    <row r="18" spans="1:12" ht="11.1" customHeight="1" x14ac:dyDescent="0.25">
      <c r="A18" s="212" t="s">
        <v>526</v>
      </c>
      <c r="B18" s="203">
        <v>2.2200000000000002</v>
      </c>
      <c r="C18" s="204">
        <f t="shared" si="0"/>
        <v>0</v>
      </c>
      <c r="D18" s="205">
        <v>0</v>
      </c>
      <c r="E18" s="206">
        <v>0</v>
      </c>
      <c r="F18" s="207">
        <f t="shared" si="4"/>
        <v>0</v>
      </c>
      <c r="G18" s="208">
        <f t="shared" si="2"/>
        <v>0</v>
      </c>
      <c r="H18" s="209">
        <f t="shared" si="3"/>
        <v>4.3979877829680207</v>
      </c>
      <c r="I18" s="210"/>
      <c r="J18" s="103"/>
      <c r="K18" s="211"/>
      <c r="L18" s="211"/>
    </row>
    <row r="19" spans="1:12" ht="11.1" customHeight="1" x14ac:dyDescent="0.25">
      <c r="A19" s="212" t="s">
        <v>527</v>
      </c>
      <c r="B19" s="203">
        <v>3.1</v>
      </c>
      <c r="C19" s="204">
        <f t="shared" si="0"/>
        <v>0</v>
      </c>
      <c r="D19" s="205">
        <v>0</v>
      </c>
      <c r="E19" s="206">
        <v>0</v>
      </c>
      <c r="F19" s="207">
        <f t="shared" si="4"/>
        <v>0</v>
      </c>
      <c r="G19" s="208">
        <f t="shared" si="2"/>
        <v>0</v>
      </c>
      <c r="H19" s="209">
        <f t="shared" si="3"/>
        <v>6.1413342915319209</v>
      </c>
      <c r="I19" s="102"/>
      <c r="J19" s="103"/>
      <c r="K19" s="211"/>
      <c r="L19" s="211"/>
    </row>
    <row r="20" spans="1:12" ht="11.1" customHeight="1" x14ac:dyDescent="0.25">
      <c r="A20" s="212" t="s">
        <v>528</v>
      </c>
      <c r="B20" s="203">
        <v>2.38</v>
      </c>
      <c r="C20" s="204">
        <f t="shared" si="0"/>
        <v>0</v>
      </c>
      <c r="D20" s="205">
        <v>0</v>
      </c>
      <c r="E20" s="206">
        <v>0</v>
      </c>
      <c r="F20" s="207">
        <f t="shared" si="4"/>
        <v>0</v>
      </c>
      <c r="G20" s="208">
        <f t="shared" si="2"/>
        <v>0</v>
      </c>
      <c r="H20" s="209">
        <f t="shared" si="3"/>
        <v>4.7149598754341842</v>
      </c>
      <c r="I20" s="210"/>
      <c r="J20" s="103"/>
      <c r="K20" s="211"/>
      <c r="L20" s="211"/>
    </row>
    <row r="21" spans="1:12" s="237" customFormat="1" ht="11.1" customHeight="1" x14ac:dyDescent="0.25">
      <c r="A21" s="226" t="s">
        <v>529</v>
      </c>
      <c r="B21" s="227">
        <v>3.33</v>
      </c>
      <c r="C21" s="228">
        <f t="shared" si="0"/>
        <v>0</v>
      </c>
      <c r="D21" s="229">
        <v>0</v>
      </c>
      <c r="E21" s="230">
        <v>0</v>
      </c>
      <c r="F21" s="231">
        <f t="shared" si="4"/>
        <v>0</v>
      </c>
      <c r="G21" s="232">
        <f t="shared" si="2"/>
        <v>0</v>
      </c>
      <c r="H21" s="233">
        <f t="shared" si="3"/>
        <v>6.5969816744520307</v>
      </c>
      <c r="I21" s="238"/>
      <c r="J21" s="235"/>
      <c r="K21" s="236"/>
      <c r="L21" s="236"/>
    </row>
    <row r="22" spans="1:12" ht="11.1" customHeight="1" x14ac:dyDescent="0.25">
      <c r="A22" s="212" t="s">
        <v>530</v>
      </c>
      <c r="B22" s="203">
        <v>3.85</v>
      </c>
      <c r="C22" s="204">
        <f t="shared" si="0"/>
        <v>0</v>
      </c>
      <c r="D22" s="205">
        <v>0</v>
      </c>
      <c r="E22" s="206">
        <v>0</v>
      </c>
      <c r="F22" s="207">
        <f t="shared" si="4"/>
        <v>0</v>
      </c>
      <c r="G22" s="208">
        <f t="shared" si="2"/>
        <v>0</v>
      </c>
      <c r="H22" s="209">
        <f t="shared" si="3"/>
        <v>7.6271409749670624</v>
      </c>
      <c r="I22" s="210"/>
      <c r="J22" s="103"/>
      <c r="K22" s="211"/>
      <c r="L22" s="211"/>
    </row>
    <row r="23" spans="1:12" ht="11.1" customHeight="1" x14ac:dyDescent="0.25">
      <c r="A23" s="212" t="s">
        <v>531</v>
      </c>
      <c r="B23" s="203">
        <v>2.38</v>
      </c>
      <c r="C23" s="204">
        <f t="shared" si="0"/>
        <v>0</v>
      </c>
      <c r="D23" s="205">
        <v>0</v>
      </c>
      <c r="E23" s="206">
        <v>0</v>
      </c>
      <c r="F23" s="207">
        <f t="shared" si="4"/>
        <v>0</v>
      </c>
      <c r="G23" s="208">
        <f t="shared" si="2"/>
        <v>0</v>
      </c>
      <c r="H23" s="209">
        <f t="shared" si="3"/>
        <v>4.7149598754341842</v>
      </c>
      <c r="I23" s="210"/>
      <c r="J23" s="103"/>
      <c r="K23" s="211"/>
      <c r="L23" s="211"/>
    </row>
    <row r="24" spans="1:12" ht="11.1" customHeight="1" x14ac:dyDescent="0.25">
      <c r="A24" s="212" t="s">
        <v>532</v>
      </c>
      <c r="B24" s="203">
        <v>2.69</v>
      </c>
      <c r="C24" s="204">
        <f t="shared" si="0"/>
        <v>0</v>
      </c>
      <c r="D24" s="205">
        <v>0</v>
      </c>
      <c r="E24" s="206">
        <v>0</v>
      </c>
      <c r="F24" s="207">
        <f t="shared" si="4"/>
        <v>0</v>
      </c>
      <c r="G24" s="208">
        <f t="shared" si="2"/>
        <v>0</v>
      </c>
      <c r="H24" s="209">
        <f t="shared" si="3"/>
        <v>5.3290933045873761</v>
      </c>
      <c r="I24" s="102"/>
      <c r="J24" s="103"/>
      <c r="K24" s="211"/>
      <c r="L24" s="211"/>
    </row>
    <row r="25" spans="1:12" s="237" customFormat="1" ht="11.1" customHeight="1" x14ac:dyDescent="0.25">
      <c r="A25" s="226" t="s">
        <v>533</v>
      </c>
      <c r="B25" s="227">
        <v>3.8</v>
      </c>
      <c r="C25" s="228">
        <f t="shared" si="0"/>
        <v>0</v>
      </c>
      <c r="D25" s="229">
        <v>0</v>
      </c>
      <c r="E25" s="230">
        <v>0</v>
      </c>
      <c r="F25" s="231">
        <f t="shared" si="4"/>
        <v>0</v>
      </c>
      <c r="G25" s="232">
        <f t="shared" si="2"/>
        <v>0</v>
      </c>
      <c r="H25" s="233">
        <f t="shared" si="3"/>
        <v>7.528087196071386</v>
      </c>
      <c r="I25" s="238"/>
      <c r="J25" s="235"/>
      <c r="K25" s="236"/>
      <c r="L25" s="236"/>
    </row>
    <row r="26" spans="1:12" ht="11.1" customHeight="1" x14ac:dyDescent="0.25">
      <c r="A26" s="212" t="s">
        <v>534</v>
      </c>
      <c r="B26" s="203">
        <v>3.01</v>
      </c>
      <c r="C26" s="204">
        <f t="shared" si="0"/>
        <v>0</v>
      </c>
      <c r="D26" s="205">
        <v>0</v>
      </c>
      <c r="E26" s="206">
        <v>0</v>
      </c>
      <c r="F26" s="207">
        <f t="shared" si="4"/>
        <v>0</v>
      </c>
      <c r="G26" s="208">
        <f t="shared" si="2"/>
        <v>0</v>
      </c>
      <c r="H26" s="209">
        <f t="shared" si="3"/>
        <v>5.9630374895197029</v>
      </c>
      <c r="I26" s="210"/>
      <c r="J26" s="103"/>
      <c r="K26" s="211"/>
      <c r="L26" s="211"/>
    </row>
    <row r="27" spans="1:12" ht="11.1" customHeight="1" x14ac:dyDescent="0.25">
      <c r="A27" s="212" t="s">
        <v>535</v>
      </c>
      <c r="B27" s="203">
        <v>4.28</v>
      </c>
      <c r="C27" s="204">
        <f t="shared" si="0"/>
        <v>0</v>
      </c>
      <c r="D27" s="205">
        <v>0</v>
      </c>
      <c r="E27" s="206">
        <v>0</v>
      </c>
      <c r="F27" s="207">
        <f t="shared" si="4"/>
        <v>0</v>
      </c>
      <c r="G27" s="208">
        <f t="shared" si="2"/>
        <v>0</v>
      </c>
      <c r="H27" s="209">
        <f t="shared" si="3"/>
        <v>8.4790034734698772</v>
      </c>
      <c r="I27" s="210"/>
      <c r="J27" s="103"/>
      <c r="K27" s="211"/>
      <c r="L27" s="211"/>
    </row>
    <row r="28" spans="1:12" ht="11.1" customHeight="1" x14ac:dyDescent="0.25">
      <c r="A28" s="212" t="s">
        <v>536</v>
      </c>
      <c r="B28" s="203">
        <v>5.22</v>
      </c>
      <c r="C28" s="204">
        <f t="shared" si="0"/>
        <v>0</v>
      </c>
      <c r="D28" s="205">
        <v>0</v>
      </c>
      <c r="E28" s="206">
        <v>0</v>
      </c>
      <c r="F28" s="207">
        <f t="shared" si="4"/>
        <v>0</v>
      </c>
      <c r="G28" s="208">
        <f t="shared" si="2"/>
        <v>0</v>
      </c>
      <c r="H28" s="209">
        <f t="shared" si="3"/>
        <v>10.341214516708588</v>
      </c>
      <c r="I28" s="102"/>
      <c r="J28" s="103"/>
      <c r="K28" s="211"/>
      <c r="L28" s="211"/>
    </row>
    <row r="29" spans="1:12" s="237" customFormat="1" ht="11.1" customHeight="1" x14ac:dyDescent="0.25">
      <c r="A29" s="226" t="s">
        <v>537</v>
      </c>
      <c r="B29" s="227">
        <v>7.76</v>
      </c>
      <c r="C29" s="228">
        <f t="shared" si="0"/>
        <v>0</v>
      </c>
      <c r="D29" s="229">
        <v>0</v>
      </c>
      <c r="E29" s="230">
        <v>0</v>
      </c>
      <c r="F29" s="231">
        <f t="shared" si="4"/>
        <v>0</v>
      </c>
      <c r="G29" s="232">
        <f t="shared" si="2"/>
        <v>0</v>
      </c>
      <c r="H29" s="233">
        <f t="shared" si="3"/>
        <v>15.373146484608936</v>
      </c>
      <c r="I29" s="238"/>
      <c r="J29" s="235"/>
      <c r="K29" s="236"/>
      <c r="L29" s="236"/>
    </row>
    <row r="30" spans="1:12" ht="11.1" customHeight="1" x14ac:dyDescent="0.25">
      <c r="A30" s="212" t="s">
        <v>538</v>
      </c>
      <c r="B30" s="203">
        <v>3.03</v>
      </c>
      <c r="C30" s="204">
        <f t="shared" si="0"/>
        <v>0</v>
      </c>
      <c r="D30" s="205">
        <v>0</v>
      </c>
      <c r="E30" s="206">
        <v>0</v>
      </c>
      <c r="F30" s="207">
        <f t="shared" si="4"/>
        <v>0</v>
      </c>
      <c r="G30" s="208">
        <f t="shared" si="2"/>
        <v>0</v>
      </c>
      <c r="H30" s="209">
        <f t="shared" si="3"/>
        <v>6.0026590010779737</v>
      </c>
      <c r="I30" s="102"/>
      <c r="J30" s="103"/>
      <c r="K30" s="211"/>
      <c r="L30" s="211"/>
    </row>
    <row r="31" spans="1:12" ht="11.1" customHeight="1" x14ac:dyDescent="0.25">
      <c r="A31" s="212" t="s">
        <v>539</v>
      </c>
      <c r="B31" s="203">
        <v>3.64</v>
      </c>
      <c r="C31" s="204">
        <f t="shared" si="0"/>
        <v>0</v>
      </c>
      <c r="D31" s="205">
        <v>0</v>
      </c>
      <c r="E31" s="206">
        <v>0</v>
      </c>
      <c r="F31" s="207">
        <f t="shared" si="4"/>
        <v>0</v>
      </c>
      <c r="G31" s="208">
        <f t="shared" si="2"/>
        <v>0</v>
      </c>
      <c r="H31" s="209">
        <f t="shared" si="3"/>
        <v>7.2111151036052226</v>
      </c>
      <c r="I31" s="210"/>
      <c r="J31" s="103"/>
      <c r="K31" s="211"/>
      <c r="L31" s="211"/>
    </row>
    <row r="32" spans="1:12" ht="11.1" customHeight="1" x14ac:dyDescent="0.25">
      <c r="A32" s="212" t="s">
        <v>540</v>
      </c>
      <c r="B32" s="203">
        <v>5.22</v>
      </c>
      <c r="C32" s="204">
        <f t="shared" si="0"/>
        <v>0</v>
      </c>
      <c r="D32" s="205">
        <v>0</v>
      </c>
      <c r="E32" s="206">
        <v>0</v>
      </c>
      <c r="F32" s="207">
        <f t="shared" si="4"/>
        <v>0</v>
      </c>
      <c r="G32" s="208">
        <f t="shared" si="2"/>
        <v>0</v>
      </c>
      <c r="H32" s="209">
        <f t="shared" si="3"/>
        <v>10.341214516708588</v>
      </c>
      <c r="I32" s="210"/>
      <c r="J32" s="103"/>
      <c r="K32" s="211"/>
      <c r="L32" s="211"/>
    </row>
    <row r="33" spans="1:12" s="237" customFormat="1" ht="11.1" customHeight="1" x14ac:dyDescent="0.25">
      <c r="A33" s="226" t="s">
        <v>541</v>
      </c>
      <c r="B33" s="227">
        <v>7.76</v>
      </c>
      <c r="C33" s="228">
        <f t="shared" si="0"/>
        <v>0</v>
      </c>
      <c r="D33" s="229">
        <v>0</v>
      </c>
      <c r="E33" s="230">
        <v>0</v>
      </c>
      <c r="F33" s="231">
        <f t="shared" si="4"/>
        <v>0</v>
      </c>
      <c r="G33" s="232">
        <f t="shared" si="2"/>
        <v>0</v>
      </c>
      <c r="H33" s="233">
        <f t="shared" si="3"/>
        <v>15.373146484608936</v>
      </c>
      <c r="I33" s="238"/>
      <c r="J33" s="235"/>
      <c r="K33" s="236"/>
      <c r="L33" s="236"/>
    </row>
    <row r="34" spans="1:12" ht="11.1" customHeight="1" x14ac:dyDescent="0.25">
      <c r="A34" s="212" t="s">
        <v>542</v>
      </c>
      <c r="B34" s="203">
        <v>5.69</v>
      </c>
      <c r="C34" s="204">
        <f t="shared" si="0"/>
        <v>0</v>
      </c>
      <c r="D34" s="205">
        <v>0</v>
      </c>
      <c r="E34" s="206">
        <v>0</v>
      </c>
      <c r="F34" s="207">
        <f t="shared" si="4"/>
        <v>0</v>
      </c>
      <c r="G34" s="208">
        <f t="shared" si="2"/>
        <v>0</v>
      </c>
      <c r="H34" s="209">
        <f t="shared" si="3"/>
        <v>11.272320038327946</v>
      </c>
      <c r="I34" s="210"/>
      <c r="J34" s="103"/>
      <c r="K34" s="211"/>
      <c r="L34" s="211"/>
    </row>
    <row r="35" spans="1:12" ht="11.1" customHeight="1" x14ac:dyDescent="0.25">
      <c r="A35" s="212" t="s">
        <v>543</v>
      </c>
      <c r="B35" s="203">
        <v>7.66</v>
      </c>
      <c r="C35" s="204">
        <f t="shared" si="0"/>
        <v>0</v>
      </c>
      <c r="D35" s="205">
        <v>0</v>
      </c>
      <c r="E35" s="206">
        <v>0</v>
      </c>
      <c r="F35" s="207">
        <f t="shared" si="4"/>
        <v>0</v>
      </c>
      <c r="G35" s="208">
        <f t="shared" si="2"/>
        <v>0</v>
      </c>
      <c r="H35" s="209">
        <f t="shared" si="3"/>
        <v>15.175038926817585</v>
      </c>
      <c r="I35" s="210"/>
      <c r="J35" s="103"/>
      <c r="K35" s="211"/>
      <c r="L35" s="211"/>
    </row>
    <row r="36" spans="1:12" ht="11.1" customHeight="1" x14ac:dyDescent="0.25">
      <c r="A36" s="212" t="s">
        <v>544</v>
      </c>
      <c r="B36" s="203">
        <v>3.65</v>
      </c>
      <c r="C36" s="204">
        <f t="shared" si="0"/>
        <v>0</v>
      </c>
      <c r="D36" s="205">
        <v>0</v>
      </c>
      <c r="E36" s="206">
        <v>0</v>
      </c>
      <c r="F36" s="207">
        <f t="shared" si="4"/>
        <v>0</v>
      </c>
      <c r="G36" s="208">
        <f t="shared" si="2"/>
        <v>0</v>
      </c>
      <c r="H36" s="209">
        <f t="shared" si="3"/>
        <v>7.2309258593843575</v>
      </c>
      <c r="I36" s="210"/>
      <c r="J36" s="103"/>
      <c r="K36" s="211"/>
      <c r="L36" s="211"/>
    </row>
    <row r="37" spans="1:12" s="237" customFormat="1" ht="11.1" customHeight="1" x14ac:dyDescent="0.25">
      <c r="A37" s="226" t="s">
        <v>545</v>
      </c>
      <c r="B37" s="227">
        <v>4.26</v>
      </c>
      <c r="C37" s="228">
        <f t="shared" si="0"/>
        <v>0</v>
      </c>
      <c r="D37" s="229">
        <v>0</v>
      </c>
      <c r="E37" s="230">
        <v>0</v>
      </c>
      <c r="F37" s="231">
        <f t="shared" si="4"/>
        <v>0</v>
      </c>
      <c r="G37" s="232">
        <f t="shared" si="2"/>
        <v>0</v>
      </c>
      <c r="H37" s="233">
        <f t="shared" si="3"/>
        <v>8.4393819619116073</v>
      </c>
      <c r="I37" s="238"/>
      <c r="J37" s="235"/>
      <c r="K37" s="236"/>
      <c r="L37" s="236"/>
    </row>
    <row r="38" spans="1:12" ht="11.1" customHeight="1" x14ac:dyDescent="0.25">
      <c r="A38" s="212" t="s">
        <v>546</v>
      </c>
      <c r="B38" s="203">
        <v>6.16</v>
      </c>
      <c r="C38" s="204">
        <f t="shared" si="0"/>
        <v>0</v>
      </c>
      <c r="D38" s="205">
        <v>0</v>
      </c>
      <c r="E38" s="206">
        <v>0</v>
      </c>
      <c r="F38" s="207">
        <f t="shared" si="4"/>
        <v>0</v>
      </c>
      <c r="G38" s="208">
        <f t="shared" si="2"/>
        <v>0</v>
      </c>
      <c r="H38" s="209">
        <f t="shared" si="3"/>
        <v>12.2034255599473</v>
      </c>
      <c r="I38" s="210"/>
      <c r="J38" s="103"/>
      <c r="K38" s="211"/>
      <c r="L38" s="211"/>
    </row>
    <row r="39" spans="1:12" ht="11.1" customHeight="1" x14ac:dyDescent="0.25">
      <c r="A39" s="212" t="s">
        <v>547</v>
      </c>
      <c r="B39" s="203">
        <v>8.02</v>
      </c>
      <c r="C39" s="204">
        <f t="shared" si="0"/>
        <v>0</v>
      </c>
      <c r="D39" s="205">
        <v>0</v>
      </c>
      <c r="E39" s="206">
        <v>0</v>
      </c>
      <c r="F39" s="207">
        <f t="shared" si="4"/>
        <v>0</v>
      </c>
      <c r="G39" s="208">
        <f t="shared" si="2"/>
        <v>0</v>
      </c>
      <c r="H39" s="209">
        <f t="shared" si="3"/>
        <v>15.888226134866452</v>
      </c>
      <c r="I39" s="210"/>
      <c r="J39" s="103"/>
      <c r="K39" s="211"/>
      <c r="L39" s="211"/>
    </row>
    <row r="40" spans="1:12" ht="11.1" customHeight="1" x14ac:dyDescent="0.25">
      <c r="A40" s="212" t="s">
        <v>548</v>
      </c>
      <c r="B40" s="203">
        <v>6.63</v>
      </c>
      <c r="C40" s="204">
        <f t="shared" si="0"/>
        <v>0</v>
      </c>
      <c r="D40" s="205">
        <v>0</v>
      </c>
      <c r="E40" s="206">
        <v>0</v>
      </c>
      <c r="F40" s="207">
        <f t="shared" si="4"/>
        <v>0</v>
      </c>
      <c r="G40" s="208">
        <f t="shared" si="2"/>
        <v>0</v>
      </c>
      <c r="H40" s="209">
        <f t="shared" si="3"/>
        <v>13.134531081566655</v>
      </c>
      <c r="I40" s="210"/>
      <c r="J40" s="103"/>
      <c r="K40" s="211"/>
      <c r="L40" s="211"/>
    </row>
    <row r="41" spans="1:12" s="237" customFormat="1" ht="11.1" customHeight="1" x14ac:dyDescent="0.25">
      <c r="A41" s="226" t="s">
        <v>549</v>
      </c>
      <c r="B41" s="227">
        <v>9.07</v>
      </c>
      <c r="C41" s="228">
        <f t="shared" si="0"/>
        <v>0</v>
      </c>
      <c r="D41" s="229">
        <v>0</v>
      </c>
      <c r="E41" s="230">
        <v>0</v>
      </c>
      <c r="F41" s="231">
        <f t="shared" si="4"/>
        <v>0</v>
      </c>
      <c r="G41" s="232">
        <f t="shared" si="2"/>
        <v>0</v>
      </c>
      <c r="H41" s="233">
        <f t="shared" si="3"/>
        <v>17.968355491675652</v>
      </c>
      <c r="I41" s="238"/>
      <c r="J41" s="235"/>
      <c r="K41" s="236"/>
      <c r="L41" s="236"/>
    </row>
    <row r="42" spans="1:12" ht="11.1" customHeight="1" x14ac:dyDescent="0.25">
      <c r="A42" s="212" t="s">
        <v>550</v>
      </c>
      <c r="B42" s="203">
        <v>7.1</v>
      </c>
      <c r="C42" s="204">
        <f t="shared" si="0"/>
        <v>0</v>
      </c>
      <c r="D42" s="205">
        <v>0</v>
      </c>
      <c r="E42" s="206">
        <v>0</v>
      </c>
      <c r="F42" s="207">
        <f t="shared" si="4"/>
        <v>0</v>
      </c>
      <c r="G42" s="208">
        <f t="shared" si="2"/>
        <v>0</v>
      </c>
      <c r="H42" s="209">
        <f t="shared" si="3"/>
        <v>14.065636603186011</v>
      </c>
      <c r="I42" s="210"/>
      <c r="J42" s="103"/>
      <c r="K42" s="211"/>
      <c r="L42" s="211"/>
    </row>
    <row r="43" spans="1:12" ht="11.1" customHeight="1" x14ac:dyDescent="0.25">
      <c r="A43" s="212" t="s">
        <v>551</v>
      </c>
      <c r="B43" s="203">
        <v>9.2799999999999994</v>
      </c>
      <c r="C43" s="204">
        <f t="shared" si="0"/>
        <v>0</v>
      </c>
      <c r="D43" s="205">
        <v>0</v>
      </c>
      <c r="E43" s="206">
        <v>0</v>
      </c>
      <c r="F43" s="207">
        <f t="shared" si="4"/>
        <v>0</v>
      </c>
      <c r="G43" s="208">
        <f t="shared" si="2"/>
        <v>0</v>
      </c>
      <c r="H43" s="209">
        <f t="shared" si="3"/>
        <v>18.384381363037491</v>
      </c>
      <c r="I43" s="210"/>
      <c r="J43" s="103"/>
      <c r="K43" s="211"/>
      <c r="L43" s="211"/>
    </row>
    <row r="44" spans="1:12" ht="11.1" customHeight="1" x14ac:dyDescent="0.25">
      <c r="A44" s="212" t="s">
        <v>552</v>
      </c>
      <c r="B44" s="203">
        <v>7.1</v>
      </c>
      <c r="C44" s="204">
        <f t="shared" si="0"/>
        <v>0</v>
      </c>
      <c r="D44" s="205">
        <v>0</v>
      </c>
      <c r="E44" s="206">
        <v>0</v>
      </c>
      <c r="F44" s="207">
        <f t="shared" si="4"/>
        <v>0</v>
      </c>
      <c r="G44" s="208">
        <f t="shared" si="2"/>
        <v>0</v>
      </c>
      <c r="H44" s="209">
        <f t="shared" si="3"/>
        <v>14.065636603186011</v>
      </c>
      <c r="I44" s="210"/>
      <c r="J44" s="103"/>
      <c r="K44" s="211"/>
      <c r="L44" s="211"/>
    </row>
    <row r="45" spans="1:12" s="237" customFormat="1" ht="11.1" customHeight="1" x14ac:dyDescent="0.25">
      <c r="A45" s="226" t="s">
        <v>553</v>
      </c>
      <c r="B45" s="227">
        <v>9.2799999999999994</v>
      </c>
      <c r="C45" s="228">
        <f t="shared" si="0"/>
        <v>0</v>
      </c>
      <c r="D45" s="229">
        <v>0</v>
      </c>
      <c r="E45" s="230">
        <v>0</v>
      </c>
      <c r="F45" s="231">
        <f t="shared" si="4"/>
        <v>0</v>
      </c>
      <c r="G45" s="232">
        <f t="shared" si="2"/>
        <v>0</v>
      </c>
      <c r="H45" s="233">
        <f t="shared" si="3"/>
        <v>18.384381363037491</v>
      </c>
      <c r="I45" s="238"/>
      <c r="J45" s="235"/>
      <c r="K45" s="236"/>
      <c r="L45" s="236"/>
    </row>
    <row r="46" spans="1:12" ht="11.1" customHeight="1" x14ac:dyDescent="0.25">
      <c r="A46" s="212" t="s">
        <v>554</v>
      </c>
      <c r="B46" s="203">
        <v>8.0399999999999991</v>
      </c>
      <c r="C46" s="204">
        <f t="shared" si="0"/>
        <v>0</v>
      </c>
      <c r="D46" s="205">
        <v>0</v>
      </c>
      <c r="E46" s="206">
        <v>0</v>
      </c>
      <c r="F46" s="207">
        <f t="shared" si="4"/>
        <v>0</v>
      </c>
      <c r="G46" s="208">
        <f t="shared" si="2"/>
        <v>0</v>
      </c>
      <c r="H46" s="209">
        <f t="shared" si="3"/>
        <v>15.927847646424722</v>
      </c>
      <c r="I46" s="210"/>
      <c r="J46" s="103"/>
      <c r="K46" s="211"/>
      <c r="L46" s="211"/>
    </row>
    <row r="47" spans="1:12" ht="11.1" customHeight="1" x14ac:dyDescent="0.25">
      <c r="A47" s="212" t="s">
        <v>555</v>
      </c>
      <c r="B47" s="203">
        <v>10.5</v>
      </c>
      <c r="C47" s="204">
        <f t="shared" si="0"/>
        <v>0</v>
      </c>
      <c r="D47" s="205">
        <v>0</v>
      </c>
      <c r="E47" s="206">
        <v>0</v>
      </c>
      <c r="F47" s="207">
        <f t="shared" si="4"/>
        <v>0</v>
      </c>
      <c r="G47" s="208">
        <f t="shared" si="2"/>
        <v>0</v>
      </c>
      <c r="H47" s="209">
        <f t="shared" si="3"/>
        <v>20.801293568091989</v>
      </c>
      <c r="I47" s="210"/>
      <c r="J47" s="103"/>
      <c r="K47" s="211"/>
      <c r="L47" s="211"/>
    </row>
    <row r="48" spans="1:12" ht="11.1" customHeight="1" x14ac:dyDescent="0.25">
      <c r="A48" s="212" t="s">
        <v>556</v>
      </c>
      <c r="B48" s="203">
        <v>12.7</v>
      </c>
      <c r="C48" s="204">
        <f t="shared" si="0"/>
        <v>0</v>
      </c>
      <c r="D48" s="205">
        <v>0</v>
      </c>
      <c r="E48" s="206">
        <v>0</v>
      </c>
      <c r="F48" s="207">
        <f t="shared" si="4"/>
        <v>0</v>
      </c>
      <c r="G48" s="208">
        <f t="shared" si="2"/>
        <v>0</v>
      </c>
      <c r="H48" s="209">
        <f t="shared" si="3"/>
        <v>25.159659839501739</v>
      </c>
      <c r="I48" s="210"/>
      <c r="J48" s="103"/>
      <c r="K48" s="211"/>
      <c r="L48" s="211"/>
    </row>
    <row r="49" spans="1:12" s="237" customFormat="1" ht="11.1" customHeight="1" x14ac:dyDescent="0.25">
      <c r="A49" s="226" t="s">
        <v>557</v>
      </c>
      <c r="B49" s="227">
        <v>15.7</v>
      </c>
      <c r="C49" s="228">
        <f t="shared" si="0"/>
        <v>0</v>
      </c>
      <c r="D49" s="229">
        <v>0</v>
      </c>
      <c r="E49" s="230">
        <v>0</v>
      </c>
      <c r="F49" s="231">
        <f t="shared" si="4"/>
        <v>0</v>
      </c>
      <c r="G49" s="232">
        <f t="shared" si="2"/>
        <v>0</v>
      </c>
      <c r="H49" s="233">
        <f t="shared" si="3"/>
        <v>31.102886573242305</v>
      </c>
      <c r="I49" s="238"/>
      <c r="J49" s="235"/>
      <c r="K49" s="236"/>
      <c r="L49" s="236"/>
    </row>
    <row r="50" spans="1:12" ht="11.1" customHeight="1" x14ac:dyDescent="0.25">
      <c r="A50" s="212" t="s">
        <v>558</v>
      </c>
      <c r="B50" s="203">
        <v>13.3</v>
      </c>
      <c r="C50" s="204">
        <f t="shared" si="0"/>
        <v>0</v>
      </c>
      <c r="D50" s="205">
        <v>0</v>
      </c>
      <c r="E50" s="206">
        <v>0</v>
      </c>
      <c r="F50" s="207">
        <f t="shared" si="4"/>
        <v>0</v>
      </c>
      <c r="G50" s="208">
        <f t="shared" si="2"/>
        <v>0</v>
      </c>
      <c r="H50" s="209">
        <f t="shared" si="3"/>
        <v>26.348305186249853</v>
      </c>
      <c r="I50" s="210"/>
      <c r="J50" s="103"/>
      <c r="K50" s="211"/>
      <c r="L50" s="211"/>
    </row>
    <row r="51" spans="1:12" ht="11.1" customHeight="1" x14ac:dyDescent="0.25">
      <c r="A51" s="212" t="s">
        <v>559</v>
      </c>
      <c r="B51" s="203">
        <v>16.5</v>
      </c>
      <c r="C51" s="204">
        <f t="shared" si="0"/>
        <v>0</v>
      </c>
      <c r="D51" s="205">
        <v>0</v>
      </c>
      <c r="E51" s="206">
        <v>0</v>
      </c>
      <c r="F51" s="207">
        <f t="shared" si="4"/>
        <v>0</v>
      </c>
      <c r="G51" s="208">
        <f t="shared" si="2"/>
        <v>0</v>
      </c>
      <c r="H51" s="209">
        <f t="shared" si="3"/>
        <v>32.687747035573125</v>
      </c>
      <c r="I51" s="210"/>
      <c r="J51" s="103"/>
      <c r="K51" s="211"/>
      <c r="L51" s="211"/>
    </row>
    <row r="52" spans="1:12" ht="11.1" customHeight="1" x14ac:dyDescent="0.25">
      <c r="A52" s="212" t="s">
        <v>560</v>
      </c>
      <c r="B52" s="203">
        <v>14.9</v>
      </c>
      <c r="C52" s="204">
        <f t="shared" si="0"/>
        <v>0</v>
      </c>
      <c r="D52" s="205">
        <v>0</v>
      </c>
      <c r="E52" s="206">
        <v>0</v>
      </c>
      <c r="F52" s="207">
        <f t="shared" si="4"/>
        <v>0</v>
      </c>
      <c r="G52" s="208">
        <f t="shared" si="2"/>
        <v>0</v>
      </c>
      <c r="H52" s="209">
        <f t="shared" si="3"/>
        <v>29.518026110911489</v>
      </c>
      <c r="I52" s="210"/>
      <c r="J52" s="103"/>
      <c r="K52" s="211"/>
      <c r="L52" s="211"/>
    </row>
    <row r="53" spans="1:12" s="237" customFormat="1" ht="11.1" customHeight="1" x14ac:dyDescent="0.25">
      <c r="A53" s="226" t="s">
        <v>561</v>
      </c>
      <c r="B53" s="227">
        <v>18.8</v>
      </c>
      <c r="C53" s="228">
        <f t="shared" ref="C53" si="5">IF(OR(E53=0,D53=0),0,(E53/D53))</f>
        <v>0</v>
      </c>
      <c r="D53" s="229">
        <v>0</v>
      </c>
      <c r="E53" s="230">
        <v>0</v>
      </c>
      <c r="F53" s="231">
        <f t="shared" ref="F53" si="6">B53*D53</f>
        <v>0</v>
      </c>
      <c r="G53" s="232">
        <f t="shared" ref="G53" si="7">C53/B53</f>
        <v>0</v>
      </c>
      <c r="H53" s="233">
        <f t="shared" ref="H53" si="8">$G$68*$H$68*B53</f>
        <v>37.244220864774228</v>
      </c>
      <c r="I53" s="238"/>
      <c r="J53" s="235"/>
      <c r="K53" s="236"/>
      <c r="L53" s="236"/>
    </row>
    <row r="54" spans="1:12" ht="11.1" customHeight="1" x14ac:dyDescent="0.25">
      <c r="A54" s="212" t="s">
        <v>562</v>
      </c>
      <c r="B54" s="203">
        <v>29.1</v>
      </c>
      <c r="C54" s="204">
        <f t="shared" ref="C54:C59" si="9">IF(OR(E54=0,D54=0),0,(E54/D54))</f>
        <v>0</v>
      </c>
      <c r="D54" s="205">
        <v>0</v>
      </c>
      <c r="E54" s="206">
        <v>0</v>
      </c>
      <c r="F54" s="207">
        <f t="shared" ref="F54:F59" si="10">B54*D54</f>
        <v>0</v>
      </c>
      <c r="G54" s="208">
        <f t="shared" ref="G54:G59" si="11">C54/B54</f>
        <v>0</v>
      </c>
      <c r="H54" s="209">
        <f t="shared" ref="H54:H59" si="12">$G$68*$H$68*B54</f>
        <v>57.649299317283514</v>
      </c>
      <c r="I54" s="210"/>
      <c r="J54" s="103"/>
      <c r="K54" s="211"/>
      <c r="L54" s="211"/>
    </row>
    <row r="55" spans="1:12" ht="11.1" customHeight="1" x14ac:dyDescent="0.25">
      <c r="A55" s="212" t="s">
        <v>563</v>
      </c>
      <c r="B55" s="203">
        <v>14.3</v>
      </c>
      <c r="C55" s="204">
        <f t="shared" si="9"/>
        <v>0</v>
      </c>
      <c r="D55" s="205">
        <v>0</v>
      </c>
      <c r="E55" s="206">
        <v>0</v>
      </c>
      <c r="F55" s="207">
        <f t="shared" si="10"/>
        <v>0</v>
      </c>
      <c r="G55" s="208">
        <f t="shared" si="11"/>
        <v>0</v>
      </c>
      <c r="H55" s="209">
        <f t="shared" si="12"/>
        <v>28.329380764163375</v>
      </c>
      <c r="I55" s="210"/>
      <c r="J55" s="103"/>
      <c r="K55" s="211"/>
      <c r="L55" s="211"/>
    </row>
    <row r="56" spans="1:12" ht="11.1" customHeight="1" x14ac:dyDescent="0.25">
      <c r="A56" s="212" t="s">
        <v>564</v>
      </c>
      <c r="B56" s="203">
        <v>17.600000000000001</v>
      </c>
      <c r="C56" s="204">
        <f t="shared" si="9"/>
        <v>0</v>
      </c>
      <c r="D56" s="205">
        <v>0</v>
      </c>
      <c r="E56" s="206">
        <v>0</v>
      </c>
      <c r="F56" s="207">
        <f t="shared" si="10"/>
        <v>0</v>
      </c>
      <c r="G56" s="208">
        <f t="shared" si="11"/>
        <v>0</v>
      </c>
      <c r="H56" s="209">
        <f t="shared" si="12"/>
        <v>34.866930171278</v>
      </c>
      <c r="I56" s="210"/>
      <c r="J56" s="103"/>
      <c r="K56" s="211"/>
      <c r="L56" s="211"/>
    </row>
    <row r="57" spans="1:12" s="237" customFormat="1" ht="11.1" customHeight="1" x14ac:dyDescent="0.25">
      <c r="A57" s="226" t="s">
        <v>565</v>
      </c>
      <c r="B57" s="227">
        <v>24.5</v>
      </c>
      <c r="C57" s="228">
        <f t="shared" si="9"/>
        <v>0</v>
      </c>
      <c r="D57" s="229">
        <v>0</v>
      </c>
      <c r="E57" s="230">
        <v>0</v>
      </c>
      <c r="F57" s="231">
        <f t="shared" si="10"/>
        <v>0</v>
      </c>
      <c r="G57" s="232">
        <f t="shared" si="11"/>
        <v>0</v>
      </c>
      <c r="H57" s="233">
        <f t="shared" si="12"/>
        <v>48.536351658881308</v>
      </c>
      <c r="I57" s="238"/>
      <c r="J57" s="235"/>
      <c r="K57" s="236"/>
      <c r="L57" s="236"/>
    </row>
    <row r="58" spans="1:12" ht="11.1" customHeight="1" x14ac:dyDescent="0.25">
      <c r="A58" s="212" t="s">
        <v>566</v>
      </c>
      <c r="B58" s="203">
        <v>16.899999999999999</v>
      </c>
      <c r="C58" s="204">
        <f t="shared" si="9"/>
        <v>0</v>
      </c>
      <c r="D58" s="205">
        <v>0</v>
      </c>
      <c r="E58" s="206">
        <v>0</v>
      </c>
      <c r="F58" s="207">
        <f t="shared" si="10"/>
        <v>0</v>
      </c>
      <c r="G58" s="208">
        <f t="shared" si="11"/>
        <v>0</v>
      </c>
      <c r="H58" s="209">
        <f t="shared" si="12"/>
        <v>33.480177266738529</v>
      </c>
      <c r="I58" s="210"/>
      <c r="J58" s="103"/>
      <c r="K58" s="211"/>
      <c r="L58" s="211"/>
    </row>
    <row r="59" spans="1:12" ht="11.1" customHeight="1" x14ac:dyDescent="0.25">
      <c r="A59" s="212" t="s">
        <v>567</v>
      </c>
      <c r="B59" s="203">
        <v>18</v>
      </c>
      <c r="C59" s="204">
        <f t="shared" si="9"/>
        <v>0</v>
      </c>
      <c r="D59" s="205">
        <v>0</v>
      </c>
      <c r="E59" s="206">
        <v>0</v>
      </c>
      <c r="F59" s="207">
        <f t="shared" si="10"/>
        <v>0</v>
      </c>
      <c r="G59" s="208">
        <f t="shared" si="11"/>
        <v>0</v>
      </c>
      <c r="H59" s="209">
        <f t="shared" si="12"/>
        <v>35.659360402443411</v>
      </c>
      <c r="I59" s="210"/>
      <c r="J59" s="103"/>
      <c r="K59" s="211"/>
      <c r="L59" s="211"/>
    </row>
    <row r="60" spans="1:12" ht="11.1" customHeight="1" x14ac:dyDescent="0.25">
      <c r="A60" s="212" t="s">
        <v>568</v>
      </c>
      <c r="B60" s="203">
        <v>22.2</v>
      </c>
      <c r="C60" s="204">
        <f t="shared" si="0"/>
        <v>0</v>
      </c>
      <c r="D60" s="205">
        <v>0</v>
      </c>
      <c r="E60" s="206">
        <v>0</v>
      </c>
      <c r="F60" s="207">
        <f t="shared" si="4"/>
        <v>0</v>
      </c>
      <c r="G60" s="208">
        <f t="shared" si="2"/>
        <v>0</v>
      </c>
      <c r="H60" s="209">
        <f t="shared" si="3"/>
        <v>43.979877829680206</v>
      </c>
      <c r="I60" s="210"/>
      <c r="J60" s="103"/>
      <c r="K60" s="211"/>
      <c r="L60" s="211"/>
    </row>
    <row r="61" spans="1:12" s="237" customFormat="1" ht="11.1" customHeight="1" x14ac:dyDescent="0.25">
      <c r="A61" s="226" t="s">
        <v>569</v>
      </c>
      <c r="B61" s="227">
        <v>26.3</v>
      </c>
      <c r="C61" s="228">
        <f t="shared" ref="C61:C65" si="13">IF(OR(E61=0,D61=0),0,(E61/D61))</f>
        <v>0</v>
      </c>
      <c r="D61" s="229">
        <v>0</v>
      </c>
      <c r="E61" s="230">
        <v>0</v>
      </c>
      <c r="F61" s="231">
        <f t="shared" ref="F61:F65" si="14">B61*D61</f>
        <v>0</v>
      </c>
      <c r="G61" s="232">
        <f t="shared" ref="G61:G65" si="15">C61/B61</f>
        <v>0</v>
      </c>
      <c r="H61" s="233">
        <f t="shared" ref="H61:H65" si="16">$G$68*$H$68*B61</f>
        <v>52.102287699125647</v>
      </c>
      <c r="I61" s="238"/>
      <c r="J61" s="235"/>
      <c r="K61" s="236"/>
      <c r="L61" s="236"/>
    </row>
    <row r="62" spans="1:12" ht="11.1" customHeight="1" x14ac:dyDescent="0.25">
      <c r="A62" s="212" t="s">
        <v>570</v>
      </c>
      <c r="B62" s="203">
        <v>40.99</v>
      </c>
      <c r="C62" s="204">
        <f t="shared" si="13"/>
        <v>0</v>
      </c>
      <c r="D62" s="205">
        <v>0</v>
      </c>
      <c r="E62" s="206">
        <v>0</v>
      </c>
      <c r="F62" s="207">
        <f t="shared" si="14"/>
        <v>0</v>
      </c>
      <c r="G62" s="208">
        <f t="shared" si="15"/>
        <v>0</v>
      </c>
      <c r="H62" s="209">
        <f t="shared" si="16"/>
        <v>81.204287938675307</v>
      </c>
      <c r="I62" s="210"/>
      <c r="J62" s="103"/>
      <c r="K62" s="211"/>
      <c r="L62" s="211"/>
    </row>
    <row r="63" spans="1:12" ht="11.1" customHeight="1" x14ac:dyDescent="0.25">
      <c r="A63" s="212" t="s">
        <v>571</v>
      </c>
      <c r="B63" s="203">
        <v>30.68</v>
      </c>
      <c r="C63" s="204">
        <f t="shared" si="13"/>
        <v>0</v>
      </c>
      <c r="D63" s="205">
        <v>0</v>
      </c>
      <c r="E63" s="206">
        <v>0</v>
      </c>
      <c r="F63" s="207">
        <f t="shared" si="14"/>
        <v>0</v>
      </c>
      <c r="G63" s="208">
        <f t="shared" si="15"/>
        <v>0</v>
      </c>
      <c r="H63" s="209">
        <f t="shared" si="16"/>
        <v>60.77939873038688</v>
      </c>
      <c r="I63" s="210"/>
      <c r="J63" s="103"/>
      <c r="K63" s="211"/>
      <c r="L63" s="211"/>
    </row>
    <row r="64" spans="1:12" ht="11.1" customHeight="1" x14ac:dyDescent="0.25">
      <c r="A64" s="212" t="s">
        <v>572</v>
      </c>
      <c r="B64" s="203">
        <v>35.799999999999997</v>
      </c>
      <c r="C64" s="204">
        <f t="shared" si="13"/>
        <v>0</v>
      </c>
      <c r="D64" s="205">
        <v>0</v>
      </c>
      <c r="E64" s="206">
        <v>0</v>
      </c>
      <c r="F64" s="207">
        <f t="shared" si="14"/>
        <v>0</v>
      </c>
      <c r="G64" s="208">
        <f t="shared" si="15"/>
        <v>0</v>
      </c>
      <c r="H64" s="209">
        <f t="shared" si="16"/>
        <v>70.922505689304103</v>
      </c>
      <c r="I64" s="210"/>
      <c r="J64" s="103"/>
      <c r="K64" s="211"/>
      <c r="L64" s="211"/>
    </row>
    <row r="65" spans="1:12" s="237" customFormat="1" ht="11.1" customHeight="1" x14ac:dyDescent="0.25">
      <c r="A65" s="226" t="s">
        <v>460</v>
      </c>
      <c r="B65" s="227">
        <v>59.1</v>
      </c>
      <c r="C65" s="228">
        <f t="shared" si="13"/>
        <v>0</v>
      </c>
      <c r="D65" s="229">
        <v>0</v>
      </c>
      <c r="E65" s="230">
        <v>0</v>
      </c>
      <c r="F65" s="231">
        <f t="shared" si="14"/>
        <v>0</v>
      </c>
      <c r="G65" s="232">
        <f t="shared" si="15"/>
        <v>0</v>
      </c>
      <c r="H65" s="233">
        <f t="shared" si="16"/>
        <v>117.0815666546892</v>
      </c>
      <c r="I65" s="238"/>
      <c r="J65" s="235"/>
      <c r="K65" s="236"/>
      <c r="L65" s="236"/>
    </row>
    <row r="66" spans="1:12" ht="9.9499999999999993" customHeight="1" x14ac:dyDescent="0.25">
      <c r="A66" s="213"/>
      <c r="B66" s="214"/>
      <c r="C66" s="214"/>
      <c r="D66" s="215"/>
      <c r="E66" s="215"/>
      <c r="F66" s="215"/>
      <c r="G66" s="181" t="s">
        <v>121</v>
      </c>
      <c r="H66" s="224" t="s">
        <v>123</v>
      </c>
      <c r="I66" s="217"/>
      <c r="J66" s="55"/>
      <c r="K66" s="218" t="s">
        <v>465</v>
      </c>
      <c r="L66" s="218"/>
    </row>
    <row r="67" spans="1:12" ht="9.9499999999999993" customHeight="1" x14ac:dyDescent="0.25">
      <c r="A67" s="219"/>
      <c r="B67" s="214"/>
      <c r="C67" s="214"/>
      <c r="D67" s="215"/>
      <c r="E67" s="215"/>
      <c r="F67" s="215"/>
      <c r="G67" s="181" t="s">
        <v>120</v>
      </c>
      <c r="H67" s="224" t="s">
        <v>124</v>
      </c>
      <c r="I67" s="220"/>
      <c r="J67" s="52"/>
      <c r="K67" s="221"/>
      <c r="L67" s="221"/>
    </row>
    <row r="68" spans="1:12" ht="9.9499999999999993" customHeight="1" x14ac:dyDescent="0.25">
      <c r="A68" s="213"/>
      <c r="B68" s="214" t="s">
        <v>118</v>
      </c>
      <c r="C68" s="214"/>
      <c r="D68" s="215"/>
      <c r="E68" s="215">
        <f>SUM(E2:E60)</f>
        <v>24.81</v>
      </c>
      <c r="F68" s="222">
        <f>SUM(F2:F60)</f>
        <v>25.046999999999997</v>
      </c>
      <c r="G68" s="223">
        <f>IF(OR($E$68=0,$F$68)=0,0,$E$68/$F$68)</f>
        <v>0.99053778895676137</v>
      </c>
      <c r="H68" s="216" t="s">
        <v>119</v>
      </c>
      <c r="I68" s="217"/>
      <c r="J68" s="55"/>
      <c r="K68" s="218"/>
      <c r="L68" s="218"/>
    </row>
    <row r="69" spans="1:12" ht="9.9499999999999993" customHeight="1" x14ac:dyDescent="0.25">
      <c r="A69" s="1" t="s">
        <v>406</v>
      </c>
      <c r="B69" s="225"/>
      <c r="C69" s="225"/>
      <c r="D69" s="1"/>
      <c r="E69" s="1"/>
      <c r="F69" s="1"/>
      <c r="G69" s="225"/>
      <c r="H69" s="225"/>
      <c r="I69" s="1"/>
      <c r="J69" s="1"/>
      <c r="K69" s="1"/>
      <c r="L69" s="1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96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9"/>
  <sheetViews>
    <sheetView workbookViewId="0"/>
  </sheetViews>
  <sheetFormatPr baseColWidth="10" defaultRowHeight="15" x14ac:dyDescent="0.25"/>
  <sheetData>
    <row r="1" spans="1:15" ht="69.75" x14ac:dyDescent="0.25">
      <c r="A1" s="3" t="s">
        <v>0</v>
      </c>
      <c r="B1" s="4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5" t="s">
        <v>8</v>
      </c>
      <c r="J1" s="7" t="s">
        <v>9</v>
      </c>
      <c r="K1" s="8" t="s">
        <v>10</v>
      </c>
      <c r="L1" s="12" t="s">
        <v>11</v>
      </c>
      <c r="M1" s="13" t="s">
        <v>12</v>
      </c>
      <c r="N1" s="14" t="s">
        <v>13</v>
      </c>
    </row>
    <row r="3" spans="1:15" x14ac:dyDescent="0.25">
      <c r="A3" s="2"/>
      <c r="B3" s="2"/>
      <c r="C3" s="2"/>
      <c r="D3" s="11"/>
      <c r="E3" s="11"/>
      <c r="F3" s="11"/>
      <c r="G3" s="11"/>
      <c r="H3" s="11"/>
      <c r="I3" s="2"/>
      <c r="J3" s="2"/>
      <c r="K3" s="2"/>
      <c r="L3" s="11"/>
      <c r="M3" s="15"/>
      <c r="N3" s="11"/>
    </row>
    <row r="4" spans="1:15" x14ac:dyDescent="0.25">
      <c r="O4" s="6"/>
    </row>
    <row r="5" spans="1:15" x14ac:dyDescent="0.25">
      <c r="A5" s="2"/>
      <c r="B5" s="2"/>
      <c r="C5" s="2"/>
      <c r="D5" s="11"/>
      <c r="E5" s="11"/>
      <c r="F5" s="11"/>
      <c r="G5" s="11"/>
      <c r="H5" s="11"/>
      <c r="I5" s="2"/>
      <c r="J5" s="2"/>
      <c r="K5" s="2"/>
      <c r="L5" s="11"/>
      <c r="M5" s="15"/>
      <c r="N5" s="11"/>
    </row>
    <row r="7" spans="1:15" x14ac:dyDescent="0.25">
      <c r="A7" s="2"/>
      <c r="B7" s="2"/>
      <c r="C7" s="2"/>
      <c r="D7" s="11"/>
      <c r="E7" s="11"/>
      <c r="F7" s="11"/>
      <c r="G7" s="11"/>
      <c r="H7" s="11"/>
      <c r="I7" s="2"/>
      <c r="J7" s="2"/>
      <c r="K7" s="2"/>
      <c r="L7" s="11"/>
      <c r="M7" s="15"/>
      <c r="N7" s="11"/>
    </row>
    <row r="9" spans="1:15" x14ac:dyDescent="0.25">
      <c r="A9" s="2"/>
      <c r="B9" s="2"/>
      <c r="C9" s="2"/>
      <c r="D9" s="11"/>
      <c r="E9" s="11"/>
      <c r="F9" s="11"/>
      <c r="G9" s="11"/>
      <c r="H9" s="11"/>
      <c r="I9" s="2"/>
      <c r="J9" s="2"/>
      <c r="K9" s="2"/>
      <c r="L9" s="11"/>
      <c r="M9" s="15"/>
      <c r="N9" s="11"/>
    </row>
    <row r="11" spans="1:15" x14ac:dyDescent="0.25">
      <c r="A11" s="2"/>
      <c r="B11" s="2"/>
      <c r="C11" s="2"/>
      <c r="D11" s="11"/>
      <c r="E11" s="11"/>
      <c r="F11" s="11"/>
      <c r="G11" s="11"/>
      <c r="H11" s="11"/>
      <c r="I11" s="2"/>
      <c r="J11" s="2"/>
      <c r="K11" s="2"/>
      <c r="L11" s="11"/>
      <c r="M11" s="15"/>
      <c r="N11" s="11"/>
    </row>
    <row r="13" spans="1:15" x14ac:dyDescent="0.25">
      <c r="A13" s="2"/>
      <c r="B13" s="2"/>
      <c r="C13" s="2"/>
      <c r="D13" s="11"/>
      <c r="E13" s="11"/>
      <c r="F13" s="11"/>
      <c r="G13" s="11"/>
      <c r="H13" s="11"/>
      <c r="I13" s="2"/>
      <c r="J13" s="2"/>
      <c r="K13" s="2"/>
      <c r="L13" s="11"/>
      <c r="M13" s="15"/>
      <c r="N13" s="11"/>
    </row>
    <row r="15" spans="1:15" x14ac:dyDescent="0.25">
      <c r="A15" s="2"/>
      <c r="B15" s="2"/>
      <c r="C15" s="2"/>
      <c r="D15" s="11"/>
      <c r="E15" s="11"/>
      <c r="F15" s="11"/>
      <c r="G15" s="11"/>
      <c r="H15" s="11"/>
      <c r="I15" s="2"/>
      <c r="J15" s="2"/>
      <c r="K15" s="2"/>
      <c r="L15" s="11"/>
      <c r="M15" s="15"/>
      <c r="N15" s="11"/>
    </row>
    <row r="17" spans="1:14" x14ac:dyDescent="0.25">
      <c r="A17" s="2"/>
      <c r="B17" s="2"/>
      <c r="C17" s="2"/>
      <c r="D17" s="11"/>
      <c r="E17" s="11"/>
      <c r="F17" s="11"/>
      <c r="G17" s="11"/>
      <c r="H17" s="11"/>
      <c r="I17" s="2"/>
      <c r="J17" s="2"/>
      <c r="K17" s="2"/>
      <c r="L17" s="11"/>
      <c r="M17" s="15"/>
      <c r="N17" s="11"/>
    </row>
    <row r="19" spans="1:14" x14ac:dyDescent="0.25">
      <c r="A19" s="2"/>
      <c r="B19" s="2"/>
      <c r="C19" s="2"/>
      <c r="D19" s="11"/>
      <c r="E19" s="11"/>
      <c r="F19" s="11"/>
      <c r="G19" s="11"/>
      <c r="H19" s="11"/>
      <c r="I19" s="2"/>
      <c r="J19" s="2"/>
      <c r="K19" s="2"/>
      <c r="L19" s="11"/>
      <c r="M19" s="15"/>
      <c r="N19" s="11"/>
    </row>
    <row r="21" spans="1:14" x14ac:dyDescent="0.25">
      <c r="A21" s="2"/>
      <c r="B21" s="2"/>
      <c r="C21" s="2"/>
      <c r="D21" s="11"/>
      <c r="E21" s="11"/>
      <c r="F21" s="11"/>
      <c r="G21" s="11"/>
      <c r="H21" s="11"/>
      <c r="I21" s="2"/>
      <c r="J21" s="2"/>
      <c r="K21" s="2"/>
      <c r="L21" s="11"/>
      <c r="M21" s="15"/>
      <c r="N21" s="11"/>
    </row>
    <row r="23" spans="1:14" x14ac:dyDescent="0.25">
      <c r="A23" s="2"/>
      <c r="B23" s="2"/>
      <c r="C23" s="2"/>
      <c r="D23" s="11"/>
      <c r="E23" s="11"/>
      <c r="F23" s="11"/>
      <c r="G23" s="11"/>
      <c r="H23" s="11"/>
      <c r="I23" s="2"/>
      <c r="J23" s="2"/>
      <c r="K23" s="2"/>
      <c r="L23" s="11"/>
      <c r="M23" s="15"/>
      <c r="N23" s="11"/>
    </row>
    <row r="25" spans="1:14" x14ac:dyDescent="0.25">
      <c r="A25" s="2"/>
      <c r="B25" s="2"/>
      <c r="C25" s="2"/>
      <c r="D25" s="11"/>
      <c r="E25" s="11"/>
      <c r="F25" s="11"/>
      <c r="G25" s="11"/>
      <c r="H25" s="11"/>
      <c r="I25" s="2"/>
      <c r="J25" s="2"/>
      <c r="K25" s="2"/>
      <c r="L25" s="11"/>
      <c r="M25" s="15"/>
      <c r="N25" s="11"/>
    </row>
    <row r="27" spans="1:14" x14ac:dyDescent="0.25">
      <c r="A27" s="2"/>
      <c r="B27" s="2"/>
      <c r="C27" s="2"/>
      <c r="D27" s="11"/>
      <c r="E27" s="11"/>
      <c r="F27" s="11"/>
      <c r="G27" s="11"/>
      <c r="H27" s="11"/>
      <c r="I27" s="2"/>
      <c r="J27" s="2"/>
      <c r="K27" s="2"/>
      <c r="L27" s="11"/>
      <c r="M27" s="15"/>
      <c r="N27" s="11"/>
    </row>
    <row r="29" spans="1:14" x14ac:dyDescent="0.25">
      <c r="A29" s="2"/>
      <c r="B29" s="2"/>
      <c r="C29" s="2"/>
      <c r="D29" s="11"/>
      <c r="E29" s="11"/>
      <c r="F29" s="11"/>
      <c r="G29" s="11"/>
      <c r="H29" s="11"/>
      <c r="I29" s="2"/>
      <c r="J29" s="2"/>
      <c r="K29" s="2"/>
      <c r="L29" s="11"/>
      <c r="M29" s="15"/>
      <c r="N29" s="11"/>
    </row>
    <row r="31" spans="1:14" x14ac:dyDescent="0.25">
      <c r="A31" s="2"/>
      <c r="B31" s="2"/>
      <c r="C31" s="2"/>
      <c r="D31" s="11"/>
      <c r="E31" s="11"/>
      <c r="F31" s="11"/>
      <c r="G31" s="11"/>
      <c r="H31" s="11"/>
      <c r="I31" s="2"/>
      <c r="J31" s="2"/>
      <c r="K31" s="2"/>
      <c r="L31" s="11"/>
      <c r="M31" s="15"/>
      <c r="N31" s="11"/>
    </row>
    <row r="33" spans="1:14" x14ac:dyDescent="0.25">
      <c r="A33" s="2"/>
      <c r="B33" s="2"/>
      <c r="C33" s="2"/>
      <c r="D33" s="11"/>
      <c r="E33" s="11"/>
      <c r="F33" s="11"/>
      <c r="G33" s="11"/>
      <c r="H33" s="11"/>
      <c r="I33" s="2"/>
      <c r="J33" s="2"/>
      <c r="K33" s="2"/>
      <c r="L33" s="11"/>
      <c r="M33" s="15"/>
      <c r="N33" s="11"/>
    </row>
    <row r="35" spans="1:14" x14ac:dyDescent="0.25">
      <c r="A35" s="2"/>
      <c r="B35" s="2"/>
      <c r="C35" s="2"/>
      <c r="D35" s="11"/>
      <c r="E35" s="11"/>
      <c r="F35" s="11"/>
      <c r="G35" s="11"/>
      <c r="H35" s="11"/>
      <c r="I35" s="2"/>
      <c r="J35" s="2"/>
      <c r="K35" s="2"/>
      <c r="L35" s="11"/>
      <c r="M35" s="15"/>
      <c r="N35" s="11"/>
    </row>
    <row r="37" spans="1:14" x14ac:dyDescent="0.25">
      <c r="A37" s="2"/>
      <c r="B37" s="2"/>
      <c r="C37" s="2"/>
      <c r="D37" s="11"/>
      <c r="E37" s="11"/>
      <c r="F37" s="11"/>
      <c r="G37" s="11"/>
      <c r="H37" s="11"/>
      <c r="I37" s="2"/>
      <c r="J37" s="2"/>
      <c r="K37" s="2"/>
      <c r="L37" s="11"/>
      <c r="M37" s="15"/>
      <c r="N37" s="11"/>
    </row>
    <row r="39" spans="1:14" x14ac:dyDescent="0.25">
      <c r="A39" s="2"/>
      <c r="B39" s="2"/>
      <c r="C39" s="2"/>
      <c r="D39" s="11"/>
      <c r="E39" s="11"/>
      <c r="F39" s="11"/>
      <c r="G39" s="11"/>
      <c r="H39" s="11"/>
      <c r="I39" s="2"/>
      <c r="J39" s="2"/>
      <c r="K39" s="2"/>
      <c r="L39" s="11"/>
      <c r="M39" s="15"/>
      <c r="N39" s="11"/>
    </row>
    <row r="41" spans="1:14" x14ac:dyDescent="0.25">
      <c r="A41" s="2"/>
      <c r="B41" s="2"/>
      <c r="C41" s="2"/>
      <c r="D41" s="11"/>
      <c r="E41" s="11"/>
      <c r="F41" s="11"/>
      <c r="G41" s="11"/>
      <c r="H41" s="11"/>
      <c r="I41" s="2"/>
      <c r="J41" s="2"/>
      <c r="K41" s="2"/>
      <c r="L41" s="11"/>
      <c r="M41" s="15"/>
      <c r="N41" s="11"/>
    </row>
    <row r="43" spans="1:14" x14ac:dyDescent="0.25">
      <c r="A43" s="2"/>
      <c r="B43" s="2"/>
      <c r="C43" s="2"/>
      <c r="D43" s="11"/>
      <c r="E43" s="11"/>
      <c r="F43" s="11"/>
      <c r="G43" s="11"/>
      <c r="H43" s="11"/>
      <c r="I43" s="2"/>
      <c r="J43" s="2"/>
      <c r="K43" s="2"/>
      <c r="L43" s="11"/>
      <c r="M43" s="15"/>
      <c r="N43" s="11"/>
    </row>
    <row r="45" spans="1:14" x14ac:dyDescent="0.25">
      <c r="A45" s="2"/>
      <c r="B45" s="2"/>
      <c r="C45" s="2"/>
      <c r="D45" s="11"/>
      <c r="E45" s="11"/>
      <c r="F45" s="11"/>
      <c r="G45" s="11"/>
      <c r="H45" s="11"/>
      <c r="I45" s="2"/>
      <c r="J45" s="2"/>
      <c r="K45" s="2"/>
      <c r="L45" s="11"/>
      <c r="M45" s="15"/>
      <c r="N45" s="11"/>
    </row>
    <row r="47" spans="1:14" x14ac:dyDescent="0.25">
      <c r="A47" s="2"/>
      <c r="B47" s="2"/>
      <c r="C47" s="2"/>
      <c r="D47" s="11"/>
      <c r="E47" s="11"/>
      <c r="F47" s="11"/>
      <c r="G47" s="11"/>
      <c r="H47" s="11"/>
      <c r="I47" s="2"/>
      <c r="J47" s="2"/>
      <c r="K47" s="2"/>
      <c r="L47" s="11"/>
      <c r="M47" s="15"/>
      <c r="N47" s="11"/>
    </row>
    <row r="49" spans="1:14" x14ac:dyDescent="0.25">
      <c r="A49" s="2"/>
      <c r="B49" s="2"/>
      <c r="C49" s="2"/>
      <c r="D49" s="11"/>
      <c r="E49" s="11"/>
      <c r="F49" s="11"/>
      <c r="G49" s="11"/>
      <c r="H49" s="11"/>
      <c r="I49" s="2"/>
      <c r="J49" s="2"/>
      <c r="K49" s="2"/>
      <c r="L49" s="11"/>
      <c r="M49" s="15"/>
      <c r="N49" s="11"/>
    </row>
    <row r="51" spans="1:14" x14ac:dyDescent="0.25">
      <c r="A51" s="2"/>
      <c r="B51" s="2"/>
      <c r="C51" s="2"/>
      <c r="D51" s="11"/>
      <c r="E51" s="11"/>
      <c r="F51" s="11"/>
      <c r="G51" s="11"/>
      <c r="H51" s="11"/>
      <c r="I51" s="2"/>
      <c r="J51" s="2"/>
      <c r="K51" s="2"/>
      <c r="L51" s="11"/>
      <c r="M51" s="15"/>
      <c r="N51" s="11"/>
    </row>
    <row r="53" spans="1:14" x14ac:dyDescent="0.25">
      <c r="A53" s="2"/>
      <c r="B53" s="2"/>
      <c r="C53" s="2"/>
      <c r="D53" s="11"/>
      <c r="E53" s="11"/>
      <c r="F53" s="11"/>
      <c r="G53" s="11"/>
      <c r="H53" s="11"/>
      <c r="I53" s="2"/>
      <c r="J53" s="2"/>
      <c r="K53" s="2"/>
      <c r="L53" s="11"/>
      <c r="M53" s="15"/>
      <c r="N53" s="11"/>
    </row>
    <row r="55" spans="1:14" x14ac:dyDescent="0.25">
      <c r="A55" s="2"/>
      <c r="B55" s="2"/>
      <c r="C55" s="2"/>
      <c r="D55" s="11"/>
      <c r="E55" s="11"/>
      <c r="F55" s="11"/>
      <c r="G55" s="11"/>
      <c r="H55" s="11"/>
      <c r="I55" s="2"/>
      <c r="J55" s="2"/>
      <c r="K55" s="2"/>
      <c r="L55" s="11"/>
      <c r="M55" s="15"/>
      <c r="N55" s="11"/>
    </row>
    <row r="57" spans="1:14" x14ac:dyDescent="0.25">
      <c r="A57" s="2"/>
      <c r="B57" s="2"/>
      <c r="C57" s="2"/>
      <c r="D57" s="11"/>
      <c r="E57" s="11"/>
      <c r="F57" s="11"/>
      <c r="G57" s="11"/>
      <c r="H57" s="11"/>
      <c r="I57" s="2"/>
      <c r="J57" s="2"/>
      <c r="K57" s="2"/>
      <c r="L57" s="11"/>
      <c r="M57" s="15"/>
      <c r="N57" s="11"/>
    </row>
    <row r="59" spans="1:14" x14ac:dyDescent="0.25">
      <c r="A59" s="2"/>
      <c r="B59" s="2"/>
      <c r="C59" s="2"/>
      <c r="D59" s="11"/>
      <c r="E59" s="11"/>
      <c r="F59" s="11"/>
      <c r="G59" s="11"/>
      <c r="H59" s="11"/>
      <c r="I59" s="2"/>
      <c r="J59" s="2"/>
      <c r="K59" s="2"/>
      <c r="L59" s="11"/>
      <c r="M59" s="15"/>
      <c r="N59" s="11"/>
    </row>
    <row r="61" spans="1:14" x14ac:dyDescent="0.25">
      <c r="A61" s="2"/>
      <c r="B61" s="2"/>
      <c r="C61" s="2"/>
      <c r="D61" s="11"/>
      <c r="E61" s="11"/>
      <c r="F61" s="11"/>
      <c r="G61" s="11"/>
      <c r="H61" s="11"/>
      <c r="I61" s="2"/>
      <c r="J61" s="2"/>
      <c r="K61" s="2"/>
      <c r="L61" s="11"/>
      <c r="M61" s="15"/>
      <c r="N61" s="11"/>
    </row>
    <row r="63" spans="1:14" x14ac:dyDescent="0.25">
      <c r="A63" s="2"/>
      <c r="B63" s="2"/>
      <c r="C63" s="2"/>
      <c r="D63" s="11"/>
      <c r="E63" s="11"/>
      <c r="F63" s="11"/>
      <c r="G63" s="11"/>
      <c r="H63" s="11"/>
      <c r="I63" s="2"/>
      <c r="J63" s="2"/>
      <c r="K63" s="2"/>
      <c r="L63" s="11"/>
      <c r="M63" s="15"/>
      <c r="N63" s="11"/>
    </row>
    <row r="65" spans="1:14" x14ac:dyDescent="0.25">
      <c r="A65" s="2"/>
      <c r="B65" s="2"/>
      <c r="C65" s="2"/>
      <c r="D65" s="11"/>
      <c r="E65" s="11"/>
      <c r="F65" s="11"/>
      <c r="G65" s="11"/>
      <c r="H65" s="11"/>
      <c r="I65" s="2"/>
      <c r="J65" s="2"/>
      <c r="K65" s="2"/>
      <c r="L65" s="11"/>
      <c r="M65" s="15"/>
      <c r="N65" s="11"/>
    </row>
    <row r="67" spans="1:14" x14ac:dyDescent="0.25">
      <c r="A67" s="2"/>
      <c r="B67" s="2"/>
      <c r="C67" s="2"/>
      <c r="D67" s="11"/>
      <c r="E67" s="11"/>
      <c r="F67" s="11"/>
      <c r="G67" s="11"/>
      <c r="H67" s="11"/>
      <c r="I67" s="2"/>
      <c r="J67" s="2"/>
      <c r="K67" s="2"/>
      <c r="L67" s="11"/>
      <c r="M67" s="15"/>
      <c r="N67" s="11"/>
    </row>
    <row r="69" spans="1:14" x14ac:dyDescent="0.25">
      <c r="A69" s="2"/>
      <c r="B69" s="2"/>
      <c r="C69" s="2"/>
      <c r="D69" s="11"/>
      <c r="E69" s="11"/>
      <c r="F69" s="11"/>
      <c r="G69" s="11"/>
      <c r="H69" s="11"/>
      <c r="I69" s="2"/>
      <c r="J69" s="2"/>
      <c r="K69" s="2"/>
      <c r="L69" s="11"/>
      <c r="M69" s="15"/>
      <c r="N69" s="11"/>
    </row>
    <row r="71" spans="1:14" x14ac:dyDescent="0.25">
      <c r="A71" s="2"/>
      <c r="B71" s="2"/>
      <c r="C71" s="2"/>
      <c r="D71" s="11"/>
      <c r="E71" s="11"/>
      <c r="F71" s="11"/>
      <c r="G71" s="11"/>
      <c r="H71" s="11"/>
      <c r="I71" s="2"/>
      <c r="J71" s="2"/>
      <c r="K71" s="2"/>
      <c r="L71" s="11"/>
      <c r="M71" s="15"/>
      <c r="N71" s="11"/>
    </row>
    <row r="73" spans="1:14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  <c r="L73" s="11"/>
      <c r="M73" s="15"/>
      <c r="N73" s="11"/>
    </row>
    <row r="75" spans="1:14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  <c r="L75" s="11"/>
      <c r="M75" s="15"/>
      <c r="N75" s="11"/>
    </row>
    <row r="77" spans="1:14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  <c r="L77" s="11"/>
      <c r="M77" s="15"/>
      <c r="N77" s="11"/>
    </row>
    <row r="79" spans="1:14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  <c r="L79" s="11"/>
      <c r="M79" s="15"/>
      <c r="N79" s="11"/>
    </row>
    <row r="81" spans="1:14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  <c r="L81" s="11"/>
      <c r="M81" s="15"/>
      <c r="N81" s="11"/>
    </row>
    <row r="83" spans="1:14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  <c r="L83" s="11"/>
      <c r="M83" s="15"/>
      <c r="N83" s="11"/>
    </row>
    <row r="85" spans="1:14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  <c r="L85" s="11"/>
      <c r="M85" s="15"/>
      <c r="N85" s="11"/>
    </row>
    <row r="87" spans="1:14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  <c r="L87" s="11"/>
      <c r="M87" s="15"/>
      <c r="N87" s="11"/>
    </row>
    <row r="89" spans="1:14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  <c r="L89" s="11"/>
      <c r="M89" s="15"/>
      <c r="N89" s="11"/>
    </row>
    <row r="91" spans="1:14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  <c r="L91" s="11"/>
      <c r="M91" s="15"/>
      <c r="N91" s="11"/>
    </row>
    <row r="93" spans="1:14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  <c r="L93" s="11"/>
      <c r="M93" s="15"/>
      <c r="N93" s="11"/>
    </row>
    <row r="95" spans="1:14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  <c r="L95" s="11"/>
      <c r="M95" s="15"/>
      <c r="N95" s="11"/>
    </row>
    <row r="97" spans="1:14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  <c r="L97" s="11"/>
      <c r="M97" s="15"/>
      <c r="N97" s="11"/>
    </row>
    <row r="99" spans="1:14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  <c r="L99" s="11"/>
      <c r="M99" s="15"/>
      <c r="N99" s="11"/>
    </row>
    <row r="101" spans="1:14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  <c r="L101" s="11"/>
      <c r="M101" s="15"/>
      <c r="N101" s="11"/>
    </row>
    <row r="103" spans="1:14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  <c r="L103" s="11"/>
      <c r="M103" s="15"/>
      <c r="N103" s="11"/>
    </row>
    <row r="105" spans="1:14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  <c r="L105" s="11"/>
      <c r="M105" s="15"/>
      <c r="N105" s="11"/>
    </row>
    <row r="107" spans="1:14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  <c r="L107" s="11"/>
      <c r="M107" s="15"/>
      <c r="N107" s="11"/>
    </row>
    <row r="109" spans="1:14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  <c r="L109" s="11"/>
      <c r="M109" s="15"/>
      <c r="N109" s="11"/>
    </row>
    <row r="111" spans="1:14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  <c r="L111" s="11"/>
      <c r="M111" s="15"/>
      <c r="N111" s="11"/>
    </row>
    <row r="113" spans="1:14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  <c r="L113" s="11"/>
      <c r="M113" s="15"/>
      <c r="N113" s="11"/>
    </row>
    <row r="115" spans="1:14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  <c r="L115" s="11"/>
      <c r="M115" s="15"/>
      <c r="N115" s="11"/>
    </row>
    <row r="117" spans="1:14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  <c r="L117" s="11"/>
      <c r="M117" s="15"/>
      <c r="N117" s="11"/>
    </row>
    <row r="119" spans="1:14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  <c r="L119" s="11"/>
      <c r="M119" s="15"/>
      <c r="N119" s="11"/>
    </row>
    <row r="121" spans="1:14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  <c r="L121" s="11"/>
      <c r="M121" s="15"/>
      <c r="N121" s="11"/>
    </row>
    <row r="123" spans="1:14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  <c r="L123" s="11"/>
      <c r="M123" s="15"/>
      <c r="N123" s="11"/>
    </row>
    <row r="125" spans="1:14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  <c r="L125" s="11"/>
      <c r="M125" s="15"/>
      <c r="N125" s="11"/>
    </row>
    <row r="127" spans="1:14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  <c r="L127" s="11"/>
      <c r="M127" s="15"/>
      <c r="N127" s="11"/>
    </row>
    <row r="129" spans="1:14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  <c r="L129" s="11"/>
      <c r="M129" s="15"/>
      <c r="N129" s="11"/>
    </row>
    <row r="131" spans="1:14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  <c r="L131" s="11"/>
      <c r="M131" s="15"/>
      <c r="N131" s="11"/>
    </row>
    <row r="133" spans="1:14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  <c r="L133" s="11"/>
      <c r="M133" s="15"/>
      <c r="N133" s="11"/>
    </row>
    <row r="135" spans="1:14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  <c r="L135" s="11"/>
      <c r="M135" s="15"/>
      <c r="N135" s="11"/>
    </row>
    <row r="137" spans="1:14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  <c r="L137" s="11"/>
      <c r="M137" s="15"/>
      <c r="N137" s="11"/>
    </row>
    <row r="139" spans="1:14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  <c r="L139" s="11"/>
      <c r="M139" s="15"/>
      <c r="N139" s="11"/>
    </row>
    <row r="141" spans="1:14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  <c r="L141" s="11"/>
      <c r="M141" s="15"/>
      <c r="N141" s="11"/>
    </row>
    <row r="143" spans="1:14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  <c r="L143" s="11"/>
      <c r="M143" s="15"/>
      <c r="N143" s="11"/>
    </row>
    <row r="145" spans="1:14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  <c r="L145" s="11"/>
      <c r="M145" s="15"/>
      <c r="N145" s="11"/>
    </row>
    <row r="147" spans="1:14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  <c r="L147" s="11"/>
      <c r="M147" s="15"/>
      <c r="N147" s="11"/>
    </row>
    <row r="149" spans="1:14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  <c r="L149" s="11"/>
      <c r="M149" s="15"/>
      <c r="N149" s="11"/>
    </row>
    <row r="151" spans="1:14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  <c r="L151" s="11"/>
      <c r="M151" s="15"/>
      <c r="N151" s="11"/>
    </row>
    <row r="153" spans="1:14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  <c r="L153" s="11"/>
      <c r="M153" s="15"/>
      <c r="N153" s="11"/>
    </row>
    <row r="155" spans="1:14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  <c r="L155" s="11"/>
      <c r="M155" s="15"/>
      <c r="N155" s="11"/>
    </row>
    <row r="157" spans="1:14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  <c r="L157" s="11"/>
      <c r="M157" s="15"/>
      <c r="N157" s="11"/>
    </row>
    <row r="159" spans="1:14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  <c r="L159" s="11"/>
      <c r="M159" s="15"/>
      <c r="N159" s="11"/>
    </row>
    <row r="161" spans="1:14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  <c r="L161" s="11"/>
      <c r="M161" s="15"/>
      <c r="N161" s="11"/>
    </row>
    <row r="163" spans="1:14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  <c r="L163" s="11"/>
      <c r="M163" s="15"/>
      <c r="N163" s="11"/>
    </row>
    <row r="165" spans="1:14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  <c r="L165" s="11"/>
      <c r="M165" s="15"/>
      <c r="N165" s="11"/>
    </row>
    <row r="167" spans="1:14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  <c r="L167" s="11"/>
      <c r="M167" s="15"/>
      <c r="N167" s="11"/>
    </row>
    <row r="169" spans="1:14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  <c r="L169" s="11"/>
      <c r="M169" s="15"/>
      <c r="N169" s="11"/>
    </row>
    <row r="171" spans="1:14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  <c r="L171" s="11"/>
      <c r="M171" s="15"/>
      <c r="N171" s="11"/>
    </row>
    <row r="173" spans="1:14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  <c r="L173" s="11"/>
      <c r="M173" s="15"/>
      <c r="N173" s="11"/>
    </row>
    <row r="175" spans="1:14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  <c r="L175" s="11"/>
      <c r="M175" s="15"/>
      <c r="N175" s="11"/>
    </row>
    <row r="177" spans="1:14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  <c r="L177" s="11"/>
      <c r="M177" s="15"/>
      <c r="N177" s="11"/>
    </row>
    <row r="179" spans="1:14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  <c r="L179" s="11"/>
      <c r="M179" s="15"/>
      <c r="N179" s="11"/>
    </row>
    <row r="181" spans="1:14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  <c r="L181" s="11"/>
      <c r="M181" s="15"/>
      <c r="N181" s="11"/>
    </row>
    <row r="183" spans="1:14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  <c r="L183" s="11"/>
      <c r="M183" s="15"/>
      <c r="N183" s="11"/>
    </row>
    <row r="185" spans="1:14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  <c r="L185" s="11"/>
      <c r="M185" s="15"/>
      <c r="N185" s="11"/>
    </row>
    <row r="187" spans="1:14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  <c r="L187" s="11"/>
      <c r="M187" s="15"/>
      <c r="N187" s="11"/>
    </row>
    <row r="189" spans="1:14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  <c r="L189" s="11"/>
      <c r="M189" s="15"/>
      <c r="N189" s="11"/>
    </row>
    <row r="191" spans="1:14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  <c r="L191" s="11"/>
      <c r="M191" s="15"/>
      <c r="N191" s="11"/>
    </row>
    <row r="193" spans="1:14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  <c r="L193" s="11"/>
      <c r="M193" s="15"/>
      <c r="N193" s="11"/>
    </row>
    <row r="195" spans="1:14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  <c r="L195" s="11"/>
      <c r="M195" s="15"/>
      <c r="N195" s="11"/>
    </row>
    <row r="197" spans="1:14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  <c r="L197" s="11"/>
      <c r="M197" s="15"/>
      <c r="N197" s="11"/>
    </row>
    <row r="199" spans="1:14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  <c r="L199" s="11"/>
      <c r="M199" s="15"/>
      <c r="N199" s="11"/>
    </row>
    <row r="201" spans="1:14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  <c r="L201" s="11"/>
      <c r="M201" s="15"/>
      <c r="N201" s="11"/>
    </row>
    <row r="203" spans="1:14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  <c r="L203" s="11"/>
      <c r="M203" s="15"/>
      <c r="N203" s="11"/>
    </row>
    <row r="205" spans="1:14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  <c r="L205" s="11"/>
      <c r="M205" s="15"/>
      <c r="N205" s="11"/>
    </row>
    <row r="207" spans="1:14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  <c r="L207" s="11"/>
      <c r="M207" s="15"/>
      <c r="N207" s="11"/>
    </row>
    <row r="209" spans="1:14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  <c r="L209" s="11"/>
      <c r="M209" s="15"/>
      <c r="N209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9"/>
  <sheetViews>
    <sheetView workbookViewId="0"/>
  </sheetViews>
  <sheetFormatPr baseColWidth="10" defaultRowHeight="15" x14ac:dyDescent="0.25"/>
  <sheetData>
    <row r="1" spans="1:15" ht="69.75" x14ac:dyDescent="0.25">
      <c r="A1" s="3" t="s">
        <v>26</v>
      </c>
      <c r="B1" s="4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5" t="s">
        <v>8</v>
      </c>
      <c r="J1" s="7" t="s">
        <v>9</v>
      </c>
      <c r="K1" s="8" t="s">
        <v>10</v>
      </c>
      <c r="L1" s="12" t="s">
        <v>11</v>
      </c>
      <c r="M1" s="13" t="s">
        <v>12</v>
      </c>
      <c r="N1" s="14" t="s">
        <v>13</v>
      </c>
    </row>
    <row r="3" spans="1:15" x14ac:dyDescent="0.25">
      <c r="A3" s="2"/>
      <c r="B3" s="2"/>
      <c r="C3" s="2"/>
      <c r="D3" s="11"/>
      <c r="E3" s="11"/>
      <c r="F3" s="11"/>
      <c r="G3" s="11"/>
      <c r="H3" s="11"/>
      <c r="I3" s="2"/>
      <c r="J3" s="2"/>
      <c r="K3" s="2"/>
      <c r="L3" s="11"/>
      <c r="M3" s="15"/>
      <c r="N3" s="11"/>
    </row>
    <row r="4" spans="1:15" x14ac:dyDescent="0.25">
      <c r="O4" s="6"/>
    </row>
    <row r="5" spans="1:15" x14ac:dyDescent="0.25">
      <c r="A5" s="2"/>
      <c r="B5" s="2"/>
      <c r="C5" s="2"/>
      <c r="D5" s="11"/>
      <c r="E5" s="11"/>
      <c r="F5" s="11"/>
      <c r="G5" s="11"/>
      <c r="H5" s="11"/>
      <c r="I5" s="2"/>
      <c r="J5" s="2"/>
      <c r="K5" s="2"/>
      <c r="L5" s="11"/>
      <c r="M5" s="15"/>
      <c r="N5" s="11"/>
    </row>
    <row r="7" spans="1:15" x14ac:dyDescent="0.25">
      <c r="A7" s="2"/>
      <c r="B7" s="2"/>
      <c r="C7" s="2"/>
      <c r="D7" s="11"/>
      <c r="E7" s="11"/>
      <c r="F7" s="11"/>
      <c r="G7" s="11"/>
      <c r="H7" s="11"/>
      <c r="I7" s="2"/>
      <c r="J7" s="2"/>
      <c r="K7" s="2"/>
      <c r="L7" s="11"/>
      <c r="M7" s="15"/>
      <c r="N7" s="11"/>
    </row>
    <row r="9" spans="1:15" x14ac:dyDescent="0.25">
      <c r="A9" s="2"/>
      <c r="B9" s="2"/>
      <c r="C9" s="2"/>
      <c r="D9" s="11"/>
      <c r="E9" s="11"/>
      <c r="F9" s="11"/>
      <c r="G9" s="11"/>
      <c r="H9" s="11"/>
      <c r="I9" s="2"/>
      <c r="J9" s="2"/>
      <c r="K9" s="2"/>
      <c r="L9" s="11"/>
      <c r="M9" s="15"/>
      <c r="N9" s="11"/>
    </row>
    <row r="11" spans="1:15" x14ac:dyDescent="0.25">
      <c r="A11" s="2"/>
      <c r="B11" s="2"/>
      <c r="C11" s="2"/>
      <c r="D11" s="11"/>
      <c r="E11" s="11"/>
      <c r="F11" s="11"/>
      <c r="G11" s="11"/>
      <c r="H11" s="11"/>
      <c r="I11" s="2"/>
      <c r="J11" s="2"/>
      <c r="K11" s="2"/>
      <c r="L11" s="11"/>
      <c r="M11" s="15"/>
      <c r="N11" s="11"/>
    </row>
    <row r="13" spans="1:15" x14ac:dyDescent="0.25">
      <c r="A13" s="2"/>
      <c r="B13" s="2"/>
      <c r="C13" s="2"/>
      <c r="D13" s="11"/>
      <c r="E13" s="11"/>
      <c r="F13" s="11"/>
      <c r="G13" s="11"/>
      <c r="H13" s="11"/>
      <c r="I13" s="2"/>
      <c r="J13" s="2"/>
      <c r="K13" s="2"/>
      <c r="L13" s="11"/>
      <c r="M13" s="15"/>
      <c r="N13" s="11"/>
    </row>
    <row r="15" spans="1:15" x14ac:dyDescent="0.25">
      <c r="A15" s="2"/>
      <c r="B15" s="2"/>
      <c r="C15" s="2"/>
      <c r="D15" s="11"/>
      <c r="E15" s="11"/>
      <c r="F15" s="11"/>
      <c r="G15" s="11"/>
      <c r="H15" s="11"/>
      <c r="I15" s="2"/>
      <c r="J15" s="2"/>
      <c r="K15" s="2"/>
      <c r="L15" s="11"/>
      <c r="M15" s="15"/>
      <c r="N15" s="11"/>
    </row>
    <row r="17" spans="1:14" x14ac:dyDescent="0.25">
      <c r="A17" s="2"/>
      <c r="B17" s="2"/>
      <c r="C17" s="2"/>
      <c r="D17" s="11"/>
      <c r="E17" s="11"/>
      <c r="F17" s="11"/>
      <c r="G17" s="11"/>
      <c r="H17" s="11"/>
      <c r="I17" s="2"/>
      <c r="J17" s="2"/>
      <c r="K17" s="2"/>
      <c r="L17" s="11"/>
      <c r="M17" s="15"/>
      <c r="N17" s="11"/>
    </row>
    <row r="19" spans="1:14" x14ac:dyDescent="0.25">
      <c r="A19" s="2"/>
      <c r="B19" s="2"/>
      <c r="C19" s="2"/>
      <c r="D19" s="11"/>
      <c r="E19" s="11"/>
      <c r="F19" s="11"/>
      <c r="G19" s="11"/>
      <c r="H19" s="11"/>
      <c r="I19" s="2"/>
      <c r="J19" s="2"/>
      <c r="K19" s="2"/>
      <c r="L19" s="11"/>
      <c r="M19" s="15"/>
      <c r="N19" s="11"/>
    </row>
    <row r="21" spans="1:14" x14ac:dyDescent="0.25">
      <c r="A21" s="2"/>
      <c r="B21" s="2"/>
      <c r="C21" s="2"/>
      <c r="D21" s="11"/>
      <c r="E21" s="11"/>
      <c r="F21" s="11"/>
      <c r="G21" s="11"/>
      <c r="H21" s="11"/>
      <c r="I21" s="2"/>
      <c r="J21" s="2"/>
      <c r="K21" s="2"/>
      <c r="L21" s="11"/>
      <c r="M21" s="15"/>
      <c r="N21" s="11"/>
    </row>
    <row r="23" spans="1:14" x14ac:dyDescent="0.25">
      <c r="A23" s="2"/>
      <c r="B23" s="2"/>
      <c r="C23" s="2"/>
      <c r="D23" s="11"/>
      <c r="E23" s="11"/>
      <c r="F23" s="11"/>
      <c r="G23" s="11"/>
      <c r="H23" s="11"/>
      <c r="I23" s="2"/>
      <c r="J23" s="2"/>
      <c r="K23" s="2"/>
      <c r="L23" s="11"/>
      <c r="M23" s="15"/>
      <c r="N23" s="11"/>
    </row>
    <row r="25" spans="1:14" x14ac:dyDescent="0.25">
      <c r="A25" s="2"/>
      <c r="B25" s="2"/>
      <c r="C25" s="2"/>
      <c r="D25" s="11"/>
      <c r="E25" s="11"/>
      <c r="F25" s="11"/>
      <c r="G25" s="11"/>
      <c r="H25" s="11"/>
      <c r="I25" s="2"/>
      <c r="J25" s="2"/>
      <c r="K25" s="2"/>
      <c r="L25" s="11"/>
      <c r="M25" s="15"/>
      <c r="N25" s="11"/>
    </row>
    <row r="27" spans="1:14" x14ac:dyDescent="0.25">
      <c r="A27" s="2"/>
      <c r="B27" s="2"/>
      <c r="C27" s="2"/>
      <c r="D27" s="11"/>
      <c r="E27" s="11"/>
      <c r="F27" s="11"/>
      <c r="G27" s="11"/>
      <c r="H27" s="11"/>
      <c r="I27" s="2"/>
      <c r="J27" s="2"/>
      <c r="K27" s="2"/>
      <c r="L27" s="11"/>
      <c r="M27" s="15"/>
      <c r="N27" s="11"/>
    </row>
    <row r="29" spans="1:14" x14ac:dyDescent="0.25">
      <c r="A29" s="2"/>
      <c r="B29" s="2"/>
      <c r="C29" s="2"/>
      <c r="D29" s="11"/>
      <c r="E29" s="11"/>
      <c r="F29" s="11"/>
      <c r="G29" s="11"/>
      <c r="H29" s="11"/>
      <c r="I29" s="2"/>
      <c r="J29" s="2"/>
      <c r="K29" s="2"/>
      <c r="L29" s="11"/>
      <c r="M29" s="15"/>
      <c r="N29" s="11"/>
    </row>
    <row r="31" spans="1:14" x14ac:dyDescent="0.25">
      <c r="A31" s="2"/>
      <c r="B31" s="2"/>
      <c r="C31" s="2"/>
      <c r="D31" s="11"/>
      <c r="E31" s="11"/>
      <c r="F31" s="11"/>
      <c r="G31" s="11"/>
      <c r="H31" s="11"/>
      <c r="I31" s="2"/>
      <c r="J31" s="2"/>
      <c r="K31" s="2"/>
      <c r="L31" s="11"/>
      <c r="M31" s="15"/>
      <c r="N31" s="11"/>
    </row>
    <row r="33" spans="1:14" x14ac:dyDescent="0.25">
      <c r="A33" s="2"/>
      <c r="B33" s="2"/>
      <c r="C33" s="2"/>
      <c r="D33" s="11"/>
      <c r="E33" s="11"/>
      <c r="F33" s="11"/>
      <c r="G33" s="11"/>
      <c r="H33" s="11"/>
      <c r="I33" s="2"/>
      <c r="J33" s="2"/>
      <c r="K33" s="2"/>
      <c r="L33" s="11"/>
      <c r="M33" s="15"/>
      <c r="N33" s="11"/>
    </row>
    <row r="35" spans="1:14" x14ac:dyDescent="0.25">
      <c r="A35" s="2"/>
      <c r="B35" s="2"/>
      <c r="C35" s="2"/>
      <c r="D35" s="11"/>
      <c r="E35" s="11"/>
      <c r="F35" s="11"/>
      <c r="G35" s="11"/>
      <c r="H35" s="11"/>
      <c r="I35" s="2"/>
      <c r="J35" s="2"/>
      <c r="K35" s="2"/>
      <c r="L35" s="11"/>
      <c r="M35" s="15"/>
      <c r="N35" s="11"/>
    </row>
    <row r="37" spans="1:14" x14ac:dyDescent="0.25">
      <c r="A37" s="2"/>
      <c r="B37" s="2"/>
      <c r="C37" s="2"/>
      <c r="D37" s="11"/>
      <c r="E37" s="11"/>
      <c r="F37" s="11"/>
      <c r="G37" s="11"/>
      <c r="H37" s="11"/>
      <c r="I37" s="2"/>
      <c r="J37" s="2"/>
      <c r="K37" s="2"/>
      <c r="L37" s="11"/>
      <c r="M37" s="15"/>
      <c r="N37" s="11"/>
    </row>
    <row r="39" spans="1:14" x14ac:dyDescent="0.25">
      <c r="A39" s="2"/>
      <c r="B39" s="2"/>
      <c r="C39" s="2"/>
      <c r="D39" s="11"/>
      <c r="E39" s="11"/>
      <c r="F39" s="11"/>
      <c r="G39" s="11"/>
      <c r="H39" s="11"/>
      <c r="I39" s="2"/>
      <c r="J39" s="2"/>
      <c r="K39" s="2"/>
      <c r="L39" s="11"/>
      <c r="M39" s="15"/>
      <c r="N39" s="11"/>
    </row>
    <row r="41" spans="1:14" x14ac:dyDescent="0.25">
      <c r="A41" s="2"/>
      <c r="B41" s="2"/>
      <c r="C41" s="2"/>
      <c r="D41" s="11"/>
      <c r="E41" s="11"/>
      <c r="F41" s="11"/>
      <c r="G41" s="11"/>
      <c r="H41" s="11"/>
      <c r="I41" s="2"/>
      <c r="J41" s="2"/>
      <c r="K41" s="2"/>
      <c r="L41" s="11"/>
      <c r="M41" s="15"/>
      <c r="N41" s="11"/>
    </row>
    <row r="43" spans="1:14" x14ac:dyDescent="0.25">
      <c r="A43" s="2"/>
      <c r="B43" s="2"/>
      <c r="C43" s="2"/>
      <c r="D43" s="11"/>
      <c r="E43" s="11"/>
      <c r="F43" s="11"/>
      <c r="G43" s="11"/>
      <c r="H43" s="11"/>
      <c r="I43" s="2"/>
      <c r="J43" s="2"/>
      <c r="K43" s="2"/>
      <c r="L43" s="11"/>
      <c r="M43" s="15"/>
      <c r="N43" s="11"/>
    </row>
    <row r="45" spans="1:14" x14ac:dyDescent="0.25">
      <c r="A45" s="2"/>
      <c r="B45" s="2"/>
      <c r="C45" s="2"/>
      <c r="D45" s="11"/>
      <c r="E45" s="11"/>
      <c r="F45" s="11"/>
      <c r="G45" s="11"/>
      <c r="H45" s="11"/>
      <c r="I45" s="2"/>
      <c r="J45" s="2"/>
      <c r="K45" s="2"/>
      <c r="L45" s="11"/>
      <c r="M45" s="15"/>
      <c r="N45" s="11"/>
    </row>
    <row r="47" spans="1:14" x14ac:dyDescent="0.25">
      <c r="A47" s="2"/>
      <c r="B47" s="2"/>
      <c r="C47" s="2"/>
      <c r="D47" s="11"/>
      <c r="E47" s="11"/>
      <c r="F47" s="11"/>
      <c r="G47" s="11"/>
      <c r="H47" s="11"/>
      <c r="I47" s="2"/>
      <c r="J47" s="2"/>
      <c r="K47" s="2"/>
      <c r="L47" s="11"/>
      <c r="M47" s="15"/>
      <c r="N47" s="11"/>
    </row>
    <row r="49" spans="1:14" x14ac:dyDescent="0.25">
      <c r="A49" s="2"/>
      <c r="B49" s="2"/>
      <c r="C49" s="2"/>
      <c r="D49" s="11"/>
      <c r="E49" s="11"/>
      <c r="F49" s="11"/>
      <c r="G49" s="11"/>
      <c r="H49" s="11"/>
      <c r="I49" s="2"/>
      <c r="J49" s="2"/>
      <c r="K49" s="2"/>
      <c r="L49" s="11"/>
      <c r="M49" s="15"/>
      <c r="N49" s="11"/>
    </row>
    <row r="51" spans="1:14" x14ac:dyDescent="0.25">
      <c r="A51" s="2"/>
      <c r="B51" s="2"/>
      <c r="C51" s="2"/>
      <c r="D51" s="11"/>
      <c r="E51" s="11"/>
      <c r="F51" s="11"/>
      <c r="G51" s="11"/>
      <c r="H51" s="11"/>
      <c r="I51" s="2"/>
      <c r="J51" s="2"/>
      <c r="K51" s="2"/>
      <c r="L51" s="11"/>
      <c r="M51" s="15"/>
      <c r="N51" s="11"/>
    </row>
    <row r="53" spans="1:14" x14ac:dyDescent="0.25">
      <c r="A53" s="2"/>
      <c r="B53" s="2"/>
      <c r="C53" s="2"/>
      <c r="D53" s="11"/>
      <c r="E53" s="11"/>
      <c r="F53" s="11"/>
      <c r="G53" s="11"/>
      <c r="H53" s="11"/>
      <c r="I53" s="2"/>
      <c r="J53" s="2"/>
      <c r="K53" s="2"/>
      <c r="L53" s="11"/>
      <c r="M53" s="15"/>
      <c r="N53" s="11"/>
    </row>
    <row r="55" spans="1:14" x14ac:dyDescent="0.25">
      <c r="A55" s="2"/>
      <c r="B55" s="2"/>
      <c r="C55" s="2"/>
      <c r="D55" s="11"/>
      <c r="E55" s="11"/>
      <c r="F55" s="11"/>
      <c r="G55" s="11"/>
      <c r="H55" s="11"/>
      <c r="I55" s="2"/>
      <c r="J55" s="2"/>
      <c r="K55" s="2"/>
      <c r="L55" s="11"/>
      <c r="M55" s="15"/>
      <c r="N55" s="11"/>
    </row>
    <row r="57" spans="1:14" x14ac:dyDescent="0.25">
      <c r="A57" s="2"/>
      <c r="B57" s="2"/>
      <c r="C57" s="2"/>
      <c r="D57" s="11"/>
      <c r="E57" s="11"/>
      <c r="F57" s="11"/>
      <c r="G57" s="11"/>
      <c r="H57" s="11"/>
      <c r="I57" s="2"/>
      <c r="J57" s="2"/>
      <c r="K57" s="2"/>
      <c r="L57" s="11"/>
      <c r="M57" s="15"/>
      <c r="N57" s="11"/>
    </row>
    <row r="59" spans="1:14" x14ac:dyDescent="0.25">
      <c r="A59" s="2"/>
      <c r="B59" s="2"/>
      <c r="C59" s="2"/>
      <c r="D59" s="11"/>
      <c r="E59" s="11"/>
      <c r="F59" s="11"/>
      <c r="G59" s="11"/>
      <c r="H59" s="11"/>
      <c r="I59" s="2"/>
      <c r="J59" s="2"/>
      <c r="K59" s="2"/>
      <c r="L59" s="11"/>
      <c r="M59" s="15"/>
      <c r="N59" s="11"/>
    </row>
    <row r="61" spans="1:14" x14ac:dyDescent="0.25">
      <c r="A61" s="2"/>
      <c r="B61" s="2"/>
      <c r="C61" s="2"/>
      <c r="D61" s="11"/>
      <c r="E61" s="11"/>
      <c r="F61" s="11"/>
      <c r="G61" s="11"/>
      <c r="H61" s="11"/>
      <c r="I61" s="2"/>
      <c r="J61" s="2"/>
      <c r="K61" s="2"/>
      <c r="L61" s="11"/>
      <c r="M61" s="15"/>
      <c r="N61" s="11"/>
    </row>
    <row r="63" spans="1:14" x14ac:dyDescent="0.25">
      <c r="A63" s="2"/>
      <c r="B63" s="2"/>
      <c r="C63" s="2"/>
      <c r="D63" s="11"/>
      <c r="E63" s="11"/>
      <c r="F63" s="11"/>
      <c r="G63" s="11"/>
      <c r="H63" s="11"/>
      <c r="I63" s="2"/>
      <c r="J63" s="2"/>
      <c r="K63" s="2"/>
      <c r="L63" s="11"/>
      <c r="M63" s="15"/>
      <c r="N63" s="11"/>
    </row>
    <row r="65" spans="1:14" x14ac:dyDescent="0.25">
      <c r="A65" s="2"/>
      <c r="B65" s="2"/>
      <c r="C65" s="2"/>
      <c r="D65" s="11"/>
      <c r="E65" s="11"/>
      <c r="F65" s="11"/>
      <c r="G65" s="11"/>
      <c r="H65" s="11"/>
      <c r="I65" s="2"/>
      <c r="J65" s="2"/>
      <c r="K65" s="2"/>
      <c r="L65" s="11"/>
      <c r="M65" s="15"/>
      <c r="N65" s="11"/>
    </row>
    <row r="67" spans="1:14" x14ac:dyDescent="0.25">
      <c r="A67" s="2"/>
      <c r="B67" s="2"/>
      <c r="C67" s="2"/>
      <c r="D67" s="11"/>
      <c r="E67" s="11"/>
      <c r="F67" s="11"/>
      <c r="G67" s="11"/>
      <c r="H67" s="11"/>
      <c r="I67" s="2"/>
      <c r="J67" s="2"/>
      <c r="K67" s="2"/>
      <c r="L67" s="11"/>
      <c r="M67" s="15"/>
      <c r="N67" s="11"/>
    </row>
    <row r="69" spans="1:14" x14ac:dyDescent="0.25">
      <c r="A69" s="2"/>
      <c r="B69" s="2"/>
      <c r="C69" s="2"/>
      <c r="D69" s="11"/>
      <c r="E69" s="11"/>
      <c r="F69" s="11"/>
      <c r="G69" s="11"/>
      <c r="H69" s="11"/>
      <c r="I69" s="2"/>
      <c r="J69" s="2"/>
      <c r="K69" s="2"/>
      <c r="L69" s="11"/>
      <c r="M69" s="15"/>
      <c r="N69" s="11"/>
    </row>
    <row r="71" spans="1:14" x14ac:dyDescent="0.25">
      <c r="A71" s="2"/>
      <c r="B71" s="2"/>
      <c r="C71" s="2"/>
      <c r="D71" s="11"/>
      <c r="E71" s="11"/>
      <c r="F71" s="11"/>
      <c r="G71" s="11"/>
      <c r="H71" s="11"/>
      <c r="I71" s="2"/>
      <c r="J71" s="2"/>
      <c r="K71" s="2"/>
      <c r="L71" s="11"/>
      <c r="M71" s="15"/>
      <c r="N71" s="11"/>
    </row>
    <row r="73" spans="1:14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  <c r="L73" s="11"/>
      <c r="M73" s="15"/>
      <c r="N73" s="11"/>
    </row>
    <row r="75" spans="1:14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  <c r="L75" s="11"/>
      <c r="M75" s="15"/>
      <c r="N75" s="11"/>
    </row>
    <row r="77" spans="1:14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  <c r="L77" s="11"/>
      <c r="M77" s="15"/>
      <c r="N77" s="11"/>
    </row>
    <row r="79" spans="1:14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  <c r="L79" s="11"/>
      <c r="M79" s="15"/>
      <c r="N79" s="11"/>
    </row>
    <row r="81" spans="1:14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  <c r="L81" s="11"/>
      <c r="M81" s="15"/>
      <c r="N81" s="11"/>
    </row>
    <row r="83" spans="1:14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  <c r="L83" s="11"/>
      <c r="M83" s="15"/>
      <c r="N83" s="11"/>
    </row>
    <row r="85" spans="1:14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  <c r="L85" s="11"/>
      <c r="M85" s="15"/>
      <c r="N85" s="11"/>
    </row>
    <row r="87" spans="1:14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  <c r="L87" s="11"/>
      <c r="M87" s="15"/>
      <c r="N87" s="11"/>
    </row>
    <row r="89" spans="1:14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  <c r="L89" s="11"/>
      <c r="M89" s="15"/>
      <c r="N89" s="11"/>
    </row>
    <row r="91" spans="1:14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  <c r="L91" s="11"/>
      <c r="M91" s="15"/>
      <c r="N91" s="11"/>
    </row>
    <row r="93" spans="1:14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  <c r="L93" s="11"/>
      <c r="M93" s="15"/>
      <c r="N93" s="11"/>
    </row>
    <row r="95" spans="1:14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  <c r="L95" s="11"/>
      <c r="M95" s="15"/>
      <c r="N95" s="11"/>
    </row>
    <row r="97" spans="1:14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  <c r="L97" s="11"/>
      <c r="M97" s="15"/>
      <c r="N97" s="11"/>
    </row>
    <row r="99" spans="1:14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  <c r="L99" s="11"/>
      <c r="M99" s="15"/>
      <c r="N99" s="11"/>
    </row>
    <row r="101" spans="1:14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  <c r="L101" s="11"/>
      <c r="M101" s="15"/>
      <c r="N101" s="11"/>
    </row>
    <row r="103" spans="1:14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  <c r="L103" s="11"/>
      <c r="M103" s="15"/>
      <c r="N103" s="11"/>
    </row>
    <row r="105" spans="1:14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  <c r="L105" s="11"/>
      <c r="M105" s="15"/>
      <c r="N105" s="11"/>
    </row>
    <row r="107" spans="1:14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  <c r="L107" s="11"/>
      <c r="M107" s="15"/>
      <c r="N107" s="11"/>
    </row>
    <row r="109" spans="1:14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  <c r="L109" s="11"/>
      <c r="M109" s="15"/>
      <c r="N109" s="11"/>
    </row>
    <row r="111" spans="1:14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  <c r="L111" s="11"/>
      <c r="M111" s="15"/>
      <c r="N111" s="11"/>
    </row>
    <row r="113" spans="1:14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  <c r="L113" s="11"/>
      <c r="M113" s="15"/>
      <c r="N113" s="11"/>
    </row>
    <row r="115" spans="1:14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  <c r="L115" s="11"/>
      <c r="M115" s="15"/>
      <c r="N115" s="11"/>
    </row>
    <row r="117" spans="1:14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  <c r="L117" s="11"/>
      <c r="M117" s="15"/>
      <c r="N117" s="11"/>
    </row>
    <row r="119" spans="1:14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  <c r="L119" s="11"/>
      <c r="M119" s="15"/>
      <c r="N119" s="11"/>
    </row>
    <row r="121" spans="1:14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  <c r="L121" s="11"/>
      <c r="M121" s="15"/>
      <c r="N121" s="11"/>
    </row>
    <row r="123" spans="1:14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  <c r="L123" s="11"/>
      <c r="M123" s="15"/>
      <c r="N123" s="11"/>
    </row>
    <row r="125" spans="1:14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  <c r="L125" s="11"/>
      <c r="M125" s="15"/>
      <c r="N125" s="11"/>
    </row>
    <row r="127" spans="1:14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  <c r="L127" s="11"/>
      <c r="M127" s="15"/>
      <c r="N127" s="11"/>
    </row>
    <row r="129" spans="1:14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  <c r="L129" s="11"/>
      <c r="M129" s="15"/>
      <c r="N129" s="11"/>
    </row>
    <row r="131" spans="1:14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  <c r="L131" s="11"/>
      <c r="M131" s="15"/>
      <c r="N131" s="11"/>
    </row>
    <row r="133" spans="1:14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  <c r="L133" s="11"/>
      <c r="M133" s="15"/>
      <c r="N133" s="11"/>
    </row>
    <row r="135" spans="1:14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  <c r="L135" s="11"/>
      <c r="M135" s="15"/>
      <c r="N135" s="11"/>
    </row>
    <row r="137" spans="1:14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  <c r="L137" s="11"/>
      <c r="M137" s="15"/>
      <c r="N137" s="11"/>
    </row>
    <row r="139" spans="1:14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  <c r="L139" s="11"/>
      <c r="M139" s="15"/>
      <c r="N139" s="11"/>
    </row>
    <row r="141" spans="1:14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  <c r="L141" s="11"/>
      <c r="M141" s="15"/>
      <c r="N141" s="11"/>
    </row>
    <row r="143" spans="1:14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  <c r="L143" s="11"/>
      <c r="M143" s="15"/>
      <c r="N143" s="11"/>
    </row>
    <row r="145" spans="1:14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  <c r="L145" s="11"/>
      <c r="M145" s="15"/>
      <c r="N145" s="11"/>
    </row>
    <row r="147" spans="1:14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  <c r="L147" s="11"/>
      <c r="M147" s="15"/>
      <c r="N147" s="11"/>
    </row>
    <row r="149" spans="1:14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  <c r="L149" s="11"/>
      <c r="M149" s="15"/>
      <c r="N149" s="11"/>
    </row>
    <row r="151" spans="1:14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  <c r="L151" s="11"/>
      <c r="M151" s="15"/>
      <c r="N151" s="11"/>
    </row>
    <row r="153" spans="1:14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  <c r="L153" s="11"/>
      <c r="M153" s="15"/>
      <c r="N153" s="11"/>
    </row>
    <row r="155" spans="1:14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  <c r="L155" s="11"/>
      <c r="M155" s="15"/>
      <c r="N155" s="11"/>
    </row>
    <row r="157" spans="1:14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  <c r="L157" s="11"/>
      <c r="M157" s="15"/>
      <c r="N157" s="11"/>
    </row>
    <row r="159" spans="1:14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  <c r="L159" s="11"/>
      <c r="M159" s="15"/>
      <c r="N159" s="11"/>
    </row>
    <row r="161" spans="1:14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  <c r="L161" s="11"/>
      <c r="M161" s="15"/>
      <c r="N161" s="11"/>
    </row>
    <row r="163" spans="1:14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  <c r="L163" s="11"/>
      <c r="M163" s="15"/>
      <c r="N163" s="11"/>
    </row>
    <row r="165" spans="1:14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  <c r="L165" s="11"/>
      <c r="M165" s="15"/>
      <c r="N165" s="11"/>
    </row>
    <row r="167" spans="1:14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  <c r="L167" s="11"/>
      <c r="M167" s="15"/>
      <c r="N167" s="11"/>
    </row>
    <row r="169" spans="1:14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  <c r="L169" s="11"/>
      <c r="M169" s="15"/>
      <c r="N169" s="11"/>
    </row>
    <row r="171" spans="1:14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  <c r="L171" s="11"/>
      <c r="M171" s="15"/>
      <c r="N171" s="11"/>
    </row>
    <row r="173" spans="1:14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  <c r="L173" s="11"/>
      <c r="M173" s="15"/>
      <c r="N173" s="11"/>
    </row>
    <row r="175" spans="1:14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  <c r="L175" s="11"/>
      <c r="M175" s="15"/>
      <c r="N175" s="11"/>
    </row>
    <row r="177" spans="1:14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  <c r="L177" s="11"/>
      <c r="M177" s="15"/>
      <c r="N177" s="11"/>
    </row>
    <row r="179" spans="1:14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  <c r="L179" s="11"/>
      <c r="M179" s="15"/>
      <c r="N179" s="11"/>
    </row>
    <row r="181" spans="1:14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  <c r="L181" s="11"/>
      <c r="M181" s="15"/>
      <c r="N181" s="11"/>
    </row>
    <row r="183" spans="1:14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  <c r="L183" s="11"/>
      <c r="M183" s="15"/>
      <c r="N183" s="11"/>
    </row>
    <row r="185" spans="1:14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  <c r="L185" s="11"/>
      <c r="M185" s="15"/>
      <c r="N185" s="11"/>
    </row>
    <row r="187" spans="1:14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  <c r="L187" s="11"/>
      <c r="M187" s="15"/>
      <c r="N187" s="11"/>
    </row>
    <row r="189" spans="1:14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  <c r="L189" s="11"/>
      <c r="M189" s="15"/>
      <c r="N189" s="11"/>
    </row>
    <row r="191" spans="1:14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  <c r="L191" s="11"/>
      <c r="M191" s="15"/>
      <c r="N191" s="11"/>
    </row>
    <row r="193" spans="1:14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  <c r="L193" s="11"/>
      <c r="M193" s="15"/>
      <c r="N193" s="11"/>
    </row>
    <row r="195" spans="1:14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  <c r="L195" s="11"/>
      <c r="M195" s="15"/>
      <c r="N195" s="11"/>
    </row>
    <row r="197" spans="1:14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  <c r="L197" s="11"/>
      <c r="M197" s="15"/>
      <c r="N197" s="11"/>
    </row>
    <row r="199" spans="1:14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  <c r="L199" s="11"/>
      <c r="M199" s="15"/>
      <c r="N199" s="11"/>
    </row>
    <row r="201" spans="1:14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  <c r="L201" s="11"/>
      <c r="M201" s="15"/>
      <c r="N201" s="11"/>
    </row>
    <row r="203" spans="1:14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  <c r="L203" s="11"/>
      <c r="M203" s="15"/>
      <c r="N203" s="11"/>
    </row>
    <row r="205" spans="1:14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  <c r="L205" s="11"/>
      <c r="M205" s="15"/>
      <c r="N205" s="11"/>
    </row>
    <row r="207" spans="1:14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  <c r="L207" s="11"/>
      <c r="M207" s="15"/>
      <c r="N207" s="11"/>
    </row>
    <row r="209" spans="1:14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  <c r="L209" s="11"/>
      <c r="M209" s="15"/>
      <c r="N209" s="1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75" zoomScaleNormal="75" workbookViewId="0">
      <pane ySplit="1" topLeftCell="A2" activePane="bottomLeft" state="frozen"/>
      <selection pane="bottomLeft" activeCell="H25" sqref="H25"/>
    </sheetView>
  </sheetViews>
  <sheetFormatPr baseColWidth="10" defaultRowHeight="15" x14ac:dyDescent="0.25"/>
  <cols>
    <col min="2" max="2" width="8.7109375" customWidth="1"/>
    <col min="3" max="3" width="8.85546875" customWidth="1"/>
    <col min="4" max="4" width="9.140625" customWidth="1"/>
    <col min="8" max="8" width="9.7109375" customWidth="1"/>
    <col min="9" max="9" width="9.5703125" style="25" customWidth="1"/>
    <col min="10" max="10" width="12" customWidth="1"/>
    <col min="12" max="12" width="8.85546875" customWidth="1"/>
    <col min="13" max="13" width="49.28515625" style="1" customWidth="1"/>
    <col min="14" max="14" width="9.5703125" customWidth="1"/>
  </cols>
  <sheetData>
    <row r="1" spans="1:14" s="82" customFormat="1" ht="57" thickBot="1" x14ac:dyDescent="0.3">
      <c r="A1" s="250" t="s">
        <v>0</v>
      </c>
      <c r="B1" s="72" t="s">
        <v>2</v>
      </c>
      <c r="C1" s="249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251" t="s">
        <v>574</v>
      </c>
      <c r="I1" s="252" t="s">
        <v>575</v>
      </c>
      <c r="J1" s="71" t="s">
        <v>573</v>
      </c>
      <c r="K1" s="77" t="s">
        <v>8</v>
      </c>
      <c r="L1" s="78" t="s">
        <v>125</v>
      </c>
      <c r="M1" s="79" t="s">
        <v>9</v>
      </c>
      <c r="N1" s="80" t="s">
        <v>10</v>
      </c>
    </row>
    <row r="2" spans="1:14" x14ac:dyDescent="0.25">
      <c r="A2" s="16" t="s">
        <v>59</v>
      </c>
      <c r="B2" s="17">
        <v>5.95</v>
      </c>
      <c r="C2" s="38">
        <v>0.98599999999999999</v>
      </c>
      <c r="D2" s="38">
        <v>36.799999999999997</v>
      </c>
      <c r="E2" s="48">
        <f>C2*D2</f>
        <v>36.284799999999997</v>
      </c>
      <c r="F2" s="34">
        <f t="shared" ref="F2:F12" si="0">C2*B2</f>
        <v>5.8666999999999998</v>
      </c>
      <c r="G2" s="44">
        <f>$F$23*$G$23*B2</f>
        <v>11.971940672422914</v>
      </c>
      <c r="H2" s="254">
        <v>3.5</v>
      </c>
      <c r="I2" s="64"/>
      <c r="J2" s="16" t="s">
        <v>69</v>
      </c>
      <c r="K2" s="58"/>
      <c r="L2" s="52" t="s">
        <v>126</v>
      </c>
      <c r="M2" s="64" t="s">
        <v>129</v>
      </c>
      <c r="N2" s="64"/>
    </row>
    <row r="3" spans="1:14" x14ac:dyDescent="0.25">
      <c r="A3" s="18" t="s">
        <v>60</v>
      </c>
      <c r="B3" s="19">
        <v>8.32</v>
      </c>
      <c r="C3" s="39"/>
      <c r="D3" s="39"/>
      <c r="E3" s="49">
        <f t="shared" ref="E3:E12" si="1">C3*D3</f>
        <v>0</v>
      </c>
      <c r="F3" s="35">
        <f t="shared" si="0"/>
        <v>0</v>
      </c>
      <c r="G3" s="50">
        <f t="shared" ref="G3:G12" si="2">$F$23*$G$23*B3</f>
        <v>16.740596032698932</v>
      </c>
      <c r="H3" s="253">
        <f>($H$2/$B$2*B3)</f>
        <v>4.8941176470588239</v>
      </c>
      <c r="I3" s="65"/>
      <c r="J3" s="18" t="s">
        <v>70</v>
      </c>
      <c r="K3" s="59"/>
      <c r="L3" s="53"/>
      <c r="M3" s="65"/>
      <c r="N3" s="65"/>
    </row>
    <row r="4" spans="1:14" x14ac:dyDescent="0.25">
      <c r="A4" s="16" t="s">
        <v>61</v>
      </c>
      <c r="B4" s="17">
        <v>11.2</v>
      </c>
      <c r="C4" s="38"/>
      <c r="D4" s="38"/>
      <c r="E4" s="48">
        <f t="shared" si="1"/>
        <v>0</v>
      </c>
      <c r="F4" s="34">
        <f t="shared" si="0"/>
        <v>0</v>
      </c>
      <c r="G4" s="44">
        <f t="shared" si="2"/>
        <v>22.535417736325485</v>
      </c>
      <c r="H4" s="253">
        <f t="shared" ref="H4:H12" si="3">($H$2/$B$2*B4)</f>
        <v>6.5882352941176467</v>
      </c>
      <c r="I4" s="64"/>
      <c r="J4" s="16" t="s">
        <v>71</v>
      </c>
      <c r="K4" s="60"/>
      <c r="L4" s="54"/>
      <c r="M4" s="64"/>
      <c r="N4" s="64"/>
    </row>
    <row r="5" spans="1:14" x14ac:dyDescent="0.25">
      <c r="A5" s="18" t="s">
        <v>62</v>
      </c>
      <c r="B5" s="19">
        <v>14.4</v>
      </c>
      <c r="C5" s="39">
        <v>1.02</v>
      </c>
      <c r="D5" s="39">
        <f>14.4*6.06</f>
        <v>87.263999999999996</v>
      </c>
      <c r="E5" s="49">
        <f t="shared" si="1"/>
        <v>89.009280000000004</v>
      </c>
      <c r="F5" s="35">
        <f t="shared" si="0"/>
        <v>14.688000000000001</v>
      </c>
      <c r="G5" s="50">
        <f t="shared" si="2"/>
        <v>28.974108518132766</v>
      </c>
      <c r="H5" s="253">
        <f t="shared" si="3"/>
        <v>8.4705882352941178</v>
      </c>
      <c r="I5" s="65"/>
      <c r="J5" s="18" t="s">
        <v>72</v>
      </c>
      <c r="K5" s="59"/>
      <c r="L5" s="53" t="s">
        <v>126</v>
      </c>
      <c r="M5" s="65" t="s">
        <v>128</v>
      </c>
      <c r="N5" s="65"/>
    </row>
    <row r="6" spans="1:14" x14ac:dyDescent="0.25">
      <c r="A6" s="16" t="s">
        <v>63</v>
      </c>
      <c r="B6" s="17">
        <v>17.899999999999999</v>
      </c>
      <c r="C6" s="38"/>
      <c r="D6" s="38"/>
      <c r="E6" s="48">
        <f t="shared" si="1"/>
        <v>0</v>
      </c>
      <c r="F6" s="34">
        <f t="shared" si="0"/>
        <v>0</v>
      </c>
      <c r="G6" s="44">
        <f t="shared" si="2"/>
        <v>36.01642656073448</v>
      </c>
      <c r="H6" s="253">
        <f t="shared" si="3"/>
        <v>10.529411764705882</v>
      </c>
      <c r="I6" s="64"/>
      <c r="J6" s="16" t="s">
        <v>73</v>
      </c>
      <c r="K6" s="60"/>
      <c r="L6" s="54"/>
      <c r="M6" s="64"/>
      <c r="N6" s="64"/>
    </row>
    <row r="7" spans="1:14" x14ac:dyDescent="0.25">
      <c r="A7" s="18" t="s">
        <v>77</v>
      </c>
      <c r="B7" s="19">
        <v>21.9</v>
      </c>
      <c r="C7" s="39"/>
      <c r="D7" s="39"/>
      <c r="E7" s="49">
        <f t="shared" si="1"/>
        <v>0</v>
      </c>
      <c r="F7" s="35">
        <f t="shared" si="0"/>
        <v>0</v>
      </c>
      <c r="G7" s="50">
        <f t="shared" si="2"/>
        <v>44.064790037993582</v>
      </c>
      <c r="H7" s="253">
        <f t="shared" si="3"/>
        <v>12.882352941176471</v>
      </c>
      <c r="I7" s="65"/>
      <c r="J7" s="18" t="s">
        <v>74</v>
      </c>
      <c r="K7" s="61"/>
      <c r="L7" s="55"/>
      <c r="M7" s="65"/>
      <c r="N7" s="65"/>
    </row>
    <row r="8" spans="1:14" x14ac:dyDescent="0.25">
      <c r="A8" s="16" t="s">
        <v>65</v>
      </c>
      <c r="B8" s="17">
        <v>26.3</v>
      </c>
      <c r="C8" s="38"/>
      <c r="D8" s="38"/>
      <c r="E8" s="48">
        <f t="shared" si="1"/>
        <v>0</v>
      </c>
      <c r="F8" s="34">
        <f t="shared" si="0"/>
        <v>0</v>
      </c>
      <c r="G8" s="44">
        <f t="shared" si="2"/>
        <v>52.917989862978594</v>
      </c>
      <c r="H8" s="253">
        <f t="shared" si="3"/>
        <v>15.470588235294118</v>
      </c>
      <c r="I8" s="64"/>
      <c r="J8" s="16" t="s">
        <v>78</v>
      </c>
      <c r="K8" s="60"/>
      <c r="L8" s="54"/>
      <c r="M8" s="64"/>
      <c r="N8" s="64"/>
    </row>
    <row r="9" spans="1:14" x14ac:dyDescent="0.25">
      <c r="A9" s="18" t="s">
        <v>64</v>
      </c>
      <c r="B9" s="19">
        <v>31.1</v>
      </c>
      <c r="C9" s="39">
        <v>0.96499999999999997</v>
      </c>
      <c r="D9" s="39">
        <f>0.965*12.12</f>
        <v>11.695799999999998</v>
      </c>
      <c r="E9" s="49">
        <f t="shared" si="1"/>
        <v>11.286446999999997</v>
      </c>
      <c r="F9" s="35">
        <f t="shared" si="0"/>
        <v>30.011500000000002</v>
      </c>
      <c r="G9" s="50">
        <f t="shared" si="2"/>
        <v>62.576026035689516</v>
      </c>
      <c r="H9" s="253">
        <f t="shared" si="3"/>
        <v>18.294117647058826</v>
      </c>
      <c r="I9" s="65"/>
      <c r="J9" s="18" t="s">
        <v>79</v>
      </c>
      <c r="K9" s="69">
        <v>43327</v>
      </c>
      <c r="L9" s="53" t="s">
        <v>126</v>
      </c>
      <c r="M9" s="65" t="s">
        <v>127</v>
      </c>
      <c r="N9" s="65"/>
    </row>
    <row r="10" spans="1:14" x14ac:dyDescent="0.25">
      <c r="A10" s="16" t="s">
        <v>66</v>
      </c>
      <c r="B10" s="17">
        <v>36.200000000000003</v>
      </c>
      <c r="C10" s="38"/>
      <c r="D10" s="38"/>
      <c r="E10" s="48">
        <f t="shared" si="1"/>
        <v>0</v>
      </c>
      <c r="F10" s="34">
        <f t="shared" si="0"/>
        <v>0</v>
      </c>
      <c r="G10" s="44">
        <f t="shared" si="2"/>
        <v>72.837689469194871</v>
      </c>
      <c r="H10" s="253">
        <f t="shared" si="3"/>
        <v>21.294117647058826</v>
      </c>
      <c r="I10" s="64"/>
      <c r="J10" s="16" t="s">
        <v>75</v>
      </c>
      <c r="K10" s="60"/>
      <c r="L10" s="54"/>
      <c r="M10" s="64"/>
      <c r="N10" s="64"/>
    </row>
    <row r="11" spans="1:14" x14ac:dyDescent="0.25">
      <c r="A11" s="18" t="s">
        <v>67</v>
      </c>
      <c r="B11" s="19">
        <v>48</v>
      </c>
      <c r="C11" s="39"/>
      <c r="D11" s="39"/>
      <c r="E11" s="49">
        <f t="shared" si="1"/>
        <v>0</v>
      </c>
      <c r="F11" s="35">
        <f t="shared" si="0"/>
        <v>0</v>
      </c>
      <c r="G11" s="50">
        <f t="shared" si="2"/>
        <v>96.580361727109221</v>
      </c>
      <c r="H11" s="253">
        <f t="shared" si="3"/>
        <v>28.235294117647058</v>
      </c>
      <c r="I11" s="65"/>
      <c r="J11" s="18" t="s">
        <v>76</v>
      </c>
      <c r="K11" s="59"/>
      <c r="L11" s="53"/>
      <c r="M11" s="65"/>
      <c r="N11" s="65"/>
    </row>
    <row r="12" spans="1:14" x14ac:dyDescent="0.25">
      <c r="A12" s="16" t="s">
        <v>68</v>
      </c>
      <c r="B12" s="17">
        <v>54.2</v>
      </c>
      <c r="C12" s="38"/>
      <c r="D12" s="38"/>
      <c r="E12" s="48">
        <f t="shared" si="1"/>
        <v>0</v>
      </c>
      <c r="F12" s="34">
        <f t="shared" si="0"/>
        <v>0</v>
      </c>
      <c r="G12" s="44">
        <f t="shared" si="2"/>
        <v>109.05532511686083</v>
      </c>
      <c r="H12" s="253">
        <f t="shared" si="3"/>
        <v>31.882352941176475</v>
      </c>
      <c r="I12" s="64"/>
      <c r="J12" s="16" t="s">
        <v>80</v>
      </c>
      <c r="K12" s="60"/>
      <c r="L12" s="54"/>
      <c r="M12" s="64"/>
      <c r="N12" s="64"/>
    </row>
    <row r="13" spans="1:14" x14ac:dyDescent="0.25">
      <c r="A13" s="20"/>
      <c r="B13" s="20"/>
      <c r="C13" s="39"/>
      <c r="D13" s="39"/>
      <c r="E13" s="49"/>
      <c r="F13" s="35"/>
      <c r="G13" s="50"/>
      <c r="H13" s="65"/>
      <c r="I13" s="65"/>
      <c r="J13" s="20"/>
      <c r="K13" s="59"/>
      <c r="L13" s="53"/>
      <c r="M13" s="65"/>
      <c r="N13" s="65"/>
    </row>
    <row r="14" spans="1:14" x14ac:dyDescent="0.25">
      <c r="A14" s="21"/>
      <c r="B14" s="21"/>
      <c r="C14" s="38"/>
      <c r="D14" s="38"/>
      <c r="E14" s="48"/>
      <c r="F14" s="34"/>
      <c r="G14" s="44"/>
      <c r="H14" s="64"/>
      <c r="I14" s="64"/>
      <c r="J14" s="21"/>
      <c r="K14" s="58"/>
      <c r="L14" s="52"/>
      <c r="M14" s="64"/>
      <c r="N14" s="64"/>
    </row>
    <row r="15" spans="1:14" x14ac:dyDescent="0.25">
      <c r="A15" s="20"/>
      <c r="B15" s="20"/>
      <c r="C15" s="39"/>
      <c r="D15" s="39"/>
      <c r="E15" s="49"/>
      <c r="F15" s="35"/>
      <c r="G15" s="50"/>
      <c r="H15" s="65"/>
      <c r="I15" s="65"/>
      <c r="J15" s="20" t="s">
        <v>81</v>
      </c>
      <c r="K15" s="59"/>
      <c r="L15" s="53"/>
      <c r="M15" s="65"/>
      <c r="N15" s="65"/>
    </row>
    <row r="16" spans="1:14" x14ac:dyDescent="0.25">
      <c r="C16" s="38"/>
      <c r="D16" s="38"/>
      <c r="E16" s="48"/>
      <c r="F16" s="34"/>
      <c r="G16" s="44"/>
      <c r="H16" s="62"/>
      <c r="I16" s="68"/>
      <c r="K16" s="60"/>
      <c r="L16" s="54"/>
      <c r="M16" s="64"/>
      <c r="N16" s="64"/>
    </row>
    <row r="17" spans="3:14" x14ac:dyDescent="0.25">
      <c r="C17" s="39"/>
      <c r="D17" s="39"/>
      <c r="E17" s="49"/>
      <c r="F17" s="35"/>
      <c r="G17" s="50"/>
      <c r="H17" s="62"/>
      <c r="I17" s="68"/>
      <c r="K17" s="59"/>
      <c r="L17" s="53"/>
      <c r="M17" s="65"/>
      <c r="N17" s="65"/>
    </row>
    <row r="18" spans="3:14" x14ac:dyDescent="0.25">
      <c r="C18" s="34"/>
      <c r="D18" s="31"/>
      <c r="E18" s="31"/>
      <c r="F18" s="34"/>
      <c r="G18" s="23"/>
      <c r="H18" s="62"/>
      <c r="I18" s="68"/>
      <c r="K18" s="60"/>
      <c r="L18" s="54"/>
      <c r="M18" s="64"/>
      <c r="N18" s="64"/>
    </row>
    <row r="19" spans="3:14" x14ac:dyDescent="0.25">
      <c r="C19" s="35"/>
      <c r="D19" s="32"/>
      <c r="E19" s="32"/>
      <c r="F19" s="35"/>
      <c r="G19" s="24"/>
      <c r="H19" s="62"/>
      <c r="I19" s="68"/>
      <c r="K19" s="61"/>
      <c r="L19" s="55"/>
      <c r="M19" s="65"/>
      <c r="N19" s="65"/>
    </row>
    <row r="20" spans="3:14" x14ac:dyDescent="0.25">
      <c r="C20" s="34"/>
      <c r="D20" s="31"/>
      <c r="E20" s="31"/>
      <c r="F20" s="34"/>
      <c r="G20" s="23"/>
      <c r="H20" s="62"/>
      <c r="I20" s="68"/>
      <c r="K20" s="60"/>
      <c r="L20" s="54"/>
      <c r="M20" s="64"/>
      <c r="N20" s="64"/>
    </row>
    <row r="21" spans="3:14" x14ac:dyDescent="0.25">
      <c r="C21" s="41"/>
      <c r="D21" s="42"/>
      <c r="E21" s="42"/>
      <c r="F21" s="45" t="s">
        <v>121</v>
      </c>
      <c r="G21" s="47" t="s">
        <v>123</v>
      </c>
      <c r="H21" s="62"/>
      <c r="I21" s="68"/>
      <c r="K21" s="100" t="s">
        <v>466</v>
      </c>
      <c r="L21" s="53"/>
      <c r="M21" s="65"/>
      <c r="N21" s="65"/>
    </row>
    <row r="22" spans="3:14" ht="15.75" x14ac:dyDescent="0.25">
      <c r="C22" s="41"/>
      <c r="D22" s="42"/>
      <c r="E22" s="42"/>
      <c r="F22" s="46" t="s">
        <v>120</v>
      </c>
      <c r="G22" s="22" t="s">
        <v>124</v>
      </c>
      <c r="H22" s="62"/>
      <c r="I22" s="68"/>
      <c r="K22" s="60"/>
      <c r="L22" s="54"/>
      <c r="M22" s="64"/>
      <c r="N22" s="64"/>
    </row>
    <row r="23" spans="3:14" ht="15.75" x14ac:dyDescent="0.25">
      <c r="C23" s="41" t="s">
        <v>118</v>
      </c>
      <c r="D23" s="42">
        <f>SUM(D2:D17)</f>
        <v>135.75979999999998</v>
      </c>
      <c r="E23" s="42">
        <f>SUM(E2:E17)</f>
        <v>136.58052700000002</v>
      </c>
      <c r="F23" s="43">
        <f>$E$23/$D$23</f>
        <v>1.0060454346573877</v>
      </c>
      <c r="G23" s="22" t="s">
        <v>119</v>
      </c>
      <c r="H23" s="62"/>
      <c r="I23" s="68"/>
      <c r="K23" s="59"/>
      <c r="L23" s="53"/>
      <c r="M23" s="65"/>
      <c r="N23" s="65"/>
    </row>
  </sheetData>
  <sheetProtection selectLockedCells="1"/>
  <pageMargins left="0.25" right="0.25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10" zoomScaleNormal="110" workbookViewId="0">
      <pane ySplit="1" topLeftCell="A2" activePane="bottomLeft" state="frozen"/>
      <selection pane="bottomLeft" activeCell="I21" sqref="I21"/>
    </sheetView>
  </sheetViews>
  <sheetFormatPr baseColWidth="10" defaultRowHeight="15" x14ac:dyDescent="0.25"/>
  <cols>
    <col min="2" max="2" width="16.85546875" customWidth="1"/>
    <col min="3" max="3" width="8.7109375" customWidth="1"/>
    <col min="4" max="4" width="8.85546875" style="30" customWidth="1"/>
    <col min="5" max="6" width="9.140625" style="30" customWidth="1"/>
    <col min="7" max="7" width="10" customWidth="1"/>
    <col min="8" max="8" width="10.85546875" customWidth="1"/>
    <col min="9" max="9" width="12.28515625" style="62" customWidth="1"/>
    <col min="10" max="10" width="12.28515625" style="56" customWidth="1"/>
    <col min="11" max="11" width="42.7109375" style="66" customWidth="1"/>
    <col min="12" max="12" width="12.42578125" style="62" customWidth="1"/>
  </cols>
  <sheetData>
    <row r="1" spans="1:13" ht="51.75" thickBot="1" x14ac:dyDescent="0.3">
      <c r="A1" s="3" t="s">
        <v>0</v>
      </c>
      <c r="B1" s="5" t="s">
        <v>98</v>
      </c>
      <c r="C1" s="26" t="s">
        <v>2</v>
      </c>
      <c r="D1" s="36" t="s">
        <v>3</v>
      </c>
      <c r="E1" s="37" t="s">
        <v>115</v>
      </c>
      <c r="F1" s="37" t="s">
        <v>117</v>
      </c>
      <c r="G1" s="33" t="s">
        <v>116</v>
      </c>
      <c r="H1" s="14" t="s">
        <v>122</v>
      </c>
      <c r="I1" s="57" t="s">
        <v>8</v>
      </c>
      <c r="J1" s="51" t="s">
        <v>125</v>
      </c>
      <c r="K1" s="63" t="s">
        <v>9</v>
      </c>
      <c r="L1" s="67" t="s">
        <v>10</v>
      </c>
      <c r="M1" s="40"/>
    </row>
    <row r="2" spans="1:13" x14ac:dyDescent="0.25">
      <c r="A2" s="16" t="s">
        <v>82</v>
      </c>
      <c r="B2" s="16" t="s">
        <v>103</v>
      </c>
      <c r="C2" s="27">
        <v>5.9950000000000001</v>
      </c>
      <c r="D2" s="38">
        <v>0.98599999999999999</v>
      </c>
      <c r="E2" s="38">
        <v>150</v>
      </c>
      <c r="F2" s="48">
        <f>D2*E2</f>
        <v>147.9</v>
      </c>
      <c r="G2" s="34">
        <f t="shared" ref="G2:G13" si="0">D2*C2</f>
        <v>5.9110699999999996</v>
      </c>
      <c r="H2" s="44">
        <f>$G$23*$H$23*C2</f>
        <v>11.633297499999999</v>
      </c>
      <c r="I2" s="58"/>
      <c r="J2" s="52" t="s">
        <v>126</v>
      </c>
      <c r="K2" s="64"/>
      <c r="L2" s="64"/>
    </row>
    <row r="3" spans="1:13" x14ac:dyDescent="0.25">
      <c r="A3" s="18" t="s">
        <v>83</v>
      </c>
      <c r="B3" s="18" t="s">
        <v>102</v>
      </c>
      <c r="C3" s="28">
        <v>8.1</v>
      </c>
      <c r="D3" s="39"/>
      <c r="E3" s="39"/>
      <c r="F3" s="49">
        <f t="shared" ref="F3:F17" si="1">D3*E3</f>
        <v>0</v>
      </c>
      <c r="G3" s="35">
        <f t="shared" si="0"/>
        <v>0</v>
      </c>
      <c r="H3" s="50">
        <f t="shared" ref="H3:H17" si="2">$G$23*$H$23*C3</f>
        <v>15.718049999999998</v>
      </c>
      <c r="I3" s="59"/>
      <c r="J3" s="53"/>
      <c r="K3" s="65"/>
      <c r="L3" s="65"/>
    </row>
    <row r="4" spans="1:13" x14ac:dyDescent="0.25">
      <c r="A4" s="16" t="s">
        <v>84</v>
      </c>
      <c r="B4" s="16" t="s">
        <v>99</v>
      </c>
      <c r="C4" s="27">
        <v>10.4</v>
      </c>
      <c r="D4" s="38"/>
      <c r="E4" s="38"/>
      <c r="F4" s="48">
        <f t="shared" si="1"/>
        <v>0</v>
      </c>
      <c r="G4" s="34">
        <f t="shared" si="0"/>
        <v>0</v>
      </c>
      <c r="H4" s="44">
        <f t="shared" si="2"/>
        <v>20.1812</v>
      </c>
      <c r="I4" s="60"/>
      <c r="J4" s="54"/>
      <c r="K4" s="64"/>
      <c r="L4" s="64"/>
    </row>
    <row r="5" spans="1:13" x14ac:dyDescent="0.25">
      <c r="A5" s="18" t="s">
        <v>85</v>
      </c>
      <c r="B5" s="18" t="s">
        <v>100</v>
      </c>
      <c r="C5" s="28">
        <v>12.9</v>
      </c>
      <c r="D5" s="39"/>
      <c r="E5" s="39"/>
      <c r="F5" s="49">
        <f t="shared" si="1"/>
        <v>0</v>
      </c>
      <c r="G5" s="35">
        <f t="shared" si="0"/>
        <v>0</v>
      </c>
      <c r="H5" s="50">
        <f t="shared" si="2"/>
        <v>25.032450000000001</v>
      </c>
      <c r="I5" s="59"/>
      <c r="J5" s="53"/>
      <c r="K5" s="65"/>
      <c r="L5" s="65"/>
    </row>
    <row r="6" spans="1:13" x14ac:dyDescent="0.25">
      <c r="A6" s="16" t="s">
        <v>86</v>
      </c>
      <c r="B6" s="16" t="s">
        <v>101</v>
      </c>
      <c r="C6" s="27">
        <v>15.8</v>
      </c>
      <c r="D6" s="38"/>
      <c r="E6" s="38"/>
      <c r="F6" s="48">
        <f t="shared" si="1"/>
        <v>0</v>
      </c>
      <c r="G6" s="34">
        <f t="shared" si="0"/>
        <v>0</v>
      </c>
      <c r="H6" s="44">
        <f t="shared" si="2"/>
        <v>30.6599</v>
      </c>
      <c r="I6" s="60"/>
      <c r="J6" s="54"/>
      <c r="K6" s="64"/>
      <c r="L6" s="64"/>
    </row>
    <row r="7" spans="1:13" x14ac:dyDescent="0.25">
      <c r="A7" s="18" t="s">
        <v>87</v>
      </c>
      <c r="B7" s="18" t="s">
        <v>104</v>
      </c>
      <c r="C7" s="28">
        <v>18.8</v>
      </c>
      <c r="D7" s="39"/>
      <c r="E7" s="39"/>
      <c r="F7" s="49">
        <f t="shared" si="1"/>
        <v>0</v>
      </c>
      <c r="G7" s="35">
        <f t="shared" si="0"/>
        <v>0</v>
      </c>
      <c r="H7" s="50">
        <f t="shared" si="2"/>
        <v>36.481400000000001</v>
      </c>
      <c r="I7" s="61"/>
      <c r="J7" s="55"/>
      <c r="K7" s="65"/>
      <c r="L7" s="65"/>
    </row>
    <row r="8" spans="1:13" x14ac:dyDescent="0.25">
      <c r="A8" s="16" t="s">
        <v>88</v>
      </c>
      <c r="B8" s="16" t="s">
        <v>106</v>
      </c>
      <c r="C8" s="27">
        <v>26.3</v>
      </c>
      <c r="D8" s="38"/>
      <c r="E8" s="38"/>
      <c r="F8" s="48">
        <f t="shared" si="1"/>
        <v>0</v>
      </c>
      <c r="G8" s="34">
        <f t="shared" si="0"/>
        <v>0</v>
      </c>
      <c r="H8" s="44">
        <f t="shared" si="2"/>
        <v>51.035150000000002</v>
      </c>
      <c r="I8" s="60"/>
      <c r="J8" s="54"/>
      <c r="K8" s="64"/>
      <c r="L8" s="64"/>
    </row>
    <row r="9" spans="1:13" x14ac:dyDescent="0.25">
      <c r="A9" s="18" t="s">
        <v>89</v>
      </c>
      <c r="B9" s="18" t="s">
        <v>105</v>
      </c>
      <c r="C9" s="28">
        <v>28.2</v>
      </c>
      <c r="D9" s="39">
        <v>0.96499999999999997</v>
      </c>
      <c r="E9" s="39">
        <v>450</v>
      </c>
      <c r="F9" s="49">
        <f t="shared" si="1"/>
        <v>434.25</v>
      </c>
      <c r="G9" s="35">
        <f t="shared" si="0"/>
        <v>27.212999999999997</v>
      </c>
      <c r="H9" s="50">
        <f t="shared" si="2"/>
        <v>54.722099999999998</v>
      </c>
      <c r="I9" s="59"/>
      <c r="J9" s="53" t="s">
        <v>126</v>
      </c>
      <c r="K9" s="65"/>
      <c r="L9" s="65"/>
    </row>
    <row r="10" spans="1:13" x14ac:dyDescent="0.25">
      <c r="A10" s="16" t="s">
        <v>90</v>
      </c>
      <c r="B10" s="16" t="s">
        <v>107</v>
      </c>
      <c r="C10" s="27">
        <v>30.7</v>
      </c>
      <c r="D10" s="38"/>
      <c r="E10" s="38"/>
      <c r="F10" s="48">
        <f t="shared" si="1"/>
        <v>0</v>
      </c>
      <c r="G10" s="34">
        <f t="shared" si="0"/>
        <v>0</v>
      </c>
      <c r="H10" s="44">
        <f t="shared" si="2"/>
        <v>59.573349999999998</v>
      </c>
      <c r="I10" s="60"/>
      <c r="J10" s="54"/>
      <c r="K10" s="64"/>
      <c r="L10" s="64"/>
    </row>
    <row r="11" spans="1:13" x14ac:dyDescent="0.25">
      <c r="A11" s="18" t="s">
        <v>91</v>
      </c>
      <c r="B11" s="18" t="s">
        <v>108</v>
      </c>
      <c r="C11" s="28">
        <v>36.1</v>
      </c>
      <c r="D11" s="39"/>
      <c r="E11" s="39"/>
      <c r="F11" s="49">
        <f t="shared" si="1"/>
        <v>0</v>
      </c>
      <c r="G11" s="35">
        <f t="shared" si="0"/>
        <v>0</v>
      </c>
      <c r="H11" s="50">
        <f t="shared" si="2"/>
        <v>70.052049999999994</v>
      </c>
      <c r="I11" s="59"/>
      <c r="J11" s="53"/>
      <c r="K11" s="65"/>
      <c r="L11" s="65"/>
    </row>
    <row r="12" spans="1:13" x14ac:dyDescent="0.25">
      <c r="A12" s="16" t="s">
        <v>92</v>
      </c>
      <c r="B12" s="16" t="s">
        <v>109</v>
      </c>
      <c r="C12" s="27">
        <v>42.2</v>
      </c>
      <c r="D12" s="38"/>
      <c r="E12" s="38"/>
      <c r="F12" s="48">
        <f t="shared" si="1"/>
        <v>0</v>
      </c>
      <c r="G12" s="34">
        <f t="shared" si="0"/>
        <v>0</v>
      </c>
      <c r="H12" s="44">
        <f t="shared" si="2"/>
        <v>81.889099999999999</v>
      </c>
      <c r="I12" s="60"/>
      <c r="J12" s="54"/>
      <c r="K12" s="64"/>
      <c r="L12" s="64"/>
    </row>
    <row r="13" spans="1:13" x14ac:dyDescent="0.25">
      <c r="A13" s="20" t="s">
        <v>93</v>
      </c>
      <c r="B13" s="20" t="s">
        <v>110</v>
      </c>
      <c r="C13" s="29">
        <v>49.1</v>
      </c>
      <c r="D13" s="39"/>
      <c r="E13" s="39"/>
      <c r="F13" s="49">
        <f t="shared" si="1"/>
        <v>0</v>
      </c>
      <c r="G13" s="35">
        <f t="shared" si="0"/>
        <v>0</v>
      </c>
      <c r="H13" s="50">
        <f t="shared" si="2"/>
        <v>95.278549999999996</v>
      </c>
      <c r="I13" s="59"/>
      <c r="J13" s="53"/>
      <c r="K13" s="65"/>
      <c r="L13" s="65"/>
    </row>
    <row r="14" spans="1:13" x14ac:dyDescent="0.25">
      <c r="A14" s="16" t="s">
        <v>94</v>
      </c>
      <c r="B14" s="16" t="s">
        <v>111</v>
      </c>
      <c r="C14" s="27">
        <v>57.1</v>
      </c>
      <c r="D14" s="38"/>
      <c r="E14" s="38"/>
      <c r="F14" s="48">
        <f t="shared" si="1"/>
        <v>0</v>
      </c>
      <c r="G14" s="34">
        <f t="shared" ref="G14:G17" si="3">D14*C14</f>
        <v>0</v>
      </c>
      <c r="H14" s="44">
        <f t="shared" si="2"/>
        <v>110.80255</v>
      </c>
      <c r="I14" s="58"/>
      <c r="J14" s="52"/>
      <c r="K14" s="64"/>
      <c r="L14" s="64"/>
    </row>
    <row r="15" spans="1:13" x14ac:dyDescent="0.25">
      <c r="A15" s="18" t="s">
        <v>95</v>
      </c>
      <c r="B15" s="18" t="s">
        <v>112</v>
      </c>
      <c r="C15" s="28">
        <v>66.3</v>
      </c>
      <c r="D15" s="39"/>
      <c r="E15" s="39"/>
      <c r="F15" s="49">
        <f t="shared" si="1"/>
        <v>0</v>
      </c>
      <c r="G15" s="35">
        <f t="shared" si="3"/>
        <v>0</v>
      </c>
      <c r="H15" s="50">
        <f t="shared" si="2"/>
        <v>128.65514999999999</v>
      </c>
      <c r="I15" s="59"/>
      <c r="J15" s="53"/>
      <c r="K15" s="65"/>
      <c r="L15" s="65"/>
    </row>
    <row r="16" spans="1:13" x14ac:dyDescent="0.25">
      <c r="A16" s="16" t="s">
        <v>96</v>
      </c>
      <c r="B16" s="16" t="s">
        <v>113</v>
      </c>
      <c r="C16" s="27">
        <v>77.599999999999994</v>
      </c>
      <c r="D16" s="38"/>
      <c r="E16" s="38"/>
      <c r="F16" s="48">
        <f t="shared" si="1"/>
        <v>0</v>
      </c>
      <c r="G16" s="34">
        <f t="shared" si="3"/>
        <v>0</v>
      </c>
      <c r="H16" s="44">
        <f t="shared" si="2"/>
        <v>150.58279999999999</v>
      </c>
      <c r="I16" s="60"/>
      <c r="J16" s="54"/>
      <c r="K16" s="64"/>
      <c r="L16" s="64"/>
    </row>
    <row r="17" spans="1:12" x14ac:dyDescent="0.25">
      <c r="A17" s="18" t="s">
        <v>97</v>
      </c>
      <c r="B17" s="18" t="s">
        <v>114</v>
      </c>
      <c r="C17" s="28">
        <v>90.7</v>
      </c>
      <c r="D17" s="39"/>
      <c r="E17" s="39"/>
      <c r="F17" s="49">
        <f t="shared" si="1"/>
        <v>0</v>
      </c>
      <c r="G17" s="35">
        <f t="shared" si="3"/>
        <v>0</v>
      </c>
      <c r="H17" s="50">
        <f t="shared" si="2"/>
        <v>176.00334999999998</v>
      </c>
      <c r="I17" s="59"/>
      <c r="J17" s="53"/>
      <c r="K17" s="65"/>
      <c r="L17" s="65"/>
    </row>
    <row r="18" spans="1:12" x14ac:dyDescent="0.25">
      <c r="A18" s="16"/>
      <c r="B18" s="16"/>
      <c r="C18" s="27"/>
      <c r="D18" s="34"/>
      <c r="E18" s="31"/>
      <c r="F18" s="31"/>
      <c r="G18" s="34"/>
      <c r="H18" s="23"/>
      <c r="I18" s="60"/>
      <c r="J18" s="54"/>
      <c r="K18" s="64"/>
      <c r="L18" s="64"/>
    </row>
    <row r="19" spans="1:12" x14ac:dyDescent="0.25">
      <c r="A19" s="18"/>
      <c r="B19" s="18"/>
      <c r="C19" s="28"/>
      <c r="D19" s="35"/>
      <c r="E19" s="32"/>
      <c r="F19" s="32"/>
      <c r="G19" s="35"/>
      <c r="H19" s="24"/>
      <c r="I19" s="61"/>
      <c r="J19" s="55"/>
      <c r="K19" s="65"/>
      <c r="L19" s="65"/>
    </row>
    <row r="20" spans="1:12" x14ac:dyDescent="0.25">
      <c r="A20" s="16"/>
      <c r="B20" s="16"/>
      <c r="C20" s="27"/>
      <c r="D20" s="34"/>
      <c r="E20" s="31"/>
      <c r="F20" s="31"/>
      <c r="G20" s="34"/>
      <c r="H20" s="23"/>
      <c r="I20" s="60"/>
      <c r="J20" s="54"/>
      <c r="K20" s="64"/>
      <c r="L20" s="64"/>
    </row>
    <row r="21" spans="1:12" x14ac:dyDescent="0.25">
      <c r="A21" s="18"/>
      <c r="B21" s="18"/>
      <c r="C21" s="28"/>
      <c r="D21" s="41"/>
      <c r="E21" s="42"/>
      <c r="F21" s="42"/>
      <c r="G21" s="45" t="s">
        <v>121</v>
      </c>
      <c r="H21" s="47" t="s">
        <v>123</v>
      </c>
      <c r="I21" s="100" t="s">
        <v>466</v>
      </c>
      <c r="J21" s="53"/>
      <c r="K21" s="65"/>
      <c r="L21" s="65"/>
    </row>
    <row r="22" spans="1:12" ht="15.75" x14ac:dyDescent="0.25">
      <c r="A22" s="16"/>
      <c r="B22" s="16"/>
      <c r="C22" s="27"/>
      <c r="D22" s="41"/>
      <c r="E22" s="42"/>
      <c r="F22" s="42"/>
      <c r="G22" s="46" t="s">
        <v>120</v>
      </c>
      <c r="H22" s="22" t="s">
        <v>124</v>
      </c>
      <c r="I22" s="60"/>
      <c r="J22" s="54"/>
      <c r="K22" s="64"/>
      <c r="L22" s="64"/>
    </row>
    <row r="23" spans="1:12" ht="15.75" x14ac:dyDescent="0.25">
      <c r="A23" s="18"/>
      <c r="B23" s="18"/>
      <c r="C23" s="28"/>
      <c r="D23" s="41" t="s">
        <v>118</v>
      </c>
      <c r="E23" s="42">
        <f>SUM(E2:E17)</f>
        <v>600</v>
      </c>
      <c r="F23" s="42">
        <f>SUM(F2:F17)</f>
        <v>582.15</v>
      </c>
      <c r="G23" s="43">
        <f>$F$23/$E$23</f>
        <v>0.97024999999999995</v>
      </c>
      <c r="H23" s="22" t="s">
        <v>119</v>
      </c>
      <c r="I23" s="59"/>
      <c r="J23" s="53"/>
      <c r="K23" s="65"/>
      <c r="L23" s="65"/>
    </row>
  </sheetData>
  <sheetProtection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97" zoomScaleNormal="97" workbookViewId="0">
      <selection activeCell="A11" sqref="A6:XFD11"/>
    </sheetView>
  </sheetViews>
  <sheetFormatPr baseColWidth="10" defaultRowHeight="15" x14ac:dyDescent="0.25"/>
  <cols>
    <col min="2" max="2" width="32.7109375" customWidth="1"/>
    <col min="9" max="9" width="11.42578125" style="239"/>
  </cols>
  <sheetData>
    <row r="1" spans="1:9" ht="28.5" customHeight="1" x14ac:dyDescent="0.25">
      <c r="A1" s="255" t="s">
        <v>469</v>
      </c>
      <c r="B1" s="255"/>
      <c r="C1" s="255"/>
      <c r="D1" s="255"/>
      <c r="E1" s="255"/>
      <c r="F1" s="255"/>
      <c r="G1" s="255"/>
      <c r="H1" s="255"/>
      <c r="I1" s="255"/>
    </row>
    <row r="2" spans="1:9" ht="28.5" customHeight="1" x14ac:dyDescent="0.25">
      <c r="A2" s="255"/>
      <c r="B2" s="255"/>
      <c r="C2" s="255"/>
      <c r="D2" s="255"/>
      <c r="E2" s="255"/>
      <c r="F2" s="255"/>
      <c r="G2" s="255"/>
      <c r="H2" s="255"/>
      <c r="I2" s="255"/>
    </row>
    <row r="3" spans="1:9" s="1" customFormat="1" ht="3" customHeight="1" x14ac:dyDescent="0.2">
      <c r="A3" s="246"/>
      <c r="B3" s="247"/>
      <c r="I3" s="248"/>
    </row>
    <row r="4" spans="1:9" x14ac:dyDescent="0.25">
      <c r="A4" s="243" t="s">
        <v>30</v>
      </c>
      <c r="B4" s="244"/>
      <c r="C4" s="244"/>
      <c r="D4" s="244"/>
      <c r="E4" s="244"/>
      <c r="F4" s="244"/>
      <c r="G4" s="244"/>
      <c r="H4" s="155"/>
      <c r="I4" s="257" t="s">
        <v>472</v>
      </c>
    </row>
    <row r="5" spans="1:9" ht="3" customHeight="1" x14ac:dyDescent="0.25">
      <c r="A5" s="240"/>
      <c r="B5" s="241"/>
      <c r="C5" s="155"/>
      <c r="D5" s="155"/>
      <c r="E5" s="155"/>
      <c r="F5" s="155"/>
      <c r="G5" s="155"/>
      <c r="H5" s="155"/>
      <c r="I5" s="257"/>
    </row>
    <row r="6" spans="1:9" ht="12.95" customHeight="1" x14ac:dyDescent="0.25">
      <c r="A6" s="155" t="s">
        <v>31</v>
      </c>
      <c r="B6" s="155" t="s">
        <v>32</v>
      </c>
      <c r="C6" s="155"/>
      <c r="D6" s="155"/>
      <c r="E6" s="155"/>
      <c r="F6" s="155"/>
      <c r="G6" s="155"/>
      <c r="H6" s="155"/>
      <c r="I6" s="242" t="s">
        <v>467</v>
      </c>
    </row>
    <row r="7" spans="1:9" ht="12.95" customHeight="1" x14ac:dyDescent="0.25">
      <c r="A7" s="155" t="s">
        <v>398</v>
      </c>
      <c r="B7" s="155" t="s">
        <v>399</v>
      </c>
      <c r="C7" s="155" t="s">
        <v>246</v>
      </c>
      <c r="D7" s="155" t="s">
        <v>400</v>
      </c>
      <c r="E7" s="155"/>
      <c r="F7" s="155"/>
      <c r="G7" s="155"/>
      <c r="H7" s="155"/>
      <c r="I7" s="242" t="s">
        <v>467</v>
      </c>
    </row>
    <row r="8" spans="1:9" ht="12.95" customHeight="1" x14ac:dyDescent="0.25">
      <c r="A8" s="155" t="s">
        <v>36</v>
      </c>
      <c r="B8" s="155" t="s">
        <v>473</v>
      </c>
      <c r="C8" s="155" t="s">
        <v>42</v>
      </c>
      <c r="D8" s="155"/>
      <c r="E8" s="155"/>
      <c r="F8" s="155"/>
      <c r="G8" s="155"/>
      <c r="H8" s="155"/>
      <c r="I8" s="242" t="s">
        <v>467</v>
      </c>
    </row>
    <row r="9" spans="1:9" ht="12.95" customHeight="1" x14ac:dyDescent="0.25">
      <c r="A9" s="155" t="s">
        <v>34</v>
      </c>
      <c r="B9" s="155" t="s">
        <v>35</v>
      </c>
      <c r="C9" s="155"/>
      <c r="D9" s="155"/>
      <c r="E9" s="155"/>
      <c r="F9" s="155"/>
      <c r="G9" s="155"/>
      <c r="H9" s="155"/>
      <c r="I9" s="242" t="s">
        <v>467</v>
      </c>
    </row>
    <row r="10" spans="1:9" ht="12.95" customHeight="1" x14ac:dyDescent="0.25">
      <c r="A10" s="155" t="s">
        <v>33</v>
      </c>
      <c r="B10" s="155" t="s">
        <v>40</v>
      </c>
      <c r="C10" s="155" t="s">
        <v>41</v>
      </c>
      <c r="D10" s="155"/>
      <c r="E10" s="155"/>
      <c r="F10" s="155"/>
      <c r="G10" s="155"/>
      <c r="H10" s="155"/>
      <c r="I10" s="242" t="s">
        <v>467</v>
      </c>
    </row>
    <row r="11" spans="1:9" ht="12.95" customHeight="1" x14ac:dyDescent="0.25">
      <c r="A11" s="155" t="s">
        <v>37</v>
      </c>
      <c r="B11" s="155" t="s">
        <v>38</v>
      </c>
      <c r="C11" s="155"/>
      <c r="D11" s="155"/>
      <c r="E11" s="155"/>
      <c r="F11" s="155"/>
      <c r="G11" s="155"/>
      <c r="H11" s="155"/>
      <c r="I11" s="242" t="s">
        <v>467</v>
      </c>
    </row>
    <row r="12" spans="1:9" ht="3" customHeight="1" x14ac:dyDescent="0.25">
      <c r="A12" s="155"/>
      <c r="B12" s="155"/>
      <c r="C12" s="155"/>
      <c r="D12" s="155"/>
      <c r="E12" s="155"/>
      <c r="F12" s="155"/>
      <c r="G12" s="155"/>
      <c r="H12" s="155"/>
      <c r="I12" s="242"/>
    </row>
    <row r="13" spans="1:9" x14ac:dyDescent="0.25">
      <c r="A13" s="243" t="s">
        <v>39</v>
      </c>
      <c r="B13" s="244"/>
      <c r="C13" s="244"/>
      <c r="D13" s="244"/>
      <c r="E13" s="244"/>
      <c r="F13" s="244"/>
      <c r="G13" s="244"/>
      <c r="H13" s="155"/>
      <c r="I13" s="242"/>
    </row>
    <row r="14" spans="1:9" ht="3" customHeight="1" x14ac:dyDescent="0.25">
      <c r="A14" s="155"/>
      <c r="B14" s="155"/>
      <c r="C14" s="155"/>
      <c r="D14" s="155"/>
      <c r="E14" s="155"/>
      <c r="F14" s="155"/>
      <c r="G14" s="155"/>
      <c r="H14" s="155"/>
      <c r="I14" s="242"/>
    </row>
    <row r="15" spans="1:9" ht="12.95" customHeight="1" x14ac:dyDescent="0.25">
      <c r="A15" s="155" t="s">
        <v>27</v>
      </c>
      <c r="B15" s="155" t="s">
        <v>49</v>
      </c>
      <c r="C15" s="155"/>
      <c r="D15" s="155"/>
      <c r="E15" s="155"/>
      <c r="F15" s="155"/>
      <c r="G15" s="155"/>
      <c r="H15" s="155"/>
      <c r="I15" s="242"/>
    </row>
    <row r="16" spans="1:9" ht="12.95" customHeight="1" x14ac:dyDescent="0.25">
      <c r="A16" s="155" t="s">
        <v>28</v>
      </c>
      <c r="B16" s="155" t="s">
        <v>50</v>
      </c>
      <c r="C16" s="155"/>
      <c r="D16" s="155"/>
      <c r="E16" s="155"/>
      <c r="F16" s="155"/>
      <c r="G16" s="155"/>
      <c r="H16" s="155"/>
      <c r="I16" s="242" t="s">
        <v>467</v>
      </c>
    </row>
    <row r="17" spans="1:9" ht="12.95" customHeight="1" x14ac:dyDescent="0.25">
      <c r="A17" s="155" t="s">
        <v>43</v>
      </c>
      <c r="B17" s="155" t="s">
        <v>51</v>
      </c>
      <c r="C17" s="155"/>
      <c r="D17" s="155"/>
      <c r="E17" s="155"/>
      <c r="F17" s="155"/>
      <c r="G17" s="155"/>
      <c r="H17" s="155"/>
      <c r="I17" s="242" t="s">
        <v>467</v>
      </c>
    </row>
    <row r="18" spans="1:9" ht="12.95" customHeight="1" x14ac:dyDescent="0.25">
      <c r="A18" s="155" t="s">
        <v>44</v>
      </c>
      <c r="B18" s="155" t="s">
        <v>52</v>
      </c>
      <c r="C18" s="155"/>
      <c r="D18" s="155"/>
      <c r="E18" s="155"/>
      <c r="F18" s="155"/>
      <c r="G18" s="155"/>
      <c r="H18" s="155"/>
      <c r="I18" s="242"/>
    </row>
    <row r="19" spans="1:9" ht="12.95" customHeight="1" x14ac:dyDescent="0.25">
      <c r="A19" s="155" t="s">
        <v>45</v>
      </c>
      <c r="B19" s="155" t="s">
        <v>53</v>
      </c>
      <c r="C19" s="155"/>
      <c r="D19" s="155"/>
      <c r="E19" s="155"/>
      <c r="F19" s="155"/>
      <c r="G19" s="155"/>
      <c r="H19" s="155"/>
      <c r="I19" s="242"/>
    </row>
    <row r="20" spans="1:9" ht="12.95" customHeight="1" x14ac:dyDescent="0.25">
      <c r="A20" s="155" t="s">
        <v>46</v>
      </c>
      <c r="B20" s="155" t="s">
        <v>54</v>
      </c>
      <c r="C20" s="155"/>
      <c r="D20" s="155"/>
      <c r="E20" s="155"/>
      <c r="F20" s="155"/>
      <c r="G20" s="155"/>
      <c r="H20" s="155"/>
      <c r="I20" s="242"/>
    </row>
    <row r="21" spans="1:9" ht="12.95" customHeight="1" x14ac:dyDescent="0.25">
      <c r="A21" s="155" t="s">
        <v>47</v>
      </c>
      <c r="B21" s="155" t="s">
        <v>55</v>
      </c>
      <c r="C21" s="155"/>
      <c r="D21" s="155"/>
      <c r="E21" s="155"/>
      <c r="F21" s="155"/>
      <c r="G21" s="155"/>
      <c r="H21" s="155"/>
      <c r="I21" s="242"/>
    </row>
    <row r="22" spans="1:9" ht="12.95" customHeight="1" x14ac:dyDescent="0.25">
      <c r="A22" s="155" t="s">
        <v>48</v>
      </c>
      <c r="B22" s="155" t="s">
        <v>56</v>
      </c>
      <c r="C22" s="155"/>
      <c r="D22" s="155"/>
      <c r="E22" s="155"/>
      <c r="F22" s="155"/>
      <c r="G22" s="155"/>
      <c r="H22" s="155"/>
      <c r="I22" s="242"/>
    </row>
    <row r="23" spans="1:9" ht="3" customHeight="1" x14ac:dyDescent="0.25">
      <c r="A23" s="155" t="s">
        <v>57</v>
      </c>
      <c r="B23" s="155" t="s">
        <v>58</v>
      </c>
      <c r="C23" s="155"/>
      <c r="D23" s="155"/>
      <c r="E23" s="155"/>
      <c r="F23" s="155"/>
      <c r="G23" s="155"/>
      <c r="H23" s="155"/>
      <c r="I23" s="242"/>
    </row>
    <row r="24" spans="1:9" x14ac:dyDescent="0.25">
      <c r="A24" s="243" t="s">
        <v>29</v>
      </c>
      <c r="B24" s="244"/>
      <c r="C24" s="244"/>
      <c r="D24" s="244"/>
      <c r="E24" s="244"/>
      <c r="F24" s="244"/>
      <c r="G24" s="244"/>
      <c r="H24" s="155"/>
      <c r="I24" s="242"/>
    </row>
    <row r="25" spans="1:9" ht="3" customHeight="1" x14ac:dyDescent="0.25">
      <c r="A25" s="240"/>
      <c r="B25" s="155"/>
      <c r="C25" s="155"/>
      <c r="D25" s="155"/>
      <c r="E25" s="155"/>
      <c r="F25" s="155"/>
      <c r="G25" s="155"/>
      <c r="H25" s="155"/>
      <c r="I25" s="242"/>
    </row>
    <row r="26" spans="1:9" ht="12.95" customHeight="1" x14ac:dyDescent="0.25">
      <c r="A26" s="155" t="s">
        <v>20</v>
      </c>
      <c r="B26" s="155" t="s">
        <v>14</v>
      </c>
      <c r="C26" s="155"/>
      <c r="D26" s="155"/>
      <c r="E26" s="155"/>
      <c r="F26" s="155"/>
      <c r="G26" s="155"/>
      <c r="H26" s="155"/>
      <c r="I26" s="242" t="s">
        <v>467</v>
      </c>
    </row>
    <row r="27" spans="1:9" ht="12.95" customHeight="1" x14ac:dyDescent="0.25">
      <c r="A27" s="155" t="s">
        <v>21</v>
      </c>
      <c r="B27" s="155" t="s">
        <v>15</v>
      </c>
      <c r="C27" s="155"/>
      <c r="D27" s="155"/>
      <c r="E27" s="155"/>
      <c r="F27" s="155"/>
      <c r="G27" s="155"/>
      <c r="H27" s="155"/>
      <c r="I27" s="242" t="s">
        <v>467</v>
      </c>
    </row>
    <row r="28" spans="1:9" ht="12.95" customHeight="1" x14ac:dyDescent="0.25">
      <c r="A28" s="155" t="s">
        <v>22</v>
      </c>
      <c r="B28" s="155" t="s">
        <v>16</v>
      </c>
      <c r="C28" s="155"/>
      <c r="D28" s="155"/>
      <c r="E28" s="155"/>
      <c r="F28" s="155"/>
      <c r="G28" s="155"/>
      <c r="H28" s="155"/>
      <c r="I28" s="242" t="s">
        <v>467</v>
      </c>
    </row>
    <row r="29" spans="1:9" ht="12.95" customHeight="1" x14ac:dyDescent="0.25">
      <c r="A29" s="155" t="s">
        <v>23</v>
      </c>
      <c r="B29" s="155" t="s">
        <v>17</v>
      </c>
      <c r="C29" s="155"/>
      <c r="D29" s="155"/>
      <c r="E29" s="155"/>
      <c r="F29" s="155"/>
      <c r="G29" s="155"/>
      <c r="H29" s="155"/>
      <c r="I29" s="242" t="s">
        <v>467</v>
      </c>
    </row>
    <row r="30" spans="1:9" ht="12.95" customHeight="1" x14ac:dyDescent="0.25">
      <c r="A30" s="155" t="s">
        <v>24</v>
      </c>
      <c r="B30" s="155" t="s">
        <v>18</v>
      </c>
      <c r="C30" s="155"/>
      <c r="D30" s="155"/>
      <c r="E30" s="155"/>
      <c r="F30" s="155"/>
      <c r="G30" s="155"/>
      <c r="H30" s="155"/>
      <c r="I30" s="242" t="s">
        <v>467</v>
      </c>
    </row>
    <row r="31" spans="1:9" ht="12.95" customHeight="1" x14ac:dyDescent="0.25">
      <c r="A31" s="155" t="s">
        <v>25</v>
      </c>
      <c r="B31" s="155" t="s">
        <v>19</v>
      </c>
      <c r="C31" s="155"/>
      <c r="D31" s="155"/>
      <c r="E31" s="155"/>
      <c r="F31" s="155"/>
      <c r="G31" s="155"/>
      <c r="H31" s="155"/>
      <c r="I31" s="242" t="s">
        <v>467</v>
      </c>
    </row>
    <row r="32" spans="1:9" ht="3" customHeight="1" x14ac:dyDescent="0.25">
      <c r="A32" s="155"/>
      <c r="B32" s="155"/>
      <c r="C32" s="155"/>
      <c r="D32" s="155"/>
      <c r="E32" s="155"/>
      <c r="F32" s="155"/>
      <c r="G32" s="155"/>
      <c r="H32" s="155"/>
      <c r="I32" s="242"/>
    </row>
    <row r="33" spans="1:9" x14ac:dyDescent="0.25">
      <c r="A33" s="256" t="s">
        <v>468</v>
      </c>
      <c r="B33" s="256"/>
      <c r="C33" s="256"/>
      <c r="D33" s="256"/>
      <c r="E33" s="256"/>
      <c r="F33" s="256"/>
      <c r="G33" s="256"/>
      <c r="H33" s="155"/>
      <c r="I33" s="242"/>
    </row>
    <row r="34" spans="1:9" ht="3" customHeight="1" x14ac:dyDescent="0.25">
      <c r="A34" s="155"/>
      <c r="B34" s="155"/>
      <c r="C34" s="155"/>
      <c r="D34" s="155"/>
      <c r="E34" s="155"/>
      <c r="F34" s="155"/>
      <c r="G34" s="155"/>
      <c r="H34" s="155"/>
      <c r="I34" s="242"/>
    </row>
    <row r="35" spans="1:9" x14ac:dyDescent="0.25">
      <c r="A35" s="155"/>
      <c r="B35" s="155"/>
      <c r="C35" s="155"/>
      <c r="D35" s="155"/>
      <c r="E35" s="155"/>
      <c r="F35" s="155"/>
      <c r="G35" s="155"/>
      <c r="H35" s="155"/>
      <c r="I35" s="242"/>
    </row>
    <row r="36" spans="1:9" ht="3" customHeight="1" x14ac:dyDescent="0.25">
      <c r="A36" s="155"/>
      <c r="B36" s="155"/>
      <c r="C36" s="155"/>
      <c r="D36" s="155"/>
      <c r="E36" s="155"/>
      <c r="F36" s="155"/>
      <c r="G36" s="155"/>
      <c r="H36" s="155"/>
      <c r="I36" s="242"/>
    </row>
    <row r="37" spans="1:9" x14ac:dyDescent="0.25">
      <c r="A37" s="244" t="s">
        <v>470</v>
      </c>
      <c r="B37" s="244"/>
      <c r="C37" s="244"/>
      <c r="D37" s="244"/>
      <c r="E37" s="244"/>
      <c r="F37" s="244"/>
      <c r="G37" s="244"/>
      <c r="H37" s="155"/>
      <c r="I37" s="242"/>
    </row>
    <row r="38" spans="1:9" ht="3" customHeight="1" x14ac:dyDescent="0.25">
      <c r="A38" s="155"/>
      <c r="B38" s="155"/>
      <c r="C38" s="155"/>
      <c r="D38" s="155"/>
      <c r="E38" s="155"/>
      <c r="F38" s="155"/>
      <c r="G38" s="155"/>
      <c r="H38" s="155"/>
      <c r="I38" s="242"/>
    </row>
    <row r="39" spans="1:9" x14ac:dyDescent="0.25">
      <c r="A39" s="155"/>
      <c r="B39" s="155"/>
      <c r="C39" s="155"/>
      <c r="D39" s="155"/>
      <c r="E39" s="155"/>
      <c r="F39" s="155"/>
      <c r="G39" s="155"/>
      <c r="H39" s="155"/>
      <c r="I39" s="242"/>
    </row>
    <row r="40" spans="1:9" ht="3" customHeight="1" x14ac:dyDescent="0.25">
      <c r="A40" s="155"/>
      <c r="B40" s="155"/>
      <c r="C40" s="155"/>
      <c r="D40" s="155"/>
      <c r="E40" s="155"/>
      <c r="F40" s="155"/>
      <c r="G40" s="155"/>
      <c r="H40" s="155"/>
      <c r="I40" s="242"/>
    </row>
    <row r="41" spans="1:9" x14ac:dyDescent="0.25">
      <c r="A41" s="244" t="s">
        <v>471</v>
      </c>
      <c r="B41" s="245"/>
      <c r="C41" s="245"/>
      <c r="D41" s="245"/>
      <c r="E41" s="245"/>
      <c r="F41" s="245"/>
      <c r="G41" s="245"/>
      <c r="H41" s="155"/>
      <c r="I41" s="242"/>
    </row>
    <row r="42" spans="1:9" ht="3" customHeight="1" x14ac:dyDescent="0.25">
      <c r="A42" s="155"/>
      <c r="B42" s="155"/>
      <c r="C42" s="155"/>
      <c r="D42" s="155"/>
      <c r="E42" s="155"/>
      <c r="F42" s="155"/>
      <c r="G42" s="155"/>
      <c r="H42" s="155"/>
      <c r="I42" s="242"/>
    </row>
    <row r="43" spans="1:9" x14ac:dyDescent="0.25">
      <c r="A43" s="155"/>
      <c r="B43" s="155"/>
      <c r="C43" s="155"/>
      <c r="D43" s="155"/>
      <c r="E43" s="155"/>
      <c r="F43" s="155"/>
      <c r="G43" s="155"/>
      <c r="H43" s="155"/>
      <c r="I43" s="242"/>
    </row>
    <row r="44" spans="1:9" x14ac:dyDescent="0.25">
      <c r="A44" s="155"/>
      <c r="B44" s="155"/>
      <c r="C44" s="155"/>
      <c r="D44" s="155"/>
      <c r="E44" s="155"/>
      <c r="F44" s="155"/>
      <c r="G44" s="155"/>
      <c r="H44" s="155"/>
      <c r="I44" s="242"/>
    </row>
  </sheetData>
  <mergeCells count="3">
    <mergeCell ref="A1:I2"/>
    <mergeCell ref="A33:G33"/>
    <mergeCell ref="I4:I5"/>
  </mergeCells>
  <pageMargins left="0.7" right="0.7" top="0.75" bottom="0.75" header="0.3" footer="0.3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workbookViewId="0">
      <pane ySplit="1" topLeftCell="A2" activePane="bottomLeft" state="frozen"/>
      <selection pane="bottomLeft" activeCell="I20" sqref="I20"/>
    </sheetView>
  </sheetViews>
  <sheetFormatPr baseColWidth="10" defaultRowHeight="15" x14ac:dyDescent="0.25"/>
  <cols>
    <col min="11" max="11" width="34.42578125" customWidth="1"/>
  </cols>
  <sheetData>
    <row r="1" spans="1:12" ht="39" thickBot="1" x14ac:dyDescent="0.3">
      <c r="A1" s="3" t="s">
        <v>0</v>
      </c>
      <c r="B1" s="5" t="s">
        <v>98</v>
      </c>
      <c r="C1" s="26" t="s">
        <v>2</v>
      </c>
      <c r="D1" s="36" t="s">
        <v>3</v>
      </c>
      <c r="E1" s="37" t="s">
        <v>115</v>
      </c>
      <c r="F1" s="37" t="s">
        <v>117</v>
      </c>
      <c r="G1" s="33" t="s">
        <v>116</v>
      </c>
      <c r="H1" s="14" t="s">
        <v>193</v>
      </c>
      <c r="I1" s="51" t="s">
        <v>192</v>
      </c>
      <c r="J1" s="51" t="s">
        <v>125</v>
      </c>
      <c r="K1" s="63" t="s">
        <v>9</v>
      </c>
      <c r="L1" s="67" t="s">
        <v>10</v>
      </c>
    </row>
    <row r="2" spans="1:12" x14ac:dyDescent="0.25">
      <c r="A2" s="18" t="s">
        <v>130</v>
      </c>
      <c r="B2" s="18" t="s">
        <v>146</v>
      </c>
      <c r="C2" s="28">
        <v>16.7</v>
      </c>
      <c r="D2" s="39"/>
      <c r="E2" s="39"/>
      <c r="F2" s="49">
        <f t="shared" ref="F2:F16" si="0">D2*E2</f>
        <v>0</v>
      </c>
      <c r="G2" s="35">
        <f t="shared" ref="G2:G16" si="1">D2*C2</f>
        <v>0</v>
      </c>
      <c r="H2" s="50">
        <f t="shared" ref="H2:H16" si="2">$G$22*$H$22*C2</f>
        <v>33.621064748201434</v>
      </c>
      <c r="I2" s="59"/>
      <c r="J2" s="53"/>
      <c r="K2" s="65"/>
      <c r="L2" s="65"/>
    </row>
    <row r="3" spans="1:12" x14ac:dyDescent="0.25">
      <c r="A3" s="16" t="s">
        <v>131</v>
      </c>
      <c r="B3" s="16" t="s">
        <v>145</v>
      </c>
      <c r="C3" s="27">
        <v>19.899999999999999</v>
      </c>
      <c r="D3" s="38"/>
      <c r="E3" s="38"/>
      <c r="F3" s="48">
        <f t="shared" si="0"/>
        <v>0</v>
      </c>
      <c r="G3" s="34">
        <f t="shared" si="1"/>
        <v>0</v>
      </c>
      <c r="H3" s="44">
        <f t="shared" si="2"/>
        <v>40.063424460431648</v>
      </c>
      <c r="I3" s="60"/>
      <c r="J3" s="54"/>
      <c r="K3" s="64"/>
      <c r="L3" s="64"/>
    </row>
    <row r="4" spans="1:12" x14ac:dyDescent="0.25">
      <c r="A4" s="18" t="s">
        <v>132</v>
      </c>
      <c r="B4" s="18" t="s">
        <v>147</v>
      </c>
      <c r="C4" s="28">
        <v>24.7</v>
      </c>
      <c r="D4" s="39"/>
      <c r="E4" s="39"/>
      <c r="F4" s="49">
        <f t="shared" si="0"/>
        <v>0</v>
      </c>
      <c r="G4" s="35">
        <f t="shared" si="1"/>
        <v>0</v>
      </c>
      <c r="H4" s="50">
        <f t="shared" si="2"/>
        <v>49.726964028776976</v>
      </c>
      <c r="I4" s="59"/>
      <c r="J4" s="53"/>
      <c r="K4" s="65"/>
      <c r="L4" s="65"/>
    </row>
    <row r="5" spans="1:12" x14ac:dyDescent="0.25">
      <c r="A5" s="16" t="s">
        <v>133</v>
      </c>
      <c r="B5" s="16" t="s">
        <v>148</v>
      </c>
      <c r="C5" s="27">
        <v>30.4</v>
      </c>
      <c r="D5" s="38"/>
      <c r="E5" s="38"/>
      <c r="F5" s="48">
        <f t="shared" si="0"/>
        <v>0</v>
      </c>
      <c r="G5" s="34">
        <f t="shared" si="1"/>
        <v>0</v>
      </c>
      <c r="H5" s="44">
        <f t="shared" si="2"/>
        <v>61.202417266187041</v>
      </c>
      <c r="I5" s="60"/>
      <c r="J5" s="54"/>
      <c r="K5" s="64"/>
      <c r="L5" s="64"/>
    </row>
    <row r="6" spans="1:12" x14ac:dyDescent="0.25">
      <c r="A6" s="18" t="s">
        <v>134</v>
      </c>
      <c r="B6" s="18" t="s">
        <v>149</v>
      </c>
      <c r="C6" s="28">
        <v>35.5</v>
      </c>
      <c r="D6" s="39"/>
      <c r="E6" s="39"/>
      <c r="F6" s="49">
        <f t="shared" si="0"/>
        <v>0</v>
      </c>
      <c r="G6" s="35">
        <f t="shared" si="1"/>
        <v>0</v>
      </c>
      <c r="H6" s="50">
        <f t="shared" si="2"/>
        <v>71.469928057553958</v>
      </c>
      <c r="I6" s="61"/>
      <c r="J6" s="55"/>
      <c r="K6" s="65"/>
      <c r="L6" s="65"/>
    </row>
    <row r="7" spans="1:12" x14ac:dyDescent="0.25">
      <c r="A7" s="16" t="s">
        <v>135</v>
      </c>
      <c r="B7" s="16" t="s">
        <v>150</v>
      </c>
      <c r="C7" s="27">
        <v>42.3</v>
      </c>
      <c r="D7" s="38"/>
      <c r="E7" s="38"/>
      <c r="F7" s="48">
        <f t="shared" si="0"/>
        <v>0</v>
      </c>
      <c r="G7" s="34">
        <f t="shared" si="1"/>
        <v>0</v>
      </c>
      <c r="H7" s="44">
        <f t="shared" si="2"/>
        <v>85.159942446043161</v>
      </c>
      <c r="I7" s="60"/>
      <c r="J7" s="54"/>
      <c r="K7" s="64"/>
      <c r="L7" s="64"/>
    </row>
    <row r="8" spans="1:12" x14ac:dyDescent="0.25">
      <c r="A8" s="18" t="s">
        <v>136</v>
      </c>
      <c r="B8" s="18" t="s">
        <v>151</v>
      </c>
      <c r="C8" s="28">
        <v>50.5</v>
      </c>
      <c r="D8" s="39">
        <v>0.96499999999999997</v>
      </c>
      <c r="E8" s="39">
        <v>450</v>
      </c>
      <c r="F8" s="49">
        <f t="shared" si="0"/>
        <v>434.25</v>
      </c>
      <c r="G8" s="35">
        <f t="shared" si="1"/>
        <v>48.732500000000002</v>
      </c>
      <c r="H8" s="50">
        <f t="shared" si="2"/>
        <v>101.66848920863309</v>
      </c>
      <c r="I8" s="59"/>
      <c r="J8" s="53" t="s">
        <v>126</v>
      </c>
      <c r="K8" s="65"/>
      <c r="L8" s="65"/>
    </row>
    <row r="9" spans="1:12" x14ac:dyDescent="0.25">
      <c r="A9" s="16" t="s">
        <v>137</v>
      </c>
      <c r="B9" s="16" t="s">
        <v>152</v>
      </c>
      <c r="C9" s="27">
        <v>60.3</v>
      </c>
      <c r="D9" s="38"/>
      <c r="E9" s="38"/>
      <c r="F9" s="48">
        <f t="shared" si="0"/>
        <v>0</v>
      </c>
      <c r="G9" s="34">
        <f t="shared" si="1"/>
        <v>0</v>
      </c>
      <c r="H9" s="44">
        <f t="shared" si="2"/>
        <v>121.39821582733812</v>
      </c>
      <c r="I9" s="60"/>
      <c r="J9" s="54"/>
      <c r="K9" s="64"/>
      <c r="L9" s="64"/>
    </row>
    <row r="10" spans="1:12" x14ac:dyDescent="0.25">
      <c r="A10" s="18" t="s">
        <v>138</v>
      </c>
      <c r="B10" s="18" t="s">
        <v>153</v>
      </c>
      <c r="C10" s="28">
        <v>68.2</v>
      </c>
      <c r="D10" s="39"/>
      <c r="E10" s="39"/>
      <c r="F10" s="49">
        <f t="shared" si="0"/>
        <v>0</v>
      </c>
      <c r="G10" s="35">
        <f t="shared" si="1"/>
        <v>0</v>
      </c>
      <c r="H10" s="50">
        <f t="shared" si="2"/>
        <v>137.30279136690646</v>
      </c>
      <c r="I10" s="59"/>
      <c r="J10" s="53"/>
      <c r="K10" s="65"/>
      <c r="L10" s="65"/>
    </row>
    <row r="11" spans="1:12" x14ac:dyDescent="0.25">
      <c r="A11" s="16" t="s">
        <v>139</v>
      </c>
      <c r="B11" s="16" t="s">
        <v>154</v>
      </c>
      <c r="C11" s="27">
        <v>76.400000000000006</v>
      </c>
      <c r="D11" s="38"/>
      <c r="E11" s="38"/>
      <c r="F11" s="48">
        <f t="shared" si="0"/>
        <v>0</v>
      </c>
      <c r="G11" s="34">
        <f t="shared" si="1"/>
        <v>0</v>
      </c>
      <c r="H11" s="44">
        <f t="shared" si="2"/>
        <v>153.81133812949642</v>
      </c>
      <c r="I11" s="60"/>
      <c r="J11" s="54"/>
      <c r="K11" s="64"/>
      <c r="L11" s="64"/>
    </row>
    <row r="12" spans="1:12" x14ac:dyDescent="0.25">
      <c r="A12" s="20" t="s">
        <v>140</v>
      </c>
      <c r="B12" s="20" t="s">
        <v>155</v>
      </c>
      <c r="C12" s="29">
        <v>88.3</v>
      </c>
      <c r="D12" s="39"/>
      <c r="E12" s="39"/>
      <c r="F12" s="49">
        <f t="shared" si="0"/>
        <v>0</v>
      </c>
      <c r="G12" s="35">
        <f t="shared" si="1"/>
        <v>0</v>
      </c>
      <c r="H12" s="50">
        <f t="shared" si="2"/>
        <v>177.7688633093525</v>
      </c>
      <c r="I12" s="59"/>
      <c r="J12" s="53"/>
      <c r="K12" s="65"/>
      <c r="L12" s="65"/>
    </row>
    <row r="13" spans="1:12" x14ac:dyDescent="0.25">
      <c r="A13" s="16" t="s">
        <v>144</v>
      </c>
      <c r="B13" s="16" t="s">
        <v>187</v>
      </c>
      <c r="C13" s="27">
        <v>97.6</v>
      </c>
      <c r="D13" s="38"/>
      <c r="E13" s="38"/>
      <c r="F13" s="48">
        <f t="shared" si="0"/>
        <v>0</v>
      </c>
      <c r="G13" s="34">
        <f t="shared" si="1"/>
        <v>0</v>
      </c>
      <c r="H13" s="44">
        <f t="shared" si="2"/>
        <v>196.49197122302155</v>
      </c>
      <c r="I13" s="58"/>
      <c r="J13" s="52"/>
      <c r="K13" s="64"/>
      <c r="L13" s="64"/>
    </row>
    <row r="14" spans="1:12" x14ac:dyDescent="0.25">
      <c r="A14" s="18" t="s">
        <v>141</v>
      </c>
      <c r="B14" s="18" t="s">
        <v>188</v>
      </c>
      <c r="C14" s="28">
        <v>105</v>
      </c>
      <c r="D14" s="39">
        <v>1.03</v>
      </c>
      <c r="E14" s="39">
        <f>6*133.5</f>
        <v>801</v>
      </c>
      <c r="F14" s="49">
        <f t="shared" si="0"/>
        <v>825.03</v>
      </c>
      <c r="G14" s="35">
        <f t="shared" si="1"/>
        <v>108.15</v>
      </c>
      <c r="H14" s="50">
        <f t="shared" si="2"/>
        <v>211.38992805755396</v>
      </c>
      <c r="I14" s="59"/>
      <c r="J14" s="53"/>
      <c r="K14" s="65"/>
      <c r="L14" s="65"/>
    </row>
    <row r="15" spans="1:12" x14ac:dyDescent="0.25">
      <c r="A15" s="16" t="s">
        <v>142</v>
      </c>
      <c r="B15" s="16" t="s">
        <v>189</v>
      </c>
      <c r="C15" s="27">
        <v>112</v>
      </c>
      <c r="D15" s="38"/>
      <c r="E15" s="38"/>
      <c r="F15" s="48">
        <f t="shared" si="0"/>
        <v>0</v>
      </c>
      <c r="G15" s="34">
        <f t="shared" si="1"/>
        <v>0</v>
      </c>
      <c r="H15" s="44">
        <f t="shared" si="2"/>
        <v>225.48258992805754</v>
      </c>
      <c r="I15" s="60"/>
      <c r="J15" s="54"/>
      <c r="K15" s="64"/>
      <c r="L15" s="64"/>
    </row>
    <row r="16" spans="1:12" x14ac:dyDescent="0.25">
      <c r="A16" s="18" t="s">
        <v>143</v>
      </c>
      <c r="B16" s="18" t="s">
        <v>190</v>
      </c>
      <c r="C16" s="28">
        <v>125</v>
      </c>
      <c r="D16" s="39"/>
      <c r="E16" s="39"/>
      <c r="F16" s="49">
        <f t="shared" si="0"/>
        <v>0</v>
      </c>
      <c r="G16" s="35">
        <f t="shared" si="1"/>
        <v>0</v>
      </c>
      <c r="H16" s="50">
        <f t="shared" si="2"/>
        <v>251.65467625899279</v>
      </c>
      <c r="I16" s="59"/>
      <c r="J16" s="53"/>
      <c r="K16" s="65"/>
      <c r="L16" s="65"/>
    </row>
    <row r="17" spans="1:12" x14ac:dyDescent="0.25">
      <c r="A17" s="16"/>
      <c r="B17" s="16"/>
      <c r="C17" s="27"/>
      <c r="D17" s="34"/>
      <c r="E17" s="31"/>
      <c r="F17" s="31"/>
      <c r="G17" s="34"/>
      <c r="H17" s="23"/>
      <c r="I17" s="60"/>
      <c r="J17" s="54"/>
      <c r="K17" s="64"/>
      <c r="L17" s="64"/>
    </row>
    <row r="18" spans="1:12" x14ac:dyDescent="0.25">
      <c r="A18" s="18"/>
      <c r="B18" s="18"/>
      <c r="C18" s="28"/>
      <c r="D18" s="35"/>
      <c r="E18" s="32"/>
      <c r="F18" s="32"/>
      <c r="G18" s="35"/>
      <c r="H18" s="24"/>
      <c r="I18" s="61"/>
      <c r="J18" s="55"/>
      <c r="K18" s="65"/>
      <c r="L18" s="65"/>
    </row>
    <row r="19" spans="1:12" x14ac:dyDescent="0.25">
      <c r="A19" s="16"/>
      <c r="B19" s="16"/>
      <c r="C19" s="27"/>
      <c r="D19" s="34"/>
      <c r="E19" s="31"/>
      <c r="F19" s="31"/>
      <c r="G19" s="34"/>
      <c r="H19" s="23"/>
      <c r="I19" s="60"/>
      <c r="J19" s="54"/>
      <c r="K19" s="64"/>
      <c r="L19" s="64"/>
    </row>
    <row r="20" spans="1:12" x14ac:dyDescent="0.25">
      <c r="A20" s="18"/>
      <c r="B20" s="18"/>
      <c r="C20" s="28"/>
      <c r="D20" s="41"/>
      <c r="E20" s="42"/>
      <c r="F20" s="42"/>
      <c r="G20" s="45" t="s">
        <v>121</v>
      </c>
      <c r="H20" s="47" t="s">
        <v>123</v>
      </c>
      <c r="I20" s="100" t="s">
        <v>466</v>
      </c>
      <c r="J20" s="53"/>
      <c r="K20" s="65"/>
      <c r="L20" s="65"/>
    </row>
    <row r="21" spans="1:12" ht="15.75" x14ac:dyDescent="0.25">
      <c r="A21" s="16"/>
      <c r="B21" s="16"/>
      <c r="C21" s="27"/>
      <c r="D21" s="41"/>
      <c r="E21" s="42"/>
      <c r="F21" s="42"/>
      <c r="G21" s="46" t="s">
        <v>120</v>
      </c>
      <c r="H21" s="22" t="s">
        <v>124</v>
      </c>
      <c r="I21" s="60"/>
      <c r="J21" s="54"/>
      <c r="K21" s="64"/>
      <c r="L21" s="64"/>
    </row>
    <row r="22" spans="1:12" ht="15.75" x14ac:dyDescent="0.25">
      <c r="A22" s="18"/>
      <c r="B22" s="18"/>
      <c r="C22" s="28"/>
      <c r="D22" s="41" t="s">
        <v>118</v>
      </c>
      <c r="E22" s="42">
        <f>SUM(E2:E16)</f>
        <v>1251</v>
      </c>
      <c r="F22" s="42">
        <f>SUM(F2:F16)</f>
        <v>1259.28</v>
      </c>
      <c r="G22" s="43">
        <f>$F$22/$E$22</f>
        <v>1.0066187050359712</v>
      </c>
      <c r="H22" s="22" t="s">
        <v>119</v>
      </c>
      <c r="I22" s="59"/>
      <c r="J22" s="53"/>
      <c r="K22" s="65"/>
      <c r="L22" s="65"/>
    </row>
    <row r="24" spans="1:12" x14ac:dyDescent="0.25">
      <c r="A24" t="s">
        <v>156</v>
      </c>
    </row>
  </sheetData>
  <sheetProtection algorithmName="SHA-512" hashValue="JqDUHmfl5H/eRkxFXqH0VhvxviDlRHTrLLYjamwWBgVujTd2C235HQpAxT2ULhdYJhUwcJAKj3Vq/17fgRxjSQ==" saltValue="/M2FIl5r5iC2oXSFFbbOaw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9"/>
  <sheetViews>
    <sheetView zoomScaleNormal="100" workbookViewId="0">
      <pane ySplit="1" topLeftCell="A2" activePane="bottomLeft" state="frozen"/>
      <selection pane="bottomLeft" activeCell="K20" sqref="K20"/>
    </sheetView>
  </sheetViews>
  <sheetFormatPr baseColWidth="10" defaultRowHeight="15" x14ac:dyDescent="0.25"/>
  <cols>
    <col min="11" max="11" width="31.7109375" customWidth="1"/>
  </cols>
  <sheetData>
    <row r="1" spans="1:13" ht="39" thickBot="1" x14ac:dyDescent="0.3">
      <c r="A1" s="3" t="s">
        <v>0</v>
      </c>
      <c r="B1" s="5" t="s">
        <v>98</v>
      </c>
      <c r="C1" s="26" t="s">
        <v>2</v>
      </c>
      <c r="D1" s="36" t="s">
        <v>3</v>
      </c>
      <c r="E1" s="37" t="s">
        <v>115</v>
      </c>
      <c r="F1" s="37" t="s">
        <v>117</v>
      </c>
      <c r="G1" s="33" t="s">
        <v>116</v>
      </c>
      <c r="H1" s="14" t="s">
        <v>122</v>
      </c>
      <c r="I1" s="57" t="s">
        <v>8</v>
      </c>
      <c r="J1" s="51" t="s">
        <v>125</v>
      </c>
      <c r="K1" s="63" t="s">
        <v>9</v>
      </c>
      <c r="L1" s="67" t="s">
        <v>10</v>
      </c>
    </row>
    <row r="2" spans="1:13" x14ac:dyDescent="0.25">
      <c r="A2" s="18" t="s">
        <v>157</v>
      </c>
      <c r="B2" s="18" t="s">
        <v>172</v>
      </c>
      <c r="C2" s="28" t="s">
        <v>183</v>
      </c>
      <c r="D2" s="39"/>
      <c r="E2" s="39"/>
      <c r="F2" s="49">
        <f t="shared" ref="F2:F16" si="0">D2*E2</f>
        <v>0</v>
      </c>
      <c r="G2" s="35" t="e">
        <f t="shared" ref="G2:G16" si="1">D2*C2</f>
        <v>#VALUE!</v>
      </c>
      <c r="H2" s="50" t="e">
        <f t="shared" ref="H2:H16" si="2">$G$22*$H$22*C2</f>
        <v>#VALUE!</v>
      </c>
      <c r="I2" s="59"/>
      <c r="J2" s="53"/>
      <c r="K2" s="65"/>
      <c r="L2" s="65"/>
    </row>
    <row r="3" spans="1:13" x14ac:dyDescent="0.25">
      <c r="A3" s="16" t="s">
        <v>158</v>
      </c>
      <c r="B3" s="16" t="s">
        <v>173</v>
      </c>
      <c r="C3" s="27">
        <v>26.7</v>
      </c>
      <c r="D3" s="38"/>
      <c r="E3" s="38"/>
      <c r="F3" s="48">
        <f t="shared" si="0"/>
        <v>0</v>
      </c>
      <c r="G3" s="34">
        <f t="shared" si="1"/>
        <v>0</v>
      </c>
      <c r="H3" s="44">
        <f t="shared" si="2"/>
        <v>53.772118110236214</v>
      </c>
      <c r="I3" s="60"/>
      <c r="J3" s="54"/>
      <c r="K3" s="64"/>
      <c r="L3" s="64"/>
    </row>
    <row r="4" spans="1:13" x14ac:dyDescent="0.25">
      <c r="A4" s="18" t="s">
        <v>159</v>
      </c>
      <c r="B4" s="18" t="s">
        <v>174</v>
      </c>
      <c r="C4" s="28">
        <v>33.700000000000003</v>
      </c>
      <c r="D4" s="39"/>
      <c r="E4" s="39"/>
      <c r="F4" s="49">
        <f t="shared" si="0"/>
        <v>0</v>
      </c>
      <c r="G4" s="35">
        <f t="shared" si="1"/>
        <v>0</v>
      </c>
      <c r="H4" s="50">
        <f t="shared" si="2"/>
        <v>67.869677165354332</v>
      </c>
      <c r="I4" s="59"/>
      <c r="J4" s="53"/>
      <c r="K4" s="65"/>
      <c r="L4" s="65"/>
      <c r="M4" s="6"/>
    </row>
    <row r="5" spans="1:13" x14ac:dyDescent="0.25">
      <c r="A5" s="16" t="s">
        <v>160</v>
      </c>
      <c r="B5" s="16" t="s">
        <v>175</v>
      </c>
      <c r="C5" s="27">
        <v>42.6</v>
      </c>
      <c r="D5" s="38"/>
      <c r="E5" s="38"/>
      <c r="F5" s="48">
        <f t="shared" si="0"/>
        <v>0</v>
      </c>
      <c r="G5" s="34">
        <f t="shared" si="1"/>
        <v>0</v>
      </c>
      <c r="H5" s="44">
        <f t="shared" si="2"/>
        <v>85.793716535433063</v>
      </c>
      <c r="I5" s="60"/>
      <c r="J5" s="54"/>
      <c r="K5" s="64"/>
      <c r="L5" s="64"/>
    </row>
    <row r="6" spans="1:13" x14ac:dyDescent="0.25">
      <c r="A6" s="18" t="s">
        <v>161</v>
      </c>
      <c r="B6" s="18" t="s">
        <v>176</v>
      </c>
      <c r="C6" s="28">
        <v>51.2</v>
      </c>
      <c r="D6" s="39"/>
      <c r="E6" s="39"/>
      <c r="F6" s="49">
        <f t="shared" si="0"/>
        <v>0</v>
      </c>
      <c r="G6" s="35">
        <f t="shared" si="1"/>
        <v>0</v>
      </c>
      <c r="H6" s="50">
        <f t="shared" si="2"/>
        <v>103.1135748031496</v>
      </c>
      <c r="I6" s="61"/>
      <c r="J6" s="55"/>
      <c r="K6" s="65"/>
      <c r="L6" s="65"/>
    </row>
    <row r="7" spans="1:13" x14ac:dyDescent="0.25">
      <c r="A7" s="16" t="s">
        <v>162</v>
      </c>
      <c r="B7" s="16" t="s">
        <v>177</v>
      </c>
      <c r="C7" s="27">
        <v>61.3</v>
      </c>
      <c r="D7" s="38"/>
      <c r="E7" s="38"/>
      <c r="F7" s="48">
        <f t="shared" si="0"/>
        <v>0</v>
      </c>
      <c r="G7" s="34">
        <f t="shared" si="1"/>
        <v>0</v>
      </c>
      <c r="H7" s="44">
        <f t="shared" si="2"/>
        <v>123.45433858267715</v>
      </c>
      <c r="I7" s="60"/>
      <c r="J7" s="54"/>
      <c r="K7" s="64"/>
      <c r="L7" s="64"/>
    </row>
    <row r="8" spans="1:13" x14ac:dyDescent="0.25">
      <c r="A8" s="18" t="s">
        <v>163</v>
      </c>
      <c r="B8" s="18" t="s">
        <v>178</v>
      </c>
      <c r="C8" s="28">
        <v>71.5</v>
      </c>
      <c r="D8" s="39">
        <v>0.96499999999999997</v>
      </c>
      <c r="E8" s="39">
        <v>450</v>
      </c>
      <c r="F8" s="49">
        <f t="shared" si="0"/>
        <v>434.25</v>
      </c>
      <c r="G8" s="35">
        <f t="shared" si="1"/>
        <v>68.997500000000002</v>
      </c>
      <c r="H8" s="50">
        <f t="shared" si="2"/>
        <v>143.99649606299212</v>
      </c>
      <c r="I8" s="59"/>
      <c r="J8" s="53" t="s">
        <v>126</v>
      </c>
      <c r="K8" s="65"/>
      <c r="L8" s="65"/>
    </row>
    <row r="9" spans="1:13" x14ac:dyDescent="0.25">
      <c r="A9" s="16" t="s">
        <v>164</v>
      </c>
      <c r="B9" s="16" t="s">
        <v>179</v>
      </c>
      <c r="C9" s="27">
        <v>83.2</v>
      </c>
      <c r="D9" s="38"/>
      <c r="E9" s="38"/>
      <c r="F9" s="48">
        <f t="shared" si="0"/>
        <v>0</v>
      </c>
      <c r="G9" s="34">
        <f t="shared" si="1"/>
        <v>0</v>
      </c>
      <c r="H9" s="44">
        <f t="shared" si="2"/>
        <v>167.55955905511809</v>
      </c>
      <c r="I9" s="60"/>
      <c r="J9" s="54"/>
      <c r="K9" s="64"/>
      <c r="L9" s="64"/>
    </row>
    <row r="10" spans="1:13" x14ac:dyDescent="0.25">
      <c r="A10" s="18" t="s">
        <v>165</v>
      </c>
      <c r="B10" s="18" t="s">
        <v>180</v>
      </c>
      <c r="C10" s="28">
        <v>93</v>
      </c>
      <c r="D10" s="39"/>
      <c r="E10" s="39"/>
      <c r="F10" s="49">
        <f t="shared" si="0"/>
        <v>0</v>
      </c>
      <c r="G10" s="35">
        <f t="shared" si="1"/>
        <v>0</v>
      </c>
      <c r="H10" s="50">
        <f t="shared" si="2"/>
        <v>187.29614173228344</v>
      </c>
      <c r="I10" s="59"/>
      <c r="J10" s="53"/>
      <c r="K10" s="65"/>
      <c r="L10" s="65"/>
    </row>
    <row r="11" spans="1:13" x14ac:dyDescent="0.25">
      <c r="A11" s="16" t="s">
        <v>166</v>
      </c>
      <c r="B11" s="16" t="s">
        <v>181</v>
      </c>
      <c r="C11" s="27">
        <v>103</v>
      </c>
      <c r="D11" s="38"/>
      <c r="E11" s="38"/>
      <c r="F11" s="48">
        <f t="shared" si="0"/>
        <v>0</v>
      </c>
      <c r="G11" s="34">
        <f t="shared" si="1"/>
        <v>0</v>
      </c>
      <c r="H11" s="44">
        <f t="shared" si="2"/>
        <v>207.43551181102359</v>
      </c>
      <c r="I11" s="60"/>
      <c r="J11" s="54"/>
      <c r="K11" s="64"/>
      <c r="L11" s="64"/>
    </row>
    <row r="12" spans="1:13" x14ac:dyDescent="0.25">
      <c r="A12" s="20" t="s">
        <v>167</v>
      </c>
      <c r="B12" s="20" t="s">
        <v>182</v>
      </c>
      <c r="C12" s="29">
        <v>117</v>
      </c>
      <c r="D12" s="39"/>
      <c r="E12" s="39"/>
      <c r="F12" s="49">
        <f t="shared" si="0"/>
        <v>0</v>
      </c>
      <c r="G12" s="35">
        <f t="shared" si="1"/>
        <v>0</v>
      </c>
      <c r="H12" s="50">
        <f t="shared" si="2"/>
        <v>235.63062992125981</v>
      </c>
      <c r="I12" s="59"/>
      <c r="J12" s="53"/>
      <c r="K12" s="65"/>
      <c r="L12" s="65"/>
    </row>
    <row r="13" spans="1:13" x14ac:dyDescent="0.25">
      <c r="A13" s="16" t="s">
        <v>168</v>
      </c>
      <c r="B13" s="16" t="s">
        <v>184</v>
      </c>
      <c r="C13" s="27">
        <v>127</v>
      </c>
      <c r="D13" s="38"/>
      <c r="E13" s="38"/>
      <c r="F13" s="48">
        <f t="shared" si="0"/>
        <v>0</v>
      </c>
      <c r="G13" s="34">
        <f t="shared" si="1"/>
        <v>0</v>
      </c>
      <c r="H13" s="44">
        <f t="shared" si="2"/>
        <v>255.76999999999998</v>
      </c>
      <c r="I13" s="58"/>
      <c r="J13" s="52"/>
      <c r="K13" s="64"/>
      <c r="L13" s="64"/>
    </row>
    <row r="14" spans="1:13" x14ac:dyDescent="0.25">
      <c r="A14" s="18" t="s">
        <v>169</v>
      </c>
      <c r="B14" s="18" t="s">
        <v>185</v>
      </c>
      <c r="C14" s="28">
        <v>134</v>
      </c>
      <c r="D14" s="39">
        <v>1.03</v>
      </c>
      <c r="E14" s="39">
        <v>820</v>
      </c>
      <c r="F14" s="49">
        <f t="shared" si="0"/>
        <v>844.6</v>
      </c>
      <c r="G14" s="35">
        <f t="shared" si="1"/>
        <v>138.02000000000001</v>
      </c>
      <c r="H14" s="50">
        <f t="shared" si="2"/>
        <v>269.86755905511808</v>
      </c>
      <c r="I14" s="59"/>
      <c r="J14" s="53" t="s">
        <v>126</v>
      </c>
      <c r="K14" s="65"/>
      <c r="L14" s="65"/>
    </row>
    <row r="15" spans="1:13" x14ac:dyDescent="0.25">
      <c r="A15" s="16" t="s">
        <v>170</v>
      </c>
      <c r="B15" s="16" t="s">
        <v>191</v>
      </c>
      <c r="C15" s="27">
        <v>142</v>
      </c>
      <c r="D15" s="38"/>
      <c r="E15" s="38"/>
      <c r="F15" s="48">
        <f t="shared" si="0"/>
        <v>0</v>
      </c>
      <c r="G15" s="34">
        <f t="shared" si="1"/>
        <v>0</v>
      </c>
      <c r="H15" s="44">
        <f t="shared" si="2"/>
        <v>285.97905511811018</v>
      </c>
      <c r="I15" s="60"/>
      <c r="J15" s="54"/>
      <c r="K15" s="64"/>
      <c r="L15" s="64"/>
    </row>
    <row r="16" spans="1:13" x14ac:dyDescent="0.25">
      <c r="A16" s="18" t="s">
        <v>171</v>
      </c>
      <c r="B16" s="18" t="s">
        <v>186</v>
      </c>
      <c r="C16" s="28">
        <v>155</v>
      </c>
      <c r="D16" s="39"/>
      <c r="E16" s="39"/>
      <c r="F16" s="49">
        <f t="shared" si="0"/>
        <v>0</v>
      </c>
      <c r="G16" s="35">
        <f t="shared" si="1"/>
        <v>0</v>
      </c>
      <c r="H16" s="50">
        <f t="shared" si="2"/>
        <v>312.16023622047243</v>
      </c>
      <c r="I16" s="59"/>
      <c r="J16" s="53"/>
      <c r="K16" s="65"/>
      <c r="L16" s="65"/>
    </row>
    <row r="17" spans="1:12" x14ac:dyDescent="0.25">
      <c r="A17" s="16"/>
      <c r="B17" s="16"/>
      <c r="C17" s="27"/>
      <c r="D17" s="34"/>
      <c r="E17" s="31"/>
      <c r="F17" s="31"/>
      <c r="G17" s="34"/>
      <c r="H17" s="23"/>
      <c r="I17" s="60"/>
      <c r="J17" s="54"/>
      <c r="K17" s="64"/>
      <c r="L17" s="64"/>
    </row>
    <row r="18" spans="1:12" x14ac:dyDescent="0.25">
      <c r="A18" s="18"/>
      <c r="B18" s="18"/>
      <c r="C18" s="28"/>
      <c r="D18" s="35"/>
      <c r="E18" s="32"/>
      <c r="F18" s="32"/>
      <c r="G18" s="35"/>
      <c r="H18" s="24"/>
      <c r="I18" s="61"/>
      <c r="J18" s="55"/>
      <c r="K18" s="65"/>
      <c r="L18" s="65"/>
    </row>
    <row r="19" spans="1:12" x14ac:dyDescent="0.25">
      <c r="A19" s="16"/>
      <c r="B19" s="16"/>
      <c r="C19" s="27"/>
      <c r="D19" s="34"/>
      <c r="E19" s="31"/>
      <c r="F19" s="31"/>
      <c r="G19" s="34"/>
      <c r="H19" s="23"/>
      <c r="I19" s="60"/>
      <c r="J19" s="54"/>
      <c r="K19" s="64"/>
      <c r="L19" s="64"/>
    </row>
    <row r="20" spans="1:12" x14ac:dyDescent="0.25">
      <c r="A20" s="18"/>
      <c r="B20" s="18"/>
      <c r="C20" s="28"/>
      <c r="D20" s="41"/>
      <c r="E20" s="42"/>
      <c r="F20" s="42"/>
      <c r="G20" s="45" t="s">
        <v>121</v>
      </c>
      <c r="H20" s="47" t="s">
        <v>123</v>
      </c>
      <c r="I20" s="59"/>
      <c r="J20" s="53"/>
      <c r="K20" s="100" t="s">
        <v>466</v>
      </c>
      <c r="L20" s="65"/>
    </row>
    <row r="21" spans="1:12" ht="15.75" x14ac:dyDescent="0.25">
      <c r="A21" s="16"/>
      <c r="B21" s="16"/>
      <c r="C21" s="27"/>
      <c r="D21" s="41"/>
      <c r="E21" s="42"/>
      <c r="F21" s="42"/>
      <c r="G21" s="46" t="s">
        <v>120</v>
      </c>
      <c r="H21" s="22" t="s">
        <v>124</v>
      </c>
      <c r="I21" s="60"/>
      <c r="J21" s="54"/>
      <c r="K21" s="64"/>
      <c r="L21" s="64"/>
    </row>
    <row r="22" spans="1:12" ht="15.75" x14ac:dyDescent="0.25">
      <c r="A22" s="18"/>
      <c r="B22" s="18"/>
      <c r="C22" s="28"/>
      <c r="D22" s="41" t="s">
        <v>118</v>
      </c>
      <c r="E22" s="42">
        <f>SUM(E2:E16)</f>
        <v>1270</v>
      </c>
      <c r="F22" s="42">
        <f>SUM(F2:F16)</f>
        <v>1278.8499999999999</v>
      </c>
      <c r="G22" s="43">
        <f>$F$22/$E$22</f>
        <v>1.0069685039370078</v>
      </c>
      <c r="H22" s="22" t="s">
        <v>119</v>
      </c>
      <c r="I22" s="59"/>
      <c r="J22" s="53"/>
      <c r="K22" s="65"/>
      <c r="L22" s="65"/>
    </row>
    <row r="24" spans="1:12" x14ac:dyDescent="0.25">
      <c r="A24" t="s">
        <v>156</v>
      </c>
    </row>
    <row r="25" spans="1:12" x14ac:dyDescent="0.25">
      <c r="A25" s="2"/>
      <c r="B25" s="2"/>
      <c r="C25" s="2"/>
      <c r="D25" s="11"/>
      <c r="E25" s="11"/>
      <c r="F25" s="11"/>
      <c r="G25" s="11"/>
      <c r="H25" s="11"/>
      <c r="I25" s="2"/>
      <c r="J25" s="2"/>
      <c r="K25" s="2"/>
      <c r="L25" s="11"/>
    </row>
    <row r="27" spans="1:12" x14ac:dyDescent="0.25">
      <c r="A27" s="2"/>
      <c r="B27" s="2"/>
      <c r="C27" s="2"/>
      <c r="D27" s="11"/>
      <c r="E27" s="11"/>
      <c r="F27" s="11"/>
      <c r="G27" s="11"/>
      <c r="H27" s="11"/>
      <c r="I27" s="2"/>
      <c r="J27" s="2"/>
      <c r="K27" s="2"/>
      <c r="L27" s="11"/>
    </row>
    <row r="29" spans="1:12" x14ac:dyDescent="0.25">
      <c r="A29" s="2"/>
      <c r="B29" s="2"/>
      <c r="C29" s="2"/>
      <c r="D29" s="11"/>
      <c r="E29" s="11"/>
      <c r="F29" s="11"/>
      <c r="G29" s="11"/>
      <c r="H29" s="11"/>
      <c r="I29" s="2"/>
      <c r="J29" s="2"/>
      <c r="K29" s="2"/>
      <c r="L29" s="11"/>
    </row>
    <row r="31" spans="1:12" x14ac:dyDescent="0.25">
      <c r="A31" s="2"/>
      <c r="B31" s="2"/>
      <c r="C31" s="2"/>
      <c r="D31" s="11"/>
      <c r="E31" s="11"/>
      <c r="F31" s="11"/>
      <c r="G31" s="11"/>
      <c r="H31" s="11"/>
      <c r="I31" s="2"/>
      <c r="J31" s="2"/>
      <c r="K31" s="2"/>
      <c r="L31" s="11"/>
    </row>
    <row r="33" spans="1:12" x14ac:dyDescent="0.25">
      <c r="A33" s="2"/>
      <c r="B33" s="2"/>
      <c r="C33" s="2"/>
      <c r="D33" s="11"/>
      <c r="E33" s="11"/>
      <c r="F33" s="11"/>
      <c r="G33" s="11"/>
      <c r="H33" s="11"/>
      <c r="I33" s="2"/>
      <c r="J33" s="2"/>
      <c r="K33" s="2"/>
      <c r="L33" s="11"/>
    </row>
    <row r="35" spans="1:12" x14ac:dyDescent="0.25">
      <c r="A35" s="2"/>
      <c r="B35" s="2"/>
      <c r="C35" s="2"/>
      <c r="D35" s="11"/>
      <c r="E35" s="11"/>
      <c r="F35" s="11"/>
      <c r="G35" s="11"/>
      <c r="H35" s="11"/>
      <c r="I35" s="2"/>
      <c r="J35" s="2"/>
      <c r="K35" s="2"/>
      <c r="L35" s="11"/>
    </row>
    <row r="37" spans="1:12" x14ac:dyDescent="0.25">
      <c r="A37" s="2"/>
      <c r="B37" s="2"/>
      <c r="C37" s="2"/>
      <c r="D37" s="11"/>
      <c r="E37" s="11"/>
      <c r="F37" s="11"/>
      <c r="G37" s="11"/>
      <c r="H37" s="11"/>
      <c r="I37" s="2"/>
      <c r="J37" s="2"/>
      <c r="K37" s="2"/>
      <c r="L37" s="11"/>
    </row>
    <row r="39" spans="1:12" x14ac:dyDescent="0.25">
      <c r="A39" s="2"/>
      <c r="B39" s="2"/>
      <c r="C39" s="2"/>
      <c r="D39" s="11"/>
      <c r="E39" s="11"/>
      <c r="F39" s="11"/>
      <c r="G39" s="11"/>
      <c r="H39" s="11"/>
      <c r="I39" s="2"/>
      <c r="J39" s="2"/>
      <c r="K39" s="2"/>
      <c r="L39" s="11"/>
    </row>
    <row r="41" spans="1:12" x14ac:dyDescent="0.25">
      <c r="A41" s="2"/>
      <c r="B41" s="2"/>
      <c r="C41" s="2"/>
      <c r="D41" s="11"/>
      <c r="E41" s="11"/>
      <c r="F41" s="11"/>
      <c r="G41" s="11"/>
      <c r="H41" s="11"/>
      <c r="I41" s="2"/>
      <c r="J41" s="2"/>
      <c r="K41" s="2"/>
      <c r="L41" s="11"/>
    </row>
    <row r="43" spans="1:12" x14ac:dyDescent="0.25">
      <c r="A43" s="2"/>
      <c r="B43" s="2"/>
      <c r="C43" s="2"/>
      <c r="D43" s="11"/>
      <c r="E43" s="11"/>
      <c r="F43" s="11"/>
      <c r="G43" s="11"/>
      <c r="H43" s="11"/>
      <c r="I43" s="2"/>
      <c r="J43" s="2"/>
      <c r="K43" s="2"/>
      <c r="L43" s="11"/>
    </row>
    <row r="45" spans="1:12" x14ac:dyDescent="0.25">
      <c r="A45" s="2"/>
      <c r="B45" s="2"/>
      <c r="C45" s="2"/>
      <c r="D45" s="11"/>
      <c r="E45" s="11"/>
      <c r="F45" s="11"/>
      <c r="G45" s="11"/>
      <c r="H45" s="11"/>
      <c r="I45" s="2"/>
      <c r="J45" s="2"/>
      <c r="K45" s="2"/>
      <c r="L45" s="11"/>
    </row>
    <row r="47" spans="1:12" x14ac:dyDescent="0.25">
      <c r="A47" s="2"/>
      <c r="B47" s="2"/>
      <c r="C47" s="2"/>
      <c r="D47" s="11"/>
      <c r="E47" s="11"/>
      <c r="F47" s="11"/>
      <c r="G47" s="11"/>
      <c r="H47" s="11"/>
      <c r="I47" s="2"/>
      <c r="J47" s="2"/>
      <c r="K47" s="2"/>
      <c r="L47" s="11"/>
    </row>
    <row r="49" spans="1:12" x14ac:dyDescent="0.25">
      <c r="A49" s="2"/>
      <c r="B49" s="2"/>
      <c r="C49" s="2"/>
      <c r="D49" s="11"/>
      <c r="E49" s="11"/>
      <c r="F49" s="11"/>
      <c r="G49" s="11"/>
      <c r="H49" s="11"/>
      <c r="I49" s="2"/>
      <c r="J49" s="2"/>
      <c r="K49" s="2"/>
      <c r="L49" s="11"/>
    </row>
    <row r="51" spans="1:12" x14ac:dyDescent="0.25">
      <c r="A51" s="2"/>
      <c r="B51" s="2"/>
      <c r="C51" s="2"/>
      <c r="D51" s="11"/>
      <c r="E51" s="11"/>
      <c r="F51" s="11"/>
      <c r="G51" s="11"/>
      <c r="H51" s="11"/>
      <c r="I51" s="2"/>
      <c r="J51" s="2"/>
      <c r="K51" s="2"/>
      <c r="L51" s="11"/>
    </row>
    <row r="53" spans="1:12" x14ac:dyDescent="0.25">
      <c r="A53" s="2"/>
      <c r="B53" s="2"/>
      <c r="C53" s="2"/>
      <c r="D53" s="11"/>
      <c r="E53" s="11"/>
      <c r="F53" s="11"/>
      <c r="G53" s="11"/>
      <c r="H53" s="11"/>
      <c r="I53" s="2"/>
      <c r="J53" s="2"/>
      <c r="K53" s="2"/>
      <c r="L53" s="11"/>
    </row>
    <row r="55" spans="1:12" x14ac:dyDescent="0.25">
      <c r="A55" s="2"/>
      <c r="B55" s="2"/>
      <c r="C55" s="2"/>
      <c r="D55" s="11"/>
      <c r="E55" s="11"/>
      <c r="F55" s="11"/>
      <c r="G55" s="11"/>
      <c r="H55" s="11"/>
      <c r="I55" s="2"/>
      <c r="J55" s="2"/>
      <c r="K55" s="2"/>
      <c r="L55" s="11"/>
    </row>
    <row r="57" spans="1:12" x14ac:dyDescent="0.25">
      <c r="A57" s="2"/>
      <c r="B57" s="2"/>
      <c r="C57" s="2"/>
      <c r="D57" s="11"/>
      <c r="E57" s="11"/>
      <c r="F57" s="11"/>
      <c r="G57" s="11"/>
      <c r="H57" s="11"/>
      <c r="I57" s="2"/>
      <c r="J57" s="2"/>
      <c r="K57" s="2"/>
      <c r="L57" s="11"/>
    </row>
    <row r="59" spans="1:12" x14ac:dyDescent="0.25">
      <c r="A59" s="2"/>
      <c r="B59" s="2"/>
      <c r="C59" s="2"/>
      <c r="D59" s="11"/>
      <c r="E59" s="11"/>
      <c r="F59" s="11"/>
      <c r="G59" s="11"/>
      <c r="H59" s="11"/>
      <c r="I59" s="2"/>
      <c r="J59" s="2"/>
      <c r="K59" s="2"/>
      <c r="L59" s="11"/>
    </row>
    <row r="61" spans="1:12" x14ac:dyDescent="0.25">
      <c r="A61" s="2"/>
      <c r="B61" s="2"/>
      <c r="C61" s="2"/>
      <c r="D61" s="11"/>
      <c r="E61" s="11"/>
      <c r="F61" s="11"/>
      <c r="G61" s="11"/>
      <c r="H61" s="11"/>
      <c r="I61" s="2"/>
      <c r="J61" s="2"/>
      <c r="K61" s="2"/>
      <c r="L61" s="11"/>
    </row>
    <row r="63" spans="1:12" x14ac:dyDescent="0.25">
      <c r="A63" s="2"/>
      <c r="B63" s="2"/>
      <c r="C63" s="2"/>
      <c r="D63" s="11"/>
      <c r="E63" s="11"/>
      <c r="F63" s="11"/>
      <c r="G63" s="11"/>
      <c r="H63" s="11"/>
      <c r="I63" s="2"/>
      <c r="J63" s="2"/>
      <c r="K63" s="2"/>
      <c r="L63" s="11"/>
    </row>
    <row r="65" spans="1:12" x14ac:dyDescent="0.25">
      <c r="A65" s="2"/>
      <c r="B65" s="2"/>
      <c r="C65" s="2"/>
      <c r="D65" s="11"/>
      <c r="E65" s="11"/>
      <c r="F65" s="11"/>
      <c r="G65" s="11"/>
      <c r="H65" s="11"/>
      <c r="I65" s="2"/>
      <c r="J65" s="2"/>
      <c r="K65" s="2"/>
      <c r="L65" s="11"/>
    </row>
    <row r="67" spans="1:12" x14ac:dyDescent="0.25">
      <c r="A67" s="2"/>
      <c r="B67" s="2"/>
      <c r="C67" s="2"/>
      <c r="D67" s="11"/>
      <c r="E67" s="11"/>
      <c r="F67" s="11"/>
      <c r="G67" s="11"/>
      <c r="H67" s="11"/>
      <c r="I67" s="2"/>
      <c r="J67" s="2"/>
      <c r="K67" s="2"/>
      <c r="L67" s="11"/>
    </row>
    <row r="69" spans="1:12" x14ac:dyDescent="0.25">
      <c r="A69" s="2"/>
      <c r="B69" s="2"/>
      <c r="C69" s="2"/>
      <c r="D69" s="11"/>
      <c r="E69" s="11"/>
      <c r="F69" s="11"/>
      <c r="G69" s="11"/>
      <c r="H69" s="11"/>
      <c r="I69" s="2"/>
      <c r="J69" s="2"/>
      <c r="K69" s="2"/>
      <c r="L69" s="11"/>
    </row>
    <row r="71" spans="1:12" x14ac:dyDescent="0.25">
      <c r="A71" s="2"/>
      <c r="B71" s="2"/>
      <c r="C71" s="2"/>
      <c r="D71" s="11"/>
      <c r="E71" s="11"/>
      <c r="F71" s="11"/>
      <c r="G71" s="11"/>
      <c r="H71" s="11"/>
      <c r="I71" s="2"/>
      <c r="J71" s="2"/>
      <c r="K71" s="2"/>
      <c r="L71" s="11"/>
    </row>
    <row r="73" spans="1:12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  <c r="L73" s="11"/>
    </row>
    <row r="75" spans="1:12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  <c r="L75" s="11"/>
    </row>
    <row r="77" spans="1:12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  <c r="L77" s="11"/>
    </row>
    <row r="79" spans="1:12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  <c r="L79" s="11"/>
    </row>
    <row r="81" spans="1:12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  <c r="L81" s="11"/>
    </row>
    <row r="83" spans="1:12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  <c r="L83" s="11"/>
    </row>
    <row r="85" spans="1:12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  <c r="L85" s="11"/>
    </row>
    <row r="87" spans="1:12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  <c r="L87" s="11"/>
    </row>
    <row r="89" spans="1:12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  <c r="L89" s="11"/>
    </row>
    <row r="91" spans="1:12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  <c r="L91" s="11"/>
    </row>
    <row r="93" spans="1:12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  <c r="L93" s="11"/>
    </row>
    <row r="95" spans="1:12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  <c r="L95" s="11"/>
    </row>
    <row r="97" spans="1:12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  <c r="L97" s="11"/>
    </row>
    <row r="99" spans="1:12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  <c r="L99" s="11"/>
    </row>
    <row r="101" spans="1:12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  <c r="L101" s="11"/>
    </row>
    <row r="103" spans="1:12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  <c r="L103" s="11"/>
    </row>
    <row r="105" spans="1:12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  <c r="L105" s="11"/>
    </row>
    <row r="107" spans="1:12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  <c r="L107" s="11"/>
    </row>
    <row r="109" spans="1:12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  <c r="L109" s="11"/>
    </row>
    <row r="111" spans="1:12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  <c r="L111" s="11"/>
    </row>
    <row r="113" spans="1:12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  <c r="L113" s="11"/>
    </row>
    <row r="115" spans="1:12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  <c r="L115" s="11"/>
    </row>
    <row r="117" spans="1:12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  <c r="L117" s="11"/>
    </row>
    <row r="119" spans="1:12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  <c r="L119" s="11"/>
    </row>
    <row r="121" spans="1:12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  <c r="L121" s="11"/>
    </row>
    <row r="123" spans="1:12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  <c r="L123" s="11"/>
    </row>
    <row r="125" spans="1:12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  <c r="L125" s="11"/>
    </row>
    <row r="127" spans="1:12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  <c r="L127" s="11"/>
    </row>
    <row r="129" spans="1:12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  <c r="L129" s="11"/>
    </row>
    <row r="131" spans="1:12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  <c r="L131" s="11"/>
    </row>
    <row r="133" spans="1:12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  <c r="L133" s="11"/>
    </row>
    <row r="135" spans="1:12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  <c r="L135" s="11"/>
    </row>
    <row r="137" spans="1:12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  <c r="L137" s="11"/>
    </row>
    <row r="139" spans="1:12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  <c r="L139" s="11"/>
    </row>
    <row r="141" spans="1:12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  <c r="L141" s="11"/>
    </row>
    <row r="143" spans="1:12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  <c r="L143" s="11"/>
    </row>
    <row r="145" spans="1:12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  <c r="L145" s="11"/>
    </row>
    <row r="147" spans="1:12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  <c r="L147" s="11"/>
    </row>
    <row r="149" spans="1:12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  <c r="L149" s="11"/>
    </row>
    <row r="151" spans="1:12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  <c r="L151" s="11"/>
    </row>
    <row r="153" spans="1:12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  <c r="L153" s="11"/>
    </row>
    <row r="155" spans="1:12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  <c r="L155" s="11"/>
    </row>
    <row r="157" spans="1:12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  <c r="L157" s="11"/>
    </row>
    <row r="159" spans="1:12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  <c r="L159" s="11"/>
    </row>
    <row r="161" spans="1:12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  <c r="L161" s="11"/>
    </row>
    <row r="163" spans="1:12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  <c r="L163" s="11"/>
    </row>
    <row r="165" spans="1:12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  <c r="L165" s="11"/>
    </row>
    <row r="167" spans="1:12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  <c r="L167" s="11"/>
    </row>
    <row r="169" spans="1:12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  <c r="L169" s="11"/>
    </row>
    <row r="171" spans="1:12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  <c r="L171" s="11"/>
    </row>
    <row r="173" spans="1:12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  <c r="L173" s="11"/>
    </row>
    <row r="175" spans="1:12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  <c r="L175" s="11"/>
    </row>
    <row r="177" spans="1:12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  <c r="L177" s="11"/>
    </row>
    <row r="179" spans="1:12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  <c r="L179" s="11"/>
    </row>
    <row r="181" spans="1:12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  <c r="L181" s="11"/>
    </row>
    <row r="183" spans="1:12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  <c r="L183" s="11"/>
    </row>
    <row r="185" spans="1:12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  <c r="L185" s="11"/>
    </row>
    <row r="187" spans="1:12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  <c r="L187" s="11"/>
    </row>
    <row r="189" spans="1:12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  <c r="L189" s="11"/>
    </row>
    <row r="191" spans="1:12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  <c r="L191" s="11"/>
    </row>
    <row r="193" spans="1:12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  <c r="L193" s="11"/>
    </row>
    <row r="195" spans="1:12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  <c r="L195" s="11"/>
    </row>
    <row r="197" spans="1:12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  <c r="L197" s="11"/>
    </row>
    <row r="199" spans="1:12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  <c r="L199" s="11"/>
    </row>
    <row r="201" spans="1:12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  <c r="L201" s="11"/>
    </row>
    <row r="203" spans="1:12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  <c r="L203" s="11"/>
    </row>
    <row r="205" spans="1:12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  <c r="L205" s="11"/>
    </row>
    <row r="207" spans="1:12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  <c r="L207" s="11"/>
    </row>
    <row r="209" spans="1:12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  <c r="L209" s="11"/>
    </row>
  </sheetData>
  <sheetProtection selectLockedCells="1"/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9"/>
  <sheetViews>
    <sheetView zoomScaleNormal="100" workbookViewId="0">
      <pane ySplit="1" topLeftCell="A2" activePane="bottomLeft" state="frozen"/>
      <selection pane="bottomLeft" activeCell="K20" sqref="K20"/>
    </sheetView>
  </sheetViews>
  <sheetFormatPr baseColWidth="10" defaultRowHeight="15" x14ac:dyDescent="0.25"/>
  <cols>
    <col min="11" max="11" width="35.7109375" customWidth="1"/>
  </cols>
  <sheetData>
    <row r="1" spans="1:13" ht="39" thickBot="1" x14ac:dyDescent="0.3">
      <c r="A1" s="3" t="s">
        <v>0</v>
      </c>
      <c r="B1" s="5" t="s">
        <v>98</v>
      </c>
      <c r="C1" s="91" t="s">
        <v>2</v>
      </c>
      <c r="D1" s="73" t="s">
        <v>3</v>
      </c>
      <c r="E1" s="74" t="s">
        <v>115</v>
      </c>
      <c r="F1" s="74" t="s">
        <v>117</v>
      </c>
      <c r="G1" s="75" t="s">
        <v>116</v>
      </c>
      <c r="H1" s="76" t="s">
        <v>122</v>
      </c>
      <c r="I1" s="77" t="s">
        <v>8</v>
      </c>
      <c r="J1" s="78" t="s">
        <v>125</v>
      </c>
      <c r="K1" s="79" t="s">
        <v>9</v>
      </c>
      <c r="L1" s="80" t="s">
        <v>10</v>
      </c>
    </row>
    <row r="2" spans="1:13" x14ac:dyDescent="0.25">
      <c r="A2" s="18" t="s">
        <v>194</v>
      </c>
      <c r="B2" s="18" t="s">
        <v>206</v>
      </c>
      <c r="C2" s="28">
        <v>8.64</v>
      </c>
      <c r="D2" s="85">
        <v>0.98</v>
      </c>
      <c r="E2" s="83">
        <v>100</v>
      </c>
      <c r="F2" s="49">
        <f t="shared" ref="F2:F12" si="0">D2*E2</f>
        <v>98</v>
      </c>
      <c r="G2" s="87">
        <f t="shared" ref="G2:G12" si="1">D2*C2</f>
        <v>8.4672000000000001</v>
      </c>
      <c r="H2" s="94">
        <f t="shared" ref="H2:H12" si="2">$G$22*$H$22*C2</f>
        <v>16.8048</v>
      </c>
      <c r="I2" s="59"/>
      <c r="J2" s="53" t="s">
        <v>126</v>
      </c>
      <c r="K2" s="65"/>
      <c r="L2" s="65"/>
    </row>
    <row r="3" spans="1:13" x14ac:dyDescent="0.25">
      <c r="A3" s="16" t="s">
        <v>195</v>
      </c>
      <c r="B3" s="16" t="s">
        <v>205</v>
      </c>
      <c r="C3" s="27">
        <v>10.6</v>
      </c>
      <c r="D3" s="86"/>
      <c r="E3" s="84"/>
      <c r="F3" s="48">
        <f t="shared" si="0"/>
        <v>0</v>
      </c>
      <c r="G3" s="88">
        <f t="shared" si="1"/>
        <v>0</v>
      </c>
      <c r="H3" s="95">
        <f t="shared" si="2"/>
        <v>20.617000000000001</v>
      </c>
      <c r="I3" s="60"/>
      <c r="J3" s="54"/>
      <c r="K3" s="64"/>
      <c r="L3" s="64"/>
    </row>
    <row r="4" spans="1:13" x14ac:dyDescent="0.25">
      <c r="A4" s="18" t="s">
        <v>196</v>
      </c>
      <c r="B4" s="18" t="s">
        <v>207</v>
      </c>
      <c r="C4" s="28">
        <v>13.4</v>
      </c>
      <c r="D4" s="85"/>
      <c r="E4" s="83"/>
      <c r="F4" s="49">
        <f t="shared" si="0"/>
        <v>0</v>
      </c>
      <c r="G4" s="87">
        <f t="shared" si="1"/>
        <v>0</v>
      </c>
      <c r="H4" s="94">
        <f t="shared" si="2"/>
        <v>26.063000000000002</v>
      </c>
      <c r="I4" s="59"/>
      <c r="J4" s="53"/>
      <c r="K4" s="65"/>
      <c r="L4" s="65"/>
      <c r="M4" s="6"/>
    </row>
    <row r="5" spans="1:13" x14ac:dyDescent="0.25">
      <c r="A5" s="16" t="s">
        <v>197</v>
      </c>
      <c r="B5" s="16" t="s">
        <v>208</v>
      </c>
      <c r="C5" s="27">
        <v>16</v>
      </c>
      <c r="D5" s="86"/>
      <c r="E5" s="84"/>
      <c r="F5" s="48">
        <f t="shared" si="0"/>
        <v>0</v>
      </c>
      <c r="G5" s="88">
        <f t="shared" si="1"/>
        <v>0</v>
      </c>
      <c r="H5" s="95">
        <f t="shared" si="2"/>
        <v>31.12</v>
      </c>
      <c r="I5" s="60"/>
      <c r="J5" s="54"/>
      <c r="K5" s="64"/>
      <c r="L5" s="64"/>
    </row>
    <row r="6" spans="1:13" x14ac:dyDescent="0.25">
      <c r="A6" s="18" t="s">
        <v>198</v>
      </c>
      <c r="B6" s="18" t="s">
        <v>209</v>
      </c>
      <c r="C6" s="28">
        <v>18.8</v>
      </c>
      <c r="D6" s="85"/>
      <c r="E6" s="83"/>
      <c r="F6" s="49">
        <f t="shared" si="0"/>
        <v>0</v>
      </c>
      <c r="G6" s="87">
        <f t="shared" si="1"/>
        <v>0</v>
      </c>
      <c r="H6" s="94">
        <f t="shared" si="2"/>
        <v>36.566000000000003</v>
      </c>
      <c r="I6" s="61"/>
      <c r="J6" s="55"/>
      <c r="K6" s="65"/>
      <c r="L6" s="65"/>
    </row>
    <row r="7" spans="1:13" x14ac:dyDescent="0.25">
      <c r="A7" s="16" t="s">
        <v>199</v>
      </c>
      <c r="B7" s="16" t="s">
        <v>215</v>
      </c>
      <c r="C7" s="27">
        <v>22</v>
      </c>
      <c r="D7" s="86"/>
      <c r="E7" s="84"/>
      <c r="F7" s="48">
        <f t="shared" si="0"/>
        <v>0</v>
      </c>
      <c r="G7" s="88">
        <f t="shared" si="1"/>
        <v>0</v>
      </c>
      <c r="H7" s="95">
        <f t="shared" si="2"/>
        <v>42.79</v>
      </c>
      <c r="I7" s="60"/>
      <c r="J7" s="54"/>
      <c r="K7" s="64"/>
      <c r="L7" s="64"/>
    </row>
    <row r="8" spans="1:13" x14ac:dyDescent="0.25">
      <c r="A8" s="18" t="s">
        <v>200</v>
      </c>
      <c r="B8" s="18" t="s">
        <v>210</v>
      </c>
      <c r="C8" s="28">
        <v>25.3</v>
      </c>
      <c r="D8" s="85">
        <v>0.96499999999999997</v>
      </c>
      <c r="E8" s="83">
        <v>100</v>
      </c>
      <c r="F8" s="49">
        <f t="shared" si="0"/>
        <v>96.5</v>
      </c>
      <c r="G8" s="87">
        <f t="shared" si="1"/>
        <v>24.4145</v>
      </c>
      <c r="H8" s="94">
        <f t="shared" si="2"/>
        <v>49.208500000000001</v>
      </c>
      <c r="I8" s="59"/>
      <c r="J8" s="53" t="s">
        <v>126</v>
      </c>
      <c r="K8" s="65"/>
      <c r="L8" s="65"/>
    </row>
    <row r="9" spans="1:13" x14ac:dyDescent="0.25">
      <c r="A9" s="16" t="s">
        <v>201</v>
      </c>
      <c r="B9" s="16" t="s">
        <v>211</v>
      </c>
      <c r="C9" s="27">
        <v>29.4</v>
      </c>
      <c r="D9" s="86"/>
      <c r="E9" s="84"/>
      <c r="F9" s="48">
        <f t="shared" si="0"/>
        <v>0</v>
      </c>
      <c r="G9" s="88">
        <f t="shared" si="1"/>
        <v>0</v>
      </c>
      <c r="H9" s="95">
        <f t="shared" si="2"/>
        <v>57.183</v>
      </c>
      <c r="I9" s="60"/>
      <c r="J9" s="54"/>
      <c r="K9" s="64"/>
      <c r="L9" s="64"/>
    </row>
    <row r="10" spans="1:13" x14ac:dyDescent="0.25">
      <c r="A10" s="18" t="s">
        <v>202</v>
      </c>
      <c r="B10" s="18" t="s">
        <v>212</v>
      </c>
      <c r="C10" s="28">
        <v>33.200000000000003</v>
      </c>
      <c r="D10" s="85"/>
      <c r="E10" s="83"/>
      <c r="F10" s="49">
        <f t="shared" si="0"/>
        <v>0</v>
      </c>
      <c r="G10" s="87">
        <f t="shared" si="1"/>
        <v>0</v>
      </c>
      <c r="H10" s="94">
        <f t="shared" si="2"/>
        <v>64.574000000000012</v>
      </c>
      <c r="I10" s="59"/>
      <c r="J10" s="53"/>
      <c r="K10" s="65"/>
      <c r="L10" s="65"/>
    </row>
    <row r="11" spans="1:13" x14ac:dyDescent="0.25">
      <c r="A11" s="16" t="s">
        <v>203</v>
      </c>
      <c r="B11" s="16" t="s">
        <v>214</v>
      </c>
      <c r="C11" s="27">
        <v>37.9</v>
      </c>
      <c r="D11" s="86"/>
      <c r="E11" s="84"/>
      <c r="F11" s="48">
        <f t="shared" si="0"/>
        <v>0</v>
      </c>
      <c r="G11" s="88">
        <f t="shared" si="1"/>
        <v>0</v>
      </c>
      <c r="H11" s="95">
        <f t="shared" si="2"/>
        <v>73.715500000000006</v>
      </c>
      <c r="I11" s="60"/>
      <c r="J11" s="54"/>
      <c r="K11" s="64"/>
      <c r="L11" s="64"/>
    </row>
    <row r="12" spans="1:13" x14ac:dyDescent="0.25">
      <c r="A12" s="18" t="s">
        <v>204</v>
      </c>
      <c r="B12" s="18" t="s">
        <v>213</v>
      </c>
      <c r="C12" s="92">
        <v>46.2</v>
      </c>
      <c r="D12" s="85"/>
      <c r="E12" s="83"/>
      <c r="F12" s="49">
        <f t="shared" si="0"/>
        <v>0</v>
      </c>
      <c r="G12" s="87">
        <f t="shared" si="1"/>
        <v>0</v>
      </c>
      <c r="H12" s="94">
        <f t="shared" si="2"/>
        <v>89.859000000000009</v>
      </c>
      <c r="I12" s="59"/>
      <c r="J12" s="53"/>
      <c r="K12" s="65"/>
      <c r="L12" s="65"/>
    </row>
    <row r="13" spans="1:13" x14ac:dyDescent="0.25">
      <c r="A13" s="16"/>
      <c r="B13" s="16"/>
      <c r="C13" s="27"/>
      <c r="D13" s="89"/>
      <c r="E13" s="89"/>
      <c r="F13" s="48"/>
      <c r="G13" s="34"/>
      <c r="H13" s="44"/>
      <c r="I13" s="58"/>
      <c r="J13" s="52"/>
      <c r="K13" s="64"/>
      <c r="L13" s="64"/>
    </row>
    <row r="14" spans="1:13" x14ac:dyDescent="0.25">
      <c r="A14" s="18"/>
      <c r="B14" s="18"/>
      <c r="C14" s="28"/>
      <c r="D14" s="90"/>
      <c r="E14" s="90"/>
      <c r="F14" s="49"/>
      <c r="G14" s="35"/>
      <c r="H14" s="50"/>
      <c r="I14" s="59"/>
      <c r="J14" s="53"/>
      <c r="K14" s="65"/>
      <c r="L14" s="65"/>
    </row>
    <row r="15" spans="1:13" x14ac:dyDescent="0.25">
      <c r="A15" s="16"/>
      <c r="B15" s="16"/>
      <c r="C15" s="27"/>
      <c r="D15" s="89"/>
      <c r="E15" s="89"/>
      <c r="F15" s="48"/>
      <c r="G15" s="34"/>
      <c r="H15" s="44"/>
      <c r="I15" s="60"/>
      <c r="J15" s="54"/>
      <c r="K15" s="64"/>
      <c r="L15" s="64"/>
    </row>
    <row r="16" spans="1:13" x14ac:dyDescent="0.25">
      <c r="A16" s="18"/>
      <c r="B16" s="18"/>
      <c r="C16" s="28"/>
      <c r="D16" s="90"/>
      <c r="E16" s="90"/>
      <c r="F16" s="49"/>
      <c r="G16" s="35"/>
      <c r="H16" s="50"/>
      <c r="I16" s="59"/>
      <c r="J16" s="53"/>
      <c r="K16" s="65"/>
      <c r="L16" s="65"/>
    </row>
    <row r="17" spans="1:12" x14ac:dyDescent="0.25">
      <c r="A17" s="16"/>
      <c r="B17" s="16"/>
      <c r="C17" s="27"/>
      <c r="D17" s="88"/>
      <c r="E17" s="89"/>
      <c r="F17" s="31"/>
      <c r="G17" s="34"/>
      <c r="H17" s="23"/>
      <c r="I17" s="60"/>
      <c r="J17" s="54"/>
      <c r="K17" s="64"/>
      <c r="L17" s="64"/>
    </row>
    <row r="18" spans="1:12" x14ac:dyDescent="0.25">
      <c r="A18" s="18"/>
      <c r="B18" s="18"/>
      <c r="C18" s="28"/>
      <c r="D18" s="87"/>
      <c r="E18" s="90"/>
      <c r="F18" s="32"/>
      <c r="G18" s="35"/>
      <c r="H18" s="24"/>
      <c r="I18" s="61"/>
      <c r="J18" s="55"/>
      <c r="K18" s="65"/>
      <c r="L18" s="65"/>
    </row>
    <row r="19" spans="1:12" x14ac:dyDescent="0.25">
      <c r="A19" s="16"/>
      <c r="B19" s="16"/>
      <c r="C19" s="27"/>
      <c r="D19" s="34"/>
      <c r="E19" s="31"/>
      <c r="F19" s="31"/>
      <c r="G19" s="34"/>
      <c r="H19" s="23"/>
      <c r="I19" s="60"/>
      <c r="J19" s="54"/>
      <c r="K19" s="64"/>
      <c r="L19" s="64"/>
    </row>
    <row r="20" spans="1:12" x14ac:dyDescent="0.25">
      <c r="A20" s="18"/>
      <c r="B20" s="18"/>
      <c r="C20" s="28"/>
      <c r="D20" s="41"/>
      <c r="E20" s="42"/>
      <c r="F20" s="42"/>
      <c r="G20" s="45" t="s">
        <v>121</v>
      </c>
      <c r="H20" s="47" t="s">
        <v>123</v>
      </c>
      <c r="I20" s="59"/>
      <c r="J20" s="53"/>
      <c r="K20" s="100" t="s">
        <v>466</v>
      </c>
      <c r="L20" s="65"/>
    </row>
    <row r="21" spans="1:12" ht="15.75" x14ac:dyDescent="0.25">
      <c r="A21" s="16"/>
      <c r="B21" s="16"/>
      <c r="C21" s="27"/>
      <c r="D21" s="41"/>
      <c r="E21" s="42"/>
      <c r="F21" s="42"/>
      <c r="G21" s="46" t="s">
        <v>120</v>
      </c>
      <c r="H21" s="22" t="s">
        <v>124</v>
      </c>
      <c r="I21" s="60"/>
      <c r="J21" s="54"/>
      <c r="K21" s="64"/>
      <c r="L21" s="64"/>
    </row>
    <row r="22" spans="1:12" ht="15.75" x14ac:dyDescent="0.25">
      <c r="A22" s="18"/>
      <c r="B22" s="18"/>
      <c r="C22" s="28"/>
      <c r="D22" s="41" t="s">
        <v>118</v>
      </c>
      <c r="E22" s="42">
        <f>SUM(E2:E16)</f>
        <v>200</v>
      </c>
      <c r="F22" s="42">
        <f>SUM(F2:F16)</f>
        <v>194.5</v>
      </c>
      <c r="G22" s="43">
        <f>$F$22/$E$22</f>
        <v>0.97250000000000003</v>
      </c>
      <c r="H22" s="22" t="s">
        <v>119</v>
      </c>
      <c r="I22" s="59"/>
      <c r="J22" s="53"/>
      <c r="K22" s="65"/>
      <c r="L22" s="65"/>
    </row>
    <row r="24" spans="1:12" x14ac:dyDescent="0.25">
      <c r="A24" t="s">
        <v>156</v>
      </c>
    </row>
    <row r="25" spans="1:12" x14ac:dyDescent="0.25">
      <c r="A25" s="2"/>
      <c r="B25" s="2"/>
      <c r="C25" s="2"/>
      <c r="D25" s="11"/>
      <c r="E25" s="11"/>
      <c r="F25" s="11"/>
      <c r="G25" s="11"/>
      <c r="H25" s="11"/>
      <c r="I25" s="2"/>
      <c r="J25" s="2"/>
      <c r="K25" s="2"/>
      <c r="L25" s="11"/>
    </row>
    <row r="27" spans="1:12" x14ac:dyDescent="0.25">
      <c r="A27" s="2"/>
      <c r="B27" s="2"/>
      <c r="C27" s="2"/>
      <c r="D27" s="11"/>
      <c r="E27" s="11"/>
      <c r="F27" s="11"/>
      <c r="G27" s="11"/>
      <c r="H27" s="11"/>
      <c r="I27" s="2"/>
      <c r="J27" s="2"/>
      <c r="K27" s="2"/>
      <c r="L27" s="11"/>
    </row>
    <row r="29" spans="1:12" x14ac:dyDescent="0.25">
      <c r="A29" s="2"/>
      <c r="B29" s="2"/>
      <c r="C29" s="2"/>
      <c r="D29" s="11"/>
      <c r="E29" s="11"/>
      <c r="F29" s="11"/>
      <c r="G29" s="11"/>
      <c r="H29" s="11"/>
      <c r="I29" s="2"/>
      <c r="J29" s="2"/>
      <c r="K29" s="2"/>
      <c r="L29" s="11"/>
    </row>
    <row r="31" spans="1:12" x14ac:dyDescent="0.25">
      <c r="A31" s="2"/>
      <c r="B31" s="2"/>
      <c r="C31" s="2"/>
      <c r="D31" s="11"/>
      <c r="E31" s="11"/>
      <c r="F31" s="11"/>
      <c r="G31" s="11"/>
      <c r="H31" s="11"/>
      <c r="I31" s="2"/>
      <c r="J31" s="2"/>
      <c r="K31" s="2"/>
      <c r="L31" s="11"/>
    </row>
    <row r="33" spans="1:12" x14ac:dyDescent="0.25">
      <c r="A33" s="2"/>
      <c r="B33" s="2"/>
      <c r="C33" s="2"/>
      <c r="D33" s="11"/>
      <c r="E33" s="11"/>
      <c r="F33" s="11"/>
      <c r="G33" s="11"/>
      <c r="H33" s="11"/>
      <c r="I33" s="2"/>
      <c r="J33" s="2"/>
      <c r="K33" s="2"/>
      <c r="L33" s="11"/>
    </row>
    <row r="35" spans="1:12" x14ac:dyDescent="0.25">
      <c r="A35" s="2"/>
      <c r="B35" s="2"/>
      <c r="C35" s="2"/>
      <c r="D35" s="11"/>
      <c r="E35" s="11"/>
      <c r="F35" s="11"/>
      <c r="G35" s="11"/>
      <c r="H35" s="11"/>
      <c r="I35" s="2"/>
      <c r="J35" s="2"/>
      <c r="K35" s="2"/>
      <c r="L35" s="11"/>
    </row>
    <row r="37" spans="1:12" x14ac:dyDescent="0.25">
      <c r="A37" s="2"/>
      <c r="B37" s="2"/>
      <c r="C37" s="2"/>
      <c r="D37" s="11"/>
      <c r="E37" s="11"/>
      <c r="F37" s="11"/>
      <c r="G37" s="11"/>
      <c r="H37" s="11"/>
      <c r="I37" s="2"/>
      <c r="J37" s="2"/>
      <c r="K37" s="2"/>
      <c r="L37" s="11"/>
    </row>
    <row r="39" spans="1:12" x14ac:dyDescent="0.25">
      <c r="A39" s="2"/>
      <c r="B39" s="2"/>
      <c r="C39" s="2"/>
      <c r="D39" s="11"/>
      <c r="E39" s="11"/>
      <c r="F39" s="11"/>
      <c r="G39" s="11"/>
      <c r="H39" s="11"/>
      <c r="I39" s="2"/>
      <c r="J39" s="2"/>
      <c r="K39" s="2"/>
      <c r="L39" s="11"/>
    </row>
    <row r="41" spans="1:12" x14ac:dyDescent="0.25">
      <c r="A41" s="2"/>
      <c r="B41" s="2"/>
      <c r="C41" s="2"/>
      <c r="D41" s="11"/>
      <c r="E41" s="11"/>
      <c r="F41" s="11"/>
      <c r="G41" s="11"/>
      <c r="H41" s="11"/>
      <c r="I41" s="2"/>
      <c r="J41" s="2"/>
      <c r="K41" s="2"/>
      <c r="L41" s="11"/>
    </row>
    <row r="43" spans="1:12" x14ac:dyDescent="0.25">
      <c r="A43" s="2"/>
      <c r="B43" s="2"/>
      <c r="C43" s="2"/>
      <c r="D43" s="11"/>
      <c r="E43" s="11"/>
      <c r="F43" s="11"/>
      <c r="G43" s="11"/>
      <c r="H43" s="11"/>
      <c r="I43" s="2"/>
      <c r="J43" s="2"/>
      <c r="K43" s="2"/>
      <c r="L43" s="11"/>
    </row>
    <row r="45" spans="1:12" x14ac:dyDescent="0.25">
      <c r="A45" s="2"/>
      <c r="B45" s="2"/>
      <c r="C45" s="2"/>
      <c r="D45" s="11"/>
      <c r="E45" s="11"/>
      <c r="F45" s="11"/>
      <c r="G45" s="11"/>
      <c r="H45" s="11"/>
      <c r="I45" s="2"/>
      <c r="J45" s="2"/>
      <c r="K45" s="2"/>
      <c r="L45" s="11"/>
    </row>
    <row r="47" spans="1:12" x14ac:dyDescent="0.25">
      <c r="A47" s="2"/>
      <c r="B47" s="2"/>
      <c r="C47" s="2"/>
      <c r="D47" s="11"/>
      <c r="E47" s="11"/>
      <c r="F47" s="11"/>
      <c r="G47" s="11"/>
      <c r="H47" s="11"/>
      <c r="I47" s="2"/>
      <c r="J47" s="2"/>
      <c r="K47" s="2"/>
      <c r="L47" s="11"/>
    </row>
    <row r="49" spans="1:12" x14ac:dyDescent="0.25">
      <c r="A49" s="2"/>
      <c r="B49" s="2"/>
      <c r="C49" s="2"/>
      <c r="D49" s="11"/>
      <c r="E49" s="11"/>
      <c r="F49" s="11"/>
      <c r="G49" s="11"/>
      <c r="H49" s="11"/>
      <c r="I49" s="2"/>
      <c r="J49" s="2"/>
      <c r="K49" s="2"/>
      <c r="L49" s="11"/>
    </row>
    <row r="51" spans="1:12" x14ac:dyDescent="0.25">
      <c r="A51" s="2"/>
      <c r="B51" s="2"/>
      <c r="C51" s="2"/>
      <c r="D51" s="11"/>
      <c r="E51" s="11"/>
      <c r="F51" s="11"/>
      <c r="G51" s="11"/>
      <c r="H51" s="11"/>
      <c r="I51" s="2"/>
      <c r="J51" s="2"/>
      <c r="K51" s="2"/>
      <c r="L51" s="11"/>
    </row>
    <row r="53" spans="1:12" x14ac:dyDescent="0.25">
      <c r="A53" s="2"/>
      <c r="B53" s="2"/>
      <c r="C53" s="2"/>
      <c r="D53" s="11"/>
      <c r="E53" s="11"/>
      <c r="F53" s="11"/>
      <c r="G53" s="11"/>
      <c r="H53" s="11"/>
      <c r="I53" s="2"/>
      <c r="J53" s="2"/>
      <c r="K53" s="2"/>
      <c r="L53" s="11"/>
    </row>
    <row r="55" spans="1:12" x14ac:dyDescent="0.25">
      <c r="A55" s="2"/>
      <c r="B55" s="2"/>
      <c r="C55" s="2"/>
      <c r="D55" s="11"/>
      <c r="E55" s="11"/>
      <c r="F55" s="11"/>
      <c r="G55" s="11"/>
      <c r="H55" s="11"/>
      <c r="I55" s="2"/>
      <c r="J55" s="2"/>
      <c r="K55" s="2"/>
      <c r="L55" s="11"/>
    </row>
    <row r="57" spans="1:12" x14ac:dyDescent="0.25">
      <c r="A57" s="2"/>
      <c r="B57" s="2"/>
      <c r="C57" s="2"/>
      <c r="D57" s="11"/>
      <c r="E57" s="11"/>
      <c r="F57" s="11"/>
      <c r="G57" s="11"/>
      <c r="H57" s="11"/>
      <c r="I57" s="2"/>
      <c r="J57" s="2"/>
      <c r="K57" s="2"/>
      <c r="L57" s="11"/>
    </row>
    <row r="59" spans="1:12" x14ac:dyDescent="0.25">
      <c r="A59" s="2"/>
      <c r="B59" s="2"/>
      <c r="C59" s="2"/>
      <c r="D59" s="11"/>
      <c r="E59" s="11"/>
      <c r="F59" s="11"/>
      <c r="G59" s="11"/>
      <c r="H59" s="11"/>
      <c r="I59" s="2"/>
      <c r="J59" s="2"/>
      <c r="K59" s="2"/>
      <c r="L59" s="11"/>
    </row>
    <row r="61" spans="1:12" x14ac:dyDescent="0.25">
      <c r="A61" s="2"/>
      <c r="B61" s="2"/>
      <c r="C61" s="2"/>
      <c r="D61" s="11"/>
      <c r="E61" s="11"/>
      <c r="F61" s="11"/>
      <c r="G61" s="11"/>
      <c r="H61" s="11"/>
      <c r="I61" s="2"/>
      <c r="J61" s="2"/>
      <c r="K61" s="2"/>
      <c r="L61" s="11"/>
    </row>
    <row r="63" spans="1:12" x14ac:dyDescent="0.25">
      <c r="A63" s="2"/>
      <c r="B63" s="2"/>
      <c r="C63" s="2"/>
      <c r="D63" s="11"/>
      <c r="E63" s="11"/>
      <c r="F63" s="11"/>
      <c r="G63" s="11"/>
      <c r="H63" s="11"/>
      <c r="I63" s="2"/>
      <c r="J63" s="2"/>
      <c r="K63" s="2"/>
      <c r="L63" s="11"/>
    </row>
    <row r="65" spans="1:12" x14ac:dyDescent="0.25">
      <c r="A65" s="2"/>
      <c r="B65" s="2"/>
      <c r="C65" s="2"/>
      <c r="D65" s="11"/>
      <c r="E65" s="11"/>
      <c r="F65" s="11"/>
      <c r="G65" s="11"/>
      <c r="H65" s="11"/>
      <c r="I65" s="2"/>
      <c r="J65" s="2"/>
      <c r="K65" s="2"/>
      <c r="L65" s="11"/>
    </row>
    <row r="67" spans="1:12" x14ac:dyDescent="0.25">
      <c r="A67" s="2"/>
      <c r="B67" s="2"/>
      <c r="C67" s="2"/>
      <c r="D67" s="11"/>
      <c r="E67" s="11"/>
      <c r="F67" s="11"/>
      <c r="G67" s="11"/>
      <c r="H67" s="11"/>
      <c r="I67" s="2"/>
      <c r="J67" s="2"/>
      <c r="K67" s="2"/>
      <c r="L67" s="11"/>
    </row>
    <row r="69" spans="1:12" x14ac:dyDescent="0.25">
      <c r="A69" s="2"/>
      <c r="B69" s="2"/>
      <c r="C69" s="2"/>
      <c r="D69" s="11"/>
      <c r="E69" s="11"/>
      <c r="F69" s="11"/>
      <c r="G69" s="11"/>
      <c r="H69" s="11"/>
      <c r="I69" s="2"/>
      <c r="J69" s="2"/>
      <c r="K69" s="2"/>
      <c r="L69" s="11"/>
    </row>
    <row r="71" spans="1:12" x14ac:dyDescent="0.25">
      <c r="A71" s="2"/>
      <c r="B71" s="2"/>
      <c r="C71" s="2"/>
      <c r="D71" s="11"/>
      <c r="E71" s="11"/>
      <c r="F71" s="11"/>
      <c r="G71" s="11"/>
      <c r="H71" s="11"/>
      <c r="I71" s="2"/>
      <c r="J71" s="2"/>
      <c r="K71" s="2"/>
      <c r="L71" s="11"/>
    </row>
    <row r="73" spans="1:12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  <c r="L73" s="11"/>
    </row>
    <row r="75" spans="1:12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  <c r="L75" s="11"/>
    </row>
    <row r="77" spans="1:12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  <c r="L77" s="11"/>
    </row>
    <row r="79" spans="1:12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  <c r="L79" s="11"/>
    </row>
    <row r="81" spans="1:12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  <c r="L81" s="11"/>
    </row>
    <row r="83" spans="1:12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  <c r="L83" s="11"/>
    </row>
    <row r="85" spans="1:12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  <c r="L85" s="11"/>
    </row>
    <row r="87" spans="1:12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  <c r="L87" s="11"/>
    </row>
    <row r="89" spans="1:12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  <c r="L89" s="11"/>
    </row>
    <row r="91" spans="1:12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  <c r="L91" s="11"/>
    </row>
    <row r="93" spans="1:12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  <c r="L93" s="11"/>
    </row>
    <row r="95" spans="1:12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  <c r="L95" s="11"/>
    </row>
    <row r="97" spans="1:12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  <c r="L97" s="11"/>
    </row>
    <row r="99" spans="1:12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  <c r="L99" s="11"/>
    </row>
    <row r="101" spans="1:12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  <c r="L101" s="11"/>
    </row>
    <row r="103" spans="1:12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  <c r="L103" s="11"/>
    </row>
    <row r="105" spans="1:12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  <c r="L105" s="11"/>
    </row>
    <row r="107" spans="1:12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  <c r="L107" s="11"/>
    </row>
    <row r="109" spans="1:12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  <c r="L109" s="11"/>
    </row>
    <row r="111" spans="1:12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  <c r="L111" s="11"/>
    </row>
    <row r="113" spans="1:12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  <c r="L113" s="11"/>
    </row>
    <row r="115" spans="1:12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  <c r="L115" s="11"/>
    </row>
    <row r="117" spans="1:12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  <c r="L117" s="11"/>
    </row>
    <row r="119" spans="1:12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  <c r="L119" s="11"/>
    </row>
    <row r="121" spans="1:12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  <c r="L121" s="11"/>
    </row>
    <row r="123" spans="1:12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  <c r="L123" s="11"/>
    </row>
    <row r="125" spans="1:12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  <c r="L125" s="11"/>
    </row>
    <row r="127" spans="1:12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  <c r="L127" s="11"/>
    </row>
    <row r="129" spans="1:12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  <c r="L129" s="11"/>
    </row>
    <row r="131" spans="1:12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  <c r="L131" s="11"/>
    </row>
    <row r="133" spans="1:12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  <c r="L133" s="11"/>
    </row>
    <row r="135" spans="1:12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  <c r="L135" s="11"/>
    </row>
    <row r="137" spans="1:12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  <c r="L137" s="11"/>
    </row>
    <row r="139" spans="1:12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  <c r="L139" s="11"/>
    </row>
    <row r="141" spans="1:12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  <c r="L141" s="11"/>
    </row>
    <row r="143" spans="1:12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  <c r="L143" s="11"/>
    </row>
    <row r="145" spans="1:12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  <c r="L145" s="11"/>
    </row>
    <row r="147" spans="1:12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  <c r="L147" s="11"/>
    </row>
    <row r="149" spans="1:12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  <c r="L149" s="11"/>
    </row>
    <row r="151" spans="1:12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  <c r="L151" s="11"/>
    </row>
    <row r="153" spans="1:12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  <c r="L153" s="11"/>
    </row>
    <row r="155" spans="1:12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  <c r="L155" s="11"/>
    </row>
    <row r="157" spans="1:12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  <c r="L157" s="11"/>
    </row>
    <row r="159" spans="1:12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  <c r="L159" s="11"/>
    </row>
    <row r="161" spans="1:12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  <c r="L161" s="11"/>
    </row>
    <row r="163" spans="1:12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  <c r="L163" s="11"/>
    </row>
    <row r="165" spans="1:12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  <c r="L165" s="11"/>
    </row>
    <row r="167" spans="1:12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  <c r="L167" s="11"/>
    </row>
    <row r="169" spans="1:12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  <c r="L169" s="11"/>
    </row>
    <row r="171" spans="1:12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  <c r="L171" s="11"/>
    </row>
    <row r="173" spans="1:12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  <c r="L173" s="11"/>
    </row>
    <row r="175" spans="1:12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  <c r="L175" s="11"/>
    </row>
    <row r="177" spans="1:12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  <c r="L177" s="11"/>
    </row>
    <row r="179" spans="1:12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  <c r="L179" s="11"/>
    </row>
    <row r="181" spans="1:12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  <c r="L181" s="11"/>
    </row>
    <row r="183" spans="1:12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  <c r="L183" s="11"/>
    </row>
    <row r="185" spans="1:12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  <c r="L185" s="11"/>
    </row>
    <row r="187" spans="1:12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  <c r="L187" s="11"/>
    </row>
    <row r="189" spans="1:12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  <c r="L189" s="11"/>
    </row>
    <row r="191" spans="1:12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  <c r="L191" s="11"/>
    </row>
    <row r="193" spans="1:12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  <c r="L193" s="11"/>
    </row>
    <row r="195" spans="1:12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  <c r="L195" s="11"/>
    </row>
    <row r="197" spans="1:12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  <c r="L197" s="11"/>
    </row>
    <row r="199" spans="1:12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  <c r="L199" s="11"/>
    </row>
    <row r="201" spans="1:12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  <c r="L201" s="11"/>
    </row>
    <row r="203" spans="1:12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  <c r="L203" s="11"/>
    </row>
    <row r="205" spans="1:12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  <c r="L205" s="11"/>
    </row>
    <row r="207" spans="1:12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  <c r="L207" s="11"/>
    </row>
    <row r="209" spans="1:12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  <c r="L209" s="11"/>
    </row>
  </sheetData>
  <sheetProtection algorithmName="SHA-512" hashValue="gQ6FySiI3fxUxaN4mGHdOFv9H+964EcUFmD+coIOQG7xn0Ae0HsC/nDoz8NbNugCui2DSo+wRM+lp4050B47iQ==" saltValue="PjP0v78GfHLJ9brZiIDjqg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pane ySplit="1" topLeftCell="A2" activePane="bottomLeft" state="frozen"/>
      <selection pane="bottomLeft" activeCell="K20" sqref="K20"/>
    </sheetView>
  </sheetViews>
  <sheetFormatPr baseColWidth="10" defaultRowHeight="15" x14ac:dyDescent="0.25"/>
  <cols>
    <col min="3" max="3" width="9.140625" customWidth="1"/>
    <col min="4" max="4" width="8.5703125" customWidth="1"/>
    <col min="5" max="5" width="9.5703125" customWidth="1"/>
    <col min="11" max="11" width="42.5703125" customWidth="1"/>
  </cols>
  <sheetData>
    <row r="1" spans="1:12" ht="51.75" thickBot="1" x14ac:dyDescent="0.3">
      <c r="A1" s="70" t="s">
        <v>0</v>
      </c>
      <c r="B1" s="93" t="s">
        <v>98</v>
      </c>
      <c r="C1" s="91" t="s">
        <v>2</v>
      </c>
      <c r="D1" s="73" t="s">
        <v>3</v>
      </c>
      <c r="E1" s="74" t="s">
        <v>115</v>
      </c>
      <c r="F1" s="74" t="s">
        <v>117</v>
      </c>
      <c r="G1" s="75" t="s">
        <v>116</v>
      </c>
      <c r="H1" s="76" t="s">
        <v>122</v>
      </c>
      <c r="I1" s="77" t="s">
        <v>8</v>
      </c>
      <c r="J1" s="78" t="s">
        <v>125</v>
      </c>
      <c r="K1" s="79" t="s">
        <v>9</v>
      </c>
      <c r="L1" s="80" t="s">
        <v>10</v>
      </c>
    </row>
    <row r="2" spans="1:12" x14ac:dyDescent="0.25">
      <c r="A2" s="18" t="s">
        <v>227</v>
      </c>
      <c r="B2" s="18" t="s">
        <v>230</v>
      </c>
      <c r="C2" s="28">
        <v>7.9</v>
      </c>
      <c r="D2" s="85">
        <v>0.89800000000000002</v>
      </c>
      <c r="E2" s="83">
        <v>100</v>
      </c>
      <c r="F2" s="49">
        <f t="shared" ref="F2:F12" si="0">D2*E2</f>
        <v>89.8</v>
      </c>
      <c r="G2" s="35">
        <f t="shared" ref="G2:G12" si="1">D2*C2</f>
        <v>7.0942000000000007</v>
      </c>
      <c r="H2" s="50">
        <f t="shared" ref="H2:H12" si="2">$G$22*$H$22*C2</f>
        <v>14.823560000000001</v>
      </c>
      <c r="I2" s="59"/>
      <c r="J2" s="53" t="s">
        <v>126</v>
      </c>
      <c r="K2" s="65"/>
      <c r="L2" s="65"/>
    </row>
    <row r="3" spans="1:12" x14ac:dyDescent="0.25">
      <c r="A3" s="16" t="s">
        <v>216</v>
      </c>
      <c r="B3" s="16" t="s">
        <v>231</v>
      </c>
      <c r="C3" s="27">
        <v>9.82</v>
      </c>
      <c r="D3" s="86"/>
      <c r="E3" s="84"/>
      <c r="F3" s="48">
        <f t="shared" si="0"/>
        <v>0</v>
      </c>
      <c r="G3" s="34">
        <f t="shared" si="1"/>
        <v>0</v>
      </c>
      <c r="H3" s="44">
        <f t="shared" si="2"/>
        <v>18.426248000000001</v>
      </c>
      <c r="I3" s="60"/>
      <c r="J3" s="54"/>
      <c r="K3" s="64"/>
      <c r="L3" s="64"/>
    </row>
    <row r="4" spans="1:12" x14ac:dyDescent="0.25">
      <c r="A4" s="18" t="s">
        <v>217</v>
      </c>
      <c r="B4" s="18" t="s">
        <v>232</v>
      </c>
      <c r="C4" s="28">
        <v>12.1</v>
      </c>
      <c r="D4" s="85"/>
      <c r="E4" s="83"/>
      <c r="F4" s="49">
        <f t="shared" si="0"/>
        <v>0</v>
      </c>
      <c r="G4" s="35">
        <f t="shared" si="1"/>
        <v>0</v>
      </c>
      <c r="H4" s="50">
        <f t="shared" si="2"/>
        <v>22.704440000000002</v>
      </c>
      <c r="I4" s="59"/>
      <c r="J4" s="53"/>
      <c r="K4" s="65"/>
      <c r="L4" s="65"/>
    </row>
    <row r="5" spans="1:12" x14ac:dyDescent="0.25">
      <c r="A5" s="16" t="s">
        <v>218</v>
      </c>
      <c r="B5" s="16" t="s">
        <v>235</v>
      </c>
      <c r="C5" s="27">
        <v>14.5</v>
      </c>
      <c r="D5" s="86"/>
      <c r="E5" s="84"/>
      <c r="F5" s="48">
        <f t="shared" si="0"/>
        <v>0</v>
      </c>
      <c r="G5" s="34">
        <f t="shared" si="1"/>
        <v>0</v>
      </c>
      <c r="H5" s="44">
        <f t="shared" si="2"/>
        <v>27.207800000000002</v>
      </c>
      <c r="I5" s="60"/>
      <c r="J5" s="54"/>
      <c r="K5" s="64"/>
      <c r="L5" s="64"/>
    </row>
    <row r="6" spans="1:12" x14ac:dyDescent="0.25">
      <c r="A6" s="18" t="s">
        <v>219</v>
      </c>
      <c r="B6" s="18" t="s">
        <v>233</v>
      </c>
      <c r="C6" s="28">
        <v>17</v>
      </c>
      <c r="D6" s="85"/>
      <c r="E6" s="83"/>
      <c r="F6" s="49">
        <f t="shared" si="0"/>
        <v>0</v>
      </c>
      <c r="G6" s="35">
        <f t="shared" si="1"/>
        <v>0</v>
      </c>
      <c r="H6" s="50">
        <f t="shared" si="2"/>
        <v>31.898800000000001</v>
      </c>
      <c r="I6" s="61"/>
      <c r="J6" s="55"/>
      <c r="K6" s="65"/>
      <c r="L6" s="65"/>
    </row>
    <row r="7" spans="1:12" x14ac:dyDescent="0.25">
      <c r="A7" s="16" t="s">
        <v>220</v>
      </c>
      <c r="B7" s="16" t="s">
        <v>234</v>
      </c>
      <c r="C7" s="27">
        <v>19.7</v>
      </c>
      <c r="D7" s="86"/>
      <c r="E7" s="84"/>
      <c r="F7" s="48">
        <f t="shared" si="0"/>
        <v>0</v>
      </c>
      <c r="G7" s="34">
        <f t="shared" si="1"/>
        <v>0</v>
      </c>
      <c r="H7" s="44">
        <f t="shared" si="2"/>
        <v>36.96508</v>
      </c>
      <c r="I7" s="60"/>
      <c r="J7" s="54"/>
      <c r="K7" s="64"/>
      <c r="L7" s="64"/>
    </row>
    <row r="8" spans="1:12" x14ac:dyDescent="0.25">
      <c r="A8" s="18" t="s">
        <v>221</v>
      </c>
      <c r="B8" s="18" t="s">
        <v>236</v>
      </c>
      <c r="C8" s="28">
        <v>22.8</v>
      </c>
      <c r="D8" s="85">
        <v>0.96499999999999997</v>
      </c>
      <c r="E8" s="83">
        <v>150</v>
      </c>
      <c r="F8" s="49">
        <f t="shared" si="0"/>
        <v>144.75</v>
      </c>
      <c r="G8" s="35">
        <f t="shared" si="1"/>
        <v>22.001999999999999</v>
      </c>
      <c r="H8" s="50">
        <f t="shared" si="2"/>
        <v>42.78192</v>
      </c>
      <c r="I8" s="59"/>
      <c r="J8" s="53" t="s">
        <v>126</v>
      </c>
      <c r="K8" s="65"/>
      <c r="L8" s="65"/>
    </row>
    <row r="9" spans="1:12" x14ac:dyDescent="0.25">
      <c r="A9" s="16" t="s">
        <v>222</v>
      </c>
      <c r="B9" s="16" t="s">
        <v>237</v>
      </c>
      <c r="C9" s="27">
        <v>26.6</v>
      </c>
      <c r="D9" s="86"/>
      <c r="E9" s="84"/>
      <c r="F9" s="48">
        <f t="shared" si="0"/>
        <v>0</v>
      </c>
      <c r="G9" s="34">
        <f t="shared" si="1"/>
        <v>0</v>
      </c>
      <c r="H9" s="44">
        <f t="shared" si="2"/>
        <v>49.912240000000004</v>
      </c>
      <c r="I9" s="60"/>
      <c r="J9" s="54"/>
      <c r="K9" s="64"/>
      <c r="L9" s="64"/>
    </row>
    <row r="10" spans="1:12" x14ac:dyDescent="0.25">
      <c r="A10" s="18" t="s">
        <v>223</v>
      </c>
      <c r="B10" s="18" t="s">
        <v>238</v>
      </c>
      <c r="C10" s="28">
        <v>30.2</v>
      </c>
      <c r="D10" s="85"/>
      <c r="E10" s="83"/>
      <c r="F10" s="49">
        <f t="shared" si="0"/>
        <v>0</v>
      </c>
      <c r="G10" s="35">
        <f t="shared" si="1"/>
        <v>0</v>
      </c>
      <c r="H10" s="50">
        <f t="shared" si="2"/>
        <v>56.667279999999998</v>
      </c>
      <c r="I10" s="59"/>
      <c r="J10" s="53"/>
      <c r="K10" s="65"/>
      <c r="L10" s="65"/>
    </row>
    <row r="11" spans="1:12" x14ac:dyDescent="0.25">
      <c r="A11" s="16" t="s">
        <v>228</v>
      </c>
      <c r="B11" s="16" t="s">
        <v>239</v>
      </c>
      <c r="C11" s="27">
        <v>35.200000000000003</v>
      </c>
      <c r="D11" s="86"/>
      <c r="E11" s="84"/>
      <c r="F11" s="48">
        <f t="shared" si="0"/>
        <v>0</v>
      </c>
      <c r="G11" s="34">
        <f t="shared" si="1"/>
        <v>0</v>
      </c>
      <c r="H11" s="44">
        <f t="shared" si="2"/>
        <v>66.04928000000001</v>
      </c>
      <c r="I11" s="60"/>
      <c r="J11" s="54"/>
      <c r="K11" s="64"/>
      <c r="L11" s="64"/>
    </row>
    <row r="12" spans="1:12" x14ac:dyDescent="0.25">
      <c r="A12" s="18" t="s">
        <v>224</v>
      </c>
      <c r="B12" s="18" t="s">
        <v>240</v>
      </c>
      <c r="C12" s="92">
        <v>44.4</v>
      </c>
      <c r="D12" s="85"/>
      <c r="E12" s="83"/>
      <c r="F12" s="49">
        <f t="shared" si="0"/>
        <v>0</v>
      </c>
      <c r="G12" s="35">
        <f t="shared" si="1"/>
        <v>0</v>
      </c>
      <c r="H12" s="50">
        <f t="shared" si="2"/>
        <v>83.312160000000006</v>
      </c>
      <c r="I12" s="59"/>
      <c r="J12" s="53"/>
      <c r="K12" s="65"/>
      <c r="L12" s="65"/>
    </row>
    <row r="13" spans="1:12" x14ac:dyDescent="0.25">
      <c r="A13" s="16" t="s">
        <v>229</v>
      </c>
      <c r="B13" s="16" t="s">
        <v>241</v>
      </c>
      <c r="C13" s="27">
        <v>53.2</v>
      </c>
      <c r="D13" s="38"/>
      <c r="E13" s="38"/>
      <c r="F13" s="49">
        <f t="shared" ref="F13:F15" si="3">D13*E13</f>
        <v>0</v>
      </c>
      <c r="G13" s="35">
        <f t="shared" ref="G13:G15" si="4">D13*C13</f>
        <v>0</v>
      </c>
      <c r="H13" s="50">
        <f t="shared" ref="H13:H15" si="5">$G$22*$H$22*C13</f>
        <v>99.824480000000008</v>
      </c>
      <c r="I13" s="58"/>
      <c r="J13" s="52"/>
      <c r="K13" s="64"/>
      <c r="L13" s="64"/>
    </row>
    <row r="14" spans="1:12" x14ac:dyDescent="0.25">
      <c r="A14" s="18" t="s">
        <v>225</v>
      </c>
      <c r="B14" s="18" t="s">
        <v>242</v>
      </c>
      <c r="C14" s="28">
        <v>61.2</v>
      </c>
      <c r="D14" s="39"/>
      <c r="E14" s="39"/>
      <c r="F14" s="49">
        <f t="shared" si="3"/>
        <v>0</v>
      </c>
      <c r="G14" s="35">
        <f t="shared" si="4"/>
        <v>0</v>
      </c>
      <c r="H14" s="50">
        <f t="shared" si="5"/>
        <v>114.83568000000001</v>
      </c>
      <c r="I14" s="59"/>
      <c r="J14" s="53"/>
      <c r="K14" s="65"/>
      <c r="L14" s="65"/>
    </row>
    <row r="15" spans="1:12" x14ac:dyDescent="0.25">
      <c r="A15" s="16" t="s">
        <v>226</v>
      </c>
      <c r="B15" s="16" t="s">
        <v>243</v>
      </c>
      <c r="C15" s="27">
        <v>72.2</v>
      </c>
      <c r="D15" s="38"/>
      <c r="E15" s="38"/>
      <c r="F15" s="49">
        <f t="shared" si="3"/>
        <v>0</v>
      </c>
      <c r="G15" s="35">
        <f t="shared" si="4"/>
        <v>0</v>
      </c>
      <c r="H15" s="50">
        <f t="shared" si="5"/>
        <v>135.47608</v>
      </c>
      <c r="I15" s="60"/>
      <c r="J15" s="54"/>
      <c r="K15" s="64"/>
      <c r="L15" s="64"/>
    </row>
    <row r="16" spans="1:12" x14ac:dyDescent="0.25">
      <c r="A16" s="18"/>
      <c r="B16" s="18"/>
      <c r="C16" s="28"/>
      <c r="D16" s="39"/>
      <c r="E16" s="39"/>
      <c r="F16" s="49"/>
      <c r="G16" s="35"/>
      <c r="H16" s="50"/>
      <c r="I16" s="59"/>
      <c r="J16" s="53"/>
      <c r="K16" s="65"/>
      <c r="L16" s="65"/>
    </row>
    <row r="17" spans="1:12" x14ac:dyDescent="0.25">
      <c r="A17" s="16"/>
      <c r="B17" s="16"/>
      <c r="C17" s="27"/>
      <c r="D17" s="88"/>
      <c r="E17" s="89"/>
      <c r="F17" s="31"/>
      <c r="G17" s="34"/>
      <c r="H17" s="23"/>
      <c r="I17" s="60"/>
      <c r="J17" s="54"/>
      <c r="K17" s="64"/>
      <c r="L17" s="64"/>
    </row>
    <row r="18" spans="1:12" x14ac:dyDescent="0.25">
      <c r="A18" s="18"/>
      <c r="B18" s="18"/>
      <c r="C18" s="28"/>
      <c r="D18" s="87"/>
      <c r="E18" s="90"/>
      <c r="F18" s="32"/>
      <c r="G18" s="35"/>
      <c r="H18" s="24"/>
      <c r="I18" s="61"/>
      <c r="J18" s="55"/>
      <c r="K18" s="65"/>
      <c r="L18" s="65"/>
    </row>
    <row r="19" spans="1:12" x14ac:dyDescent="0.25">
      <c r="A19" s="16"/>
      <c r="B19" s="16"/>
      <c r="C19" s="27"/>
      <c r="D19" s="34"/>
      <c r="E19" s="31"/>
      <c r="F19" s="31"/>
      <c r="G19" s="34"/>
      <c r="H19" s="23"/>
      <c r="I19" s="60"/>
      <c r="J19" s="54"/>
      <c r="K19" s="64"/>
      <c r="L19" s="64"/>
    </row>
    <row r="20" spans="1:12" x14ac:dyDescent="0.25">
      <c r="A20" s="18"/>
      <c r="B20" s="18"/>
      <c r="C20" s="28"/>
      <c r="D20" s="41"/>
      <c r="E20" s="42"/>
      <c r="F20" s="42"/>
      <c r="G20" s="45" t="s">
        <v>121</v>
      </c>
      <c r="H20" s="47" t="s">
        <v>123</v>
      </c>
      <c r="I20" s="59"/>
      <c r="J20" s="53"/>
      <c r="K20" s="100" t="s">
        <v>466</v>
      </c>
      <c r="L20" s="65"/>
    </row>
    <row r="21" spans="1:12" ht="15.75" x14ac:dyDescent="0.25">
      <c r="A21" s="16"/>
      <c r="B21" s="16"/>
      <c r="C21" s="27"/>
      <c r="D21" s="41"/>
      <c r="E21" s="42"/>
      <c r="F21" s="42"/>
      <c r="G21" s="46" t="s">
        <v>120</v>
      </c>
      <c r="H21" s="22" t="s">
        <v>124</v>
      </c>
      <c r="I21" s="60"/>
      <c r="J21" s="54"/>
      <c r="K21" s="64"/>
      <c r="L21" s="64"/>
    </row>
    <row r="22" spans="1:12" ht="15.75" x14ac:dyDescent="0.25">
      <c r="A22" s="18"/>
      <c r="B22" s="18"/>
      <c r="C22" s="28"/>
      <c r="D22" s="41" t="s">
        <v>118</v>
      </c>
      <c r="E22" s="42">
        <f>SUM(E2:E16)</f>
        <v>250</v>
      </c>
      <c r="F22" s="42">
        <f>SUM(F2:F16)</f>
        <v>234.55</v>
      </c>
      <c r="G22" s="43">
        <f>$F$22/$E$22</f>
        <v>0.93820000000000003</v>
      </c>
      <c r="H22" s="22" t="s">
        <v>119</v>
      </c>
      <c r="I22" s="59"/>
      <c r="J22" s="53"/>
      <c r="K22" s="65"/>
      <c r="L22" s="65"/>
    </row>
    <row r="24" spans="1:12" x14ac:dyDescent="0.25">
      <c r="A24" t="s">
        <v>156</v>
      </c>
    </row>
  </sheetData>
  <sheetProtection algorithmName="SHA-512" hashValue="/TQvVoWTRLFQJi9s20Vm8Mu4vRu/X3UMKRn0kK7K2Rnddilz7n0fr8A80JVZPFMiHJCNbBME6+SGZYb8sPXbOw==" saltValue="mSb/RCHsIjIXmrsnWQyjew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&amp;A&amp;RPage 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pane ySplit="1" topLeftCell="A22" activePane="bottomLeft" state="frozen"/>
      <selection activeCell="B1" sqref="B1"/>
      <selection pane="bottomLeft" activeCell="A36" sqref="A36"/>
    </sheetView>
  </sheetViews>
  <sheetFormatPr baseColWidth="10" defaultRowHeight="15" x14ac:dyDescent="0.25"/>
  <cols>
    <col min="1" max="1" width="19.140625" customWidth="1"/>
    <col min="3" max="3" width="9.28515625" customWidth="1"/>
    <col min="4" max="4" width="9.42578125" customWidth="1"/>
    <col min="9" max="9" width="14.42578125" customWidth="1"/>
    <col min="10" max="10" width="50.28515625" customWidth="1"/>
    <col min="11" max="11" width="9" customWidth="1"/>
  </cols>
  <sheetData>
    <row r="1" spans="1:11" s="82" customFormat="1" ht="51.75" thickBot="1" x14ac:dyDescent="0.3">
      <c r="A1" s="70" t="s">
        <v>0</v>
      </c>
      <c r="B1" s="112" t="s">
        <v>2</v>
      </c>
      <c r="C1" s="73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7" t="s">
        <v>8</v>
      </c>
      <c r="I1" s="78" t="s">
        <v>125</v>
      </c>
      <c r="J1" s="79" t="s">
        <v>9</v>
      </c>
      <c r="K1" s="80" t="s">
        <v>10</v>
      </c>
    </row>
    <row r="2" spans="1:11" s="101" customFormat="1" x14ac:dyDescent="0.25">
      <c r="A2" s="104" t="s">
        <v>474</v>
      </c>
      <c r="B2" s="96">
        <v>0.6</v>
      </c>
      <c r="C2" s="97"/>
      <c r="D2" s="97"/>
      <c r="E2" s="185">
        <f t="shared" ref="E2:E16" si="0">C2*D2</f>
        <v>0</v>
      </c>
      <c r="F2" s="186">
        <f t="shared" ref="F2:F16" si="1">C2*B2</f>
        <v>0</v>
      </c>
      <c r="G2" s="107">
        <f t="shared" ref="G2:G36" si="2">$F$39*$G$39*B2</f>
        <v>1.1498898305084746</v>
      </c>
      <c r="H2" s="98"/>
      <c r="I2" s="99"/>
      <c r="J2" s="100"/>
      <c r="K2" s="100"/>
    </row>
    <row r="3" spans="1:11" s="101" customFormat="1" x14ac:dyDescent="0.25">
      <c r="A3" s="105" t="s">
        <v>475</v>
      </c>
      <c r="B3" s="96">
        <v>0.95</v>
      </c>
      <c r="C3" s="97"/>
      <c r="D3" s="97"/>
      <c r="E3" s="185">
        <f t="shared" si="0"/>
        <v>0</v>
      </c>
      <c r="F3" s="186">
        <f t="shared" si="1"/>
        <v>0</v>
      </c>
      <c r="G3" s="107">
        <f t="shared" si="2"/>
        <v>1.8206588983050849</v>
      </c>
      <c r="H3" s="102"/>
      <c r="I3" s="103"/>
      <c r="J3" s="100"/>
      <c r="K3" s="100"/>
    </row>
    <row r="4" spans="1:11" s="101" customFormat="1" x14ac:dyDescent="0.25">
      <c r="A4" s="104" t="s">
        <v>476</v>
      </c>
      <c r="B4" s="96">
        <v>0.78500000000000003</v>
      </c>
      <c r="C4" s="97"/>
      <c r="D4" s="97"/>
      <c r="E4" s="185">
        <f t="shared" si="0"/>
        <v>0</v>
      </c>
      <c r="F4" s="186">
        <f t="shared" si="1"/>
        <v>0</v>
      </c>
      <c r="G4" s="107">
        <f t="shared" si="2"/>
        <v>1.5044391949152545</v>
      </c>
      <c r="H4" s="98"/>
      <c r="I4" s="99"/>
      <c r="J4" s="100"/>
      <c r="K4" s="100"/>
    </row>
    <row r="5" spans="1:11" s="101" customFormat="1" x14ac:dyDescent="0.25">
      <c r="A5" s="104" t="s">
        <v>477</v>
      </c>
      <c r="B5" s="96">
        <v>1</v>
      </c>
      <c r="C5" s="97">
        <v>0.96499999999999997</v>
      </c>
      <c r="D5" s="97">
        <v>450</v>
      </c>
      <c r="E5" s="185">
        <f t="shared" si="0"/>
        <v>434.25</v>
      </c>
      <c r="F5" s="186">
        <f t="shared" si="1"/>
        <v>0.96499999999999997</v>
      </c>
      <c r="G5" s="107">
        <f t="shared" si="2"/>
        <v>1.9164830508474577</v>
      </c>
      <c r="H5" s="111">
        <v>43327</v>
      </c>
      <c r="I5" s="99" t="s">
        <v>126</v>
      </c>
      <c r="J5" s="100"/>
      <c r="K5" s="100"/>
    </row>
    <row r="6" spans="1:11" s="101" customFormat="1" x14ac:dyDescent="0.25">
      <c r="A6" s="104" t="s">
        <v>478</v>
      </c>
      <c r="B6" s="96">
        <v>1.6</v>
      </c>
      <c r="C6" s="97"/>
      <c r="D6" s="97"/>
      <c r="E6" s="185">
        <f t="shared" si="0"/>
        <v>0</v>
      </c>
      <c r="F6" s="186">
        <f t="shared" si="1"/>
        <v>0</v>
      </c>
      <c r="G6" s="107">
        <f t="shared" si="2"/>
        <v>3.0663728813559326</v>
      </c>
      <c r="H6" s="98"/>
      <c r="I6" s="99"/>
      <c r="J6" s="100"/>
      <c r="K6" s="100"/>
    </row>
    <row r="7" spans="1:11" s="101" customFormat="1" x14ac:dyDescent="0.25">
      <c r="A7" s="104" t="s">
        <v>479</v>
      </c>
      <c r="B7" s="96">
        <v>1.2</v>
      </c>
      <c r="C7" s="97"/>
      <c r="D7" s="97"/>
      <c r="E7" s="185">
        <f t="shared" si="0"/>
        <v>0</v>
      </c>
      <c r="F7" s="186">
        <f t="shared" si="1"/>
        <v>0</v>
      </c>
      <c r="G7" s="107">
        <f t="shared" si="2"/>
        <v>2.2997796610169492</v>
      </c>
      <c r="H7" s="98"/>
      <c r="I7" s="99"/>
      <c r="J7" s="100"/>
      <c r="K7" s="100"/>
    </row>
    <row r="8" spans="1:11" s="101" customFormat="1" x14ac:dyDescent="0.25">
      <c r="A8" s="104" t="s">
        <v>480</v>
      </c>
      <c r="B8" s="96">
        <v>1.92</v>
      </c>
      <c r="C8" s="97"/>
      <c r="D8" s="97"/>
      <c r="E8" s="185">
        <f t="shared" si="0"/>
        <v>0</v>
      </c>
      <c r="F8" s="186">
        <f t="shared" si="1"/>
        <v>0</v>
      </c>
      <c r="G8" s="107">
        <f t="shared" si="2"/>
        <v>3.6796474576271185</v>
      </c>
      <c r="H8" s="98"/>
      <c r="I8" s="99"/>
      <c r="J8" s="100"/>
      <c r="K8" s="100"/>
    </row>
    <row r="9" spans="1:11" s="101" customFormat="1" x14ac:dyDescent="0.25">
      <c r="A9" s="104" t="s">
        <v>481</v>
      </c>
      <c r="B9" s="147">
        <v>1.4</v>
      </c>
      <c r="C9" s="97"/>
      <c r="D9" s="97"/>
      <c r="E9" s="185">
        <f t="shared" si="0"/>
        <v>0</v>
      </c>
      <c r="F9" s="186">
        <f t="shared" si="1"/>
        <v>0</v>
      </c>
      <c r="G9" s="107">
        <f t="shared" si="2"/>
        <v>2.6830762711864407</v>
      </c>
      <c r="H9" s="98"/>
      <c r="I9" s="99"/>
      <c r="J9" s="100"/>
      <c r="K9" s="100"/>
    </row>
    <row r="10" spans="1:11" s="101" customFormat="1" x14ac:dyDescent="0.25">
      <c r="A10" s="105" t="s">
        <v>482</v>
      </c>
      <c r="B10" s="96">
        <v>2.2400000000000002</v>
      </c>
      <c r="C10" s="97"/>
      <c r="D10" s="97"/>
      <c r="E10" s="185">
        <f t="shared" si="0"/>
        <v>0</v>
      </c>
      <c r="F10" s="186">
        <f t="shared" si="1"/>
        <v>0</v>
      </c>
      <c r="G10" s="107">
        <f t="shared" si="2"/>
        <v>4.2929220338983054</v>
      </c>
      <c r="H10" s="98"/>
      <c r="I10" s="99"/>
      <c r="J10" s="100"/>
      <c r="K10" s="100"/>
    </row>
    <row r="11" spans="1:11" s="101" customFormat="1" x14ac:dyDescent="0.25">
      <c r="A11" s="105" t="s">
        <v>483</v>
      </c>
      <c r="B11" s="96">
        <v>2.8</v>
      </c>
      <c r="C11" s="97"/>
      <c r="D11" s="97"/>
      <c r="E11" s="185">
        <f t="shared" si="0"/>
        <v>0</v>
      </c>
      <c r="F11" s="186">
        <f t="shared" si="1"/>
        <v>0</v>
      </c>
      <c r="G11" s="107">
        <f t="shared" si="2"/>
        <v>5.3661525423728813</v>
      </c>
      <c r="H11" s="98"/>
      <c r="I11" s="99"/>
      <c r="J11" s="100"/>
      <c r="K11" s="100"/>
    </row>
    <row r="12" spans="1:11" s="101" customFormat="1" x14ac:dyDescent="0.25">
      <c r="A12" s="105" t="s">
        <v>484</v>
      </c>
      <c r="B12" s="96">
        <v>1.6</v>
      </c>
      <c r="C12" s="97"/>
      <c r="D12" s="97"/>
      <c r="E12" s="185">
        <f t="shared" si="0"/>
        <v>0</v>
      </c>
      <c r="F12" s="186">
        <f t="shared" si="1"/>
        <v>0</v>
      </c>
      <c r="G12" s="107">
        <f t="shared" si="2"/>
        <v>3.0663728813559326</v>
      </c>
      <c r="H12" s="98"/>
      <c r="I12" s="99"/>
      <c r="J12" s="100"/>
      <c r="K12" s="100"/>
    </row>
    <row r="13" spans="1:11" s="101" customFormat="1" x14ac:dyDescent="0.25">
      <c r="A13" s="105" t="s">
        <v>485</v>
      </c>
      <c r="B13" s="96">
        <v>2.56</v>
      </c>
      <c r="C13" s="97"/>
      <c r="D13" s="97"/>
      <c r="E13" s="185">
        <f t="shared" si="0"/>
        <v>0</v>
      </c>
      <c r="F13" s="186">
        <f t="shared" si="1"/>
        <v>0</v>
      </c>
      <c r="G13" s="107">
        <f t="shared" si="2"/>
        <v>4.9061966101694923</v>
      </c>
      <c r="H13" s="98"/>
      <c r="I13" s="99"/>
      <c r="J13" s="100"/>
      <c r="K13" s="100"/>
    </row>
    <row r="14" spans="1:11" s="101" customFormat="1" x14ac:dyDescent="0.25">
      <c r="A14" s="105" t="s">
        <v>486</v>
      </c>
      <c r="B14" s="96">
        <v>3.2</v>
      </c>
      <c r="C14" s="97"/>
      <c r="D14" s="97"/>
      <c r="E14" s="185">
        <f t="shared" si="0"/>
        <v>0</v>
      </c>
      <c r="F14" s="186">
        <f t="shared" si="1"/>
        <v>0</v>
      </c>
      <c r="G14" s="107">
        <f t="shared" si="2"/>
        <v>6.1327457627118651</v>
      </c>
      <c r="H14" s="98"/>
      <c r="I14" s="99"/>
      <c r="J14" s="100"/>
      <c r="K14" s="100"/>
    </row>
    <row r="15" spans="1:11" s="101" customFormat="1" x14ac:dyDescent="0.25">
      <c r="A15" s="105" t="s">
        <v>487</v>
      </c>
      <c r="B15" s="96">
        <v>1.8</v>
      </c>
      <c r="C15" s="97"/>
      <c r="D15" s="97"/>
      <c r="E15" s="185">
        <f t="shared" si="0"/>
        <v>0</v>
      </c>
      <c r="F15" s="186">
        <f t="shared" si="1"/>
        <v>0</v>
      </c>
      <c r="G15" s="107">
        <f t="shared" si="2"/>
        <v>3.449669491525424</v>
      </c>
      <c r="H15" s="98"/>
      <c r="I15" s="99"/>
      <c r="J15" s="100"/>
      <c r="K15" s="100"/>
    </row>
    <row r="16" spans="1:11" s="101" customFormat="1" x14ac:dyDescent="0.25">
      <c r="A16" s="105" t="s">
        <v>488</v>
      </c>
      <c r="B16" s="96">
        <v>3.6</v>
      </c>
      <c r="C16" s="97">
        <v>0.82</v>
      </c>
      <c r="D16" s="97">
        <v>22</v>
      </c>
      <c r="E16" s="185">
        <f t="shared" si="0"/>
        <v>18.04</v>
      </c>
      <c r="F16" s="186">
        <f t="shared" si="1"/>
        <v>2.952</v>
      </c>
      <c r="G16" s="107">
        <f t="shared" si="2"/>
        <v>6.899338983050848</v>
      </c>
      <c r="H16" s="111">
        <v>43332</v>
      </c>
      <c r="I16" s="99" t="s">
        <v>126</v>
      </c>
      <c r="J16" s="100"/>
      <c r="K16" s="100"/>
    </row>
    <row r="17" spans="1:11" s="101" customFormat="1" x14ac:dyDescent="0.25">
      <c r="A17" s="105" t="s">
        <v>489</v>
      </c>
      <c r="B17" s="96">
        <v>2</v>
      </c>
      <c r="C17" s="97"/>
      <c r="D17" s="97"/>
      <c r="E17" s="185">
        <f t="shared" ref="E17:E32" si="3">C17*D17</f>
        <v>0</v>
      </c>
      <c r="F17" s="186">
        <f t="shared" ref="F17:F29" si="4">C17*B17</f>
        <v>0</v>
      </c>
      <c r="G17" s="107">
        <f t="shared" si="2"/>
        <v>3.8329661016949155</v>
      </c>
      <c r="H17" s="98"/>
      <c r="I17" s="99"/>
      <c r="J17" s="100"/>
      <c r="K17" s="100"/>
    </row>
    <row r="18" spans="1:11" s="101" customFormat="1" x14ac:dyDescent="0.25">
      <c r="A18" s="105" t="s">
        <v>490</v>
      </c>
      <c r="B18" s="96">
        <v>3.2</v>
      </c>
      <c r="C18" s="97"/>
      <c r="D18" s="97"/>
      <c r="E18" s="185">
        <f t="shared" si="3"/>
        <v>0</v>
      </c>
      <c r="F18" s="186">
        <f t="shared" si="4"/>
        <v>0</v>
      </c>
      <c r="G18" s="107">
        <f t="shared" si="2"/>
        <v>6.1327457627118651</v>
      </c>
      <c r="H18" s="98"/>
      <c r="I18" s="99"/>
      <c r="J18" s="100"/>
      <c r="K18" s="100"/>
    </row>
    <row r="19" spans="1:11" s="101" customFormat="1" x14ac:dyDescent="0.25">
      <c r="A19" s="105" t="s">
        <v>491</v>
      </c>
      <c r="B19" s="96">
        <v>4</v>
      </c>
      <c r="C19" s="97"/>
      <c r="D19" s="97"/>
      <c r="E19" s="185">
        <f t="shared" si="3"/>
        <v>0</v>
      </c>
      <c r="F19" s="186">
        <f t="shared" si="4"/>
        <v>0</v>
      </c>
      <c r="G19" s="107">
        <f t="shared" si="2"/>
        <v>7.6659322033898309</v>
      </c>
      <c r="H19" s="98"/>
      <c r="I19" s="99"/>
      <c r="J19" s="100"/>
      <c r="K19" s="100"/>
    </row>
    <row r="20" spans="1:11" s="101" customFormat="1" x14ac:dyDescent="0.25">
      <c r="A20" s="105" t="s">
        <v>492</v>
      </c>
      <c r="B20" s="96">
        <v>6</v>
      </c>
      <c r="C20" s="97"/>
      <c r="D20" s="97"/>
      <c r="E20" s="185">
        <f t="shared" si="3"/>
        <v>0</v>
      </c>
      <c r="F20" s="186">
        <f t="shared" si="4"/>
        <v>0</v>
      </c>
      <c r="G20" s="107">
        <f t="shared" si="2"/>
        <v>11.498898305084747</v>
      </c>
      <c r="H20" s="98"/>
      <c r="I20" s="99"/>
      <c r="J20" s="100"/>
      <c r="K20" s="100"/>
    </row>
    <row r="21" spans="1:11" s="101" customFormat="1" x14ac:dyDescent="0.25">
      <c r="A21" s="105" t="s">
        <v>493</v>
      </c>
      <c r="B21" s="96">
        <v>4.4000000000000004</v>
      </c>
      <c r="C21" s="97"/>
      <c r="D21" s="97"/>
      <c r="E21" s="185">
        <f t="shared" si="3"/>
        <v>0</v>
      </c>
      <c r="F21" s="186">
        <f t="shared" si="4"/>
        <v>0</v>
      </c>
      <c r="G21" s="107">
        <f t="shared" si="2"/>
        <v>8.4325254237288139</v>
      </c>
      <c r="H21" s="98"/>
      <c r="I21" s="99"/>
      <c r="J21" s="100"/>
      <c r="K21" s="100"/>
    </row>
    <row r="22" spans="1:11" s="101" customFormat="1" x14ac:dyDescent="0.25">
      <c r="A22" s="105" t="s">
        <v>494</v>
      </c>
      <c r="B22" s="96">
        <v>2.4</v>
      </c>
      <c r="C22" s="97"/>
      <c r="D22" s="97"/>
      <c r="E22" s="185">
        <f t="shared" si="3"/>
        <v>0</v>
      </c>
      <c r="F22" s="186">
        <f t="shared" si="4"/>
        <v>0</v>
      </c>
      <c r="G22" s="107">
        <f t="shared" si="2"/>
        <v>4.5995593220338984</v>
      </c>
      <c r="H22" s="98"/>
      <c r="I22" s="99"/>
      <c r="J22" s="100"/>
      <c r="K22" s="100"/>
    </row>
    <row r="23" spans="1:11" s="101" customFormat="1" x14ac:dyDescent="0.25">
      <c r="A23" s="105" t="s">
        <v>495</v>
      </c>
      <c r="B23" s="96">
        <v>4.8</v>
      </c>
      <c r="C23" s="97"/>
      <c r="D23" s="97"/>
      <c r="E23" s="185">
        <f t="shared" si="3"/>
        <v>0</v>
      </c>
      <c r="F23" s="186">
        <f t="shared" si="4"/>
        <v>0</v>
      </c>
      <c r="G23" s="107">
        <f t="shared" si="2"/>
        <v>9.1991186440677968</v>
      </c>
      <c r="H23" s="98"/>
      <c r="I23" s="99"/>
      <c r="J23" s="100"/>
      <c r="K23" s="100"/>
    </row>
    <row r="24" spans="1:11" s="101" customFormat="1" x14ac:dyDescent="0.25">
      <c r="A24" s="105" t="s">
        <v>496</v>
      </c>
      <c r="B24" s="96">
        <v>7.9</v>
      </c>
      <c r="C24" s="97"/>
      <c r="D24" s="97"/>
      <c r="E24" s="185">
        <f t="shared" si="3"/>
        <v>0</v>
      </c>
      <c r="F24" s="186">
        <f t="shared" si="4"/>
        <v>0</v>
      </c>
      <c r="G24" s="107">
        <f t="shared" si="2"/>
        <v>15.140216101694916</v>
      </c>
      <c r="H24" s="98"/>
      <c r="I24" s="99"/>
      <c r="J24" s="100"/>
      <c r="K24" s="100"/>
    </row>
    <row r="25" spans="1:11" s="101" customFormat="1" x14ac:dyDescent="0.25">
      <c r="A25" s="105" t="s">
        <v>497</v>
      </c>
      <c r="B25" s="96">
        <v>3.2</v>
      </c>
      <c r="C25" s="97"/>
      <c r="D25" s="97"/>
      <c r="E25" s="185">
        <f t="shared" si="3"/>
        <v>0</v>
      </c>
      <c r="F25" s="186">
        <f t="shared" si="4"/>
        <v>0</v>
      </c>
      <c r="G25" s="107">
        <f t="shared" si="2"/>
        <v>6.1327457627118651</v>
      </c>
      <c r="H25" s="98"/>
      <c r="I25" s="99"/>
      <c r="J25" s="100"/>
      <c r="K25" s="100"/>
    </row>
    <row r="26" spans="1:11" s="101" customFormat="1" x14ac:dyDescent="0.25">
      <c r="A26" s="105" t="s">
        <v>498</v>
      </c>
      <c r="B26" s="96">
        <v>6.4</v>
      </c>
      <c r="C26" s="97"/>
      <c r="D26" s="97"/>
      <c r="E26" s="185">
        <f t="shared" si="3"/>
        <v>0</v>
      </c>
      <c r="F26" s="186">
        <f t="shared" si="4"/>
        <v>0</v>
      </c>
      <c r="G26" s="107">
        <f t="shared" si="2"/>
        <v>12.26549152542373</v>
      </c>
      <c r="H26" s="98"/>
      <c r="I26" s="99"/>
      <c r="J26" s="100"/>
      <c r="K26" s="100"/>
    </row>
    <row r="27" spans="1:11" s="101" customFormat="1" x14ac:dyDescent="0.25">
      <c r="A27" s="105" t="s">
        <v>499</v>
      </c>
      <c r="B27" s="96">
        <v>9.6</v>
      </c>
      <c r="C27" s="97"/>
      <c r="D27" s="97"/>
      <c r="E27" s="185">
        <f t="shared" si="3"/>
        <v>0</v>
      </c>
      <c r="F27" s="186">
        <f t="shared" si="4"/>
        <v>0</v>
      </c>
      <c r="G27" s="107">
        <f t="shared" si="2"/>
        <v>18.398237288135594</v>
      </c>
      <c r="H27" s="98"/>
      <c r="I27" s="99"/>
      <c r="J27" s="100"/>
      <c r="K27" s="100"/>
    </row>
    <row r="28" spans="1:11" s="101" customFormat="1" x14ac:dyDescent="0.25">
      <c r="A28" s="105" t="s">
        <v>500</v>
      </c>
      <c r="B28" s="96">
        <v>4</v>
      </c>
      <c r="C28" s="97"/>
      <c r="D28" s="97"/>
      <c r="E28" s="185">
        <f t="shared" si="3"/>
        <v>0</v>
      </c>
      <c r="F28" s="186">
        <f t="shared" si="4"/>
        <v>0</v>
      </c>
      <c r="G28" s="107">
        <f t="shared" si="2"/>
        <v>7.6659322033898309</v>
      </c>
      <c r="H28" s="98"/>
      <c r="I28" s="99"/>
      <c r="J28" s="100"/>
      <c r="K28" s="100"/>
    </row>
    <row r="29" spans="1:11" s="101" customFormat="1" x14ac:dyDescent="0.25">
      <c r="A29" s="105" t="s">
        <v>501</v>
      </c>
      <c r="B29" s="96">
        <v>8</v>
      </c>
      <c r="C29" s="97"/>
      <c r="D29" s="97"/>
      <c r="E29" s="185">
        <f t="shared" si="3"/>
        <v>0</v>
      </c>
      <c r="F29" s="186">
        <f t="shared" si="4"/>
        <v>0</v>
      </c>
      <c r="G29" s="107">
        <f t="shared" si="2"/>
        <v>15.331864406779662</v>
      </c>
      <c r="H29" s="98"/>
      <c r="I29" s="99"/>
      <c r="J29" s="100"/>
      <c r="K29" s="100"/>
    </row>
    <row r="30" spans="1:11" s="101" customFormat="1" x14ac:dyDescent="0.25">
      <c r="A30" s="105" t="s">
        <v>502</v>
      </c>
      <c r="B30" s="96">
        <v>12</v>
      </c>
      <c r="C30" s="97"/>
      <c r="D30" s="97"/>
      <c r="E30" s="185">
        <f t="shared" si="3"/>
        <v>0</v>
      </c>
      <c r="F30" s="186">
        <f t="shared" ref="F30:F36" si="5">C30*B30</f>
        <v>0</v>
      </c>
      <c r="G30" s="107">
        <f t="shared" si="2"/>
        <v>22.997796610169495</v>
      </c>
      <c r="H30" s="98"/>
      <c r="I30" s="99"/>
      <c r="J30" s="100"/>
      <c r="K30" s="100"/>
    </row>
    <row r="31" spans="1:11" s="101" customFormat="1" x14ac:dyDescent="0.25">
      <c r="A31" s="105" t="s">
        <v>503</v>
      </c>
      <c r="B31" s="96">
        <v>9.6</v>
      </c>
      <c r="C31" s="97"/>
      <c r="D31" s="97"/>
      <c r="E31" s="185">
        <f t="shared" si="3"/>
        <v>0</v>
      </c>
      <c r="F31" s="186">
        <f t="shared" si="5"/>
        <v>0</v>
      </c>
      <c r="G31" s="107">
        <f t="shared" si="2"/>
        <v>18.398237288135594</v>
      </c>
      <c r="H31" s="98"/>
      <c r="I31" s="99"/>
      <c r="J31" s="100"/>
      <c r="K31" s="100"/>
    </row>
    <row r="32" spans="1:11" s="101" customFormat="1" x14ac:dyDescent="0.25">
      <c r="A32" s="105" t="s">
        <v>504</v>
      </c>
      <c r="B32" s="96">
        <v>12</v>
      </c>
      <c r="C32" s="97"/>
      <c r="D32" s="97"/>
      <c r="E32" s="185">
        <f t="shared" si="3"/>
        <v>0</v>
      </c>
      <c r="F32" s="186">
        <f t="shared" si="5"/>
        <v>0</v>
      </c>
      <c r="G32" s="107">
        <f t="shared" si="2"/>
        <v>22.997796610169495</v>
      </c>
      <c r="H32" s="98"/>
      <c r="I32" s="99"/>
      <c r="J32" s="100"/>
      <c r="K32" s="100"/>
    </row>
    <row r="33" spans="1:11" s="101" customFormat="1" x14ac:dyDescent="0.25">
      <c r="A33" s="105" t="s">
        <v>505</v>
      </c>
      <c r="B33" s="96">
        <v>16</v>
      </c>
      <c r="C33" s="97"/>
      <c r="D33" s="97"/>
      <c r="E33" s="185">
        <f t="shared" ref="E33:E36" si="6">C33*D33</f>
        <v>0</v>
      </c>
      <c r="F33" s="186">
        <f t="shared" si="5"/>
        <v>0</v>
      </c>
      <c r="G33" s="107">
        <f t="shared" si="2"/>
        <v>30.663728813559324</v>
      </c>
      <c r="H33" s="98"/>
      <c r="I33" s="99"/>
      <c r="J33" s="100"/>
      <c r="K33" s="100"/>
    </row>
    <row r="34" spans="1:11" s="101" customFormat="1" x14ac:dyDescent="0.25">
      <c r="A34" s="105" t="s">
        <v>506</v>
      </c>
      <c r="B34" s="96">
        <v>24</v>
      </c>
      <c r="C34" s="97"/>
      <c r="D34" s="97"/>
      <c r="E34" s="185">
        <f t="shared" si="6"/>
        <v>0</v>
      </c>
      <c r="F34" s="186">
        <f t="shared" si="5"/>
        <v>0</v>
      </c>
      <c r="G34" s="107">
        <f t="shared" si="2"/>
        <v>45.995593220338989</v>
      </c>
      <c r="H34" s="98"/>
      <c r="I34" s="99"/>
      <c r="J34" s="100"/>
      <c r="K34" s="100"/>
    </row>
    <row r="35" spans="1:11" s="101" customFormat="1" x14ac:dyDescent="0.25">
      <c r="A35" s="105" t="s">
        <v>507</v>
      </c>
      <c r="B35" s="96">
        <v>20</v>
      </c>
      <c r="C35" s="97"/>
      <c r="D35" s="97"/>
      <c r="E35" s="185">
        <f t="shared" si="6"/>
        <v>0</v>
      </c>
      <c r="F35" s="186">
        <f t="shared" si="5"/>
        <v>0</v>
      </c>
      <c r="G35" s="107">
        <f t="shared" si="2"/>
        <v>38.329661016949153</v>
      </c>
      <c r="H35" s="98"/>
      <c r="I35" s="99"/>
      <c r="J35" s="100"/>
      <c r="K35" s="100"/>
    </row>
    <row r="36" spans="1:11" s="101" customFormat="1" x14ac:dyDescent="0.25">
      <c r="A36" s="105" t="s">
        <v>508</v>
      </c>
      <c r="B36" s="96">
        <v>30</v>
      </c>
      <c r="C36" s="97"/>
      <c r="D36" s="97"/>
      <c r="E36" s="185">
        <f t="shared" si="6"/>
        <v>0</v>
      </c>
      <c r="F36" s="186">
        <f t="shared" si="5"/>
        <v>0</v>
      </c>
      <c r="G36" s="107">
        <f t="shared" si="2"/>
        <v>57.494491525423733</v>
      </c>
      <c r="H36" s="98"/>
      <c r="I36" s="99"/>
      <c r="J36" s="100"/>
      <c r="K36" s="100"/>
    </row>
    <row r="37" spans="1:11" x14ac:dyDescent="0.25">
      <c r="A37" s="18"/>
      <c r="B37" s="28"/>
      <c r="C37" s="41"/>
      <c r="D37" s="42"/>
      <c r="E37" s="42"/>
      <c r="F37" s="45" t="s">
        <v>121</v>
      </c>
      <c r="G37" s="109" t="s">
        <v>123</v>
      </c>
      <c r="H37" s="100" t="s">
        <v>466</v>
      </c>
      <c r="I37" s="53"/>
      <c r="J37" s="62"/>
      <c r="K37" s="65"/>
    </row>
    <row r="38" spans="1:11" ht="15.75" x14ac:dyDescent="0.25">
      <c r="A38" s="16"/>
      <c r="B38" s="27"/>
      <c r="C38" s="41"/>
      <c r="D38" s="42"/>
      <c r="E38" s="42"/>
      <c r="F38" s="46" t="s">
        <v>120</v>
      </c>
      <c r="G38" s="110" t="s">
        <v>124</v>
      </c>
      <c r="H38" s="60"/>
      <c r="I38" s="54"/>
      <c r="J38" s="64"/>
      <c r="K38" s="64"/>
    </row>
    <row r="39" spans="1:11" ht="15.75" x14ac:dyDescent="0.25">
      <c r="A39" s="18"/>
      <c r="B39" s="28"/>
      <c r="C39" s="41" t="s">
        <v>118</v>
      </c>
      <c r="D39" s="42">
        <f>SUM(D2:D36)</f>
        <v>472</v>
      </c>
      <c r="E39" s="119">
        <f>SUM(E2:E36)</f>
        <v>452.29</v>
      </c>
      <c r="F39" s="43">
        <f>$E$39/$D$39</f>
        <v>0.95824152542372887</v>
      </c>
      <c r="G39" s="110" t="s">
        <v>119</v>
      </c>
      <c r="H39" s="59"/>
      <c r="I39" s="53"/>
      <c r="J39" s="65"/>
      <c r="K39" s="65"/>
    </row>
    <row r="41" spans="1:11" x14ac:dyDescent="0.25">
      <c r="A41" t="s">
        <v>156</v>
      </c>
    </row>
  </sheetData>
  <sheetProtection selectLockedCells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"/>
  <sheetViews>
    <sheetView zoomScaleNormal="100" workbookViewId="0">
      <pane ySplit="1" topLeftCell="A50" activePane="bottomLeft" state="frozen"/>
      <selection pane="bottomLeft" activeCell="J67" sqref="J67"/>
    </sheetView>
  </sheetViews>
  <sheetFormatPr baseColWidth="10" defaultRowHeight="15" x14ac:dyDescent="0.25"/>
  <cols>
    <col min="1" max="1" width="17.28515625" customWidth="1"/>
    <col min="2" max="2" width="8.7109375" customWidth="1"/>
    <col min="3" max="3" width="10.7109375" customWidth="1"/>
    <col min="5" max="5" width="10.28515625" customWidth="1"/>
    <col min="6" max="6" width="10.42578125" customWidth="1"/>
    <col min="7" max="7" width="10.85546875" customWidth="1"/>
    <col min="10" max="10" width="52.7109375" customWidth="1"/>
  </cols>
  <sheetData>
    <row r="1" spans="1:14" ht="51.75" thickBot="1" x14ac:dyDescent="0.3">
      <c r="A1" s="70" t="s">
        <v>0</v>
      </c>
      <c r="B1" s="112" t="s">
        <v>2</v>
      </c>
      <c r="C1" s="73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7" t="s">
        <v>8</v>
      </c>
      <c r="I1" s="78" t="s">
        <v>125</v>
      </c>
      <c r="J1" s="79" t="s">
        <v>9</v>
      </c>
      <c r="K1" s="80" t="s">
        <v>10</v>
      </c>
    </row>
    <row r="2" spans="1:14" x14ac:dyDescent="0.25">
      <c r="A2" s="197" t="s">
        <v>248</v>
      </c>
      <c r="B2" s="198">
        <v>0.71</v>
      </c>
      <c r="C2" s="200"/>
      <c r="D2" s="97"/>
      <c r="E2" s="185"/>
      <c r="F2" s="186"/>
      <c r="G2" s="106"/>
      <c r="H2" s="98"/>
      <c r="I2" s="99"/>
      <c r="J2" s="100"/>
      <c r="K2" s="100"/>
      <c r="L2" s="113" t="s">
        <v>244</v>
      </c>
      <c r="M2" s="113" t="s">
        <v>245</v>
      </c>
      <c r="N2" s="113"/>
    </row>
    <row r="3" spans="1:14" x14ac:dyDescent="0.25">
      <c r="A3" s="197" t="s">
        <v>249</v>
      </c>
      <c r="B3" s="198">
        <v>0.9</v>
      </c>
      <c r="C3" s="200"/>
      <c r="D3" s="97"/>
      <c r="E3" s="185">
        <f>C3*D3</f>
        <v>0</v>
      </c>
      <c r="F3" s="186">
        <f>C3*B3</f>
        <v>0</v>
      </c>
      <c r="G3" s="107">
        <f>$F$69*$G$69*B3</f>
        <v>1.8718487041793135</v>
      </c>
      <c r="H3" s="98"/>
      <c r="I3" s="99"/>
      <c r="J3" s="100"/>
      <c r="K3" s="100"/>
      <c r="L3" s="114" t="s">
        <v>246</v>
      </c>
      <c r="M3" s="114" t="s">
        <v>247</v>
      </c>
      <c r="N3" s="114"/>
    </row>
    <row r="4" spans="1:14" x14ac:dyDescent="0.25">
      <c r="A4" s="197" t="s">
        <v>251</v>
      </c>
      <c r="B4" s="198">
        <v>1.1499999999999999</v>
      </c>
      <c r="C4" s="200"/>
      <c r="D4" s="97"/>
      <c r="E4" s="185">
        <f>C4*D4</f>
        <v>0</v>
      </c>
      <c r="F4" s="186">
        <f>C4*B4</f>
        <v>0</v>
      </c>
      <c r="G4" s="107">
        <f>$F$69*$G$69*B4</f>
        <v>2.3918066775624558</v>
      </c>
      <c r="H4" s="102"/>
      <c r="I4" s="103"/>
      <c r="J4" s="100"/>
      <c r="K4" s="100"/>
    </row>
    <row r="5" spans="1:14" x14ac:dyDescent="0.25">
      <c r="A5" s="197" t="s">
        <v>250</v>
      </c>
      <c r="B5" s="198">
        <v>1.5</v>
      </c>
      <c r="C5" s="200"/>
      <c r="D5" s="97"/>
      <c r="E5" s="185"/>
      <c r="F5" s="186"/>
      <c r="G5" s="107"/>
      <c r="H5" s="102"/>
      <c r="I5" s="103"/>
      <c r="J5" s="100"/>
      <c r="K5" s="100"/>
    </row>
    <row r="6" spans="1:14" x14ac:dyDescent="0.25">
      <c r="A6" s="197" t="s">
        <v>252</v>
      </c>
      <c r="B6" s="198">
        <v>1.89</v>
      </c>
      <c r="C6" s="200"/>
      <c r="D6" s="97"/>
      <c r="E6" s="185">
        <f>C6*D6</f>
        <v>0</v>
      </c>
      <c r="F6" s="186">
        <f>C6*B6</f>
        <v>0</v>
      </c>
      <c r="G6" s="107">
        <f>$F$69*$G$69*B6</f>
        <v>3.9308822787765583</v>
      </c>
      <c r="H6" s="98"/>
      <c r="I6" s="99"/>
      <c r="J6" s="100"/>
      <c r="K6" s="100"/>
    </row>
    <row r="7" spans="1:14" x14ac:dyDescent="0.25">
      <c r="A7" s="197" t="s">
        <v>253</v>
      </c>
      <c r="B7" s="198">
        <v>1.39</v>
      </c>
      <c r="C7" s="200"/>
      <c r="D7" s="97"/>
      <c r="E7" s="185"/>
      <c r="F7" s="186"/>
      <c r="G7" s="107"/>
      <c r="H7" s="98"/>
      <c r="I7" s="99"/>
      <c r="J7" s="100"/>
      <c r="K7" s="100"/>
    </row>
    <row r="8" spans="1:14" x14ac:dyDescent="0.25">
      <c r="A8" s="197" t="s">
        <v>254</v>
      </c>
      <c r="B8" s="198">
        <v>1.89</v>
      </c>
      <c r="C8" s="200"/>
      <c r="D8" s="97"/>
      <c r="E8" s="185">
        <f>C8*D8</f>
        <v>0</v>
      </c>
      <c r="F8" s="186">
        <f>C8*B8</f>
        <v>0</v>
      </c>
      <c r="G8" s="107">
        <f>$F$69*$G$69*B8</f>
        <v>3.9308822787765583</v>
      </c>
      <c r="H8" s="111"/>
      <c r="I8" s="99"/>
      <c r="J8" s="100"/>
      <c r="K8" s="100"/>
    </row>
    <row r="9" spans="1:14" x14ac:dyDescent="0.25">
      <c r="A9" s="197" t="s">
        <v>255</v>
      </c>
      <c r="B9" s="198">
        <v>2.23</v>
      </c>
      <c r="C9" s="200"/>
      <c r="D9" s="97"/>
      <c r="E9" s="185">
        <f>C9*D9</f>
        <v>0</v>
      </c>
      <c r="F9" s="186">
        <f>C9*B9</f>
        <v>0</v>
      </c>
      <c r="G9" s="107">
        <f>$F$69*$G$69*B9</f>
        <v>4.6380251225776323</v>
      </c>
      <c r="H9" s="98"/>
      <c r="I9" s="99"/>
      <c r="J9" s="100"/>
      <c r="K9" s="100"/>
    </row>
    <row r="10" spans="1:14" x14ac:dyDescent="0.25">
      <c r="A10" s="197" t="s">
        <v>257</v>
      </c>
      <c r="B10" s="198">
        <v>2.13</v>
      </c>
      <c r="C10" s="200"/>
      <c r="D10" s="97"/>
      <c r="E10" s="185"/>
      <c r="F10" s="186"/>
      <c r="G10" s="107"/>
      <c r="H10" s="98"/>
      <c r="I10" s="99"/>
      <c r="J10" s="100"/>
      <c r="K10" s="100"/>
    </row>
    <row r="11" spans="1:14" x14ac:dyDescent="0.25">
      <c r="A11" s="197" t="s">
        <v>256</v>
      </c>
      <c r="B11" s="198">
        <v>2.31</v>
      </c>
      <c r="C11" s="200"/>
      <c r="D11" s="97"/>
      <c r="E11" s="185">
        <f>C11*D11</f>
        <v>0</v>
      </c>
      <c r="F11" s="186">
        <f t="shared" ref="F11:F24" si="0">C11*B11</f>
        <v>0</v>
      </c>
      <c r="G11" s="107">
        <f t="shared" ref="G11:G24" si="1">$F$69*$G$69*B11</f>
        <v>4.8044116740602378</v>
      </c>
      <c r="H11" s="98"/>
      <c r="I11" s="99"/>
      <c r="J11" s="100"/>
      <c r="K11" s="100"/>
    </row>
    <row r="12" spans="1:14" x14ac:dyDescent="0.25">
      <c r="A12" s="197" t="s">
        <v>258</v>
      </c>
      <c r="B12" s="198">
        <v>2.62</v>
      </c>
      <c r="C12" s="200"/>
      <c r="D12" s="97"/>
      <c r="E12" s="185">
        <f>C12*D12</f>
        <v>0</v>
      </c>
      <c r="F12" s="186">
        <f t="shared" si="0"/>
        <v>0</v>
      </c>
      <c r="G12" s="107">
        <f t="shared" si="1"/>
        <v>5.4491595610553354</v>
      </c>
      <c r="H12" s="98"/>
      <c r="I12" s="99"/>
      <c r="J12" s="100"/>
      <c r="K12" s="100"/>
    </row>
    <row r="13" spans="1:14" x14ac:dyDescent="0.25">
      <c r="A13" s="197" t="s">
        <v>259</v>
      </c>
      <c r="B13" s="198">
        <v>2.48</v>
      </c>
      <c r="C13" s="200"/>
      <c r="D13" s="97"/>
      <c r="E13" s="185"/>
      <c r="F13" s="186">
        <f t="shared" si="0"/>
        <v>0</v>
      </c>
      <c r="G13" s="107">
        <f t="shared" si="1"/>
        <v>5.1579830959607751</v>
      </c>
      <c r="H13" s="98"/>
      <c r="I13" s="99"/>
      <c r="J13" s="100"/>
      <c r="K13" s="100"/>
    </row>
    <row r="14" spans="1:14" x14ac:dyDescent="0.25">
      <c r="A14" s="197" t="s">
        <v>260</v>
      </c>
      <c r="B14" s="199">
        <v>3.03</v>
      </c>
      <c r="C14" s="200"/>
      <c r="D14" s="97"/>
      <c r="E14" s="185">
        <f>C14*D14</f>
        <v>0</v>
      </c>
      <c r="F14" s="186">
        <f t="shared" si="0"/>
        <v>0</v>
      </c>
      <c r="G14" s="107">
        <f t="shared" si="1"/>
        <v>6.3018906374036883</v>
      </c>
      <c r="H14" s="98"/>
      <c r="I14" s="99"/>
      <c r="J14" s="100"/>
      <c r="K14" s="100"/>
    </row>
    <row r="15" spans="1:14" x14ac:dyDescent="0.25">
      <c r="A15" s="197" t="s">
        <v>261</v>
      </c>
      <c r="B15" s="198">
        <v>3.45</v>
      </c>
      <c r="C15" s="200"/>
      <c r="D15" s="97"/>
      <c r="E15" s="185">
        <f>C15*D15</f>
        <v>0</v>
      </c>
      <c r="F15" s="186">
        <f t="shared" si="0"/>
        <v>0</v>
      </c>
      <c r="G15" s="107">
        <f t="shared" si="1"/>
        <v>7.1754200326873692</v>
      </c>
      <c r="H15" s="98"/>
      <c r="I15" s="99"/>
      <c r="J15" s="100"/>
      <c r="K15" s="100"/>
    </row>
    <row r="16" spans="1:14" x14ac:dyDescent="0.25">
      <c r="A16" s="197" t="s">
        <v>262</v>
      </c>
      <c r="B16" s="198">
        <v>3.85</v>
      </c>
      <c r="C16" s="200"/>
      <c r="D16" s="97"/>
      <c r="E16" s="185">
        <f>C16*D16</f>
        <v>0</v>
      </c>
      <c r="F16" s="186">
        <f t="shared" si="0"/>
        <v>0</v>
      </c>
      <c r="G16" s="107">
        <f t="shared" si="1"/>
        <v>8.0073527901003967</v>
      </c>
      <c r="H16" s="98"/>
      <c r="I16" s="99"/>
      <c r="J16" s="100"/>
      <c r="K16" s="100"/>
    </row>
    <row r="17" spans="1:11" x14ac:dyDescent="0.25">
      <c r="A17" s="197" t="s">
        <v>263</v>
      </c>
      <c r="B17" s="198">
        <v>4.57</v>
      </c>
      <c r="C17" s="200"/>
      <c r="D17" s="97"/>
      <c r="E17" s="185"/>
      <c r="F17" s="186">
        <f t="shared" si="0"/>
        <v>0</v>
      </c>
      <c r="G17" s="107">
        <f t="shared" si="1"/>
        <v>9.5048317534438489</v>
      </c>
      <c r="H17" s="98"/>
      <c r="I17" s="99"/>
      <c r="J17" s="100"/>
      <c r="K17" s="100"/>
    </row>
    <row r="18" spans="1:11" x14ac:dyDescent="0.25">
      <c r="A18" s="197" t="s">
        <v>264</v>
      </c>
      <c r="B18" s="198">
        <v>5.93</v>
      </c>
      <c r="C18" s="200"/>
      <c r="D18" s="97"/>
      <c r="E18" s="185">
        <f>C18*D18</f>
        <v>0</v>
      </c>
      <c r="F18" s="186">
        <f t="shared" si="0"/>
        <v>0</v>
      </c>
      <c r="G18" s="107">
        <f t="shared" si="1"/>
        <v>12.333403128648143</v>
      </c>
      <c r="H18" s="98"/>
      <c r="I18" s="99"/>
      <c r="J18" s="100"/>
      <c r="K18" s="100"/>
    </row>
    <row r="19" spans="1:11" x14ac:dyDescent="0.25">
      <c r="A19" s="197" t="s">
        <v>265</v>
      </c>
      <c r="B19" s="198">
        <v>5.53</v>
      </c>
      <c r="C19" s="200"/>
      <c r="D19" s="97"/>
      <c r="E19" s="185">
        <f>C19*D19</f>
        <v>0</v>
      </c>
      <c r="F19" s="186">
        <f t="shared" si="0"/>
        <v>0</v>
      </c>
      <c r="G19" s="107">
        <f t="shared" si="1"/>
        <v>11.501470371235117</v>
      </c>
      <c r="H19" s="98"/>
      <c r="I19" s="99"/>
      <c r="J19" s="100"/>
      <c r="K19" s="100"/>
    </row>
    <row r="20" spans="1:11" x14ac:dyDescent="0.25">
      <c r="A20" s="197" t="s">
        <v>266</v>
      </c>
      <c r="B20" s="198">
        <v>7.23</v>
      </c>
      <c r="C20" s="200"/>
      <c r="D20" s="97"/>
      <c r="E20" s="185">
        <f>C20*D20</f>
        <v>0</v>
      </c>
      <c r="F20" s="186">
        <f t="shared" si="0"/>
        <v>0</v>
      </c>
      <c r="G20" s="107">
        <f t="shared" si="1"/>
        <v>15.037184590240486</v>
      </c>
      <c r="H20" s="98"/>
      <c r="I20" s="99"/>
      <c r="J20" s="100"/>
      <c r="K20" s="100"/>
    </row>
    <row r="21" spans="1:11" x14ac:dyDescent="0.25">
      <c r="A21" s="197" t="s">
        <v>267</v>
      </c>
      <c r="B21" s="198">
        <v>7.53</v>
      </c>
      <c r="C21" s="200"/>
      <c r="D21" s="97"/>
      <c r="E21" s="185"/>
      <c r="F21" s="186">
        <f t="shared" si="0"/>
        <v>0</v>
      </c>
      <c r="G21" s="107">
        <f t="shared" si="1"/>
        <v>15.661134158300257</v>
      </c>
      <c r="H21" s="98"/>
      <c r="I21" s="99"/>
      <c r="J21" s="100"/>
      <c r="K21" s="100"/>
    </row>
    <row r="22" spans="1:11" x14ac:dyDescent="0.25">
      <c r="A22" s="197" t="s">
        <v>268</v>
      </c>
      <c r="B22" s="198">
        <v>9.82</v>
      </c>
      <c r="C22" s="200"/>
      <c r="D22" s="97"/>
      <c r="E22" s="185">
        <f>C22*D22</f>
        <v>0</v>
      </c>
      <c r="F22" s="186">
        <f t="shared" si="0"/>
        <v>0</v>
      </c>
      <c r="G22" s="107">
        <f t="shared" si="1"/>
        <v>20.423949194489843</v>
      </c>
      <c r="H22" s="98"/>
      <c r="I22" s="99"/>
      <c r="J22" s="100"/>
      <c r="K22" s="100"/>
    </row>
    <row r="23" spans="1:11" x14ac:dyDescent="0.25">
      <c r="A23" s="197" t="s">
        <v>269</v>
      </c>
      <c r="B23" s="198">
        <v>12.1</v>
      </c>
      <c r="C23" s="200">
        <v>1.1200000000000001</v>
      </c>
      <c r="D23" s="97">
        <v>73.319999999999993</v>
      </c>
      <c r="E23" s="185">
        <f>C23*D23</f>
        <v>82.118399999999994</v>
      </c>
      <c r="F23" s="186">
        <f t="shared" si="0"/>
        <v>13.552000000000001</v>
      </c>
      <c r="G23" s="107">
        <f t="shared" si="1"/>
        <v>25.165965911744102</v>
      </c>
      <c r="H23" s="111">
        <v>43331</v>
      </c>
      <c r="I23" s="99" t="s">
        <v>126</v>
      </c>
      <c r="J23" s="100"/>
      <c r="K23" s="100"/>
    </row>
    <row r="24" spans="1:11" x14ac:dyDescent="0.25">
      <c r="A24" s="197" t="s">
        <v>270</v>
      </c>
      <c r="B24" s="198">
        <v>14.4</v>
      </c>
      <c r="C24" s="200"/>
      <c r="D24" s="97"/>
      <c r="E24" s="185">
        <f>C24*D24</f>
        <v>0</v>
      </c>
      <c r="F24" s="186">
        <f t="shared" si="0"/>
        <v>0</v>
      </c>
      <c r="G24" s="107">
        <f t="shared" si="1"/>
        <v>29.949579266869016</v>
      </c>
      <c r="H24" s="98"/>
      <c r="I24" s="99"/>
      <c r="J24" s="100"/>
      <c r="K24" s="100"/>
    </row>
    <row r="25" spans="1:11" x14ac:dyDescent="0.25">
      <c r="A25" s="197" t="s">
        <v>271</v>
      </c>
      <c r="B25" s="198">
        <v>12.4</v>
      </c>
      <c r="C25" s="200"/>
      <c r="D25" s="97"/>
      <c r="E25" s="185">
        <f t="shared" ref="E25:E46" si="2">C25*D25</f>
        <v>0</v>
      </c>
      <c r="F25" s="186">
        <f t="shared" ref="F25:F63" si="3">C25*B25</f>
        <v>0</v>
      </c>
      <c r="G25" s="107">
        <f t="shared" ref="G25:G63" si="4">$F$69*$G$69*B25</f>
        <v>25.789915479803877</v>
      </c>
      <c r="H25" s="98"/>
      <c r="I25" s="99"/>
      <c r="J25" s="100"/>
      <c r="K25" s="100"/>
    </row>
    <row r="26" spans="1:11" x14ac:dyDescent="0.25">
      <c r="A26" s="197" t="s">
        <v>272</v>
      </c>
      <c r="B26" s="198">
        <v>12.9</v>
      </c>
      <c r="C26" s="200"/>
      <c r="D26" s="97"/>
      <c r="E26" s="185">
        <f t="shared" si="2"/>
        <v>0</v>
      </c>
      <c r="F26" s="186">
        <f t="shared" si="3"/>
        <v>0</v>
      </c>
      <c r="G26" s="107">
        <f t="shared" si="4"/>
        <v>26.829831426570163</v>
      </c>
      <c r="H26" s="98"/>
      <c r="I26" s="99"/>
      <c r="J26" s="100"/>
      <c r="K26" s="100"/>
    </row>
    <row r="27" spans="1:11" x14ac:dyDescent="0.25">
      <c r="A27" s="197" t="s">
        <v>273</v>
      </c>
      <c r="B27" s="198">
        <v>15.3</v>
      </c>
      <c r="C27" s="200"/>
      <c r="D27" s="97"/>
      <c r="E27" s="185">
        <f t="shared" si="2"/>
        <v>0</v>
      </c>
      <c r="F27" s="186">
        <f t="shared" si="3"/>
        <v>0</v>
      </c>
      <c r="G27" s="107">
        <f t="shared" si="4"/>
        <v>31.821427971048333</v>
      </c>
      <c r="H27" s="98"/>
      <c r="I27" s="99"/>
      <c r="J27" s="100"/>
      <c r="K27" s="100"/>
    </row>
    <row r="28" spans="1:11" x14ac:dyDescent="0.25">
      <c r="A28" s="197" t="s">
        <v>274</v>
      </c>
      <c r="B28" s="198">
        <v>18.149999999999999</v>
      </c>
      <c r="C28" s="200"/>
      <c r="D28" s="97"/>
      <c r="E28" s="185">
        <f t="shared" si="2"/>
        <v>0</v>
      </c>
      <c r="F28" s="186">
        <f t="shared" si="3"/>
        <v>0</v>
      </c>
      <c r="G28" s="107">
        <f t="shared" si="4"/>
        <v>37.74894886761615</v>
      </c>
      <c r="H28" s="98"/>
      <c r="I28" s="99"/>
      <c r="J28" s="100"/>
      <c r="K28" s="100"/>
    </row>
    <row r="29" spans="1:11" x14ac:dyDescent="0.25">
      <c r="A29" s="197" t="s">
        <v>275</v>
      </c>
      <c r="B29" s="198">
        <v>19.350000000000001</v>
      </c>
      <c r="C29" s="200"/>
      <c r="D29" s="97"/>
      <c r="E29" s="185">
        <f t="shared" si="2"/>
        <v>0</v>
      </c>
      <c r="F29" s="186">
        <f t="shared" si="3"/>
        <v>0</v>
      </c>
      <c r="G29" s="107">
        <f t="shared" si="4"/>
        <v>40.244747139855242</v>
      </c>
      <c r="H29" s="98"/>
      <c r="I29" s="99"/>
      <c r="J29" s="100"/>
      <c r="K29" s="100"/>
    </row>
    <row r="30" spans="1:11" x14ac:dyDescent="0.25">
      <c r="A30" s="197" t="s">
        <v>276</v>
      </c>
      <c r="B30" s="198">
        <v>22</v>
      </c>
      <c r="C30" s="200"/>
      <c r="D30" s="97"/>
      <c r="E30" s="185">
        <f t="shared" si="2"/>
        <v>0</v>
      </c>
      <c r="F30" s="186">
        <f t="shared" si="3"/>
        <v>0</v>
      </c>
      <c r="G30" s="107">
        <f t="shared" si="4"/>
        <v>45.756301657716556</v>
      </c>
      <c r="H30" s="98"/>
      <c r="I30" s="99"/>
      <c r="J30" s="100"/>
      <c r="K30" s="100"/>
    </row>
    <row r="31" spans="1:11" x14ac:dyDescent="0.25">
      <c r="A31" s="197" t="s">
        <v>277</v>
      </c>
      <c r="B31" s="198">
        <v>27.15</v>
      </c>
      <c r="C31" s="200"/>
      <c r="D31" s="97"/>
      <c r="E31" s="185">
        <f t="shared" si="2"/>
        <v>0</v>
      </c>
      <c r="F31" s="186">
        <f t="shared" si="3"/>
        <v>0</v>
      </c>
      <c r="G31" s="107">
        <f t="shared" si="4"/>
        <v>56.467435909409289</v>
      </c>
      <c r="H31" s="98"/>
      <c r="I31" s="99"/>
      <c r="J31" s="100"/>
      <c r="K31" s="100"/>
    </row>
    <row r="32" spans="1:11" x14ac:dyDescent="0.25">
      <c r="A32" s="197" t="s">
        <v>278</v>
      </c>
      <c r="B32" s="198">
        <v>23.47</v>
      </c>
      <c r="C32" s="200"/>
      <c r="D32" s="97"/>
      <c r="E32" s="185">
        <f t="shared" si="2"/>
        <v>0</v>
      </c>
      <c r="F32" s="186">
        <f t="shared" si="3"/>
        <v>0</v>
      </c>
      <c r="G32" s="107">
        <f t="shared" si="4"/>
        <v>48.813654541209431</v>
      </c>
      <c r="H32" s="98"/>
      <c r="I32" s="99"/>
      <c r="J32" s="100"/>
      <c r="K32" s="100"/>
    </row>
    <row r="33" spans="1:11" x14ac:dyDescent="0.25">
      <c r="A33" s="197" t="s">
        <v>279</v>
      </c>
      <c r="B33" s="198">
        <v>27.87</v>
      </c>
      <c r="C33" s="200"/>
      <c r="D33" s="97"/>
      <c r="E33" s="185">
        <f t="shared" si="2"/>
        <v>0</v>
      </c>
      <c r="F33" s="186">
        <f t="shared" si="3"/>
        <v>0</v>
      </c>
      <c r="G33" s="107">
        <f t="shared" si="4"/>
        <v>57.964914872752743</v>
      </c>
      <c r="H33" s="98"/>
      <c r="I33" s="99"/>
      <c r="J33" s="100"/>
      <c r="K33" s="100"/>
    </row>
    <row r="34" spans="1:11" x14ac:dyDescent="0.25">
      <c r="A34" s="197" t="s">
        <v>280</v>
      </c>
      <c r="B34" s="198">
        <v>34.5</v>
      </c>
      <c r="C34" s="200"/>
      <c r="D34" s="97"/>
      <c r="E34" s="185">
        <f t="shared" si="2"/>
        <v>0</v>
      </c>
      <c r="F34" s="186">
        <f t="shared" si="3"/>
        <v>0</v>
      </c>
      <c r="G34" s="107">
        <f t="shared" si="4"/>
        <v>71.754200326873686</v>
      </c>
      <c r="H34" s="98"/>
      <c r="I34" s="99"/>
      <c r="J34" s="100"/>
      <c r="K34" s="100"/>
    </row>
    <row r="35" spans="1:11" x14ac:dyDescent="0.25">
      <c r="A35" s="197" t="s">
        <v>281</v>
      </c>
      <c r="B35" s="198">
        <v>49.43</v>
      </c>
      <c r="C35" s="200"/>
      <c r="D35" s="97"/>
      <c r="E35" s="185">
        <f t="shared" si="2"/>
        <v>0</v>
      </c>
      <c r="F35" s="186">
        <f t="shared" si="3"/>
        <v>0</v>
      </c>
      <c r="G35" s="107">
        <f t="shared" si="4"/>
        <v>102.80609049731497</v>
      </c>
      <c r="H35" s="98"/>
      <c r="I35" s="99"/>
      <c r="J35" s="100"/>
      <c r="K35" s="100"/>
    </row>
    <row r="36" spans="1:11" x14ac:dyDescent="0.25">
      <c r="A36" s="197" t="s">
        <v>282</v>
      </c>
      <c r="B36" s="198">
        <v>61.1</v>
      </c>
      <c r="C36" s="200"/>
      <c r="D36" s="97"/>
      <c r="E36" s="185">
        <f t="shared" si="2"/>
        <v>0</v>
      </c>
      <c r="F36" s="186">
        <f t="shared" si="3"/>
        <v>0</v>
      </c>
      <c r="G36" s="107">
        <f t="shared" si="4"/>
        <v>127.07772869484006</v>
      </c>
      <c r="H36" s="98"/>
      <c r="I36" s="99"/>
      <c r="J36" s="100"/>
      <c r="K36" s="100"/>
    </row>
    <row r="37" spans="1:11" x14ac:dyDescent="0.25">
      <c r="A37" s="197" t="s">
        <v>283</v>
      </c>
      <c r="B37" s="198">
        <v>1.1499999999999999</v>
      </c>
      <c r="C37" s="200"/>
      <c r="D37" s="97"/>
      <c r="E37" s="185">
        <f t="shared" si="2"/>
        <v>0</v>
      </c>
      <c r="F37" s="186">
        <f t="shared" si="3"/>
        <v>0</v>
      </c>
      <c r="G37" s="107">
        <f t="shared" si="4"/>
        <v>2.3918066775624558</v>
      </c>
      <c r="H37" s="98"/>
      <c r="I37" s="99"/>
      <c r="J37" s="100"/>
      <c r="K37" s="100"/>
    </row>
    <row r="38" spans="1:11" x14ac:dyDescent="0.25">
      <c r="A38" s="197" t="s">
        <v>284</v>
      </c>
      <c r="B38" s="198">
        <v>1.4</v>
      </c>
      <c r="C38" s="200"/>
      <c r="D38" s="97"/>
      <c r="E38" s="185">
        <f t="shared" si="2"/>
        <v>0</v>
      </c>
      <c r="F38" s="186">
        <f t="shared" si="3"/>
        <v>0</v>
      </c>
      <c r="G38" s="107">
        <f t="shared" si="4"/>
        <v>2.9117646509455986</v>
      </c>
      <c r="H38" s="98"/>
      <c r="I38" s="99"/>
      <c r="J38" s="100"/>
      <c r="K38" s="100"/>
    </row>
    <row r="39" spans="1:11" x14ac:dyDescent="0.25">
      <c r="A39" s="197" t="s">
        <v>285</v>
      </c>
      <c r="B39" s="198">
        <v>7.82</v>
      </c>
      <c r="C39" s="200"/>
      <c r="D39" s="97"/>
      <c r="E39" s="185">
        <f t="shared" si="2"/>
        <v>0</v>
      </c>
      <c r="F39" s="186">
        <f t="shared" si="3"/>
        <v>0</v>
      </c>
      <c r="G39" s="107">
        <f t="shared" si="4"/>
        <v>16.264285407424701</v>
      </c>
      <c r="H39" s="98"/>
      <c r="I39" s="99"/>
      <c r="J39" s="100"/>
      <c r="K39" s="100"/>
    </row>
    <row r="40" spans="1:11" x14ac:dyDescent="0.25">
      <c r="A40" s="197" t="s">
        <v>286</v>
      </c>
      <c r="B40" s="198">
        <v>1.98</v>
      </c>
      <c r="C40" s="200">
        <v>0.98</v>
      </c>
      <c r="D40" s="97">
        <v>98</v>
      </c>
      <c r="E40" s="185">
        <f t="shared" si="2"/>
        <v>96.039999999999992</v>
      </c>
      <c r="F40" s="186">
        <f t="shared" si="3"/>
        <v>1.9403999999999999</v>
      </c>
      <c r="G40" s="107">
        <f t="shared" si="4"/>
        <v>4.1180671491944896</v>
      </c>
      <c r="H40" s="111">
        <v>43331</v>
      </c>
      <c r="I40" s="99" t="s">
        <v>126</v>
      </c>
      <c r="J40" s="100"/>
      <c r="K40" s="100"/>
    </row>
    <row r="41" spans="1:11" x14ac:dyDescent="0.25">
      <c r="A41" s="197" t="s">
        <v>287</v>
      </c>
      <c r="B41" s="198">
        <v>3.03</v>
      </c>
      <c r="C41" s="200"/>
      <c r="D41" s="97"/>
      <c r="E41" s="185">
        <f t="shared" si="2"/>
        <v>0</v>
      </c>
      <c r="F41" s="186">
        <f t="shared" si="3"/>
        <v>0</v>
      </c>
      <c r="G41" s="107">
        <f t="shared" si="4"/>
        <v>6.3018906374036883</v>
      </c>
      <c r="H41" s="98"/>
      <c r="I41" s="99"/>
      <c r="J41" s="100"/>
      <c r="K41" s="100"/>
    </row>
    <row r="42" spans="1:11" x14ac:dyDescent="0.25">
      <c r="A42" s="197" t="s">
        <v>287</v>
      </c>
      <c r="B42" s="198">
        <v>3.43</v>
      </c>
      <c r="C42" s="200"/>
      <c r="D42" s="97"/>
      <c r="E42" s="195">
        <f t="shared" si="2"/>
        <v>0</v>
      </c>
      <c r="F42" s="196">
        <f t="shared" si="3"/>
        <v>0</v>
      </c>
      <c r="G42" s="108">
        <f t="shared" si="4"/>
        <v>7.1338233948167176</v>
      </c>
      <c r="H42" s="98"/>
      <c r="I42" s="99"/>
      <c r="J42" s="100"/>
      <c r="K42" s="100"/>
    </row>
    <row r="43" spans="1:11" x14ac:dyDescent="0.25">
      <c r="A43" s="197" t="s">
        <v>288</v>
      </c>
      <c r="B43" s="198">
        <v>3.43</v>
      </c>
      <c r="C43" s="200"/>
      <c r="D43" s="97"/>
      <c r="E43" s="195">
        <f t="shared" si="2"/>
        <v>0</v>
      </c>
      <c r="F43" s="196">
        <f t="shared" si="3"/>
        <v>0</v>
      </c>
      <c r="G43" s="108">
        <f t="shared" si="4"/>
        <v>7.1338233948167176</v>
      </c>
      <c r="H43" s="98"/>
      <c r="I43" s="99"/>
      <c r="J43" s="100"/>
      <c r="K43" s="100"/>
    </row>
    <row r="44" spans="1:11" x14ac:dyDescent="0.25">
      <c r="A44" s="197" t="s">
        <v>289</v>
      </c>
      <c r="B44" s="198">
        <v>3.83</v>
      </c>
      <c r="C44" s="200"/>
      <c r="D44" s="97"/>
      <c r="E44" s="195">
        <f t="shared" si="2"/>
        <v>0</v>
      </c>
      <c r="F44" s="196">
        <f t="shared" si="3"/>
        <v>0</v>
      </c>
      <c r="G44" s="108">
        <f t="shared" si="4"/>
        <v>7.9657561522297451</v>
      </c>
      <c r="H44" s="98"/>
      <c r="I44" s="99"/>
      <c r="J44" s="100"/>
      <c r="K44" s="100"/>
    </row>
    <row r="45" spans="1:11" x14ac:dyDescent="0.25">
      <c r="A45" s="197" t="s">
        <v>290</v>
      </c>
      <c r="B45" s="198">
        <v>4.55</v>
      </c>
      <c r="C45" s="200"/>
      <c r="D45" s="97"/>
      <c r="E45" s="195">
        <f t="shared" si="2"/>
        <v>0</v>
      </c>
      <c r="F45" s="196">
        <f t="shared" si="3"/>
        <v>0</v>
      </c>
      <c r="G45" s="108">
        <f t="shared" si="4"/>
        <v>9.4632351155731964</v>
      </c>
      <c r="H45" s="98"/>
      <c r="I45" s="99"/>
      <c r="J45" s="100"/>
      <c r="K45" s="100"/>
    </row>
    <row r="46" spans="1:11" x14ac:dyDescent="0.25">
      <c r="A46" s="197" t="s">
        <v>291</v>
      </c>
      <c r="B46" s="198">
        <v>5.15</v>
      </c>
      <c r="C46" s="200"/>
      <c r="D46" s="97"/>
      <c r="E46" s="195">
        <f t="shared" si="2"/>
        <v>0</v>
      </c>
      <c r="F46" s="196">
        <f t="shared" si="3"/>
        <v>0</v>
      </c>
      <c r="G46" s="108">
        <f t="shared" si="4"/>
        <v>10.711134251692739</v>
      </c>
      <c r="H46" s="98"/>
      <c r="I46" s="99"/>
      <c r="J46" s="100"/>
      <c r="K46" s="100"/>
    </row>
    <row r="47" spans="1:11" x14ac:dyDescent="0.25">
      <c r="A47" s="197" t="s">
        <v>292</v>
      </c>
      <c r="B47" s="198">
        <v>5.75</v>
      </c>
      <c r="C47" s="200"/>
      <c r="D47" s="97"/>
      <c r="E47" s="185">
        <f>C47*D47</f>
        <v>0</v>
      </c>
      <c r="F47" s="196">
        <f t="shared" si="3"/>
        <v>0</v>
      </c>
      <c r="G47" s="108">
        <f t="shared" si="4"/>
        <v>11.959033387812282</v>
      </c>
      <c r="H47" s="98"/>
      <c r="I47" s="99"/>
      <c r="J47" s="100"/>
      <c r="K47" s="100"/>
    </row>
    <row r="48" spans="1:11" x14ac:dyDescent="0.25">
      <c r="A48" s="197" t="s">
        <v>293</v>
      </c>
      <c r="B48" s="198">
        <v>5.52</v>
      </c>
      <c r="C48" s="200"/>
      <c r="D48" s="97"/>
      <c r="E48" s="195">
        <f t="shared" ref="E48:E66" si="5">C48*D48</f>
        <v>0</v>
      </c>
      <c r="F48" s="196">
        <f t="shared" si="3"/>
        <v>0</v>
      </c>
      <c r="G48" s="108">
        <f t="shared" si="4"/>
        <v>11.48067205229979</v>
      </c>
      <c r="H48" s="98"/>
      <c r="I48" s="99"/>
      <c r="J48" s="100"/>
      <c r="K48" s="100"/>
    </row>
    <row r="49" spans="1:11" x14ac:dyDescent="0.25">
      <c r="A49" s="197" t="s">
        <v>294</v>
      </c>
      <c r="B49" s="198">
        <v>7.22</v>
      </c>
      <c r="C49" s="200"/>
      <c r="D49" s="97"/>
      <c r="E49" s="195">
        <f t="shared" si="5"/>
        <v>0</v>
      </c>
      <c r="F49" s="196">
        <f t="shared" si="3"/>
        <v>0</v>
      </c>
      <c r="G49" s="108">
        <f t="shared" si="4"/>
        <v>15.016386271305159</v>
      </c>
      <c r="H49" s="98"/>
      <c r="I49" s="99"/>
      <c r="J49" s="100"/>
      <c r="K49" s="100"/>
    </row>
    <row r="50" spans="1:11" x14ac:dyDescent="0.25">
      <c r="A50" s="197" t="s">
        <v>295</v>
      </c>
      <c r="B50" s="198">
        <v>7.51</v>
      </c>
      <c r="C50" s="201"/>
      <c r="D50" s="38"/>
      <c r="E50" s="195">
        <f t="shared" si="5"/>
        <v>0</v>
      </c>
      <c r="F50" s="196">
        <f t="shared" si="3"/>
        <v>0</v>
      </c>
      <c r="G50" s="108">
        <f t="shared" si="4"/>
        <v>15.619537520429605</v>
      </c>
      <c r="H50" s="60"/>
      <c r="I50" s="54"/>
      <c r="J50" s="64"/>
      <c r="K50" s="64"/>
    </row>
    <row r="51" spans="1:11" x14ac:dyDescent="0.25">
      <c r="A51" s="197" t="s">
        <v>296</v>
      </c>
      <c r="B51" s="198">
        <v>8.57</v>
      </c>
      <c r="C51" s="201"/>
      <c r="D51" s="38"/>
      <c r="E51" s="195">
        <f t="shared" si="5"/>
        <v>0</v>
      </c>
      <c r="F51" s="196">
        <f t="shared" si="3"/>
        <v>0</v>
      </c>
      <c r="G51" s="108">
        <f t="shared" si="4"/>
        <v>17.824159327574129</v>
      </c>
      <c r="H51" s="60"/>
      <c r="I51" s="54"/>
      <c r="J51" s="64"/>
      <c r="K51" s="64"/>
    </row>
    <row r="52" spans="1:11" x14ac:dyDescent="0.25">
      <c r="A52" s="197" t="s">
        <v>297</v>
      </c>
      <c r="B52" s="198">
        <v>6.99</v>
      </c>
      <c r="C52" s="201"/>
      <c r="D52" s="38"/>
      <c r="E52" s="195">
        <f t="shared" si="5"/>
        <v>0</v>
      </c>
      <c r="F52" s="196">
        <f t="shared" si="3"/>
        <v>0</v>
      </c>
      <c r="G52" s="108">
        <f t="shared" si="4"/>
        <v>14.538024935792668</v>
      </c>
      <c r="H52" s="60"/>
      <c r="I52" s="54"/>
      <c r="J52" s="64"/>
      <c r="K52" s="64"/>
    </row>
    <row r="53" spans="1:11" x14ac:dyDescent="0.25">
      <c r="A53" s="197" t="s">
        <v>298</v>
      </c>
      <c r="B53" s="198">
        <v>9.17</v>
      </c>
      <c r="C53" s="201"/>
      <c r="D53" s="38"/>
      <c r="E53" s="195">
        <f t="shared" si="5"/>
        <v>0</v>
      </c>
      <c r="F53" s="196">
        <f t="shared" si="3"/>
        <v>0</v>
      </c>
      <c r="G53" s="108">
        <f t="shared" si="4"/>
        <v>19.072058463693672</v>
      </c>
      <c r="H53" s="60"/>
      <c r="I53" s="54"/>
      <c r="J53" s="64"/>
      <c r="K53" s="64"/>
    </row>
    <row r="54" spans="1:11" x14ac:dyDescent="0.25">
      <c r="A54" s="197" t="s">
        <v>299</v>
      </c>
      <c r="B54" s="198">
        <v>8.94</v>
      </c>
      <c r="C54" s="201"/>
      <c r="D54" s="38"/>
      <c r="E54" s="195">
        <f t="shared" si="5"/>
        <v>0</v>
      </c>
      <c r="F54" s="196">
        <f t="shared" si="3"/>
        <v>0</v>
      </c>
      <c r="G54" s="108">
        <f t="shared" si="4"/>
        <v>18.59369712818118</v>
      </c>
      <c r="H54" s="60"/>
      <c r="I54" s="54"/>
      <c r="J54" s="64"/>
      <c r="K54" s="64"/>
    </row>
    <row r="55" spans="1:11" x14ac:dyDescent="0.25">
      <c r="A55" s="197" t="s">
        <v>300</v>
      </c>
      <c r="B55" s="198">
        <v>11.33</v>
      </c>
      <c r="C55" s="201"/>
      <c r="D55" s="38"/>
      <c r="E55" s="195">
        <f t="shared" si="5"/>
        <v>0</v>
      </c>
      <c r="F55" s="196">
        <f t="shared" si="3"/>
        <v>0</v>
      </c>
      <c r="G55" s="108">
        <f t="shared" si="4"/>
        <v>23.564495353724023</v>
      </c>
      <c r="H55" s="60"/>
      <c r="I55" s="54"/>
      <c r="J55" s="64"/>
      <c r="K55" s="64"/>
    </row>
    <row r="56" spans="1:11" x14ac:dyDescent="0.25">
      <c r="A56" s="197" t="s">
        <v>301</v>
      </c>
      <c r="B56" s="198">
        <v>10.78</v>
      </c>
      <c r="C56" s="201"/>
      <c r="D56" s="38"/>
      <c r="E56" s="195">
        <f t="shared" si="5"/>
        <v>0</v>
      </c>
      <c r="F56" s="196">
        <f t="shared" si="3"/>
        <v>0</v>
      </c>
      <c r="G56" s="108">
        <f t="shared" si="4"/>
        <v>22.420587812281109</v>
      </c>
      <c r="H56" s="60"/>
      <c r="I56" s="54"/>
      <c r="J56" s="64"/>
      <c r="K56" s="64"/>
    </row>
    <row r="57" spans="1:11" x14ac:dyDescent="0.25">
      <c r="A57" s="197" t="s">
        <v>303</v>
      </c>
      <c r="B57" s="198">
        <v>12.4</v>
      </c>
      <c r="C57" s="201"/>
      <c r="D57" s="38"/>
      <c r="E57" s="195">
        <f t="shared" si="5"/>
        <v>0</v>
      </c>
      <c r="F57" s="196">
        <f t="shared" si="3"/>
        <v>0</v>
      </c>
      <c r="G57" s="108">
        <f t="shared" si="4"/>
        <v>25.789915479803877</v>
      </c>
      <c r="H57" s="60"/>
      <c r="I57" s="54"/>
      <c r="J57" s="64"/>
      <c r="K57" s="64"/>
    </row>
    <row r="58" spans="1:11" x14ac:dyDescent="0.25">
      <c r="A58" s="197" t="s">
        <v>302</v>
      </c>
      <c r="B58" s="198">
        <v>15.32</v>
      </c>
      <c r="C58" s="201"/>
      <c r="D58" s="38"/>
      <c r="E58" s="195">
        <f t="shared" si="5"/>
        <v>0</v>
      </c>
      <c r="F58" s="196">
        <f t="shared" si="3"/>
        <v>0</v>
      </c>
      <c r="G58" s="108">
        <f t="shared" si="4"/>
        <v>31.86302460891898</v>
      </c>
      <c r="H58" s="60"/>
      <c r="I58" s="54"/>
      <c r="J58" s="64"/>
      <c r="K58" s="64"/>
    </row>
    <row r="59" spans="1:11" x14ac:dyDescent="0.25">
      <c r="A59" s="197" t="s">
        <v>304</v>
      </c>
      <c r="B59" s="198">
        <v>19.079999999999998</v>
      </c>
      <c r="C59" s="201"/>
      <c r="D59" s="38"/>
      <c r="E59" s="195">
        <f t="shared" si="5"/>
        <v>0</v>
      </c>
      <c r="F59" s="196">
        <f t="shared" si="3"/>
        <v>0</v>
      </c>
      <c r="G59" s="108">
        <f t="shared" si="4"/>
        <v>39.683192528601445</v>
      </c>
      <c r="H59" s="60"/>
      <c r="I59" s="54"/>
      <c r="J59" s="64"/>
      <c r="K59" s="64"/>
    </row>
    <row r="60" spans="1:11" x14ac:dyDescent="0.25">
      <c r="A60" s="197" t="s">
        <v>305</v>
      </c>
      <c r="B60" s="198">
        <v>18.54</v>
      </c>
      <c r="C60" s="201"/>
      <c r="D60" s="38"/>
      <c r="E60" s="195">
        <f t="shared" si="5"/>
        <v>0</v>
      </c>
      <c r="F60" s="196">
        <f t="shared" si="3"/>
        <v>0</v>
      </c>
      <c r="G60" s="108">
        <f t="shared" si="4"/>
        <v>38.560083306093858</v>
      </c>
      <c r="H60" s="60"/>
      <c r="I60" s="54"/>
      <c r="J60" s="64"/>
      <c r="K60" s="64"/>
    </row>
    <row r="61" spans="1:11" x14ac:dyDescent="0.25">
      <c r="A61" s="197" t="s">
        <v>306</v>
      </c>
      <c r="B61" s="198">
        <v>19.399999999999999</v>
      </c>
      <c r="C61" s="201"/>
      <c r="D61" s="38"/>
      <c r="E61" s="195">
        <f t="shared" si="5"/>
        <v>0</v>
      </c>
      <c r="F61" s="196">
        <f t="shared" si="3"/>
        <v>0</v>
      </c>
      <c r="G61" s="108">
        <f t="shared" si="4"/>
        <v>40.348738734531864</v>
      </c>
      <c r="H61" s="60"/>
      <c r="I61" s="54"/>
      <c r="J61" s="64"/>
      <c r="K61" s="64"/>
    </row>
    <row r="62" spans="1:11" x14ac:dyDescent="0.25">
      <c r="A62" s="197" t="s">
        <v>307</v>
      </c>
      <c r="B62" s="198">
        <v>18.559999999999999</v>
      </c>
      <c r="C62" s="201"/>
      <c r="D62" s="38"/>
      <c r="E62" s="195">
        <f t="shared" si="5"/>
        <v>0</v>
      </c>
      <c r="F62" s="196">
        <f t="shared" si="3"/>
        <v>0</v>
      </c>
      <c r="G62" s="108">
        <f t="shared" si="4"/>
        <v>38.601679943964506</v>
      </c>
      <c r="H62" s="60"/>
      <c r="I62" s="54"/>
      <c r="J62" s="64"/>
      <c r="K62" s="64"/>
    </row>
    <row r="63" spans="1:11" x14ac:dyDescent="0.25">
      <c r="A63" s="197" t="s">
        <v>308</v>
      </c>
      <c r="B63" s="198">
        <v>24.4</v>
      </c>
      <c r="C63" s="201"/>
      <c r="D63" s="38"/>
      <c r="E63" s="195">
        <f t="shared" si="5"/>
        <v>0</v>
      </c>
      <c r="F63" s="196">
        <f t="shared" si="3"/>
        <v>0</v>
      </c>
      <c r="G63" s="108">
        <f t="shared" si="4"/>
        <v>50.747898202194719</v>
      </c>
      <c r="H63" s="60"/>
      <c r="I63" s="54"/>
      <c r="J63" s="64"/>
      <c r="K63" s="64"/>
    </row>
    <row r="64" spans="1:11" x14ac:dyDescent="0.25">
      <c r="A64" s="197" t="s">
        <v>309</v>
      </c>
      <c r="B64" s="198">
        <v>34.299999999999997</v>
      </c>
      <c r="C64" s="201"/>
      <c r="D64" s="38"/>
      <c r="E64" s="195">
        <f t="shared" si="5"/>
        <v>0</v>
      </c>
      <c r="F64" s="196">
        <f>C64*B64</f>
        <v>0</v>
      </c>
      <c r="G64" s="108">
        <f>$F$69*$G$69*B64</f>
        <v>71.338233948167172</v>
      </c>
      <c r="H64" s="60"/>
      <c r="I64" s="54"/>
      <c r="J64" s="64"/>
      <c r="K64" s="64"/>
    </row>
    <row r="65" spans="1:11" x14ac:dyDescent="0.25">
      <c r="A65" s="197" t="s">
        <v>246</v>
      </c>
      <c r="B65" s="198"/>
      <c r="C65" s="201"/>
      <c r="D65" s="38"/>
      <c r="E65" s="195">
        <f t="shared" si="5"/>
        <v>0</v>
      </c>
      <c r="F65" s="196">
        <f>C65*B65</f>
        <v>0</v>
      </c>
      <c r="G65" s="108">
        <f>$F$69*$G$69*B65</f>
        <v>0</v>
      </c>
      <c r="H65" s="60"/>
      <c r="I65" s="54"/>
      <c r="J65" s="64"/>
      <c r="K65" s="64"/>
    </row>
    <row r="66" spans="1:11" ht="13.5" customHeight="1" x14ac:dyDescent="0.25">
      <c r="A66" s="197" t="s">
        <v>246</v>
      </c>
      <c r="B66" s="198"/>
      <c r="C66" s="201"/>
      <c r="D66" s="38"/>
      <c r="E66" s="195">
        <f t="shared" si="5"/>
        <v>0</v>
      </c>
      <c r="F66" s="196">
        <f>C66*B66</f>
        <v>0</v>
      </c>
      <c r="G66" s="108">
        <f>$F$69*$G$69*B66</f>
        <v>0</v>
      </c>
      <c r="H66" s="60"/>
      <c r="I66" s="54"/>
      <c r="J66" s="64"/>
      <c r="K66" s="64"/>
    </row>
    <row r="67" spans="1:11" ht="16.5" customHeight="1" x14ac:dyDescent="0.25">
      <c r="A67" s="117"/>
      <c r="B67" s="118"/>
      <c r="C67" s="41"/>
      <c r="D67" s="42"/>
      <c r="E67" s="42"/>
      <c r="F67" s="45" t="s">
        <v>121</v>
      </c>
      <c r="G67" s="109" t="s">
        <v>123</v>
      </c>
      <c r="H67" s="59"/>
      <c r="I67" s="53"/>
      <c r="J67" s="100" t="s">
        <v>466</v>
      </c>
      <c r="K67" s="65"/>
    </row>
    <row r="68" spans="1:11" ht="15.75" x14ac:dyDescent="0.25">
      <c r="A68" s="117"/>
      <c r="B68" s="118"/>
      <c r="C68" s="41"/>
      <c r="D68" s="42"/>
      <c r="E68" s="42"/>
      <c r="F68" s="46" t="s">
        <v>120</v>
      </c>
      <c r="G68" s="110" t="s">
        <v>124</v>
      </c>
      <c r="H68" s="60"/>
      <c r="I68" s="54"/>
      <c r="J68" s="64"/>
      <c r="K68" s="64"/>
    </row>
    <row r="69" spans="1:11" ht="15.75" x14ac:dyDescent="0.25">
      <c r="A69" s="117"/>
      <c r="B69" s="118"/>
      <c r="C69" s="41" t="s">
        <v>118</v>
      </c>
      <c r="D69" s="42">
        <f>SUM(D2:D68)</f>
        <v>171.32</v>
      </c>
      <c r="E69" s="119">
        <f>SUM(E2:E68)</f>
        <v>178.15839999999997</v>
      </c>
      <c r="F69" s="43">
        <f>$E$69/$D$69</f>
        <v>1.0399159467662853</v>
      </c>
      <c r="G69" s="110" t="s">
        <v>119</v>
      </c>
      <c r="H69" s="59"/>
      <c r="I69" s="53"/>
      <c r="J69" s="65"/>
      <c r="K69" s="65"/>
    </row>
    <row r="70" spans="1:11" x14ac:dyDescent="0.25">
      <c r="A70" s="117"/>
      <c r="B70" s="118"/>
    </row>
    <row r="71" spans="1:11" x14ac:dyDescent="0.25">
      <c r="A71" t="s">
        <v>156</v>
      </c>
    </row>
    <row r="73" spans="1:11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</row>
    <row r="75" spans="1:11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</row>
    <row r="77" spans="1:11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</row>
    <row r="79" spans="1:11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</row>
    <row r="81" spans="1:11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</row>
    <row r="83" spans="1:11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</row>
    <row r="85" spans="1:11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</row>
    <row r="87" spans="1:11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</row>
    <row r="89" spans="1:11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</row>
    <row r="91" spans="1:11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</row>
    <row r="93" spans="1:11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</row>
    <row r="95" spans="1:11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</row>
    <row r="97" spans="1:11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</row>
    <row r="99" spans="1:11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</row>
    <row r="101" spans="1:11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</row>
    <row r="103" spans="1:11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</row>
    <row r="105" spans="1:11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</row>
    <row r="107" spans="1:11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</row>
    <row r="109" spans="1:11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</row>
    <row r="111" spans="1:11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</row>
    <row r="113" spans="1:11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</row>
    <row r="115" spans="1:11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</row>
    <row r="117" spans="1:11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</row>
    <row r="119" spans="1:11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</row>
    <row r="121" spans="1:11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</row>
    <row r="123" spans="1:11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</row>
    <row r="125" spans="1:11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</row>
    <row r="127" spans="1:11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</row>
    <row r="129" spans="1:11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</row>
    <row r="131" spans="1:11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</row>
    <row r="133" spans="1:11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</row>
    <row r="135" spans="1:11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</row>
    <row r="137" spans="1:11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</row>
    <row r="139" spans="1:11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</row>
    <row r="141" spans="1:11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</row>
    <row r="143" spans="1:11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</row>
    <row r="145" spans="1:11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</row>
    <row r="147" spans="1:11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</row>
    <row r="149" spans="1:11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</row>
    <row r="151" spans="1:11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</row>
    <row r="153" spans="1:11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</row>
    <row r="155" spans="1:11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</row>
    <row r="157" spans="1:11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</row>
    <row r="159" spans="1:11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</row>
    <row r="161" spans="1:11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</row>
    <row r="163" spans="1:11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</row>
    <row r="165" spans="1:11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</row>
    <row r="167" spans="1:11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</row>
    <row r="169" spans="1:11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</row>
    <row r="171" spans="1:11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</row>
    <row r="173" spans="1:11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</row>
    <row r="175" spans="1:11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</row>
    <row r="177" spans="1:11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</row>
    <row r="179" spans="1:11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</row>
    <row r="181" spans="1:11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</row>
    <row r="183" spans="1:11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</row>
    <row r="185" spans="1:11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</row>
    <row r="187" spans="1:11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</row>
    <row r="189" spans="1:11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</row>
    <row r="191" spans="1:11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</row>
    <row r="193" spans="1:11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</row>
    <row r="195" spans="1:11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</row>
    <row r="197" spans="1:11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</row>
    <row r="199" spans="1:11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</row>
    <row r="201" spans="1:11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</row>
    <row r="203" spans="1:11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</row>
    <row r="205" spans="1:11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</row>
    <row r="207" spans="1:11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</row>
    <row r="209" spans="1:11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</row>
  </sheetData>
  <sheetProtection algorithmName="SHA-512" hashValue="h7v/uaLZ0nFOp4jqv8ccWV8pwiH9CN9C3XdarH9fJctn6wtAkJyC98sp9ZCkSMB9qaSECc0oj5zhK5O/bfXLuQ==" saltValue="+S1qneX4egxymMnoZgu5Jg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pane ySplit="1" topLeftCell="A2" activePane="bottomLeft" state="frozen"/>
      <selection pane="bottomLeft" activeCell="H14" sqref="H14"/>
    </sheetView>
  </sheetViews>
  <sheetFormatPr baseColWidth="10" defaultRowHeight="15" x14ac:dyDescent="0.25"/>
  <cols>
    <col min="1" max="1" width="17.28515625" customWidth="1"/>
    <col min="2" max="2" width="11.140625" customWidth="1"/>
    <col min="3" max="3" width="9.42578125" customWidth="1"/>
    <col min="4" max="4" width="10.140625" customWidth="1"/>
    <col min="10" max="10" width="46" customWidth="1"/>
  </cols>
  <sheetData>
    <row r="1" spans="1:11" ht="48.75" thickBot="1" x14ac:dyDescent="0.3">
      <c r="A1" s="70" t="s">
        <v>0</v>
      </c>
      <c r="B1" s="112" t="s">
        <v>310</v>
      </c>
      <c r="C1" s="120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7" t="s">
        <v>8</v>
      </c>
      <c r="I1" s="78" t="s">
        <v>125</v>
      </c>
      <c r="J1" s="125" t="s">
        <v>9</v>
      </c>
      <c r="K1" s="80" t="s">
        <v>10</v>
      </c>
    </row>
    <row r="2" spans="1:11" x14ac:dyDescent="0.25">
      <c r="A2" s="104" t="s">
        <v>311</v>
      </c>
      <c r="B2" s="141">
        <v>0.9</v>
      </c>
      <c r="C2" s="140"/>
      <c r="D2" s="97"/>
      <c r="E2" s="185">
        <f t="shared" ref="E2" si="0">C2*D2</f>
        <v>0</v>
      </c>
      <c r="F2" s="186">
        <f t="shared" ref="F2" si="1">C2*B2</f>
        <v>0</v>
      </c>
      <c r="G2" s="190">
        <f t="shared" ref="G2:G13" si="2">$F$16*$G$16*B2</f>
        <v>1.8371170662905496</v>
      </c>
      <c r="H2" s="98"/>
      <c r="I2" s="99"/>
      <c r="J2" s="100"/>
      <c r="K2" s="100"/>
    </row>
    <row r="3" spans="1:11" x14ac:dyDescent="0.25">
      <c r="A3" s="18" t="s">
        <v>312</v>
      </c>
      <c r="B3" s="142">
        <v>1.32</v>
      </c>
      <c r="C3" s="85">
        <v>1.1599999999999999</v>
      </c>
      <c r="D3" s="39">
        <v>8</v>
      </c>
      <c r="E3" s="187">
        <f t="shared" ref="E3:E13" si="3">C3*D3</f>
        <v>9.2799999999999994</v>
      </c>
      <c r="F3" s="188">
        <f t="shared" ref="F3:F13" si="4">C3*B3</f>
        <v>1.5311999999999999</v>
      </c>
      <c r="G3" s="189">
        <f t="shared" si="2"/>
        <v>2.694438363892806</v>
      </c>
      <c r="H3" s="69">
        <v>43238</v>
      </c>
      <c r="I3" s="53" t="s">
        <v>126</v>
      </c>
      <c r="J3" s="65"/>
      <c r="K3" s="65"/>
    </row>
    <row r="4" spans="1:11" x14ac:dyDescent="0.25">
      <c r="A4" s="104" t="s">
        <v>313</v>
      </c>
      <c r="B4" s="141">
        <v>1.8</v>
      </c>
      <c r="C4" s="140"/>
      <c r="D4" s="97"/>
      <c r="E4" s="185">
        <f t="shared" si="3"/>
        <v>0</v>
      </c>
      <c r="F4" s="186">
        <f t="shared" si="4"/>
        <v>0</v>
      </c>
      <c r="G4" s="190">
        <f t="shared" si="2"/>
        <v>3.6742341325810992</v>
      </c>
      <c r="H4" s="98"/>
      <c r="I4" s="99"/>
      <c r="J4" s="100"/>
      <c r="K4" s="100"/>
    </row>
    <row r="5" spans="1:11" x14ac:dyDescent="0.25">
      <c r="A5" s="18" t="s">
        <v>314</v>
      </c>
      <c r="B5" s="142">
        <v>2.38</v>
      </c>
      <c r="C5" s="85"/>
      <c r="D5" s="39"/>
      <c r="E5" s="187">
        <f t="shared" si="3"/>
        <v>0</v>
      </c>
      <c r="F5" s="188">
        <f t="shared" si="4"/>
        <v>0</v>
      </c>
      <c r="G5" s="189">
        <f t="shared" si="2"/>
        <v>4.8581540197461202</v>
      </c>
      <c r="H5" s="59"/>
      <c r="I5" s="53"/>
      <c r="J5" s="65"/>
      <c r="K5" s="65"/>
    </row>
    <row r="6" spans="1:11" x14ac:dyDescent="0.25">
      <c r="A6" s="104" t="s">
        <v>315</v>
      </c>
      <c r="B6" s="141">
        <v>3.03</v>
      </c>
      <c r="C6" s="140"/>
      <c r="D6" s="97"/>
      <c r="E6" s="185">
        <f t="shared" si="3"/>
        <v>0</v>
      </c>
      <c r="F6" s="186">
        <f t="shared" si="4"/>
        <v>0</v>
      </c>
      <c r="G6" s="190">
        <f t="shared" si="2"/>
        <v>6.1849607898448502</v>
      </c>
      <c r="H6" s="98"/>
      <c r="I6" s="99"/>
      <c r="J6" s="100"/>
      <c r="K6" s="100"/>
    </row>
    <row r="7" spans="1:11" x14ac:dyDescent="0.25">
      <c r="A7" s="18" t="s">
        <v>316</v>
      </c>
      <c r="B7" s="142">
        <v>3.74</v>
      </c>
      <c r="C7" s="85"/>
      <c r="D7" s="39"/>
      <c r="E7" s="187">
        <f t="shared" si="3"/>
        <v>0</v>
      </c>
      <c r="F7" s="188">
        <f t="shared" si="4"/>
        <v>0</v>
      </c>
      <c r="G7" s="189">
        <f t="shared" si="2"/>
        <v>7.6342420310296175</v>
      </c>
      <c r="H7" s="59"/>
      <c r="I7" s="53"/>
      <c r="J7" s="65"/>
      <c r="K7" s="65"/>
    </row>
    <row r="8" spans="1:11" x14ac:dyDescent="0.25">
      <c r="A8" s="104" t="s">
        <v>317</v>
      </c>
      <c r="B8" s="141">
        <v>4.53</v>
      </c>
      <c r="C8" s="140">
        <v>0.98</v>
      </c>
      <c r="D8" s="97">
        <v>27.45</v>
      </c>
      <c r="E8" s="185">
        <f t="shared" si="3"/>
        <v>26.901</v>
      </c>
      <c r="F8" s="186">
        <f t="shared" si="4"/>
        <v>4.4394</v>
      </c>
      <c r="G8" s="190">
        <f t="shared" si="2"/>
        <v>9.2468225669957675</v>
      </c>
      <c r="H8" s="111">
        <v>43330</v>
      </c>
      <c r="I8" s="99" t="s">
        <v>126</v>
      </c>
      <c r="J8" s="100"/>
      <c r="K8" s="100"/>
    </row>
    <row r="9" spans="1:11" x14ac:dyDescent="0.25">
      <c r="A9" s="18" t="s">
        <v>318</v>
      </c>
      <c r="B9" s="142">
        <v>6.35</v>
      </c>
      <c r="C9" s="85"/>
      <c r="D9" s="39"/>
      <c r="E9" s="187">
        <f t="shared" si="3"/>
        <v>0</v>
      </c>
      <c r="F9" s="188">
        <f t="shared" si="4"/>
        <v>0</v>
      </c>
      <c r="G9" s="189">
        <f t="shared" si="2"/>
        <v>12.96188152327221</v>
      </c>
      <c r="H9" s="59"/>
      <c r="I9" s="53"/>
      <c r="J9" s="65"/>
      <c r="K9" s="65"/>
    </row>
    <row r="10" spans="1:11" x14ac:dyDescent="0.25">
      <c r="A10" s="104" t="s">
        <v>319</v>
      </c>
      <c r="B10" s="141">
        <v>8.48</v>
      </c>
      <c r="C10" s="140"/>
      <c r="D10" s="97"/>
      <c r="E10" s="185">
        <f t="shared" si="3"/>
        <v>0</v>
      </c>
      <c r="F10" s="186">
        <f t="shared" si="4"/>
        <v>0</v>
      </c>
      <c r="G10" s="190">
        <f t="shared" si="2"/>
        <v>17.309725246826513</v>
      </c>
      <c r="H10" s="98"/>
      <c r="I10" s="99"/>
      <c r="J10" s="100"/>
      <c r="K10" s="100"/>
    </row>
    <row r="11" spans="1:11" x14ac:dyDescent="0.25">
      <c r="A11" s="18" t="s">
        <v>320</v>
      </c>
      <c r="B11" s="142">
        <v>10.9</v>
      </c>
      <c r="C11" s="85"/>
      <c r="D11" s="39"/>
      <c r="E11" s="187">
        <f t="shared" si="3"/>
        <v>0</v>
      </c>
      <c r="F11" s="188">
        <f t="shared" si="4"/>
        <v>0</v>
      </c>
      <c r="G11" s="189">
        <f t="shared" si="2"/>
        <v>22.249528913963324</v>
      </c>
      <c r="H11" s="59"/>
      <c r="I11" s="53"/>
      <c r="J11" s="65"/>
      <c r="K11" s="65"/>
    </row>
    <row r="12" spans="1:11" x14ac:dyDescent="0.25">
      <c r="A12" s="104" t="s">
        <v>321</v>
      </c>
      <c r="B12" s="141">
        <v>16.72</v>
      </c>
      <c r="C12" s="140"/>
      <c r="D12" s="97"/>
      <c r="E12" s="185">
        <f t="shared" si="3"/>
        <v>0</v>
      </c>
      <c r="F12" s="186">
        <f t="shared" si="4"/>
        <v>0</v>
      </c>
      <c r="G12" s="190">
        <f t="shared" si="2"/>
        <v>34.129552609308874</v>
      </c>
      <c r="H12" s="98"/>
      <c r="I12" s="99"/>
      <c r="J12" s="100"/>
      <c r="K12" s="100"/>
    </row>
    <row r="13" spans="1:11" x14ac:dyDescent="0.25">
      <c r="A13" s="18" t="s">
        <v>322</v>
      </c>
      <c r="B13" s="142">
        <v>23.68</v>
      </c>
      <c r="C13" s="85"/>
      <c r="D13" s="39"/>
      <c r="E13" s="187">
        <f t="shared" si="3"/>
        <v>0</v>
      </c>
      <c r="F13" s="188">
        <f t="shared" si="4"/>
        <v>0</v>
      </c>
      <c r="G13" s="189">
        <f t="shared" si="2"/>
        <v>48.336591255289129</v>
      </c>
      <c r="H13" s="59"/>
      <c r="I13" s="53"/>
      <c r="J13" s="65"/>
      <c r="K13" s="65"/>
    </row>
    <row r="14" spans="1:11" x14ac:dyDescent="0.25">
      <c r="A14" s="117"/>
      <c r="B14" s="118"/>
      <c r="C14" s="41"/>
      <c r="D14" s="42"/>
      <c r="E14" s="42"/>
      <c r="F14" s="45" t="s">
        <v>121</v>
      </c>
      <c r="G14" s="109" t="s">
        <v>123</v>
      </c>
      <c r="H14" s="100" t="s">
        <v>466</v>
      </c>
      <c r="I14" s="99"/>
      <c r="J14" s="62"/>
      <c r="K14" s="100"/>
    </row>
    <row r="15" spans="1:11" ht="15.75" x14ac:dyDescent="0.25">
      <c r="A15" s="117"/>
      <c r="B15" s="118"/>
      <c r="C15" s="41"/>
      <c r="D15" s="42"/>
      <c r="E15" s="42"/>
      <c r="F15" s="46" t="s">
        <v>120</v>
      </c>
      <c r="G15" s="110" t="s">
        <v>124</v>
      </c>
      <c r="H15" s="98"/>
      <c r="I15" s="99"/>
      <c r="J15" s="100"/>
      <c r="K15" s="100"/>
    </row>
    <row r="16" spans="1:11" ht="15.75" x14ac:dyDescent="0.25">
      <c r="A16" s="117"/>
      <c r="B16" s="118"/>
      <c r="C16" s="41" t="s">
        <v>118</v>
      </c>
      <c r="D16" s="42">
        <f>SUM(D2:D13)</f>
        <v>35.450000000000003</v>
      </c>
      <c r="E16" s="119">
        <f>SUM(E2:E13)</f>
        <v>36.180999999999997</v>
      </c>
      <c r="F16" s="43">
        <f>$E$16/$D$16</f>
        <v>1.0206205923836387</v>
      </c>
      <c r="G16" s="110" t="s">
        <v>119</v>
      </c>
      <c r="H16" s="98"/>
      <c r="I16" s="99"/>
      <c r="J16" s="100"/>
      <c r="K16" s="100"/>
    </row>
    <row r="17" spans="1:1" x14ac:dyDescent="0.25">
      <c r="A17" t="s">
        <v>156</v>
      </c>
    </row>
  </sheetData>
  <sheetProtection algorithmName="SHA-512" hashValue="0SrxzN8VJTvQU5fDawWaJidXpkmHMoaO+WEBRSydgzT1MXGt91pn5S3Ia9DV8aFYIYmKcF9rJBHkNXpUA/y6Qw==" saltValue="vgWcN2389GMPujORVi3FHQ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zoomScaleNormal="100" workbookViewId="0">
      <pane ySplit="1" topLeftCell="A2" activePane="bottomLeft" state="frozen"/>
      <selection activeCell="B1" sqref="B1"/>
      <selection pane="bottomLeft" activeCell="J45" sqref="J45"/>
    </sheetView>
  </sheetViews>
  <sheetFormatPr baseColWidth="10" defaultRowHeight="15" x14ac:dyDescent="0.25"/>
  <cols>
    <col min="1" max="1" width="13.5703125" customWidth="1"/>
    <col min="10" max="10" width="52.28515625" customWidth="1"/>
  </cols>
  <sheetData>
    <row r="1" spans="1:12" ht="48" customHeight="1" thickBot="1" x14ac:dyDescent="0.3">
      <c r="A1" s="70" t="s">
        <v>0</v>
      </c>
      <c r="B1" s="112" t="s">
        <v>310</v>
      </c>
      <c r="C1" s="120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8" t="s">
        <v>192</v>
      </c>
      <c r="I1" s="78" t="s">
        <v>125</v>
      </c>
      <c r="J1" s="125" t="s">
        <v>9</v>
      </c>
      <c r="K1" s="80" t="s">
        <v>10</v>
      </c>
    </row>
    <row r="2" spans="1:12" s="101" customFormat="1" x14ac:dyDescent="0.25">
      <c r="A2" s="104" t="s">
        <v>323</v>
      </c>
      <c r="B2" s="131">
        <v>0.23</v>
      </c>
      <c r="C2" s="97"/>
      <c r="D2" s="97"/>
      <c r="E2" s="185">
        <f t="shared" ref="E2:E44" si="0">C2*D2</f>
        <v>0</v>
      </c>
      <c r="F2" s="186">
        <f t="shared" ref="F2:F44" si="1">C2*B2</f>
        <v>0</v>
      </c>
      <c r="G2" s="107">
        <f t="shared" ref="G2:G37" si="2">$F$47*$G$47*B2</f>
        <v>0.39805285837926485</v>
      </c>
      <c r="H2" s="98"/>
      <c r="I2" s="99"/>
      <c r="J2" s="100"/>
      <c r="K2" s="100"/>
    </row>
    <row r="3" spans="1:12" x14ac:dyDescent="0.25">
      <c r="A3" s="18" t="s">
        <v>324</v>
      </c>
      <c r="B3" s="28">
        <v>0.4</v>
      </c>
      <c r="C3" s="39"/>
      <c r="D3" s="39"/>
      <c r="E3" s="187">
        <f t="shared" si="0"/>
        <v>0</v>
      </c>
      <c r="F3" s="188">
        <f t="shared" si="1"/>
        <v>0</v>
      </c>
      <c r="G3" s="121">
        <f t="shared" si="2"/>
        <v>0.69226584065959107</v>
      </c>
      <c r="H3" s="59"/>
      <c r="I3" s="53"/>
      <c r="J3" s="65"/>
      <c r="K3" s="65"/>
    </row>
    <row r="4" spans="1:12" s="101" customFormat="1" x14ac:dyDescent="0.25">
      <c r="A4" s="104" t="s">
        <v>325</v>
      </c>
      <c r="B4" s="115">
        <v>0.63</v>
      </c>
      <c r="C4" s="97"/>
      <c r="D4" s="97"/>
      <c r="E4" s="185">
        <f t="shared" si="0"/>
        <v>0</v>
      </c>
      <c r="F4" s="186">
        <f t="shared" si="1"/>
        <v>0</v>
      </c>
      <c r="G4" s="107">
        <f t="shared" si="2"/>
        <v>1.0903186990388558</v>
      </c>
      <c r="H4" s="102"/>
      <c r="I4" s="103"/>
      <c r="J4" s="100"/>
      <c r="K4" s="100"/>
      <c r="L4" s="132"/>
    </row>
    <row r="5" spans="1:12" x14ac:dyDescent="0.25">
      <c r="A5" s="18" t="s">
        <v>326</v>
      </c>
      <c r="B5" s="28">
        <v>0.9</v>
      </c>
      <c r="C5" s="39"/>
      <c r="D5" s="39"/>
      <c r="E5" s="187">
        <f t="shared" si="0"/>
        <v>0</v>
      </c>
      <c r="F5" s="188">
        <f t="shared" si="1"/>
        <v>0</v>
      </c>
      <c r="G5" s="121">
        <f t="shared" si="2"/>
        <v>1.5575981414840798</v>
      </c>
      <c r="H5" s="61"/>
      <c r="I5" s="55"/>
      <c r="J5" s="65"/>
      <c r="K5" s="65"/>
    </row>
    <row r="6" spans="1:12" s="101" customFormat="1" x14ac:dyDescent="0.25">
      <c r="A6" s="104" t="s">
        <v>327</v>
      </c>
      <c r="B6" s="115">
        <v>1.23</v>
      </c>
      <c r="C6" s="97"/>
      <c r="D6" s="97"/>
      <c r="E6" s="185">
        <f t="shared" si="0"/>
        <v>0</v>
      </c>
      <c r="F6" s="186">
        <f t="shared" si="1"/>
        <v>0</v>
      </c>
      <c r="G6" s="107">
        <f t="shared" si="2"/>
        <v>2.1287174600282421</v>
      </c>
      <c r="H6" s="98"/>
      <c r="I6" s="99"/>
      <c r="J6" s="100"/>
      <c r="K6" s="100"/>
    </row>
    <row r="7" spans="1:12" x14ac:dyDescent="0.25">
      <c r="A7" s="18" t="s">
        <v>328</v>
      </c>
      <c r="B7" s="28">
        <v>1.41</v>
      </c>
      <c r="C7" s="39"/>
      <c r="D7" s="39"/>
      <c r="E7" s="187">
        <f t="shared" si="0"/>
        <v>0</v>
      </c>
      <c r="F7" s="188">
        <f t="shared" si="1"/>
        <v>0</v>
      </c>
      <c r="G7" s="121">
        <f t="shared" si="2"/>
        <v>2.4402370883250581</v>
      </c>
      <c r="H7" s="59"/>
      <c r="I7" s="53"/>
      <c r="J7" s="65"/>
      <c r="K7" s="65"/>
    </row>
    <row r="8" spans="1:12" s="101" customFormat="1" x14ac:dyDescent="0.25">
      <c r="A8" s="104" t="s">
        <v>329</v>
      </c>
      <c r="B8" s="115">
        <v>1.61</v>
      </c>
      <c r="C8" s="97">
        <v>0.88</v>
      </c>
      <c r="D8" s="97">
        <v>58.53</v>
      </c>
      <c r="E8" s="185">
        <f t="shared" si="0"/>
        <v>51.506399999999999</v>
      </c>
      <c r="F8" s="186">
        <f t="shared" si="1"/>
        <v>1.4168000000000001</v>
      </c>
      <c r="G8" s="107">
        <f t="shared" si="2"/>
        <v>2.786370008654854</v>
      </c>
      <c r="H8" s="111">
        <v>43330</v>
      </c>
      <c r="I8" s="99" t="s">
        <v>126</v>
      </c>
      <c r="J8" s="100"/>
      <c r="K8" s="100"/>
    </row>
    <row r="9" spans="1:12" x14ac:dyDescent="0.25">
      <c r="A9" s="18" t="s">
        <v>330</v>
      </c>
      <c r="B9" s="28">
        <v>2.04</v>
      </c>
      <c r="C9" s="39"/>
      <c r="D9" s="39"/>
      <c r="E9" s="187">
        <f t="shared" si="0"/>
        <v>0</v>
      </c>
      <c r="F9" s="188">
        <f t="shared" si="1"/>
        <v>0</v>
      </c>
      <c r="G9" s="121">
        <f t="shared" si="2"/>
        <v>3.5305557873639142</v>
      </c>
      <c r="H9" s="59"/>
      <c r="I9" s="53"/>
      <c r="J9" s="65"/>
      <c r="K9" s="65"/>
    </row>
    <row r="10" spans="1:12" s="101" customFormat="1" x14ac:dyDescent="0.25">
      <c r="A10" s="104" t="s">
        <v>331</v>
      </c>
      <c r="B10" s="115">
        <v>2.5099999999999998</v>
      </c>
      <c r="C10" s="97"/>
      <c r="D10" s="97"/>
      <c r="E10" s="185">
        <f t="shared" si="0"/>
        <v>0</v>
      </c>
      <c r="F10" s="186">
        <f t="shared" si="1"/>
        <v>0</v>
      </c>
      <c r="G10" s="107">
        <f t="shared" si="2"/>
        <v>4.3439681501389336</v>
      </c>
      <c r="H10" s="98"/>
      <c r="I10" s="99"/>
      <c r="J10" s="100"/>
      <c r="K10" s="100"/>
    </row>
    <row r="11" spans="1:12" x14ac:dyDescent="0.25">
      <c r="A11" s="18" t="s">
        <v>332</v>
      </c>
      <c r="B11" s="28">
        <v>3.04</v>
      </c>
      <c r="C11" s="39"/>
      <c r="D11" s="39"/>
      <c r="E11" s="187">
        <f t="shared" si="0"/>
        <v>0</v>
      </c>
      <c r="F11" s="188">
        <f t="shared" si="1"/>
        <v>0</v>
      </c>
      <c r="G11" s="121">
        <f t="shared" si="2"/>
        <v>5.2612203890128919</v>
      </c>
      <c r="H11" s="59"/>
      <c r="I11" s="53"/>
      <c r="J11" s="65"/>
      <c r="K11" s="65"/>
    </row>
    <row r="12" spans="1:12" s="101" customFormat="1" x14ac:dyDescent="0.25">
      <c r="A12" s="104" t="s">
        <v>333</v>
      </c>
      <c r="B12" s="115">
        <v>3.62</v>
      </c>
      <c r="C12" s="97"/>
      <c r="D12" s="97"/>
      <c r="E12" s="185">
        <f t="shared" si="0"/>
        <v>0</v>
      </c>
      <c r="F12" s="186">
        <f t="shared" si="1"/>
        <v>0</v>
      </c>
      <c r="G12" s="107">
        <f t="shared" si="2"/>
        <v>6.2650058579692987</v>
      </c>
      <c r="H12" s="98"/>
      <c r="I12" s="99"/>
      <c r="J12" s="100"/>
      <c r="K12" s="100"/>
    </row>
    <row r="13" spans="1:12" x14ac:dyDescent="0.25">
      <c r="A13" s="18" t="s">
        <v>334</v>
      </c>
      <c r="B13" s="28">
        <v>3.93</v>
      </c>
      <c r="C13" s="39"/>
      <c r="D13" s="39"/>
      <c r="E13" s="187">
        <f t="shared" si="0"/>
        <v>0</v>
      </c>
      <c r="F13" s="188">
        <f t="shared" si="1"/>
        <v>0</v>
      </c>
      <c r="G13" s="121">
        <f t="shared" si="2"/>
        <v>6.8015118844804823</v>
      </c>
      <c r="H13" s="59"/>
      <c r="I13" s="53"/>
      <c r="J13" s="65"/>
      <c r="K13" s="65"/>
    </row>
    <row r="14" spans="1:12" s="101" customFormat="1" x14ac:dyDescent="0.25">
      <c r="A14" s="104" t="s">
        <v>335</v>
      </c>
      <c r="B14" s="115">
        <v>4.25</v>
      </c>
      <c r="C14" s="97"/>
      <c r="D14" s="97"/>
      <c r="E14" s="185">
        <f t="shared" si="0"/>
        <v>0</v>
      </c>
      <c r="F14" s="186">
        <f t="shared" si="1"/>
        <v>0</v>
      </c>
      <c r="G14" s="107">
        <f t="shared" si="2"/>
        <v>7.3553245570081547</v>
      </c>
      <c r="H14" s="98"/>
      <c r="I14" s="99"/>
      <c r="J14" s="100"/>
      <c r="K14" s="100"/>
    </row>
    <row r="15" spans="1:12" x14ac:dyDescent="0.25">
      <c r="A15" s="18" t="s">
        <v>336</v>
      </c>
      <c r="B15" s="28">
        <v>5.65</v>
      </c>
      <c r="C15" s="39"/>
      <c r="D15" s="39"/>
      <c r="E15" s="187">
        <f t="shared" si="0"/>
        <v>0</v>
      </c>
      <c r="F15" s="188">
        <f t="shared" si="1"/>
        <v>0</v>
      </c>
      <c r="G15" s="121">
        <f t="shared" si="2"/>
        <v>9.778254999316724</v>
      </c>
      <c r="H15" s="59"/>
      <c r="I15" s="53"/>
      <c r="J15" s="65"/>
      <c r="K15" s="65"/>
    </row>
    <row r="16" spans="1:12" s="101" customFormat="1" x14ac:dyDescent="0.25">
      <c r="A16" s="104" t="s">
        <v>337</v>
      </c>
      <c r="B16" s="115">
        <v>7.7</v>
      </c>
      <c r="C16" s="97"/>
      <c r="D16" s="97"/>
      <c r="E16" s="185">
        <f t="shared" si="0"/>
        <v>0</v>
      </c>
      <c r="F16" s="186">
        <f t="shared" si="1"/>
        <v>0</v>
      </c>
      <c r="G16" s="107">
        <f t="shared" si="2"/>
        <v>13.326117432697128</v>
      </c>
      <c r="H16" s="98"/>
      <c r="I16" s="99"/>
      <c r="J16" s="100"/>
      <c r="K16" s="100"/>
    </row>
    <row r="17" spans="1:11" x14ac:dyDescent="0.25">
      <c r="A17" s="18" t="s">
        <v>338</v>
      </c>
      <c r="B17" s="28">
        <v>10.050000000000001</v>
      </c>
      <c r="C17" s="39"/>
      <c r="D17" s="39"/>
      <c r="E17" s="187">
        <f t="shared" si="0"/>
        <v>0</v>
      </c>
      <c r="F17" s="188">
        <f t="shared" si="1"/>
        <v>0</v>
      </c>
      <c r="G17" s="121">
        <f t="shared" si="2"/>
        <v>17.393179246572224</v>
      </c>
      <c r="H17" s="59"/>
      <c r="I17" s="53"/>
      <c r="J17" s="65"/>
      <c r="K17" s="65"/>
    </row>
    <row r="18" spans="1:11" s="101" customFormat="1" x14ac:dyDescent="0.25">
      <c r="A18" s="104" t="s">
        <v>339</v>
      </c>
      <c r="B18" s="115">
        <v>12.72</v>
      </c>
      <c r="C18" s="97"/>
      <c r="D18" s="97"/>
      <c r="E18" s="185">
        <f t="shared" si="0"/>
        <v>0</v>
      </c>
      <c r="F18" s="186">
        <f t="shared" si="1"/>
        <v>0</v>
      </c>
      <c r="G18" s="107">
        <f t="shared" si="2"/>
        <v>22.014053732974993</v>
      </c>
      <c r="H18" s="98"/>
      <c r="I18" s="99"/>
      <c r="J18" s="100"/>
      <c r="K18" s="100"/>
    </row>
    <row r="19" spans="1:11" x14ac:dyDescent="0.25">
      <c r="A19" s="18" t="s">
        <v>340</v>
      </c>
      <c r="B19" s="28">
        <v>15.71</v>
      </c>
      <c r="C19" s="39"/>
      <c r="D19" s="39"/>
      <c r="E19" s="187">
        <f t="shared" si="0"/>
        <v>0</v>
      </c>
      <c r="F19" s="188">
        <f t="shared" si="1"/>
        <v>0</v>
      </c>
      <c r="G19" s="121">
        <f t="shared" si="2"/>
        <v>27.188740891905439</v>
      </c>
      <c r="H19" s="59"/>
      <c r="I19" s="53"/>
      <c r="J19" s="65"/>
      <c r="K19" s="65"/>
    </row>
    <row r="20" spans="1:11" s="101" customFormat="1" x14ac:dyDescent="0.25">
      <c r="A20" s="104" t="s">
        <v>341</v>
      </c>
      <c r="B20" s="115">
        <v>19.010000000000002</v>
      </c>
      <c r="C20" s="97"/>
      <c r="D20" s="97"/>
      <c r="E20" s="185">
        <f t="shared" si="0"/>
        <v>0</v>
      </c>
      <c r="F20" s="186">
        <f t="shared" si="1"/>
        <v>0</v>
      </c>
      <c r="G20" s="107">
        <f t="shared" si="2"/>
        <v>32.899934077347062</v>
      </c>
      <c r="H20" s="98"/>
      <c r="I20" s="99"/>
      <c r="J20" s="100"/>
      <c r="K20" s="100"/>
    </row>
    <row r="21" spans="1:11" x14ac:dyDescent="0.25">
      <c r="A21" s="18" t="s">
        <v>342</v>
      </c>
      <c r="B21" s="28">
        <v>22.62</v>
      </c>
      <c r="C21" s="39"/>
      <c r="D21" s="39"/>
      <c r="E21" s="187">
        <f t="shared" si="0"/>
        <v>0</v>
      </c>
      <c r="F21" s="188">
        <f t="shared" si="1"/>
        <v>0</v>
      </c>
      <c r="G21" s="121">
        <f t="shared" si="2"/>
        <v>39.147633289299876</v>
      </c>
      <c r="H21" s="59"/>
      <c r="I21" s="53"/>
      <c r="J21" s="65"/>
      <c r="K21" s="65"/>
    </row>
    <row r="22" spans="1:11" s="138" customFormat="1" x14ac:dyDescent="0.25">
      <c r="A22" s="133" t="s">
        <v>343</v>
      </c>
      <c r="B22" s="134">
        <v>26.55</v>
      </c>
      <c r="C22" s="135">
        <v>0.86</v>
      </c>
      <c r="D22" s="135">
        <v>161</v>
      </c>
      <c r="E22" s="191">
        <f t="shared" si="0"/>
        <v>138.46</v>
      </c>
      <c r="F22" s="192">
        <f t="shared" si="1"/>
        <v>22.833000000000002</v>
      </c>
      <c r="G22" s="136">
        <f t="shared" si="2"/>
        <v>45.949145173780352</v>
      </c>
      <c r="H22" s="139">
        <v>43238</v>
      </c>
      <c r="I22" s="99" t="s">
        <v>126</v>
      </c>
      <c r="J22" s="137"/>
      <c r="K22" s="137"/>
    </row>
    <row r="23" spans="1:11" x14ac:dyDescent="0.25">
      <c r="A23" s="18" t="s">
        <v>344</v>
      </c>
      <c r="B23" s="28">
        <v>30.79</v>
      </c>
      <c r="C23" s="39"/>
      <c r="D23" s="39"/>
      <c r="E23" s="187">
        <f t="shared" si="0"/>
        <v>0</v>
      </c>
      <c r="F23" s="188">
        <f t="shared" si="1"/>
        <v>0</v>
      </c>
      <c r="G23" s="121">
        <f t="shared" si="2"/>
        <v>53.287163084772018</v>
      </c>
      <c r="H23" s="59"/>
      <c r="I23" s="53"/>
      <c r="J23" s="65"/>
      <c r="K23" s="65"/>
    </row>
    <row r="24" spans="1:11" s="101" customFormat="1" x14ac:dyDescent="0.25">
      <c r="A24" s="104" t="s">
        <v>345</v>
      </c>
      <c r="B24" s="115">
        <v>35.340000000000003</v>
      </c>
      <c r="C24" s="97"/>
      <c r="D24" s="97"/>
      <c r="E24" s="185">
        <f t="shared" si="0"/>
        <v>0</v>
      </c>
      <c r="F24" s="186">
        <f t="shared" si="1"/>
        <v>0</v>
      </c>
      <c r="G24" s="107">
        <f t="shared" si="2"/>
        <v>61.161687022274869</v>
      </c>
      <c r="H24" s="98"/>
      <c r="I24" s="99"/>
      <c r="J24" s="100"/>
      <c r="K24" s="100"/>
    </row>
    <row r="25" spans="1:11" s="101" customFormat="1" x14ac:dyDescent="0.25">
      <c r="A25" s="104" t="s">
        <v>346</v>
      </c>
      <c r="B25" s="28">
        <v>40.21</v>
      </c>
      <c r="C25" s="39"/>
      <c r="D25" s="39"/>
      <c r="E25" s="187">
        <f t="shared" si="0"/>
        <v>0</v>
      </c>
      <c r="F25" s="188">
        <f t="shared" si="1"/>
        <v>0</v>
      </c>
      <c r="G25" s="121">
        <f t="shared" si="2"/>
        <v>69.590023632305389</v>
      </c>
      <c r="H25" s="59"/>
      <c r="I25" s="53"/>
      <c r="J25" s="65"/>
      <c r="K25" s="65"/>
    </row>
    <row r="26" spans="1:11" x14ac:dyDescent="0.25">
      <c r="A26" s="104" t="s">
        <v>347</v>
      </c>
      <c r="B26" s="115">
        <v>45.4</v>
      </c>
      <c r="C26" s="97"/>
      <c r="D26" s="97"/>
      <c r="E26" s="193">
        <f t="shared" si="0"/>
        <v>0</v>
      </c>
      <c r="F26" s="194">
        <f t="shared" si="1"/>
        <v>0</v>
      </c>
      <c r="G26" s="130">
        <f t="shared" si="2"/>
        <v>78.572172914863572</v>
      </c>
      <c r="H26" s="98"/>
      <c r="I26" s="99"/>
      <c r="J26" s="100"/>
      <c r="K26" s="100"/>
    </row>
    <row r="27" spans="1:11" x14ac:dyDescent="0.25">
      <c r="A27" s="18" t="s">
        <v>348</v>
      </c>
      <c r="B27" s="28">
        <v>50.89</v>
      </c>
      <c r="C27" s="39"/>
      <c r="D27" s="39"/>
      <c r="E27" s="187">
        <f t="shared" si="0"/>
        <v>0</v>
      </c>
      <c r="F27" s="188">
        <f t="shared" si="1"/>
        <v>0</v>
      </c>
      <c r="G27" s="121">
        <f t="shared" si="2"/>
        <v>88.073521577916466</v>
      </c>
      <c r="H27" s="59"/>
      <c r="I27" s="53"/>
      <c r="J27" s="65"/>
      <c r="K27" s="65"/>
    </row>
    <row r="28" spans="1:11" s="101" customFormat="1" x14ac:dyDescent="0.25">
      <c r="A28" s="104" t="s">
        <v>349</v>
      </c>
      <c r="B28" s="115">
        <v>56.71</v>
      </c>
      <c r="C28" s="97"/>
      <c r="D28" s="97"/>
      <c r="E28" s="185">
        <f t="shared" si="0"/>
        <v>0</v>
      </c>
      <c r="F28" s="186">
        <f t="shared" si="1"/>
        <v>0</v>
      </c>
      <c r="G28" s="107">
        <f t="shared" si="2"/>
        <v>98.145989559513509</v>
      </c>
      <c r="H28" s="98"/>
      <c r="I28" s="99"/>
      <c r="J28" s="100"/>
      <c r="K28" s="100"/>
    </row>
    <row r="29" spans="1:11" x14ac:dyDescent="0.25">
      <c r="A29" s="18" t="s">
        <v>350</v>
      </c>
      <c r="B29" s="28">
        <v>62.83</v>
      </c>
      <c r="C29" s="39"/>
      <c r="D29" s="39"/>
      <c r="E29" s="187">
        <f t="shared" si="0"/>
        <v>0</v>
      </c>
      <c r="F29" s="188">
        <f t="shared" si="1"/>
        <v>0</v>
      </c>
      <c r="G29" s="121">
        <f t="shared" si="2"/>
        <v>108.73765692160525</v>
      </c>
      <c r="H29" s="59"/>
      <c r="I29" s="53"/>
      <c r="J29" s="65"/>
      <c r="K29" s="65"/>
    </row>
    <row r="30" spans="1:11" s="101" customFormat="1" x14ac:dyDescent="0.25">
      <c r="A30" s="104" t="s">
        <v>351</v>
      </c>
      <c r="B30" s="115">
        <v>69.27</v>
      </c>
      <c r="C30" s="97"/>
      <c r="D30" s="97"/>
      <c r="E30" s="185">
        <f t="shared" si="0"/>
        <v>0</v>
      </c>
      <c r="F30" s="186">
        <f t="shared" si="1"/>
        <v>0</v>
      </c>
      <c r="G30" s="107">
        <f t="shared" si="2"/>
        <v>119.88313695622466</v>
      </c>
      <c r="H30" s="98"/>
      <c r="I30" s="99"/>
      <c r="J30" s="100"/>
      <c r="K30" s="100"/>
    </row>
    <row r="31" spans="1:11" x14ac:dyDescent="0.25">
      <c r="A31" s="18" t="s">
        <v>352</v>
      </c>
      <c r="B31" s="28">
        <v>76.03</v>
      </c>
      <c r="C31" s="39"/>
      <c r="D31" s="39"/>
      <c r="E31" s="187">
        <f t="shared" si="0"/>
        <v>0</v>
      </c>
      <c r="F31" s="188">
        <f t="shared" si="1"/>
        <v>0</v>
      </c>
      <c r="G31" s="121">
        <f t="shared" si="2"/>
        <v>131.58242966337176</v>
      </c>
      <c r="H31" s="59"/>
      <c r="I31" s="53"/>
      <c r="J31" s="65"/>
      <c r="K31" s="65"/>
    </row>
    <row r="32" spans="1:11" s="101" customFormat="1" x14ac:dyDescent="0.25">
      <c r="A32" s="104" t="s">
        <v>353</v>
      </c>
      <c r="B32" s="115">
        <v>90.48</v>
      </c>
      <c r="C32" s="97"/>
      <c r="D32" s="97"/>
      <c r="E32" s="185">
        <f t="shared" si="0"/>
        <v>0</v>
      </c>
      <c r="F32" s="186">
        <f t="shared" si="1"/>
        <v>0</v>
      </c>
      <c r="G32" s="107">
        <f t="shared" si="2"/>
        <v>156.5905331571995</v>
      </c>
      <c r="H32" s="98"/>
      <c r="I32" s="99"/>
      <c r="J32" s="100"/>
      <c r="K32" s="100"/>
    </row>
    <row r="33" spans="1:11" x14ac:dyDescent="0.25">
      <c r="A33" s="18" t="s">
        <v>354</v>
      </c>
      <c r="B33" s="28">
        <v>106.19</v>
      </c>
      <c r="C33" s="39"/>
      <c r="D33" s="39"/>
      <c r="E33" s="187">
        <f t="shared" si="0"/>
        <v>0</v>
      </c>
      <c r="F33" s="188">
        <f t="shared" si="1"/>
        <v>0</v>
      </c>
      <c r="G33" s="121">
        <f t="shared" si="2"/>
        <v>183.77927404910491</v>
      </c>
      <c r="H33" s="59"/>
      <c r="I33" s="53"/>
      <c r="J33" s="65"/>
      <c r="K33" s="65"/>
    </row>
    <row r="34" spans="1:11" x14ac:dyDescent="0.25">
      <c r="A34" s="104" t="s">
        <v>365</v>
      </c>
      <c r="B34" s="115">
        <v>123.15</v>
      </c>
      <c r="C34" s="97"/>
      <c r="D34" s="97"/>
      <c r="E34" s="185">
        <f t="shared" si="0"/>
        <v>0</v>
      </c>
      <c r="F34" s="186">
        <f t="shared" si="1"/>
        <v>0</v>
      </c>
      <c r="G34" s="107">
        <f t="shared" si="2"/>
        <v>213.13134569307158</v>
      </c>
      <c r="H34" s="98"/>
      <c r="I34" s="99"/>
      <c r="J34" s="100"/>
      <c r="K34" s="100"/>
    </row>
    <row r="35" spans="1:11" x14ac:dyDescent="0.25">
      <c r="A35" s="18" t="s">
        <v>355</v>
      </c>
      <c r="B35" s="28">
        <v>141.37</v>
      </c>
      <c r="C35" s="39"/>
      <c r="D35" s="39"/>
      <c r="E35" s="187">
        <f t="shared" si="0"/>
        <v>0</v>
      </c>
      <c r="F35" s="188">
        <f t="shared" si="1"/>
        <v>0</v>
      </c>
      <c r="G35" s="121">
        <f t="shared" si="2"/>
        <v>244.66405473511597</v>
      </c>
      <c r="H35" s="59"/>
      <c r="I35" s="53"/>
      <c r="J35" s="65"/>
      <c r="K35" s="65"/>
    </row>
    <row r="36" spans="1:11" x14ac:dyDescent="0.25">
      <c r="A36" s="104" t="s">
        <v>356</v>
      </c>
      <c r="B36" s="115">
        <v>160.85</v>
      </c>
      <c r="C36" s="97"/>
      <c r="D36" s="97"/>
      <c r="E36" s="185">
        <f t="shared" si="0"/>
        <v>0</v>
      </c>
      <c r="F36" s="186">
        <f t="shared" si="1"/>
        <v>0</v>
      </c>
      <c r="G36" s="107">
        <f t="shared" si="2"/>
        <v>278.37740117523805</v>
      </c>
      <c r="H36" s="98"/>
      <c r="I36" s="99"/>
      <c r="J36" s="100"/>
      <c r="K36" s="100"/>
    </row>
    <row r="37" spans="1:11" ht="15.75" x14ac:dyDescent="0.25">
      <c r="A37" s="18" t="s">
        <v>357</v>
      </c>
      <c r="B37" s="28">
        <v>181.58</v>
      </c>
      <c r="C37" s="126"/>
      <c r="D37" s="126"/>
      <c r="E37" s="187">
        <f t="shared" si="0"/>
        <v>0</v>
      </c>
      <c r="F37" s="188">
        <f t="shared" si="1"/>
        <v>0</v>
      </c>
      <c r="G37" s="121">
        <f t="shared" si="2"/>
        <v>314.25407836742136</v>
      </c>
      <c r="H37" s="127"/>
      <c r="I37" s="128"/>
      <c r="J37" s="129"/>
      <c r="K37" s="129"/>
    </row>
    <row r="38" spans="1:11" x14ac:dyDescent="0.25">
      <c r="A38" s="104" t="s">
        <v>358</v>
      </c>
      <c r="B38" s="115">
        <v>203.58</v>
      </c>
      <c r="C38" s="97"/>
      <c r="D38" s="97"/>
      <c r="E38" s="185">
        <f t="shared" si="0"/>
        <v>0</v>
      </c>
      <c r="F38" s="186">
        <f t="shared" si="1"/>
        <v>0</v>
      </c>
      <c r="G38" s="107">
        <f>$F$47*$G$47*B38</f>
        <v>352.32869960369885</v>
      </c>
      <c r="H38" s="98"/>
      <c r="I38" s="99"/>
      <c r="J38" s="100"/>
      <c r="K38" s="100"/>
    </row>
    <row r="39" spans="1:11" x14ac:dyDescent="0.25">
      <c r="A39" s="18" t="s">
        <v>359</v>
      </c>
      <c r="B39" s="28">
        <v>226.82</v>
      </c>
      <c r="C39" s="39"/>
      <c r="D39" s="39"/>
      <c r="E39" s="187">
        <f t="shared" si="0"/>
        <v>0</v>
      </c>
      <c r="F39" s="188">
        <f t="shared" si="1"/>
        <v>0</v>
      </c>
      <c r="G39" s="121">
        <f t="shared" ref="G39:G44" si="3">$F$47*$G$47*B39</f>
        <v>392.54934494602105</v>
      </c>
      <c r="H39" s="59"/>
      <c r="I39" s="53"/>
      <c r="J39" s="65"/>
      <c r="K39" s="65"/>
    </row>
    <row r="40" spans="1:11" x14ac:dyDescent="0.25">
      <c r="A40" s="104" t="s">
        <v>360</v>
      </c>
      <c r="B40" s="115">
        <v>251.33</v>
      </c>
      <c r="C40" s="97"/>
      <c r="D40" s="97"/>
      <c r="E40" s="185">
        <f t="shared" si="0"/>
        <v>0</v>
      </c>
      <c r="F40" s="186">
        <f t="shared" si="1"/>
        <v>0</v>
      </c>
      <c r="G40" s="107">
        <f t="shared" si="3"/>
        <v>434.96793433243755</v>
      </c>
      <c r="H40" s="98"/>
      <c r="I40" s="99"/>
      <c r="J40" s="100"/>
      <c r="K40" s="100"/>
    </row>
    <row r="41" spans="1:11" x14ac:dyDescent="0.25">
      <c r="A41" s="18" t="s">
        <v>361</v>
      </c>
      <c r="B41" s="28">
        <v>277.08999999999997</v>
      </c>
      <c r="C41" s="39"/>
      <c r="D41" s="39"/>
      <c r="E41" s="187">
        <f t="shared" si="0"/>
        <v>0</v>
      </c>
      <c r="F41" s="188">
        <f t="shared" si="1"/>
        <v>0</v>
      </c>
      <c r="G41" s="121">
        <f t="shared" si="3"/>
        <v>479.54985447091514</v>
      </c>
      <c r="H41" s="59"/>
      <c r="I41" s="53"/>
      <c r="J41" s="65"/>
      <c r="K41" s="65"/>
    </row>
    <row r="42" spans="1:11" x14ac:dyDescent="0.25">
      <c r="A42" s="104" t="s">
        <v>362</v>
      </c>
      <c r="B42" s="115">
        <v>304.11</v>
      </c>
      <c r="C42" s="97"/>
      <c r="D42" s="97"/>
      <c r="E42" s="185">
        <f t="shared" si="0"/>
        <v>0</v>
      </c>
      <c r="F42" s="186">
        <f t="shared" si="1"/>
        <v>0</v>
      </c>
      <c r="G42" s="107">
        <f t="shared" si="3"/>
        <v>526.31241200747058</v>
      </c>
      <c r="H42" s="98"/>
      <c r="I42" s="99"/>
      <c r="J42" s="100"/>
      <c r="K42" s="100"/>
    </row>
    <row r="43" spans="1:11" x14ac:dyDescent="0.25">
      <c r="A43" s="18" t="s">
        <v>363</v>
      </c>
      <c r="B43" s="28">
        <v>332.38</v>
      </c>
      <c r="C43" s="39"/>
      <c r="D43" s="39"/>
      <c r="E43" s="187">
        <f t="shared" si="0"/>
        <v>0</v>
      </c>
      <c r="F43" s="188">
        <f t="shared" si="1"/>
        <v>0</v>
      </c>
      <c r="G43" s="121">
        <f t="shared" si="3"/>
        <v>575.23830029608712</v>
      </c>
      <c r="H43" s="59"/>
      <c r="I43" s="53"/>
      <c r="J43" s="65"/>
      <c r="K43" s="65"/>
    </row>
    <row r="44" spans="1:11" x14ac:dyDescent="0.25">
      <c r="A44" s="104" t="s">
        <v>364</v>
      </c>
      <c r="B44" s="115">
        <v>392.7</v>
      </c>
      <c r="C44" s="97"/>
      <c r="D44" s="97"/>
      <c r="E44" s="185">
        <f t="shared" si="0"/>
        <v>0</v>
      </c>
      <c r="F44" s="186">
        <f t="shared" si="1"/>
        <v>0</v>
      </c>
      <c r="G44" s="107">
        <f t="shared" si="3"/>
        <v>679.63198906755349</v>
      </c>
      <c r="H44" s="98"/>
      <c r="I44" s="99"/>
      <c r="J44" s="100"/>
      <c r="K44" s="100"/>
    </row>
    <row r="45" spans="1:11" x14ac:dyDescent="0.25">
      <c r="A45" s="117"/>
      <c r="B45" s="123"/>
      <c r="C45" s="41"/>
      <c r="D45" s="42"/>
      <c r="E45" s="42"/>
      <c r="F45" s="45" t="s">
        <v>121</v>
      </c>
      <c r="G45" s="109" t="s">
        <v>123</v>
      </c>
      <c r="H45" s="98"/>
      <c r="I45" s="99"/>
      <c r="J45" s="100" t="s">
        <v>466</v>
      </c>
      <c r="K45" s="100"/>
    </row>
    <row r="46" spans="1:11" ht="15.75" x14ac:dyDescent="0.25">
      <c r="A46" s="117"/>
      <c r="B46" s="123"/>
      <c r="C46" s="41"/>
      <c r="D46" s="42"/>
      <c r="E46" s="42"/>
      <c r="F46" s="46" t="s">
        <v>120</v>
      </c>
      <c r="G46" s="110" t="s">
        <v>124</v>
      </c>
      <c r="H46" s="98"/>
      <c r="I46" s="99"/>
      <c r="J46" s="100"/>
      <c r="K46" s="100"/>
    </row>
    <row r="47" spans="1:11" ht="15.75" x14ac:dyDescent="0.25">
      <c r="A47" s="117"/>
      <c r="B47" s="123"/>
      <c r="C47" s="41" t="s">
        <v>118</v>
      </c>
      <c r="D47" s="42">
        <f>SUM(D2:D44)</f>
        <v>219.53</v>
      </c>
      <c r="E47" s="119">
        <f>SUM(E2:E44)</f>
        <v>189.96640000000002</v>
      </c>
      <c r="F47" s="43">
        <f>$E$47/$D$47</f>
        <v>0.86533230082448875</v>
      </c>
      <c r="G47" s="110" t="s">
        <v>119</v>
      </c>
      <c r="H47" s="98"/>
      <c r="I47" s="99"/>
      <c r="J47" s="100"/>
      <c r="K47" s="100"/>
    </row>
    <row r="48" spans="1:11" x14ac:dyDescent="0.25">
      <c r="A48" t="s">
        <v>156</v>
      </c>
    </row>
    <row r="49" spans="1:11" x14ac:dyDescent="0.25">
      <c r="A49" s="117"/>
      <c r="B49" s="118"/>
      <c r="C49" s="97"/>
      <c r="D49" s="97"/>
      <c r="E49" s="48"/>
      <c r="F49" s="34"/>
      <c r="G49" s="108"/>
      <c r="H49" s="98"/>
      <c r="I49" s="99"/>
      <c r="J49" s="100"/>
      <c r="K49" s="100"/>
    </row>
    <row r="50" spans="1:11" x14ac:dyDescent="0.25">
      <c r="A50" s="117"/>
      <c r="B50" s="118"/>
      <c r="C50" s="38"/>
      <c r="D50" s="38"/>
      <c r="E50" s="48"/>
      <c r="F50" s="34"/>
      <c r="G50" s="108"/>
      <c r="H50" s="60"/>
      <c r="I50" s="54"/>
      <c r="J50" s="64"/>
      <c r="K50" s="64"/>
    </row>
    <row r="51" spans="1:11" x14ac:dyDescent="0.25">
      <c r="A51" s="117"/>
      <c r="B51" s="118"/>
      <c r="C51" s="38"/>
      <c r="D51" s="38"/>
      <c r="E51" s="48"/>
      <c r="F51" s="34"/>
      <c r="G51" s="108"/>
      <c r="H51" s="60"/>
      <c r="I51" s="54"/>
      <c r="J51" s="64"/>
      <c r="K51" s="64"/>
    </row>
    <row r="52" spans="1:11" x14ac:dyDescent="0.25">
      <c r="A52" s="117"/>
      <c r="B52" s="118"/>
      <c r="C52" s="38"/>
      <c r="D52" s="38"/>
      <c r="E52" s="48"/>
      <c r="F52" s="34"/>
      <c r="G52" s="108"/>
      <c r="H52" s="60"/>
      <c r="I52" s="54"/>
      <c r="J52" s="64"/>
      <c r="K52" s="64"/>
    </row>
    <row r="53" spans="1:11" x14ac:dyDescent="0.25">
      <c r="A53" s="117"/>
      <c r="B53" s="118"/>
      <c r="C53" s="38"/>
      <c r="D53" s="38"/>
      <c r="E53" s="48"/>
      <c r="F53" s="34"/>
      <c r="G53" s="108"/>
      <c r="H53" s="60"/>
      <c r="I53" s="54"/>
      <c r="J53" s="64"/>
      <c r="K53" s="64"/>
    </row>
    <row r="54" spans="1:11" x14ac:dyDescent="0.25">
      <c r="A54" s="117"/>
      <c r="B54" s="118"/>
      <c r="C54" s="38"/>
      <c r="D54" s="38"/>
      <c r="E54" s="48"/>
      <c r="F54" s="34"/>
      <c r="G54" s="108"/>
      <c r="H54" s="60"/>
      <c r="I54" s="54"/>
      <c r="J54" s="64"/>
      <c r="K54" s="64"/>
    </row>
    <row r="55" spans="1:11" x14ac:dyDescent="0.25">
      <c r="A55" s="117"/>
      <c r="B55" s="118"/>
      <c r="C55" s="38"/>
      <c r="D55" s="38"/>
      <c r="E55" s="48"/>
      <c r="F55" s="34"/>
      <c r="G55" s="108"/>
      <c r="H55" s="60"/>
      <c r="I55" s="54"/>
      <c r="J55" s="64"/>
      <c r="K55" s="64"/>
    </row>
    <row r="56" spans="1:11" x14ac:dyDescent="0.25">
      <c r="A56" s="117"/>
      <c r="B56" s="118"/>
      <c r="C56" s="38"/>
      <c r="D56" s="38"/>
      <c r="E56" s="48"/>
      <c r="F56" s="34"/>
      <c r="G56" s="108"/>
      <c r="H56" s="60"/>
      <c r="I56" s="54"/>
      <c r="J56" s="64"/>
      <c r="K56" s="64"/>
    </row>
    <row r="57" spans="1:11" x14ac:dyDescent="0.25">
      <c r="A57" s="117"/>
      <c r="B57" s="118"/>
      <c r="C57" s="38"/>
      <c r="D57" s="38"/>
      <c r="E57" s="48"/>
      <c r="F57" s="34"/>
      <c r="G57" s="108"/>
      <c r="H57" s="60"/>
      <c r="I57" s="54"/>
      <c r="J57" s="64"/>
      <c r="K57" s="64"/>
    </row>
    <row r="58" spans="1:11" x14ac:dyDescent="0.25">
      <c r="A58" s="117"/>
      <c r="B58" s="118"/>
      <c r="C58" s="38"/>
      <c r="D58" s="38"/>
      <c r="E58" s="48"/>
      <c r="F58" s="34"/>
      <c r="G58" s="108"/>
      <c r="H58" s="60"/>
      <c r="I58" s="54"/>
      <c r="J58" s="64"/>
      <c r="K58" s="64"/>
    </row>
    <row r="59" spans="1:11" x14ac:dyDescent="0.25">
      <c r="A59" s="117"/>
      <c r="B59" s="118"/>
      <c r="C59" s="38"/>
      <c r="D59" s="38"/>
      <c r="E59" s="48"/>
      <c r="F59" s="34"/>
      <c r="G59" s="108"/>
      <c r="H59" s="60"/>
      <c r="I59" s="54"/>
      <c r="J59" s="64"/>
      <c r="K59" s="64"/>
    </row>
    <row r="60" spans="1:11" x14ac:dyDescent="0.25">
      <c r="A60" s="117"/>
      <c r="B60" s="118"/>
      <c r="C60" s="38"/>
      <c r="D60" s="38"/>
      <c r="E60" s="48"/>
      <c r="F60" s="34"/>
      <c r="G60" s="108"/>
      <c r="H60" s="60"/>
      <c r="I60" s="54"/>
      <c r="J60" s="64"/>
      <c r="K60" s="64"/>
    </row>
    <row r="61" spans="1:11" x14ac:dyDescent="0.25">
      <c r="A61" s="117"/>
      <c r="B61" s="118"/>
      <c r="C61" s="38"/>
      <c r="D61" s="38"/>
      <c r="E61" s="48"/>
      <c r="F61" s="34"/>
      <c r="G61" s="108"/>
      <c r="H61" s="60"/>
      <c r="I61" s="54"/>
      <c r="J61" s="64"/>
      <c r="K61" s="64"/>
    </row>
    <row r="62" spans="1:11" x14ac:dyDescent="0.25">
      <c r="A62" s="117"/>
      <c r="B62" s="118"/>
      <c r="C62" s="38"/>
      <c r="D62" s="38"/>
      <c r="E62" s="48"/>
      <c r="F62" s="34"/>
      <c r="G62" s="108"/>
      <c r="H62" s="60"/>
      <c r="I62" s="54"/>
      <c r="J62" s="64"/>
      <c r="K62" s="64"/>
    </row>
    <row r="63" spans="1:11" x14ac:dyDescent="0.25">
      <c r="A63" s="117"/>
      <c r="B63" s="118"/>
      <c r="C63" s="38"/>
      <c r="D63" s="38"/>
      <c r="E63" s="48"/>
      <c r="F63" s="34"/>
      <c r="G63" s="108"/>
      <c r="H63" s="60"/>
      <c r="I63" s="54"/>
      <c r="J63" s="64"/>
      <c r="K63" s="64"/>
    </row>
    <row r="64" spans="1:11" x14ac:dyDescent="0.25">
      <c r="A64" s="117"/>
      <c r="B64" s="118"/>
      <c r="C64" s="38"/>
      <c r="D64" s="38"/>
      <c r="E64" s="48"/>
      <c r="F64" s="34"/>
      <c r="G64" s="108"/>
      <c r="H64" s="60"/>
      <c r="I64" s="54"/>
      <c r="J64" s="64"/>
      <c r="K64" s="64"/>
    </row>
    <row r="65" spans="1:11" x14ac:dyDescent="0.25">
      <c r="A65" s="117"/>
      <c r="B65" s="118"/>
      <c r="C65" s="38"/>
      <c r="D65" s="38"/>
      <c r="E65" s="48"/>
      <c r="F65" s="34"/>
      <c r="G65" s="108"/>
      <c r="H65" s="60"/>
      <c r="I65" s="54"/>
      <c r="J65" s="64"/>
      <c r="K65" s="64"/>
    </row>
    <row r="66" spans="1:11" x14ac:dyDescent="0.25">
      <c r="A66" s="117"/>
      <c r="B66" s="118"/>
      <c r="C66" s="38"/>
      <c r="D66" s="38"/>
      <c r="E66" s="48"/>
      <c r="F66" s="34"/>
      <c r="G66" s="108"/>
      <c r="H66" s="60"/>
      <c r="I66" s="54"/>
      <c r="J66" s="64"/>
      <c r="K66" s="64"/>
    </row>
    <row r="67" spans="1:11" x14ac:dyDescent="0.25">
      <c r="A67" s="117"/>
      <c r="B67" s="118"/>
      <c r="C67" s="41"/>
      <c r="D67" s="42"/>
      <c r="E67" s="42"/>
      <c r="F67" s="45"/>
      <c r="G67" s="109"/>
      <c r="H67" s="59"/>
      <c r="I67" s="53"/>
      <c r="J67" s="65"/>
      <c r="K67" s="65"/>
    </row>
    <row r="68" spans="1:11" ht="15.75" x14ac:dyDescent="0.25">
      <c r="A68" s="117"/>
      <c r="B68" s="118"/>
      <c r="C68" s="41"/>
      <c r="D68" s="42"/>
      <c r="E68" s="42"/>
      <c r="F68" s="46"/>
      <c r="G68" s="110"/>
      <c r="H68" s="60"/>
      <c r="I68" s="54"/>
      <c r="J68" s="64"/>
      <c r="K68" s="64"/>
    </row>
    <row r="69" spans="1:11" ht="15.75" x14ac:dyDescent="0.25">
      <c r="A69" s="117"/>
      <c r="B69" s="118"/>
      <c r="C69" s="41"/>
      <c r="D69" s="42"/>
      <c r="E69" s="119"/>
      <c r="F69" s="43"/>
      <c r="G69" s="110"/>
      <c r="H69" s="59"/>
      <c r="I69" s="53"/>
      <c r="J69" s="65"/>
      <c r="K69" s="65"/>
    </row>
    <row r="70" spans="1:11" x14ac:dyDescent="0.25">
      <c r="A70" s="117"/>
      <c r="B70" s="118"/>
    </row>
    <row r="73" spans="1:11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</row>
    <row r="75" spans="1:11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</row>
    <row r="77" spans="1:11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</row>
    <row r="79" spans="1:11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</row>
    <row r="81" spans="1:11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</row>
    <row r="83" spans="1:11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</row>
    <row r="85" spans="1:11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</row>
    <row r="87" spans="1:11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</row>
    <row r="89" spans="1:11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</row>
    <row r="91" spans="1:11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</row>
    <row r="93" spans="1:11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</row>
    <row r="95" spans="1:11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</row>
    <row r="97" spans="1:11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</row>
    <row r="99" spans="1:11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</row>
    <row r="101" spans="1:11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</row>
    <row r="103" spans="1:11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</row>
    <row r="105" spans="1:11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</row>
    <row r="107" spans="1:11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</row>
    <row r="109" spans="1:11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</row>
    <row r="111" spans="1:11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</row>
    <row r="113" spans="1:11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</row>
    <row r="115" spans="1:11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</row>
    <row r="117" spans="1:11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</row>
    <row r="119" spans="1:11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</row>
    <row r="121" spans="1:11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</row>
    <row r="123" spans="1:11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</row>
    <row r="125" spans="1:11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</row>
    <row r="127" spans="1:11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</row>
    <row r="129" spans="1:11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</row>
    <row r="131" spans="1:11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</row>
    <row r="133" spans="1:11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</row>
    <row r="135" spans="1:11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</row>
    <row r="137" spans="1:11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</row>
    <row r="139" spans="1:11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</row>
    <row r="141" spans="1:11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</row>
    <row r="143" spans="1:11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</row>
    <row r="145" spans="1:11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</row>
    <row r="147" spans="1:11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</row>
    <row r="149" spans="1:11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</row>
    <row r="151" spans="1:11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</row>
    <row r="153" spans="1:11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</row>
    <row r="155" spans="1:11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</row>
    <row r="157" spans="1:11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</row>
    <row r="159" spans="1:11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</row>
    <row r="161" spans="1:11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</row>
    <row r="163" spans="1:11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</row>
    <row r="165" spans="1:11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</row>
    <row r="167" spans="1:11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</row>
    <row r="169" spans="1:11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</row>
    <row r="171" spans="1:11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</row>
    <row r="173" spans="1:11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</row>
    <row r="175" spans="1:11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</row>
    <row r="177" spans="1:11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</row>
    <row r="179" spans="1:11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</row>
    <row r="181" spans="1:11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</row>
    <row r="183" spans="1:11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</row>
    <row r="185" spans="1:11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</row>
    <row r="187" spans="1:11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</row>
    <row r="189" spans="1:11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</row>
    <row r="191" spans="1:11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</row>
    <row r="193" spans="1:11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</row>
    <row r="195" spans="1:11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</row>
    <row r="197" spans="1:11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</row>
    <row r="199" spans="1:11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</row>
    <row r="201" spans="1:11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</row>
    <row r="203" spans="1:11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</row>
    <row r="205" spans="1:11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</row>
    <row r="207" spans="1:11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</row>
    <row r="209" spans="1:11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</row>
  </sheetData>
  <sheetProtection algorithmName="SHA-512" hashValue="TZCvtVWnYYztJ1CXvS3p3ydH+dxQL3GU+BN9E48IeJ8pt/uKEUgs1d1QadgDAD83p1gfzcSutJTajP0sn3/srQ==" saltValue="7YxKy8ZL9/+59vb8BbEMCw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workbookViewId="0">
      <pane ySplit="1" topLeftCell="A5" activePane="bottomLeft" state="frozen"/>
      <selection pane="bottomLeft" activeCell="J9" sqref="J9"/>
    </sheetView>
  </sheetViews>
  <sheetFormatPr baseColWidth="10" defaultRowHeight="15" x14ac:dyDescent="0.25"/>
  <cols>
    <col min="1" max="1" width="17.140625" customWidth="1"/>
    <col min="10" max="10" width="49" customWidth="1"/>
  </cols>
  <sheetData>
    <row r="1" spans="1:12" ht="39" thickBot="1" x14ac:dyDescent="0.3">
      <c r="A1" s="70" t="s">
        <v>0</v>
      </c>
      <c r="B1" s="112" t="s">
        <v>2</v>
      </c>
      <c r="C1" s="73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7" t="s">
        <v>8</v>
      </c>
      <c r="I1" s="78" t="s">
        <v>125</v>
      </c>
      <c r="J1" s="144" t="s">
        <v>9</v>
      </c>
      <c r="K1" s="124" t="s">
        <v>10</v>
      </c>
    </row>
    <row r="2" spans="1:12" x14ac:dyDescent="0.25">
      <c r="A2" s="104" t="s">
        <v>366</v>
      </c>
      <c r="B2" s="115">
        <v>1.71</v>
      </c>
      <c r="C2" s="97"/>
      <c r="D2" s="146"/>
      <c r="E2" s="185">
        <f t="shared" ref="E2:E7" si="0">C2*D2</f>
        <v>0</v>
      </c>
      <c r="F2" s="186">
        <f t="shared" ref="F2:F7" si="1">C2*B2</f>
        <v>0</v>
      </c>
      <c r="G2" s="190">
        <f t="shared" ref="G2:G7" si="2">$F$11*$G$11*B2</f>
        <v>3.3743134546784961</v>
      </c>
      <c r="H2" s="98"/>
      <c r="I2" s="99"/>
      <c r="J2" s="100"/>
      <c r="K2" s="100"/>
    </row>
    <row r="3" spans="1:12" x14ac:dyDescent="0.25">
      <c r="A3" s="104" t="s">
        <v>367</v>
      </c>
      <c r="B3" s="115">
        <v>2.93</v>
      </c>
      <c r="C3" s="97">
        <v>1.1499999999999999</v>
      </c>
      <c r="D3" s="146">
        <v>15.33</v>
      </c>
      <c r="E3" s="185">
        <f t="shared" si="0"/>
        <v>17.6295</v>
      </c>
      <c r="F3" s="186">
        <f t="shared" si="1"/>
        <v>3.3694999999999999</v>
      </c>
      <c r="G3" s="190">
        <f t="shared" si="2"/>
        <v>5.7817183755602306</v>
      </c>
      <c r="H3" s="98" t="s">
        <v>126</v>
      </c>
      <c r="I3" s="99"/>
      <c r="J3" s="100"/>
      <c r="K3" s="100"/>
    </row>
    <row r="4" spans="1:12" x14ac:dyDescent="0.25">
      <c r="A4" s="104" t="s">
        <v>368</v>
      </c>
      <c r="B4" s="115">
        <v>4.97</v>
      </c>
      <c r="C4" s="97"/>
      <c r="D4" s="146"/>
      <c r="E4" s="185">
        <f t="shared" si="0"/>
        <v>0</v>
      </c>
      <c r="F4" s="186">
        <f t="shared" si="1"/>
        <v>0</v>
      </c>
      <c r="G4" s="190">
        <f t="shared" si="2"/>
        <v>9.8072151285100144</v>
      </c>
      <c r="H4" s="102"/>
      <c r="I4" s="103"/>
      <c r="J4" s="100"/>
      <c r="K4" s="100"/>
      <c r="L4" s="6"/>
    </row>
    <row r="5" spans="1:12" x14ac:dyDescent="0.25">
      <c r="A5" s="104" t="s">
        <v>369</v>
      </c>
      <c r="B5" s="115">
        <v>3.94</v>
      </c>
      <c r="C5" s="97"/>
      <c r="D5" s="146"/>
      <c r="E5" s="185">
        <f t="shared" si="0"/>
        <v>0</v>
      </c>
      <c r="F5" s="186">
        <f t="shared" si="1"/>
        <v>0</v>
      </c>
      <c r="G5" s="190">
        <f t="shared" si="2"/>
        <v>7.7747339248147798</v>
      </c>
      <c r="H5" s="102"/>
      <c r="I5" s="103"/>
      <c r="J5" s="100"/>
      <c r="K5" s="100"/>
    </row>
    <row r="6" spans="1:12" x14ac:dyDescent="0.25">
      <c r="A6" s="104" t="s">
        <v>370</v>
      </c>
      <c r="B6" s="115">
        <v>5.7</v>
      </c>
      <c r="C6" s="97"/>
      <c r="D6" s="146"/>
      <c r="E6" s="185">
        <f t="shared" si="0"/>
        <v>0</v>
      </c>
      <c r="F6" s="186">
        <f t="shared" si="1"/>
        <v>0</v>
      </c>
      <c r="G6" s="190">
        <f t="shared" si="2"/>
        <v>11.247711515594988</v>
      </c>
      <c r="H6" s="98"/>
      <c r="I6" s="99"/>
      <c r="J6" s="100"/>
      <c r="K6" s="100"/>
    </row>
    <row r="7" spans="1:12" x14ac:dyDescent="0.25">
      <c r="A7" s="104" t="s">
        <v>371</v>
      </c>
      <c r="B7" s="115">
        <v>5.17</v>
      </c>
      <c r="C7" s="97">
        <v>0.96</v>
      </c>
      <c r="D7" s="146">
        <v>94</v>
      </c>
      <c r="E7" s="185">
        <f t="shared" si="0"/>
        <v>90.24</v>
      </c>
      <c r="F7" s="186">
        <f t="shared" si="1"/>
        <v>4.9631999999999996</v>
      </c>
      <c r="G7" s="190">
        <f t="shared" si="2"/>
        <v>10.201871672916857</v>
      </c>
      <c r="H7" s="98" t="s">
        <v>126</v>
      </c>
      <c r="I7" s="99"/>
      <c r="J7" s="100"/>
      <c r="K7" s="100"/>
    </row>
    <row r="8" spans="1:12" x14ac:dyDescent="0.25">
      <c r="A8" s="104" t="s">
        <v>372</v>
      </c>
      <c r="B8" s="115">
        <v>7.23</v>
      </c>
      <c r="C8" s="97"/>
      <c r="D8" s="146"/>
      <c r="E8" s="185">
        <f>C8*D8</f>
        <v>0</v>
      </c>
      <c r="F8" s="186">
        <f>C8*B8</f>
        <v>0</v>
      </c>
      <c r="G8" s="190">
        <f>$F$11*$G$11*B8</f>
        <v>14.266834080307326</v>
      </c>
      <c r="H8" s="111"/>
      <c r="I8" s="99"/>
      <c r="J8" s="100"/>
      <c r="K8" s="100"/>
    </row>
    <row r="9" spans="1:12" x14ac:dyDescent="0.25">
      <c r="A9" s="117"/>
      <c r="B9" s="118"/>
      <c r="C9" s="41"/>
      <c r="D9" s="42"/>
      <c r="E9" s="42"/>
      <c r="F9" s="45" t="s">
        <v>121</v>
      </c>
      <c r="G9" s="109" t="s">
        <v>123</v>
      </c>
      <c r="H9" s="59"/>
      <c r="I9" s="53"/>
      <c r="J9" s="100" t="s">
        <v>466</v>
      </c>
      <c r="K9" s="65"/>
    </row>
    <row r="10" spans="1:12" ht="15.75" x14ac:dyDescent="0.25">
      <c r="A10" s="117"/>
      <c r="B10" s="118"/>
      <c r="C10" s="41"/>
      <c r="D10" s="42"/>
      <c r="E10" s="42"/>
      <c r="F10" s="46" t="s">
        <v>120</v>
      </c>
      <c r="G10" s="110" t="s">
        <v>124</v>
      </c>
      <c r="H10" s="60"/>
      <c r="I10" s="54"/>
      <c r="J10" s="64"/>
      <c r="K10" s="64"/>
    </row>
    <row r="11" spans="1:12" ht="15.75" x14ac:dyDescent="0.25">
      <c r="A11" s="117"/>
      <c r="B11" s="118"/>
      <c r="C11" s="41" t="s">
        <v>118</v>
      </c>
      <c r="D11" s="42">
        <f>SUM(D2:D8)</f>
        <v>109.33</v>
      </c>
      <c r="E11" s="119">
        <f>SUM(E2:E8)</f>
        <v>107.86949999999999</v>
      </c>
      <c r="F11" s="43">
        <f>$E$11/$D$11</f>
        <v>0.98664136101710409</v>
      </c>
      <c r="G11" s="110" t="s">
        <v>119</v>
      </c>
      <c r="H11" s="59"/>
      <c r="I11" s="53"/>
      <c r="J11" s="65"/>
      <c r="K11" s="65"/>
    </row>
    <row r="12" spans="1:12" x14ac:dyDescent="0.25">
      <c r="A12" s="117"/>
      <c r="B12" s="118"/>
    </row>
    <row r="13" spans="1:12" x14ac:dyDescent="0.25">
      <c r="A13" t="s">
        <v>156</v>
      </c>
      <c r="H13" s="145" t="s">
        <v>373</v>
      </c>
    </row>
  </sheetData>
  <sheetProtection algorithmName="SHA-512" hashValue="rz9widdJYitab/xqXqPUfA1Srz59UJgS0lxFbPsVf+HwYZzJn1zK9qIy5stAFmS+gba11yHJD8quiI+VbGkgqg==" saltValue="p1b1nwosOgcaW0PCj7aEBw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>
      <pane ySplit="1" topLeftCell="A2" activePane="bottomLeft" state="frozen"/>
      <selection activeCell="B1" sqref="B1"/>
      <selection pane="bottomLeft" activeCell="J26" sqref="J26"/>
    </sheetView>
  </sheetViews>
  <sheetFormatPr baseColWidth="10" defaultRowHeight="15" x14ac:dyDescent="0.25"/>
  <cols>
    <col min="1" max="1" width="16.28515625" customWidth="1"/>
    <col min="10" max="10" width="52.140625" customWidth="1"/>
  </cols>
  <sheetData>
    <row r="1" spans="1:12" ht="39" thickBot="1" x14ac:dyDescent="0.3">
      <c r="A1" s="70" t="s">
        <v>0</v>
      </c>
      <c r="B1" s="112" t="s">
        <v>2</v>
      </c>
      <c r="C1" s="73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7" t="s">
        <v>8</v>
      </c>
      <c r="I1" s="78" t="s">
        <v>125</v>
      </c>
      <c r="J1" s="143" t="s">
        <v>9</v>
      </c>
      <c r="K1" s="80" t="s">
        <v>10</v>
      </c>
    </row>
    <row r="2" spans="1:12" x14ac:dyDescent="0.25">
      <c r="A2" s="104" t="s">
        <v>374</v>
      </c>
      <c r="B2" s="115">
        <v>0.28999999999999998</v>
      </c>
      <c r="C2" s="140"/>
      <c r="D2" s="97"/>
      <c r="E2" s="185">
        <f>C2*D2</f>
        <v>0</v>
      </c>
      <c r="F2" s="186">
        <f t="shared" ref="F2" si="0">C2*B2</f>
        <v>0</v>
      </c>
      <c r="G2" s="107">
        <f t="shared" ref="G2" si="1">$F$28*$G$28*B2</f>
        <v>0.6409484432593523</v>
      </c>
      <c r="H2" s="98"/>
      <c r="I2" s="99"/>
      <c r="J2" s="100"/>
      <c r="K2" s="100"/>
    </row>
    <row r="3" spans="1:12" s="122" customFormat="1" x14ac:dyDescent="0.25">
      <c r="A3" s="18" t="s">
        <v>375</v>
      </c>
      <c r="B3" s="28">
        <v>0.51</v>
      </c>
      <c r="C3" s="85"/>
      <c r="D3" s="39"/>
      <c r="E3" s="187">
        <f>C3*D3</f>
        <v>0</v>
      </c>
      <c r="F3" s="188">
        <f>C3*B3</f>
        <v>0</v>
      </c>
      <c r="G3" s="121">
        <f>$F$28*$G$28*B3</f>
        <v>1.1271851933181714</v>
      </c>
      <c r="H3" s="59"/>
      <c r="I3" s="53"/>
      <c r="J3" s="65"/>
      <c r="K3" s="65"/>
    </row>
    <row r="4" spans="1:12" x14ac:dyDescent="0.25">
      <c r="A4" s="104" t="s">
        <v>376</v>
      </c>
      <c r="B4" s="115">
        <v>0.8</v>
      </c>
      <c r="C4" s="140"/>
      <c r="D4" s="97"/>
      <c r="E4" s="185">
        <f t="shared" ref="E4:E25" si="2">C4*D4</f>
        <v>0</v>
      </c>
      <c r="F4" s="186">
        <f t="shared" ref="F4:F25" si="3">C4*B4</f>
        <v>0</v>
      </c>
      <c r="G4" s="107">
        <f t="shared" ref="G4:G25" si="4">$F$28*$G$28*B4</f>
        <v>1.7681336365775238</v>
      </c>
      <c r="H4" s="102"/>
      <c r="I4" s="103"/>
      <c r="J4" s="100"/>
      <c r="K4" s="100"/>
      <c r="L4" s="6"/>
    </row>
    <row r="5" spans="1:12" s="122" customFormat="1" x14ac:dyDescent="0.25">
      <c r="A5" s="18" t="s">
        <v>377</v>
      </c>
      <c r="B5" s="28">
        <v>1.1499999999999999</v>
      </c>
      <c r="C5" s="85"/>
      <c r="D5" s="39"/>
      <c r="E5" s="187">
        <f t="shared" si="2"/>
        <v>0</v>
      </c>
      <c r="F5" s="188">
        <f t="shared" si="3"/>
        <v>0</v>
      </c>
      <c r="G5" s="121">
        <f t="shared" si="4"/>
        <v>2.5416921025801904</v>
      </c>
      <c r="H5" s="61"/>
      <c r="I5" s="55"/>
      <c r="J5" s="65"/>
      <c r="K5" s="65"/>
    </row>
    <row r="6" spans="1:12" x14ac:dyDescent="0.25">
      <c r="A6" s="104" t="s">
        <v>378</v>
      </c>
      <c r="B6" s="115">
        <v>1.57</v>
      </c>
      <c r="C6" s="140">
        <v>0.92</v>
      </c>
      <c r="D6" s="97">
        <v>9.51</v>
      </c>
      <c r="E6" s="185">
        <f t="shared" si="2"/>
        <v>8.7492000000000001</v>
      </c>
      <c r="F6" s="186">
        <f t="shared" si="3"/>
        <v>1.4444000000000001</v>
      </c>
      <c r="G6" s="107">
        <f t="shared" si="4"/>
        <v>3.4699622617833907</v>
      </c>
      <c r="H6" s="111">
        <v>43331</v>
      </c>
      <c r="I6" s="99" t="s">
        <v>126</v>
      </c>
      <c r="J6" s="100"/>
      <c r="K6" s="100"/>
    </row>
    <row r="7" spans="1:12" s="122" customFormat="1" x14ac:dyDescent="0.25">
      <c r="A7" s="18" t="s">
        <v>379</v>
      </c>
      <c r="B7" s="28">
        <v>1.8</v>
      </c>
      <c r="C7" s="85"/>
      <c r="D7" s="39"/>
      <c r="E7" s="187">
        <f t="shared" si="2"/>
        <v>0</v>
      </c>
      <c r="F7" s="188">
        <f t="shared" si="3"/>
        <v>0</v>
      </c>
      <c r="G7" s="121">
        <f t="shared" si="4"/>
        <v>3.9783006822994285</v>
      </c>
      <c r="H7" s="59"/>
      <c r="I7" s="53"/>
      <c r="J7" s="65"/>
      <c r="K7" s="65"/>
    </row>
    <row r="8" spans="1:12" x14ac:dyDescent="0.25">
      <c r="A8" s="104" t="s">
        <v>380</v>
      </c>
      <c r="B8" s="115">
        <v>2.0499999999999998</v>
      </c>
      <c r="C8" s="140"/>
      <c r="D8" s="97"/>
      <c r="E8" s="185">
        <f t="shared" si="2"/>
        <v>0</v>
      </c>
      <c r="F8" s="186">
        <f t="shared" si="3"/>
        <v>0</v>
      </c>
      <c r="G8" s="107">
        <f t="shared" si="4"/>
        <v>4.5308424437299042</v>
      </c>
      <c r="H8" s="111"/>
      <c r="I8" s="99"/>
      <c r="J8" s="100"/>
      <c r="K8" s="100"/>
    </row>
    <row r="9" spans="1:12" s="122" customFormat="1" x14ac:dyDescent="0.25">
      <c r="A9" s="18" t="s">
        <v>381</v>
      </c>
      <c r="B9" s="28">
        <v>2.59</v>
      </c>
      <c r="C9" s="85"/>
      <c r="D9" s="39"/>
      <c r="E9" s="187">
        <f t="shared" si="2"/>
        <v>0</v>
      </c>
      <c r="F9" s="188">
        <f t="shared" si="3"/>
        <v>0</v>
      </c>
      <c r="G9" s="121">
        <f t="shared" si="4"/>
        <v>5.7243326484197325</v>
      </c>
      <c r="H9" s="59"/>
      <c r="I9" s="53"/>
      <c r="J9" s="65"/>
      <c r="K9" s="65"/>
    </row>
    <row r="10" spans="1:12" x14ac:dyDescent="0.25">
      <c r="A10" s="104" t="s">
        <v>382</v>
      </c>
      <c r="B10" s="115">
        <v>3.2</v>
      </c>
      <c r="C10" s="140"/>
      <c r="D10" s="97"/>
      <c r="E10" s="185">
        <f t="shared" si="2"/>
        <v>0</v>
      </c>
      <c r="F10" s="186">
        <f t="shared" si="3"/>
        <v>0</v>
      </c>
      <c r="G10" s="107">
        <f t="shared" si="4"/>
        <v>7.072534546310095</v>
      </c>
      <c r="H10" s="98"/>
      <c r="I10" s="99"/>
      <c r="J10" s="100"/>
      <c r="K10" s="100"/>
    </row>
    <row r="11" spans="1:12" s="122" customFormat="1" x14ac:dyDescent="0.25">
      <c r="A11" s="18" t="s">
        <v>383</v>
      </c>
      <c r="B11" s="28">
        <v>5</v>
      </c>
      <c r="C11" s="85"/>
      <c r="D11" s="39"/>
      <c r="E11" s="187">
        <f t="shared" si="2"/>
        <v>0</v>
      </c>
      <c r="F11" s="188">
        <f t="shared" si="3"/>
        <v>0</v>
      </c>
      <c r="G11" s="121">
        <f t="shared" si="4"/>
        <v>11.050835228609523</v>
      </c>
      <c r="H11" s="59"/>
      <c r="I11" s="53"/>
      <c r="J11" s="65"/>
      <c r="K11" s="65"/>
    </row>
    <row r="12" spans="1:12" x14ac:dyDescent="0.25">
      <c r="A12" s="104" t="s">
        <v>384</v>
      </c>
      <c r="B12" s="115">
        <v>7.2</v>
      </c>
      <c r="C12" s="140"/>
      <c r="D12" s="97"/>
      <c r="E12" s="185">
        <f t="shared" si="2"/>
        <v>0</v>
      </c>
      <c r="F12" s="186">
        <f t="shared" si="3"/>
        <v>0</v>
      </c>
      <c r="G12" s="107">
        <f t="shared" si="4"/>
        <v>15.913202729197714</v>
      </c>
      <c r="H12" s="98"/>
      <c r="I12" s="99"/>
      <c r="J12" s="100"/>
      <c r="K12" s="100"/>
    </row>
    <row r="13" spans="1:12" s="122" customFormat="1" x14ac:dyDescent="0.25">
      <c r="A13" s="18" t="s">
        <v>385</v>
      </c>
      <c r="B13" s="28">
        <v>9.8000000000000007</v>
      </c>
      <c r="C13" s="85"/>
      <c r="D13" s="39"/>
      <c r="E13" s="187">
        <f t="shared" si="2"/>
        <v>0</v>
      </c>
      <c r="F13" s="188">
        <f t="shared" si="3"/>
        <v>0</v>
      </c>
      <c r="G13" s="121">
        <f t="shared" si="4"/>
        <v>21.659637048074668</v>
      </c>
      <c r="H13" s="59"/>
      <c r="I13" s="53"/>
      <c r="J13" s="65"/>
      <c r="K13" s="65"/>
    </row>
    <row r="14" spans="1:12" x14ac:dyDescent="0.25">
      <c r="A14" s="104" t="s">
        <v>386</v>
      </c>
      <c r="B14" s="116">
        <v>12.8</v>
      </c>
      <c r="C14" s="140"/>
      <c r="D14" s="97"/>
      <c r="E14" s="185">
        <f t="shared" si="2"/>
        <v>0</v>
      </c>
      <c r="F14" s="186">
        <f t="shared" si="3"/>
        <v>0</v>
      </c>
      <c r="G14" s="107">
        <f t="shared" si="4"/>
        <v>28.29013818524038</v>
      </c>
      <c r="H14" s="98"/>
      <c r="I14" s="99"/>
      <c r="J14" s="100"/>
      <c r="K14" s="100"/>
    </row>
    <row r="15" spans="1:12" s="122" customFormat="1" x14ac:dyDescent="0.25">
      <c r="A15" s="18" t="s">
        <v>387</v>
      </c>
      <c r="B15" s="28">
        <v>16.2</v>
      </c>
      <c r="C15" s="85"/>
      <c r="D15" s="39"/>
      <c r="E15" s="187">
        <f t="shared" si="2"/>
        <v>0</v>
      </c>
      <c r="F15" s="188">
        <f t="shared" si="3"/>
        <v>0</v>
      </c>
      <c r="G15" s="121">
        <f t="shared" si="4"/>
        <v>35.804706140694854</v>
      </c>
      <c r="H15" s="59"/>
      <c r="I15" s="53"/>
      <c r="J15" s="65"/>
      <c r="K15" s="65"/>
    </row>
    <row r="16" spans="1:12" x14ac:dyDescent="0.25">
      <c r="A16" s="104" t="s">
        <v>388</v>
      </c>
      <c r="B16" s="115">
        <v>20</v>
      </c>
      <c r="C16" s="140"/>
      <c r="D16" s="97"/>
      <c r="E16" s="185">
        <f t="shared" si="2"/>
        <v>0</v>
      </c>
      <c r="F16" s="186">
        <f t="shared" si="3"/>
        <v>0</v>
      </c>
      <c r="G16" s="107">
        <f t="shared" si="4"/>
        <v>44.203340914438094</v>
      </c>
      <c r="H16" s="98"/>
      <c r="I16" s="99"/>
      <c r="J16" s="100"/>
      <c r="K16" s="100"/>
    </row>
    <row r="17" spans="1:11" s="122" customFormat="1" x14ac:dyDescent="0.25">
      <c r="A17" s="18" t="s">
        <v>389</v>
      </c>
      <c r="B17" s="28">
        <v>39.200000000000003</v>
      </c>
      <c r="C17" s="85"/>
      <c r="D17" s="39"/>
      <c r="E17" s="187">
        <f t="shared" si="2"/>
        <v>0</v>
      </c>
      <c r="F17" s="188">
        <f t="shared" si="3"/>
        <v>0</v>
      </c>
      <c r="G17" s="121">
        <f t="shared" si="4"/>
        <v>86.638548192298671</v>
      </c>
      <c r="H17" s="59"/>
      <c r="I17" s="53"/>
      <c r="J17" s="65"/>
      <c r="K17" s="65"/>
    </row>
    <row r="18" spans="1:11" x14ac:dyDescent="0.25">
      <c r="A18" s="104" t="s">
        <v>390</v>
      </c>
      <c r="B18" s="115">
        <v>28.8</v>
      </c>
      <c r="C18" s="140"/>
      <c r="D18" s="97"/>
      <c r="E18" s="185">
        <f t="shared" si="2"/>
        <v>0</v>
      </c>
      <c r="F18" s="186">
        <f t="shared" si="3"/>
        <v>0</v>
      </c>
      <c r="G18" s="107">
        <f t="shared" si="4"/>
        <v>63.652810916790855</v>
      </c>
      <c r="H18" s="98"/>
      <c r="I18" s="99"/>
      <c r="J18" s="100"/>
      <c r="K18" s="100"/>
    </row>
    <row r="19" spans="1:11" s="122" customFormat="1" x14ac:dyDescent="0.25">
      <c r="A19" s="18" t="s">
        <v>391</v>
      </c>
      <c r="B19" s="28">
        <v>51.2</v>
      </c>
      <c r="C19" s="85"/>
      <c r="D19" s="39"/>
      <c r="E19" s="187">
        <f t="shared" si="2"/>
        <v>0</v>
      </c>
      <c r="F19" s="188">
        <f t="shared" si="3"/>
        <v>0</v>
      </c>
      <c r="G19" s="121">
        <f t="shared" si="4"/>
        <v>113.16055274096152</v>
      </c>
      <c r="H19" s="59"/>
      <c r="I19" s="53"/>
      <c r="J19" s="65"/>
      <c r="K19" s="65"/>
    </row>
    <row r="20" spans="1:11" x14ac:dyDescent="0.25">
      <c r="A20" s="104" t="s">
        <v>392</v>
      </c>
      <c r="B20" s="115">
        <v>64.8</v>
      </c>
      <c r="C20" s="140"/>
      <c r="D20" s="97"/>
      <c r="E20" s="185">
        <f t="shared" si="2"/>
        <v>0</v>
      </c>
      <c r="F20" s="186">
        <f t="shared" si="3"/>
        <v>0</v>
      </c>
      <c r="G20" s="107">
        <f t="shared" si="4"/>
        <v>143.21882456277942</v>
      </c>
      <c r="H20" s="98"/>
      <c r="I20" s="99"/>
      <c r="J20" s="100"/>
      <c r="K20" s="100"/>
    </row>
    <row r="21" spans="1:11" s="122" customFormat="1" x14ac:dyDescent="0.25">
      <c r="A21" s="18" t="s">
        <v>393</v>
      </c>
      <c r="B21" s="28">
        <v>80</v>
      </c>
      <c r="C21" s="85"/>
      <c r="D21" s="39"/>
      <c r="E21" s="187">
        <f t="shared" si="2"/>
        <v>0</v>
      </c>
      <c r="F21" s="188">
        <f t="shared" si="3"/>
        <v>0</v>
      </c>
      <c r="G21" s="121">
        <f t="shared" si="4"/>
        <v>176.81336365775238</v>
      </c>
      <c r="H21" s="59"/>
      <c r="I21" s="53"/>
      <c r="J21" s="65"/>
      <c r="K21" s="65"/>
    </row>
    <row r="22" spans="1:11" x14ac:dyDescent="0.25">
      <c r="A22" s="104" t="s">
        <v>394</v>
      </c>
      <c r="B22" s="115">
        <v>96.8</v>
      </c>
      <c r="C22" s="140"/>
      <c r="D22" s="97"/>
      <c r="E22" s="185">
        <f t="shared" si="2"/>
        <v>0</v>
      </c>
      <c r="F22" s="186">
        <f t="shared" si="3"/>
        <v>0</v>
      </c>
      <c r="G22" s="107">
        <f t="shared" si="4"/>
        <v>213.94417002588037</v>
      </c>
      <c r="H22" s="98"/>
      <c r="I22" s="99"/>
      <c r="J22" s="100"/>
      <c r="K22" s="100"/>
    </row>
    <row r="23" spans="1:11" s="122" customFormat="1" x14ac:dyDescent="0.25">
      <c r="A23" s="18" t="s">
        <v>395</v>
      </c>
      <c r="B23" s="28">
        <v>115.2</v>
      </c>
      <c r="C23" s="85">
        <v>1.1200000000000001</v>
      </c>
      <c r="D23" s="39">
        <v>118</v>
      </c>
      <c r="E23" s="187">
        <f t="shared" si="2"/>
        <v>132.16000000000003</v>
      </c>
      <c r="F23" s="188">
        <f t="shared" si="3"/>
        <v>129.02400000000003</v>
      </c>
      <c r="G23" s="121">
        <f t="shared" si="4"/>
        <v>254.61124366716342</v>
      </c>
      <c r="H23" s="69">
        <v>43331</v>
      </c>
      <c r="I23" s="53" t="s">
        <v>126</v>
      </c>
      <c r="J23" s="65"/>
      <c r="K23" s="65"/>
    </row>
    <row r="24" spans="1:11" x14ac:dyDescent="0.25">
      <c r="A24" s="104" t="s">
        <v>397</v>
      </c>
      <c r="B24" s="115">
        <v>135.19999999999999</v>
      </c>
      <c r="C24" s="140"/>
      <c r="D24" s="97"/>
      <c r="E24" s="185">
        <f t="shared" si="2"/>
        <v>0</v>
      </c>
      <c r="F24" s="186">
        <f t="shared" si="3"/>
        <v>0</v>
      </c>
      <c r="G24" s="107">
        <f t="shared" si="4"/>
        <v>298.81458458160148</v>
      </c>
      <c r="H24" s="98"/>
      <c r="I24" s="99"/>
      <c r="J24" s="100"/>
      <c r="K24" s="100"/>
    </row>
    <row r="25" spans="1:11" s="122" customFormat="1" x14ac:dyDescent="0.25">
      <c r="A25" s="18" t="s">
        <v>396</v>
      </c>
      <c r="B25" s="28">
        <v>156.80000000000001</v>
      </c>
      <c r="C25" s="85"/>
      <c r="D25" s="39"/>
      <c r="E25" s="187">
        <f t="shared" si="2"/>
        <v>0</v>
      </c>
      <c r="F25" s="188">
        <f t="shared" si="3"/>
        <v>0</v>
      </c>
      <c r="G25" s="121">
        <f t="shared" si="4"/>
        <v>346.55419276919469</v>
      </c>
      <c r="H25" s="59"/>
      <c r="I25" s="53"/>
      <c r="J25" s="65"/>
      <c r="K25" s="65"/>
    </row>
    <row r="26" spans="1:11" x14ac:dyDescent="0.25">
      <c r="A26" s="117"/>
      <c r="B26" s="118"/>
      <c r="C26" s="41"/>
      <c r="D26" s="42"/>
      <c r="E26" s="42"/>
      <c r="F26" s="45" t="s">
        <v>121</v>
      </c>
      <c r="G26" s="109" t="s">
        <v>123</v>
      </c>
      <c r="H26" s="98"/>
      <c r="I26" s="99"/>
      <c r="J26" s="100" t="s">
        <v>466</v>
      </c>
      <c r="K26" s="100"/>
    </row>
    <row r="27" spans="1:11" ht="15.75" x14ac:dyDescent="0.25">
      <c r="A27" s="117"/>
      <c r="B27" s="118"/>
      <c r="C27" s="41"/>
      <c r="D27" s="42"/>
      <c r="E27" s="42"/>
      <c r="F27" s="46" t="s">
        <v>120</v>
      </c>
      <c r="G27" s="110" t="s">
        <v>124</v>
      </c>
      <c r="H27" s="98"/>
      <c r="I27" s="99"/>
      <c r="J27" s="100"/>
      <c r="K27" s="100"/>
    </row>
    <row r="28" spans="1:11" ht="15.75" x14ac:dyDescent="0.25">
      <c r="A28" s="117"/>
      <c r="B28" s="118"/>
      <c r="C28" s="41" t="s">
        <v>118</v>
      </c>
      <c r="D28" s="42">
        <f>SUM(D2:D25)</f>
        <v>127.51</v>
      </c>
      <c r="E28" s="119">
        <f>SUM(E2:E25)</f>
        <v>140.90920000000003</v>
      </c>
      <c r="F28" s="43">
        <f>$E$28/$D$28</f>
        <v>1.1050835228609523</v>
      </c>
      <c r="G28" s="110" t="s">
        <v>119</v>
      </c>
      <c r="H28" s="98"/>
      <c r="I28" s="99"/>
      <c r="J28" s="100"/>
      <c r="K28" s="100"/>
    </row>
    <row r="29" spans="1:11" x14ac:dyDescent="0.25">
      <c r="A29" s="117"/>
      <c r="B29" s="118"/>
    </row>
    <row r="30" spans="1:11" x14ac:dyDescent="0.25">
      <c r="A30" t="s">
        <v>156</v>
      </c>
    </row>
  </sheetData>
  <sheetProtection algorithmName="SHA-512" hashValue="SvKeRr1kEz3J4P1denL+MZAeXZEpR5RW9n3ItDQDM4bSCifJ+AcL6FXmr+Xr3ewaPlwY4Q6fVqJiaBdRyrX14A==" saltValue="DJr2Z3MNSr76mpWl+3W9C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9"/>
  <sheetViews>
    <sheetView workbookViewId="0"/>
  </sheetViews>
  <sheetFormatPr baseColWidth="10" defaultRowHeight="15" x14ac:dyDescent="0.25"/>
  <sheetData>
    <row r="1" spans="1:15" ht="69.75" x14ac:dyDescent="0.25">
      <c r="A1" s="3" t="s">
        <v>27</v>
      </c>
      <c r="B1" s="4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5" t="s">
        <v>8</v>
      </c>
      <c r="J1" s="7" t="s">
        <v>9</v>
      </c>
      <c r="K1" s="8" t="s">
        <v>10</v>
      </c>
      <c r="L1" s="12" t="s">
        <v>11</v>
      </c>
      <c r="M1" s="13" t="s">
        <v>12</v>
      </c>
      <c r="N1" s="14" t="s">
        <v>13</v>
      </c>
    </row>
    <row r="3" spans="1:15" x14ac:dyDescent="0.25">
      <c r="A3" s="2"/>
      <c r="B3" s="2"/>
      <c r="C3" s="2"/>
      <c r="D3" s="11"/>
      <c r="E3" s="11"/>
      <c r="F3" s="11"/>
      <c r="G3" s="11"/>
      <c r="H3" s="11"/>
      <c r="I3" s="2"/>
      <c r="J3" s="2"/>
      <c r="K3" s="2"/>
      <c r="L3" s="11"/>
      <c r="M3" s="15"/>
      <c r="N3" s="11"/>
    </row>
    <row r="4" spans="1:15" x14ac:dyDescent="0.25">
      <c r="O4" s="6"/>
    </row>
    <row r="5" spans="1:15" x14ac:dyDescent="0.25">
      <c r="A5" s="2"/>
      <c r="B5" s="2"/>
      <c r="C5" s="2"/>
      <c r="D5" s="11"/>
      <c r="E5" s="11"/>
      <c r="F5" s="11"/>
      <c r="G5" s="11"/>
      <c r="H5" s="11"/>
      <c r="I5" s="2"/>
      <c r="J5" s="2"/>
      <c r="K5" s="2"/>
      <c r="L5" s="11"/>
      <c r="M5" s="15"/>
      <c r="N5" s="11"/>
    </row>
    <row r="7" spans="1:15" x14ac:dyDescent="0.25">
      <c r="A7" s="2"/>
      <c r="B7" s="2"/>
      <c r="C7" s="2"/>
      <c r="D7" s="11"/>
      <c r="E7" s="11"/>
      <c r="F7" s="11"/>
      <c r="G7" s="11"/>
      <c r="H7" s="11"/>
      <c r="I7" s="2"/>
      <c r="J7" s="2"/>
      <c r="K7" s="2"/>
      <c r="L7" s="11"/>
      <c r="M7" s="15"/>
      <c r="N7" s="11"/>
    </row>
    <row r="9" spans="1:15" x14ac:dyDescent="0.25">
      <c r="A9" s="2"/>
      <c r="B9" s="2"/>
      <c r="C9" s="2"/>
      <c r="D9" s="11"/>
      <c r="E9" s="11"/>
      <c r="F9" s="11"/>
      <c r="G9" s="11"/>
      <c r="H9" s="11"/>
      <c r="I9" s="2"/>
      <c r="J9" s="2"/>
      <c r="K9" s="2"/>
      <c r="L9" s="11"/>
      <c r="M9" s="15"/>
      <c r="N9" s="11"/>
    </row>
    <row r="11" spans="1:15" x14ac:dyDescent="0.25">
      <c r="A11" s="2"/>
      <c r="B11" s="2"/>
      <c r="C11" s="2"/>
      <c r="D11" s="11"/>
      <c r="E11" s="11"/>
      <c r="F11" s="11"/>
      <c r="G11" s="11"/>
      <c r="H11" s="11"/>
      <c r="I11" s="2"/>
      <c r="J11" s="2"/>
      <c r="K11" s="2"/>
      <c r="L11" s="11"/>
      <c r="M11" s="15"/>
      <c r="N11" s="11"/>
    </row>
    <row r="13" spans="1:15" x14ac:dyDescent="0.25">
      <c r="A13" s="2"/>
      <c r="B13" s="2"/>
      <c r="C13" s="2"/>
      <c r="D13" s="11"/>
      <c r="E13" s="11"/>
      <c r="F13" s="11"/>
      <c r="G13" s="11"/>
      <c r="H13" s="11"/>
      <c r="I13" s="2"/>
      <c r="J13" s="2"/>
      <c r="K13" s="2"/>
      <c r="L13" s="11"/>
      <c r="M13" s="15"/>
      <c r="N13" s="11"/>
    </row>
    <row r="15" spans="1:15" x14ac:dyDescent="0.25">
      <c r="A15" s="2"/>
      <c r="B15" s="2"/>
      <c r="C15" s="2"/>
      <c r="D15" s="11"/>
      <c r="E15" s="11"/>
      <c r="F15" s="11"/>
      <c r="G15" s="11"/>
      <c r="H15" s="11"/>
      <c r="I15" s="2"/>
      <c r="J15" s="2"/>
      <c r="K15" s="2"/>
      <c r="L15" s="11"/>
      <c r="M15" s="15"/>
      <c r="N15" s="11"/>
    </row>
    <row r="17" spans="1:14" x14ac:dyDescent="0.25">
      <c r="A17" s="2"/>
      <c r="B17" s="2"/>
      <c r="C17" s="2"/>
      <c r="D17" s="11"/>
      <c r="E17" s="11"/>
      <c r="F17" s="11"/>
      <c r="G17" s="11"/>
      <c r="H17" s="11"/>
      <c r="I17" s="2"/>
      <c r="J17" s="2"/>
      <c r="K17" s="2"/>
      <c r="L17" s="11"/>
      <c r="M17" s="15"/>
      <c r="N17" s="11"/>
    </row>
    <row r="19" spans="1:14" x14ac:dyDescent="0.25">
      <c r="A19" s="2"/>
      <c r="B19" s="2"/>
      <c r="C19" s="2"/>
      <c r="D19" s="11"/>
      <c r="E19" s="11"/>
      <c r="F19" s="11"/>
      <c r="G19" s="11"/>
      <c r="H19" s="11"/>
      <c r="I19" s="2"/>
      <c r="J19" s="2"/>
      <c r="K19" s="2"/>
      <c r="L19" s="11"/>
      <c r="M19" s="15"/>
      <c r="N19" s="11"/>
    </row>
    <row r="21" spans="1:14" x14ac:dyDescent="0.25">
      <c r="A21" s="2"/>
      <c r="B21" s="2"/>
      <c r="C21" s="2"/>
      <c r="D21" s="11"/>
      <c r="E21" s="11"/>
      <c r="F21" s="11"/>
      <c r="G21" s="11"/>
      <c r="H21" s="11"/>
      <c r="I21" s="2"/>
      <c r="J21" s="2"/>
      <c r="K21" s="2"/>
      <c r="L21" s="11"/>
      <c r="M21" s="15"/>
      <c r="N21" s="11"/>
    </row>
    <row r="23" spans="1:14" x14ac:dyDescent="0.25">
      <c r="A23" s="2"/>
      <c r="B23" s="2"/>
      <c r="C23" s="2"/>
      <c r="D23" s="11"/>
      <c r="E23" s="11"/>
      <c r="F23" s="11"/>
      <c r="G23" s="11"/>
      <c r="H23" s="11"/>
      <c r="I23" s="2"/>
      <c r="J23" s="2"/>
      <c r="K23" s="2"/>
      <c r="L23" s="11"/>
      <c r="M23" s="15"/>
      <c r="N23" s="11"/>
    </row>
    <row r="25" spans="1:14" x14ac:dyDescent="0.25">
      <c r="A25" s="2"/>
      <c r="B25" s="2"/>
      <c r="C25" s="2"/>
      <c r="D25" s="11"/>
      <c r="E25" s="11"/>
      <c r="F25" s="11"/>
      <c r="G25" s="11"/>
      <c r="H25" s="11"/>
      <c r="I25" s="2"/>
      <c r="J25" s="2"/>
      <c r="K25" s="2"/>
      <c r="L25" s="11"/>
      <c r="M25" s="15"/>
      <c r="N25" s="11"/>
    </row>
    <row r="27" spans="1:14" x14ac:dyDescent="0.25">
      <c r="A27" s="2"/>
      <c r="B27" s="2"/>
      <c r="C27" s="2"/>
      <c r="D27" s="11"/>
      <c r="E27" s="11"/>
      <c r="F27" s="11"/>
      <c r="G27" s="11"/>
      <c r="H27" s="11"/>
      <c r="I27" s="2"/>
      <c r="J27" s="2"/>
      <c r="K27" s="2"/>
      <c r="L27" s="11"/>
      <c r="M27" s="15"/>
      <c r="N27" s="11"/>
    </row>
    <row r="29" spans="1:14" x14ac:dyDescent="0.25">
      <c r="A29" s="2"/>
      <c r="B29" s="2"/>
      <c r="C29" s="2"/>
      <c r="D29" s="11"/>
      <c r="E29" s="11"/>
      <c r="F29" s="11"/>
      <c r="G29" s="11"/>
      <c r="H29" s="11"/>
      <c r="I29" s="2"/>
      <c r="J29" s="2"/>
      <c r="K29" s="2"/>
      <c r="L29" s="11"/>
      <c r="M29" s="15"/>
      <c r="N29" s="11"/>
    </row>
    <row r="31" spans="1:14" x14ac:dyDescent="0.25">
      <c r="A31" s="2"/>
      <c r="B31" s="2"/>
      <c r="C31" s="2"/>
      <c r="D31" s="11"/>
      <c r="E31" s="11"/>
      <c r="F31" s="11"/>
      <c r="G31" s="11"/>
      <c r="H31" s="11"/>
      <c r="I31" s="2"/>
      <c r="J31" s="2"/>
      <c r="K31" s="2"/>
      <c r="L31" s="11"/>
      <c r="M31" s="15"/>
      <c r="N31" s="11"/>
    </row>
    <row r="33" spans="1:14" x14ac:dyDescent="0.25">
      <c r="A33" s="2"/>
      <c r="B33" s="2"/>
      <c r="C33" s="2"/>
      <c r="D33" s="11"/>
      <c r="E33" s="11"/>
      <c r="F33" s="11"/>
      <c r="G33" s="11"/>
      <c r="H33" s="11"/>
      <c r="I33" s="2"/>
      <c r="J33" s="2"/>
      <c r="K33" s="2"/>
      <c r="L33" s="11"/>
      <c r="M33" s="15"/>
      <c r="N33" s="11"/>
    </row>
    <row r="35" spans="1:14" x14ac:dyDescent="0.25">
      <c r="A35" s="2"/>
      <c r="B35" s="2"/>
      <c r="C35" s="2"/>
      <c r="D35" s="11"/>
      <c r="E35" s="11"/>
      <c r="F35" s="11"/>
      <c r="G35" s="11"/>
      <c r="H35" s="11"/>
      <c r="I35" s="2"/>
      <c r="J35" s="2"/>
      <c r="K35" s="2"/>
      <c r="L35" s="11"/>
      <c r="M35" s="15"/>
      <c r="N35" s="11"/>
    </row>
    <row r="37" spans="1:14" x14ac:dyDescent="0.25">
      <c r="A37" s="2"/>
      <c r="B37" s="2"/>
      <c r="C37" s="2"/>
      <c r="D37" s="11"/>
      <c r="E37" s="11"/>
      <c r="F37" s="11"/>
      <c r="G37" s="11"/>
      <c r="H37" s="11"/>
      <c r="I37" s="2"/>
      <c r="J37" s="2"/>
      <c r="K37" s="2"/>
      <c r="L37" s="11"/>
      <c r="M37" s="15"/>
      <c r="N37" s="11"/>
    </row>
    <row r="39" spans="1:14" x14ac:dyDescent="0.25">
      <c r="A39" s="2"/>
      <c r="B39" s="2"/>
      <c r="C39" s="2"/>
      <c r="D39" s="11"/>
      <c r="E39" s="11"/>
      <c r="F39" s="11"/>
      <c r="G39" s="11"/>
      <c r="H39" s="11"/>
      <c r="I39" s="2"/>
      <c r="J39" s="2"/>
      <c r="K39" s="2"/>
      <c r="L39" s="11"/>
      <c r="M39" s="15"/>
      <c r="N39" s="11"/>
    </row>
    <row r="41" spans="1:14" x14ac:dyDescent="0.25">
      <c r="A41" s="2"/>
      <c r="B41" s="2"/>
      <c r="C41" s="2"/>
      <c r="D41" s="11"/>
      <c r="E41" s="11"/>
      <c r="F41" s="11"/>
      <c r="G41" s="11"/>
      <c r="H41" s="11"/>
      <c r="I41" s="2"/>
      <c r="J41" s="2"/>
      <c r="K41" s="2"/>
      <c r="L41" s="11"/>
      <c r="M41" s="15"/>
      <c r="N41" s="11"/>
    </row>
    <row r="43" spans="1:14" x14ac:dyDescent="0.25">
      <c r="A43" s="2"/>
      <c r="B43" s="2"/>
      <c r="C43" s="2"/>
      <c r="D43" s="11"/>
      <c r="E43" s="11"/>
      <c r="F43" s="11"/>
      <c r="G43" s="11"/>
      <c r="H43" s="11"/>
      <c r="I43" s="2"/>
      <c r="J43" s="2"/>
      <c r="K43" s="2"/>
      <c r="L43" s="11"/>
      <c r="M43" s="15"/>
      <c r="N43" s="11"/>
    </row>
    <row r="45" spans="1:14" x14ac:dyDescent="0.25">
      <c r="A45" s="2"/>
      <c r="B45" s="2"/>
      <c r="C45" s="2"/>
      <c r="D45" s="11"/>
      <c r="E45" s="11"/>
      <c r="F45" s="11"/>
      <c r="G45" s="11"/>
      <c r="H45" s="11"/>
      <c r="I45" s="2"/>
      <c r="J45" s="2"/>
      <c r="K45" s="2"/>
      <c r="L45" s="11"/>
      <c r="M45" s="15"/>
      <c r="N45" s="11"/>
    </row>
    <row r="47" spans="1:14" x14ac:dyDescent="0.25">
      <c r="A47" s="2"/>
      <c r="B47" s="2"/>
      <c r="C47" s="2"/>
      <c r="D47" s="11"/>
      <c r="E47" s="11"/>
      <c r="F47" s="11"/>
      <c r="G47" s="11"/>
      <c r="H47" s="11"/>
      <c r="I47" s="2"/>
      <c r="J47" s="2"/>
      <c r="K47" s="2"/>
      <c r="L47" s="11"/>
      <c r="M47" s="15"/>
      <c r="N47" s="11"/>
    </row>
    <row r="49" spans="1:14" x14ac:dyDescent="0.25">
      <c r="A49" s="2"/>
      <c r="B49" s="2"/>
      <c r="C49" s="2"/>
      <c r="D49" s="11"/>
      <c r="E49" s="11"/>
      <c r="F49" s="11"/>
      <c r="G49" s="11"/>
      <c r="H49" s="11"/>
      <c r="I49" s="2"/>
      <c r="J49" s="2"/>
      <c r="K49" s="2"/>
      <c r="L49" s="11"/>
      <c r="M49" s="15"/>
      <c r="N49" s="11"/>
    </row>
    <row r="51" spans="1:14" x14ac:dyDescent="0.25">
      <c r="A51" s="2"/>
      <c r="B51" s="2"/>
      <c r="C51" s="2"/>
      <c r="D51" s="11"/>
      <c r="E51" s="11"/>
      <c r="F51" s="11"/>
      <c r="G51" s="11"/>
      <c r="H51" s="11"/>
      <c r="I51" s="2"/>
      <c r="J51" s="2"/>
      <c r="K51" s="2"/>
      <c r="L51" s="11"/>
      <c r="M51" s="15"/>
      <c r="N51" s="11"/>
    </row>
    <row r="53" spans="1:14" x14ac:dyDescent="0.25">
      <c r="A53" s="2"/>
      <c r="B53" s="2"/>
      <c r="C53" s="2"/>
      <c r="D53" s="11"/>
      <c r="E53" s="11"/>
      <c r="F53" s="11"/>
      <c r="G53" s="11"/>
      <c r="H53" s="11"/>
      <c r="I53" s="2"/>
      <c r="J53" s="2"/>
      <c r="K53" s="2"/>
      <c r="L53" s="11"/>
      <c r="M53" s="15"/>
      <c r="N53" s="11"/>
    </row>
    <row r="55" spans="1:14" x14ac:dyDescent="0.25">
      <c r="A55" s="2"/>
      <c r="B55" s="2"/>
      <c r="C55" s="2"/>
      <c r="D55" s="11"/>
      <c r="E55" s="11"/>
      <c r="F55" s="11"/>
      <c r="G55" s="11"/>
      <c r="H55" s="11"/>
      <c r="I55" s="2"/>
      <c r="J55" s="2"/>
      <c r="K55" s="2"/>
      <c r="L55" s="11"/>
      <c r="M55" s="15"/>
      <c r="N55" s="11"/>
    </row>
    <row r="57" spans="1:14" x14ac:dyDescent="0.25">
      <c r="A57" s="2"/>
      <c r="B57" s="2"/>
      <c r="C57" s="2"/>
      <c r="D57" s="11"/>
      <c r="E57" s="11"/>
      <c r="F57" s="11"/>
      <c r="G57" s="11"/>
      <c r="H57" s="11"/>
      <c r="I57" s="2"/>
      <c r="J57" s="2"/>
      <c r="K57" s="2"/>
      <c r="L57" s="11"/>
      <c r="M57" s="15"/>
      <c r="N57" s="11"/>
    </row>
    <row r="59" spans="1:14" x14ac:dyDescent="0.25">
      <c r="A59" s="2"/>
      <c r="B59" s="2"/>
      <c r="C59" s="2"/>
      <c r="D59" s="11"/>
      <c r="E59" s="11"/>
      <c r="F59" s="11"/>
      <c r="G59" s="11"/>
      <c r="H59" s="11"/>
      <c r="I59" s="2"/>
      <c r="J59" s="2"/>
      <c r="K59" s="2"/>
      <c r="L59" s="11"/>
      <c r="M59" s="15"/>
      <c r="N59" s="11"/>
    </row>
    <row r="61" spans="1:14" x14ac:dyDescent="0.25">
      <c r="A61" s="2"/>
      <c r="B61" s="2"/>
      <c r="C61" s="2"/>
      <c r="D61" s="11"/>
      <c r="E61" s="11"/>
      <c r="F61" s="11"/>
      <c r="G61" s="11"/>
      <c r="H61" s="11"/>
      <c r="I61" s="2"/>
      <c r="J61" s="2"/>
      <c r="K61" s="2"/>
      <c r="L61" s="11"/>
      <c r="M61" s="15"/>
      <c r="N61" s="11"/>
    </row>
    <row r="63" spans="1:14" x14ac:dyDescent="0.25">
      <c r="A63" s="2"/>
      <c r="B63" s="2"/>
      <c r="C63" s="2"/>
      <c r="D63" s="11"/>
      <c r="E63" s="11"/>
      <c r="F63" s="11"/>
      <c r="G63" s="11"/>
      <c r="H63" s="11"/>
      <c r="I63" s="2"/>
      <c r="J63" s="2"/>
      <c r="K63" s="2"/>
      <c r="L63" s="11"/>
      <c r="M63" s="15"/>
      <c r="N63" s="11"/>
    </row>
    <row r="65" spans="1:14" x14ac:dyDescent="0.25">
      <c r="A65" s="2"/>
      <c r="B65" s="2"/>
      <c r="C65" s="2"/>
      <c r="D65" s="11"/>
      <c r="E65" s="11"/>
      <c r="F65" s="11"/>
      <c r="G65" s="11"/>
      <c r="H65" s="11"/>
      <c r="I65" s="2"/>
      <c r="J65" s="2"/>
      <c r="K65" s="2"/>
      <c r="L65" s="11"/>
      <c r="M65" s="15"/>
      <c r="N65" s="11"/>
    </row>
    <row r="67" spans="1:14" x14ac:dyDescent="0.25">
      <c r="A67" s="2"/>
      <c r="B67" s="2"/>
      <c r="C67" s="2"/>
      <c r="D67" s="11"/>
      <c r="E67" s="11"/>
      <c r="F67" s="11"/>
      <c r="G67" s="11"/>
      <c r="H67" s="11"/>
      <c r="I67" s="2"/>
      <c r="J67" s="2"/>
      <c r="K67" s="2"/>
      <c r="L67" s="11"/>
      <c r="M67" s="15"/>
      <c r="N67" s="11"/>
    </row>
    <row r="69" spans="1:14" x14ac:dyDescent="0.25">
      <c r="A69" s="2"/>
      <c r="B69" s="2"/>
      <c r="C69" s="2"/>
      <c r="D69" s="11"/>
      <c r="E69" s="11"/>
      <c r="F69" s="11"/>
      <c r="G69" s="11"/>
      <c r="H69" s="11"/>
      <c r="I69" s="2"/>
      <c r="J69" s="2"/>
      <c r="K69" s="2"/>
      <c r="L69" s="11"/>
      <c r="M69" s="15"/>
      <c r="N69" s="11"/>
    </row>
    <row r="71" spans="1:14" x14ac:dyDescent="0.25">
      <c r="A71" s="2"/>
      <c r="B71" s="2"/>
      <c r="C71" s="2"/>
      <c r="D71" s="11"/>
      <c r="E71" s="11"/>
      <c r="F71" s="11"/>
      <c r="G71" s="11"/>
      <c r="H71" s="11"/>
      <c r="I71" s="2"/>
      <c r="J71" s="2"/>
      <c r="K71" s="2"/>
      <c r="L71" s="11"/>
      <c r="M71" s="15"/>
      <c r="N71" s="11"/>
    </row>
    <row r="73" spans="1:14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  <c r="L73" s="11"/>
      <c r="M73" s="15"/>
      <c r="N73" s="11"/>
    </row>
    <row r="75" spans="1:14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  <c r="L75" s="11"/>
      <c r="M75" s="15"/>
      <c r="N75" s="11"/>
    </row>
    <row r="77" spans="1:14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  <c r="L77" s="11"/>
      <c r="M77" s="15"/>
      <c r="N77" s="11"/>
    </row>
    <row r="79" spans="1:14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  <c r="L79" s="11"/>
      <c r="M79" s="15"/>
      <c r="N79" s="11"/>
    </row>
    <row r="81" spans="1:14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  <c r="L81" s="11"/>
      <c r="M81" s="15"/>
      <c r="N81" s="11"/>
    </row>
    <row r="83" spans="1:14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  <c r="L83" s="11"/>
      <c r="M83" s="15"/>
      <c r="N83" s="11"/>
    </row>
    <row r="85" spans="1:14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  <c r="L85" s="11"/>
      <c r="M85" s="15"/>
      <c r="N85" s="11"/>
    </row>
    <row r="87" spans="1:14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  <c r="L87" s="11"/>
      <c r="M87" s="15"/>
      <c r="N87" s="11"/>
    </row>
    <row r="89" spans="1:14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  <c r="L89" s="11"/>
      <c r="M89" s="15"/>
      <c r="N89" s="11"/>
    </row>
    <row r="91" spans="1:14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  <c r="L91" s="11"/>
      <c r="M91" s="15"/>
      <c r="N91" s="11"/>
    </row>
    <row r="93" spans="1:14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  <c r="L93" s="11"/>
      <c r="M93" s="15"/>
      <c r="N93" s="11"/>
    </row>
    <row r="95" spans="1:14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  <c r="L95" s="11"/>
      <c r="M95" s="15"/>
      <c r="N95" s="11"/>
    </row>
    <row r="97" spans="1:14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  <c r="L97" s="11"/>
      <c r="M97" s="15"/>
      <c r="N97" s="11"/>
    </row>
    <row r="99" spans="1:14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  <c r="L99" s="11"/>
      <c r="M99" s="15"/>
      <c r="N99" s="11"/>
    </row>
    <row r="101" spans="1:14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  <c r="L101" s="11"/>
      <c r="M101" s="15"/>
      <c r="N101" s="11"/>
    </row>
    <row r="103" spans="1:14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  <c r="L103" s="11"/>
      <c r="M103" s="15"/>
      <c r="N103" s="11"/>
    </row>
    <row r="105" spans="1:14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  <c r="L105" s="11"/>
      <c r="M105" s="15"/>
      <c r="N105" s="11"/>
    </row>
    <row r="107" spans="1:14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  <c r="L107" s="11"/>
      <c r="M107" s="15"/>
      <c r="N107" s="11"/>
    </row>
    <row r="109" spans="1:14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  <c r="L109" s="11"/>
      <c r="M109" s="15"/>
      <c r="N109" s="11"/>
    </row>
    <row r="111" spans="1:14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  <c r="L111" s="11"/>
      <c r="M111" s="15"/>
      <c r="N111" s="11"/>
    </row>
    <row r="113" spans="1:14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  <c r="L113" s="11"/>
      <c r="M113" s="15"/>
      <c r="N113" s="11"/>
    </row>
    <row r="115" spans="1:14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  <c r="L115" s="11"/>
      <c r="M115" s="15"/>
      <c r="N115" s="11"/>
    </row>
    <row r="117" spans="1:14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  <c r="L117" s="11"/>
      <c r="M117" s="15"/>
      <c r="N117" s="11"/>
    </row>
    <row r="119" spans="1:14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  <c r="L119" s="11"/>
      <c r="M119" s="15"/>
      <c r="N119" s="11"/>
    </row>
    <row r="121" spans="1:14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  <c r="L121" s="11"/>
      <c r="M121" s="15"/>
      <c r="N121" s="11"/>
    </row>
    <row r="123" spans="1:14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  <c r="L123" s="11"/>
      <c r="M123" s="15"/>
      <c r="N123" s="11"/>
    </row>
    <row r="125" spans="1:14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  <c r="L125" s="11"/>
      <c r="M125" s="15"/>
      <c r="N125" s="11"/>
    </row>
    <row r="127" spans="1:14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  <c r="L127" s="11"/>
      <c r="M127" s="15"/>
      <c r="N127" s="11"/>
    </row>
    <row r="129" spans="1:14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  <c r="L129" s="11"/>
      <c r="M129" s="15"/>
      <c r="N129" s="11"/>
    </row>
    <row r="131" spans="1:14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  <c r="L131" s="11"/>
      <c r="M131" s="15"/>
      <c r="N131" s="11"/>
    </row>
    <row r="133" spans="1:14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  <c r="L133" s="11"/>
      <c r="M133" s="15"/>
      <c r="N133" s="11"/>
    </row>
    <row r="135" spans="1:14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  <c r="L135" s="11"/>
      <c r="M135" s="15"/>
      <c r="N135" s="11"/>
    </row>
    <row r="137" spans="1:14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  <c r="L137" s="11"/>
      <c r="M137" s="15"/>
      <c r="N137" s="11"/>
    </row>
    <row r="139" spans="1:14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  <c r="L139" s="11"/>
      <c r="M139" s="15"/>
      <c r="N139" s="11"/>
    </row>
    <row r="141" spans="1:14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  <c r="L141" s="11"/>
      <c r="M141" s="15"/>
      <c r="N141" s="11"/>
    </row>
    <row r="143" spans="1:14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  <c r="L143" s="11"/>
      <c r="M143" s="15"/>
      <c r="N143" s="11"/>
    </row>
    <row r="145" spans="1:14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  <c r="L145" s="11"/>
      <c r="M145" s="15"/>
      <c r="N145" s="11"/>
    </row>
    <row r="147" spans="1:14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  <c r="L147" s="11"/>
      <c r="M147" s="15"/>
      <c r="N147" s="11"/>
    </row>
    <row r="149" spans="1:14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  <c r="L149" s="11"/>
      <c r="M149" s="15"/>
      <c r="N149" s="11"/>
    </row>
    <row r="151" spans="1:14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  <c r="L151" s="11"/>
      <c r="M151" s="15"/>
      <c r="N151" s="11"/>
    </row>
    <row r="153" spans="1:14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  <c r="L153" s="11"/>
      <c r="M153" s="15"/>
      <c r="N153" s="11"/>
    </row>
    <row r="155" spans="1:14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  <c r="L155" s="11"/>
      <c r="M155" s="15"/>
      <c r="N155" s="11"/>
    </row>
    <row r="157" spans="1:14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  <c r="L157" s="11"/>
      <c r="M157" s="15"/>
      <c r="N157" s="11"/>
    </row>
    <row r="159" spans="1:14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  <c r="L159" s="11"/>
      <c r="M159" s="15"/>
      <c r="N159" s="11"/>
    </row>
    <row r="161" spans="1:14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  <c r="L161" s="11"/>
      <c r="M161" s="15"/>
      <c r="N161" s="11"/>
    </row>
    <row r="163" spans="1:14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  <c r="L163" s="11"/>
      <c r="M163" s="15"/>
      <c r="N163" s="11"/>
    </row>
    <row r="165" spans="1:14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  <c r="L165" s="11"/>
      <c r="M165" s="15"/>
      <c r="N165" s="11"/>
    </row>
    <row r="167" spans="1:14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  <c r="L167" s="11"/>
      <c r="M167" s="15"/>
      <c r="N167" s="11"/>
    </row>
    <row r="169" spans="1:14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  <c r="L169" s="11"/>
      <c r="M169" s="15"/>
      <c r="N169" s="11"/>
    </row>
    <row r="171" spans="1:14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  <c r="L171" s="11"/>
      <c r="M171" s="15"/>
      <c r="N171" s="11"/>
    </row>
    <row r="173" spans="1:14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  <c r="L173" s="11"/>
      <c r="M173" s="15"/>
      <c r="N173" s="11"/>
    </row>
    <row r="175" spans="1:14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  <c r="L175" s="11"/>
      <c r="M175" s="15"/>
      <c r="N175" s="11"/>
    </row>
    <row r="177" spans="1:14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  <c r="L177" s="11"/>
      <c r="M177" s="15"/>
      <c r="N177" s="11"/>
    </row>
    <row r="179" spans="1:14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  <c r="L179" s="11"/>
      <c r="M179" s="15"/>
      <c r="N179" s="11"/>
    </row>
    <row r="181" spans="1:14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  <c r="L181" s="11"/>
      <c r="M181" s="15"/>
      <c r="N181" s="11"/>
    </row>
    <row r="183" spans="1:14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  <c r="L183" s="11"/>
      <c r="M183" s="15"/>
      <c r="N183" s="11"/>
    </row>
    <row r="185" spans="1:14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  <c r="L185" s="11"/>
      <c r="M185" s="15"/>
      <c r="N185" s="11"/>
    </row>
    <row r="187" spans="1:14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  <c r="L187" s="11"/>
      <c r="M187" s="15"/>
      <c r="N187" s="11"/>
    </row>
    <row r="189" spans="1:14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  <c r="L189" s="11"/>
      <c r="M189" s="15"/>
      <c r="N189" s="11"/>
    </row>
    <row r="191" spans="1:14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  <c r="L191" s="11"/>
      <c r="M191" s="15"/>
      <c r="N191" s="11"/>
    </row>
    <row r="193" spans="1:14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  <c r="L193" s="11"/>
      <c r="M193" s="15"/>
      <c r="N193" s="11"/>
    </row>
    <row r="195" spans="1:14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  <c r="L195" s="11"/>
      <c r="M195" s="15"/>
      <c r="N195" s="11"/>
    </row>
    <row r="197" spans="1:14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  <c r="L197" s="11"/>
      <c r="M197" s="15"/>
      <c r="N197" s="11"/>
    </row>
    <row r="199" spans="1:14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  <c r="L199" s="11"/>
      <c r="M199" s="15"/>
      <c r="N199" s="11"/>
    </row>
    <row r="201" spans="1:14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  <c r="L201" s="11"/>
      <c r="M201" s="15"/>
      <c r="N201" s="11"/>
    </row>
    <row r="203" spans="1:14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  <c r="L203" s="11"/>
      <c r="M203" s="15"/>
      <c r="N203" s="11"/>
    </row>
    <row r="205" spans="1:14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  <c r="L205" s="11"/>
      <c r="M205" s="15"/>
      <c r="N205" s="11"/>
    </row>
    <row r="207" spans="1:14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  <c r="L207" s="11"/>
      <c r="M207" s="15"/>
      <c r="N207" s="11"/>
    </row>
    <row r="209" spans="1:14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  <c r="L209" s="11"/>
      <c r="M209" s="15"/>
      <c r="N20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25</vt:i4>
      </vt:variant>
      <vt:variant>
        <vt:lpstr>Plages nommées</vt:lpstr>
      </vt:variant>
      <vt:variant>
        <vt:i4>4</vt:i4>
      </vt:variant>
    </vt:vector>
  </HeadingPairs>
  <TitlesOfParts>
    <vt:vector size="29" baseType="lpstr">
      <vt:lpstr>ESSAI_DEVIS</vt:lpstr>
      <vt:lpstr>CATEGORIES</vt:lpstr>
      <vt:lpstr>FLCPLA</vt:lpstr>
      <vt:lpstr>FLCCOR</vt:lpstr>
      <vt:lpstr>FLCTES</vt:lpstr>
      <vt:lpstr>FLCRON</vt:lpstr>
      <vt:lpstr>FLCUCO</vt:lpstr>
      <vt:lpstr>FLCCAR</vt:lpstr>
      <vt:lpstr>TUBRON</vt:lpstr>
      <vt:lpstr>TUBCAR</vt:lpstr>
      <vt:lpstr>TUBREC</vt:lpstr>
      <vt:lpstr>TUBAIL</vt:lpstr>
      <vt:lpstr>TUCRON</vt:lpstr>
      <vt:lpstr>TUCCAR</vt:lpstr>
      <vt:lpstr>TUCREC</vt:lpstr>
      <vt:lpstr>TUSRON</vt:lpstr>
      <vt:lpstr>TSSCAN</vt:lpstr>
      <vt:lpstr>IPN</vt:lpstr>
      <vt:lpstr>IPE</vt:lpstr>
      <vt:lpstr>HEA</vt:lpstr>
      <vt:lpstr>HEB</vt:lpstr>
      <vt:lpstr>UPN</vt:lpstr>
      <vt:lpstr>UPE</vt:lpstr>
      <vt:lpstr>Feuil24</vt:lpstr>
      <vt:lpstr>Feuil25</vt:lpstr>
      <vt:lpstr>CATEGORIES!Zone_d_impression</vt:lpstr>
      <vt:lpstr>FLCPLA!Zone_d_impression</vt:lpstr>
      <vt:lpstr>TUBCAR!Zone_d_impression</vt:lpstr>
      <vt:lpstr>TUBREC!Zone_d_impression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</dc:creator>
  <cp:lastModifiedBy>Hubert</cp:lastModifiedBy>
  <cp:lastPrinted>2018-09-03T07:14:27Z</cp:lastPrinted>
  <dcterms:created xsi:type="dcterms:W3CDTF">2018-08-18T12:07:51Z</dcterms:created>
  <dcterms:modified xsi:type="dcterms:W3CDTF">2018-09-16T20:19:55Z</dcterms:modified>
</cp:coreProperties>
</file>