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C\Desktop\Travaux Tignieu\"/>
    </mc:Choice>
  </mc:AlternateContent>
  <xr:revisionPtr revIDLastSave="0" documentId="13_ncr:1_{E840B315-C788-4071-B2AD-E9590CD9B4AF}" xr6:coauthVersionLast="36" xr6:coauthVersionMax="36" xr10:uidLastSave="{00000000-0000-0000-0000-000000000000}"/>
  <bookViews>
    <workbookView xWindow="0" yWindow="0" windowWidth="20460" windowHeight="8910" xr2:uid="{F35F4D80-45EC-4180-B6B1-B3BC510B93B5}"/>
  </bookViews>
  <sheets>
    <sheet name="Feuil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Q14" i="1"/>
  <c r="P17" i="1" s="1"/>
  <c r="P13" i="1"/>
  <c r="P15" i="1" s="1"/>
  <c r="O13" i="1"/>
  <c r="O15" i="1" s="1"/>
  <c r="O18" i="1" s="1"/>
  <c r="N13" i="1"/>
  <c r="M13" i="1"/>
  <c r="L13" i="1"/>
  <c r="G12" i="1"/>
  <c r="G17" i="1" s="1"/>
  <c r="F12" i="1"/>
  <c r="F17" i="1" s="1"/>
  <c r="E12" i="1"/>
  <c r="E17" i="1" s="1"/>
  <c r="D12" i="1"/>
  <c r="D17" i="1" s="1"/>
  <c r="C12" i="1"/>
  <c r="C17" i="1" s="1"/>
  <c r="Q11" i="1"/>
  <c r="P10" i="1"/>
  <c r="O10" i="1"/>
  <c r="N10" i="1"/>
  <c r="N15" i="1" s="1"/>
  <c r="N18" i="1" s="1"/>
  <c r="M10" i="1"/>
  <c r="M15" i="1" s="1"/>
  <c r="M18" i="1" s="1"/>
  <c r="L10" i="1"/>
  <c r="L15" i="1" s="1"/>
  <c r="L18" i="1" s="1"/>
  <c r="P7" i="1"/>
  <c r="O7" i="1"/>
  <c r="N7" i="1"/>
  <c r="M7" i="1"/>
  <c r="L7" i="1"/>
  <c r="G7" i="1"/>
  <c r="F7" i="1"/>
  <c r="E7" i="1"/>
  <c r="D7" i="1"/>
  <c r="C7" i="1"/>
  <c r="P18" i="1" l="1"/>
  <c r="P19" i="1" s="1"/>
  <c r="M19" i="1"/>
  <c r="N19" i="1"/>
  <c r="L19" i="1"/>
  <c r="E18" i="1"/>
  <c r="C18" i="1"/>
  <c r="G18" i="1"/>
  <c r="D18" i="1"/>
</calcChain>
</file>

<file path=xl/sharedStrings.xml><?xml version="1.0" encoding="utf-8"?>
<sst xmlns="http://schemas.openxmlformats.org/spreadsheetml/2006/main" count="46" uniqueCount="26">
  <si>
    <t>Abonnement de base</t>
  </si>
  <si>
    <t>Abonnement de HC/HP</t>
  </si>
  <si>
    <t>Pour  9 KVA</t>
  </si>
  <si>
    <t>Mint</t>
  </si>
  <si>
    <t>Cdiscount</t>
  </si>
  <si>
    <t>Total Spring</t>
  </si>
  <si>
    <t>EDF</t>
  </si>
  <si>
    <t>Leclerc</t>
  </si>
  <si>
    <t>Abonnement / mois</t>
  </si>
  <si>
    <t>Calcul du bon d'achat</t>
  </si>
  <si>
    <t>Abonnement 1 ans</t>
  </si>
  <si>
    <t>pour Leclerc</t>
  </si>
  <si>
    <t>20% des kwh HT</t>
  </si>
  <si>
    <t>Prix du Kwh TTC</t>
  </si>
  <si>
    <t xml:space="preserve">Prix du Kwh  TTC en HC </t>
  </si>
  <si>
    <t>Conso</t>
  </si>
  <si>
    <t>Conso HC</t>
  </si>
  <si>
    <t>Total conso</t>
  </si>
  <si>
    <t>Prix du Kwh TTC en HP</t>
  </si>
  <si>
    <t>Conso HP</t>
  </si>
  <si>
    <t xml:space="preserve">Total à créditer sur </t>
  </si>
  <si>
    <t>Total Conso + abo sur 1 an</t>
  </si>
  <si>
    <t xml:space="preserve">car fidélité </t>
  </si>
  <si>
    <t>Economie / EDF</t>
  </si>
  <si>
    <t>x</t>
  </si>
  <si>
    <t>Classement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</si>
</sst>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€&quot;"/>
    <numFmt numFmtId="165" formatCode="#,##0.0000\ &quot;€&quot;"/>
    <numFmt numFmtId="166" formatCode="#,##0.000\ &quot;€&quot;;[Red]\-#,##0.000\ &quot;€&quot;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0" fillId="0" borderId="0" xfId="0" applyBorder="1"/>
    <xf numFmtId="0" fontId="0" fillId="0" borderId="0" xfId="0" applyFill="1"/>
    <xf numFmtId="0" fontId="2" fillId="0" borderId="0" xfId="0" applyFont="1" applyFill="1" applyBorder="1"/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/>
    <xf numFmtId="0" fontId="0" fillId="0" borderId="13" xfId="0" applyBorder="1"/>
    <xf numFmtId="164" fontId="0" fillId="3" borderId="15" xfId="0" applyNumberFormat="1" applyFill="1" applyBorder="1" applyAlignment="1">
      <alignment horizontal="center"/>
    </xf>
    <xf numFmtId="164" fontId="0" fillId="3" borderId="16" xfId="0" applyNumberFormat="1" applyFill="1" applyBorder="1" applyAlignment="1">
      <alignment horizontal="center"/>
    </xf>
    <xf numFmtId="164" fontId="0" fillId="3" borderId="17" xfId="0" applyNumberFormat="1" applyFill="1" applyBorder="1" applyAlignment="1">
      <alignment horizontal="center"/>
    </xf>
    <xf numFmtId="0" fontId="1" fillId="4" borderId="18" xfId="0" applyFont="1" applyFill="1" applyBorder="1" applyAlignment="1">
      <alignment horizontal="center"/>
    </xf>
    <xf numFmtId="164" fontId="1" fillId="5" borderId="15" xfId="0" applyNumberFormat="1" applyFont="1" applyFill="1" applyBorder="1" applyAlignment="1">
      <alignment horizontal="center"/>
    </xf>
    <xf numFmtId="164" fontId="1" fillId="5" borderId="16" xfId="0" applyNumberFormat="1" applyFont="1" applyFill="1" applyBorder="1" applyAlignment="1">
      <alignment horizontal="center"/>
    </xf>
    <xf numFmtId="164" fontId="1" fillId="6" borderId="16" xfId="0" applyNumberFormat="1" applyFont="1" applyFill="1" applyBorder="1" applyAlignment="1">
      <alignment horizontal="center"/>
    </xf>
    <xf numFmtId="164" fontId="1" fillId="5" borderId="17" xfId="0" applyNumberFormat="1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164" fontId="1" fillId="7" borderId="15" xfId="0" applyNumberFormat="1" applyFont="1" applyFill="1" applyBorder="1" applyAlignment="1">
      <alignment horizontal="center"/>
    </xf>
    <xf numFmtId="164" fontId="1" fillId="8" borderId="17" xfId="0" applyNumberFormat="1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4" borderId="19" xfId="0" applyFill="1" applyBorder="1"/>
    <xf numFmtId="0" fontId="1" fillId="4" borderId="20" xfId="0" applyFont="1" applyFill="1" applyBorder="1" applyAlignment="1">
      <alignment horizontal="center"/>
    </xf>
    <xf numFmtId="165" fontId="0" fillId="3" borderId="15" xfId="0" applyNumberFormat="1" applyFill="1" applyBorder="1" applyAlignment="1">
      <alignment horizontal="center"/>
    </xf>
    <xf numFmtId="165" fontId="0" fillId="3" borderId="16" xfId="0" applyNumberFormat="1" applyFill="1" applyBorder="1" applyAlignment="1">
      <alignment horizontal="center"/>
    </xf>
    <xf numFmtId="165" fontId="0" fillId="3" borderId="17" xfId="0" applyNumberFormat="1" applyFill="1" applyBorder="1" applyAlignment="1">
      <alignment horizontal="center"/>
    </xf>
    <xf numFmtId="166" fontId="0" fillId="4" borderId="19" xfId="0" applyNumberFormat="1" applyFill="1" applyBorder="1" applyAlignment="1">
      <alignment horizontal="left"/>
    </xf>
    <xf numFmtId="166" fontId="0" fillId="0" borderId="0" xfId="0" applyNumberFormat="1" applyFill="1" applyAlignment="1">
      <alignment horizontal="left"/>
    </xf>
    <xf numFmtId="165" fontId="0" fillId="3" borderId="21" xfId="0" applyNumberForma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5" xfId="0" applyFill="1" applyBorder="1"/>
    <xf numFmtId="0" fontId="1" fillId="0" borderId="16" xfId="0" applyFont="1" applyBorder="1" applyAlignment="1">
      <alignment horizontal="center" vertical="center"/>
    </xf>
    <xf numFmtId="164" fontId="0" fillId="0" borderId="15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Fill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164" fontId="0" fillId="0" borderId="21" xfId="0" applyNumberFormat="1" applyFill="1" applyBorder="1" applyAlignment="1">
      <alignment horizontal="center"/>
    </xf>
    <xf numFmtId="164" fontId="1" fillId="8" borderId="15" xfId="0" applyNumberFormat="1" applyFont="1" applyFill="1" applyBorder="1" applyAlignment="1">
      <alignment horizontal="center"/>
    </xf>
    <xf numFmtId="164" fontId="1" fillId="8" borderId="16" xfId="0" applyNumberFormat="1" applyFont="1" applyFill="1" applyBorder="1" applyAlignment="1">
      <alignment horizontal="center"/>
    </xf>
    <xf numFmtId="164" fontId="1" fillId="7" borderId="16" xfId="0" applyNumberFormat="1" applyFont="1" applyFill="1" applyBorder="1" applyAlignment="1">
      <alignment horizontal="center"/>
    </xf>
    <xf numFmtId="164" fontId="1" fillId="7" borderId="17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164" fontId="0" fillId="0" borderId="17" xfId="0" applyNumberFormat="1" applyFont="1" applyFill="1" applyBorder="1" applyAlignment="1">
      <alignment horizontal="center"/>
    </xf>
    <xf numFmtId="0" fontId="0" fillId="0" borderId="21" xfId="0" applyBorder="1"/>
    <xf numFmtId="0" fontId="0" fillId="0" borderId="0" xfId="0" applyFill="1" applyBorder="1" applyAlignment="1">
      <alignment horizontal="center"/>
    </xf>
    <xf numFmtId="164" fontId="0" fillId="0" borderId="19" xfId="0" applyNumberFormat="1" applyFill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1" fillId="6" borderId="22" xfId="0" applyNumberFormat="1" applyFont="1" applyFill="1" applyBorder="1" applyAlignment="1">
      <alignment horizontal="center"/>
    </xf>
    <xf numFmtId="164" fontId="1" fillId="6" borderId="23" xfId="0" applyNumberFormat="1" applyFont="1" applyFill="1" applyBorder="1" applyAlignment="1">
      <alignment horizontal="center"/>
    </xf>
    <xf numFmtId="164" fontId="1" fillId="5" borderId="23" xfId="0" applyNumberFormat="1" applyFont="1" applyFill="1" applyBorder="1" applyAlignment="1">
      <alignment horizontal="center"/>
    </xf>
    <xf numFmtId="164" fontId="1" fillId="7" borderId="23" xfId="0" applyNumberFormat="1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164" fontId="1" fillId="9" borderId="26" xfId="0" applyNumberFormat="1" applyFont="1" applyFill="1" applyBorder="1" applyAlignment="1">
      <alignment horizontal="center"/>
    </xf>
    <xf numFmtId="0" fontId="0" fillId="9" borderId="0" xfId="0" applyFill="1"/>
    <xf numFmtId="0" fontId="0" fillId="0" borderId="12" xfId="0" applyFill="1" applyBorder="1"/>
    <xf numFmtId="164" fontId="3" fillId="6" borderId="27" xfId="0" applyNumberFormat="1" applyFont="1" applyFill="1" applyBorder="1" applyAlignment="1">
      <alignment horizontal="center"/>
    </xf>
    <xf numFmtId="164" fontId="3" fillId="6" borderId="28" xfId="0" applyNumberFormat="1" applyFont="1" applyFill="1" applyBorder="1" applyAlignment="1">
      <alignment horizontal="center"/>
    </xf>
    <xf numFmtId="164" fontId="3" fillId="5" borderId="28" xfId="0" applyNumberFormat="1" applyFont="1" applyFill="1" applyBorder="1" applyAlignment="1">
      <alignment horizontal="center"/>
    </xf>
    <xf numFmtId="164" fontId="3" fillId="7" borderId="28" xfId="0" applyNumberFormat="1" applyFont="1" applyFill="1" applyBorder="1" applyAlignment="1">
      <alignment horizontal="center"/>
    </xf>
    <xf numFmtId="164" fontId="3" fillId="8" borderId="29" xfId="0" applyNumberFormat="1" applyFont="1" applyFill="1" applyBorder="1" applyAlignment="1">
      <alignment horizontal="center"/>
    </xf>
    <xf numFmtId="164" fontId="1" fillId="9" borderId="13" xfId="0" applyNumberFormat="1" applyFont="1" applyFill="1" applyBorder="1" applyAlignment="1">
      <alignment horizontal="center"/>
    </xf>
    <xf numFmtId="10" fontId="3" fillId="0" borderId="22" xfId="0" applyNumberFormat="1" applyFont="1" applyBorder="1" applyAlignment="1">
      <alignment horizontal="center"/>
    </xf>
    <xf numFmtId="10" fontId="3" fillId="0" borderId="23" xfId="0" applyNumberFormat="1" applyFont="1" applyBorder="1" applyAlignment="1">
      <alignment horizontal="center"/>
    </xf>
    <xf numFmtId="10" fontId="3" fillId="0" borderId="31" xfId="0" applyNumberFormat="1" applyFont="1" applyBorder="1" applyAlignment="1">
      <alignment horizontal="center"/>
    </xf>
    <xf numFmtId="0" fontId="2" fillId="0" borderId="32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/>
    </xf>
    <xf numFmtId="164" fontId="0" fillId="0" borderId="0" xfId="0" applyNumberFormat="1"/>
    <xf numFmtId="0" fontId="0" fillId="0" borderId="0" xfId="0" applyAlignment="1">
      <alignment horizontal="center"/>
    </xf>
    <xf numFmtId="0" fontId="0" fillId="0" borderId="22" xfId="0" applyBorder="1" applyAlignment="1">
      <alignment horizontal="center"/>
    </xf>
    <xf numFmtId="0" fontId="0" fillId="0" borderId="30" xfId="0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1" fillId="3" borderId="15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5CB2B0-341F-45F3-8CA1-E44D6AEBE5A4}">
  <sheetPr>
    <pageSetUpPr fitToPage="1"/>
  </sheetPr>
  <dimension ref="A1:Q24"/>
  <sheetViews>
    <sheetView showGridLines="0" tabSelected="1" topLeftCell="F1" zoomScale="115" zoomScaleNormal="115" workbookViewId="0">
      <selection activeCell="O22" sqref="O22"/>
    </sheetView>
  </sheetViews>
  <sheetFormatPr baseColWidth="10" defaultRowHeight="15" x14ac:dyDescent="0.25"/>
  <cols>
    <col min="1" max="1" width="6.7109375" customWidth="1"/>
    <col min="2" max="2" width="20.140625" bestFit="1" customWidth="1"/>
    <col min="8" max="8" width="19.85546875" bestFit="1" customWidth="1"/>
    <col min="9" max="9" width="3.5703125" customWidth="1"/>
    <col min="10" max="10" width="10.140625" style="2" customWidth="1"/>
    <col min="11" max="11" width="18.85546875" bestFit="1" customWidth="1"/>
    <col min="17" max="17" width="22.42578125" customWidth="1"/>
  </cols>
  <sheetData>
    <row r="1" spans="1:17" ht="15.75" thickBot="1" x14ac:dyDescent="0.3">
      <c r="A1" s="1"/>
      <c r="B1" s="1"/>
      <c r="C1" s="1"/>
      <c r="D1" s="1"/>
      <c r="E1" s="1"/>
      <c r="F1" s="1"/>
      <c r="G1" s="1"/>
      <c r="H1" s="2"/>
      <c r="I1" s="2"/>
    </row>
    <row r="2" spans="1:17" ht="19.5" thickBot="1" x14ac:dyDescent="0.35">
      <c r="A2" s="94" t="s">
        <v>0</v>
      </c>
      <c r="B2" s="95"/>
      <c r="C2" s="95"/>
      <c r="D2" s="95"/>
      <c r="E2" s="95"/>
      <c r="F2" s="95"/>
      <c r="G2" s="96"/>
      <c r="H2" s="3"/>
      <c r="I2" s="3"/>
      <c r="J2" s="94" t="s">
        <v>1</v>
      </c>
      <c r="K2" s="95"/>
      <c r="L2" s="95"/>
      <c r="M2" s="95"/>
      <c r="N2" s="95"/>
      <c r="O2" s="95"/>
      <c r="P2" s="96"/>
    </row>
    <row r="3" spans="1:17" x14ac:dyDescent="0.25">
      <c r="A3" s="97" t="s">
        <v>2</v>
      </c>
      <c r="B3" s="98"/>
      <c r="C3" s="4" t="s">
        <v>3</v>
      </c>
      <c r="D3" s="5" t="s">
        <v>4</v>
      </c>
      <c r="E3" s="5" t="s">
        <v>5</v>
      </c>
      <c r="F3" s="5" t="s">
        <v>6</v>
      </c>
      <c r="G3" s="6" t="s">
        <v>7</v>
      </c>
      <c r="H3" s="2"/>
      <c r="I3" s="2"/>
      <c r="J3" s="97" t="s">
        <v>2</v>
      </c>
      <c r="K3" s="101"/>
      <c r="L3" s="4" t="s">
        <v>3</v>
      </c>
      <c r="M3" s="5" t="s">
        <v>4</v>
      </c>
      <c r="N3" s="5" t="s">
        <v>5</v>
      </c>
      <c r="O3" s="5" t="s">
        <v>6</v>
      </c>
      <c r="P3" s="6" t="s">
        <v>7</v>
      </c>
    </row>
    <row r="4" spans="1:17" x14ac:dyDescent="0.25">
      <c r="A4" s="99"/>
      <c r="B4" s="100"/>
      <c r="C4" s="7"/>
      <c r="D4" s="8"/>
      <c r="E4" s="8"/>
      <c r="F4" s="8"/>
      <c r="G4" s="9"/>
      <c r="H4" s="2"/>
      <c r="I4" s="2"/>
      <c r="J4" s="99"/>
      <c r="K4" s="102"/>
      <c r="L4" s="10"/>
      <c r="M4" s="1"/>
      <c r="N4" s="1"/>
      <c r="O4" s="1"/>
      <c r="P4" s="11"/>
    </row>
    <row r="5" spans="1:17" x14ac:dyDescent="0.25">
      <c r="A5" s="85" t="s">
        <v>8</v>
      </c>
      <c r="B5" s="86"/>
      <c r="C5" s="12">
        <v>10.86</v>
      </c>
      <c r="D5" s="13">
        <v>10.86</v>
      </c>
      <c r="E5" s="13">
        <v>10.76</v>
      </c>
      <c r="F5" s="13">
        <v>10.86</v>
      </c>
      <c r="G5" s="14">
        <v>10.86</v>
      </c>
      <c r="H5" s="2"/>
      <c r="I5" s="2"/>
      <c r="J5" s="85" t="s">
        <v>8</v>
      </c>
      <c r="K5" s="86"/>
      <c r="L5" s="12">
        <v>12.62</v>
      </c>
      <c r="M5" s="13">
        <v>12.61</v>
      </c>
      <c r="N5" s="13">
        <v>12.53</v>
      </c>
      <c r="O5" s="13">
        <v>12.61</v>
      </c>
      <c r="P5" s="14">
        <v>12.61</v>
      </c>
    </row>
    <row r="6" spans="1:17" x14ac:dyDescent="0.25">
      <c r="A6" s="80">
        <v>12</v>
      </c>
      <c r="B6" s="90"/>
      <c r="C6" s="7"/>
      <c r="D6" s="8"/>
      <c r="E6" s="8"/>
      <c r="F6" s="8"/>
      <c r="G6" s="9"/>
      <c r="H6" s="15" t="s">
        <v>9</v>
      </c>
      <c r="I6" s="2"/>
      <c r="J6" s="83">
        <v>12</v>
      </c>
      <c r="K6" s="84"/>
      <c r="L6" s="7"/>
      <c r="M6" s="8"/>
      <c r="N6" s="8"/>
      <c r="O6" s="8"/>
      <c r="P6" s="9"/>
      <c r="Q6" s="15" t="s">
        <v>9</v>
      </c>
    </row>
    <row r="7" spans="1:17" x14ac:dyDescent="0.25">
      <c r="A7" s="85" t="s">
        <v>10</v>
      </c>
      <c r="B7" s="86"/>
      <c r="C7" s="16">
        <f>A6*C5</f>
        <v>130.32</v>
      </c>
      <c r="D7" s="17">
        <f>D5*A6</f>
        <v>130.32</v>
      </c>
      <c r="E7" s="18">
        <f>A6*E5</f>
        <v>129.12</v>
      </c>
      <c r="F7" s="17">
        <f>A6*F5</f>
        <v>130.32</v>
      </c>
      <c r="G7" s="19">
        <f>G5*A6</f>
        <v>130.32</v>
      </c>
      <c r="H7" s="20" t="s">
        <v>11</v>
      </c>
      <c r="I7" s="2"/>
      <c r="J7" s="85" t="s">
        <v>10</v>
      </c>
      <c r="K7" s="86"/>
      <c r="L7" s="21">
        <f>J6*L5</f>
        <v>151.44</v>
      </c>
      <c r="M7" s="17">
        <f>M5*J6</f>
        <v>151.32</v>
      </c>
      <c r="N7" s="18">
        <f>J6*N5</f>
        <v>150.35999999999999</v>
      </c>
      <c r="O7" s="17">
        <f>J6*O5</f>
        <v>151.32</v>
      </c>
      <c r="P7" s="22">
        <f>P5*J6</f>
        <v>151.32</v>
      </c>
      <c r="Q7" s="20" t="s">
        <v>11</v>
      </c>
    </row>
    <row r="8" spans="1:17" x14ac:dyDescent="0.25">
      <c r="A8" s="10"/>
      <c r="B8" s="1"/>
      <c r="C8" s="7"/>
      <c r="D8" s="8"/>
      <c r="E8" s="8"/>
      <c r="F8" s="8"/>
      <c r="G8" s="23"/>
      <c r="H8" s="24" t="s">
        <v>12</v>
      </c>
      <c r="I8" s="2"/>
      <c r="J8" s="91"/>
      <c r="K8" s="82"/>
      <c r="L8" s="7"/>
      <c r="M8" s="8"/>
      <c r="N8" s="8"/>
      <c r="O8" s="8"/>
      <c r="P8" s="23"/>
      <c r="Q8" s="25" t="s">
        <v>12</v>
      </c>
    </row>
    <row r="9" spans="1:17" x14ac:dyDescent="0.25">
      <c r="A9" s="92" t="s">
        <v>13</v>
      </c>
      <c r="B9" s="93"/>
      <c r="C9" s="26">
        <v>0.1298</v>
      </c>
      <c r="D9" s="27">
        <v>0.1298</v>
      </c>
      <c r="E9" s="27">
        <v>0.13339999999999999</v>
      </c>
      <c r="F9" s="27">
        <v>0.1467</v>
      </c>
      <c r="G9" s="28">
        <v>0.1467</v>
      </c>
      <c r="H9" s="29">
        <v>8.7999999999999995E-2</v>
      </c>
      <c r="I9" s="30"/>
      <c r="J9" s="92" t="s">
        <v>14</v>
      </c>
      <c r="K9" s="93"/>
      <c r="L9" s="26">
        <v>0.1095</v>
      </c>
      <c r="M9" s="27">
        <v>0.1095</v>
      </c>
      <c r="N9" s="27">
        <v>0.1119</v>
      </c>
      <c r="O9" s="27">
        <v>0.12280000000000001</v>
      </c>
      <c r="P9" s="28">
        <v>0.12280000000000001</v>
      </c>
      <c r="Q9" s="31">
        <v>7.0300000000000001E-2</v>
      </c>
    </row>
    <row r="10" spans="1:17" x14ac:dyDescent="0.25">
      <c r="A10" s="10" t="s">
        <v>15</v>
      </c>
      <c r="B10" s="32">
        <v>12800</v>
      </c>
      <c r="C10" s="7"/>
      <c r="D10" s="8"/>
      <c r="E10" s="8"/>
      <c r="F10" s="8"/>
      <c r="G10" s="9"/>
      <c r="H10" s="2"/>
      <c r="I10" s="2"/>
      <c r="J10" s="33" t="s">
        <v>16</v>
      </c>
      <c r="K10" s="34">
        <v>4300</v>
      </c>
      <c r="L10" s="35">
        <f>+K10*L9</f>
        <v>470.85</v>
      </c>
      <c r="M10" s="36">
        <f>K10*M9</f>
        <v>470.85</v>
      </c>
      <c r="N10" s="36">
        <f>K10*N9</f>
        <v>481.17</v>
      </c>
      <c r="O10" s="36">
        <f>K10*O9</f>
        <v>528.04000000000008</v>
      </c>
      <c r="P10" s="37">
        <f>K10*P9</f>
        <v>528.04000000000008</v>
      </c>
      <c r="Q10" s="38"/>
    </row>
    <row r="11" spans="1:17" x14ac:dyDescent="0.25">
      <c r="A11" s="10"/>
      <c r="B11" s="1"/>
      <c r="C11" s="7"/>
      <c r="D11" s="8"/>
      <c r="E11" s="8"/>
      <c r="F11" s="8"/>
      <c r="G11" s="9"/>
      <c r="H11" s="2"/>
      <c r="I11" s="2"/>
      <c r="J11" s="83"/>
      <c r="K11" s="84"/>
      <c r="L11" s="7"/>
      <c r="M11" s="8"/>
      <c r="N11" s="8"/>
      <c r="O11" s="8"/>
      <c r="P11" s="11"/>
      <c r="Q11" s="39">
        <f>(K10*Q9)/100*20</f>
        <v>60.458000000000006</v>
      </c>
    </row>
    <row r="12" spans="1:17" x14ac:dyDescent="0.25">
      <c r="A12" s="85" t="s">
        <v>17</v>
      </c>
      <c r="B12" s="86"/>
      <c r="C12" s="40">
        <f>B10*C9</f>
        <v>1661.44</v>
      </c>
      <c r="D12" s="41">
        <f>B10*D9</f>
        <v>1661.44</v>
      </c>
      <c r="E12" s="17">
        <f>B10*E9</f>
        <v>1707.52</v>
      </c>
      <c r="F12" s="42">
        <f>F9*B10</f>
        <v>1877.76</v>
      </c>
      <c r="G12" s="43">
        <f>B10*G9</f>
        <v>1877.76</v>
      </c>
      <c r="H12" s="2"/>
      <c r="I12" s="2"/>
      <c r="J12" s="87" t="s">
        <v>18</v>
      </c>
      <c r="K12" s="88"/>
      <c r="L12" s="26">
        <v>0.13930000000000001</v>
      </c>
      <c r="M12" s="27">
        <v>0.13930000000000001</v>
      </c>
      <c r="N12" s="27">
        <v>0.14349999999999999</v>
      </c>
      <c r="O12" s="27">
        <v>0.15790000000000001</v>
      </c>
      <c r="P12" s="28">
        <v>0.15790000000000001</v>
      </c>
      <c r="Q12" s="31">
        <v>9.9500000000000005E-2</v>
      </c>
    </row>
    <row r="13" spans="1:17" ht="15.75" x14ac:dyDescent="0.25">
      <c r="A13" s="10"/>
      <c r="B13" s="1"/>
      <c r="C13" s="7"/>
      <c r="D13" s="8"/>
      <c r="E13" s="8"/>
      <c r="F13" s="8"/>
      <c r="G13" s="44"/>
      <c r="H13" s="2"/>
      <c r="I13" s="2"/>
      <c r="J13" s="33" t="s">
        <v>19</v>
      </c>
      <c r="K13" s="34">
        <v>8500</v>
      </c>
      <c r="L13" s="35">
        <f>K13*L12</f>
        <v>1184.05</v>
      </c>
      <c r="M13" s="36">
        <f>K13*M12</f>
        <v>1184.05</v>
      </c>
      <c r="N13" s="36">
        <f>K13*N12</f>
        <v>1219.75</v>
      </c>
      <c r="O13" s="36">
        <f>K13*O12</f>
        <v>1342.15</v>
      </c>
      <c r="P13" s="45">
        <f>K13*P12</f>
        <v>1342.15</v>
      </c>
      <c r="Q13" s="46"/>
    </row>
    <row r="14" spans="1:17" x14ac:dyDescent="0.25">
      <c r="A14" s="10"/>
      <c r="B14" s="1"/>
      <c r="C14" s="7"/>
      <c r="D14" s="8"/>
      <c r="E14" s="47"/>
      <c r="F14" s="47"/>
      <c r="G14" s="11"/>
      <c r="I14" s="2"/>
      <c r="J14" s="83"/>
      <c r="K14" s="84"/>
      <c r="L14" s="7"/>
      <c r="M14" s="8"/>
      <c r="N14" s="8"/>
      <c r="O14" s="8"/>
      <c r="P14" s="11"/>
      <c r="Q14" s="48">
        <f>(K13*Q12)/100*20</f>
        <v>169.14999999999998</v>
      </c>
    </row>
    <row r="15" spans="1:17" x14ac:dyDescent="0.25">
      <c r="A15" s="10"/>
      <c r="B15" s="1"/>
      <c r="C15" s="7"/>
      <c r="D15" s="8"/>
      <c r="E15" s="8"/>
      <c r="F15" s="8"/>
      <c r="G15" s="49"/>
      <c r="I15" s="2"/>
      <c r="J15" s="85" t="s">
        <v>17</v>
      </c>
      <c r="K15" s="86"/>
      <c r="L15" s="50">
        <f>SUM(L10+L13)</f>
        <v>1654.9</v>
      </c>
      <c r="M15" s="51">
        <f>SUM(M10+M13)</f>
        <v>1654.9</v>
      </c>
      <c r="N15" s="52">
        <f>SUM(N10+N13)</f>
        <v>1700.92</v>
      </c>
      <c r="O15" s="53">
        <f>O13+O10</f>
        <v>1870.19</v>
      </c>
      <c r="P15" s="43">
        <f>SUM(P13+P10)</f>
        <v>1870.19</v>
      </c>
    </row>
    <row r="16" spans="1:17" ht="15.75" thickBot="1" x14ac:dyDescent="0.3">
      <c r="A16" s="10"/>
      <c r="B16" s="1"/>
      <c r="C16" s="54"/>
      <c r="D16" s="55"/>
      <c r="E16" s="55"/>
      <c r="F16" s="55"/>
      <c r="G16" s="56">
        <f>(B10*H9)/100*20</f>
        <v>225.27999999999997</v>
      </c>
      <c r="H16" s="57" t="s">
        <v>20</v>
      </c>
      <c r="I16" s="2"/>
      <c r="J16" s="58"/>
      <c r="K16" s="1"/>
      <c r="L16" s="7"/>
      <c r="M16" s="8"/>
      <c r="N16" s="8"/>
      <c r="O16" s="8"/>
      <c r="P16" s="11"/>
    </row>
    <row r="17" spans="1:17" ht="16.5" thickBot="1" x14ac:dyDescent="0.3">
      <c r="A17" s="76" t="s">
        <v>21</v>
      </c>
      <c r="B17" s="89"/>
      <c r="C17" s="59">
        <f>SUM(C12+C7)</f>
        <v>1791.76</v>
      </c>
      <c r="D17" s="60">
        <f>SUM(D12+D7)</f>
        <v>1791.76</v>
      </c>
      <c r="E17" s="61">
        <f>SUM(E12+E7)</f>
        <v>1836.6399999999999</v>
      </c>
      <c r="F17" s="62">
        <f>SUM(F12+F7)</f>
        <v>2008.08</v>
      </c>
      <c r="G17" s="63">
        <f>(G12+G7)-G16</f>
        <v>1782.8</v>
      </c>
      <c r="H17" s="57" t="s">
        <v>22</v>
      </c>
      <c r="I17" s="2"/>
      <c r="J17" s="58"/>
      <c r="K17" s="1"/>
      <c r="L17" s="10"/>
      <c r="M17" s="1"/>
      <c r="N17" s="1"/>
      <c r="O17" s="1"/>
      <c r="P17" s="64">
        <f>SUM(Q14+Q11)</f>
        <v>229.60799999999998</v>
      </c>
      <c r="Q17" s="57" t="s">
        <v>20</v>
      </c>
    </row>
    <row r="18" spans="1:17" ht="15.75" x14ac:dyDescent="0.25">
      <c r="A18" s="74" t="s">
        <v>23</v>
      </c>
      <c r="B18" s="75"/>
      <c r="C18" s="65">
        <f>(F17-C17)/F17</f>
        <v>0.10772479184096248</v>
      </c>
      <c r="D18" s="66">
        <f>(F17-D17)/F17</f>
        <v>0.10772479184096248</v>
      </c>
      <c r="E18" s="66">
        <f>(F17-E17)/F17</f>
        <v>8.5375084657981784E-2</v>
      </c>
      <c r="F18" s="66" t="s">
        <v>24</v>
      </c>
      <c r="G18" s="67">
        <f>(F17-G17)/F17</f>
        <v>0.11218676546751125</v>
      </c>
      <c r="H18" s="57" t="s">
        <v>7</v>
      </c>
      <c r="I18" s="2"/>
      <c r="J18" s="76" t="s">
        <v>21</v>
      </c>
      <c r="K18" s="77"/>
      <c r="L18" s="59">
        <f>SUM(L15+L7)</f>
        <v>1806.3400000000001</v>
      </c>
      <c r="M18" s="60">
        <f>SUM(M15+M7)</f>
        <v>1806.22</v>
      </c>
      <c r="N18" s="61">
        <f>SUM(N15+N7)</f>
        <v>1851.28</v>
      </c>
      <c r="O18" s="62">
        <f>O15+O7</f>
        <v>2021.51</v>
      </c>
      <c r="P18" s="63">
        <f>(P15+P7)-P17</f>
        <v>1791.902</v>
      </c>
      <c r="Q18" s="57" t="s">
        <v>22</v>
      </c>
    </row>
    <row r="19" spans="1:17" ht="19.5" thickBot="1" x14ac:dyDescent="0.3">
      <c r="A19" s="78" t="s">
        <v>25</v>
      </c>
      <c r="B19" s="79"/>
      <c r="C19" s="68">
        <v>2</v>
      </c>
      <c r="D19" s="69">
        <v>2</v>
      </c>
      <c r="E19" s="69">
        <v>3</v>
      </c>
      <c r="F19" s="69">
        <v>4</v>
      </c>
      <c r="G19" s="70">
        <v>1</v>
      </c>
      <c r="I19" s="2"/>
      <c r="J19" s="80" t="s">
        <v>23</v>
      </c>
      <c r="K19" s="81"/>
      <c r="L19" s="65">
        <f>(O18-L18)/O18</f>
        <v>0.10644023526967457</v>
      </c>
      <c r="M19" s="66">
        <f>(O18-M18)/O18</f>
        <v>0.1064995968360285</v>
      </c>
      <c r="N19" s="66">
        <f>(O18-N18)/O18</f>
        <v>8.4209328670152517E-2</v>
      </c>
      <c r="O19" s="71" t="s">
        <v>24</v>
      </c>
      <c r="P19" s="67">
        <f>(O18-P18)/O18</f>
        <v>0.11358242106148371</v>
      </c>
      <c r="Q19" s="57" t="s">
        <v>7</v>
      </c>
    </row>
    <row r="20" spans="1:17" ht="19.5" thickBot="1" x14ac:dyDescent="0.3">
      <c r="I20" s="2"/>
      <c r="J20" s="78" t="s">
        <v>25</v>
      </c>
      <c r="K20" s="79"/>
      <c r="L20" s="68">
        <v>3</v>
      </c>
      <c r="M20" s="69">
        <v>2</v>
      </c>
      <c r="N20" s="69">
        <v>4</v>
      </c>
      <c r="O20" s="69">
        <v>5</v>
      </c>
      <c r="P20" s="70">
        <v>1</v>
      </c>
    </row>
    <row r="21" spans="1:17" x14ac:dyDescent="0.25">
      <c r="I21" s="2"/>
      <c r="O21" s="72"/>
    </row>
    <row r="22" spans="1:17" x14ac:dyDescent="0.25">
      <c r="C22" s="73"/>
      <c r="D22" s="73"/>
      <c r="E22" s="73"/>
      <c r="F22" s="73"/>
      <c r="I22" s="2"/>
    </row>
    <row r="23" spans="1:17" x14ac:dyDescent="0.25">
      <c r="H23" s="2"/>
      <c r="I23" s="2"/>
    </row>
    <row r="24" spans="1:17" x14ac:dyDescent="0.25">
      <c r="K24" s="82"/>
      <c r="L24" s="82"/>
      <c r="M24" s="8"/>
      <c r="N24" s="8"/>
      <c r="O24" s="8"/>
      <c r="P24" s="8"/>
      <c r="Q24" s="8"/>
    </row>
  </sheetData>
  <mergeCells count="25">
    <mergeCell ref="A9:B9"/>
    <mergeCell ref="J9:K9"/>
    <mergeCell ref="A2:G2"/>
    <mergeCell ref="J2:P2"/>
    <mergeCell ref="A3:B4"/>
    <mergeCell ref="J3:K4"/>
    <mergeCell ref="A5:B5"/>
    <mergeCell ref="J5:K5"/>
    <mergeCell ref="A6:B6"/>
    <mergeCell ref="J6:K6"/>
    <mergeCell ref="A7:B7"/>
    <mergeCell ref="J7:K7"/>
    <mergeCell ref="J8:K8"/>
    <mergeCell ref="K24:L24"/>
    <mergeCell ref="J11:K11"/>
    <mergeCell ref="A12:B12"/>
    <mergeCell ref="J12:K12"/>
    <mergeCell ref="J14:K14"/>
    <mergeCell ref="J15:K15"/>
    <mergeCell ref="A17:B17"/>
    <mergeCell ref="A18:B18"/>
    <mergeCell ref="J18:K18"/>
    <mergeCell ref="A19:B19"/>
    <mergeCell ref="J19:K19"/>
    <mergeCell ref="J20:K20"/>
  </mergeCells>
  <pageMargins left="0.7" right="0.7" top="0.75" bottom="0.75" header="0.3" footer="0.3"/>
  <pageSetup paperSize="9" scale="95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LC</dc:creator>
  <cp:lastModifiedBy>LC</cp:lastModifiedBy>
  <dcterms:created xsi:type="dcterms:W3CDTF">2018-09-15T09:58:04Z</dcterms:created>
  <dcterms:modified xsi:type="dcterms:W3CDTF">2018-09-15T11:35:34Z</dcterms:modified>
</cp:coreProperties>
</file>