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Christelle Drooghaag\Desktop\"/>
    </mc:Choice>
  </mc:AlternateContent>
  <xr:revisionPtr revIDLastSave="0" documentId="8_{72C4E107-2C71-48A6-B343-63E48931EDEE}" xr6:coauthVersionLast="34" xr6:coauthVersionMax="34" xr10:uidLastSave="{00000000-0000-0000-0000-000000000000}"/>
  <bookViews>
    <workbookView xWindow="0" yWindow="0" windowWidth="23040" windowHeight="7860" tabRatio="844" xr2:uid="{00000000-000D-0000-FFFF-FFFF00000000}"/>
  </bookViews>
  <sheets>
    <sheet name="Paies" sheetId="20" r:id="rId1"/>
  </sheets>
  <definedNames>
    <definedName name="_xlnm._FilterDatabase" localSheetId="0" hidden="1">Paies!$D$5:$AU$7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20" l="1"/>
  <c r="N6" i="20"/>
  <c r="AR6" i="20"/>
  <c r="AR7" i="20"/>
  <c r="AL6" i="20"/>
  <c r="AL7" i="20"/>
  <c r="AF6" i="20"/>
  <c r="AF7" i="20"/>
  <c r="Z6" i="20"/>
  <c r="Z7" i="20"/>
  <c r="J6" i="20"/>
  <c r="T6" i="20"/>
  <c r="T7" i="20"/>
  <c r="N7" i="20"/>
  <c r="H7" i="20"/>
  <c r="AT6" i="20" l="1"/>
  <c r="AT7" i="20"/>
  <c r="AN6" i="20"/>
  <c r="AN7" i="20"/>
  <c r="AH6" i="20"/>
  <c r="AH7" i="20"/>
  <c r="AB6" i="20"/>
  <c r="AB7" i="20"/>
  <c r="V6" i="20"/>
  <c r="V7" i="20"/>
  <c r="P6" i="20"/>
  <c r="P7" i="20"/>
  <c r="J7" i="20"/>
  <c r="I7" i="20" l="1"/>
  <c r="O7" i="20"/>
  <c r="U7" i="20"/>
  <c r="AA7" i="20"/>
  <c r="AG7" i="20"/>
  <c r="AM7" i="20"/>
  <c r="AS7" i="20"/>
  <c r="AU7" i="20" l="1"/>
  <c r="AS6" i="20" l="1"/>
  <c r="AM6" i="20"/>
  <c r="AG6" i="20"/>
  <c r="U6" i="20"/>
  <c r="O6" i="20"/>
  <c r="AA6" i="20"/>
  <c r="AU6" i="20" l="1"/>
  <c r="I6" i="20" l="1"/>
  <c r="E4" i="20" l="1"/>
  <c r="K4" i="20" s="1"/>
  <c r="Q4" i="20" s="1"/>
  <c r="W4" i="20" s="1"/>
  <c r="AC4" i="20" s="1"/>
  <c r="AI4" i="20" s="1"/>
  <c r="AO4" i="20" s="1"/>
</calcChain>
</file>

<file path=xl/sharedStrings.xml><?xml version="1.0" encoding="utf-8"?>
<sst xmlns="http://schemas.openxmlformats.org/spreadsheetml/2006/main" count="55" uniqueCount="54">
  <si>
    <t>DEBUT</t>
  </si>
  <si>
    <t>FIN</t>
  </si>
  <si>
    <t>TOTAL</t>
  </si>
  <si>
    <t>HS</t>
  </si>
  <si>
    <t>Night Shift</t>
  </si>
  <si>
    <t>Sexe</t>
  </si>
  <si>
    <t>Nom du travailleur</t>
  </si>
  <si>
    <t>Fonction</t>
  </si>
  <si>
    <t>Abdel Naby Mohamed</t>
  </si>
  <si>
    <t>DEBUT2</t>
  </si>
  <si>
    <t>FIN3</t>
  </si>
  <si>
    <t>TOTAL4</t>
  </si>
  <si>
    <t>HS5</t>
  </si>
  <si>
    <t>Night Shift6</t>
  </si>
  <si>
    <t>DEBUT7</t>
  </si>
  <si>
    <t>FIN8</t>
  </si>
  <si>
    <t>TOTAL9</t>
  </si>
  <si>
    <t>HS10</t>
  </si>
  <si>
    <t>Night Shift11</t>
  </si>
  <si>
    <t>DEBUT12</t>
  </si>
  <si>
    <t>FIN13</t>
  </si>
  <si>
    <t>TOTAL14</t>
  </si>
  <si>
    <t>HS15</t>
  </si>
  <si>
    <t>Night Shift16</t>
  </si>
  <si>
    <t>DEBUT17</t>
  </si>
  <si>
    <t>FIN18</t>
  </si>
  <si>
    <t>TOTAL19</t>
  </si>
  <si>
    <t>HS20</t>
  </si>
  <si>
    <t>Night Shift21</t>
  </si>
  <si>
    <t>DEBUT22</t>
  </si>
  <si>
    <t>FIN23</t>
  </si>
  <si>
    <t>TOTAL24</t>
  </si>
  <si>
    <t>HS25</t>
  </si>
  <si>
    <t>Night Shift26</t>
  </si>
  <si>
    <t>DEBUT27</t>
  </si>
  <si>
    <t>FIN28</t>
  </si>
  <si>
    <t>TOTAL29</t>
  </si>
  <si>
    <t>HS30</t>
  </si>
  <si>
    <t>Night Shift31</t>
  </si>
  <si>
    <t>Semaine</t>
  </si>
  <si>
    <t>Production</t>
  </si>
  <si>
    <t>Dotation</t>
  </si>
  <si>
    <t>PAUSE</t>
  </si>
  <si>
    <t>PAUSE2</t>
  </si>
  <si>
    <t>PAUSE3</t>
  </si>
  <si>
    <t>M</t>
  </si>
  <si>
    <t>Aarab Saida</t>
  </si>
  <si>
    <t>Agence</t>
  </si>
  <si>
    <t>Semaine 36</t>
  </si>
  <si>
    <t>PAUSE4</t>
  </si>
  <si>
    <t>PAUSE5</t>
  </si>
  <si>
    <t>PAUSE6</t>
  </si>
  <si>
    <t>PAUSE7</t>
  </si>
  <si>
    <t>Infos diverses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</si>
</sst>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[$-F800]dddd\,\ mmmm\ dd\,\ yyyy"/>
    <numFmt numFmtId="166" formatCode="[$-40C]d/mmm/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/>
    <xf numFmtId="0" fontId="6" fillId="8" borderId="16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9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2" applyNumberFormat="0" applyAlignment="0" applyProtection="0"/>
    <xf numFmtId="0" fontId="18" fillId="6" borderId="13" applyNumberFormat="0" applyAlignment="0" applyProtection="0"/>
    <xf numFmtId="0" fontId="19" fillId="6" borderId="12" applyNumberFormat="0" applyAlignment="0" applyProtection="0"/>
    <xf numFmtId="0" fontId="20" fillId="0" borderId="14" applyNumberFormat="0" applyFill="0" applyAlignment="0" applyProtection="0"/>
    <xf numFmtId="0" fontId="10" fillId="7" borderId="15" applyNumberFormat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Fill="1" applyProtection="1">
      <protection locked="0"/>
    </xf>
    <xf numFmtId="20" fontId="4" fillId="0" borderId="0" xfId="0" applyNumberFormat="1" applyFont="1" applyFill="1" applyProtection="1">
      <protection locked="0"/>
    </xf>
    <xf numFmtId="165" fontId="0" fillId="0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5" fillId="0" borderId="0" xfId="0" applyFont="1" applyFill="1" applyBorder="1" applyAlignment="1" applyProtection="1">
      <protection locked="0"/>
    </xf>
    <xf numFmtId="2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8" xfId="1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6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7" xfId="1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1" fillId="0" borderId="5" xfId="1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165" fontId="0" fillId="0" borderId="0" xfId="0" applyNumberFormat="1" applyFont="1" applyFill="1" applyProtection="1"/>
    <xf numFmtId="0" fontId="0" fillId="0" borderId="0" xfId="0" applyFill="1" applyProtection="1"/>
    <xf numFmtId="0" fontId="1" fillId="0" borderId="6" xfId="1" applyFont="1" applyFill="1" applyBorder="1" applyProtection="1"/>
    <xf numFmtId="0" fontId="0" fillId="0" borderId="1" xfId="1" applyFont="1" applyFill="1" applyBorder="1" applyProtection="1"/>
    <xf numFmtId="20" fontId="8" fillId="0" borderId="1" xfId="0" applyNumberFormat="1" applyFont="1" applyFill="1" applyBorder="1" applyAlignment="1" applyProtection="1">
      <alignment horizontal="center"/>
    </xf>
    <xf numFmtId="20" fontId="2" fillId="0" borderId="1" xfId="0" applyNumberFormat="1" applyFont="1" applyFill="1" applyBorder="1" applyAlignment="1" applyProtection="1">
      <alignment horizontal="center"/>
    </xf>
    <xf numFmtId="20" fontId="0" fillId="0" borderId="1" xfId="0" applyNumberFormat="1" applyFill="1" applyBorder="1" applyProtection="1"/>
    <xf numFmtId="164" fontId="3" fillId="0" borderId="0" xfId="0" applyNumberFormat="1" applyFont="1" applyFill="1" applyBorder="1" applyAlignment="1" applyProtection="1">
      <alignment horizontal="center"/>
    </xf>
    <xf numFmtId="166" fontId="22" fillId="0" borderId="0" xfId="0" applyNumberFormat="1" applyFont="1" applyFill="1" applyAlignment="1" applyProtection="1">
      <alignment horizontal="left" wrapText="1"/>
      <protection locked="0"/>
    </xf>
    <xf numFmtId="0" fontId="22" fillId="0" borderId="0" xfId="0" applyFont="1" applyFill="1" applyAlignment="1" applyProtection="1">
      <alignment horizontal="left" wrapText="1"/>
      <protection locked="0"/>
    </xf>
    <xf numFmtId="165" fontId="1" fillId="0" borderId="2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Fill="1" applyBorder="1" applyAlignment="1" applyProtection="1">
      <alignment horizontal="center"/>
      <protection locked="0"/>
    </xf>
    <xf numFmtId="165" fontId="1" fillId="0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</cellXfs>
  <cellStyles count="43">
    <cellStyle name="20 % - Accent1 2" xfId="20" xr:uid="{00000000-0005-0000-0000-000030000000}"/>
    <cellStyle name="20 % - Accent2 2" xfId="24" xr:uid="{00000000-0005-0000-0000-000031000000}"/>
    <cellStyle name="20 % - Accent3 2" xfId="28" xr:uid="{00000000-0005-0000-0000-000032000000}"/>
    <cellStyle name="20 % - Accent4 2" xfId="32" xr:uid="{00000000-0005-0000-0000-000033000000}"/>
    <cellStyle name="20 % - Accent5 2" xfId="36" xr:uid="{00000000-0005-0000-0000-000034000000}"/>
    <cellStyle name="20 % - Accent6 2" xfId="40" xr:uid="{00000000-0005-0000-0000-000035000000}"/>
    <cellStyle name="40 % - Accent1 2" xfId="21" xr:uid="{00000000-0005-0000-0000-000036000000}"/>
    <cellStyle name="40 % - Accent2 2" xfId="25" xr:uid="{00000000-0005-0000-0000-000037000000}"/>
    <cellStyle name="40 % - Accent3 2" xfId="29" xr:uid="{00000000-0005-0000-0000-000038000000}"/>
    <cellStyle name="40 % - Accent4 2" xfId="33" xr:uid="{00000000-0005-0000-0000-000039000000}"/>
    <cellStyle name="40 % - Accent5 2" xfId="37" xr:uid="{00000000-0005-0000-0000-00003A000000}"/>
    <cellStyle name="40 % - Accent6 2" xfId="41" xr:uid="{00000000-0005-0000-0000-00003B000000}"/>
    <cellStyle name="60 % - Accent1 2" xfId="22" xr:uid="{00000000-0005-0000-0000-00003C000000}"/>
    <cellStyle name="60 % - Accent2 2" xfId="26" xr:uid="{00000000-0005-0000-0000-00003D000000}"/>
    <cellStyle name="60 % - Accent3 2" xfId="30" xr:uid="{00000000-0005-0000-0000-00003E000000}"/>
    <cellStyle name="60 % - Accent4 2" xfId="34" xr:uid="{00000000-0005-0000-0000-00003F000000}"/>
    <cellStyle name="60 % - Accent5 2" xfId="38" xr:uid="{00000000-0005-0000-0000-000040000000}"/>
    <cellStyle name="60 % - Accent6 2" xfId="42" xr:uid="{00000000-0005-0000-0000-000041000000}"/>
    <cellStyle name="Accent1 2" xfId="19" xr:uid="{00000000-0005-0000-0000-000042000000}"/>
    <cellStyle name="Accent2 2" xfId="23" xr:uid="{00000000-0005-0000-0000-000043000000}"/>
    <cellStyle name="Accent3 2" xfId="27" xr:uid="{00000000-0005-0000-0000-000044000000}"/>
    <cellStyle name="Accent4 2" xfId="31" xr:uid="{00000000-0005-0000-0000-000045000000}"/>
    <cellStyle name="Accent5 2" xfId="35" xr:uid="{00000000-0005-0000-0000-000046000000}"/>
    <cellStyle name="Accent6 2" xfId="39" xr:uid="{00000000-0005-0000-0000-000047000000}"/>
    <cellStyle name="Avertissement 2" xfId="16" xr:uid="{00000000-0005-0000-0000-000057000000}"/>
    <cellStyle name="Calcul 2" xfId="13" xr:uid="{00000000-0005-0000-0000-000049000000}"/>
    <cellStyle name="Cellule liée 2" xfId="14" xr:uid="{00000000-0005-0000-0000-000052000000}"/>
    <cellStyle name="Entrée 2" xfId="11" xr:uid="{00000000-0005-0000-0000-000051000000}"/>
    <cellStyle name="Insatisfaisant 2" xfId="9" xr:uid="{00000000-0005-0000-0000-000048000000}"/>
    <cellStyle name="Neutre 2" xfId="10" xr:uid="{00000000-0005-0000-0000-000053000000}"/>
    <cellStyle name="Normal" xfId="0" builtinId="0"/>
    <cellStyle name="Normal 2" xfId="1" xr:uid="{E300088B-80C3-45AC-95FF-8EF77DF6E994}"/>
    <cellStyle name="Note" xfId="2" builtinId="10" customBuiltin="1"/>
    <cellStyle name="Satisfaisant 2" xfId="8" xr:uid="{00000000-0005-0000-0000-00004C000000}"/>
    <cellStyle name="Sortie 2" xfId="12" xr:uid="{00000000-0005-0000-0000-000054000000}"/>
    <cellStyle name="Texte explicatif 2" xfId="17" xr:uid="{00000000-0005-0000-0000-00004B000000}"/>
    <cellStyle name="Titre 2" xfId="3" xr:uid="{00000000-0005-0000-0000-000055000000}"/>
    <cellStyle name="Titre 1 2" xfId="4" xr:uid="{00000000-0005-0000-0000-00004D000000}"/>
    <cellStyle name="Titre 2 2" xfId="5" xr:uid="{00000000-0005-0000-0000-00004E000000}"/>
    <cellStyle name="Titre 3 2" xfId="6" xr:uid="{00000000-0005-0000-0000-00004F000000}"/>
    <cellStyle name="Titre 4 2" xfId="7" xr:uid="{00000000-0005-0000-0000-000050000000}"/>
    <cellStyle name="Total 2" xfId="18" xr:uid="{00000000-0005-0000-0000-000056000000}"/>
    <cellStyle name="Vérification 2" xfId="15" xr:uid="{00000000-0005-0000-0000-00004A000000}"/>
  </cellStyles>
  <dxfs count="5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1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  <color auto="1"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5" formatCode="hh:mm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/>
      </font>
      <numFmt numFmtId="25" formatCode="hh:mm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B956A4-C2A5-4E56-8FF6-0B37A3EC8D62}" name="Tableau134" displayName="Tableau134" ref="A5:AV7" totalsRowShown="0" headerRowDxfId="55" dataDxfId="53" headerRowBorderDxfId="54" tableBorderDxfId="52" totalsRowBorderDxfId="51" headerRowCellStyle="Normal 2">
  <autoFilter ref="A5:AV7" xr:uid="{E253F457-C84E-47F4-88EE-82FBB9B5A828}"/>
  <sortState ref="A6:AV7">
    <sortCondition ref="A5:A7"/>
  </sortState>
  <tableColumns count="48">
    <tableColumn id="1" xr3:uid="{FEC24BAC-5CBE-4127-B387-15A10DAC2D2A}" name="Nom du travailleur" dataDxfId="50" dataCellStyle="Normal 2"/>
    <tableColumn id="3" xr3:uid="{269AB763-5DE8-400B-913D-F44E710CB75A}" name="Fonction" dataDxfId="49" dataCellStyle="Normal 2"/>
    <tableColumn id="2" xr3:uid="{E550A397-3429-406D-8318-038536ECC25E}" name="Agence" dataDxfId="48" dataCellStyle="Normal 2"/>
    <tableColumn id="4" xr3:uid="{7B30574B-14D3-4D37-967B-F864419B48CF}" name="Sexe" dataDxfId="47"/>
    <tableColumn id="5" xr3:uid="{CF6A8634-BBA8-47A9-99FF-0C3B66243C7C}" name="DEBUT" dataDxfId="46"/>
    <tableColumn id="6" xr3:uid="{75E60474-B62F-4CD7-B4CB-0DAA173C2BEC}" name="FIN" dataDxfId="45"/>
    <tableColumn id="42" xr3:uid="{68F83C75-BADF-4C58-A8A5-0B98E46E2D71}" name="PAUSE" dataDxfId="44"/>
    <tableColumn id="7" xr3:uid="{A6C01199-A721-40CA-A0CF-FB2AEF8D3B42}" name="TOTAL" dataDxfId="43">
      <calculatedColumnFormula>IF(E6=F6,0,IF(F6&lt;E6,F6+1-E6-(1/60),F6-E6-(1/60))-Tableau134[[#This Row],[PAUSE]])</calculatedColumnFormula>
    </tableColumn>
    <tableColumn id="8" xr3:uid="{1942215D-D3B7-480A-A949-FEAEF52DBD11}" name="HS" dataDxfId="42">
      <calculatedColumnFormula>IF(H6&gt;$D$1,(H6-$D$1),0)</calculatedColumnFormula>
    </tableColumn>
    <tableColumn id="9" xr3:uid="{A1ACF1A5-1F4B-46AC-890E-8DD23562F37C}" name="Night Shift" dataDxfId="41">
      <calculatedColumnFormula>IF(MOD(F6-E6,1)-IF(F6&gt;=C6,MAX(0,MIN(F6,1)-MAX(E6,5/24)),MAX(0,1-MAX(E6,5/24))+MAX(0,MIN(F6,1)-5/24))&lt;0,0,MOD(F6-E6,1)-IF(F6&gt;=C6,MAX(0,MIN(F6,1)-MAX(E6,5/24)),MAX(0,1-MAX(E6,5/24))+MAX(0,MIN(F6,1)-5/24)))</calculatedColumnFormula>
    </tableColumn>
    <tableColumn id="10" xr3:uid="{661CA21F-06EC-4628-9BA1-1A165D1AD8A1}" name="DEBUT2" dataDxfId="40"/>
    <tableColumn id="11" xr3:uid="{E0397AA8-6D5A-4F66-8045-28EAFF9162BB}" name="FIN3" dataDxfId="39"/>
    <tableColumn id="43" xr3:uid="{0613BD76-4DC3-43FF-9A7B-D0A172894DE2}" name="PAUSE2" dataDxfId="38"/>
    <tableColumn id="12" xr3:uid="{72C97E91-200C-409C-9CFC-A98F61D8D08B}" name="TOTAL4" dataDxfId="37">
      <calculatedColumnFormula>IF(K6=L6,0,IF(L6&lt;K6,L6+1-K6-(1/60),L6-K6-(1/60))-Tableau134[[#This Row],[PAUSE2]])</calculatedColumnFormula>
    </tableColumn>
    <tableColumn id="13" xr3:uid="{33646B72-80E4-47C7-91CC-5C292203FEE6}" name="HS5" dataDxfId="36">
      <calculatedColumnFormula>IF(N6&gt;$D$1,(N6-$D$1),0)</calculatedColumnFormula>
    </tableColumn>
    <tableColumn id="14" xr3:uid="{B270AF93-441B-4405-AD34-C2E98FAEF4D4}" name="Night Shift6" dataDxfId="35">
      <calculatedColumnFormula>IF(MOD(L6-K6,1)-IF(L6&gt;=C6,MAX(0,MIN(L6,1)-MAX(K6,5/24)),MAX(0,1-MAX(K6,5/24))+MAX(0,MIN(L6,1)-5/24))&lt;0,0,MOD(L6-K6,1)-IF(L6&gt;=C6,MAX(0,MIN(L6,1)-MAX(K6,5/24)),MAX(0,1-MAX(K6,5/24))+MAX(0,MIN(L6,1)-5/24)))</calculatedColumnFormula>
    </tableColumn>
    <tableColumn id="15" xr3:uid="{9C707B11-0E24-49EB-9993-45C049DF025E}" name="DEBUT7" dataDxfId="34"/>
    <tableColumn id="16" xr3:uid="{D38793B2-6996-4AC8-8A99-4B175805AB2E}" name="FIN8" dataDxfId="33"/>
    <tableColumn id="44" xr3:uid="{51C0C84A-8EC9-47C8-A96B-7CBF3AEC1A09}" name="PAUSE3" dataDxfId="32"/>
    <tableColumn id="17" xr3:uid="{D46BD81F-55BF-485B-A052-7FCFA9BFF8B6}" name="TOTAL9" dataDxfId="31">
      <calculatedColumnFormula>IF(Q6=R6,0,IF(R6&lt;Q6,R6+1-Q6-(1/60),R6-Q6-(1/60))-Tableau134[[#This Row],[PAUSE3]])</calculatedColumnFormula>
    </tableColumn>
    <tableColumn id="18" xr3:uid="{26C46212-47FD-48EE-9104-E4600710E01F}" name="HS10" dataDxfId="30">
      <calculatedColumnFormula>IF(T6&gt;$D$1,(T6-$D$1),0)</calculatedColumnFormula>
    </tableColumn>
    <tableColumn id="19" xr3:uid="{301DA636-47B4-4583-9860-3F14DB68AF97}" name="Night Shift11" dataDxfId="29">
      <calculatedColumnFormula>IF(MOD(R6-Q6,1)-IF(R6&gt;=C6,MAX(0,MIN(R6,1)-MAX(Q6,5/24)),MAX(0,1-MAX(Q6,5/24))+MAX(0,MIN(R6,1)-5/24))&lt;0,0,MOD(R6-Q6,1)-IF(R6&gt;=C6,MAX(0,MIN(R6,1)-MAX(Q6,5/24)),MAX(0,1-MAX(Q6,5/24))+MAX(0,MIN(R6,1)-5/24)))</calculatedColumnFormula>
    </tableColumn>
    <tableColumn id="20" xr3:uid="{B6EB5B06-D8FE-43B1-9A3B-419FE17C9A33}" name="DEBUT12" dataDxfId="28"/>
    <tableColumn id="21" xr3:uid="{25DB4AFC-F94A-4484-B1CD-45E2CB1D75DF}" name="FIN13" dataDxfId="27"/>
    <tableColumn id="46" xr3:uid="{4784A38A-BE59-4D16-B665-DE86FD47F6FC}" name="PAUSE4" dataDxfId="26"/>
    <tableColumn id="22" xr3:uid="{6FEE0409-7A13-4C87-B648-F1A0B124DB94}" name="TOTAL14" dataDxfId="25">
      <calculatedColumnFormula>IF(W6=X6,0,IF(X6&lt;W6,X6+1-W6-(1/60),X6-W6-(1/60))-Tableau134[[#This Row],[PAUSE4]])</calculatedColumnFormula>
    </tableColumn>
    <tableColumn id="23" xr3:uid="{112E3B1C-B40C-4434-8604-D35DE8F91ED7}" name="HS15" dataDxfId="24">
      <calculatedColumnFormula>IF(Z6&gt;$D$1,(Z6-$D$1),0)</calculatedColumnFormula>
    </tableColumn>
    <tableColumn id="24" xr3:uid="{B1919CD6-64F6-4723-ABDC-473737C50DFE}" name="Night Shift16" dataDxfId="23">
      <calculatedColumnFormula>IF(MOD(X6-W6,1)-IF(X6&gt;=C6,MAX(0,MIN(X6,1)-MAX(W6,5/24)),MAX(0,1-MAX(W6,5/24))+MAX(0,MIN(X6,1)-5/24))&lt;0,0,MOD(X6-W6,1)-IF(X6&gt;=C6,MAX(0,MIN(X6,1)-MAX(W6,5/24)),MAX(0,1-MAX(W6,5/24))+MAX(0,MIN(X6,1)-5/24)))</calculatedColumnFormula>
    </tableColumn>
    <tableColumn id="25" xr3:uid="{B19350D9-9CAC-44E4-B369-1DA3B4CB7381}" name="DEBUT17" dataDxfId="22"/>
    <tableColumn id="26" xr3:uid="{65ABA870-D2D0-4F3F-ADFA-48469397EABC}" name="FIN18" dataDxfId="21"/>
    <tableColumn id="47" xr3:uid="{5B54D61D-85E9-46BE-A62D-FBDAF6AB7E44}" name="PAUSE5" dataDxfId="20"/>
    <tableColumn id="27" xr3:uid="{44481B4A-3FDC-41ED-8940-5F1B66BEA07E}" name="TOTAL19" dataDxfId="19">
      <calculatedColumnFormula>IF(AC6=AD6,0,IF(AD6&lt;AC6,AD6+1-AC6-(1/60),AD6-AC6-(1/60))-Tableau134[[#This Row],[PAUSE5]])</calculatedColumnFormula>
    </tableColumn>
    <tableColumn id="28" xr3:uid="{115D1E5F-2710-435B-A1E3-AECA7F7B3EDC}" name="HS20" dataDxfId="18">
      <calculatedColumnFormula>IF(AF6&gt;$D$1,(AF6-$D$1),0)</calculatedColumnFormula>
    </tableColumn>
    <tableColumn id="29" xr3:uid="{3D07EA28-57DC-46DF-84BA-74C2E3494898}" name="Night Shift21" dataDxfId="17">
      <calculatedColumnFormula>IF(MOD(AD6-AC6,1)-IF(AD6&gt;=C6,MAX(0,MIN(AD6,1)-MAX(AC6,5/24)),MAX(0,1-MAX(AC6,5/24))+MAX(0,MIN(AD6,1)-5/24))&lt;0,0,MOD(AD6-AC6,1)-IF(AD6&gt;=C6,MAX(0,MIN(AD6,1)-MAX(AC6,5/24)),MAX(0,1-MAX(AC6,5/24))+MAX(0,MIN(AD6,1)-5/24)))</calculatedColumnFormula>
    </tableColumn>
    <tableColumn id="30" xr3:uid="{4B456CB8-D0D5-4A10-86CC-FBFCFC4980B6}" name="DEBUT22" dataDxfId="16"/>
    <tableColumn id="31" xr3:uid="{AD56F7F0-99AB-4C55-B0FA-4033420CA334}" name="FIN23" dataDxfId="15"/>
    <tableColumn id="48" xr3:uid="{B1BC5E65-357E-4B0B-AB5D-06CE2B0C7F45}" name="PAUSE6" dataDxfId="14"/>
    <tableColumn id="32" xr3:uid="{A71DD251-AFF5-4006-A57B-FE8F5EBC9B27}" name="TOTAL24" dataDxfId="13">
      <calculatedColumnFormula>IF(AI6=AJ6,0,IF(AJ6&lt;AI6,AJ6+1-AI6-(1/60),AJ6-AI6-(1/60))-Tableau134[[#This Row],[PAUSE6]])</calculatedColumnFormula>
    </tableColumn>
    <tableColumn id="33" xr3:uid="{F91FBC2F-5D66-4279-A9C9-D0686E5A750E}" name="HS25" dataDxfId="12">
      <calculatedColumnFormula>IF(AL6&gt;$D$1,(AL6-$D$1),0)</calculatedColumnFormula>
    </tableColumn>
    <tableColumn id="34" xr3:uid="{4E08DC38-1EDE-414C-B241-CACD5FFB75B0}" name="Night Shift26" dataDxfId="11">
      <calculatedColumnFormula>IF(MOD(AJ6-AI6,1)-IF(AJ6&gt;=C6,MAX(0,MIN(AJ6,1)-MAX(AI6,5/24)),MAX(0,1-MAX(AI6,5/24))+MAX(0,MIN(AJ6,1)-5/24))&lt;0,0,MOD(AJ6-AI6,1)-IF(AJ6&gt;=C6,MAX(0,MIN(AJ6,1)-MAX(AI6,5/24)),MAX(0,1-MAX(AI6,5/24))+MAX(0,MIN(AJ6,1)-5/24)))</calculatedColumnFormula>
    </tableColumn>
    <tableColumn id="35" xr3:uid="{9471C015-9AD4-4238-A1E5-DB2B03F5BA57}" name="DEBUT27" dataDxfId="10"/>
    <tableColumn id="36" xr3:uid="{785CADC3-FFC1-4D44-A56B-AC6855F2C796}" name="FIN28" dataDxfId="9"/>
    <tableColumn id="49" xr3:uid="{5AA0DF85-2C86-4174-A5EF-8678C4AEF9BD}" name="PAUSE7" dataDxfId="8"/>
    <tableColumn id="37" xr3:uid="{603DB85C-5200-4A6B-9722-35D89BA2904C}" name="TOTAL29" dataDxfId="7">
      <calculatedColumnFormula>IF(AO6=AP6,0,IF(AP6&lt;AO6,AP6+1-AO6-(1/60),AP6-AO6-(1/60))-Tableau134[[#This Row],[PAUSE7]])</calculatedColumnFormula>
    </tableColumn>
    <tableColumn id="38" xr3:uid="{C32CF3F1-D058-40D4-9CB9-103CDA4399C1}" name="HS30" dataDxfId="6">
      <calculatedColumnFormula>IF(AR6&gt;$D$1,(AR6-$D$1),0)</calculatedColumnFormula>
    </tableColumn>
    <tableColumn id="39" xr3:uid="{5FFF6105-8542-4013-8989-9364B94CD964}" name="Night Shift31" dataDxfId="5">
      <calculatedColumnFormula>IF(MOD(AP6-AO6,1)-IF(AP6&gt;=C6,MAX(0,MIN(AP6,1)-MAX(AO6,5/24)),MAX(0,1-MAX(AO6,5/24))+MAX(0,MIN(AP6,1)-5/24))&lt;0,0,MOD(AP6-AO6,1)-IF(AP6&gt;=C6,MAX(0,MIN(AP6,1)-MAX(AO6,5/24)),MAX(0,1-MAX(AO6,5/24))+MAX(0,MIN(AP6,1)-5/24)))</calculatedColumnFormula>
    </tableColumn>
    <tableColumn id="40" xr3:uid="{C61A2A31-E380-4A43-AADD-87B8BD042561}" name="Semaine" dataDxfId="4">
      <calculatedColumnFormula>SUM(H6+N6+T6+Z6+AF6+AL6+AR6)</calculatedColumnFormula>
    </tableColumn>
    <tableColumn id="41" xr3:uid="{3BCC2627-BBA6-4B0D-B1CC-0195CB624AF2}" name="Infos diverses" dataDxfId="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F403-0F0D-4CFD-9D2B-F8818106403C}">
  <sheetPr>
    <tabColor theme="7" tint="0.79998168889431442"/>
    <pageSetUpPr fitToPage="1"/>
  </sheetPr>
  <dimension ref="A1:AV7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8" sqref="A8:XFD122"/>
    </sheetView>
  </sheetViews>
  <sheetFormatPr baseColWidth="10" defaultColWidth="11.44140625" defaultRowHeight="14.4" x14ac:dyDescent="0.3"/>
  <cols>
    <col min="1" max="1" width="28" style="8" customWidth="1"/>
    <col min="2" max="2" width="18.44140625" style="1" bestFit="1" customWidth="1"/>
    <col min="3" max="3" width="5.44140625" style="19" customWidth="1"/>
    <col min="4" max="4" width="7.109375" style="1" customWidth="1"/>
    <col min="5" max="5" width="6.6640625" style="11" customWidth="1"/>
    <col min="6" max="45" width="6.6640625" style="1" customWidth="1"/>
    <col min="46" max="46" width="7.6640625" style="1" customWidth="1"/>
    <col min="47" max="47" width="10.44140625" style="1" bestFit="1" customWidth="1"/>
    <col min="48" max="48" width="24.5546875" style="8" customWidth="1"/>
    <col min="49" max="16384" width="11.44140625" style="1"/>
  </cols>
  <sheetData>
    <row r="1" spans="1:48" ht="19.8" x14ac:dyDescent="0.4">
      <c r="A1" s="26">
        <v>43346</v>
      </c>
      <c r="B1" s="3"/>
      <c r="C1" s="18"/>
      <c r="D1" s="2">
        <v>0.45833333333333331</v>
      </c>
      <c r="E1" s="1"/>
      <c r="AR1" s="4"/>
    </row>
    <row r="2" spans="1:48" ht="19.8" x14ac:dyDescent="0.4">
      <c r="A2" s="27" t="s">
        <v>48</v>
      </c>
      <c r="B2" s="7"/>
      <c r="D2" s="5"/>
      <c r="E2" s="5"/>
      <c r="F2" s="5"/>
      <c r="G2" s="5"/>
      <c r="L2" s="17"/>
      <c r="M2" s="17"/>
      <c r="N2" s="31"/>
      <c r="O2" s="31"/>
      <c r="P2" s="31"/>
      <c r="Q2" s="31"/>
      <c r="R2" s="31"/>
      <c r="S2" s="13"/>
      <c r="T2" s="17"/>
      <c r="AR2" s="4"/>
    </row>
    <row r="3" spans="1:48" ht="15" thickBot="1" x14ac:dyDescent="0.35">
      <c r="D3" s="11"/>
      <c r="E3" s="1"/>
    </row>
    <row r="4" spans="1:48" ht="15" thickBot="1" x14ac:dyDescent="0.35">
      <c r="D4" s="11"/>
      <c r="E4" s="28">
        <f>A1</f>
        <v>43346</v>
      </c>
      <c r="F4" s="29"/>
      <c r="G4" s="29"/>
      <c r="H4" s="29"/>
      <c r="I4" s="29"/>
      <c r="J4" s="30"/>
      <c r="K4" s="28">
        <f>E4+1</f>
        <v>43347</v>
      </c>
      <c r="L4" s="29"/>
      <c r="M4" s="29"/>
      <c r="N4" s="29"/>
      <c r="O4" s="29"/>
      <c r="P4" s="30"/>
      <c r="Q4" s="28">
        <f t="shared" ref="Q4" si="0">K4+1</f>
        <v>43348</v>
      </c>
      <c r="R4" s="29"/>
      <c r="S4" s="29"/>
      <c r="T4" s="29"/>
      <c r="U4" s="29"/>
      <c r="V4" s="30"/>
      <c r="W4" s="28">
        <f t="shared" ref="W4" si="1">Q4+1</f>
        <v>43349</v>
      </c>
      <c r="X4" s="29"/>
      <c r="Y4" s="29"/>
      <c r="Z4" s="29"/>
      <c r="AA4" s="29"/>
      <c r="AB4" s="30"/>
      <c r="AC4" s="28">
        <f t="shared" ref="AC4" si="2">W4+1</f>
        <v>43350</v>
      </c>
      <c r="AD4" s="29"/>
      <c r="AE4" s="29"/>
      <c r="AF4" s="29"/>
      <c r="AG4" s="29"/>
      <c r="AH4" s="30"/>
      <c r="AI4" s="28">
        <f t="shared" ref="AI4" si="3">AC4+1</f>
        <v>43351</v>
      </c>
      <c r="AJ4" s="29"/>
      <c r="AK4" s="29"/>
      <c r="AL4" s="29"/>
      <c r="AM4" s="29"/>
      <c r="AN4" s="30"/>
      <c r="AO4" s="28">
        <f t="shared" ref="AO4" si="4">AI4+1</f>
        <v>43352</v>
      </c>
      <c r="AP4" s="29"/>
      <c r="AQ4" s="29"/>
      <c r="AR4" s="29"/>
      <c r="AS4" s="29"/>
      <c r="AT4" s="30"/>
    </row>
    <row r="5" spans="1:48" x14ac:dyDescent="0.3">
      <c r="A5" s="16" t="s">
        <v>6</v>
      </c>
      <c r="B5" s="14" t="s">
        <v>7</v>
      </c>
      <c r="C5" s="20" t="s">
        <v>47</v>
      </c>
      <c r="D5" s="12" t="s">
        <v>5</v>
      </c>
      <c r="E5" s="12" t="s">
        <v>0</v>
      </c>
      <c r="F5" s="12" t="s">
        <v>1</v>
      </c>
      <c r="G5" s="12" t="s">
        <v>42</v>
      </c>
      <c r="H5" s="20" t="s">
        <v>2</v>
      </c>
      <c r="I5" s="20" t="s">
        <v>3</v>
      </c>
      <c r="J5" s="20" t="s">
        <v>4</v>
      </c>
      <c r="K5" s="12" t="s">
        <v>9</v>
      </c>
      <c r="L5" s="12" t="s">
        <v>10</v>
      </c>
      <c r="M5" s="12" t="s">
        <v>43</v>
      </c>
      <c r="N5" s="20" t="s">
        <v>11</v>
      </c>
      <c r="O5" s="20" t="s">
        <v>12</v>
      </c>
      <c r="P5" s="20" t="s">
        <v>13</v>
      </c>
      <c r="Q5" s="12" t="s">
        <v>14</v>
      </c>
      <c r="R5" s="12" t="s">
        <v>15</v>
      </c>
      <c r="S5" s="12" t="s">
        <v>44</v>
      </c>
      <c r="T5" s="20" t="s">
        <v>16</v>
      </c>
      <c r="U5" s="20" t="s">
        <v>17</v>
      </c>
      <c r="V5" s="20" t="s">
        <v>18</v>
      </c>
      <c r="W5" s="12" t="s">
        <v>19</v>
      </c>
      <c r="X5" s="12" t="s">
        <v>20</v>
      </c>
      <c r="Y5" s="12" t="s">
        <v>49</v>
      </c>
      <c r="Z5" s="20" t="s">
        <v>21</v>
      </c>
      <c r="AA5" s="20" t="s">
        <v>22</v>
      </c>
      <c r="AB5" s="20" t="s">
        <v>23</v>
      </c>
      <c r="AC5" s="12" t="s">
        <v>24</v>
      </c>
      <c r="AD5" s="12" t="s">
        <v>25</v>
      </c>
      <c r="AE5" s="12" t="s">
        <v>50</v>
      </c>
      <c r="AF5" s="20" t="s">
        <v>26</v>
      </c>
      <c r="AG5" s="20" t="s">
        <v>27</v>
      </c>
      <c r="AH5" s="20" t="s">
        <v>28</v>
      </c>
      <c r="AI5" s="12" t="s">
        <v>29</v>
      </c>
      <c r="AJ5" s="12" t="s">
        <v>30</v>
      </c>
      <c r="AK5" s="12" t="s">
        <v>51</v>
      </c>
      <c r="AL5" s="20" t="s">
        <v>31</v>
      </c>
      <c r="AM5" s="20" t="s">
        <v>32</v>
      </c>
      <c r="AN5" s="20" t="s">
        <v>33</v>
      </c>
      <c r="AO5" s="12" t="s">
        <v>34</v>
      </c>
      <c r="AP5" s="12" t="s">
        <v>35</v>
      </c>
      <c r="AQ5" s="12" t="s">
        <v>52</v>
      </c>
      <c r="AR5" s="20" t="s">
        <v>36</v>
      </c>
      <c r="AS5" s="20" t="s">
        <v>37</v>
      </c>
      <c r="AT5" s="20" t="s">
        <v>38</v>
      </c>
      <c r="AU5" s="20" t="s">
        <v>39</v>
      </c>
      <c r="AV5" s="10" t="s">
        <v>53</v>
      </c>
    </row>
    <row r="6" spans="1:48" x14ac:dyDescent="0.3">
      <c r="A6" s="9" t="s">
        <v>46</v>
      </c>
      <c r="B6" s="9" t="s">
        <v>41</v>
      </c>
      <c r="C6" s="21" t="s">
        <v>45</v>
      </c>
      <c r="D6" s="15"/>
      <c r="E6" s="6">
        <v>6.25E-2</v>
      </c>
      <c r="F6" s="6">
        <v>0.47916666666666669</v>
      </c>
      <c r="G6" s="6">
        <v>4.1666666666666664E-2</v>
      </c>
      <c r="H6" s="22">
        <f>IF(E6=F6,0,IF(F6&lt;E6,F6+1-E6-(1/60),F6-E6-(1/60))-Tableau134[[#This Row],[PAUSE]])</f>
        <v>0.35833333333333334</v>
      </c>
      <c r="I6" s="23">
        <f t="shared" ref="I6" si="5">IF(H6&gt;$D$1,(H6-$D$1),0)</f>
        <v>0</v>
      </c>
      <c r="J6" s="24">
        <f t="shared" ref="J6:J7" si="6">IF(MOD(F6-E6,1)-IF(F6&gt;=C6,MAX(0,MIN(F6,1)-MAX(E6,5/24)),MAX(0,1-MAX(E6,5/24))+MAX(0,MIN(F6,1)-5/24))&lt;0,0,MOD(F6-E6,1)-IF(F6&gt;=C6,MAX(0,MIN(F6,1)-MAX(E6,5/24)),MAX(0,1-MAX(E6,5/24))+MAX(0,MIN(F6,1)-5/24)))</f>
        <v>0</v>
      </c>
      <c r="K6" s="6">
        <v>0.91666666666666663</v>
      </c>
      <c r="L6" s="6">
        <v>0.45833333333333331</v>
      </c>
      <c r="M6" s="6">
        <v>2.0833333333333332E-2</v>
      </c>
      <c r="N6" s="22">
        <f>IF(K6=L6,0,IF(L6&lt;K6,L6+1-K6-(1/60),L6-K6-(1/60))-Tableau134[[#This Row],[PAUSE2]])</f>
        <v>0.50416666666666654</v>
      </c>
      <c r="O6" s="23">
        <f t="shared" ref="O6" si="7">IF(N6&gt;$D$1,(N6-$D$1),0)</f>
        <v>4.5833333333333226E-2</v>
      </c>
      <c r="P6" s="24">
        <f t="shared" ref="P6:P7" si="8">IF(MOD(L6-K6,1)-IF(L6&gt;=C6,MAX(0,MIN(L6,1)-MAX(K6,5/24)),MAX(0,1-MAX(K6,5/24))+MAX(0,MIN(L6,1)-5/24))&lt;0,0,MOD(L6-K6,1)-IF(L6&gt;=C6,MAX(0,MIN(L6,1)-MAX(K6,5/24)),MAX(0,1-MAX(K6,5/24))+MAX(0,MIN(L6,1)-5/24)))</f>
        <v>0.20833333333333337</v>
      </c>
      <c r="Q6" s="6">
        <v>0</v>
      </c>
      <c r="R6" s="6">
        <v>0</v>
      </c>
      <c r="S6" s="6">
        <v>0</v>
      </c>
      <c r="T6" s="22">
        <f>IF(Q6=R6,0,IF(R6&lt;Q6,R6+1-Q6-(1/60),R6-Q6-(1/60))-Tableau134[[#This Row],[PAUSE3]])</f>
        <v>0</v>
      </c>
      <c r="U6" s="23">
        <f t="shared" ref="U6" si="9">IF(T6&gt;$D$1,(T6-$D$1),0)</f>
        <v>0</v>
      </c>
      <c r="V6" s="24">
        <f t="shared" ref="V6:V7" si="10">IF(MOD(R6-Q6,1)-IF(R6&gt;=C6,MAX(0,MIN(R6,1)-MAX(Q6,5/24)),MAX(0,1-MAX(Q6,5/24))+MAX(0,MIN(R6,1)-5/24))&lt;0,0,MOD(R6-Q6,1)-IF(R6&gt;=C6,MAX(0,MIN(R6,1)-MAX(Q6,5/24)),MAX(0,1-MAX(Q6,5/24))+MAX(0,MIN(R6,1)-5/24)))</f>
        <v>0</v>
      </c>
      <c r="W6" s="6">
        <v>0.91666666666666663</v>
      </c>
      <c r="X6" s="6">
        <v>0.45833333333333331</v>
      </c>
      <c r="Y6" s="6">
        <v>4.1666666666666664E-2</v>
      </c>
      <c r="Z6" s="22">
        <f>IF(W6=X6,0,IF(X6&lt;W6,X6+1-W6-(1/60),X6-W6-(1/60))-Tableau134[[#This Row],[PAUSE4]])</f>
        <v>0.48333333333333323</v>
      </c>
      <c r="AA6" s="23">
        <f t="shared" ref="AA6" si="11">IF(Z6&gt;$D$1,(Z6-$D$1),0)</f>
        <v>2.4999999999999911E-2</v>
      </c>
      <c r="AB6" s="24">
        <f t="shared" ref="AB6:AB7" si="12">IF(MOD(X6-W6,1)-IF(X6&gt;=C6,MAX(0,MIN(X6,1)-MAX(W6,5/24)),MAX(0,1-MAX(W6,5/24))+MAX(0,MIN(X6,1)-5/24))&lt;0,0,MOD(X6-W6,1)-IF(X6&gt;=C6,MAX(0,MIN(X6,1)-MAX(W6,5/24)),MAX(0,1-MAX(W6,5/24))+MAX(0,MIN(X6,1)-5/24)))</f>
        <v>0.20833333333333337</v>
      </c>
      <c r="AC6" s="6">
        <v>0</v>
      </c>
      <c r="AD6" s="6">
        <v>0</v>
      </c>
      <c r="AE6" s="6">
        <v>0</v>
      </c>
      <c r="AF6" s="22">
        <f>IF(AC6=AD6,0,IF(AD6&lt;AC6,AD6+1-AC6-(1/60),AD6-AC6-(1/60))-Tableau134[[#This Row],[PAUSE5]])</f>
        <v>0</v>
      </c>
      <c r="AG6" s="23">
        <f t="shared" ref="AG6" si="13">IF(AF6&gt;$D$1,(AF6-$D$1),0)</f>
        <v>0</v>
      </c>
      <c r="AH6" s="24">
        <f t="shared" ref="AH6:AH7" si="14">IF(MOD(AD6-AC6,1)-IF(AD6&gt;=C6,MAX(0,MIN(AD6,1)-MAX(AC6,5/24)),MAX(0,1-MAX(AC6,5/24))+MAX(0,MIN(AD6,1)-5/24))&lt;0,0,MOD(AD6-AC6,1)-IF(AD6&gt;=C6,MAX(0,MIN(AD6,1)-MAX(AC6,5/24)),MAX(0,1-MAX(AC6,5/24))+MAX(0,MIN(AD6,1)-5/24)))</f>
        <v>0</v>
      </c>
      <c r="AI6" s="6">
        <v>0.91666666666666663</v>
      </c>
      <c r="AJ6" s="6">
        <v>0.45833333333333331</v>
      </c>
      <c r="AK6" s="6">
        <v>4.1666666666666664E-2</v>
      </c>
      <c r="AL6" s="22">
        <f>IF(AI6=AJ6,0,IF(AJ6&lt;AI6,AJ6+1-AI6-(1/60),AJ6-AI6-(1/60))-Tableau134[[#This Row],[PAUSE6]])</f>
        <v>0.48333333333333323</v>
      </c>
      <c r="AM6" s="23">
        <f t="shared" ref="AM6" si="15">IF(AL6&gt;$D$1,(AL6-$D$1),0)</f>
        <v>2.4999999999999911E-2</v>
      </c>
      <c r="AN6" s="24">
        <f t="shared" ref="AN6:AN7" si="16">IF(MOD(AJ6-AI6,1)-IF(AJ6&gt;=C6,MAX(0,MIN(AJ6,1)-MAX(AI6,5/24)),MAX(0,1-MAX(AI6,5/24))+MAX(0,MIN(AJ6,1)-5/24))&lt;0,0,MOD(AJ6-AI6,1)-IF(AJ6&gt;=C6,MAX(0,MIN(AJ6,1)-MAX(AI6,5/24)),MAX(0,1-MAX(AI6,5/24))+MAX(0,MIN(AJ6,1)-5/24)))</f>
        <v>0.20833333333333337</v>
      </c>
      <c r="AO6" s="6">
        <v>0.41666666666666669</v>
      </c>
      <c r="AP6" s="6">
        <v>0.79166666666666663</v>
      </c>
      <c r="AQ6" s="6">
        <v>2.0833333333333332E-2</v>
      </c>
      <c r="AR6" s="22">
        <f>IF(AO6=AP6,0,IF(AP6&lt;AO6,AP6+1-AO6-(1/60),AP6-AO6-(1/60))-Tableau134[[#This Row],[PAUSE7]])</f>
        <v>0.33749999999999997</v>
      </c>
      <c r="AS6" s="23">
        <f t="shared" ref="AS6" si="17">IF(AR6&gt;$D$1,(AR6-$D$1),0)</f>
        <v>0</v>
      </c>
      <c r="AT6" s="24">
        <f t="shared" ref="AT6:AT7" si="18">IF(MOD(AP6-AO6,1)-IF(AP6&gt;=C6,MAX(0,MIN(AP6,1)-MAX(AO6,5/24)),MAX(0,1-MAX(AO6,5/24))+MAX(0,MIN(AP6,1)-5/24))&lt;0,0,MOD(AP6-AO6,1)-IF(AP6&gt;=C6,MAX(0,MIN(AP6,1)-MAX(AO6,5/24)),MAX(0,1-MAX(AO6,5/24))+MAX(0,MIN(AP6,1)-5/24)))</f>
        <v>0</v>
      </c>
      <c r="AU6" s="25">
        <f t="shared" ref="AU6" si="19">SUM(H6+N6+T6+Z6+AF6+AL6+AR6)</f>
        <v>2.1666666666666661</v>
      </c>
    </row>
    <row r="7" spans="1:48" x14ac:dyDescent="0.3">
      <c r="A7" s="9" t="s">
        <v>8</v>
      </c>
      <c r="B7" s="9" t="s">
        <v>40</v>
      </c>
      <c r="C7" s="21" t="s">
        <v>45</v>
      </c>
      <c r="D7" s="15"/>
      <c r="E7" s="6">
        <v>0</v>
      </c>
      <c r="F7" s="6">
        <v>0</v>
      </c>
      <c r="G7" s="6">
        <v>0</v>
      </c>
      <c r="H7" s="22">
        <f>IF(E7=F7,0,IF(F7&lt;E7,F7+1-E7-(1/60),F7-E7-(1/60))-Tableau134[[#This Row],[PAUSE]])</f>
        <v>0</v>
      </c>
      <c r="I7" s="23">
        <f>IF(H7&gt;$D$1,(H7-$D$1),0)</f>
        <v>0</v>
      </c>
      <c r="J7" s="24">
        <f t="shared" si="6"/>
        <v>0</v>
      </c>
      <c r="K7" s="6">
        <v>0</v>
      </c>
      <c r="L7" s="6">
        <v>0</v>
      </c>
      <c r="M7" s="6">
        <v>0</v>
      </c>
      <c r="N7" s="22">
        <f>IF(K7=L7,0,IF(L7&lt;K7,L7+1-K7-(1/60),L7-K7-(1/60))-Tableau134[[#This Row],[PAUSE2]])</f>
        <v>0</v>
      </c>
      <c r="O7" s="23">
        <f>IF(N7&gt;$D$1,(N7-$D$1),0)</f>
        <v>0</v>
      </c>
      <c r="P7" s="24">
        <f t="shared" si="8"/>
        <v>0</v>
      </c>
      <c r="Q7" s="6">
        <v>0</v>
      </c>
      <c r="R7" s="6">
        <v>0</v>
      </c>
      <c r="S7" s="6">
        <v>0</v>
      </c>
      <c r="T7" s="22">
        <f>IF(Q7=R7,0,IF(R7&lt;Q7,R7+1-Q7-(1/60),R7-Q7-(1/60))-Tableau134[[#This Row],[PAUSE3]])</f>
        <v>0</v>
      </c>
      <c r="U7" s="23">
        <f>IF(T7&gt;$D$1,(T7-$D$1),0)</f>
        <v>0</v>
      </c>
      <c r="V7" s="24">
        <f t="shared" si="10"/>
        <v>0</v>
      </c>
      <c r="W7" s="6">
        <v>0</v>
      </c>
      <c r="X7" s="6">
        <v>0</v>
      </c>
      <c r="Y7" s="6">
        <v>0</v>
      </c>
      <c r="Z7" s="22">
        <f>IF(W7=X7,0,IF(X7&lt;W7,X7+1-W7-(1/60),X7-W7-(1/60))-Tableau134[[#This Row],[PAUSE4]])</f>
        <v>0</v>
      </c>
      <c r="AA7" s="23">
        <f>IF(Z7&gt;$D$1,(Z7-$D$1),0)</f>
        <v>0</v>
      </c>
      <c r="AB7" s="24">
        <f t="shared" si="12"/>
        <v>0</v>
      </c>
      <c r="AC7" s="6">
        <v>0</v>
      </c>
      <c r="AD7" s="6">
        <v>0</v>
      </c>
      <c r="AE7" s="6">
        <v>0</v>
      </c>
      <c r="AF7" s="22">
        <f>IF(AC7=AD7,0,IF(AD7&lt;AC7,AD7+1-AC7-(1/60),AD7-AC7-(1/60))-Tableau134[[#This Row],[PAUSE5]])</f>
        <v>0</v>
      </c>
      <c r="AG7" s="23">
        <f>IF(AF7&gt;$D$1,(AF7-$D$1),0)</f>
        <v>0</v>
      </c>
      <c r="AH7" s="24">
        <f t="shared" si="14"/>
        <v>0</v>
      </c>
      <c r="AI7" s="6">
        <v>0</v>
      </c>
      <c r="AJ7" s="6">
        <v>0</v>
      </c>
      <c r="AK7" s="6">
        <v>0</v>
      </c>
      <c r="AL7" s="22">
        <f>IF(AI7=AJ7,0,IF(AJ7&lt;AI7,AJ7+1-AI7-(1/60),AJ7-AI7-(1/60))-Tableau134[[#This Row],[PAUSE6]])</f>
        <v>0</v>
      </c>
      <c r="AM7" s="23">
        <f>IF(AL7&gt;$D$1,(AL7-$D$1),0)</f>
        <v>0</v>
      </c>
      <c r="AN7" s="24">
        <f t="shared" si="16"/>
        <v>0</v>
      </c>
      <c r="AO7" s="6">
        <v>0</v>
      </c>
      <c r="AP7" s="6">
        <v>0</v>
      </c>
      <c r="AQ7" s="6">
        <v>0</v>
      </c>
      <c r="AR7" s="22">
        <f>IF(AO7=AP7,0,IF(AP7&lt;AO7,AP7+1-AO7-(1/60),AP7-AO7-(1/60))-Tableau134[[#This Row],[PAUSE7]])</f>
        <v>0</v>
      </c>
      <c r="AS7" s="23">
        <f>IF(AR7&gt;$D$1,(AR7-$D$1),0)</f>
        <v>0</v>
      </c>
      <c r="AT7" s="24">
        <f t="shared" si="18"/>
        <v>0</v>
      </c>
      <c r="AU7" s="25">
        <f>SUM(H7+N7+T7+Z7+AF7+AL7+AR7)</f>
        <v>0</v>
      </c>
    </row>
  </sheetData>
  <sheetProtection insertRows="0" deleteRows="0" sort="0" autoFilter="0"/>
  <protectedRanges>
    <protectedRange algorithmName="SHA-512" hashValue="CFTvqACdpVKw3+AyLZPfaOd2xYwOy4Nj9A05NHsgVvDGVDAFMWKZO4iEyKHmJlRhwC436c6c+fY2JJi9vMMC7w==" saltValue="kDFiRjgPaSgIhhaPeXTb/Q==" spinCount="100000" sqref="H5:J7" name="Plage1"/>
  </protectedRanges>
  <mergeCells count="8">
    <mergeCell ref="AI4:AN4"/>
    <mergeCell ref="AO4:AT4"/>
    <mergeCell ref="N2:R2"/>
    <mergeCell ref="E4:J4"/>
    <mergeCell ref="K4:P4"/>
    <mergeCell ref="Q4:V4"/>
    <mergeCell ref="W4:AB4"/>
    <mergeCell ref="AC4:AH4"/>
  </mergeCells>
  <conditionalFormatting sqref="H1:H3 Z1:Z1048576 N1:N1048576 T1:T1048576 AF1:AF1048576 AL1:AL1048576 AR1:AR1048576 H5:H1048576">
    <cfRule type="cellIs" dxfId="2" priority="3" operator="greaterThan">
      <formula>0</formula>
    </cfRule>
  </conditionalFormatting>
  <conditionalFormatting sqref="I1:I3 AA1:AA1048576 O1:O1048576 U1:U1048576 AG1:AG1048576 AM1:AM1048576 AS1:AS1048576 I5:I1048576">
    <cfRule type="cellIs" dxfId="1" priority="2" operator="greaterThan">
      <formula>0</formula>
    </cfRule>
  </conditionalFormatting>
  <conditionalFormatting sqref="J1:J3 P1:P1048576 AB1:AB1048576 V1:V1048576 AH1:AH1048576 AN1:AN1048576 AT1:AT1048576 J5:J1048576">
    <cfRule type="cellIs" dxfId="0" priority="1" operator="greaterThan">
      <formula>0</formula>
    </cfRule>
  </conditionalFormatting>
  <pageMargins left="0.25" right="0.25" top="0.75" bottom="0.75" header="0.3" footer="0.3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administration Belgium</dc:creator>
  <cp:lastModifiedBy>Christelle Drooghaag</cp:lastModifiedBy>
  <cp:lastPrinted>2018-08-07T12:43:46Z</cp:lastPrinted>
  <dcterms:created xsi:type="dcterms:W3CDTF">2017-06-13T13:38:03Z</dcterms:created>
  <dcterms:modified xsi:type="dcterms:W3CDTF">2018-09-06T16:39:47Z</dcterms:modified>
</cp:coreProperties>
</file>