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xr:revisionPtr revIDLastSave="0" documentId="10_ncr:8100000_{98C1691A-F91F-4BC9-8BDB-977DB6A090B3}" xr6:coauthVersionLast="34" xr6:coauthVersionMax="34" xr10:uidLastSave="{00000000-0000-0000-0000-000000000000}"/>
  <bookViews>
    <workbookView xWindow="0" yWindow="0" windowWidth="24000" windowHeight="9600" activeTab="1" xr2:uid="{00000000-000D-0000-FFFF-FFFF00000000}"/>
  </bookViews>
  <sheets>
    <sheet name="Feuille2" sheetId="1" r:id="rId1"/>
    <sheet name="RECAP" sheetId="2" r:id="rId2"/>
  </sheets>
  <definedNames>
    <definedName name="_xlnm._FilterDatabase" localSheetId="0" hidden="1">Feuille2!$A$1:$M$81</definedName>
    <definedName name="_xlnm._FilterDatabase" localSheetId="1" hidden="1">RECAP!$B$4:$G$27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G8" i="2" l="1"/>
  <c r="F28" i="2"/>
  <c r="J82" i="1"/>
  <c r="J84" i="1" s="1"/>
  <c r="G5" i="2" l="1"/>
  <c r="G28" i="2" l="1"/>
  <c r="H28" i="2" l="1"/>
  <c r="H18" i="2"/>
  <c r="H9" i="2"/>
  <c r="H10" i="2"/>
  <c r="H8" i="2"/>
  <c r="H14" i="2"/>
  <c r="H21" i="2"/>
  <c r="H16" i="2"/>
  <c r="H26" i="2"/>
  <c r="H12" i="2"/>
  <c r="H6" i="2"/>
  <c r="H23" i="2"/>
  <c r="H25" i="2"/>
  <c r="H15" i="2"/>
  <c r="H22" i="2"/>
  <c r="H5" i="2"/>
</calcChain>
</file>

<file path=xl/sharedStrings.xml><?xml version="1.0" encoding="utf-8"?>
<sst xmlns="http://schemas.openxmlformats.org/spreadsheetml/2006/main" count="109" uniqueCount="26">
  <si>
    <t>Num_reg</t>
  </si>
  <si>
    <t>GMA_COMP</t>
  </si>
  <si>
    <t>categorie</t>
  </si>
  <si>
    <t>mois</t>
  </si>
  <si>
    <t>MC</t>
  </si>
  <si>
    <t>SS</t>
  </si>
  <si>
    <t>LE</t>
  </si>
  <si>
    <t>LV</t>
  </si>
  <si>
    <t>SR</t>
  </si>
  <si>
    <t>AS</t>
  </si>
  <si>
    <t>LV0</t>
  </si>
  <si>
    <t>SRe</t>
  </si>
  <si>
    <t>LB</t>
  </si>
  <si>
    <t>LF</t>
  </si>
  <si>
    <t>LS</t>
  </si>
  <si>
    <t>LD</t>
  </si>
  <si>
    <t>HE</t>
  </si>
  <si>
    <t>LM</t>
  </si>
  <si>
    <t>MS</t>
  </si>
  <si>
    <t>DESIGNATION</t>
  </si>
  <si>
    <t>MONTANT</t>
  </si>
  <si>
    <t>TOTAL</t>
  </si>
  <si>
    <t>%</t>
  </si>
  <si>
    <t>MB</t>
  </si>
  <si>
    <t xml:space="preserve"> TOTAL</t>
  </si>
  <si>
    <t>RECAP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</si>
</sst>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#,##0.00\ &quot;€&quot;"/>
    <numFmt numFmtId="166" formatCode="mmmm\-yy"/>
    <numFmt numFmtId="167" formatCode="0.0%"/>
    <numFmt numFmtId="168" formatCode="[$-40C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u/>
      <sz val="14"/>
      <color theme="8" tint="-0.499984740745262"/>
      <name val="Book Antiqua"/>
      <family val="1"/>
    </font>
    <font>
      <sz val="12"/>
      <color rgb="FF2F2F2F"/>
      <name val="Segoe UI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49" fontId="0" fillId="3" borderId="0" xfId="0" applyNumberFormat="1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14" fontId="1" fillId="0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0" xfId="0" applyFont="1"/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4" fontId="0" fillId="0" borderId="9" xfId="0" applyNumberForma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right" vertical="center"/>
    </xf>
    <xf numFmtId="167" fontId="0" fillId="0" borderId="12" xfId="0" applyNumberFormat="1" applyFont="1" applyBorder="1" applyAlignment="1">
      <alignment horizontal="right" vertical="center"/>
    </xf>
    <xf numFmtId="0" fontId="0" fillId="0" borderId="0" xfId="0" quotePrefix="1"/>
    <xf numFmtId="4" fontId="0" fillId="4" borderId="9" xfId="0" applyNumberForma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8" fontId="2" fillId="4" borderId="0" xfId="0" applyNumberFormat="1" applyFont="1" applyFill="1" applyAlignment="1">
      <alignment horizontal="center" vertical="top"/>
    </xf>
    <xf numFmtId="168" fontId="1" fillId="4" borderId="0" xfId="0" applyNumberFormat="1" applyFont="1" applyFill="1" applyAlignment="1">
      <alignment horizontal="right"/>
    </xf>
    <xf numFmtId="168" fontId="0" fillId="4" borderId="0" xfId="0" applyNumberFormat="1" applyFill="1" applyAlignment="1"/>
    <xf numFmtId="0" fontId="2" fillId="4" borderId="0" xfId="0" applyFont="1" applyFill="1" applyAlignment="1">
      <alignment horizontal="center" vertical="top"/>
    </xf>
    <xf numFmtId="49" fontId="0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left" vertical="top"/>
    </xf>
    <xf numFmtId="4" fontId="1" fillId="4" borderId="0" xfId="0" applyNumberFormat="1" applyFont="1" applyFill="1" applyAlignment="1">
      <alignment horizontal="left"/>
    </xf>
    <xf numFmtId="4" fontId="3" fillId="4" borderId="0" xfId="0" applyNumberFormat="1" applyFont="1" applyFill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6" fontId="4" fillId="4" borderId="2" xfId="0" applyNumberFormat="1" applyFont="1" applyFill="1" applyBorder="1" applyAlignment="1" applyProtection="1">
      <alignment horizontal="center" vertical="center"/>
      <protection locked="0"/>
    </xf>
    <xf numFmtId="166" fontId="4" fillId="4" borderId="3" xfId="0" applyNumberFormat="1" applyFont="1" applyFill="1" applyBorder="1" applyAlignment="1" applyProtection="1">
      <alignment horizontal="center" vertical="center"/>
      <protection locked="0"/>
    </xf>
    <xf numFmtId="17" fontId="3" fillId="2" borderId="4" xfId="0" applyNumberFormat="1" applyFont="1" applyFill="1" applyBorder="1" applyAlignment="1">
      <alignment horizontal="center" vertical="center"/>
    </xf>
    <xf numFmtId="17" fontId="3" fillId="2" borderId="5" xfId="0" applyNumberFormat="1" applyFont="1" applyFill="1" applyBorder="1" applyAlignment="1">
      <alignment horizontal="center" vertical="center"/>
    </xf>
    <xf numFmtId="17" fontId="3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Sofian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84"/>
  <sheetViews>
    <sheetView topLeftCell="B1" zoomScaleNormal="100" workbookViewId="0">
      <pane ySplit="1" topLeftCell="A52" activePane="bottomLeft" state="frozen"/>
      <selection activeCell="G30" sqref="G30"/>
      <selection pane="bottomLeft" activeCell="J81" sqref="J81"/>
    </sheetView>
  </sheetViews>
  <sheetFormatPr baseColWidth="10" defaultRowHeight="15" x14ac:dyDescent="0.25"/>
  <cols>
    <col min="1" max="1" width="16.28515625" style="4" customWidth="1"/>
    <col min="2" max="2" width="9.42578125" style="4" customWidth="1"/>
    <col min="3" max="3" width="11" style="13" customWidth="1"/>
    <col min="4" max="4" width="11.42578125" style="4"/>
    <col min="5" max="5" width="5.140625" style="4" customWidth="1"/>
    <col min="6" max="6" width="21.5703125" style="4" customWidth="1"/>
    <col min="7" max="7" width="8.7109375" style="4" customWidth="1"/>
    <col min="8" max="8" width="11.42578125" style="4"/>
    <col min="9" max="9" width="57.85546875" style="4" customWidth="1"/>
    <col min="10" max="10" width="17.7109375" style="59" customWidth="1"/>
    <col min="11" max="11" width="13.85546875" style="4" customWidth="1"/>
    <col min="12" max="12" width="9" style="57" customWidth="1"/>
    <col min="13" max="13" width="12.28515625" style="53" customWidth="1"/>
    <col min="14" max="16384" width="11.42578125" style="4"/>
  </cols>
  <sheetData>
    <row r="1" spans="1:13" ht="32.25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58" t="s">
        <v>20</v>
      </c>
      <c r="K1" s="2" t="s">
        <v>1</v>
      </c>
      <c r="L1" s="55" t="s">
        <v>2</v>
      </c>
      <c r="M1" s="52" t="s">
        <v>3</v>
      </c>
    </row>
    <row r="2" spans="1:13" s="5" customFormat="1" x14ac:dyDescent="0.25">
      <c r="B2" s="6"/>
      <c r="C2" s="7"/>
      <c r="D2" s="8"/>
      <c r="E2" s="6"/>
      <c r="F2" s="9"/>
      <c r="G2" s="6"/>
      <c r="H2" s="9"/>
      <c r="I2" s="6"/>
      <c r="J2" s="59">
        <v>20500</v>
      </c>
      <c r="K2" s="10"/>
      <c r="L2" s="56" t="s">
        <v>4</v>
      </c>
      <c r="M2" s="53">
        <v>43101</v>
      </c>
    </row>
    <row r="3" spans="1:13" s="5" customFormat="1" x14ac:dyDescent="0.25">
      <c r="B3" s="6"/>
      <c r="C3" s="7"/>
      <c r="D3" s="8"/>
      <c r="E3" s="6"/>
      <c r="F3" s="9"/>
      <c r="G3" s="6"/>
      <c r="H3" s="9"/>
      <c r="I3" s="6"/>
      <c r="J3" s="59">
        <v>1100000</v>
      </c>
      <c r="K3" s="10"/>
      <c r="L3" s="56" t="s">
        <v>5</v>
      </c>
      <c r="M3" s="53">
        <v>43101</v>
      </c>
    </row>
    <row r="4" spans="1:13" s="5" customFormat="1" x14ac:dyDescent="0.25">
      <c r="B4" s="6"/>
      <c r="C4" s="7"/>
      <c r="D4" s="8"/>
      <c r="E4" s="6"/>
      <c r="F4" s="9"/>
      <c r="G4" s="6"/>
      <c r="H4" s="9"/>
      <c r="I4" s="6"/>
      <c r="J4" s="59">
        <v>104000</v>
      </c>
      <c r="K4" s="10"/>
      <c r="L4" s="56" t="s">
        <v>6</v>
      </c>
      <c r="M4" s="53">
        <v>43101</v>
      </c>
    </row>
    <row r="5" spans="1:13" s="5" customFormat="1" x14ac:dyDescent="0.25">
      <c r="B5" s="6"/>
      <c r="C5" s="7"/>
      <c r="D5" s="8"/>
      <c r="E5" s="6"/>
      <c r="F5" s="9"/>
      <c r="G5" s="6"/>
      <c r="H5" s="9"/>
      <c r="I5" s="6"/>
      <c r="J5" s="59">
        <v>145200</v>
      </c>
      <c r="K5" s="10"/>
      <c r="L5" s="56" t="s">
        <v>4</v>
      </c>
      <c r="M5" s="53">
        <v>43101</v>
      </c>
    </row>
    <row r="6" spans="1:13" s="5" customFormat="1" x14ac:dyDescent="0.25">
      <c r="B6" s="6"/>
      <c r="C6" s="7"/>
      <c r="D6" s="8"/>
      <c r="E6" s="6"/>
      <c r="F6" s="9"/>
      <c r="G6" s="6"/>
      <c r="H6" s="9"/>
      <c r="I6" s="6"/>
      <c r="J6" s="59">
        <v>110000</v>
      </c>
      <c r="K6" s="10"/>
      <c r="L6" s="56" t="s">
        <v>6</v>
      </c>
      <c r="M6" s="53">
        <v>43101</v>
      </c>
    </row>
    <row r="7" spans="1:13" s="5" customFormat="1" x14ac:dyDescent="0.25">
      <c r="B7" s="6"/>
      <c r="C7" s="7"/>
      <c r="D7" s="8"/>
      <c r="E7" s="6"/>
      <c r="F7" s="9"/>
      <c r="G7" s="6"/>
      <c r="H7" s="9"/>
      <c r="I7" s="6"/>
      <c r="J7" s="59">
        <v>853350</v>
      </c>
      <c r="K7" s="10"/>
      <c r="L7" s="56" t="s">
        <v>4</v>
      </c>
      <c r="M7" s="53">
        <v>43101</v>
      </c>
    </row>
    <row r="8" spans="1:13" s="5" customFormat="1" x14ac:dyDescent="0.25">
      <c r="B8" s="6"/>
      <c r="C8" s="7"/>
      <c r="D8" s="8"/>
      <c r="E8" s="6"/>
      <c r="F8" s="9"/>
      <c r="G8" s="6"/>
      <c r="H8" s="9"/>
      <c r="I8" s="6"/>
      <c r="J8" s="59">
        <v>466180.96</v>
      </c>
      <c r="K8" s="10"/>
      <c r="L8" s="56" t="s">
        <v>4</v>
      </c>
      <c r="M8" s="53">
        <v>43101</v>
      </c>
    </row>
    <row r="9" spans="1:13" s="5" customFormat="1" x14ac:dyDescent="0.25">
      <c r="B9" s="6"/>
      <c r="C9" s="7"/>
      <c r="D9" s="8"/>
      <c r="E9" s="6"/>
      <c r="F9" s="9"/>
      <c r="G9" s="6"/>
      <c r="H9" s="9"/>
      <c r="I9" s="6"/>
      <c r="J9" s="59">
        <v>20216</v>
      </c>
      <c r="K9" s="10"/>
      <c r="L9" s="56" t="s">
        <v>4</v>
      </c>
      <c r="M9" s="53">
        <v>43101</v>
      </c>
    </row>
    <row r="10" spans="1:13" s="5" customFormat="1" x14ac:dyDescent="0.25">
      <c r="B10" s="6"/>
      <c r="C10" s="7"/>
      <c r="D10" s="8"/>
      <c r="E10" s="6"/>
      <c r="F10" s="9"/>
      <c r="G10" s="6"/>
      <c r="H10" s="9"/>
      <c r="I10" s="6"/>
      <c r="J10" s="59">
        <v>173000</v>
      </c>
      <c r="K10" s="10"/>
      <c r="L10" s="56" t="s">
        <v>7</v>
      </c>
      <c r="M10" s="53">
        <v>43101</v>
      </c>
    </row>
    <row r="11" spans="1:13" s="5" customFormat="1" x14ac:dyDescent="0.25">
      <c r="B11" s="6"/>
      <c r="C11" s="7"/>
      <c r="D11" s="8"/>
      <c r="E11" s="6"/>
      <c r="F11" s="9"/>
      <c r="G11" s="6"/>
      <c r="H11" s="9"/>
      <c r="I11" s="6"/>
      <c r="J11" s="59">
        <v>210000</v>
      </c>
      <c r="K11" s="10"/>
      <c r="L11" s="56" t="s">
        <v>6</v>
      </c>
      <c r="M11" s="53">
        <v>43101</v>
      </c>
    </row>
    <row r="12" spans="1:13" s="5" customFormat="1" x14ac:dyDescent="0.25">
      <c r="B12" s="6"/>
      <c r="C12" s="7"/>
      <c r="D12" s="8"/>
      <c r="E12" s="6"/>
      <c r="F12" s="9"/>
      <c r="G12" s="6"/>
      <c r="H12" s="9"/>
      <c r="I12" s="6"/>
      <c r="J12" s="59">
        <v>1143500</v>
      </c>
      <c r="K12" s="10"/>
      <c r="L12" s="56" t="s">
        <v>8</v>
      </c>
      <c r="M12" s="53">
        <v>43101</v>
      </c>
    </row>
    <row r="13" spans="1:13" s="5" customFormat="1" x14ac:dyDescent="0.25">
      <c r="B13" s="6"/>
      <c r="C13" s="7"/>
      <c r="D13" s="8"/>
      <c r="E13" s="6"/>
      <c r="F13" s="9"/>
      <c r="G13" s="6"/>
      <c r="H13" s="9"/>
      <c r="I13" s="6"/>
      <c r="J13" s="59">
        <v>2507590</v>
      </c>
      <c r="K13" s="10"/>
      <c r="L13" s="56" t="s">
        <v>5</v>
      </c>
      <c r="M13" s="53">
        <v>43101</v>
      </c>
    </row>
    <row r="14" spans="1:13" s="5" customFormat="1" x14ac:dyDescent="0.25">
      <c r="B14" s="6"/>
      <c r="C14" s="7"/>
      <c r="D14" s="8"/>
      <c r="E14" s="6"/>
      <c r="F14" s="9"/>
      <c r="G14" s="6"/>
      <c r="H14" s="9"/>
      <c r="I14" s="6"/>
      <c r="J14" s="59">
        <v>174789.94</v>
      </c>
      <c r="K14" s="10"/>
      <c r="L14" s="56" t="s">
        <v>6</v>
      </c>
      <c r="M14" s="53">
        <v>43101</v>
      </c>
    </row>
    <row r="15" spans="1:13" s="5" customFormat="1" x14ac:dyDescent="0.25">
      <c r="B15" s="6"/>
      <c r="C15" s="7"/>
      <c r="D15" s="8"/>
      <c r="E15" s="6"/>
      <c r="F15" s="9"/>
      <c r="G15" s="6"/>
      <c r="H15" s="9"/>
      <c r="I15" s="6"/>
      <c r="J15" s="59">
        <v>308900</v>
      </c>
      <c r="K15" s="10"/>
      <c r="L15" s="56" t="s">
        <v>6</v>
      </c>
      <c r="M15" s="53">
        <v>43101</v>
      </c>
    </row>
    <row r="16" spans="1:13" s="5" customFormat="1" x14ac:dyDescent="0.25">
      <c r="B16" s="6"/>
      <c r="C16" s="7"/>
      <c r="D16" s="8"/>
      <c r="E16" s="6"/>
      <c r="F16" s="9"/>
      <c r="G16" s="6"/>
      <c r="H16" s="9"/>
      <c r="I16" s="6"/>
      <c r="J16" s="59">
        <v>345240</v>
      </c>
      <c r="K16" s="10"/>
      <c r="L16" s="56" t="s">
        <v>8</v>
      </c>
      <c r="M16" s="53">
        <v>43101</v>
      </c>
    </row>
    <row r="17" spans="2:13" s="5" customFormat="1" x14ac:dyDescent="0.25">
      <c r="B17" s="6"/>
      <c r="C17" s="7"/>
      <c r="D17" s="8"/>
      <c r="E17" s="6"/>
      <c r="F17" s="9"/>
      <c r="G17" s="6"/>
      <c r="H17" s="9"/>
      <c r="I17" s="6"/>
      <c r="J17" s="59">
        <v>143000</v>
      </c>
      <c r="K17" s="10"/>
      <c r="L17" s="56" t="s">
        <v>7</v>
      </c>
      <c r="M17" s="53">
        <v>43101</v>
      </c>
    </row>
    <row r="18" spans="2:13" s="5" customFormat="1" x14ac:dyDescent="0.25">
      <c r="B18" s="6"/>
      <c r="C18" s="7"/>
      <c r="D18" s="8"/>
      <c r="E18" s="6"/>
      <c r="F18" s="9"/>
      <c r="G18" s="6"/>
      <c r="H18" s="9"/>
      <c r="I18" s="6"/>
      <c r="J18" s="59">
        <v>637500</v>
      </c>
      <c r="K18" s="10"/>
      <c r="L18" s="56" t="s">
        <v>6</v>
      </c>
      <c r="M18" s="53">
        <v>43101</v>
      </c>
    </row>
    <row r="19" spans="2:13" s="5" customFormat="1" x14ac:dyDescent="0.25">
      <c r="B19" s="6"/>
      <c r="C19" s="7"/>
      <c r="D19" s="8"/>
      <c r="E19" s="6"/>
      <c r="F19" s="9"/>
      <c r="G19" s="6"/>
      <c r="H19" s="9"/>
      <c r="I19" s="6"/>
      <c r="J19" s="59">
        <v>154000</v>
      </c>
      <c r="K19" s="10"/>
      <c r="L19" s="56" t="s">
        <v>7</v>
      </c>
      <c r="M19" s="53">
        <v>43101</v>
      </c>
    </row>
    <row r="20" spans="2:13" s="5" customFormat="1" x14ac:dyDescent="0.25">
      <c r="B20" s="6"/>
      <c r="C20" s="7"/>
      <c r="D20" s="8"/>
      <c r="E20" s="6"/>
      <c r="F20" s="9"/>
      <c r="G20" s="6"/>
      <c r="H20" s="9"/>
      <c r="I20" s="6"/>
      <c r="J20" s="59">
        <v>5880084</v>
      </c>
      <c r="K20" s="10"/>
      <c r="L20" s="56" t="s">
        <v>5</v>
      </c>
      <c r="M20" s="53">
        <v>43101</v>
      </c>
    </row>
    <row r="21" spans="2:13" s="5" customFormat="1" x14ac:dyDescent="0.25">
      <c r="B21" s="6"/>
      <c r="C21" s="7"/>
      <c r="D21" s="8"/>
      <c r="E21" s="6"/>
      <c r="F21" s="9"/>
      <c r="G21" s="6"/>
      <c r="H21" s="9"/>
      <c r="I21" s="6"/>
      <c r="J21" s="59">
        <v>4993184</v>
      </c>
      <c r="K21" s="10"/>
      <c r="L21" s="56" t="s">
        <v>5</v>
      </c>
      <c r="M21" s="53">
        <v>43132</v>
      </c>
    </row>
    <row r="22" spans="2:13" s="5" customFormat="1" x14ac:dyDescent="0.25">
      <c r="B22" s="6"/>
      <c r="C22" s="7"/>
      <c r="D22" s="8"/>
      <c r="E22" s="6"/>
      <c r="F22" s="9"/>
      <c r="G22" s="6"/>
      <c r="H22" s="9"/>
      <c r="I22" s="6"/>
      <c r="J22" s="59">
        <v>331020</v>
      </c>
      <c r="K22" s="10"/>
      <c r="L22" s="56" t="s">
        <v>8</v>
      </c>
      <c r="M22" s="53">
        <v>43132</v>
      </c>
    </row>
    <row r="23" spans="2:13" s="5" customFormat="1" x14ac:dyDescent="0.25">
      <c r="B23" s="6"/>
      <c r="C23" s="7"/>
      <c r="D23" s="8"/>
      <c r="E23" s="6"/>
      <c r="F23" s="9"/>
      <c r="G23" s="6"/>
      <c r="H23" s="9"/>
      <c r="I23" s="6"/>
      <c r="J23" s="59">
        <v>160500</v>
      </c>
      <c r="K23" s="10"/>
      <c r="L23" s="56" t="s">
        <v>7</v>
      </c>
      <c r="M23" s="53">
        <v>43132</v>
      </c>
    </row>
    <row r="24" spans="2:13" s="5" customFormat="1" x14ac:dyDescent="0.25">
      <c r="B24" s="6"/>
      <c r="C24" s="7"/>
      <c r="D24" s="8"/>
      <c r="E24" s="6"/>
      <c r="F24" s="9"/>
      <c r="G24" s="6"/>
      <c r="H24" s="9"/>
      <c r="I24" s="6"/>
      <c r="J24" s="59">
        <v>210000</v>
      </c>
      <c r="K24" s="10"/>
      <c r="L24" s="56" t="s">
        <v>6</v>
      </c>
      <c r="M24" s="53">
        <v>43132</v>
      </c>
    </row>
    <row r="25" spans="2:13" s="5" customFormat="1" x14ac:dyDescent="0.25">
      <c r="B25" s="6"/>
      <c r="C25" s="7"/>
      <c r="D25" s="8"/>
      <c r="E25" s="6"/>
      <c r="F25" s="9"/>
      <c r="G25" s="6"/>
      <c r="H25" s="9"/>
      <c r="I25" s="6"/>
      <c r="J25" s="59">
        <v>1060500</v>
      </c>
      <c r="K25" s="10"/>
      <c r="L25" s="56" t="s">
        <v>8</v>
      </c>
      <c r="M25" s="53">
        <v>43132</v>
      </c>
    </row>
    <row r="26" spans="2:13" s="5" customFormat="1" x14ac:dyDescent="0.25">
      <c r="B26" s="6"/>
      <c r="C26" s="7"/>
      <c r="D26" s="8"/>
      <c r="E26" s="6"/>
      <c r="F26" s="9"/>
      <c r="G26" s="6"/>
      <c r="H26" s="9"/>
      <c r="I26" s="6"/>
      <c r="J26" s="59">
        <v>1978625</v>
      </c>
      <c r="K26" s="10"/>
      <c r="L26" s="56" t="s">
        <v>5</v>
      </c>
      <c r="M26" s="53">
        <v>43132</v>
      </c>
    </row>
    <row r="27" spans="2:13" s="5" customFormat="1" x14ac:dyDescent="0.25">
      <c r="B27" s="6"/>
      <c r="C27" s="7"/>
      <c r="D27" s="8"/>
      <c r="E27" s="6"/>
      <c r="F27" s="9"/>
      <c r="G27" s="6"/>
      <c r="H27" s="9"/>
      <c r="I27" s="6"/>
      <c r="J27" s="59">
        <v>254950</v>
      </c>
      <c r="K27" s="10"/>
      <c r="L27" s="56" t="s">
        <v>4</v>
      </c>
      <c r="M27" s="53">
        <v>43132</v>
      </c>
    </row>
    <row r="28" spans="2:13" s="5" customFormat="1" x14ac:dyDescent="0.25">
      <c r="B28" s="6"/>
      <c r="C28" s="7"/>
      <c r="D28" s="8"/>
      <c r="E28" s="6"/>
      <c r="F28" s="9"/>
      <c r="G28" s="6"/>
      <c r="H28" s="9"/>
      <c r="I28" s="6"/>
      <c r="J28" s="59">
        <v>169950</v>
      </c>
      <c r="K28" s="10"/>
      <c r="L28" s="56" t="s">
        <v>6</v>
      </c>
      <c r="M28" s="53">
        <v>43132</v>
      </c>
    </row>
    <row r="29" spans="2:13" s="5" customFormat="1" x14ac:dyDescent="0.25">
      <c r="B29" s="6"/>
      <c r="C29" s="7"/>
      <c r="D29" s="8"/>
      <c r="E29" s="6"/>
      <c r="F29" s="9"/>
      <c r="G29" s="6"/>
      <c r="H29" s="9"/>
      <c r="I29" s="6"/>
      <c r="J29" s="59">
        <v>1500000</v>
      </c>
      <c r="K29" s="10"/>
      <c r="L29" s="56" t="s">
        <v>5</v>
      </c>
      <c r="M29" s="53">
        <v>43132</v>
      </c>
    </row>
    <row r="30" spans="2:13" s="5" customFormat="1" x14ac:dyDescent="0.25">
      <c r="B30" s="6"/>
      <c r="C30" s="7"/>
      <c r="D30" s="8"/>
      <c r="E30" s="6"/>
      <c r="F30" s="9"/>
      <c r="G30" s="6"/>
      <c r="H30" s="9"/>
      <c r="I30" s="6"/>
      <c r="J30" s="59">
        <v>132000</v>
      </c>
      <c r="K30" s="10"/>
      <c r="L30" s="56" t="s">
        <v>7</v>
      </c>
      <c r="M30" s="53">
        <v>43132</v>
      </c>
    </row>
    <row r="31" spans="2:13" s="5" customFormat="1" x14ac:dyDescent="0.25">
      <c r="B31" s="6"/>
      <c r="C31" s="7"/>
      <c r="D31" s="8"/>
      <c r="E31" s="6"/>
      <c r="F31" s="9"/>
      <c r="G31" s="6"/>
      <c r="H31" s="9"/>
      <c r="I31" s="6"/>
      <c r="J31" s="59">
        <v>13000</v>
      </c>
      <c r="K31" s="10"/>
      <c r="L31" s="56" t="s">
        <v>4</v>
      </c>
      <c r="M31" s="53">
        <v>43132</v>
      </c>
    </row>
    <row r="32" spans="2:13" s="5" customFormat="1" x14ac:dyDescent="0.25">
      <c r="B32" s="6"/>
      <c r="C32" s="7"/>
      <c r="D32" s="8"/>
      <c r="E32" s="6"/>
      <c r="F32" s="9"/>
      <c r="G32" s="6"/>
      <c r="H32" s="9"/>
      <c r="I32" s="6"/>
      <c r="J32" s="59">
        <v>132000</v>
      </c>
      <c r="K32" s="10"/>
      <c r="L32" s="56" t="s">
        <v>7</v>
      </c>
      <c r="M32" s="53">
        <v>43132</v>
      </c>
    </row>
    <row r="33" spans="2:13" s="5" customFormat="1" x14ac:dyDescent="0.25">
      <c r="B33" s="6"/>
      <c r="C33" s="7"/>
      <c r="D33" s="8"/>
      <c r="E33" s="6"/>
      <c r="F33" s="9"/>
      <c r="G33" s="6"/>
      <c r="H33" s="9"/>
      <c r="I33" s="6"/>
      <c r="J33" s="59">
        <v>352818</v>
      </c>
      <c r="K33" s="10"/>
      <c r="L33" s="56" t="s">
        <v>4</v>
      </c>
      <c r="M33" s="53">
        <v>43132</v>
      </c>
    </row>
    <row r="34" spans="2:13" s="5" customFormat="1" x14ac:dyDescent="0.25">
      <c r="B34" s="6"/>
      <c r="C34" s="7"/>
      <c r="D34" s="8"/>
      <c r="E34" s="6"/>
      <c r="F34" s="9"/>
      <c r="G34" s="6"/>
      <c r="H34" s="9"/>
      <c r="I34" s="6"/>
      <c r="J34" s="59">
        <v>15300</v>
      </c>
      <c r="K34" s="10"/>
      <c r="L34" s="56" t="s">
        <v>4</v>
      </c>
      <c r="M34" s="53">
        <v>43132</v>
      </c>
    </row>
    <row r="35" spans="2:13" s="5" customFormat="1" x14ac:dyDescent="0.25">
      <c r="B35" s="6"/>
      <c r="C35" s="7"/>
      <c r="D35" s="8"/>
      <c r="E35" s="6"/>
      <c r="F35" s="9"/>
      <c r="G35" s="6"/>
      <c r="H35" s="9"/>
      <c r="I35" s="6"/>
      <c r="J35" s="59">
        <v>154000</v>
      </c>
      <c r="K35" s="10"/>
      <c r="L35" s="56" t="s">
        <v>7</v>
      </c>
      <c r="M35" s="53">
        <v>43132</v>
      </c>
    </row>
    <row r="36" spans="2:13" s="5" customFormat="1" x14ac:dyDescent="0.25">
      <c r="B36" s="6"/>
      <c r="C36" s="7"/>
      <c r="D36" s="8"/>
      <c r="E36" s="6"/>
      <c r="F36" s="9"/>
      <c r="G36" s="6"/>
      <c r="H36" s="9"/>
      <c r="I36" s="6"/>
      <c r="J36" s="59">
        <v>19000</v>
      </c>
      <c r="K36" s="10"/>
      <c r="L36" s="56" t="s">
        <v>9</v>
      </c>
      <c r="M36" s="53">
        <v>43132</v>
      </c>
    </row>
    <row r="37" spans="2:13" s="5" customFormat="1" x14ac:dyDescent="0.25">
      <c r="B37" s="6"/>
      <c r="C37" s="7"/>
      <c r="D37" s="8"/>
      <c r="E37" s="6"/>
      <c r="F37" s="9"/>
      <c r="G37" s="6"/>
      <c r="H37" s="9"/>
      <c r="I37" s="6"/>
      <c r="J37" s="59">
        <v>29000</v>
      </c>
      <c r="K37" s="10"/>
      <c r="L37" s="56" t="s">
        <v>9</v>
      </c>
      <c r="M37" s="53">
        <v>43132</v>
      </c>
    </row>
    <row r="38" spans="2:13" s="5" customFormat="1" x14ac:dyDescent="0.25">
      <c r="B38" s="6"/>
      <c r="C38" s="7"/>
      <c r="D38" s="8"/>
      <c r="E38" s="6"/>
      <c r="F38" s="9"/>
      <c r="G38" s="6"/>
      <c r="H38" s="9"/>
      <c r="I38" s="6"/>
      <c r="J38" s="59">
        <v>40000</v>
      </c>
      <c r="K38" s="10"/>
      <c r="L38" s="56" t="s">
        <v>6</v>
      </c>
      <c r="M38" s="53">
        <v>43132</v>
      </c>
    </row>
    <row r="39" spans="2:13" s="5" customFormat="1" x14ac:dyDescent="0.25">
      <c r="B39" s="6"/>
      <c r="C39" s="7"/>
      <c r="D39" s="8"/>
      <c r="E39" s="6"/>
      <c r="F39" s="9"/>
      <c r="G39" s="6"/>
      <c r="H39" s="9"/>
      <c r="I39" s="6"/>
      <c r="J39" s="59">
        <v>23000</v>
      </c>
      <c r="K39" s="10"/>
      <c r="L39" s="56" t="s">
        <v>4</v>
      </c>
      <c r="M39" s="53">
        <v>43160</v>
      </c>
    </row>
    <row r="40" spans="2:13" s="5" customFormat="1" x14ac:dyDescent="0.25">
      <c r="B40" s="6"/>
      <c r="C40" s="7"/>
      <c r="D40" s="8"/>
      <c r="E40" s="6"/>
      <c r="F40" s="9"/>
      <c r="G40" s="6"/>
      <c r="H40" s="9"/>
      <c r="I40" s="6"/>
      <c r="J40" s="59">
        <v>31200</v>
      </c>
      <c r="K40" s="10"/>
      <c r="L40" s="56" t="s">
        <v>4</v>
      </c>
      <c r="M40" s="53">
        <v>43160</v>
      </c>
    </row>
    <row r="41" spans="2:13" s="5" customFormat="1" x14ac:dyDescent="0.25">
      <c r="B41" s="6"/>
      <c r="C41" s="7"/>
      <c r="D41" s="8"/>
      <c r="E41" s="6"/>
      <c r="F41" s="9"/>
      <c r="G41" s="6"/>
      <c r="H41" s="9"/>
      <c r="I41" s="6"/>
      <c r="J41" s="59">
        <v>25000</v>
      </c>
      <c r="K41" s="10"/>
      <c r="L41" s="56" t="s">
        <v>4</v>
      </c>
      <c r="M41" s="53">
        <v>43160</v>
      </c>
    </row>
    <row r="42" spans="2:13" s="5" customFormat="1" x14ac:dyDescent="0.25">
      <c r="B42" s="6"/>
      <c r="C42" s="7"/>
      <c r="D42" s="8"/>
      <c r="E42" s="6"/>
      <c r="F42" s="9"/>
      <c r="G42" s="6"/>
      <c r="H42" s="9"/>
      <c r="I42" s="6"/>
      <c r="J42" s="59">
        <v>146250</v>
      </c>
      <c r="K42" s="10"/>
      <c r="L42" s="56" t="s">
        <v>6</v>
      </c>
      <c r="M42" s="53">
        <v>43101</v>
      </c>
    </row>
    <row r="43" spans="2:13" s="5" customFormat="1" x14ac:dyDescent="0.25">
      <c r="B43" s="6"/>
      <c r="C43" s="7"/>
      <c r="D43" s="8"/>
      <c r="E43" s="6"/>
      <c r="F43" s="9"/>
      <c r="G43" s="6"/>
      <c r="H43" s="9"/>
      <c r="I43" s="6"/>
      <c r="J43" s="59">
        <v>186000</v>
      </c>
      <c r="K43" s="10"/>
      <c r="L43" s="56" t="s">
        <v>7</v>
      </c>
      <c r="M43" s="53">
        <v>43101</v>
      </c>
    </row>
    <row r="44" spans="2:13" s="5" customFormat="1" x14ac:dyDescent="0.25">
      <c r="B44" s="6"/>
      <c r="C44" s="7"/>
      <c r="D44" s="8"/>
      <c r="E44" s="6"/>
      <c r="F44" s="9"/>
      <c r="G44" s="6"/>
      <c r="H44" s="9"/>
      <c r="I44" s="6"/>
      <c r="J44" s="59">
        <v>384000</v>
      </c>
      <c r="K44" s="10"/>
      <c r="L44" s="56" t="s">
        <v>6</v>
      </c>
      <c r="M44" s="53">
        <v>43132</v>
      </c>
    </row>
    <row r="45" spans="2:13" s="5" customFormat="1" x14ac:dyDescent="0.25">
      <c r="B45" s="6"/>
      <c r="C45" s="7"/>
      <c r="D45" s="8"/>
      <c r="E45" s="6"/>
      <c r="F45" s="9"/>
      <c r="G45" s="6"/>
      <c r="H45" s="9"/>
      <c r="I45" s="6"/>
      <c r="J45" s="59">
        <v>96000</v>
      </c>
      <c r="K45" s="10"/>
      <c r="L45" s="56" t="s">
        <v>6</v>
      </c>
      <c r="M45" s="53">
        <v>43132</v>
      </c>
    </row>
    <row r="46" spans="2:13" s="5" customFormat="1" x14ac:dyDescent="0.25">
      <c r="B46" s="6"/>
      <c r="C46" s="7"/>
      <c r="D46" s="8"/>
      <c r="E46" s="6"/>
      <c r="F46" s="9"/>
      <c r="G46" s="6"/>
      <c r="H46" s="9"/>
      <c r="I46" s="6"/>
      <c r="J46" s="59">
        <v>120000</v>
      </c>
      <c r="K46" s="10"/>
      <c r="L46" s="56" t="s">
        <v>6</v>
      </c>
      <c r="M46" s="53">
        <v>43132</v>
      </c>
    </row>
    <row r="47" spans="2:13" s="5" customFormat="1" x14ac:dyDescent="0.25">
      <c r="B47" s="6"/>
      <c r="C47" s="7"/>
      <c r="D47" s="8"/>
      <c r="E47" s="6"/>
      <c r="F47" s="9"/>
      <c r="G47" s="6"/>
      <c r="H47" s="9"/>
      <c r="I47" s="6"/>
      <c r="J47" s="59">
        <v>360000</v>
      </c>
      <c r="K47" s="10"/>
      <c r="L47" s="56" t="s">
        <v>6</v>
      </c>
      <c r="M47" s="53">
        <v>43160</v>
      </c>
    </row>
    <row r="48" spans="2:13" s="5" customFormat="1" x14ac:dyDescent="0.25">
      <c r="B48" s="6"/>
      <c r="C48" s="7"/>
      <c r="D48" s="8"/>
      <c r="E48" s="6"/>
      <c r="F48" s="9"/>
      <c r="G48" s="6"/>
      <c r="H48" s="9"/>
      <c r="I48" s="6"/>
      <c r="J48" s="59">
        <v>114200</v>
      </c>
      <c r="K48" s="10"/>
      <c r="L48" s="56" t="s">
        <v>6</v>
      </c>
      <c r="M48" s="53">
        <v>43132</v>
      </c>
    </row>
    <row r="49" spans="2:13" s="5" customFormat="1" x14ac:dyDescent="0.25">
      <c r="B49" s="6"/>
      <c r="C49" s="7"/>
      <c r="D49" s="8"/>
      <c r="E49" s="6"/>
      <c r="F49" s="9"/>
      <c r="G49" s="6"/>
      <c r="H49" s="9"/>
      <c r="I49" s="6"/>
      <c r="J49" s="59">
        <v>560000</v>
      </c>
      <c r="K49" s="10"/>
      <c r="L49" s="56" t="s">
        <v>6</v>
      </c>
      <c r="M49" s="53">
        <v>43132</v>
      </c>
    </row>
    <row r="50" spans="2:13" s="5" customFormat="1" x14ac:dyDescent="0.25">
      <c r="B50" s="6"/>
      <c r="C50" s="7"/>
      <c r="D50" s="8"/>
      <c r="E50" s="6"/>
      <c r="F50" s="9"/>
      <c r="G50" s="6"/>
      <c r="H50" s="9"/>
      <c r="I50" s="6"/>
      <c r="J50" s="59">
        <v>217000</v>
      </c>
      <c r="K50" s="10"/>
      <c r="L50" s="56" t="s">
        <v>7</v>
      </c>
      <c r="M50" s="53">
        <v>43101</v>
      </c>
    </row>
    <row r="51" spans="2:13" s="5" customFormat="1" x14ac:dyDescent="0.25">
      <c r="B51" s="6"/>
      <c r="C51" s="7"/>
      <c r="D51" s="8"/>
      <c r="E51" s="6"/>
      <c r="F51" s="9"/>
      <c r="G51" s="6"/>
      <c r="H51" s="9"/>
      <c r="I51" s="6"/>
      <c r="J51" s="59">
        <v>217000</v>
      </c>
      <c r="K51" s="10"/>
      <c r="L51" s="56" t="s">
        <v>7</v>
      </c>
      <c r="M51" s="53">
        <v>43132</v>
      </c>
    </row>
    <row r="52" spans="2:13" s="5" customFormat="1" x14ac:dyDescent="0.25">
      <c r="B52" s="6"/>
      <c r="C52" s="7"/>
      <c r="D52" s="8"/>
      <c r="E52" s="6"/>
      <c r="F52" s="9"/>
      <c r="G52" s="6"/>
      <c r="H52" s="9"/>
      <c r="I52" s="6"/>
      <c r="J52" s="59">
        <v>143000</v>
      </c>
      <c r="K52" s="10"/>
      <c r="L52" s="56" t="s">
        <v>7</v>
      </c>
      <c r="M52" s="53">
        <v>43101</v>
      </c>
    </row>
    <row r="53" spans="2:13" s="5" customFormat="1" x14ac:dyDescent="0.25">
      <c r="B53" s="6"/>
      <c r="C53" s="7"/>
      <c r="D53" s="8"/>
      <c r="E53" s="6"/>
      <c r="F53" s="9"/>
      <c r="G53" s="6"/>
      <c r="H53" s="9"/>
      <c r="I53" s="6"/>
      <c r="J53" s="59">
        <v>132000</v>
      </c>
      <c r="K53" s="10"/>
      <c r="L53" s="56" t="s">
        <v>7</v>
      </c>
      <c r="M53" s="53">
        <v>43132</v>
      </c>
    </row>
    <row r="54" spans="2:13" s="5" customFormat="1" x14ac:dyDescent="0.25">
      <c r="B54" s="6"/>
      <c r="C54" s="7"/>
      <c r="D54" s="8"/>
      <c r="E54" s="6"/>
      <c r="F54" s="9"/>
      <c r="G54" s="6"/>
      <c r="H54" s="9"/>
      <c r="I54" s="6"/>
      <c r="J54" s="59">
        <v>143000</v>
      </c>
      <c r="K54" s="10"/>
      <c r="L54" s="56" t="s">
        <v>7</v>
      </c>
      <c r="M54" s="53">
        <v>43160</v>
      </c>
    </row>
    <row r="55" spans="2:13" s="5" customFormat="1" x14ac:dyDescent="0.25">
      <c r="B55" s="6"/>
      <c r="C55" s="7"/>
      <c r="D55" s="8"/>
      <c r="E55" s="6"/>
      <c r="F55" s="9"/>
      <c r="G55" s="6"/>
      <c r="H55" s="9"/>
      <c r="I55" s="6"/>
      <c r="J55" s="59">
        <v>527350</v>
      </c>
      <c r="K55" s="10"/>
      <c r="L55" s="56" t="s">
        <v>4</v>
      </c>
      <c r="M55" s="53">
        <v>43160</v>
      </c>
    </row>
    <row r="56" spans="2:13" s="5" customFormat="1" x14ac:dyDescent="0.25">
      <c r="B56" s="6"/>
      <c r="C56" s="7"/>
      <c r="D56" s="8"/>
      <c r="E56" s="6"/>
      <c r="F56" s="9"/>
      <c r="G56" s="6"/>
      <c r="H56" s="9"/>
      <c r="I56" s="6"/>
      <c r="J56" s="59">
        <v>110000</v>
      </c>
      <c r="K56" s="10"/>
      <c r="L56" s="56" t="s">
        <v>6</v>
      </c>
      <c r="M56" s="53">
        <v>43160</v>
      </c>
    </row>
    <row r="57" spans="2:13" s="5" customFormat="1" x14ac:dyDescent="0.25">
      <c r="B57" s="6"/>
      <c r="C57" s="7"/>
      <c r="D57" s="8"/>
      <c r="E57" s="6"/>
      <c r="F57" s="9"/>
      <c r="G57" s="6"/>
      <c r="H57" s="9"/>
      <c r="I57" s="6"/>
      <c r="J57" s="59">
        <v>329319.86</v>
      </c>
      <c r="K57" s="10"/>
      <c r="L57" s="56" t="s">
        <v>4</v>
      </c>
      <c r="M57" s="53">
        <v>43160</v>
      </c>
    </row>
    <row r="58" spans="2:13" s="5" customFormat="1" x14ac:dyDescent="0.25">
      <c r="B58" s="6"/>
      <c r="C58" s="7"/>
      <c r="D58" s="8"/>
      <c r="E58" s="6"/>
      <c r="F58" s="9"/>
      <c r="G58" s="6"/>
      <c r="H58" s="9"/>
      <c r="I58" s="6"/>
      <c r="J58" s="59">
        <v>14281</v>
      </c>
      <c r="K58" s="10"/>
      <c r="L58" s="56" t="s">
        <v>4</v>
      </c>
      <c r="M58" s="53">
        <v>43160</v>
      </c>
    </row>
    <row r="59" spans="2:13" s="5" customFormat="1" x14ac:dyDescent="0.25">
      <c r="B59" s="6"/>
      <c r="C59" s="7"/>
      <c r="D59" s="8"/>
      <c r="E59" s="6"/>
      <c r="F59" s="9"/>
      <c r="G59" s="6"/>
      <c r="H59" s="9"/>
      <c r="I59" s="6"/>
      <c r="J59" s="59">
        <v>26140</v>
      </c>
      <c r="K59" s="10"/>
      <c r="L59" s="56" t="s">
        <v>6</v>
      </c>
      <c r="M59" s="53">
        <v>43160</v>
      </c>
    </row>
    <row r="60" spans="2:13" s="5" customFormat="1" x14ac:dyDescent="0.25">
      <c r="B60" s="6"/>
      <c r="C60" s="7"/>
      <c r="D60" s="8"/>
      <c r="E60" s="6"/>
      <c r="F60" s="9"/>
      <c r="G60" s="6"/>
      <c r="H60" s="9"/>
      <c r="I60" s="6"/>
      <c r="J60" s="59">
        <v>143000</v>
      </c>
      <c r="K60" s="10"/>
      <c r="L60" s="56" t="s">
        <v>7</v>
      </c>
      <c r="M60" s="53">
        <v>43160</v>
      </c>
    </row>
    <row r="61" spans="2:13" s="5" customFormat="1" x14ac:dyDescent="0.25">
      <c r="B61" s="6"/>
      <c r="C61" s="7"/>
      <c r="D61" s="8"/>
      <c r="E61" s="6"/>
      <c r="F61" s="9"/>
      <c r="G61" s="6"/>
      <c r="H61" s="9"/>
      <c r="I61" s="6"/>
      <c r="J61" s="59">
        <v>360360</v>
      </c>
      <c r="K61" s="10"/>
      <c r="L61" s="56" t="s">
        <v>8</v>
      </c>
      <c r="M61" s="53">
        <v>43160</v>
      </c>
    </row>
    <row r="62" spans="2:13" s="5" customFormat="1" x14ac:dyDescent="0.25">
      <c r="B62" s="6"/>
      <c r="C62" s="7"/>
      <c r="D62" s="8"/>
      <c r="E62" s="6"/>
      <c r="F62" s="9"/>
      <c r="G62" s="6"/>
      <c r="H62" s="9"/>
      <c r="I62" s="6"/>
      <c r="J62" s="59">
        <v>5096644</v>
      </c>
      <c r="K62" s="10"/>
      <c r="L62" s="56" t="s">
        <v>5</v>
      </c>
      <c r="M62" s="53">
        <v>43160</v>
      </c>
    </row>
    <row r="63" spans="2:13" s="5" customFormat="1" x14ac:dyDescent="0.25">
      <c r="B63" s="6"/>
      <c r="C63" s="7"/>
      <c r="D63" s="8"/>
      <c r="E63" s="6"/>
      <c r="F63" s="9"/>
      <c r="G63" s="6"/>
      <c r="H63" s="9"/>
      <c r="I63" s="6"/>
      <c r="J63" s="59">
        <v>174789.94</v>
      </c>
      <c r="K63" s="10"/>
      <c r="L63" s="56" t="s">
        <v>6</v>
      </c>
      <c r="M63" s="53">
        <v>43160</v>
      </c>
    </row>
    <row r="64" spans="2:13" s="5" customFormat="1" x14ac:dyDescent="0.25">
      <c r="B64" s="6"/>
      <c r="C64" s="7"/>
      <c r="D64" s="8"/>
      <c r="E64" s="6"/>
      <c r="F64" s="9"/>
      <c r="G64" s="6"/>
      <c r="H64" s="9"/>
      <c r="I64" s="6"/>
      <c r="J64" s="59">
        <v>2271347</v>
      </c>
      <c r="K64" s="10"/>
      <c r="L64" s="56" t="s">
        <v>5</v>
      </c>
      <c r="M64" s="53">
        <v>43160</v>
      </c>
    </row>
    <row r="65" spans="2:13" s="5" customFormat="1" x14ac:dyDescent="0.25">
      <c r="B65" s="6"/>
      <c r="C65" s="7"/>
      <c r="D65" s="8"/>
      <c r="E65" s="6"/>
      <c r="F65" s="9"/>
      <c r="G65" s="6"/>
      <c r="H65" s="9"/>
      <c r="I65" s="6"/>
      <c r="J65" s="59">
        <v>155000</v>
      </c>
      <c r="K65" s="10"/>
      <c r="L65" s="56" t="s">
        <v>7</v>
      </c>
      <c r="M65" s="53">
        <v>43160</v>
      </c>
    </row>
    <row r="66" spans="2:13" s="5" customFormat="1" x14ac:dyDescent="0.25">
      <c r="B66" s="6"/>
      <c r="C66" s="7"/>
      <c r="D66" s="8"/>
      <c r="E66" s="6"/>
      <c r="F66" s="9"/>
      <c r="G66" s="6"/>
      <c r="H66" s="9"/>
      <c r="I66" s="6"/>
      <c r="J66" s="59">
        <v>1161500</v>
      </c>
      <c r="K66" s="10"/>
      <c r="L66" s="56" t="s">
        <v>8</v>
      </c>
      <c r="M66" s="53">
        <v>43160</v>
      </c>
    </row>
    <row r="67" spans="2:13" s="5" customFormat="1" x14ac:dyDescent="0.25">
      <c r="B67" s="6"/>
      <c r="C67" s="7"/>
      <c r="D67" s="8"/>
      <c r="E67" s="6"/>
      <c r="F67" s="9"/>
      <c r="G67" s="6"/>
      <c r="H67" s="9"/>
      <c r="I67" s="6"/>
      <c r="J67" s="59">
        <v>487500</v>
      </c>
      <c r="K67" s="10"/>
      <c r="L67" s="56" t="s">
        <v>6</v>
      </c>
      <c r="M67" s="53">
        <v>43160</v>
      </c>
    </row>
    <row r="68" spans="2:13" s="5" customFormat="1" x14ac:dyDescent="0.25">
      <c r="B68" s="6"/>
      <c r="C68" s="7"/>
      <c r="D68" s="8"/>
      <c r="E68" s="6"/>
      <c r="F68" s="9"/>
      <c r="G68" s="6"/>
      <c r="H68" s="9"/>
      <c r="I68" s="6"/>
      <c r="J68" s="59">
        <v>158600</v>
      </c>
      <c r="K68" s="10"/>
      <c r="L68" s="56" t="s">
        <v>4</v>
      </c>
      <c r="M68" s="53">
        <v>43221</v>
      </c>
    </row>
    <row r="69" spans="2:13" s="5" customFormat="1" x14ac:dyDescent="0.25">
      <c r="B69" s="6"/>
      <c r="C69" s="7"/>
      <c r="D69" s="8"/>
      <c r="E69" s="6"/>
      <c r="F69" s="9"/>
      <c r="G69" s="6"/>
      <c r="H69" s="9"/>
      <c r="I69" s="6"/>
      <c r="J69" s="59">
        <v>327682.59999999998</v>
      </c>
      <c r="K69" s="10"/>
      <c r="L69" s="56" t="s">
        <v>4</v>
      </c>
      <c r="M69" s="53">
        <v>43221</v>
      </c>
    </row>
    <row r="70" spans="2:13" s="5" customFormat="1" x14ac:dyDescent="0.25">
      <c r="B70" s="6"/>
      <c r="C70" s="7"/>
      <c r="D70" s="8"/>
      <c r="E70" s="6"/>
      <c r="F70" s="9"/>
      <c r="G70" s="6"/>
      <c r="H70" s="9"/>
      <c r="I70" s="6"/>
      <c r="J70" s="59">
        <v>14210</v>
      </c>
      <c r="K70" s="10"/>
      <c r="L70" s="56" t="s">
        <v>4</v>
      </c>
      <c r="M70" s="53">
        <v>43221</v>
      </c>
    </row>
    <row r="71" spans="2:13" s="5" customFormat="1" x14ac:dyDescent="0.25">
      <c r="B71" s="6"/>
      <c r="C71" s="7"/>
      <c r="D71" s="8"/>
      <c r="E71" s="6"/>
      <c r="F71" s="9"/>
      <c r="G71" s="6"/>
      <c r="H71" s="9"/>
      <c r="I71" s="6"/>
      <c r="J71" s="59">
        <v>260000</v>
      </c>
      <c r="K71" s="10"/>
      <c r="L71" s="56" t="s">
        <v>9</v>
      </c>
      <c r="M71" s="53">
        <v>43191</v>
      </c>
    </row>
    <row r="72" spans="2:13" s="5" customFormat="1" x14ac:dyDescent="0.25">
      <c r="B72" s="6"/>
      <c r="C72" s="7"/>
      <c r="D72" s="8"/>
      <c r="E72" s="6"/>
      <c r="F72" s="9"/>
      <c r="G72" s="6"/>
      <c r="H72" s="9"/>
      <c r="I72" s="6"/>
      <c r="J72" s="59">
        <v>217000</v>
      </c>
      <c r="K72" s="10"/>
      <c r="L72" s="56" t="s">
        <v>7</v>
      </c>
      <c r="M72" s="53">
        <v>43160</v>
      </c>
    </row>
    <row r="73" spans="2:13" s="5" customFormat="1" x14ac:dyDescent="0.25">
      <c r="B73" s="6"/>
      <c r="C73" s="7"/>
      <c r="D73" s="8"/>
      <c r="E73" s="6"/>
      <c r="F73" s="9"/>
      <c r="G73" s="6"/>
      <c r="H73" s="9"/>
      <c r="I73" s="6"/>
      <c r="J73" s="59">
        <v>217000</v>
      </c>
      <c r="K73" s="10"/>
      <c r="L73" s="56" t="s">
        <v>7</v>
      </c>
      <c r="M73" s="53">
        <v>43191</v>
      </c>
    </row>
    <row r="74" spans="2:13" s="5" customFormat="1" x14ac:dyDescent="0.25">
      <c r="B74" s="6"/>
      <c r="C74" s="7"/>
      <c r="D74" s="8"/>
      <c r="E74" s="6"/>
      <c r="F74" s="9"/>
      <c r="G74" s="6"/>
      <c r="H74" s="9"/>
      <c r="I74" s="6"/>
      <c r="J74" s="59">
        <v>174789.94</v>
      </c>
      <c r="K74" s="10"/>
      <c r="L74" s="56" t="s">
        <v>6</v>
      </c>
      <c r="M74" s="53">
        <v>43191</v>
      </c>
    </row>
    <row r="75" spans="2:13" s="5" customFormat="1" x14ac:dyDescent="0.25">
      <c r="B75" s="6"/>
      <c r="C75" s="7"/>
      <c r="D75" s="8"/>
      <c r="E75" s="6"/>
      <c r="F75" s="9"/>
      <c r="G75" s="6"/>
      <c r="H75" s="9"/>
      <c r="I75" s="6"/>
      <c r="J75" s="59">
        <v>1068500</v>
      </c>
      <c r="K75" s="10"/>
      <c r="L75" s="56" t="s">
        <v>8</v>
      </c>
      <c r="M75" s="53">
        <v>43191</v>
      </c>
    </row>
    <row r="76" spans="2:13" s="5" customFormat="1" x14ac:dyDescent="0.25">
      <c r="B76" s="6"/>
      <c r="C76" s="7"/>
      <c r="D76" s="8"/>
      <c r="E76" s="6"/>
      <c r="F76" s="9"/>
      <c r="G76" s="6"/>
      <c r="H76" s="9"/>
      <c r="I76" s="6"/>
      <c r="J76" s="59">
        <v>159000</v>
      </c>
      <c r="K76" s="10"/>
      <c r="L76" s="56" t="s">
        <v>10</v>
      </c>
      <c r="M76" s="53">
        <v>43191</v>
      </c>
    </row>
    <row r="77" spans="2:13" s="5" customFormat="1" x14ac:dyDescent="0.25">
      <c r="B77" s="6"/>
      <c r="C77" s="7"/>
      <c r="D77" s="8"/>
      <c r="E77" s="6"/>
      <c r="F77" s="9"/>
      <c r="G77" s="6"/>
      <c r="H77" s="9"/>
      <c r="I77" s="6"/>
      <c r="J77" s="59">
        <v>346730.16</v>
      </c>
      <c r="K77" s="10"/>
      <c r="L77" s="56" t="s">
        <v>4</v>
      </c>
      <c r="M77" s="53">
        <v>43191</v>
      </c>
    </row>
    <row r="78" spans="2:13" s="5" customFormat="1" x14ac:dyDescent="0.25">
      <c r="B78" s="6"/>
      <c r="C78" s="7"/>
      <c r="D78" s="8"/>
      <c r="E78" s="6"/>
      <c r="F78" s="9"/>
      <c r="G78" s="6"/>
      <c r="H78" s="9"/>
      <c r="I78" s="6"/>
      <c r="J78" s="59">
        <v>15035</v>
      </c>
      <c r="K78" s="10"/>
      <c r="L78" s="56" t="s">
        <v>4</v>
      </c>
      <c r="M78" s="53">
        <v>43191</v>
      </c>
    </row>
    <row r="79" spans="2:13" s="5" customFormat="1" x14ac:dyDescent="0.25">
      <c r="B79" s="6"/>
      <c r="C79" s="7"/>
      <c r="D79" s="8"/>
      <c r="E79" s="6"/>
      <c r="F79" s="9"/>
      <c r="G79" s="6"/>
      <c r="H79" s="9"/>
      <c r="I79" s="6"/>
      <c r="J79" s="59">
        <v>170000</v>
      </c>
      <c r="K79" s="10"/>
      <c r="L79" s="56" t="s">
        <v>6</v>
      </c>
      <c r="M79" s="53">
        <v>43101</v>
      </c>
    </row>
    <row r="80" spans="2:13" s="5" customFormat="1" x14ac:dyDescent="0.25">
      <c r="B80" s="6"/>
      <c r="C80" s="7"/>
      <c r="D80" s="8"/>
      <c r="E80" s="6"/>
      <c r="F80" s="9"/>
      <c r="G80" s="6"/>
      <c r="H80" s="9"/>
      <c r="I80" s="6"/>
      <c r="J80" s="59">
        <v>90000</v>
      </c>
      <c r="K80" s="10"/>
      <c r="L80" s="56" t="s">
        <v>6</v>
      </c>
      <c r="M80" s="53">
        <v>43132</v>
      </c>
    </row>
    <row r="81" spans="2:13" s="5" customFormat="1" x14ac:dyDescent="0.25">
      <c r="B81" s="6"/>
      <c r="C81" s="7"/>
      <c r="D81" s="8"/>
      <c r="E81" s="6"/>
      <c r="F81" s="9"/>
      <c r="G81" s="6"/>
      <c r="H81" s="9"/>
      <c r="I81" s="6"/>
      <c r="J81" s="59">
        <v>90000</v>
      </c>
      <c r="K81" s="10"/>
      <c r="L81" s="56" t="s">
        <v>6</v>
      </c>
      <c r="M81" s="53">
        <v>43160</v>
      </c>
    </row>
    <row r="82" spans="2:13" s="5" customFormat="1" ht="15.75" x14ac:dyDescent="0.25">
      <c r="C82" s="11"/>
      <c r="I82" s="12"/>
      <c r="J82" s="60">
        <f>SUBTOTAL(9,J2:J81)</f>
        <v>43106327.399999991</v>
      </c>
      <c r="L82" s="57"/>
      <c r="M82" s="54"/>
    </row>
    <row r="83" spans="2:13" ht="15.75" x14ac:dyDescent="0.25">
      <c r="I83" s="12"/>
      <c r="J83" s="60"/>
    </row>
    <row r="84" spans="2:13" ht="15.75" x14ac:dyDescent="0.25">
      <c r="I84" s="12"/>
      <c r="J84" s="60">
        <f>J82*1.19</f>
        <v>51296529.605999984</v>
      </c>
    </row>
  </sheetData>
  <autoFilter ref="A1:M81" xr:uid="{00000000-0009-0000-0000-000000000000}">
    <sortState ref="A3:O168">
      <sortCondition ref="M1:M204"/>
    </sortState>
  </autoFilter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I30"/>
  <sheetViews>
    <sheetView showGridLines="0" tabSelected="1" zoomScale="90" zoomScaleNormal="90" zoomScaleSheetLayoutView="80" workbookViewId="0">
      <selection activeCell="J9" sqref="J9"/>
    </sheetView>
  </sheetViews>
  <sheetFormatPr baseColWidth="10" defaultRowHeight="15" x14ac:dyDescent="0.25"/>
  <cols>
    <col min="1" max="1" width="7" customWidth="1"/>
    <col min="2" max="2" width="5.7109375" customWidth="1"/>
    <col min="3" max="4" width="10.28515625" customWidth="1"/>
    <col min="5" max="5" width="13" customWidth="1"/>
    <col min="6" max="6" width="14.85546875" customWidth="1"/>
    <col min="7" max="7" width="15" customWidth="1"/>
    <col min="8" max="8" width="8.28515625" customWidth="1"/>
    <col min="9" max="9" width="13.85546875" bestFit="1" customWidth="1"/>
  </cols>
  <sheetData>
    <row r="2" spans="1:9" s="14" customFormat="1" ht="14.25" customHeight="1" x14ac:dyDescent="0.25">
      <c r="B2" s="15"/>
      <c r="C2" s="16"/>
      <c r="D2" s="17"/>
      <c r="E2"/>
      <c r="F2"/>
      <c r="G2"/>
      <c r="H2"/>
      <c r="I2"/>
    </row>
    <row r="3" spans="1:9" s="14" customFormat="1" ht="30.75" customHeight="1" x14ac:dyDescent="0.3">
      <c r="B3" s="15"/>
      <c r="C3" s="73">
        <v>43132</v>
      </c>
      <c r="D3" s="74"/>
      <c r="E3" s="18" t="s">
        <v>25</v>
      </c>
      <c r="G3" s="19"/>
      <c r="I3" s="20"/>
    </row>
    <row r="4" spans="1:9" s="14" customFormat="1" ht="22.5" customHeight="1" x14ac:dyDescent="0.25">
      <c r="B4" s="17"/>
      <c r="C4" s="75" t="s">
        <v>19</v>
      </c>
      <c r="D4" s="76"/>
      <c r="E4" s="77"/>
      <c r="F4" s="21" t="s">
        <v>20</v>
      </c>
      <c r="G4" s="21" t="s">
        <v>21</v>
      </c>
      <c r="H4" s="21" t="s">
        <v>22</v>
      </c>
    </row>
    <row r="5" spans="1:9" s="22" customFormat="1" ht="18" customHeight="1" x14ac:dyDescent="0.25">
      <c r="B5" s="50" t="s">
        <v>4</v>
      </c>
      <c r="C5" s="23"/>
      <c r="D5" s="24"/>
      <c r="E5" s="23"/>
      <c r="F5" s="49">
        <f>SUMPRODUCT((MONTH(Feuille2!$M$2:$M$81)=MONTH($C$3))*(Feuille2!$L$2:$L$81=RECAP!B5)*(Feuille2!$J$2:$J$81))</f>
        <v>636068</v>
      </c>
      <c r="G5" s="26">
        <f>F5</f>
        <v>636068</v>
      </c>
      <c r="H5" s="27">
        <f>G5/$G$28</f>
        <v>0.40680546033175402</v>
      </c>
      <c r="I5" s="28"/>
    </row>
    <row r="6" spans="1:9" s="22" customFormat="1" ht="18" customHeight="1" x14ac:dyDescent="0.25">
      <c r="B6" s="30" t="s">
        <v>23</v>
      </c>
      <c r="C6" s="31"/>
      <c r="D6" s="32"/>
      <c r="E6" s="33"/>
      <c r="F6" s="25">
        <f>SUMPRODUCT((MONTH(Feuille2!$M$2:$M$81)=MONTH($C$3))*(Feuille2!$L$2:$L$81=RECAP!B6)*(Feuille2!$J$2:$J$81))</f>
        <v>0</v>
      </c>
      <c r="G6" s="26"/>
      <c r="H6" s="27">
        <f>G6/$G$28</f>
        <v>0</v>
      </c>
      <c r="I6" s="28"/>
    </row>
    <row r="7" spans="1:9" s="22" customFormat="1" ht="18" customHeight="1" x14ac:dyDescent="0.25">
      <c r="B7" s="34"/>
      <c r="C7" s="61"/>
      <c r="D7" s="62"/>
      <c r="E7" s="35"/>
      <c r="F7" s="25">
        <f>SUMPRODUCT((MONTH(Feuille2!$M$2:$M$81)=MONTH($C$3))*(Feuille2!$L$2:$L$81=RECAP!B7)*(Feuille2!$J$2:$J$81))</f>
        <v>0</v>
      </c>
      <c r="G7" s="26"/>
      <c r="H7" s="27"/>
      <c r="I7" s="29"/>
    </row>
    <row r="8" spans="1:9" s="22" customFormat="1" ht="18" customHeight="1" x14ac:dyDescent="0.25">
      <c r="A8" s="36"/>
      <c r="B8" s="51" t="s">
        <v>7</v>
      </c>
      <c r="C8" s="23"/>
      <c r="D8" s="23"/>
      <c r="E8" s="23"/>
      <c r="F8" s="49">
        <f>SUMPRODUCT((MONTH(Feuille2!$M$2:$M$81)=MONTH($C$3))*(Feuille2!$L$2:$L$81=RECAP!B8)*(Feuille2!$J$2:$J$81))</f>
        <v>927500</v>
      </c>
      <c r="G8" s="26">
        <f t="shared" ref="G8" si="0">F8</f>
        <v>927500</v>
      </c>
      <c r="H8" s="27">
        <f>G8/$G$28</f>
        <v>0.59319453966824598</v>
      </c>
      <c r="I8" s="29"/>
    </row>
    <row r="9" spans="1:9" s="22" customFormat="1" ht="18" customHeight="1" x14ac:dyDescent="0.25">
      <c r="A9" s="36"/>
      <c r="B9" s="37" t="s">
        <v>6</v>
      </c>
      <c r="C9" s="23"/>
      <c r="D9" s="23"/>
      <c r="E9" s="23"/>
      <c r="F9" s="25">
        <f>SUMPRODUCT((MONTH(Feuille2!$M$2:$M$81)=MONTH($C$3))*(Feuille2!$L$2:$L$81=RECAP!B9)*(Feuille2!$J$2:$J$81))</f>
        <v>1784150</v>
      </c>
      <c r="G9" s="26"/>
      <c r="H9" s="27">
        <f>G9/$G$28</f>
        <v>0</v>
      </c>
      <c r="I9" s="29"/>
    </row>
    <row r="10" spans="1:9" s="22" customFormat="1" ht="18" customHeight="1" x14ac:dyDescent="0.25">
      <c r="A10" s="36"/>
      <c r="B10" s="37" t="s">
        <v>12</v>
      </c>
      <c r="C10" s="23"/>
      <c r="D10" s="23"/>
      <c r="E10" s="23"/>
      <c r="F10" s="25">
        <f>SUMPRODUCT((MONTH(Feuille2!$M$2:$M$81)=MONTH($C$3))*(Feuille2!$L$2:$L$81=RECAP!B10)*(Feuille2!$J$2:$J$81))</f>
        <v>0</v>
      </c>
      <c r="G10" s="26"/>
      <c r="H10" s="27">
        <f>G10/$G$28</f>
        <v>0</v>
      </c>
      <c r="I10" s="29"/>
    </row>
    <row r="11" spans="1:9" s="22" customFormat="1" ht="18" customHeight="1" x14ac:dyDescent="0.25">
      <c r="A11" s="36"/>
      <c r="B11" s="37"/>
      <c r="C11" s="61"/>
      <c r="D11" s="62"/>
      <c r="E11" s="33"/>
      <c r="F11" s="25">
        <f>SUMPRODUCT((MONTH(Feuille2!$M$2:$M$81)=MONTH($C$3))*(Feuille2!$L$2:$L$81=RECAP!B11)*(Feuille2!$J$2:$J$81))</f>
        <v>0</v>
      </c>
      <c r="G11" s="26"/>
      <c r="H11" s="27"/>
      <c r="I11" s="29"/>
    </row>
    <row r="12" spans="1:9" s="22" customFormat="1" ht="18" customHeight="1" x14ac:dyDescent="0.25">
      <c r="A12" s="36"/>
      <c r="B12" s="37" t="s">
        <v>18</v>
      </c>
      <c r="C12" s="23"/>
      <c r="D12" s="23"/>
      <c r="E12" s="23"/>
      <c r="F12" s="25">
        <f>SUMPRODUCT((MONTH(Feuille2!$M$2:$M$81)=MONTH($C$3))*(Feuille2!$L$2:$L$81=RECAP!B12)*(Feuille2!$J$2:$J$81))</f>
        <v>0</v>
      </c>
      <c r="G12" s="26"/>
      <c r="H12" s="27">
        <f>G12/$G$28</f>
        <v>0</v>
      </c>
      <c r="I12" s="29"/>
    </row>
    <row r="13" spans="1:9" s="22" customFormat="1" ht="18" customHeight="1" x14ac:dyDescent="0.25">
      <c r="A13" s="36"/>
      <c r="B13" s="37" t="s">
        <v>18</v>
      </c>
      <c r="C13" s="31"/>
      <c r="D13" s="32"/>
      <c r="E13" s="35"/>
      <c r="F13" s="25">
        <f>SUMPRODUCT((MONTH(Feuille2!$M$2:$M$81)=MONTH($C$3))*(Feuille2!$L$2:$L$81=RECAP!B13)*(Feuille2!$J$2:$J$81))</f>
        <v>0</v>
      </c>
      <c r="G13" s="26"/>
      <c r="H13" s="27"/>
      <c r="I13" s="29"/>
    </row>
    <row r="14" spans="1:9" s="22" customFormat="1" ht="18" customHeight="1" x14ac:dyDescent="0.25">
      <c r="A14" s="36"/>
      <c r="B14" s="37" t="s">
        <v>5</v>
      </c>
      <c r="C14" s="38"/>
      <c r="D14" s="39"/>
      <c r="E14" s="23"/>
      <c r="F14" s="25">
        <f>SUMPRODUCT((MONTH(Feuille2!$M$2:$M$81)=MONTH($C$3))*(Feuille2!$L$2:$L$81=RECAP!B14)*(Feuille2!$J$2:$J$81))</f>
        <v>8471809</v>
      </c>
      <c r="G14" s="26"/>
      <c r="H14" s="27">
        <f>G14/$G$28</f>
        <v>0</v>
      </c>
      <c r="I14" s="29"/>
    </row>
    <row r="15" spans="1:9" s="22" customFormat="1" ht="18" customHeight="1" x14ac:dyDescent="0.25">
      <c r="A15" s="36"/>
      <c r="B15" s="37" t="s">
        <v>9</v>
      </c>
      <c r="C15" s="23"/>
      <c r="D15" s="23"/>
      <c r="E15" s="23"/>
      <c r="F15" s="25">
        <f>SUMPRODUCT((MONTH(Feuille2!$M$2:$M$81)=MONTH($C$3))*(Feuille2!$L$2:$L$81=RECAP!B15)*(Feuille2!$J$2:$J$81))</f>
        <v>48000</v>
      </c>
      <c r="G15" s="26"/>
      <c r="H15" s="27">
        <f>G15/$G$28</f>
        <v>0</v>
      </c>
    </row>
    <row r="16" spans="1:9" s="22" customFormat="1" ht="18" customHeight="1" x14ac:dyDescent="0.25">
      <c r="A16" s="36"/>
      <c r="B16" s="37" t="s">
        <v>11</v>
      </c>
      <c r="C16" s="67"/>
      <c r="D16" s="68"/>
      <c r="E16" s="23"/>
      <c r="F16" s="25">
        <f>SUMPRODUCT((MONTH(Feuille2!$M$2:$M$81)=MONTH($C$3))*(Feuille2!$L$2:$L$81=RECAP!B16)*(Feuille2!$J$2:$J$81))</f>
        <v>0</v>
      </c>
      <c r="G16" s="26"/>
      <c r="H16" s="27">
        <f>G16/$G$28</f>
        <v>0</v>
      </c>
      <c r="I16" s="40"/>
    </row>
    <row r="17" spans="1:9" s="22" customFormat="1" ht="18" customHeight="1" x14ac:dyDescent="0.25">
      <c r="A17" s="36"/>
      <c r="B17" s="37" t="s">
        <v>8</v>
      </c>
      <c r="C17" s="69"/>
      <c r="D17" s="70"/>
      <c r="E17" s="33"/>
      <c r="F17" s="25">
        <f>SUMPRODUCT((MONTH(Feuille2!$M$2:$M$81)=MONTH($C$3))*(Feuille2!$L$2:$L$81=RECAP!B17)*(Feuille2!$J$2:$J$81))</f>
        <v>1391520</v>
      </c>
      <c r="G17" s="26"/>
      <c r="H17" s="27"/>
      <c r="I17" s="29"/>
    </row>
    <row r="18" spans="1:9" s="22" customFormat="1" ht="18" customHeight="1" x14ac:dyDescent="0.25">
      <c r="A18" s="36"/>
      <c r="B18" s="37" t="s">
        <v>8</v>
      </c>
      <c r="C18" s="69"/>
      <c r="D18" s="70"/>
      <c r="E18" s="33"/>
      <c r="F18" s="25">
        <f>SUMPRODUCT((MONTH(Feuille2!$M$2:$M$81)=MONTH($C$3))*(Feuille2!$L$2:$L$81=RECAP!B18)*(Feuille2!$J$2:$J$81))</f>
        <v>1391520</v>
      </c>
      <c r="G18" s="26"/>
      <c r="H18" s="27">
        <f>G18/$G$28</f>
        <v>0</v>
      </c>
      <c r="I18" s="29"/>
    </row>
    <row r="19" spans="1:9" s="22" customFormat="1" ht="18" customHeight="1" x14ac:dyDescent="0.25">
      <c r="A19" s="36"/>
      <c r="B19" s="37" t="s">
        <v>8</v>
      </c>
      <c r="C19" s="71"/>
      <c r="D19" s="72"/>
      <c r="E19" s="33"/>
      <c r="F19" s="25">
        <f>SUMPRODUCT((MONTH(Feuille2!$M$2:$M$81)=MONTH($C$3))*(Feuille2!$L$2:$L$81=RECAP!B19)*(Feuille2!$J$2:$J$81))</f>
        <v>1391520</v>
      </c>
      <c r="G19" s="26"/>
      <c r="H19" s="27"/>
      <c r="I19" s="41"/>
    </row>
    <row r="20" spans="1:9" s="22" customFormat="1" ht="18" customHeight="1" x14ac:dyDescent="0.25">
      <c r="A20" s="36"/>
      <c r="B20" s="37"/>
      <c r="C20" s="61"/>
      <c r="D20" s="62"/>
      <c r="E20" s="35"/>
      <c r="F20" s="25">
        <f>SUMPRODUCT((MONTH(Feuille2!$M$2:$M$81)=MONTH($C$3))*(Feuille2!$L$2:$L$81=RECAP!B20)*(Feuille2!$J$2:$J$81))</f>
        <v>0</v>
      </c>
      <c r="G20" s="26"/>
      <c r="H20" s="27"/>
      <c r="I20" s="41"/>
    </row>
    <row r="21" spans="1:9" s="22" customFormat="1" ht="18" customHeight="1" x14ac:dyDescent="0.25">
      <c r="A21" s="36"/>
      <c r="B21" s="37" t="s">
        <v>15</v>
      </c>
      <c r="C21" s="23"/>
      <c r="D21" s="23"/>
      <c r="E21" s="23"/>
      <c r="F21" s="25">
        <f>SUMPRODUCT((MONTH(Feuille2!$M$2:$M$81)=MONTH($C$3))*(Feuille2!$L$2:$L$81=RECAP!B21)*(Feuille2!$J$2:$J$81))</f>
        <v>0</v>
      </c>
      <c r="G21" s="26"/>
      <c r="H21" s="27">
        <f>G21/$G$28</f>
        <v>0</v>
      </c>
      <c r="I21" s="29"/>
    </row>
    <row r="22" spans="1:9" s="22" customFormat="1" ht="18" customHeight="1" x14ac:dyDescent="0.25">
      <c r="A22" s="36"/>
      <c r="B22" s="37" t="s">
        <v>13</v>
      </c>
      <c r="C22" s="23"/>
      <c r="D22" s="23"/>
      <c r="E22" s="23"/>
      <c r="F22" s="25">
        <f>SUMPRODUCT((MONTH(Feuille2!$M$2:$M$81)=MONTH($C$3))*(Feuille2!$L$2:$L$81=RECAP!B22)*(Feuille2!$J$2:$J$81))</f>
        <v>0</v>
      </c>
      <c r="G22" s="26"/>
      <c r="H22" s="27">
        <f>G22/$G$28</f>
        <v>0</v>
      </c>
      <c r="I22" s="29"/>
    </row>
    <row r="23" spans="1:9" s="22" customFormat="1" ht="18" customHeight="1" x14ac:dyDescent="0.25">
      <c r="A23" s="36"/>
      <c r="B23" s="37" t="s">
        <v>14</v>
      </c>
      <c r="C23" s="23"/>
      <c r="D23" s="23"/>
      <c r="E23" s="23"/>
      <c r="F23" s="25">
        <f>SUMPRODUCT((MONTH(Feuille2!$M$2:$M$81)=MONTH($C$3))*(Feuille2!$L$2:$L$81=RECAP!B23)*(Feuille2!$J$2:$J$81))</f>
        <v>0</v>
      </c>
      <c r="G23" s="26"/>
      <c r="H23" s="27">
        <f>G23/$G$28</f>
        <v>0</v>
      </c>
      <c r="I23" s="28"/>
    </row>
    <row r="24" spans="1:9" s="22" customFormat="1" ht="18" customHeight="1" x14ac:dyDescent="0.25">
      <c r="A24" s="36"/>
      <c r="B24" s="37"/>
      <c r="C24" s="61"/>
      <c r="D24" s="62"/>
      <c r="E24" s="35"/>
      <c r="F24" s="25">
        <f>SUMPRODUCT((MONTH(Feuille2!$M$2:$M$81)=MONTH($C$3))*(Feuille2!$L$2:$L$81=RECAP!B24)*(Feuille2!$J$2:$J$81))</f>
        <v>0</v>
      </c>
      <c r="G24" s="26"/>
      <c r="H24" s="27"/>
      <c r="I24" s="29"/>
    </row>
    <row r="25" spans="1:9" s="22" customFormat="1" ht="18" customHeight="1" x14ac:dyDescent="0.25">
      <c r="A25" s="36"/>
      <c r="B25" s="37" t="s">
        <v>16</v>
      </c>
      <c r="C25" s="23"/>
      <c r="D25" s="23"/>
      <c r="E25" s="23"/>
      <c r="F25" s="25">
        <f>SUMPRODUCT((MONTH(Feuille2!$M$2:$M$81)=MONTH($C$3))*(Feuille2!$L$2:$L$81=RECAP!B25)*(Feuille2!$J$2:$J$81))</f>
        <v>0</v>
      </c>
      <c r="G25" s="26"/>
      <c r="H25" s="27">
        <f>G25/$G$28</f>
        <v>0</v>
      </c>
      <c r="I25" s="29"/>
    </row>
    <row r="26" spans="1:9" s="22" customFormat="1" ht="18" customHeight="1" x14ac:dyDescent="0.25">
      <c r="A26" s="36"/>
      <c r="B26" s="37" t="s">
        <v>17</v>
      </c>
      <c r="C26" s="42"/>
      <c r="D26" s="33"/>
      <c r="E26" s="33"/>
      <c r="F26" s="25">
        <f>SUMPRODUCT((MONTH(Feuille2!$M$2:$M$81)=MONTH($C$3))*(Feuille2!$L$2:$L$81=RECAP!B26)*(Feuille2!$J$2:$J$81))</f>
        <v>0</v>
      </c>
      <c r="G26" s="26"/>
      <c r="H26" s="27">
        <f>G26/$G$28</f>
        <v>0</v>
      </c>
    </row>
    <row r="27" spans="1:9" s="22" customFormat="1" ht="18" customHeight="1" x14ac:dyDescent="0.25">
      <c r="A27" s="36"/>
      <c r="B27" s="37"/>
      <c r="C27" s="63"/>
      <c r="D27" s="64"/>
      <c r="E27" s="43"/>
      <c r="F27" s="25">
        <f>SUMPRODUCT((MONTH(Feuille2!$M$2:$M$81)=MONTH($C$3))*(Feuille2!$L$2:$L$81=RECAP!B27)*(Feuille2!$J$2:$J$81))</f>
        <v>0</v>
      </c>
      <c r="G27" s="44"/>
      <c r="H27" s="27"/>
      <c r="I27" s="29"/>
    </row>
    <row r="28" spans="1:9" s="22" customFormat="1" ht="24.75" customHeight="1" x14ac:dyDescent="0.25">
      <c r="A28" s="36"/>
      <c r="B28" s="65" t="s">
        <v>24</v>
      </c>
      <c r="C28" s="66"/>
      <c r="D28" s="66"/>
      <c r="E28" s="45"/>
      <c r="F28" s="46">
        <f>SUBTOTAL(9,F5:F27)</f>
        <v>16042087</v>
      </c>
      <c r="G28" s="46">
        <f>SUBTOTAL(9,G5:G27)</f>
        <v>1563568</v>
      </c>
      <c r="H28" s="47">
        <f>G28/$G$28</f>
        <v>1</v>
      </c>
      <c r="I28" s="29"/>
    </row>
    <row r="29" spans="1:9" s="14" customFormat="1" x14ac:dyDescent="0.25">
      <c r="A29"/>
      <c r="B29"/>
      <c r="C29" s="48"/>
      <c r="D29"/>
      <c r="E29"/>
      <c r="F29"/>
      <c r="G29"/>
      <c r="H29"/>
      <c r="I29"/>
    </row>
    <row r="30" spans="1:9" x14ac:dyDescent="0.25">
      <c r="C30" s="48"/>
    </row>
  </sheetData>
  <autoFilter ref="B4:G27" xr:uid="{00000000-0009-0000-0000-000001000000}">
    <filterColumn colId="1" showButton="0"/>
    <filterColumn colId="2" showButton="0"/>
  </autoFilter>
  <mergeCells count="9">
    <mergeCell ref="C11:D11"/>
    <mergeCell ref="C3:D3"/>
    <mergeCell ref="C4:E4"/>
    <mergeCell ref="C7:D7"/>
    <mergeCell ref="C20:D20"/>
    <mergeCell ref="C24:D24"/>
    <mergeCell ref="C27:D27"/>
    <mergeCell ref="B28:D28"/>
    <mergeCell ref="C16:D19"/>
  </mergeCells>
  <conditionalFormatting sqref="G5:G27">
    <cfRule type="dataBar" priority="1">
      <dataBar>
        <cfvo type="num" val="0"/>
        <cfvo type="num" val="$G$28"/>
        <color theme="8"/>
      </dataBar>
      <extLst>
        <ext xmlns:x14="http://schemas.microsoft.com/office/spreadsheetml/2009/9/main" uri="{B025F937-C7B1-47D3-B67F-A62EFF666E3E}">
          <x14:id>{7AC08A78-E07E-46BC-91BD-7D5621DA8F4F}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08A78-E07E-46BC-91BD-7D5621DA8F4F}">
            <x14:dataBar minLength="0" maxLength="100" border="1" negativeBarBorderColorSameAsPositive="0">
              <x14:cfvo type="num">
                <xm:f>0</xm:f>
              </x14:cfvo>
              <x14:cfvo type="num">
                <xm:f>$G$28</xm:f>
              </x14:cfvo>
              <x14:borderColor theme="8"/>
              <x14:negativeFillColor rgb="FFFF0000"/>
              <x14:negativeBorderColor rgb="FFFF0000"/>
              <x14:axisColor rgb="FF000000"/>
            </x14:dataBar>
          </x14:cfRule>
          <xm:sqref>G5:G27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Feuille2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Sofiane.Boukecha</dc:creator>
  <cp:lastModifiedBy>Michel</cp:lastModifiedBy>
  <dcterms:created xsi:type="dcterms:W3CDTF">2018-09-04T08:53:00Z</dcterms:created>
  <dcterms:modified xsi:type="dcterms:W3CDTF">2018-09-04T09:20:22Z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