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90"/>
  </bookViews>
  <sheets>
    <sheet name="Devis 2" sheetId="3" r:id="rId1"/>
    <sheet name="Clients" sheetId="1" r:id="rId2"/>
    <sheet name="Références pièces" sheetId="2" r:id="rId3"/>
  </sheets>
  <definedNames>
    <definedName name="ARTICLES">#REF!</definedName>
    <definedName name="CLIENT2">Clients!$B$5:$E$30</definedName>
    <definedName name="PIECES">'Références pièces'!$B$3:$E$53</definedName>
    <definedName name="PRODUITS2">'Références pièces'!$B$3:$E$53</definedName>
    <definedName name="REFERENCEPIECE">'Références pièces'!$B$3:$E$53</definedName>
    <definedName name="REMISES">#REF!</definedName>
    <definedName name="SPORTIFS">#REF!</definedName>
    <definedName name="TVA">#REF!</definedName>
    <definedName name="VILLES">#REF!</definedName>
  </definedNames>
  <calcPr calcId="125725"/>
</workbook>
</file>

<file path=xl/calcChain.xml><?xml version="1.0" encoding="utf-8"?>
<calcChain xmlns="http://schemas.openxmlformats.org/spreadsheetml/2006/main">
  <c r="D13" i="3"/>
  <c r="D14"/>
  <c r="E14" s="1"/>
  <c r="D15"/>
  <c r="E15" s="1"/>
  <c r="F15" s="1"/>
  <c r="D16"/>
  <c r="D17"/>
  <c r="D18"/>
  <c r="D19"/>
  <c r="D20"/>
  <c r="D21"/>
  <c r="D22"/>
  <c r="D12"/>
  <c r="E12" s="1"/>
  <c r="G18"/>
  <c r="G19"/>
  <c r="G20"/>
  <c r="G21"/>
  <c r="G22"/>
  <c r="F13"/>
  <c r="F18"/>
  <c r="F19"/>
  <c r="F20"/>
  <c r="F21"/>
  <c r="F22"/>
  <c r="E13"/>
  <c r="E16"/>
  <c r="E17"/>
  <c r="F17" s="1"/>
  <c r="E18"/>
  <c r="E19"/>
  <c r="E20"/>
  <c r="E21"/>
  <c r="E22"/>
  <c r="G17" l="1"/>
  <c r="G13"/>
  <c r="F14"/>
  <c r="G14" s="1"/>
  <c r="F16"/>
  <c r="G16" s="1"/>
  <c r="G15"/>
  <c r="F12"/>
  <c r="G12" s="1"/>
  <c r="B13"/>
  <c r="B14"/>
  <c r="B15"/>
  <c r="B16"/>
  <c r="B17"/>
  <c r="B12"/>
  <c r="D7"/>
  <c r="D6"/>
  <c r="D5"/>
  <c r="F23" l="1"/>
  <c r="E23"/>
  <c r="G23" l="1"/>
  <c r="G24" s="1"/>
  <c r="G25" s="1"/>
  <c r="E24"/>
  <c r="E25" s="1"/>
</calcChain>
</file>

<file path=xl/sharedStrings.xml><?xml version="1.0" encoding="utf-8"?>
<sst xmlns="http://schemas.openxmlformats.org/spreadsheetml/2006/main" count="154" uniqueCount="135">
  <si>
    <t>Numero
client</t>
  </si>
  <si>
    <t>Nom</t>
  </si>
  <si>
    <t>Adresse</t>
  </si>
  <si>
    <t>Code postal</t>
  </si>
  <si>
    <t>MONSIEUR TEXIPPR</t>
  </si>
  <si>
    <t>1 AVENUE JEAN JAURES</t>
  </si>
  <si>
    <t>97430 TAMPON</t>
  </si>
  <si>
    <t>MONSIEUR TURPIN</t>
  </si>
  <si>
    <t>1 AVENUE JEAN MALOT</t>
  </si>
  <si>
    <t>MONSIEUR SIMJEE</t>
  </si>
  <si>
    <t>1 CHEMIN FERRERE</t>
  </si>
  <si>
    <t>97410 SAINT PIERRE</t>
  </si>
  <si>
    <t>MONSIEUR SIMANS JEAN</t>
  </si>
  <si>
    <t>1 RUE DU DOCTEUR MANES</t>
  </si>
  <si>
    <t>97414 ENTRE-DEUX</t>
  </si>
  <si>
    <t>MONSIEUR SERY HUBERT</t>
  </si>
  <si>
    <t>1 RUELLE DES AJONCS</t>
  </si>
  <si>
    <t>MONSIEUR SALAMBO JEAN</t>
  </si>
  <si>
    <t>10 BIS RTE NATIONALE PIERREFONDS</t>
  </si>
  <si>
    <t>MONSIEUR SADEHE</t>
  </si>
  <si>
    <t>10 BIS RTE NATIONALE</t>
  </si>
  <si>
    <t>97480 SAINT JOSEPH</t>
  </si>
  <si>
    <t>MONSIEUR ROUCOU</t>
  </si>
  <si>
    <t>10 CHEMIN ACQUIER</t>
  </si>
  <si>
    <t>MONSIEUR ROSSOLIN</t>
  </si>
  <si>
    <t>10 RUE JEAN ALBANY</t>
  </si>
  <si>
    <t>MONSIEUR ROBERT LOUIS</t>
  </si>
  <si>
    <t>10 RUELLE DES FRERES</t>
  </si>
  <si>
    <t>MONSIEUR RIVIERE PAUL</t>
  </si>
  <si>
    <t>11 RUE DU SOUFFLEUR</t>
  </si>
  <si>
    <t>97427 ETANG-SALE</t>
  </si>
  <si>
    <t>MONSIEUR RIVIERE LUCO</t>
  </si>
  <si>
    <t>11 RUELLE MARIE ESTELLA</t>
  </si>
  <si>
    <t>MONSIEUR RIVIERE JEAN</t>
  </si>
  <si>
    <t>12 CHEMIN FERRERE</t>
  </si>
  <si>
    <t>97470 SAINT BENOIT</t>
  </si>
  <si>
    <t>MONSIEUR RIVIERE</t>
  </si>
  <si>
    <t>12 CHEMIN RANGAPA</t>
  </si>
  <si>
    <t>MONSIEUR PRIFUGARD</t>
  </si>
  <si>
    <t>12 CHEMIN RANGAMA</t>
  </si>
  <si>
    <t>MONSIEUR HOARAU</t>
  </si>
  <si>
    <t>13 CHEMIN LENINE</t>
  </si>
  <si>
    <t>97450 SAINT LOUIS</t>
  </si>
  <si>
    <t xml:space="preserve">MONSIEUR PIERRE LOUIS </t>
  </si>
  <si>
    <t>13 RUE FRERE DENIS</t>
  </si>
  <si>
    <t>MONSIEUR PICARD</t>
  </si>
  <si>
    <t>14  RES  MAZAGRAN</t>
  </si>
  <si>
    <t>MONSIEUR PELLIER</t>
  </si>
  <si>
    <t>14 LOT GRANDE TERRE</t>
  </si>
  <si>
    <t>MONSIEUR PAYET JEAN</t>
  </si>
  <si>
    <t>14 RES MAZAGRAN</t>
  </si>
  <si>
    <t>MONSIEUR PALAMA</t>
  </si>
  <si>
    <t>14 RUE DU STADE BASSE TERRE</t>
  </si>
  <si>
    <t>MONSIEUR NAGUIN</t>
  </si>
  <si>
    <t>15 ALLEE DES PALMIERS</t>
  </si>
  <si>
    <t>MONSIEUR MEZINO</t>
  </si>
  <si>
    <t>16 ALLEE DES PALMIERS</t>
  </si>
  <si>
    <t>MONSIEUR PASCAL</t>
  </si>
  <si>
    <t>17 CHEMIN CLAUDE LEBON</t>
  </si>
  <si>
    <t>97429 PETITE-ILE</t>
  </si>
  <si>
    <t>MONSIEUR MARI</t>
  </si>
  <si>
    <t>17 RUE PAUL HERMANN</t>
  </si>
  <si>
    <t>N°</t>
  </si>
  <si>
    <t>Désignation</t>
  </si>
  <si>
    <t>Quantité en
stock</t>
  </si>
  <si>
    <t>Prix</t>
  </si>
  <si>
    <t>Lecteur de disquette 3,5 pouces</t>
  </si>
  <si>
    <t>Lecteur DVD-ROM 12x</t>
  </si>
  <si>
    <t>Lecteur DVD-ROM 24x</t>
  </si>
  <si>
    <t>Lecteur DVD-ROM 52x</t>
  </si>
  <si>
    <t>Graveur DVD-ROM 2x</t>
  </si>
  <si>
    <t>Graveur DVD-ROM 4x</t>
  </si>
  <si>
    <t>Graveur DVD-ROM 8x</t>
  </si>
  <si>
    <t>Ecran plat Sony 15 pouces</t>
  </si>
  <si>
    <t>Ecran plat Sony 17 pouces</t>
  </si>
  <si>
    <t>Ecran plat Sony 19 pouces</t>
  </si>
  <si>
    <t>Ecran cathodique Hyundai 17 pouces</t>
  </si>
  <si>
    <t>Ecran cathodique Hyundai 19 pouces</t>
  </si>
  <si>
    <t>Ecran cathodique Hyundai 21 pouces</t>
  </si>
  <si>
    <t>Barette mémoire vive 128 Mo</t>
  </si>
  <si>
    <t>Barette mémoire vive 256 Mo</t>
  </si>
  <si>
    <t>Barette mémoire vive 512 Mo</t>
  </si>
  <si>
    <t>Disque dur 40 Go</t>
  </si>
  <si>
    <t>Disque dur 80 Go</t>
  </si>
  <si>
    <t>Disque dur 120 Go</t>
  </si>
  <si>
    <t>Disque dur 160 Go</t>
  </si>
  <si>
    <t>Processeur AMD Athlon 1,8 Hgz</t>
  </si>
  <si>
    <t>Processeur AMD Athlon 2,0 Hgz</t>
  </si>
  <si>
    <t>Processeur AMD Athlon 2,2 Hgz</t>
  </si>
  <si>
    <t>Processeur AMD Athlon 2,8 Hgz</t>
  </si>
  <si>
    <t>Processeur Intel PIV 1,8 Hgz</t>
  </si>
  <si>
    <t>Processeur Intel PIV 2,0 Hgz</t>
  </si>
  <si>
    <t>Processeur Intel PIV 2,2 Hgz</t>
  </si>
  <si>
    <t>Processeur Intel PIV 2,8 Hgz</t>
  </si>
  <si>
    <t>Carte mère ASUS pour AMD</t>
  </si>
  <si>
    <t>Carte mère ASUS pour Intel</t>
  </si>
  <si>
    <t>Boitier mini tour</t>
  </si>
  <si>
    <t>Boitier moyen tour</t>
  </si>
  <si>
    <t>Boitier grande tour</t>
  </si>
  <si>
    <t>Boitier barrebone</t>
  </si>
  <si>
    <t>Boitier shuttle</t>
  </si>
  <si>
    <t>Carte son Sound Blaster 64 PCI</t>
  </si>
  <si>
    <t>Carte vidéo Rage Fury 64 PCI - 4 Mo</t>
  </si>
  <si>
    <t>Carte vidéo Rage Fury 64 PCI - 64 Mo</t>
  </si>
  <si>
    <t>Carte vidéo Rage Fury 64 PCI - 128 Mo</t>
  </si>
  <si>
    <t>Imprimante laser noir et blanc 300 dpi</t>
  </si>
  <si>
    <t>Imprimante laser noir et blanc 600 dpi</t>
  </si>
  <si>
    <t>Imprimante laser noir et blanc 1 200 dpi</t>
  </si>
  <si>
    <t>Imprimante couleur jet d'encre 600 dpi</t>
  </si>
  <si>
    <t>Imprimante couleur jet d'encre 1 200 dpi</t>
  </si>
  <si>
    <t>Imprimante couleur jet d'encre 1 800 dpi</t>
  </si>
  <si>
    <t>Web Cam Sony haute résolution</t>
  </si>
  <si>
    <t>Modem Olitec 56 Ko</t>
  </si>
  <si>
    <t>Modem Olitec RNIS 128 Ko</t>
  </si>
  <si>
    <t>Modem Olitec ADSL 128 Ko</t>
  </si>
  <si>
    <t>Modem Olitec ADSL 512 Ko</t>
  </si>
  <si>
    <t>SARL Informatique PLUS</t>
  </si>
  <si>
    <t xml:space="preserve">Front de Mer </t>
  </si>
  <si>
    <t>Numéro client :</t>
  </si>
  <si>
    <t>DEVIS N°07/MAR - 04</t>
  </si>
  <si>
    <t>Saint Pierre le</t>
  </si>
  <si>
    <t>Réf</t>
  </si>
  <si>
    <t>Qté</t>
  </si>
  <si>
    <t>Unit. HT</t>
  </si>
  <si>
    <t>HT Avant remise</t>
  </si>
  <si>
    <t>Montant
Remise</t>
  </si>
  <si>
    <t>HT Après remise</t>
  </si>
  <si>
    <t>TOTAL HT  :</t>
  </si>
  <si>
    <t>TVA 8,5 %  :</t>
  </si>
  <si>
    <t>Total TTC  :</t>
  </si>
  <si>
    <t>La société ne pratique pas l'escompte. Les factures sont payables à réception.</t>
  </si>
  <si>
    <t>Les intérêts de retard seront calculés sur la base de 1,5% par mois.</t>
  </si>
  <si>
    <t>SI TOTAL HT EST SUPERIEUR A 100 €, UNE REMISE DE 10 % EST ACCORDEE.</t>
  </si>
  <si>
    <r>
      <t>ETAT DES STOCKS (</t>
    </r>
    <r>
      <rPr>
        <b/>
        <sz val="14"/>
        <color indexed="10"/>
        <rFont val="Arial"/>
        <family val="2"/>
      </rPr>
      <t>Table : PRODUITS</t>
    </r>
    <r>
      <rPr>
        <b/>
        <sz val="14"/>
        <rFont val="Arial"/>
        <family val="2"/>
      </rPr>
      <t>)</t>
    </r>
  </si>
  <si>
    <r>
      <t xml:space="preserve">FICHIER CLIENTS </t>
    </r>
    <r>
      <rPr>
        <b/>
        <sz val="15"/>
        <color indexed="10"/>
        <rFont val="Arial"/>
        <family val="2"/>
      </rPr>
      <t>(Table : CLIENTS)</t>
    </r>
  </si>
</sst>
</file>

<file path=xl/styles.xml><?xml version="1.0" encoding="utf-8"?>
<styleSheet xmlns="http://schemas.openxmlformats.org/spreadsheetml/2006/main">
  <numFmts count="3">
    <numFmt numFmtId="164" formatCode="#,##0.00&quot; € &quot;;\-#,##0.00&quot; € &quot;;&quot; -&quot;#&quot; € &quot;;@\ "/>
    <numFmt numFmtId="165" formatCode="\ #,##0.00&quot; € &quot;;\-#,##0.00&quot; € &quot;;&quot; -&quot;#&quot; € &quot;;@\ "/>
    <numFmt numFmtId="166" formatCode="dddd&quot;, &quot;mmmm\ dd&quot;, &quot;yyyy"/>
  </numFmts>
  <fonts count="18">
    <font>
      <sz val="10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sz val="10"/>
      <color indexed="48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6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5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31"/>
      </patternFill>
    </fill>
    <fill>
      <patternFill patternType="solid">
        <fgColor rgb="FF92D050"/>
        <bgColor indexed="4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164" fontId="15" fillId="0" borderId="0" applyFill="0" applyBorder="0" applyAlignment="0" applyProtection="0"/>
    <xf numFmtId="165" fontId="15" fillId="0" borderId="0" applyFill="0" applyBorder="0" applyAlignment="0" applyProtection="0"/>
  </cellStyleXfs>
  <cellXfs count="56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/>
    <xf numFmtId="49" fontId="4" fillId="0" borderId="1" xfId="0" applyNumberFormat="1" applyFont="1" applyBorder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/>
    <xf numFmtId="164" fontId="0" fillId="0" borderId="1" xfId="1" applyFont="1" applyFill="1" applyBorder="1" applyAlignment="1" applyProtection="1"/>
    <xf numFmtId="0" fontId="6" fillId="2" borderId="2" xfId="0" applyFont="1" applyFill="1" applyBorder="1"/>
    <xf numFmtId="0" fontId="7" fillId="2" borderId="3" xfId="0" applyFont="1" applyFill="1" applyBorder="1"/>
    <xf numFmtId="0" fontId="6" fillId="2" borderId="4" xfId="0" applyFont="1" applyFill="1" applyBorder="1"/>
    <xf numFmtId="0" fontId="7" fillId="2" borderId="5" xfId="0" applyFont="1" applyFill="1" applyBorder="1"/>
    <xf numFmtId="0" fontId="5" fillId="0" borderId="0" xfId="0" applyFont="1" applyAlignment="1">
      <alignment horizontal="right"/>
    </xf>
    <xf numFmtId="0" fontId="0" fillId="3" borderId="0" xfId="0" applyFill="1"/>
    <xf numFmtId="0" fontId="8" fillId="0" borderId="0" xfId="0" applyFont="1"/>
    <xf numFmtId="0" fontId="0" fillId="0" borderId="0" xfId="0" applyFont="1" applyAlignment="1">
      <alignment horizontal="right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64" fontId="8" fillId="0" borderId="3" xfId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164" fontId="8" fillId="4" borderId="6" xfId="1" applyFont="1" applyFill="1" applyBorder="1" applyAlignment="1" applyProtection="1">
      <alignment vertical="center"/>
    </xf>
    <xf numFmtId="164" fontId="8" fillId="4" borderId="1" xfId="1" applyFont="1" applyFill="1" applyBorder="1" applyAlignment="1" applyProtection="1">
      <alignment vertical="center"/>
    </xf>
    <xf numFmtId="2" fontId="8" fillId="5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5" borderId="1" xfId="0" applyFont="1" applyFill="1" applyBorder="1" applyAlignment="1">
      <alignment vertical="center"/>
    </xf>
    <xf numFmtId="164" fontId="13" fillId="4" borderId="1" xfId="1" applyFont="1" applyFill="1" applyBorder="1" applyAlignment="1" applyProtection="1">
      <alignment vertical="center"/>
    </xf>
    <xf numFmtId="0" fontId="16" fillId="0" borderId="0" xfId="0" applyFont="1"/>
    <xf numFmtId="0" fontId="0" fillId="7" borderId="2" xfId="0" applyNumberFormat="1" applyFill="1" applyBorder="1" applyAlignment="1">
      <alignment horizontal="center" vertical="center"/>
    </xf>
    <xf numFmtId="0" fontId="0" fillId="7" borderId="4" xfId="0" applyNumberForma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vertical="center"/>
    </xf>
    <xf numFmtId="0" fontId="8" fillId="8" borderId="9" xfId="0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166" fontId="0" fillId="0" borderId="0" xfId="0" applyNumberFormat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5" fillId="9" borderId="15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164" fontId="8" fillId="8" borderId="11" xfId="1" applyFont="1" applyFill="1" applyBorder="1" applyAlignment="1" applyProtection="1">
      <alignment vertical="center"/>
    </xf>
    <xf numFmtId="164" fontId="11" fillId="0" borderId="3" xfId="1" applyFont="1" applyFill="1" applyBorder="1" applyAlignment="1" applyProtection="1">
      <alignment vertical="center"/>
    </xf>
    <xf numFmtId="0" fontId="0" fillId="0" borderId="1" xfId="0" applyBorder="1" applyAlignment="1"/>
  </cellXfs>
  <cellStyles count="3">
    <cellStyle name="Euro" xfId="1"/>
    <cellStyle name="Euro 1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85725</xdr:rowOff>
    </xdr:from>
    <xdr:to>
      <xdr:col>6</xdr:col>
      <xdr:colOff>1181100</xdr:colOff>
      <xdr:row>7</xdr:row>
      <xdr:rowOff>47625</xdr:rowOff>
    </xdr:to>
    <xdr:pic>
      <xdr:nvPicPr>
        <xdr:cNvPr id="3115" name="Image 1">
          <a:extLst>
            <a:ext uri="{FF2B5EF4-FFF2-40B4-BE49-F238E27FC236}">
              <a16:creationId xmlns:a16="http://schemas.microsoft.com/office/drawing/2014/main" xmlns="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72300" y="85725"/>
          <a:ext cx="17907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1507671</xdr:colOff>
      <xdr:row>3</xdr:row>
      <xdr:rowOff>102053</xdr:rowOff>
    </xdr:from>
    <xdr:to>
      <xdr:col>1</xdr:col>
      <xdr:colOff>2943225</xdr:colOff>
      <xdr:row>8</xdr:row>
      <xdr:rowOff>178253</xdr:rowOff>
    </xdr:to>
    <xdr:sp macro="" textlink="">
      <xdr:nvSpPr>
        <xdr:cNvPr id="3" name="Bulle rond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 bwMode="auto">
        <a:xfrm>
          <a:off x="1802946" y="702128"/>
          <a:ext cx="1435554" cy="1066800"/>
        </a:xfrm>
        <a:prstGeom prst="wedgeEllipseCallout">
          <a:avLst>
            <a:gd name="adj1" fmla="val -132823"/>
            <a:gd name="adj2" fmla="val -87152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1100"/>
            <a:t>Les</a:t>
          </a:r>
          <a:r>
            <a:rPr lang="fr-FR" sz="1100" baseline="0"/>
            <a:t> </a:t>
          </a:r>
          <a:r>
            <a:rPr lang="fr-FR" sz="1100"/>
            <a:t>données qui figurent dans des cellules jaunes sont  saisies</a:t>
          </a:r>
        </a:p>
      </xdr:txBody>
    </xdr:sp>
    <xdr:clientData/>
  </xdr:twoCellAnchor>
  <xdr:twoCellAnchor>
    <xdr:from>
      <xdr:col>13</xdr:col>
      <xdr:colOff>149678</xdr:colOff>
      <xdr:row>10</xdr:row>
      <xdr:rowOff>353788</xdr:rowOff>
    </xdr:from>
    <xdr:to>
      <xdr:col>18</xdr:col>
      <xdr:colOff>244927</xdr:colOff>
      <xdr:row>19</xdr:row>
      <xdr:rowOff>28576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3275128" y="2363563"/>
          <a:ext cx="3762374" cy="1579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/>
            <a:t>Vous automatiserez le calcul de ce devis en utilisant et en nommant les tables </a:t>
          </a:r>
          <a:r>
            <a:rPr lang="fr-FR" sz="1400">
              <a:solidFill>
                <a:srgbClr val="FF0000"/>
              </a:solidFill>
            </a:rPr>
            <a:t>CLIENTS</a:t>
          </a:r>
          <a:r>
            <a:rPr lang="fr-FR" sz="1400"/>
            <a:t> et </a:t>
          </a:r>
          <a:r>
            <a:rPr lang="fr-FR" sz="1400" b="1">
              <a:solidFill>
                <a:srgbClr val="FF0000"/>
              </a:solidFill>
            </a:rPr>
            <a:t>Références pièces</a:t>
          </a:r>
          <a:r>
            <a:rPr lang="fr-FR" sz="1400"/>
            <a:t>.</a:t>
          </a:r>
        </a:p>
        <a:p>
          <a:endParaRPr lang="fr-FR" sz="1400"/>
        </a:p>
        <a:p>
          <a:r>
            <a:rPr lang="fr-FR" sz="1400" b="1"/>
            <a:t>Rappel</a:t>
          </a:r>
          <a:r>
            <a:rPr lang="fr-FR" sz="1400"/>
            <a:t> : Formules</a:t>
          </a:r>
          <a:r>
            <a:rPr lang="fr-FR" sz="1400" baseline="0"/>
            <a:t>  ==&gt; définir un nom (nom sans espace, ni accent)</a:t>
          </a:r>
          <a:endParaRPr lang="fr-FR" sz="1400"/>
        </a:p>
      </xdr:txBody>
    </xdr:sp>
    <xdr:clientData/>
  </xdr:twoCellAnchor>
  <xdr:twoCellAnchor>
    <xdr:from>
      <xdr:col>7</xdr:col>
      <xdr:colOff>342900</xdr:colOff>
      <xdr:row>10</xdr:row>
      <xdr:rowOff>57150</xdr:rowOff>
    </xdr:from>
    <xdr:to>
      <xdr:col>10</xdr:col>
      <xdr:colOff>685800</xdr:colOff>
      <xdr:row>19</xdr:row>
      <xdr:rowOff>38100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9172575" y="2066925"/>
          <a:ext cx="2543175" cy="188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Vous gérerez les messages d'erreur #VALEUR!</a:t>
          </a:r>
          <a:r>
            <a:rPr lang="fr-FR" sz="1100" baseline="0"/>
            <a:t> ; #NOM ; #N/A en utilisant la fonction logique </a:t>
          </a:r>
          <a:r>
            <a:rPr lang="fr-FR" sz="1100" b="1" baseline="0">
              <a:solidFill>
                <a:srgbClr val="FF0000"/>
              </a:solidFill>
            </a:rPr>
            <a:t>ESTVIDE</a:t>
          </a:r>
          <a:r>
            <a:rPr lang="fr-FR" sz="1100" baseline="0"/>
            <a:t>.</a:t>
          </a:r>
        </a:p>
        <a:p>
          <a:endParaRPr lang="fr-FR" sz="1100" baseline="0"/>
        </a:p>
        <a:p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=SI(ESTVIDE(C3);″ ″;C3/B3). Pour lire la formule, utiliser le raisonnement SI ALORS SINON. À savoir : « SI le contenu de la </a:t>
          </a:r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cellule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C3 EST </a:t>
          </a:r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</a:t>
          </a:r>
          <a: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ALORS rien (matérialisé par des guillemets ″ ″)SINON appliquer la formule C3/B3»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showGridLines="0" tabSelected="1" zoomScaleNormal="100" workbookViewId="0">
      <selection sqref="A1:B1"/>
    </sheetView>
  </sheetViews>
  <sheetFormatPr baseColWidth="10" defaultColWidth="11" defaultRowHeight="12.75"/>
  <cols>
    <col min="1" max="1" width="4.42578125" customWidth="1"/>
    <col min="2" max="2" width="51.140625" customWidth="1"/>
    <col min="3" max="3" width="4.7109375" customWidth="1"/>
    <col min="4" max="4" width="15.42578125" customWidth="1"/>
    <col min="5" max="5" width="24.7109375" customWidth="1"/>
    <col min="6" max="6" width="13.28515625" customWidth="1"/>
    <col min="7" max="7" width="18.7109375" customWidth="1"/>
  </cols>
  <sheetData>
    <row r="1" spans="1:7" ht="15.75">
      <c r="A1" s="43" t="s">
        <v>116</v>
      </c>
      <c r="B1" s="43"/>
    </row>
    <row r="2" spans="1:7" ht="15.75">
      <c r="A2" s="13" t="s">
        <v>117</v>
      </c>
      <c r="B2" s="14"/>
    </row>
    <row r="3" spans="1:7" ht="15.75">
      <c r="A3" s="15" t="s">
        <v>11</v>
      </c>
      <c r="B3" s="16"/>
    </row>
    <row r="4" spans="1:7" ht="15.75">
      <c r="D4" s="44"/>
      <c r="E4" s="45"/>
    </row>
    <row r="5" spans="1:7" ht="15.75">
      <c r="B5" s="17" t="s">
        <v>118</v>
      </c>
      <c r="C5" s="18">
        <v>5</v>
      </c>
      <c r="D5" s="49" t="str">
        <f>VLOOKUP($C$5,CLIENT2,2)</f>
        <v>MONSIEUR SERY HUBERT</v>
      </c>
      <c r="E5" s="50"/>
    </row>
    <row r="6" spans="1:7" ht="15.75">
      <c r="B6" s="19"/>
      <c r="D6" s="49" t="str">
        <f>VLOOKUP($C$5,CLIENT2,3)</f>
        <v>1 RUELLE DES AJONCS</v>
      </c>
      <c r="E6" s="50"/>
    </row>
    <row r="7" spans="1:7" ht="15.75">
      <c r="B7" s="19"/>
      <c r="D7" s="49" t="str">
        <f>VLOOKUP($C$5,CLIENT2,4)</f>
        <v>97410 SAINT PIERRE</v>
      </c>
      <c r="E7" s="50"/>
    </row>
    <row r="8" spans="1:7" ht="15">
      <c r="B8" s="19"/>
    </row>
    <row r="9" spans="1:7" ht="20.25" customHeight="1">
      <c r="A9" s="46" t="s">
        <v>119</v>
      </c>
      <c r="B9" s="46"/>
      <c r="C9" s="46"/>
      <c r="D9" s="46"/>
      <c r="E9" s="46"/>
      <c r="F9" s="46"/>
      <c r="G9" s="46"/>
    </row>
    <row r="10" spans="1:7">
      <c r="D10" s="20" t="s">
        <v>120</v>
      </c>
      <c r="E10" s="47">
        <v>43169</v>
      </c>
      <c r="F10" s="47"/>
      <c r="G10" s="47"/>
    </row>
    <row r="11" spans="1:7" ht="30" customHeight="1">
      <c r="A11" s="21" t="s">
        <v>121</v>
      </c>
      <c r="B11" s="39" t="s">
        <v>63</v>
      </c>
      <c r="C11" s="21" t="s">
        <v>122</v>
      </c>
      <c r="D11" s="21" t="s">
        <v>123</v>
      </c>
      <c r="E11" s="21" t="s">
        <v>124</v>
      </c>
      <c r="F11" s="22" t="s">
        <v>125</v>
      </c>
      <c r="G11" s="21" t="s">
        <v>126</v>
      </c>
    </row>
    <row r="12" spans="1:7" ht="15">
      <c r="A12" s="35">
        <v>5</v>
      </c>
      <c r="B12" s="40" t="str">
        <f t="shared" ref="B12:B17" si="0">IF(ISBLANK(A12),"",(VLOOKUP(A12,PIECES,2)))</f>
        <v>Graveur DVD-ROM 2x</v>
      </c>
      <c r="C12" s="37">
        <v>2</v>
      </c>
      <c r="D12" s="53">
        <f>IF(ISBLANK(A12),"",VLOOKUP(A12,PIECES,4,FALSE))</f>
        <v>52</v>
      </c>
      <c r="E12" s="23">
        <f>IF(ISBLANK(A12),"",C12*D12)</f>
        <v>104</v>
      </c>
      <c r="F12" s="54">
        <f>IF(ISBLANK(A12),"",IF(E12&gt;=100,E12*0.1,0))</f>
        <v>10.4</v>
      </c>
      <c r="G12" s="23">
        <f>IF(ISBLANK(A12),"",E12-F12)</f>
        <v>93.6</v>
      </c>
    </row>
    <row r="13" spans="1:7" ht="15">
      <c r="A13" s="35">
        <v>30</v>
      </c>
      <c r="B13" s="40" t="str">
        <f t="shared" si="0"/>
        <v>Carte mère ASUS pour Intel</v>
      </c>
      <c r="C13" s="37">
        <v>3</v>
      </c>
      <c r="D13" s="53">
        <f>IF(ISBLANK(A13),"",VLOOKUP(A13,PIECES,4,FALSE))</f>
        <v>70</v>
      </c>
      <c r="E13" s="23">
        <f t="shared" ref="E13:E22" si="1">IF(ISBLANK(A13),"",C13*D13)</f>
        <v>210</v>
      </c>
      <c r="F13" s="54">
        <f t="shared" ref="F13:F22" si="2">IF(ISBLANK(A13),"",IF(E13&gt;=100,E13*0.1,0))</f>
        <v>21</v>
      </c>
      <c r="G13" s="23">
        <f t="shared" ref="G13:G22" si="3">IF(ISBLANK(A13),"",E13-F13)</f>
        <v>189</v>
      </c>
    </row>
    <row r="14" spans="1:7" ht="15">
      <c r="A14" s="35">
        <v>4</v>
      </c>
      <c r="B14" s="40" t="str">
        <f t="shared" si="0"/>
        <v>Lecteur DVD-ROM 52x</v>
      </c>
      <c r="C14" s="37">
        <v>1</v>
      </c>
      <c r="D14" s="53">
        <f>IF(ISBLANK(A14),"",VLOOKUP(A14,PIECES,4,FALSE))</f>
        <v>18</v>
      </c>
      <c r="E14" s="23">
        <f t="shared" si="1"/>
        <v>18</v>
      </c>
      <c r="F14" s="54">
        <f t="shared" si="2"/>
        <v>0</v>
      </c>
      <c r="G14" s="23">
        <f t="shared" si="3"/>
        <v>18</v>
      </c>
    </row>
    <row r="15" spans="1:7" ht="15">
      <c r="A15" s="35">
        <v>9</v>
      </c>
      <c r="B15" s="40" t="str">
        <f t="shared" si="0"/>
        <v>Ecran plat Sony 17 pouces</v>
      </c>
      <c r="C15" s="37">
        <v>5</v>
      </c>
      <c r="D15" s="53">
        <f>IF(ISBLANK(A15),"",VLOOKUP(A15,PIECES,4,FALSE))</f>
        <v>560</v>
      </c>
      <c r="E15" s="23">
        <f t="shared" si="1"/>
        <v>2800</v>
      </c>
      <c r="F15" s="54">
        <f t="shared" si="2"/>
        <v>280</v>
      </c>
      <c r="G15" s="23">
        <f t="shared" si="3"/>
        <v>2520</v>
      </c>
    </row>
    <row r="16" spans="1:7" ht="15">
      <c r="A16" s="35">
        <v>8</v>
      </c>
      <c r="B16" s="40" t="str">
        <f t="shared" si="0"/>
        <v>Ecran plat Sony 15 pouces</v>
      </c>
      <c r="C16" s="37">
        <v>1</v>
      </c>
      <c r="D16" s="53">
        <f>IF(ISBLANK(A16),"",VLOOKUP(A16,PIECES,4,FALSE))</f>
        <v>358</v>
      </c>
      <c r="E16" s="23">
        <f t="shared" si="1"/>
        <v>358</v>
      </c>
      <c r="F16" s="54">
        <f t="shared" si="2"/>
        <v>35.800000000000004</v>
      </c>
      <c r="G16" s="23">
        <f t="shared" si="3"/>
        <v>322.2</v>
      </c>
    </row>
    <row r="17" spans="1:7" ht="15">
      <c r="A17" s="35">
        <v>7</v>
      </c>
      <c r="B17" s="40" t="str">
        <f t="shared" si="0"/>
        <v>Graveur DVD-ROM 8x</v>
      </c>
      <c r="C17" s="37">
        <v>6</v>
      </c>
      <c r="D17" s="53">
        <f>IF(ISBLANK(A17),"",VLOOKUP(A17,PIECES,4,FALSE))</f>
        <v>60</v>
      </c>
      <c r="E17" s="23">
        <f t="shared" si="1"/>
        <v>360</v>
      </c>
      <c r="F17" s="54">
        <f t="shared" si="2"/>
        <v>36</v>
      </c>
      <c r="G17" s="23">
        <f t="shared" si="3"/>
        <v>324</v>
      </c>
    </row>
    <row r="18" spans="1:7" ht="15">
      <c r="A18" s="35"/>
      <c r="B18" s="41"/>
      <c r="C18" s="37"/>
      <c r="D18" s="53" t="str">
        <f>IF(ISBLANK(A18),"",VLOOKUP(A18,PIECES,4,FALSE))</f>
        <v/>
      </c>
      <c r="E18" s="23" t="str">
        <f t="shared" si="1"/>
        <v/>
      </c>
      <c r="F18" s="54" t="str">
        <f t="shared" si="2"/>
        <v/>
      </c>
      <c r="G18" s="23" t="str">
        <f t="shared" si="3"/>
        <v/>
      </c>
    </row>
    <row r="19" spans="1:7" ht="15">
      <c r="A19" s="35"/>
      <c r="B19" s="41"/>
      <c r="C19" s="37"/>
      <c r="D19" s="53" t="str">
        <f>IF(ISBLANK(A19),"",VLOOKUP(A19,PIECES,4,FALSE))</f>
        <v/>
      </c>
      <c r="E19" s="23" t="str">
        <f t="shared" si="1"/>
        <v/>
      </c>
      <c r="F19" s="54" t="str">
        <f t="shared" si="2"/>
        <v/>
      </c>
      <c r="G19" s="23" t="str">
        <f t="shared" si="3"/>
        <v/>
      </c>
    </row>
    <row r="20" spans="1:7" ht="15">
      <c r="A20" s="35"/>
      <c r="B20" s="41"/>
      <c r="C20" s="37"/>
      <c r="D20" s="53" t="str">
        <f>IF(ISBLANK(A20),"",VLOOKUP(A20,PIECES,4,FALSE))</f>
        <v/>
      </c>
      <c r="E20" s="23" t="str">
        <f t="shared" si="1"/>
        <v/>
      </c>
      <c r="F20" s="54" t="str">
        <f t="shared" si="2"/>
        <v/>
      </c>
      <c r="G20" s="23" t="str">
        <f t="shared" si="3"/>
        <v/>
      </c>
    </row>
    <row r="21" spans="1:7" ht="15">
      <c r="A21" s="35"/>
      <c r="B21" s="41"/>
      <c r="C21" s="37"/>
      <c r="D21" s="53" t="str">
        <f>IF(ISBLANK(A21),"",VLOOKUP(A21,PIECES,4,FALSE))</f>
        <v/>
      </c>
      <c r="E21" s="23" t="str">
        <f t="shared" si="1"/>
        <v/>
      </c>
      <c r="F21" s="54" t="str">
        <f t="shared" si="2"/>
        <v/>
      </c>
      <c r="G21" s="23" t="str">
        <f t="shared" si="3"/>
        <v/>
      </c>
    </row>
    <row r="22" spans="1:7" ht="15">
      <c r="A22" s="36"/>
      <c r="B22" s="42"/>
      <c r="C22" s="38"/>
      <c r="D22" s="53" t="str">
        <f>IF(ISBLANK(A22),"",VLOOKUP(A22,PIECES,4,FALSE))</f>
        <v/>
      </c>
      <c r="E22" s="23" t="str">
        <f t="shared" si="1"/>
        <v/>
      </c>
      <c r="F22" s="54" t="str">
        <f t="shared" si="2"/>
        <v/>
      </c>
      <c r="G22" s="23" t="str">
        <f t="shared" si="3"/>
        <v/>
      </c>
    </row>
    <row r="23" spans="1:7" ht="20.100000000000001" customHeight="1">
      <c r="A23" s="24"/>
      <c r="B23" s="25"/>
      <c r="C23" s="26"/>
      <c r="D23" s="27" t="s">
        <v>127</v>
      </c>
      <c r="E23" s="28">
        <f>SUM(E12:E22)</f>
        <v>3850</v>
      </c>
      <c r="F23" s="28">
        <f>SUM(F12:F22)</f>
        <v>383.2</v>
      </c>
      <c r="G23" s="28">
        <f>SUM(G12:G22)</f>
        <v>3466.7999999999997</v>
      </c>
    </row>
    <row r="24" spans="1:7" ht="20.100000000000001" customHeight="1">
      <c r="A24" s="24"/>
      <c r="B24" s="25"/>
      <c r="C24" s="26"/>
      <c r="D24" s="27" t="s">
        <v>128</v>
      </c>
      <c r="E24" s="29">
        <f>E23*0.085</f>
        <v>327.25</v>
      </c>
      <c r="F24" s="30"/>
      <c r="G24" s="29">
        <f>G23*0.085</f>
        <v>294.678</v>
      </c>
    </row>
    <row r="25" spans="1:7" ht="21" customHeight="1">
      <c r="A25" s="31"/>
      <c r="B25" s="31"/>
      <c r="C25" s="31"/>
      <c r="D25" s="27" t="s">
        <v>129</v>
      </c>
      <c r="E25" s="29">
        <f>E23+E24</f>
        <v>4177.25</v>
      </c>
      <c r="F25" s="32"/>
      <c r="G25" s="33">
        <f>G23+G24</f>
        <v>3761.4779999999996</v>
      </c>
    </row>
    <row r="27" spans="1:7" ht="15">
      <c r="A27" s="34" t="s">
        <v>130</v>
      </c>
      <c r="B27" s="19"/>
      <c r="C27" s="19"/>
      <c r="D27" s="19"/>
    </row>
    <row r="28" spans="1:7" ht="15">
      <c r="A28" s="34" t="s">
        <v>131</v>
      </c>
      <c r="B28" s="19"/>
      <c r="C28" s="19"/>
      <c r="D28" s="19"/>
    </row>
    <row r="30" spans="1:7" ht="12.75" customHeight="1">
      <c r="A30" s="48" t="s">
        <v>132</v>
      </c>
      <c r="B30" s="48"/>
      <c r="C30" s="48"/>
      <c r="D30" s="48"/>
      <c r="E30" s="48"/>
      <c r="F30" s="48"/>
      <c r="G30" s="48"/>
    </row>
    <row r="31" spans="1:7" ht="12.75" customHeight="1">
      <c r="A31" s="48"/>
      <c r="B31" s="48"/>
      <c r="C31" s="48"/>
      <c r="D31" s="48"/>
      <c r="E31" s="48"/>
      <c r="F31" s="48"/>
      <c r="G31" s="48"/>
    </row>
    <row r="32" spans="1:7">
      <c r="A32" s="48"/>
      <c r="B32" s="48"/>
      <c r="C32" s="48"/>
      <c r="D32" s="48"/>
      <c r="E32" s="48"/>
      <c r="F32" s="48"/>
      <c r="G32" s="48"/>
    </row>
  </sheetData>
  <sheetProtection selectLockedCells="1" selectUnlockedCells="1"/>
  <mergeCells count="8">
    <mergeCell ref="A1:B1"/>
    <mergeCell ref="D4:E4"/>
    <mergeCell ref="A9:G9"/>
    <mergeCell ref="E10:G10"/>
    <mergeCell ref="A30:G32"/>
    <mergeCell ref="D5:E5"/>
    <mergeCell ref="D6:E6"/>
    <mergeCell ref="D7:E7"/>
  </mergeCells>
  <printOptions horizontalCentered="1"/>
  <pageMargins left="0.55972222222222223" right="0.47222222222222221" top="0.31527777777777777" bottom="0.51180555555555551" header="0.51180555555555551" footer="0.51180555555555551"/>
  <pageSetup paperSize="9" firstPageNumber="0" orientation="landscape" horizontalDpi="300" verticalDpi="300"/>
  <headerFooter alignWithMargins="0">
    <oddFooter>&amp;CSociété Informatik  &amp;"Arial,Italique"SARL au capital de 7500 € &amp;"Arial,Normal" - RCS 123 456 789 012 SAINT PIERRE
Front de Mer 97410 SAINT PIERRE - Tél : 0262 25 00 01 Informatik@wanado.fr
Banque des Mascareignes Compte n° 123 456 789 000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E30"/>
  <sheetViews>
    <sheetView showGridLines="0" workbookViewId="0">
      <selection activeCell="B5" sqref="B5:E30"/>
    </sheetView>
  </sheetViews>
  <sheetFormatPr baseColWidth="10" defaultColWidth="11.5703125" defaultRowHeight="12.75"/>
  <cols>
    <col min="3" max="3" width="32.28515625" customWidth="1"/>
    <col min="4" max="4" width="36.42578125" customWidth="1"/>
    <col min="5" max="5" width="28.140625" customWidth="1"/>
  </cols>
  <sheetData>
    <row r="2" spans="2:5" ht="21.6" customHeight="1">
      <c r="B2" s="51" t="s">
        <v>134</v>
      </c>
      <c r="C2" s="51"/>
      <c r="D2" s="51"/>
      <c r="E2" s="51"/>
    </row>
    <row r="5" spans="2:5" ht="25.5">
      <c r="B5" s="1" t="s">
        <v>0</v>
      </c>
      <c r="C5" s="2" t="s">
        <v>1</v>
      </c>
      <c r="D5" s="3" t="s">
        <v>2</v>
      </c>
      <c r="E5" s="2" t="s">
        <v>3</v>
      </c>
    </row>
    <row r="6" spans="2:5">
      <c r="B6" s="4">
        <v>1</v>
      </c>
      <c r="C6" s="5" t="s">
        <v>4</v>
      </c>
      <c r="D6" s="6" t="s">
        <v>5</v>
      </c>
      <c r="E6" s="5" t="s">
        <v>6</v>
      </c>
    </row>
    <row r="7" spans="2:5">
      <c r="B7" s="4">
        <v>2</v>
      </c>
      <c r="C7" s="5" t="s">
        <v>7</v>
      </c>
      <c r="D7" s="6" t="s">
        <v>8</v>
      </c>
      <c r="E7" s="5" t="s">
        <v>6</v>
      </c>
    </row>
    <row r="8" spans="2:5">
      <c r="B8" s="4">
        <v>3</v>
      </c>
      <c r="C8" s="5" t="s">
        <v>9</v>
      </c>
      <c r="D8" s="6" t="s">
        <v>10</v>
      </c>
      <c r="E8" s="5" t="s">
        <v>11</v>
      </c>
    </row>
    <row r="9" spans="2:5">
      <c r="B9" s="4">
        <v>4</v>
      </c>
      <c r="C9" s="5" t="s">
        <v>12</v>
      </c>
      <c r="D9" s="6" t="s">
        <v>13</v>
      </c>
      <c r="E9" s="5" t="s">
        <v>14</v>
      </c>
    </row>
    <row r="10" spans="2:5">
      <c r="B10" s="4">
        <v>5</v>
      </c>
      <c r="C10" s="5" t="s">
        <v>15</v>
      </c>
      <c r="D10" s="6" t="s">
        <v>16</v>
      </c>
      <c r="E10" s="5" t="s">
        <v>11</v>
      </c>
    </row>
    <row r="11" spans="2:5">
      <c r="B11" s="4">
        <v>6</v>
      </c>
      <c r="C11" s="5" t="s">
        <v>17</v>
      </c>
      <c r="D11" s="6" t="s">
        <v>18</v>
      </c>
      <c r="E11" s="5" t="s">
        <v>11</v>
      </c>
    </row>
    <row r="12" spans="2:5">
      <c r="B12" s="4">
        <v>7</v>
      </c>
      <c r="C12" s="5" t="s">
        <v>19</v>
      </c>
      <c r="D12" s="6" t="s">
        <v>20</v>
      </c>
      <c r="E12" s="5" t="s">
        <v>21</v>
      </c>
    </row>
    <row r="13" spans="2:5">
      <c r="B13" s="4">
        <v>8</v>
      </c>
      <c r="C13" s="5" t="s">
        <v>22</v>
      </c>
      <c r="D13" s="6" t="s">
        <v>23</v>
      </c>
      <c r="E13" s="5" t="s">
        <v>14</v>
      </c>
    </row>
    <row r="14" spans="2:5">
      <c r="B14" s="4">
        <v>9</v>
      </c>
      <c r="C14" s="5" t="s">
        <v>24</v>
      </c>
      <c r="D14" s="6" t="s">
        <v>25</v>
      </c>
      <c r="E14" s="5" t="s">
        <v>14</v>
      </c>
    </row>
    <row r="15" spans="2:5">
      <c r="B15" s="4">
        <v>10</v>
      </c>
      <c r="C15" s="5" t="s">
        <v>26</v>
      </c>
      <c r="D15" s="6" t="s">
        <v>27</v>
      </c>
      <c r="E15" s="5" t="s">
        <v>11</v>
      </c>
    </row>
    <row r="16" spans="2:5">
      <c r="B16" s="4">
        <v>11</v>
      </c>
      <c r="C16" s="5" t="s">
        <v>28</v>
      </c>
      <c r="D16" s="6" t="s">
        <v>29</v>
      </c>
      <c r="E16" s="5" t="s">
        <v>30</v>
      </c>
    </row>
    <row r="17" spans="2:5">
      <c r="B17" s="4">
        <v>12</v>
      </c>
      <c r="C17" s="5" t="s">
        <v>31</v>
      </c>
      <c r="D17" s="6" t="s">
        <v>32</v>
      </c>
      <c r="E17" s="5" t="s">
        <v>21</v>
      </c>
    </row>
    <row r="18" spans="2:5">
      <c r="B18" s="4">
        <v>13</v>
      </c>
      <c r="C18" s="5" t="s">
        <v>33</v>
      </c>
      <c r="D18" s="6" t="s">
        <v>34</v>
      </c>
      <c r="E18" s="5" t="s">
        <v>35</v>
      </c>
    </row>
    <row r="19" spans="2:5">
      <c r="B19" s="4">
        <v>14</v>
      </c>
      <c r="C19" s="5" t="s">
        <v>36</v>
      </c>
      <c r="D19" s="6" t="s">
        <v>37</v>
      </c>
      <c r="E19" s="5" t="s">
        <v>6</v>
      </c>
    </row>
    <row r="20" spans="2:5">
      <c r="B20" s="4">
        <v>15</v>
      </c>
      <c r="C20" s="5" t="s">
        <v>38</v>
      </c>
      <c r="D20" s="6" t="s">
        <v>39</v>
      </c>
      <c r="E20" s="5" t="s">
        <v>11</v>
      </c>
    </row>
    <row r="21" spans="2:5">
      <c r="B21" s="4">
        <v>16</v>
      </c>
      <c r="C21" s="5" t="s">
        <v>40</v>
      </c>
      <c r="D21" s="6" t="s">
        <v>41</v>
      </c>
      <c r="E21" s="5" t="s">
        <v>42</v>
      </c>
    </row>
    <row r="22" spans="2:5">
      <c r="B22" s="4">
        <v>17</v>
      </c>
      <c r="C22" s="5" t="s">
        <v>43</v>
      </c>
      <c r="D22" s="6" t="s">
        <v>44</v>
      </c>
      <c r="E22" s="5" t="s">
        <v>30</v>
      </c>
    </row>
    <row r="23" spans="2:5">
      <c r="B23" s="4">
        <v>18</v>
      </c>
      <c r="C23" s="5" t="s">
        <v>45</v>
      </c>
      <c r="D23" s="6" t="s">
        <v>46</v>
      </c>
      <c r="E23" s="5" t="s">
        <v>11</v>
      </c>
    </row>
    <row r="24" spans="2:5">
      <c r="B24" s="4">
        <v>19</v>
      </c>
      <c r="C24" s="5" t="s">
        <v>47</v>
      </c>
      <c r="D24" s="6" t="s">
        <v>48</v>
      </c>
      <c r="E24" s="5" t="s">
        <v>11</v>
      </c>
    </row>
    <row r="25" spans="2:5">
      <c r="B25" s="4">
        <v>20</v>
      </c>
      <c r="C25" s="5" t="s">
        <v>49</v>
      </c>
      <c r="D25" s="6" t="s">
        <v>50</v>
      </c>
      <c r="E25" s="5" t="s">
        <v>11</v>
      </c>
    </row>
    <row r="26" spans="2:5">
      <c r="B26" s="4">
        <v>21</v>
      </c>
      <c r="C26" s="5" t="s">
        <v>51</v>
      </c>
      <c r="D26" s="6" t="s">
        <v>52</v>
      </c>
      <c r="E26" s="5" t="s">
        <v>11</v>
      </c>
    </row>
    <row r="27" spans="2:5">
      <c r="B27" s="4">
        <v>22</v>
      </c>
      <c r="C27" s="5" t="s">
        <v>53</v>
      </c>
      <c r="D27" s="6" t="s">
        <v>54</v>
      </c>
      <c r="E27" s="5" t="s">
        <v>11</v>
      </c>
    </row>
    <row r="28" spans="2:5">
      <c r="B28" s="4">
        <v>23</v>
      </c>
      <c r="C28" s="5" t="s">
        <v>55</v>
      </c>
      <c r="D28" s="6" t="s">
        <v>56</v>
      </c>
      <c r="E28" s="5" t="s">
        <v>11</v>
      </c>
    </row>
    <row r="29" spans="2:5">
      <c r="B29" s="4">
        <v>24</v>
      </c>
      <c r="C29" s="5" t="s">
        <v>57</v>
      </c>
      <c r="D29" s="6" t="s">
        <v>58</v>
      </c>
      <c r="E29" s="5" t="s">
        <v>59</v>
      </c>
    </row>
    <row r="30" spans="2:5">
      <c r="B30" s="4">
        <v>25</v>
      </c>
      <c r="C30" s="5" t="s">
        <v>60</v>
      </c>
      <c r="D30" s="6" t="s">
        <v>61</v>
      </c>
      <c r="E30" s="5" t="s">
        <v>14</v>
      </c>
    </row>
  </sheetData>
  <sheetProtection selectLockedCells="1" selectUnlockedCells="1"/>
  <mergeCells count="1">
    <mergeCell ref="B2:E2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E53"/>
  <sheetViews>
    <sheetView showGridLines="0" topLeftCell="A14" workbookViewId="0">
      <selection activeCell="B3" sqref="B3:E53"/>
    </sheetView>
  </sheetViews>
  <sheetFormatPr baseColWidth="10" defaultColWidth="11" defaultRowHeight="12.75"/>
  <cols>
    <col min="1" max="1" width="9.5703125" customWidth="1"/>
    <col min="2" max="2" width="8" style="7" customWidth="1"/>
    <col min="3" max="3" width="44" customWidth="1"/>
    <col min="4" max="4" width="15" customWidth="1"/>
    <col min="5" max="5" width="13.140625" customWidth="1"/>
  </cols>
  <sheetData>
    <row r="1" spans="2:5" ht="42" customHeight="1">
      <c r="B1" s="52" t="s">
        <v>133</v>
      </c>
      <c r="C1" s="52"/>
      <c r="D1" s="52"/>
      <c r="E1" s="52"/>
    </row>
    <row r="3" spans="2:5" ht="31.5">
      <c r="B3" s="8" t="s">
        <v>62</v>
      </c>
      <c r="C3" s="8" t="s">
        <v>63</v>
      </c>
      <c r="D3" s="9" t="s">
        <v>64</v>
      </c>
      <c r="E3" s="9" t="s">
        <v>65</v>
      </c>
    </row>
    <row r="4" spans="2:5">
      <c r="B4" s="10">
        <v>1</v>
      </c>
      <c r="C4" s="11" t="s">
        <v>66</v>
      </c>
      <c r="D4" s="55">
        <v>19</v>
      </c>
      <c r="E4" s="12">
        <v>8</v>
      </c>
    </row>
    <row r="5" spans="2:5">
      <c r="B5" s="10">
        <v>2</v>
      </c>
      <c r="C5" s="11" t="s">
        <v>67</v>
      </c>
      <c r="D5" s="55">
        <v>13</v>
      </c>
      <c r="E5" s="12">
        <v>15</v>
      </c>
    </row>
    <row r="6" spans="2:5">
      <c r="B6" s="10">
        <v>3</v>
      </c>
      <c r="C6" s="11" t="s">
        <v>68</v>
      </c>
      <c r="D6" s="55">
        <v>90</v>
      </c>
      <c r="E6" s="12">
        <v>16</v>
      </c>
    </row>
    <row r="7" spans="2:5">
      <c r="B7" s="10">
        <v>4</v>
      </c>
      <c r="C7" s="11" t="s">
        <v>69</v>
      </c>
      <c r="D7" s="55">
        <v>56</v>
      </c>
      <c r="E7" s="12">
        <v>18</v>
      </c>
    </row>
    <row r="8" spans="2:5">
      <c r="B8" s="10">
        <v>5</v>
      </c>
      <c r="C8" s="11" t="s">
        <v>70</v>
      </c>
      <c r="D8" s="55">
        <v>34</v>
      </c>
      <c r="E8" s="12">
        <v>52</v>
      </c>
    </row>
    <row r="9" spans="2:5">
      <c r="B9" s="10">
        <v>6</v>
      </c>
      <c r="C9" s="11" t="s">
        <v>71</v>
      </c>
      <c r="D9" s="55">
        <v>23</v>
      </c>
      <c r="E9" s="12">
        <v>54</v>
      </c>
    </row>
    <row r="10" spans="2:5">
      <c r="B10" s="10">
        <v>7</v>
      </c>
      <c r="C10" s="11" t="s">
        <v>72</v>
      </c>
      <c r="D10" s="55">
        <v>56</v>
      </c>
      <c r="E10" s="12">
        <v>60</v>
      </c>
    </row>
    <row r="11" spans="2:5">
      <c r="B11" s="10">
        <v>8</v>
      </c>
      <c r="C11" s="11" t="s">
        <v>73</v>
      </c>
      <c r="D11" s="55">
        <v>45</v>
      </c>
      <c r="E11" s="12">
        <v>358</v>
      </c>
    </row>
    <row r="12" spans="2:5">
      <c r="B12" s="10">
        <v>9</v>
      </c>
      <c r="C12" s="11" t="s">
        <v>74</v>
      </c>
      <c r="D12" s="55">
        <v>23</v>
      </c>
      <c r="E12" s="12">
        <v>560</v>
      </c>
    </row>
    <row r="13" spans="2:5">
      <c r="B13" s="10">
        <v>10</v>
      </c>
      <c r="C13" s="11" t="s">
        <v>75</v>
      </c>
      <c r="D13" s="55">
        <v>12</v>
      </c>
      <c r="E13" s="12">
        <v>650</v>
      </c>
    </row>
    <row r="14" spans="2:5">
      <c r="B14" s="10">
        <v>11</v>
      </c>
      <c r="C14" s="11" t="s">
        <v>76</v>
      </c>
      <c r="D14" s="55">
        <v>56</v>
      </c>
      <c r="E14" s="12">
        <v>120</v>
      </c>
    </row>
    <row r="15" spans="2:5">
      <c r="B15" s="10">
        <v>12</v>
      </c>
      <c r="C15" s="11" t="s">
        <v>77</v>
      </c>
      <c r="D15" s="55">
        <v>89</v>
      </c>
      <c r="E15" s="12">
        <v>150</v>
      </c>
    </row>
    <row r="16" spans="2:5">
      <c r="B16" s="10">
        <v>13</v>
      </c>
      <c r="C16" s="11" t="s">
        <v>78</v>
      </c>
      <c r="D16" s="55">
        <v>65</v>
      </c>
      <c r="E16" s="12">
        <v>180</v>
      </c>
    </row>
    <row r="17" spans="2:5">
      <c r="B17" s="10">
        <v>14</v>
      </c>
      <c r="C17" s="11" t="s">
        <v>79</v>
      </c>
      <c r="D17" s="55">
        <v>45</v>
      </c>
      <c r="E17" s="12">
        <v>45</v>
      </c>
    </row>
    <row r="18" spans="2:5">
      <c r="B18" s="10">
        <v>15</v>
      </c>
      <c r="C18" s="11" t="s">
        <v>80</v>
      </c>
      <c r="D18" s="55">
        <v>34</v>
      </c>
      <c r="E18" s="12">
        <v>80</v>
      </c>
    </row>
    <row r="19" spans="2:5">
      <c r="B19" s="10">
        <v>16</v>
      </c>
      <c r="C19" s="11" t="s">
        <v>81</v>
      </c>
      <c r="D19" s="55">
        <v>23</v>
      </c>
      <c r="E19" s="12">
        <v>130</v>
      </c>
    </row>
    <row r="20" spans="2:5">
      <c r="B20" s="10">
        <v>17</v>
      </c>
      <c r="C20" s="11" t="s">
        <v>82</v>
      </c>
      <c r="D20" s="55">
        <v>45</v>
      </c>
      <c r="E20" s="12">
        <v>89</v>
      </c>
    </row>
    <row r="21" spans="2:5">
      <c r="B21" s="10">
        <v>18</v>
      </c>
      <c r="C21" s="11" t="s">
        <v>83</v>
      </c>
      <c r="D21" s="55">
        <v>12</v>
      </c>
      <c r="E21" s="12">
        <v>120</v>
      </c>
    </row>
    <row r="22" spans="2:5">
      <c r="B22" s="10">
        <v>19</v>
      </c>
      <c r="C22" s="11" t="s">
        <v>84</v>
      </c>
      <c r="D22" s="55">
        <v>54</v>
      </c>
      <c r="E22" s="12">
        <v>150</v>
      </c>
    </row>
    <row r="23" spans="2:5">
      <c r="B23" s="10">
        <v>20</v>
      </c>
      <c r="C23" s="11" t="s">
        <v>85</v>
      </c>
      <c r="D23" s="55">
        <v>43</v>
      </c>
      <c r="E23" s="12">
        <v>190</v>
      </c>
    </row>
    <row r="24" spans="2:5">
      <c r="B24" s="10">
        <v>21</v>
      </c>
      <c r="C24" s="11" t="s">
        <v>86</v>
      </c>
      <c r="D24" s="55">
        <v>32</v>
      </c>
      <c r="E24" s="12">
        <v>50</v>
      </c>
    </row>
    <row r="25" spans="2:5">
      <c r="B25" s="10">
        <v>22</v>
      </c>
      <c r="C25" s="11" t="s">
        <v>87</v>
      </c>
      <c r="D25" s="55">
        <v>21</v>
      </c>
      <c r="E25" s="12">
        <v>90</v>
      </c>
    </row>
    <row r="26" spans="2:5">
      <c r="B26" s="10">
        <v>23</v>
      </c>
      <c r="C26" s="11" t="s">
        <v>88</v>
      </c>
      <c r="D26" s="55">
        <v>5</v>
      </c>
      <c r="E26" s="12">
        <v>110</v>
      </c>
    </row>
    <row r="27" spans="2:5">
      <c r="B27" s="10">
        <v>24</v>
      </c>
      <c r="C27" s="11" t="s">
        <v>89</v>
      </c>
      <c r="D27" s="55">
        <v>8</v>
      </c>
      <c r="E27" s="12">
        <v>150</v>
      </c>
    </row>
    <row r="28" spans="2:5">
      <c r="B28" s="10">
        <v>25</v>
      </c>
      <c r="C28" s="11" t="s">
        <v>90</v>
      </c>
      <c r="D28" s="55">
        <v>9</v>
      </c>
      <c r="E28" s="12">
        <v>60</v>
      </c>
    </row>
    <row r="29" spans="2:5">
      <c r="B29" s="10">
        <v>26</v>
      </c>
      <c r="C29" s="11" t="s">
        <v>91</v>
      </c>
      <c r="D29" s="55">
        <v>6</v>
      </c>
      <c r="E29" s="12">
        <v>100</v>
      </c>
    </row>
    <row r="30" spans="2:5">
      <c r="B30" s="10">
        <v>27</v>
      </c>
      <c r="C30" s="11" t="s">
        <v>92</v>
      </c>
      <c r="D30" s="55">
        <v>6</v>
      </c>
      <c r="E30" s="12">
        <v>120</v>
      </c>
    </row>
    <row r="31" spans="2:5">
      <c r="B31" s="10">
        <v>28</v>
      </c>
      <c r="C31" s="11" t="s">
        <v>93</v>
      </c>
      <c r="D31" s="55">
        <v>3</v>
      </c>
      <c r="E31" s="12">
        <v>160</v>
      </c>
    </row>
    <row r="32" spans="2:5">
      <c r="B32" s="10">
        <v>29</v>
      </c>
      <c r="C32" s="11" t="s">
        <v>94</v>
      </c>
      <c r="D32" s="55">
        <v>34</v>
      </c>
      <c r="E32" s="12">
        <v>56</v>
      </c>
    </row>
    <row r="33" spans="2:5">
      <c r="B33" s="10">
        <v>30</v>
      </c>
      <c r="C33" s="11" t="s">
        <v>95</v>
      </c>
      <c r="D33" s="55">
        <v>67</v>
      </c>
      <c r="E33" s="12">
        <v>70</v>
      </c>
    </row>
    <row r="34" spans="2:5">
      <c r="B34" s="10">
        <v>31</v>
      </c>
      <c r="C34" s="11" t="s">
        <v>96</v>
      </c>
      <c r="D34" s="55">
        <v>8</v>
      </c>
      <c r="E34" s="12">
        <v>34</v>
      </c>
    </row>
    <row r="35" spans="2:5">
      <c r="B35" s="10">
        <v>32</v>
      </c>
      <c r="C35" s="11" t="s">
        <v>97</v>
      </c>
      <c r="D35" s="55">
        <v>9</v>
      </c>
      <c r="E35" s="12">
        <v>24</v>
      </c>
    </row>
    <row r="36" spans="2:5">
      <c r="B36" s="10">
        <v>33</v>
      </c>
      <c r="C36" s="11" t="s">
        <v>98</v>
      </c>
      <c r="D36" s="55">
        <v>5</v>
      </c>
      <c r="E36" s="12">
        <v>67</v>
      </c>
    </row>
    <row r="37" spans="2:5">
      <c r="B37" s="10">
        <v>34</v>
      </c>
      <c r="C37" s="11" t="s">
        <v>99</v>
      </c>
      <c r="D37" s="55">
        <v>3</v>
      </c>
      <c r="E37" s="12">
        <v>90</v>
      </c>
    </row>
    <row r="38" spans="2:5">
      <c r="B38" s="10">
        <v>35</v>
      </c>
      <c r="C38" s="11" t="s">
        <v>100</v>
      </c>
      <c r="D38" s="55">
        <v>2</v>
      </c>
      <c r="E38" s="12">
        <v>99</v>
      </c>
    </row>
    <row r="39" spans="2:5">
      <c r="B39" s="10">
        <v>36</v>
      </c>
      <c r="C39" s="11" t="s">
        <v>101</v>
      </c>
      <c r="D39" s="55">
        <v>5</v>
      </c>
      <c r="E39" s="12">
        <v>20</v>
      </c>
    </row>
    <row r="40" spans="2:5">
      <c r="B40" s="10">
        <v>37</v>
      </c>
      <c r="C40" s="11" t="s">
        <v>102</v>
      </c>
      <c r="D40" s="55">
        <v>7</v>
      </c>
      <c r="E40" s="12">
        <v>12</v>
      </c>
    </row>
    <row r="41" spans="2:5">
      <c r="B41" s="10">
        <v>38</v>
      </c>
      <c r="C41" s="11" t="s">
        <v>103</v>
      </c>
      <c r="D41" s="55">
        <v>8</v>
      </c>
      <c r="E41" s="12">
        <v>16</v>
      </c>
    </row>
    <row r="42" spans="2:5">
      <c r="B42" s="10">
        <v>39</v>
      </c>
      <c r="C42" s="11" t="s">
        <v>104</v>
      </c>
      <c r="D42" s="55">
        <v>9</v>
      </c>
      <c r="E42" s="12">
        <v>19</v>
      </c>
    </row>
    <row r="43" spans="2:5">
      <c r="B43" s="10">
        <v>40</v>
      </c>
      <c r="C43" s="11" t="s">
        <v>105</v>
      </c>
      <c r="D43" s="55">
        <v>34</v>
      </c>
      <c r="E43" s="12">
        <v>150</v>
      </c>
    </row>
    <row r="44" spans="2:5">
      <c r="B44" s="10">
        <v>41</v>
      </c>
      <c r="C44" s="11" t="s">
        <v>106</v>
      </c>
      <c r="D44" s="55">
        <v>56</v>
      </c>
      <c r="E44" s="12">
        <v>170</v>
      </c>
    </row>
    <row r="45" spans="2:5">
      <c r="B45" s="10">
        <v>42</v>
      </c>
      <c r="C45" s="11" t="s">
        <v>107</v>
      </c>
      <c r="D45" s="55">
        <v>23</v>
      </c>
      <c r="E45" s="12">
        <v>190</v>
      </c>
    </row>
    <row r="46" spans="2:5">
      <c r="B46" s="10">
        <v>43</v>
      </c>
      <c r="C46" s="11" t="s">
        <v>108</v>
      </c>
      <c r="D46" s="55">
        <v>12</v>
      </c>
      <c r="E46" s="12">
        <v>59</v>
      </c>
    </row>
    <row r="47" spans="2:5">
      <c r="B47" s="10">
        <v>44</v>
      </c>
      <c r="C47" s="11" t="s">
        <v>109</v>
      </c>
      <c r="D47" s="55">
        <v>3</v>
      </c>
      <c r="E47" s="12">
        <v>90</v>
      </c>
    </row>
    <row r="48" spans="2:5">
      <c r="B48" s="10">
        <v>45</v>
      </c>
      <c r="C48" s="11" t="s">
        <v>110</v>
      </c>
      <c r="D48" s="55">
        <v>23</v>
      </c>
      <c r="E48" s="12">
        <v>140</v>
      </c>
    </row>
    <row r="49" spans="2:5">
      <c r="B49" s="10">
        <v>46</v>
      </c>
      <c r="C49" s="11" t="s">
        <v>111</v>
      </c>
      <c r="D49" s="55">
        <v>67</v>
      </c>
      <c r="E49" s="12">
        <v>45</v>
      </c>
    </row>
    <row r="50" spans="2:5">
      <c r="B50" s="10">
        <v>47</v>
      </c>
      <c r="C50" s="11" t="s">
        <v>112</v>
      </c>
      <c r="D50" s="55">
        <v>7</v>
      </c>
      <c r="E50" s="12">
        <v>34</v>
      </c>
    </row>
    <row r="51" spans="2:5">
      <c r="B51" s="10">
        <v>48</v>
      </c>
      <c r="C51" s="11" t="s">
        <v>113</v>
      </c>
      <c r="D51" s="55">
        <v>8</v>
      </c>
      <c r="E51" s="12">
        <v>56</v>
      </c>
    </row>
    <row r="52" spans="2:5">
      <c r="B52" s="10">
        <v>49</v>
      </c>
      <c r="C52" s="11" t="s">
        <v>114</v>
      </c>
      <c r="D52" s="55">
        <v>90</v>
      </c>
      <c r="E52" s="12">
        <v>80</v>
      </c>
    </row>
    <row r="53" spans="2:5">
      <c r="B53" s="10">
        <v>50</v>
      </c>
      <c r="C53" s="11" t="s">
        <v>115</v>
      </c>
      <c r="D53" s="55">
        <v>45</v>
      </c>
      <c r="E53" s="12">
        <v>90</v>
      </c>
    </row>
  </sheetData>
  <sheetProtection selectLockedCells="1" selectUnlockedCells="1"/>
  <mergeCells count="1">
    <mergeCell ref="B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Devis 2</vt:lpstr>
      <vt:lpstr>Clients</vt:lpstr>
      <vt:lpstr>Références pièces</vt:lpstr>
      <vt:lpstr>CLIENT2</vt:lpstr>
      <vt:lpstr>PIECES</vt:lpstr>
      <vt:lpstr>PRODUITS2</vt:lpstr>
      <vt:lpstr>REFERENCEPIECE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Etudiant P13-P14</dc:creator>
  <cp:lastModifiedBy>CHRISTIAN</cp:lastModifiedBy>
  <dcterms:created xsi:type="dcterms:W3CDTF">2018-09-24T04:06:12Z</dcterms:created>
  <dcterms:modified xsi:type="dcterms:W3CDTF">2018-09-27T23:32:29Z</dcterms:modified>
</cp:coreProperties>
</file>