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765" windowWidth="20730" windowHeight="11460" tabRatio="858"/>
  </bookViews>
  <sheets>
    <sheet name="Feuille 1" sheetId="15" r:id="rId1"/>
  </sheets>
  <definedNames>
    <definedName name="_xlnm._FilterDatabase" localSheetId="0" hidden="1">'Feuille 1'!$A$1:$C$181</definedName>
    <definedName name="Buers">#REF!</definedName>
    <definedName name="Charpennes">#REF!</definedName>
    <definedName name="Collège">#REF!</definedName>
    <definedName name="Cusset">#REF!</definedName>
    <definedName name="Cyprien">#REF!</definedName>
    <definedName name="Elémentaire">#REF!</definedName>
    <definedName name="FDL">#REF!</definedName>
    <definedName name="Ferrandière">#REF!</definedName>
    <definedName name="Gratteciel">#REF!</definedName>
    <definedName name="horsvilleurbanne">#REF!</definedName>
    <definedName name="Lycée">#REF!</definedName>
    <definedName name="Maternelle">#REF!</definedName>
    <definedName name="MLIS">#REF!</definedName>
    <definedName name="PACBUS">#REF!</definedName>
    <definedName name="Perralière">#REF!</definedName>
    <definedName name="RIZE">#REF!</definedName>
    <definedName name="Saintjean">#REF!</definedName>
    <definedName name="Tonkin">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15" l="1"/>
  <c r="G3" i="15"/>
  <c r="G4" i="15"/>
  <c r="G5" i="15"/>
  <c r="G6" i="15"/>
  <c r="G7" i="15"/>
  <c r="G8" i="15"/>
  <c r="G9" i="15"/>
  <c r="I2" i="15"/>
  <c r="I3" i="15"/>
  <c r="I4" i="15"/>
  <c r="I5" i="15"/>
  <c r="I6" i="15"/>
  <c r="I7" i="15"/>
  <c r="I8" i="15"/>
  <c r="I9" i="15"/>
  <c r="D9" i="15"/>
  <c r="F9" i="15"/>
  <c r="F2" i="15"/>
  <c r="F3" i="15"/>
  <c r="F4" i="15"/>
  <c r="F5" i="15"/>
  <c r="F6" i="15"/>
  <c r="F7" i="15"/>
  <c r="F8" i="15"/>
  <c r="N28" i="15"/>
  <c r="J9" i="15" l="1"/>
  <c r="J6" i="15"/>
  <c r="J5" i="15"/>
  <c r="J3" i="15"/>
  <c r="J2" i="15"/>
  <c r="J8" i="15"/>
  <c r="J7" i="15"/>
  <c r="J4" i="15"/>
  <c r="H5" i="15"/>
  <c r="H2" i="15"/>
  <c r="H3" i="15"/>
  <c r="H9" i="15"/>
  <c r="H8" i="15"/>
  <c r="H6" i="15"/>
  <c r="H7" i="15"/>
  <c r="H4" i="15"/>
  <c r="N38" i="15"/>
  <c r="N37" i="15"/>
  <c r="D2" i="15"/>
  <c r="D3" i="15"/>
  <c r="D4" i="15"/>
  <c r="D5" i="15"/>
  <c r="D6" i="15"/>
  <c r="D7" i="15"/>
  <c r="D8" i="15"/>
  <c r="N6" i="15" l="1"/>
  <c r="N7" i="15"/>
  <c r="N4" i="15"/>
  <c r="N9" i="15"/>
  <c r="N3" i="15"/>
  <c r="N10" i="15"/>
  <c r="E3" i="15"/>
  <c r="E4" i="15"/>
  <c r="N25" i="15" s="1"/>
  <c r="E5" i="15"/>
  <c r="N31" i="15" s="1"/>
  <c r="E9" i="15"/>
  <c r="E8" i="15"/>
  <c r="N34" i="15" s="1"/>
  <c r="E2" i="15"/>
  <c r="E7" i="15"/>
  <c r="E6" i="15"/>
  <c r="N39" i="15"/>
  <c r="N35" i="15" l="1"/>
  <c r="N22" i="15"/>
  <c r="N23" i="15"/>
  <c r="N29" i="15"/>
  <c r="N19" i="15"/>
  <c r="N32" i="15"/>
  <c r="N26" i="15"/>
  <c r="N20" i="15"/>
</calcChain>
</file>

<file path=xl/comments1.xml><?xml version="1.0" encoding="utf-8"?>
<comments xmlns="http://schemas.openxmlformats.org/spreadsheetml/2006/main">
  <authors>
    <author>Utilisateur de Microsoft Office</author>
    <author>Vinant Manon</author>
  </authors>
  <commentList>
    <comment ref="L3" authorId="0">
      <text>
        <r>
          <rPr>
            <b/>
            <sz val="10"/>
            <color indexed="81"/>
            <rFont val="Calibri"/>
            <family val="2"/>
          </rPr>
          <t>Utilisateur de Microsoft Office:</t>
        </r>
        <r>
          <rPr>
            <sz val="10"/>
            <color indexed="81"/>
            <rFont val="Calibri"/>
            <family val="2"/>
          </rPr>
          <t xml:space="preserve">
Comprend les organismes A, B, C D</t>
        </r>
      </text>
    </comment>
    <comment ref="L6" authorId="0">
      <text>
        <r>
          <rPr>
            <b/>
            <sz val="10"/>
            <color indexed="81"/>
            <rFont val="Calibri"/>
            <family val="2"/>
          </rPr>
          <t>Comprend les organismes A et E</t>
        </r>
      </text>
    </comment>
    <comment ref="N12" authorId="1">
      <text>
        <r>
          <rPr>
            <b/>
            <sz val="9"/>
            <color indexed="81"/>
            <rFont val="Tahoma"/>
            <family val="2"/>
          </rPr>
          <t>Vinant Manon:</t>
        </r>
        <r>
          <rPr>
            <sz val="9"/>
            <color indexed="81"/>
            <rFont val="Tahoma"/>
            <family val="2"/>
          </rPr>
          <t xml:space="preserve">
Ne peut pas être la somme ! Pas le même référentiel.</t>
        </r>
      </text>
    </comment>
    <comment ref="N13" authorId="1">
      <text>
        <r>
          <rPr>
            <b/>
            <sz val="9"/>
            <color indexed="81"/>
            <rFont val="Tahoma"/>
            <family val="2"/>
          </rPr>
          <t>Vinant Manon:</t>
        </r>
        <r>
          <rPr>
            <sz val="9"/>
            <color indexed="81"/>
            <rFont val="Tahoma"/>
            <family val="2"/>
          </rPr>
          <t xml:space="preserve">
Ne peut pas être la somme. </t>
        </r>
      </text>
    </comment>
    <comment ref="N37" authorId="1">
      <text>
        <r>
          <rPr>
            <b/>
            <sz val="9"/>
            <color indexed="81"/>
            <rFont val="Tahoma"/>
            <family val="2"/>
          </rPr>
          <t>Vinant Manon:</t>
        </r>
        <r>
          <rPr>
            <sz val="9"/>
            <color indexed="81"/>
            <rFont val="Tahoma"/>
            <family val="2"/>
          </rPr>
          <t xml:space="preserve">
Ne peut pas être la somme ! Pas le même référentiel.</t>
        </r>
      </text>
    </comment>
    <comment ref="N38" authorId="1">
      <text>
        <r>
          <rPr>
            <b/>
            <sz val="9"/>
            <color indexed="81"/>
            <rFont val="Tahoma"/>
            <family val="2"/>
          </rPr>
          <t>Vinant Manon:</t>
        </r>
        <r>
          <rPr>
            <sz val="9"/>
            <color indexed="81"/>
            <rFont val="Tahoma"/>
            <family val="2"/>
          </rPr>
          <t xml:space="preserve">
Ne peut pas être la somme. </t>
        </r>
      </text>
    </comment>
    <comment ref="N39" authorId="1">
      <text>
        <r>
          <rPr>
            <b/>
            <sz val="9"/>
            <color indexed="81"/>
            <rFont val="Tahoma"/>
            <family val="2"/>
          </rPr>
          <t>Vinant Manon:</t>
        </r>
        <r>
          <rPr>
            <sz val="9"/>
            <color indexed="81"/>
            <rFont val="Tahoma"/>
            <family val="2"/>
          </rPr>
          <t xml:space="preserve">
Somme possible. Formule facile à obtenir</t>
        </r>
      </text>
    </comment>
  </commentList>
</comments>
</file>

<file path=xl/sharedStrings.xml><?xml version="1.0" encoding="utf-8"?>
<sst xmlns="http://schemas.openxmlformats.org/spreadsheetml/2006/main" count="84" uniqueCount="30">
  <si>
    <t>Nombre enfants</t>
  </si>
  <si>
    <t>Accueils de classe effectués</t>
  </si>
  <si>
    <t>Enfants accueillis</t>
  </si>
  <si>
    <t>Classes accueillies</t>
  </si>
  <si>
    <t>Nb de</t>
  </si>
  <si>
    <t>Réseau des médiathèques*</t>
  </si>
  <si>
    <t>TOTAUX</t>
  </si>
  <si>
    <t>Bilan global sur l'année scolaire 2018/2019</t>
  </si>
  <si>
    <t>Organisme accueillant</t>
  </si>
  <si>
    <t>A</t>
  </si>
  <si>
    <t>B</t>
  </si>
  <si>
    <t>C</t>
  </si>
  <si>
    <t>E</t>
  </si>
  <si>
    <t>D</t>
  </si>
  <si>
    <t>Bilan par organisme sur l'année scolaire</t>
  </si>
  <si>
    <t>DUPONT Fred</t>
  </si>
  <si>
    <t>Passerelle</t>
  </si>
  <si>
    <t>MARTIN Marie</t>
  </si>
  <si>
    <t>TIN Laurie</t>
  </si>
  <si>
    <t>Enseignant référent de la classe (Nom Prénom)</t>
  </si>
  <si>
    <t>clé</t>
  </si>
  <si>
    <t>cpt1</t>
  </si>
  <si>
    <t>FDL</t>
  </si>
  <si>
    <t>cptRéseau</t>
  </si>
  <si>
    <t>Réseau</t>
  </si>
  <si>
    <t>CléRéseau</t>
  </si>
  <si>
    <t>CléPasserelle</t>
  </si>
  <si>
    <t>cptPasserelle</t>
  </si>
  <si>
    <t>cptTotal</t>
  </si>
  <si>
    <t>même que tableau suivant ? Sinon développe un peu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</si>
</sst>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1"/>
      <name val="Calibri"/>
      <family val="2"/>
    </font>
    <font>
      <b/>
      <sz val="10"/>
      <color indexed="8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2" fillId="3" borderId="1" xfId="0" applyFont="1" applyFill="1" applyBorder="1" applyAlignment="1" applyProtection="1">
      <alignment horizontal="center" wrapText="1"/>
    </xf>
    <xf numFmtId="0" fontId="2" fillId="3" borderId="9" xfId="0" applyFont="1" applyFill="1" applyBorder="1" applyAlignment="1" applyProtection="1">
      <alignment horizontal="center" wrapText="1"/>
    </xf>
    <xf numFmtId="0" fontId="7" fillId="4" borderId="11" xfId="0" applyFont="1" applyFill="1" applyBorder="1" applyAlignment="1" applyProtection="1">
      <alignment horizontal="center"/>
    </xf>
    <xf numFmtId="0" fontId="0" fillId="4" borderId="6" xfId="0" applyFill="1" applyBorder="1" applyAlignment="1" applyProtection="1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2" fillId="3" borderId="2" xfId="0" applyFont="1" applyFill="1" applyBorder="1" applyAlignment="1" applyProtection="1">
      <alignment horizontal="center" wrapText="1"/>
    </xf>
    <xf numFmtId="0" fontId="0" fillId="0" borderId="0" xfId="0" applyFont="1"/>
    <xf numFmtId="0" fontId="4" fillId="3" borderId="15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/>
    <xf numFmtId="0" fontId="2" fillId="5" borderId="14" xfId="0" applyFont="1" applyFill="1" applyBorder="1" applyAlignment="1" applyProtection="1">
      <alignment horizontal="center" vertical="center"/>
    </xf>
    <xf numFmtId="0" fontId="2" fillId="5" borderId="13" xfId="0" applyFont="1" applyFill="1" applyBorder="1" applyAlignment="1" applyProtection="1">
      <alignment horizontal="center" vertical="center"/>
    </xf>
    <xf numFmtId="0" fontId="4" fillId="5" borderId="14" xfId="0" applyFont="1" applyFill="1" applyBorder="1" applyAlignment="1" applyProtection="1">
      <alignment horizontal="center" vertical="center"/>
    </xf>
    <xf numFmtId="0" fontId="4" fillId="5" borderId="16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4" fillId="5" borderId="18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5" borderId="12" xfId="0" applyFont="1" applyFill="1" applyBorder="1" applyAlignment="1" applyProtection="1">
      <alignment horizontal="center" vertical="center"/>
    </xf>
    <xf numFmtId="0" fontId="4" fillId="5" borderId="1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center"/>
    </xf>
    <xf numFmtId="0" fontId="1" fillId="4" borderId="5" xfId="0" applyFont="1" applyFill="1" applyBorder="1" applyAlignment="1" applyProtection="1">
      <alignment horizontal="center"/>
    </xf>
    <xf numFmtId="0" fontId="1" fillId="4" borderId="3" xfId="0" applyFont="1" applyFill="1" applyBorder="1" applyAlignment="1" applyProtection="1">
      <alignment horizontal="center" wrapText="1"/>
    </xf>
    <xf numFmtId="0" fontId="1" fillId="4" borderId="4" xfId="0" applyFont="1" applyFill="1" applyBorder="1" applyAlignment="1" applyProtection="1">
      <alignment horizontal="center" wrapText="1"/>
    </xf>
    <xf numFmtId="0" fontId="1" fillId="4" borderId="5" xfId="0" applyFont="1" applyFill="1" applyBorder="1" applyAlignment="1" applyProtection="1">
      <alignment horizontal="center" wrapText="1"/>
    </xf>
    <xf numFmtId="0" fontId="0" fillId="0" borderId="0" xfId="0" applyNumberFormat="1" applyProtection="1">
      <protection hidden="1"/>
    </xf>
    <xf numFmtId="0" fontId="4" fillId="5" borderId="12" xfId="0" applyFont="1" applyFill="1" applyBorder="1" applyAlignment="1" applyProtection="1">
      <alignment horizontal="left" vertical="center"/>
    </xf>
    <xf numFmtId="0" fontId="4" fillId="5" borderId="17" xfId="0" applyFont="1" applyFill="1" applyBorder="1" applyAlignment="1" applyProtection="1">
      <alignment horizontal="left" vertical="center"/>
    </xf>
    <xf numFmtId="0" fontId="12" fillId="0" borderId="0" xfId="0" applyFont="1" applyAlignment="1" applyProtection="1">
      <alignment vertical="top" wrapText="1"/>
      <protection locked="0" hidden="1"/>
    </xf>
    <xf numFmtId="0" fontId="0" fillId="0" borderId="19" xfId="0" applyBorder="1"/>
  </cellXfs>
  <cellStyles count="7">
    <cellStyle name="Lien hypertexte" xfId="1" builtinId="8" hidden="1"/>
    <cellStyle name="Lien hypertexte" xfId="3" builtinId="8" hidden="1"/>
    <cellStyle name="Lien hypertexte" xfId="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Normal" xfId="0" builtinId="0"/>
  </cellStyles>
  <dxfs count="12">
    <dxf>
      <numFmt numFmtId="0" formatCode="General"/>
      <protection locked="1" hidden="1"/>
    </dxf>
    <dxf>
      <numFmt numFmtId="0" formatCode="General"/>
      <protection locked="1" hidden="1"/>
    </dxf>
    <dxf>
      <numFmt numFmtId="0" formatCode="General"/>
      <protection locked="1" hidden="1"/>
    </dxf>
    <dxf>
      <numFmt numFmtId="0" formatCode="General"/>
      <protection locked="1" hidden="1"/>
    </dxf>
    <dxf>
      <numFmt numFmtId="0" formatCode="General"/>
      <protection locked="1" hidden="1"/>
    </dxf>
    <dxf>
      <numFmt numFmtId="0" formatCode="General"/>
      <protection locked="1" hidden="1"/>
    </dxf>
    <dxf>
      <numFmt numFmtId="0" formatCode="General"/>
      <protection locked="1" hidden="1"/>
    </dxf>
    <dxf>
      <protection locked="0" hidden="0"/>
    </dxf>
    <dxf>
      <protection locked="0" hidden="0"/>
    </dxf>
    <dxf>
      <protection locked="0" hidden="0"/>
    </dxf>
    <dxf>
      <protection locked="1" hidden="1"/>
    </dxf>
    <dxf>
      <alignment horizontal="general" vertical="bottom" textRotation="0" wrapText="1" indent="0" justifyLastLine="0" shrinkToFit="0" readingOrder="0"/>
      <protection locked="0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1309687</xdr:colOff>
      <xdr:row>11</xdr:row>
      <xdr:rowOff>130969</xdr:rowOff>
    </xdr:from>
    <xdr:to>
      <xdr:col>3</xdr:col>
      <xdr:colOff>821531</xdr:colOff>
      <xdr:row>14</xdr:row>
      <xdr:rowOff>59532</xdr:rowOff>
    </xdr:to>
    <xdr:sp macro="" textlink="">
      <xdr:nvSpPr>
        <xdr:cNvPr id="2069" name="Text Box 21"/>
        <xdr:cNvSpPr txBox="1">
          <a:spLocks noChangeArrowheads="1"/>
        </xdr:cNvSpPr>
      </xdr:nvSpPr>
      <xdr:spPr bwMode="auto">
        <a:xfrm>
          <a:off x="1309687" y="4381500"/>
          <a:ext cx="5738813" cy="110728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</a:rPr>
            <a:t>Il y a 6 niveaux d’organismes accueillant ces classes : 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</a:rPr>
            <a:t>- 4 médiathèques (A, B, C et D), constituant le réseau de lecture publique appelé « Réseau » 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</a:rPr>
            <a:t>- Un établissement culturel (qu’on nommera « passerelle ») constitué à la fois d’une des 4 médiathèques (la A) et des archives municipales (E) 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</a:rPr>
            <a:t>- Une fête du livre (F)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_sept_dec" displayName="T_sept_dec" ref="A1:J9" totalsRowShown="0" headerRowDxfId="11" dataDxfId="10">
  <autoFilter ref="A1:J9"/>
  <tableColumns count="10">
    <tableColumn id="2" name="Organisme accueillant" dataDxfId="9"/>
    <tableColumn id="6" name="Enseignant référent de la classe (Nom Prénom)" dataDxfId="8"/>
    <tableColumn id="7" name="Nombre enfants" dataDxfId="7"/>
    <tableColumn id="4" name="clé" dataDxfId="6">
      <calculatedColumnFormula>T_sept_dec[[#This Row],[Organisme accueillant]]&amp;T_sept_dec[[#This Row],[Enseignant référent de la classe (Nom Prénom)]]</calculatedColumnFormula>
    </tableColumn>
    <tableColumn id="1" name="cpt1" dataDxfId="5">
      <calculatedColumnFormula>1/COUNTIF(T_sept_dec[clé],T_sept_dec[[#This Row],[clé]])</calculatedColumnFormula>
    </tableColumn>
    <tableColumn id="5" name="cptTotal" dataDxfId="4">
      <calculatedColumnFormula>1/COUNTIF(T_sept_dec[Enseignant référent de la classe (Nom Prénom)],T_sept_dec[[#This Row],[Enseignant référent de la classe (Nom Prénom)]])</calculatedColumnFormula>
    </tableColumn>
    <tableColumn id="10" name="CléRéseau" dataDxfId="1">
      <calculatedColumnFormula>IF(COUNTIF($Q$2:$Q$5,T_sept_dec[[#This Row],[Organisme accueillant]]),"R_"&amp;T_sept_dec[[#This Row],[Enseignant référent de la classe (Nom Prénom)]],T_sept_dec[[#This Row],[Organisme accueillant]]&amp;"_"&amp;T_sept_dec[[#This Row],[Enseignant référent de la classe (Nom Prénom)]])</calculatedColumnFormula>
    </tableColumn>
    <tableColumn id="9" name="cptRéseau" dataDxfId="3">
      <calculatedColumnFormula>1/COUNTIF(T_sept_dec[CléRéseau],T_sept_dec[[#This Row],[CléRéseau]])</calculatedColumnFormula>
    </tableColumn>
    <tableColumn id="11" name="CléPasserelle" dataDxfId="2">
      <calculatedColumnFormula>IF(COUNTIF($R$2:$R$3,T_sept_dec[[#This Row],[Organisme accueillant]]),"passerelle_"&amp;T_sept_dec[[#This Row],[Enseignant référent de la classe (Nom Prénom)]],"")</calculatedColumnFormula>
    </tableColumn>
    <tableColumn id="8" name="cptPasserelle" dataDxfId="0">
      <calculatedColumnFormula>1/COUNTIF(T_sept_dec[CléPasserelle],T_sept_dec[[#This Row],[CléPasserelle]])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328"/>
  <sheetViews>
    <sheetView tabSelected="1" zoomScale="80" zoomScaleNormal="80" zoomScalePageLayoutView="90" workbookViewId="0">
      <pane ySplit="1" topLeftCell="A2" activePane="bottomLeft" state="frozen"/>
      <selection pane="bottomLeft" activeCell="I13" sqref="I13"/>
    </sheetView>
  </sheetViews>
  <sheetFormatPr baseColWidth="10" defaultRowHeight="15" x14ac:dyDescent="0.25"/>
  <cols>
    <col min="1" max="1" width="25" style="6" customWidth="1"/>
    <col min="2" max="2" width="30" style="6" customWidth="1"/>
    <col min="3" max="3" width="15.5703125" style="6" customWidth="1"/>
    <col min="4" max="4" width="17.7109375" style="7" customWidth="1"/>
    <col min="5" max="5" width="7.85546875" style="7" bestFit="1" customWidth="1"/>
    <col min="6" max="6" width="9.28515625" style="7" customWidth="1"/>
    <col min="7" max="7" width="17.7109375" style="7" customWidth="1"/>
    <col min="8" max="8" width="7.85546875" style="7" customWidth="1"/>
    <col min="9" max="9" width="17.7109375" style="7" customWidth="1"/>
    <col min="10" max="10" width="10.140625" style="7" bestFit="1" customWidth="1"/>
    <col min="12" max="12" width="14.28515625" customWidth="1"/>
  </cols>
  <sheetData>
    <row r="1" spans="1:18" s="5" customFormat="1" ht="42.75" customHeight="1" thickBot="1" x14ac:dyDescent="0.4">
      <c r="A1" t="s">
        <v>8</v>
      </c>
      <c r="B1" s="5" t="s">
        <v>19</v>
      </c>
      <c r="C1" s="5" t="s">
        <v>0</v>
      </c>
      <c r="D1" s="36" t="s">
        <v>20</v>
      </c>
      <c r="E1" s="36" t="s">
        <v>21</v>
      </c>
      <c r="F1" s="36" t="s">
        <v>28</v>
      </c>
      <c r="G1" s="36" t="s">
        <v>25</v>
      </c>
      <c r="H1" s="36" t="s">
        <v>23</v>
      </c>
      <c r="I1" s="36" t="s">
        <v>26</v>
      </c>
      <c r="J1" s="36" t="s">
        <v>27</v>
      </c>
      <c r="L1" s="30" t="s">
        <v>7</v>
      </c>
      <c r="M1" s="31"/>
      <c r="N1" s="32"/>
      <c r="Q1" s="5" t="s">
        <v>24</v>
      </c>
      <c r="R1" s="5" t="s">
        <v>16</v>
      </c>
    </row>
    <row r="2" spans="1:18" ht="15.75" thickBot="1" x14ac:dyDescent="0.3">
      <c r="A2" s="6" t="s">
        <v>9</v>
      </c>
      <c r="B2" s="6" t="s">
        <v>15</v>
      </c>
      <c r="C2" s="6">
        <v>25</v>
      </c>
      <c r="D2" s="7" t="str">
        <f>T_sept_dec[[#This Row],[Organisme accueillant]]&amp;T_sept_dec[[#This Row],[Enseignant référent de la classe (Nom Prénom)]]</f>
        <v>ADUPONT Fred</v>
      </c>
      <c r="E2" s="7">
        <f>1/COUNTIF(T_sept_dec[clé],T_sept_dec[[#This Row],[clé]])</f>
        <v>0.5</v>
      </c>
      <c r="F2" s="7">
        <f>1/COUNTIF(T_sept_dec[Enseignant référent de la classe (Nom Prénom)],T_sept_dec[[#This Row],[Enseignant référent de la classe (Nom Prénom)]])</f>
        <v>0.2</v>
      </c>
      <c r="G2" s="7" t="str">
        <f>IF(COUNTIF($Q$2:$Q$5,T_sept_dec[[#This Row],[Organisme accueillant]]),"R_"&amp;T_sept_dec[[#This Row],[Enseignant référent de la classe (Nom Prénom)]],T_sept_dec[[#This Row],[Organisme accueillant]]&amp;"_"&amp;T_sept_dec[[#This Row],[Enseignant référent de la classe (Nom Prénom)]])</f>
        <v>R_DUPONT Fred</v>
      </c>
      <c r="H2" s="7">
        <f>1/COUNTIF(T_sept_dec[CléRéseau],T_sept_dec[[#This Row],[CléRéseau]])</f>
        <v>0.25</v>
      </c>
      <c r="I2" s="7" t="str">
        <f>IF(COUNTIF($R$2:$R$3,T_sept_dec[[#This Row],[Organisme accueillant]]),"passerelle_"&amp;T_sept_dec[[#This Row],[Enseignant référent de la classe (Nom Prénom)]],"")</f>
        <v>passerelle_DUPONT Fred</v>
      </c>
      <c r="J2" s="7">
        <f>1/COUNTIF(T_sept_dec[CléPasserelle],T_sept_dec[[#This Row],[CléPasserelle]])</f>
        <v>0.33333333333333331</v>
      </c>
      <c r="L2" s="4"/>
      <c r="M2" s="3" t="s">
        <v>4</v>
      </c>
      <c r="N2" s="11"/>
      <c r="Q2" s="37" t="s">
        <v>9</v>
      </c>
      <c r="R2" s="37" t="s">
        <v>9</v>
      </c>
    </row>
    <row r="3" spans="1:18" ht="26.25" x14ac:dyDescent="0.25">
      <c r="A3" s="6" t="s">
        <v>10</v>
      </c>
      <c r="B3" s="6" t="s">
        <v>15</v>
      </c>
      <c r="C3" s="6">
        <v>25</v>
      </c>
      <c r="D3" s="7" t="str">
        <f>T_sept_dec[[#This Row],[Organisme accueillant]]&amp;T_sept_dec[[#This Row],[Enseignant référent de la classe (Nom Prénom)]]</f>
        <v>BDUPONT Fred</v>
      </c>
      <c r="E3" s="7">
        <f>1/COUNTIF(T_sept_dec[clé],T_sept_dec[[#This Row],[clé]])</f>
        <v>0.5</v>
      </c>
      <c r="F3" s="7">
        <f>1/COUNTIF(T_sept_dec[Enseignant référent de la classe (Nom Prénom)],T_sept_dec[[#This Row],[Enseignant référent de la classe (Nom Prénom)]])</f>
        <v>0.2</v>
      </c>
      <c r="G3" s="7" t="str">
        <f>IF(COUNTIF($Q$2:$Q$5,T_sept_dec[[#This Row],[Organisme accueillant]]),"R_"&amp;T_sept_dec[[#This Row],[Enseignant référent de la classe (Nom Prénom)]],T_sept_dec[[#This Row],[Organisme accueillant]]&amp;"_"&amp;T_sept_dec[[#This Row],[Enseignant référent de la classe (Nom Prénom)]])</f>
        <v>R_DUPONT Fred</v>
      </c>
      <c r="H3" s="7">
        <f>1/COUNTIF(T_sept_dec[CléRéseau],T_sept_dec[[#This Row],[CléRéseau]])</f>
        <v>0.25</v>
      </c>
      <c r="I3" s="7" t="str">
        <f>IF(COUNTIF($R$2:$R$3,T_sept_dec[[#This Row],[Organisme accueillant]]),"passerelle_"&amp;T_sept_dec[[#This Row],[Enseignant référent de la classe (Nom Prénom)]],"")</f>
        <v/>
      </c>
      <c r="J3" s="7">
        <f>1/COUNTIF(T_sept_dec[CléPasserelle],T_sept_dec[[#This Row],[CléPasserelle]])</f>
        <v>0.25</v>
      </c>
      <c r="L3" s="23" t="s">
        <v>5</v>
      </c>
      <c r="M3" s="1" t="s">
        <v>3</v>
      </c>
      <c r="N3" s="12">
        <f>SUMPRODUCT((LEFT(T_sept_dec[CléRéseau],2)="R_")*T_sept_dec[cptRéseau])</f>
        <v>2</v>
      </c>
      <c r="Q3" s="37" t="s">
        <v>10</v>
      </c>
      <c r="R3" s="37" t="s">
        <v>12</v>
      </c>
    </row>
    <row r="4" spans="1:18" ht="26.25" x14ac:dyDescent="0.25">
      <c r="A4" s="6" t="s">
        <v>11</v>
      </c>
      <c r="B4" s="6" t="s">
        <v>17</v>
      </c>
      <c r="C4" s="6">
        <v>24</v>
      </c>
      <c r="D4" s="7" t="str">
        <f>T_sept_dec[[#This Row],[Organisme accueillant]]&amp;T_sept_dec[[#This Row],[Enseignant référent de la classe (Nom Prénom)]]</f>
        <v>CMARTIN Marie</v>
      </c>
      <c r="E4" s="7">
        <f>1/COUNTIF(T_sept_dec[clé],T_sept_dec[[#This Row],[clé]])</f>
        <v>1</v>
      </c>
      <c r="F4" s="7">
        <f>1/COUNTIF(T_sept_dec[Enseignant référent de la classe (Nom Prénom)],T_sept_dec[[#This Row],[Enseignant référent de la classe (Nom Prénom)]])</f>
        <v>0.5</v>
      </c>
      <c r="G4" s="7" t="str">
        <f>IF(COUNTIF($Q$2:$Q$5,T_sept_dec[[#This Row],[Organisme accueillant]]),"R_"&amp;T_sept_dec[[#This Row],[Enseignant référent de la classe (Nom Prénom)]],T_sept_dec[[#This Row],[Organisme accueillant]]&amp;"_"&amp;T_sept_dec[[#This Row],[Enseignant référent de la classe (Nom Prénom)]])</f>
        <v>R_MARTIN Marie</v>
      </c>
      <c r="H4" s="7">
        <f>1/COUNTIF(T_sept_dec[CléRéseau],T_sept_dec[[#This Row],[CléRéseau]])</f>
        <v>0.5</v>
      </c>
      <c r="I4" s="7" t="str">
        <f>IF(COUNTIF($R$2:$R$3,T_sept_dec[[#This Row],[Organisme accueillant]]),"passerelle_"&amp;T_sept_dec[[#This Row],[Enseignant référent de la classe (Nom Prénom)]],"")</f>
        <v/>
      </c>
      <c r="J4" s="7">
        <f>1/COUNTIF(T_sept_dec[CléPasserelle],T_sept_dec[[#This Row],[CléPasserelle]])</f>
        <v>0.25</v>
      </c>
      <c r="L4" s="21"/>
      <c r="M4" s="2" t="s">
        <v>2</v>
      </c>
      <c r="N4" s="13">
        <f>SUMPRODUCT((LEFT(T_sept_dec[CléRéseau],2)="R_")*T_sept_dec[cptRéseau]*T_sept_dec[Nombre enfants])</f>
        <v>49</v>
      </c>
      <c r="Q4" s="37" t="s">
        <v>11</v>
      </c>
    </row>
    <row r="5" spans="1:18" ht="39.75" thickBot="1" x14ac:dyDescent="0.3">
      <c r="A5" s="6" t="s">
        <v>12</v>
      </c>
      <c r="B5" s="6" t="s">
        <v>15</v>
      </c>
      <c r="C5" s="6">
        <v>25</v>
      </c>
      <c r="D5" s="7" t="str">
        <f>T_sept_dec[[#This Row],[Organisme accueillant]]&amp;T_sept_dec[[#This Row],[Enseignant référent de la classe (Nom Prénom)]]</f>
        <v>EDUPONT Fred</v>
      </c>
      <c r="E5" s="7">
        <f>1/COUNTIF(T_sept_dec[clé],T_sept_dec[[#This Row],[clé]])</f>
        <v>1</v>
      </c>
      <c r="F5" s="7">
        <f>1/COUNTIF(T_sept_dec[Enseignant référent de la classe (Nom Prénom)],T_sept_dec[[#This Row],[Enseignant référent de la classe (Nom Prénom)]])</f>
        <v>0.2</v>
      </c>
      <c r="G5" s="7" t="str">
        <f>IF(COUNTIF($Q$2:$Q$5,T_sept_dec[[#This Row],[Organisme accueillant]]),"R_"&amp;T_sept_dec[[#This Row],[Enseignant référent de la classe (Nom Prénom)]],T_sept_dec[[#This Row],[Organisme accueillant]]&amp;"_"&amp;T_sept_dec[[#This Row],[Enseignant référent de la classe (Nom Prénom)]])</f>
        <v>E_DUPONT Fred</v>
      </c>
      <c r="H5" s="7">
        <f>1/COUNTIF(T_sept_dec[CléRéseau],T_sept_dec[[#This Row],[CléRéseau]])</f>
        <v>1</v>
      </c>
      <c r="I5" s="7" t="str">
        <f>IF(COUNTIF($R$2:$R$3,T_sept_dec[[#This Row],[Organisme accueillant]]),"passerelle_"&amp;T_sept_dec[[#This Row],[Enseignant référent de la classe (Nom Prénom)]],"")</f>
        <v>passerelle_DUPONT Fred</v>
      </c>
      <c r="J5" s="7">
        <f>1/COUNTIF(T_sept_dec[CléPasserelle],T_sept_dec[[#This Row],[CléPasserelle]])</f>
        <v>0.33333333333333331</v>
      </c>
      <c r="L5" s="22"/>
      <c r="M5" s="8" t="s">
        <v>1</v>
      </c>
      <c r="N5" s="10">
        <v>5</v>
      </c>
      <c r="Q5" s="37" t="s">
        <v>13</v>
      </c>
    </row>
    <row r="6" spans="1:18" ht="26.25" x14ac:dyDescent="0.25">
      <c r="A6" s="6" t="s">
        <v>9</v>
      </c>
      <c r="B6" s="6" t="s">
        <v>17</v>
      </c>
      <c r="C6" s="6">
        <v>24</v>
      </c>
      <c r="D6" s="7" t="str">
        <f>T_sept_dec[[#This Row],[Organisme accueillant]]&amp;T_sept_dec[[#This Row],[Enseignant référent de la classe (Nom Prénom)]]</f>
        <v>AMARTIN Marie</v>
      </c>
      <c r="E6" s="7">
        <f>1/COUNTIF(T_sept_dec[clé],T_sept_dec[[#This Row],[clé]])</f>
        <v>1</v>
      </c>
      <c r="F6" s="7">
        <f>1/COUNTIF(T_sept_dec[Enseignant référent de la classe (Nom Prénom)],T_sept_dec[[#This Row],[Enseignant référent de la classe (Nom Prénom)]])</f>
        <v>0.5</v>
      </c>
      <c r="G6" s="7" t="str">
        <f>IF(COUNTIF($Q$2:$Q$5,T_sept_dec[[#This Row],[Organisme accueillant]]),"R_"&amp;T_sept_dec[[#This Row],[Enseignant référent de la classe (Nom Prénom)]],T_sept_dec[[#This Row],[Organisme accueillant]]&amp;"_"&amp;T_sept_dec[[#This Row],[Enseignant référent de la classe (Nom Prénom)]])</f>
        <v>R_MARTIN Marie</v>
      </c>
      <c r="H6" s="7">
        <f>1/COUNTIF(T_sept_dec[CléRéseau],T_sept_dec[[#This Row],[CléRéseau]])</f>
        <v>0.5</v>
      </c>
      <c r="I6" s="7" t="str">
        <f>IF(COUNTIF($R$2:$R$3,T_sept_dec[[#This Row],[Organisme accueillant]]),"passerelle_"&amp;T_sept_dec[[#This Row],[Enseignant référent de la classe (Nom Prénom)]],"")</f>
        <v>passerelle_MARTIN Marie</v>
      </c>
      <c r="J6" s="7">
        <f>1/COUNTIF(T_sept_dec[CléPasserelle],T_sept_dec[[#This Row],[CléPasserelle]])</f>
        <v>1</v>
      </c>
      <c r="L6" s="23" t="s">
        <v>16</v>
      </c>
      <c r="M6" s="1" t="s">
        <v>3</v>
      </c>
      <c r="N6" s="14">
        <f>SUMPRODUCT((T_sept_dec[CléPasserelle]&lt;&gt;"")*T_sept_dec[cptPasserelle])</f>
        <v>1.9999999999999998</v>
      </c>
    </row>
    <row r="7" spans="1:18" ht="26.25" x14ac:dyDescent="0.25">
      <c r="A7" s="6" t="s">
        <v>10</v>
      </c>
      <c r="B7" s="6" t="s">
        <v>15</v>
      </c>
      <c r="C7" s="6">
        <v>25</v>
      </c>
      <c r="D7" s="7" t="str">
        <f>T_sept_dec[[#This Row],[Organisme accueillant]]&amp;T_sept_dec[[#This Row],[Enseignant référent de la classe (Nom Prénom)]]</f>
        <v>BDUPONT Fred</v>
      </c>
      <c r="E7" s="7">
        <f>1/COUNTIF(T_sept_dec[clé],T_sept_dec[[#This Row],[clé]])</f>
        <v>0.5</v>
      </c>
      <c r="F7" s="7">
        <f>1/COUNTIF(T_sept_dec[Enseignant référent de la classe (Nom Prénom)],T_sept_dec[[#This Row],[Enseignant référent de la classe (Nom Prénom)]])</f>
        <v>0.2</v>
      </c>
      <c r="G7" s="7" t="str">
        <f>IF(COUNTIF($Q$2:$Q$5,T_sept_dec[[#This Row],[Organisme accueillant]]),"R_"&amp;T_sept_dec[[#This Row],[Enseignant référent de la classe (Nom Prénom)]],T_sept_dec[[#This Row],[Organisme accueillant]]&amp;"_"&amp;T_sept_dec[[#This Row],[Enseignant référent de la classe (Nom Prénom)]])</f>
        <v>R_DUPONT Fred</v>
      </c>
      <c r="H7" s="7">
        <f>1/COUNTIF(T_sept_dec[CléRéseau],T_sept_dec[[#This Row],[CléRéseau]])</f>
        <v>0.25</v>
      </c>
      <c r="I7" s="7" t="str">
        <f>IF(COUNTIF($R$2:$R$3,T_sept_dec[[#This Row],[Organisme accueillant]]),"passerelle_"&amp;T_sept_dec[[#This Row],[Enseignant référent de la classe (Nom Prénom)]],"")</f>
        <v/>
      </c>
      <c r="J7" s="7">
        <f>1/COUNTIF(T_sept_dec[CléPasserelle],T_sept_dec[[#This Row],[CléPasserelle]])</f>
        <v>0.25</v>
      </c>
      <c r="L7" s="21"/>
      <c r="M7" s="2" t="s">
        <v>2</v>
      </c>
      <c r="N7" s="15">
        <f>SUMPRODUCT((T_sept_dec[CléPasserelle]&lt;&gt;"")*T_sept_dec[cptPasserelle]*T_sept_dec[Nombre enfants])</f>
        <v>49</v>
      </c>
    </row>
    <row r="8" spans="1:18" ht="39.75" thickBot="1" x14ac:dyDescent="0.3">
      <c r="A8" s="6" t="s">
        <v>22</v>
      </c>
      <c r="B8" s="6" t="s">
        <v>18</v>
      </c>
      <c r="C8" s="6">
        <v>25</v>
      </c>
      <c r="D8" s="7" t="str">
        <f>T_sept_dec[[#This Row],[Organisme accueillant]]&amp;T_sept_dec[[#This Row],[Enseignant référent de la classe (Nom Prénom)]]</f>
        <v>FDLTIN Laurie</v>
      </c>
      <c r="E8" s="7">
        <f>1/COUNTIF(T_sept_dec[clé],T_sept_dec[[#This Row],[clé]])</f>
        <v>1</v>
      </c>
      <c r="F8" s="7">
        <f>1/COUNTIF(T_sept_dec[Enseignant référent de la classe (Nom Prénom)],T_sept_dec[[#This Row],[Enseignant référent de la classe (Nom Prénom)]])</f>
        <v>1</v>
      </c>
      <c r="G8" s="7" t="str">
        <f>IF(COUNTIF($Q$2:$Q$5,T_sept_dec[[#This Row],[Organisme accueillant]]),"R_"&amp;T_sept_dec[[#This Row],[Enseignant référent de la classe (Nom Prénom)]],T_sept_dec[[#This Row],[Organisme accueillant]]&amp;"_"&amp;T_sept_dec[[#This Row],[Enseignant référent de la classe (Nom Prénom)]])</f>
        <v>FDL_TIN Laurie</v>
      </c>
      <c r="H8" s="7">
        <f>1/COUNTIF(T_sept_dec[CléRéseau],T_sept_dec[[#This Row],[CléRéseau]])</f>
        <v>1</v>
      </c>
      <c r="I8" s="7" t="str">
        <f>IF(COUNTIF($R$2:$R$3,T_sept_dec[[#This Row],[Organisme accueillant]]),"passerelle_"&amp;T_sept_dec[[#This Row],[Enseignant référent de la classe (Nom Prénom)]],"")</f>
        <v/>
      </c>
      <c r="J8" s="7">
        <f>1/COUNTIF(T_sept_dec[CléPasserelle],T_sept_dec[[#This Row],[CléPasserelle]])</f>
        <v>0.25</v>
      </c>
      <c r="L8" s="22"/>
      <c r="M8" s="8" t="s">
        <v>1</v>
      </c>
      <c r="N8" s="10">
        <v>3</v>
      </c>
    </row>
    <row r="9" spans="1:18" ht="26.25" x14ac:dyDescent="0.25">
      <c r="A9" s="6" t="s">
        <v>9</v>
      </c>
      <c r="B9" s="6" t="s">
        <v>15</v>
      </c>
      <c r="C9" s="6">
        <v>25</v>
      </c>
      <c r="D9" s="33" t="str">
        <f>T_sept_dec[[#This Row],[Organisme accueillant]]&amp;T_sept_dec[[#This Row],[Enseignant référent de la classe (Nom Prénom)]]</f>
        <v>ADUPONT Fred</v>
      </c>
      <c r="E9" s="33">
        <f>1/COUNTIF(T_sept_dec[clé],T_sept_dec[[#This Row],[clé]])</f>
        <v>0.5</v>
      </c>
      <c r="F9" s="33">
        <f>1/COUNTIF(T_sept_dec[Enseignant référent de la classe (Nom Prénom)],T_sept_dec[[#This Row],[Enseignant référent de la classe (Nom Prénom)]])</f>
        <v>0.2</v>
      </c>
      <c r="G9" s="33" t="str">
        <f>IF(COUNTIF($Q$2:$Q$5,T_sept_dec[[#This Row],[Organisme accueillant]]),"R_"&amp;T_sept_dec[[#This Row],[Enseignant référent de la classe (Nom Prénom)]],T_sept_dec[[#This Row],[Organisme accueillant]]&amp;"_"&amp;T_sept_dec[[#This Row],[Enseignant référent de la classe (Nom Prénom)]])</f>
        <v>R_DUPONT Fred</v>
      </c>
      <c r="H9" s="33">
        <f>1/COUNTIF(T_sept_dec[CléRéseau],T_sept_dec[[#This Row],[CléRéseau]])</f>
        <v>0.25</v>
      </c>
      <c r="I9" s="33" t="str">
        <f>IF(COUNTIF($R$2:$R$3,T_sept_dec[[#This Row],[Organisme accueillant]]),"passerelle_"&amp;T_sept_dec[[#This Row],[Enseignant référent de la classe (Nom Prénom)]],"")</f>
        <v>passerelle_DUPONT Fred</v>
      </c>
      <c r="J9" s="7">
        <f>1/COUNTIF(T_sept_dec[CléPasserelle],T_sept_dec[[#This Row],[CléPasserelle]])</f>
        <v>0.33333333333333331</v>
      </c>
      <c r="L9" s="21" t="s">
        <v>22</v>
      </c>
      <c r="M9" s="1" t="s">
        <v>3</v>
      </c>
      <c r="N9" s="16">
        <f>SUMPRODUCT((LEFT(T_sept_dec[CléRéseau],4)="FDL_")*T_sept_dec[cptRéseau])</f>
        <v>1</v>
      </c>
    </row>
    <row r="10" spans="1:18" ht="26.25" x14ac:dyDescent="0.25">
      <c r="L10" s="21"/>
      <c r="M10" s="2" t="s">
        <v>2</v>
      </c>
      <c r="N10" s="17">
        <f>SUMPRODUCT((LEFT(T_sept_dec[CléRéseau],4)="FDL_")*T_sept_dec[cptRéseau]*T_sept_dec[Nombre enfants])</f>
        <v>25</v>
      </c>
    </row>
    <row r="11" spans="1:18" ht="39.75" thickBot="1" x14ac:dyDescent="0.3">
      <c r="L11" s="22"/>
      <c r="M11" s="8" t="s">
        <v>1</v>
      </c>
      <c r="N11" s="18">
        <v>1</v>
      </c>
    </row>
    <row r="12" spans="1:18" ht="27" thickBot="1" x14ac:dyDescent="0.3">
      <c r="L12" s="21" t="s">
        <v>6</v>
      </c>
      <c r="M12" s="1" t="s">
        <v>3</v>
      </c>
      <c r="N12" s="34" t="s">
        <v>29</v>
      </c>
    </row>
    <row r="13" spans="1:18" ht="26.25" x14ac:dyDescent="0.25">
      <c r="L13" s="21"/>
      <c r="M13" s="2" t="s">
        <v>2</v>
      </c>
      <c r="N13" s="35" t="s">
        <v>29</v>
      </c>
    </row>
    <row r="14" spans="1:18" ht="39.75" thickBot="1" x14ac:dyDescent="0.3">
      <c r="L14" s="22"/>
      <c r="M14" s="8" t="s">
        <v>1</v>
      </c>
      <c r="N14" s="10">
        <v>7</v>
      </c>
    </row>
    <row r="16" spans="1:18" ht="15.75" thickBot="1" x14ac:dyDescent="0.3"/>
    <row r="17" spans="12:14" ht="24" thickBot="1" x14ac:dyDescent="0.4">
      <c r="L17" s="27" t="s">
        <v>14</v>
      </c>
      <c r="M17" s="28"/>
      <c r="N17" s="29"/>
    </row>
    <row r="18" spans="12:14" ht="15.75" thickBot="1" x14ac:dyDescent="0.3">
      <c r="L18" s="4"/>
      <c r="M18" s="3" t="s">
        <v>4</v>
      </c>
      <c r="N18" s="11"/>
    </row>
    <row r="19" spans="12:14" ht="26.25" x14ac:dyDescent="0.25">
      <c r="L19" s="23" t="s">
        <v>9</v>
      </c>
      <c r="M19" s="1" t="s">
        <v>3</v>
      </c>
      <c r="N19" s="12">
        <f>SUMIF(T_sept_dec[Organisme accueillant],L19,T_sept_dec[cpt1])</f>
        <v>2</v>
      </c>
    </row>
    <row r="20" spans="12:14" ht="26.25" x14ac:dyDescent="0.25">
      <c r="L20" s="21"/>
      <c r="M20" s="2" t="s">
        <v>2</v>
      </c>
      <c r="N20" s="13">
        <f>SUMPRODUCT((T_sept_dec[Organisme accueillant]=L19)*T_sept_dec[Nombre enfants]*T_sept_dec[cpt1])</f>
        <v>49</v>
      </c>
    </row>
    <row r="21" spans="12:14" ht="39.75" thickBot="1" x14ac:dyDescent="0.3">
      <c r="L21" s="22"/>
      <c r="M21" s="8" t="s">
        <v>1</v>
      </c>
      <c r="N21" s="10">
        <v>2</v>
      </c>
    </row>
    <row r="22" spans="12:14" ht="30.75" customHeight="1" x14ac:dyDescent="0.25">
      <c r="L22" s="24" t="s">
        <v>10</v>
      </c>
      <c r="M22" s="1" t="s">
        <v>3</v>
      </c>
      <c r="N22" s="14">
        <f>SUMIF(T_sept_dec[Organisme accueillant],L22,T_sept_dec[cpt1])</f>
        <v>1</v>
      </c>
    </row>
    <row r="23" spans="12:14" ht="26.25" x14ac:dyDescent="0.25">
      <c r="L23" s="25"/>
      <c r="M23" s="2" t="s">
        <v>2</v>
      </c>
      <c r="N23" s="15">
        <f>SUMPRODUCT((T_sept_dec[Organisme accueillant]=L22)*T_sept_dec[Nombre enfants]*T_sept_dec[cpt1])</f>
        <v>25</v>
      </c>
    </row>
    <row r="24" spans="12:14" ht="39.75" thickBot="1" x14ac:dyDescent="0.3">
      <c r="L24" s="26"/>
      <c r="M24" s="8" t="s">
        <v>1</v>
      </c>
      <c r="N24" s="10">
        <v>2</v>
      </c>
    </row>
    <row r="25" spans="12:14" ht="26.25" x14ac:dyDescent="0.25">
      <c r="L25" s="21" t="s">
        <v>11</v>
      </c>
      <c r="M25" s="1" t="s">
        <v>3</v>
      </c>
      <c r="N25" s="20">
        <f>SUMIF(T_sept_dec[Organisme accueillant],L25,T_sept_dec[cpt1])</f>
        <v>1</v>
      </c>
    </row>
    <row r="26" spans="12:14" ht="26.25" x14ac:dyDescent="0.25">
      <c r="L26" s="21"/>
      <c r="M26" s="2" t="s">
        <v>2</v>
      </c>
      <c r="N26" s="15">
        <f>SUMPRODUCT((T_sept_dec[Organisme accueillant]=L25)*T_sept_dec[Nombre enfants]*T_sept_dec[cpt1])</f>
        <v>24</v>
      </c>
    </row>
    <row r="27" spans="12:14" ht="39.75" thickBot="1" x14ac:dyDescent="0.3">
      <c r="L27" s="22"/>
      <c r="M27" s="8" t="s">
        <v>1</v>
      </c>
      <c r="N27" s="10">
        <v>1</v>
      </c>
    </row>
    <row r="28" spans="12:14" ht="26.25" x14ac:dyDescent="0.25">
      <c r="L28" s="21" t="s">
        <v>13</v>
      </c>
      <c r="M28" s="1" t="s">
        <v>3</v>
      </c>
      <c r="N28" s="20">
        <f>SUMIF(T_sept_dec[Organisme accueillant],L28,T_sept_dec[cpt1])</f>
        <v>0</v>
      </c>
    </row>
    <row r="29" spans="12:14" ht="26.25" x14ac:dyDescent="0.25">
      <c r="L29" s="21"/>
      <c r="M29" s="2" t="s">
        <v>2</v>
      </c>
      <c r="N29" s="15">
        <f>SUMPRODUCT((T_sept_dec[Organisme accueillant]=L28)*T_sept_dec[Nombre enfants]*T_sept_dec[cpt1])</f>
        <v>0</v>
      </c>
    </row>
    <row r="30" spans="12:14" ht="39.75" thickBot="1" x14ac:dyDescent="0.3">
      <c r="L30" s="22"/>
      <c r="M30" s="8" t="s">
        <v>1</v>
      </c>
      <c r="N30" s="10">
        <v>0</v>
      </c>
    </row>
    <row r="31" spans="12:14" ht="26.25" x14ac:dyDescent="0.25">
      <c r="L31" s="21" t="s">
        <v>12</v>
      </c>
      <c r="M31" s="1" t="s">
        <v>3</v>
      </c>
      <c r="N31" s="14">
        <f>SUMIF(T_sept_dec[Organisme accueillant],L31,T_sept_dec[cpt1])</f>
        <v>1</v>
      </c>
    </row>
    <row r="32" spans="12:14" ht="26.25" x14ac:dyDescent="0.25">
      <c r="L32" s="21"/>
      <c r="M32" s="2" t="s">
        <v>2</v>
      </c>
      <c r="N32" s="15">
        <f>SUMPRODUCT((T_sept_dec[Organisme accueillant]=L31)*T_sept_dec[Nombre enfants]*T_sept_dec[cpt1])</f>
        <v>25</v>
      </c>
    </row>
    <row r="33" spans="12:15" ht="39.75" thickBot="1" x14ac:dyDescent="0.3">
      <c r="L33" s="22"/>
      <c r="M33" s="8" t="s">
        <v>1</v>
      </c>
      <c r="N33" s="10">
        <v>1</v>
      </c>
    </row>
    <row r="34" spans="12:15" ht="26.25" x14ac:dyDescent="0.25">
      <c r="L34" s="21" t="s">
        <v>22</v>
      </c>
      <c r="M34" s="1" t="s">
        <v>3</v>
      </c>
      <c r="N34" s="14">
        <f>SUMIF(T_sept_dec[Organisme accueillant],L34,T_sept_dec[cpt1])</f>
        <v>1</v>
      </c>
    </row>
    <row r="35" spans="12:15" ht="26.25" x14ac:dyDescent="0.25">
      <c r="L35" s="21"/>
      <c r="M35" s="2" t="s">
        <v>2</v>
      </c>
      <c r="N35" s="15">
        <f>SUMPRODUCT((T_sept_dec[Organisme accueillant]=L34)*T_sept_dec[Nombre enfants]*T_sept_dec[cpt1])</f>
        <v>25</v>
      </c>
    </row>
    <row r="36" spans="12:15" ht="39.75" thickBot="1" x14ac:dyDescent="0.3">
      <c r="L36" s="22"/>
      <c r="M36" s="8" t="s">
        <v>1</v>
      </c>
      <c r="N36" s="10">
        <v>1</v>
      </c>
    </row>
    <row r="37" spans="12:15" ht="27" thickBot="1" x14ac:dyDescent="0.3">
      <c r="L37" s="21" t="s">
        <v>6</v>
      </c>
      <c r="M37" s="1" t="s">
        <v>3</v>
      </c>
      <c r="N37" s="19">
        <f>SUM(T_sept_dec[cptTotal])</f>
        <v>3</v>
      </c>
      <c r="O37">
        <v>3</v>
      </c>
    </row>
    <row r="38" spans="12:15" ht="26.25" x14ac:dyDescent="0.25">
      <c r="L38" s="21"/>
      <c r="M38" s="2" t="s">
        <v>2</v>
      </c>
      <c r="N38" s="20">
        <f>SUMPRODUCT(T_sept_dec[Nombre enfants]*T_sept_dec[cptTotal])</f>
        <v>74</v>
      </c>
      <c r="O38">
        <v>74</v>
      </c>
    </row>
    <row r="39" spans="12:15" ht="39.75" thickBot="1" x14ac:dyDescent="0.3">
      <c r="L39" s="22"/>
      <c r="M39" s="8" t="s">
        <v>1</v>
      </c>
      <c r="N39" s="10">
        <f>N21+N24+N27+N30+N33+N36</f>
        <v>7</v>
      </c>
    </row>
    <row r="111" ht="15.75" customHeight="1" x14ac:dyDescent="0.25"/>
    <row r="132" spans="1:10" ht="15.75" customHeight="1" x14ac:dyDescent="0.25"/>
    <row r="133" spans="1:10" ht="15" customHeight="1" x14ac:dyDescent="0.25"/>
    <row r="137" spans="1:10" s="9" customFormat="1" x14ac:dyDescent="0.25">
      <c r="A137" s="6"/>
      <c r="B137" s="6"/>
      <c r="C137" s="6"/>
      <c r="D137" s="7"/>
      <c r="E137" s="7"/>
      <c r="F137" s="7"/>
      <c r="G137" s="7"/>
      <c r="H137" s="7"/>
      <c r="I137" s="7"/>
      <c r="J137" s="7"/>
    </row>
    <row r="328" ht="22.5" customHeight="1" x14ac:dyDescent="0.25"/>
  </sheetData>
  <sheetProtection formatCells="0" formatColumns="0" formatRows="0" insertHyperlinks="0" deleteRows="0" sort="0" autoFilter="0" pivotTables="0"/>
  <mergeCells count="13">
    <mergeCell ref="L17:N17"/>
    <mergeCell ref="L1:N1"/>
    <mergeCell ref="L3:L5"/>
    <mergeCell ref="L6:L8"/>
    <mergeCell ref="L9:L11"/>
    <mergeCell ref="L12:L14"/>
    <mergeCell ref="L37:L39"/>
    <mergeCell ref="L19:L21"/>
    <mergeCell ref="L22:L24"/>
    <mergeCell ref="L25:L27"/>
    <mergeCell ref="L28:L30"/>
    <mergeCell ref="L31:L33"/>
    <mergeCell ref="L34:L36"/>
  </mergeCells>
  <dataValidations disablePrompts="1" count="1">
    <dataValidation type="list" showInputMessage="1" showErrorMessage="1" sqref="A2:A1048576">
      <formula1>#REF!</formula1>
    </dataValidation>
  </dataValidations>
  <pageMargins left="0.7" right="0.7" top="0.75" bottom="0.75" header="0.3" footer="0.3"/>
  <pageSetup paperSize="9" scale="10" orientation="landscape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Company>Ville de Villeurbanne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Camille</dc:creator>
  <cp:lastModifiedBy>Eric</cp:lastModifiedBy>
  <cp:lastPrinted>2018-05-31T16:20:07Z</cp:lastPrinted>
  <dcterms:created xsi:type="dcterms:W3CDTF">2016-06-09T07:52:05Z</dcterms:created>
  <dcterms:modified xsi:type="dcterms:W3CDTF">2018-08-01T12:46:42Z</dcterms:modified>
</cp:coreProperties>
</file>