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A Test RÉGULIER" sheetId="4" r:id="rId1"/>
    <sheet name="Feuil1" sheetId="1" r:id="rId2"/>
    <sheet name="Feuil2" sheetId="2" r:id="rId3"/>
    <sheet name="Feuil3" sheetId="3" r:id="rId4"/>
  </sheets>
  <definedNames>
    <definedName name="_xlnm._FilterDatabase" localSheetId="0">'A Test RÉGULIER'!$B$2:$W$3</definedName>
    <definedName name="_xlnm.Print_Titles" localSheetId="0">'A Test RÉGULIER'!$1:$2</definedName>
    <definedName name="_xlnm.Print_Area" localSheetId="0">'A Test RÉGULIER'!$A$1:$Z$61</definedName>
  </definedNames>
  <calcPr calcId="145621"/>
</workbook>
</file>

<file path=xl/calcChain.xml><?xml version="1.0" encoding="utf-8"?>
<calcChain xmlns="http://schemas.openxmlformats.org/spreadsheetml/2006/main">
  <c r="F3" i="4" l="1"/>
  <c r="H3" i="4"/>
  <c r="I3" i="4"/>
  <c r="J3" i="4"/>
  <c r="K3" i="4"/>
  <c r="L3" i="4"/>
  <c r="T3" i="4"/>
  <c r="U3" i="4"/>
  <c r="V3" i="4"/>
  <c r="W3" i="4"/>
  <c r="X3" i="4"/>
  <c r="Y3" i="4"/>
  <c r="Z3" i="4"/>
  <c r="F4" i="4"/>
  <c r="H4" i="4"/>
  <c r="I4" i="4"/>
  <c r="J4" i="4"/>
  <c r="K4" i="4"/>
  <c r="L4" i="4"/>
  <c r="T4" i="4"/>
  <c r="U4" i="4"/>
  <c r="V4" i="4"/>
  <c r="W4" i="4"/>
  <c r="X4" i="4"/>
  <c r="Y4" i="4"/>
  <c r="Z4" i="4"/>
  <c r="F5" i="4"/>
  <c r="H5" i="4"/>
  <c r="I5" i="4"/>
  <c r="J5" i="4"/>
  <c r="K5" i="4"/>
  <c r="L5" i="4"/>
  <c r="T5" i="4"/>
  <c r="U5" i="4"/>
  <c r="V5" i="4"/>
  <c r="W5" i="4"/>
  <c r="X5" i="4"/>
  <c r="Y5" i="4"/>
  <c r="Z5" i="4"/>
  <c r="F6" i="4"/>
  <c r="H6" i="4"/>
  <c r="I6" i="4"/>
  <c r="J6" i="4"/>
  <c r="K6" i="4"/>
  <c r="L6" i="4"/>
  <c r="T6" i="4"/>
  <c r="U6" i="4"/>
  <c r="V6" i="4"/>
  <c r="W6" i="4"/>
  <c r="X6" i="4"/>
  <c r="Y6" i="4"/>
  <c r="Z6" i="4"/>
  <c r="F7" i="4"/>
  <c r="H7" i="4"/>
  <c r="I7" i="4"/>
  <c r="J7" i="4"/>
  <c r="K7" i="4"/>
  <c r="L7" i="4"/>
  <c r="T7" i="4"/>
  <c r="U7" i="4"/>
  <c r="V7" i="4"/>
  <c r="W7" i="4"/>
  <c r="X7" i="4"/>
  <c r="Y7" i="4"/>
  <c r="Z7" i="4"/>
  <c r="F8" i="4"/>
  <c r="H8" i="4"/>
  <c r="I8" i="4"/>
  <c r="J8" i="4"/>
  <c r="K8" i="4"/>
  <c r="L8" i="4"/>
  <c r="T8" i="4"/>
  <c r="U8" i="4"/>
  <c r="V8" i="4"/>
  <c r="W8" i="4"/>
  <c r="X8" i="4"/>
  <c r="Y8" i="4"/>
  <c r="Z8" i="4"/>
  <c r="F9" i="4"/>
  <c r="H9" i="4"/>
  <c r="I9" i="4"/>
  <c r="J9" i="4"/>
  <c r="K9" i="4"/>
  <c r="L9" i="4"/>
  <c r="T9" i="4"/>
  <c r="U9" i="4"/>
  <c r="V9" i="4"/>
  <c r="W9" i="4"/>
  <c r="X9" i="4"/>
  <c r="Y9" i="4"/>
  <c r="Z9" i="4"/>
  <c r="F10" i="4"/>
  <c r="H10" i="4"/>
  <c r="I10" i="4"/>
  <c r="J10" i="4"/>
  <c r="K10" i="4"/>
  <c r="L10" i="4"/>
  <c r="T10" i="4"/>
  <c r="U10" i="4"/>
  <c r="V10" i="4"/>
  <c r="W10" i="4"/>
  <c r="X10" i="4"/>
  <c r="Y10" i="4"/>
  <c r="Z10" i="4"/>
  <c r="F11" i="4"/>
  <c r="H11" i="4"/>
  <c r="I11" i="4"/>
  <c r="J11" i="4"/>
  <c r="K11" i="4"/>
  <c r="L11" i="4"/>
  <c r="T11" i="4"/>
  <c r="U11" i="4"/>
  <c r="V11" i="4"/>
  <c r="W11" i="4"/>
  <c r="X11" i="4"/>
  <c r="Y11" i="4"/>
  <c r="Z11" i="4"/>
  <c r="F12" i="4"/>
  <c r="H12" i="4"/>
  <c r="I12" i="4"/>
  <c r="J12" i="4"/>
  <c r="K12" i="4"/>
  <c r="L12" i="4"/>
  <c r="T12" i="4"/>
  <c r="U12" i="4"/>
  <c r="V12" i="4"/>
  <c r="W12" i="4"/>
  <c r="X12" i="4"/>
  <c r="Y12" i="4"/>
  <c r="Z12" i="4"/>
  <c r="F13" i="4"/>
  <c r="H13" i="4"/>
  <c r="I13" i="4"/>
  <c r="J13" i="4"/>
  <c r="K13" i="4"/>
  <c r="L13" i="4"/>
  <c r="T13" i="4"/>
  <c r="U13" i="4"/>
  <c r="V13" i="4"/>
  <c r="W13" i="4"/>
  <c r="X13" i="4"/>
  <c r="Y13" i="4"/>
  <c r="Z13" i="4"/>
  <c r="F14" i="4"/>
  <c r="H14" i="4"/>
  <c r="I14" i="4"/>
  <c r="J14" i="4"/>
  <c r="K14" i="4"/>
  <c r="L14" i="4"/>
  <c r="T14" i="4"/>
  <c r="U14" i="4"/>
  <c r="V14" i="4"/>
  <c r="W14" i="4"/>
  <c r="X14" i="4"/>
  <c r="Y14" i="4"/>
  <c r="Z14" i="4"/>
  <c r="F15" i="4"/>
  <c r="H15" i="4"/>
  <c r="I15" i="4"/>
  <c r="J15" i="4"/>
  <c r="K15" i="4"/>
  <c r="L15" i="4"/>
  <c r="T15" i="4"/>
  <c r="U15" i="4"/>
  <c r="V15" i="4"/>
  <c r="W15" i="4"/>
  <c r="X15" i="4"/>
  <c r="Y15" i="4"/>
  <c r="Z15" i="4"/>
  <c r="F16" i="4"/>
  <c r="H16" i="4"/>
  <c r="I16" i="4"/>
  <c r="J16" i="4"/>
  <c r="K16" i="4"/>
  <c r="L16" i="4"/>
  <c r="T16" i="4"/>
  <c r="U16" i="4"/>
  <c r="V16" i="4"/>
  <c r="W16" i="4"/>
  <c r="X16" i="4"/>
  <c r="Y16" i="4"/>
  <c r="Z16" i="4"/>
  <c r="F17" i="4"/>
  <c r="H17" i="4"/>
  <c r="I17" i="4"/>
  <c r="J17" i="4"/>
  <c r="K17" i="4"/>
  <c r="L17" i="4"/>
  <c r="T17" i="4"/>
  <c r="U17" i="4"/>
  <c r="V17" i="4"/>
  <c r="W17" i="4"/>
  <c r="X17" i="4"/>
  <c r="Y17" i="4"/>
  <c r="Z17" i="4"/>
  <c r="F18" i="4"/>
  <c r="H18" i="4"/>
  <c r="I18" i="4"/>
  <c r="J18" i="4"/>
  <c r="K18" i="4"/>
  <c r="L18" i="4"/>
  <c r="T18" i="4"/>
  <c r="U18" i="4"/>
  <c r="V18" i="4"/>
  <c r="W18" i="4"/>
  <c r="X18" i="4"/>
  <c r="Y18" i="4"/>
  <c r="Z18" i="4"/>
  <c r="F19" i="4"/>
  <c r="H19" i="4"/>
  <c r="I19" i="4"/>
  <c r="J19" i="4"/>
  <c r="K19" i="4"/>
  <c r="L19" i="4"/>
  <c r="T19" i="4"/>
  <c r="U19" i="4"/>
  <c r="V19" i="4"/>
  <c r="W19" i="4"/>
  <c r="X19" i="4"/>
  <c r="Y19" i="4"/>
  <c r="Z19" i="4"/>
  <c r="F20" i="4"/>
  <c r="H20" i="4"/>
  <c r="I20" i="4"/>
  <c r="J20" i="4"/>
  <c r="K20" i="4"/>
  <c r="L20" i="4"/>
  <c r="T20" i="4"/>
  <c r="E53" i="4" s="1"/>
  <c r="U20" i="4"/>
  <c r="V20" i="4"/>
  <c r="W20" i="4"/>
  <c r="X20" i="4"/>
  <c r="Y20" i="4"/>
  <c r="Z20" i="4"/>
  <c r="F21" i="4"/>
  <c r="H21" i="4"/>
  <c r="I21" i="4"/>
  <c r="J21" i="4"/>
  <c r="K21" i="4"/>
  <c r="L21" i="4"/>
  <c r="T21" i="4"/>
  <c r="U21" i="4"/>
  <c r="V21" i="4"/>
  <c r="W21" i="4"/>
  <c r="X21" i="4"/>
  <c r="Y21" i="4"/>
  <c r="Z21" i="4"/>
  <c r="F22" i="4"/>
  <c r="H22" i="4"/>
  <c r="I22" i="4"/>
  <c r="J22" i="4"/>
  <c r="K22" i="4"/>
  <c r="L22" i="4"/>
  <c r="T22" i="4"/>
  <c r="U22" i="4"/>
  <c r="V22" i="4"/>
  <c r="W22" i="4"/>
  <c r="X22" i="4"/>
  <c r="Y22" i="4"/>
  <c r="Z22" i="4"/>
  <c r="F23" i="4"/>
  <c r="H23" i="4"/>
  <c r="I23" i="4"/>
  <c r="J23" i="4"/>
  <c r="K23" i="4"/>
  <c r="L23" i="4"/>
  <c r="T23" i="4"/>
  <c r="U23" i="4"/>
  <c r="V23" i="4"/>
  <c r="W23" i="4"/>
  <c r="X23" i="4"/>
  <c r="Y23" i="4"/>
  <c r="Z23" i="4"/>
  <c r="D29" i="4"/>
  <c r="E29" i="4" s="1"/>
  <c r="E31" i="4"/>
  <c r="E33" i="4"/>
  <c r="E65" i="4"/>
  <c r="E51" i="4" s="1"/>
  <c r="E37" i="4" l="1"/>
  <c r="E45" i="4"/>
  <c r="E67" i="4"/>
  <c r="E59" i="4" s="1"/>
  <c r="E27" i="4"/>
  <c r="E63" i="4"/>
  <c r="E61" i="4" s="1"/>
  <c r="E57" i="4"/>
  <c r="E43" i="4"/>
  <c r="E35" i="4"/>
  <c r="E39" i="4"/>
  <c r="E55" i="4"/>
  <c r="E41" i="4"/>
  <c r="E49" i="4"/>
  <c r="E47" i="4"/>
</calcChain>
</file>

<file path=xl/comments1.xml><?xml version="1.0" encoding="utf-8"?>
<comments xmlns="http://schemas.openxmlformats.org/spreadsheetml/2006/main">
  <authors>
    <author>Louise Vezina</author>
  </authors>
  <commentList>
    <comment ref="M17" authorId="0">
      <text>
        <r>
          <rPr>
            <b/>
            <sz val="9"/>
            <color indexed="81"/>
            <rFont val="Tahoma"/>
            <family val="2"/>
          </rPr>
          <t>Louise Vezina:</t>
        </r>
        <r>
          <rPr>
            <sz val="9"/>
            <color indexed="81"/>
            <rFont val="Tahoma"/>
            <family val="2"/>
          </rPr>
          <t xml:space="preserve">
je voudrais retrouvé la largueur inscrit en E dans la colonne M mais j'ai besoin d'avoir
 &lt; 10
&gt;10.1&lt;12
&gt;12.1&lt;14
&gt;=14</t>
        </r>
      </text>
    </comment>
    <comment ref="N17" authorId="0">
      <text>
        <r>
          <rPr>
            <b/>
            <sz val="9"/>
            <color indexed="81"/>
            <rFont val="Tahoma"/>
            <family val="2"/>
          </rPr>
          <t>Louise Vezina:</t>
        </r>
        <r>
          <rPr>
            <sz val="9"/>
            <color indexed="81"/>
            <rFont val="Tahoma"/>
            <family val="2"/>
          </rPr>
          <t xml:space="preserve">
Même chose cellule N
&gt;80.1&lt;90
&gt;90.1&lt;100
&gt;100.1&lt;120
&gt;120.1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>Louise Vezina:</t>
        </r>
        <r>
          <rPr>
            <sz val="9"/>
            <color indexed="81"/>
            <rFont val="Tahoma"/>
            <family val="2"/>
          </rPr>
          <t xml:space="preserve">
Même chose cellule O
&gt;13.6&lt;14
&gt;14.1&lt;15
&gt;15.1&lt;15.6
&gt;15.7</t>
        </r>
      </text>
    </comment>
    <comment ref="P17" authorId="0">
      <text>
        <r>
          <rPr>
            <b/>
            <sz val="9"/>
            <color indexed="81"/>
            <rFont val="Tahoma"/>
            <family val="2"/>
          </rPr>
          <t xml:space="preserve">Louise Vezina:
</t>
        </r>
        <r>
          <rPr>
            <sz val="9"/>
            <color indexed="81"/>
            <rFont val="Tahoma"/>
            <family val="2"/>
          </rPr>
          <t>cellule P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Même chose seulement 
&gt;80 000&lt;140.000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Louise Vezina:</t>
        </r>
        <r>
          <rPr>
            <sz val="9"/>
            <color indexed="81"/>
            <rFont val="Tahoma"/>
            <family val="2"/>
          </rPr>
          <t xml:space="preserve">
Dans cette cellule Q je voudrais retrouvé la letter de référence
A est pour  &lt; 10
B est pour  &gt;10.1&lt;12
C est pour  &gt;12.1&lt;14
D est pour  &gt;=14
</t>
        </r>
      </text>
    </comment>
    <comment ref="R17" authorId="0">
      <text>
        <r>
          <rPr>
            <b/>
            <sz val="9"/>
            <color indexed="81"/>
            <rFont val="Tahoma"/>
            <family val="2"/>
          </rPr>
          <t>Louise Vezina:</t>
        </r>
        <r>
          <rPr>
            <sz val="9"/>
            <color indexed="81"/>
            <rFont val="Tahoma"/>
            <family val="2"/>
          </rPr>
          <t xml:space="preserve">
Même chose pour cellule R
A est pour &gt;80.1&lt;90
B est pour &gt;90.1&lt;100
C est pour &gt;100.1&lt;120
D est pour &gt;120.1</t>
        </r>
      </text>
    </comment>
    <comment ref="S17" authorId="0">
      <text>
        <r>
          <rPr>
            <b/>
            <sz val="9"/>
            <color indexed="81"/>
            <rFont val="Tahoma"/>
            <family val="2"/>
          </rPr>
          <t>Louise Vezina:</t>
        </r>
        <r>
          <rPr>
            <sz val="9"/>
            <color indexed="81"/>
            <rFont val="Tahoma"/>
            <family val="2"/>
          </rPr>
          <t xml:space="preserve">
Même chose cellule S
A est pour &gt;13.6&lt;14
B est pour &gt;14.1&lt;15
C est pour &gt;15.1&lt;15.6
D est pour &gt;15.7</t>
        </r>
      </text>
    </comment>
  </commentList>
</comments>
</file>

<file path=xl/sharedStrings.xml><?xml version="1.0" encoding="utf-8"?>
<sst xmlns="http://schemas.openxmlformats.org/spreadsheetml/2006/main" count="97" uniqueCount="75">
  <si>
    <t>Ville</t>
  </si>
  <si>
    <t>Super load</t>
  </si>
  <si>
    <t>Attente</t>
  </si>
  <si>
    <t>Attente chargement</t>
  </si>
  <si>
    <t>Travail de ville</t>
  </si>
  <si>
    <t>Douane</t>
  </si>
  <si>
    <t>Twic</t>
  </si>
  <si>
    <t>Prime New York</t>
  </si>
  <si>
    <t>Superperload</t>
  </si>
  <si>
    <t>Prime Surdimention 12' et plus</t>
  </si>
  <si>
    <t>Prime Surdimention 12' et moin</t>
  </si>
  <si>
    <t>Arrêt obligatoir 36h</t>
  </si>
  <si>
    <t>Jour de semains sans chargement spécialisé</t>
  </si>
  <si>
    <t>Jour de semaine avec chargement spécialisé</t>
  </si>
  <si>
    <t>Arrêt journée de fin semaine</t>
  </si>
  <si>
    <t>Arrêt journée de semaine</t>
  </si>
  <si>
    <t>journée non complète</t>
  </si>
  <si>
    <t>Over size kilométrage +10'</t>
  </si>
  <si>
    <t>Over size kilométrage -10'</t>
  </si>
  <si>
    <t>Kilométrage milles</t>
  </si>
  <si>
    <t>Contact</t>
  </si>
  <si>
    <t xml:space="preserve">commentaire </t>
  </si>
  <si>
    <t xml:space="preserve">Déconnexion
</t>
  </si>
  <si>
    <t>1385 South Oakwood Avenue, Geneseo, IL, 61254, United States</t>
  </si>
  <si>
    <t xml:space="preserve">(3) Fin travail
</t>
  </si>
  <si>
    <t xml:space="preserve">(4) Pause
Note (optionelle):$50,00  +$ 50,00 for today  $140,00 pour demain 
</t>
  </si>
  <si>
    <t/>
  </si>
  <si>
    <t xml:space="preserve">(67) Photo
No commande:115388
PHOTO 1:Cliquer ici pour telecharger 
PHOTO 2:Cliquer ici pour telecharger 
PHOTO 3:Cliquer ici pour telecharger 
PHOTO 4:Cliquer ici pour telecharger 
PHOTO 5:Cliquer ici pour telecharger 
PHOTO 6:Cliquer ici pour telecharger 
</t>
  </si>
  <si>
    <t xml:space="preserve">(4) Pause
</t>
  </si>
  <si>
    <t xml:space="preserve">(-) Conduite
</t>
  </si>
  <si>
    <t>1315 Morton Drive, East Moline, IL, 61244, United States</t>
  </si>
  <si>
    <t xml:space="preserve">(23) Oversize 12'+
No commande:115388
Nom du client:Agritex
TRAVAIL À L'HEURE:NON
CHARGER:OUI
ATTELER:OUI
TOILE:NON
TWIC:Fals
PRIME N.Y:Fals
Hauteur pi-po:13.06
Largeur pi-po:11.11
Longueur pi-po:77.00
Poids:100000
# Du véhicule de l'escort:0
Conducteur escorte:o
Nombre d'escorte:0
ODOMÈTRE:1559626.93
</t>
  </si>
  <si>
    <t>1101 Morton Drive, East Moline, IL, 61244, United States</t>
  </si>
  <si>
    <t>615 13th Street, East Moline, IL, 61244, United States</t>
  </si>
  <si>
    <t xml:space="preserve"> Interstate 80, Tiffin, IA, 52340, United States</t>
  </si>
  <si>
    <t xml:space="preserve">(-) Service
</t>
  </si>
  <si>
    <t>3311 Adventureland Drive, Altoona, IA, 50009, United States</t>
  </si>
  <si>
    <t>3231 Adventureland Drive, Altoona, IA, 50009, United States</t>
  </si>
  <si>
    <t>6450 Northeast Industry Drive, Des Moines, IA, 50313, United States</t>
  </si>
  <si>
    <t xml:space="preserve">(40) R.D.S
EQUIPMENT_NAME:20233
</t>
  </si>
  <si>
    <t>1675 Northeast 64th Way, Des Moines, IA, 50313, United States</t>
  </si>
  <si>
    <t xml:space="preserve">(40) R.D.S
VEHICLE_NO:200996
</t>
  </si>
  <si>
    <t xml:space="preserve">Certification des HDS
</t>
  </si>
  <si>
    <t xml:space="preserve">(69) Terminer
</t>
  </si>
  <si>
    <t xml:space="preserve">(51) Décharger
No commande:115270
VOYAGE:Régulier
Nom du client:Almac
TOILE:NON
TWIC:Fals
PRIME N.Y:Fals
Transport de matière dangereuse:False
Signature B/L:Non
ODOMÈTRE:1559332.32
</t>
  </si>
  <si>
    <t xml:space="preserve">
</t>
  </si>
  <si>
    <t>(km)</t>
  </si>
  <si>
    <t>(hh:mm:ss)</t>
  </si>
  <si>
    <t>(jj/mm/aaaa hh:mm)</t>
  </si>
  <si>
    <t>ARRÊT DE JOUR SANS CHARGEMENT SPÉCIALISÉ</t>
  </si>
  <si>
    <t>ARRÊT DE JOUR AVEC CHARGEMENT SPÉCIALISÉ</t>
  </si>
  <si>
    <t>ARRÊT JOURNÉE DE SEMAINE</t>
  </si>
  <si>
    <t>ARRÊT CONPLET- JOURNÉE DE FIN DE SEMAINE</t>
  </si>
  <si>
    <t>ARRÊT JOURNÉE NON-COMPLÈTE</t>
  </si>
  <si>
    <t>PRIME NEW YORK</t>
  </si>
  <si>
    <t>poids</t>
  </si>
  <si>
    <t>hauteur</t>
  </si>
  <si>
    <t>Longueur</t>
  </si>
  <si>
    <t>Largeure</t>
  </si>
  <si>
    <t>TWICK</t>
  </si>
  <si>
    <t>CONTACTS</t>
  </si>
  <si>
    <t>Transport explosif</t>
  </si>
  <si>
    <t>DOUANES</t>
  </si>
  <si>
    <t>SUPERLOAD (HEURE)</t>
  </si>
  <si>
    <t>ATTENTE (HEURE)</t>
  </si>
  <si>
    <t>Activité</t>
  </si>
  <si>
    <t>lieu</t>
  </si>
  <si>
    <t>ODOMÈTRE</t>
  </si>
  <si>
    <t>TEMPS</t>
  </si>
  <si>
    <t>DATE /  HEURES</t>
  </si>
  <si>
    <t>16-06-2018</t>
  </si>
  <si>
    <t>10-06-2018</t>
  </si>
  <si>
    <t>Test</t>
  </si>
  <si>
    <t>catégorie hauteur</t>
  </si>
  <si>
    <t>catégorie longueur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</si>
</sst>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)\ _$_ ;_ * \(#,##0\)\ _$_ ;_ * &quot;-&quot;_)\ _$_ ;_ @_ "/>
    <numFmt numFmtId="43" formatCode="_ * #,##0.00_)\ _$_ ;_ * \(#,##0.00\)\ _$_ ;_ * &quot;-&quot;??_)\ _$_ ;_ @_ "/>
    <numFmt numFmtId="164" formatCode="dd/mm/yyyy\ hh:mm"/>
    <numFmt numFmtId="165" formatCode="h:mm;@"/>
    <numFmt numFmtId="166" formatCode="[h]:mm"/>
    <numFmt numFmtId="167" formatCode="#,##0.00\ _$"/>
    <numFmt numFmtId="168" formatCode="0.0"/>
    <numFmt numFmtId="170" formatCode="dd/mm/yy;@"/>
  </numFmts>
  <fonts count="16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name val="Calibri"/>
      <family val="2"/>
    </font>
    <font>
      <i/>
      <sz val="14"/>
      <name val="Calibri"/>
      <family val="2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41">
    <xf numFmtId="0" fontId="0" fillId="0" borderId="0" xfId="0"/>
    <xf numFmtId="164" fontId="0" fillId="0" borderId="0" xfId="0" applyNumberFormat="1" applyBorder="1"/>
    <xf numFmtId="0" fontId="0" fillId="0" borderId="0" xfId="0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41" fontId="2" fillId="0" borderId="0" xfId="0" applyNumberFormat="1" applyFont="1" applyFill="1" applyAlignment="1">
      <alignment horizontal="center"/>
    </xf>
    <xf numFmtId="2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1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center"/>
    </xf>
    <xf numFmtId="41" fontId="3" fillId="0" borderId="6" xfId="0" applyNumberFormat="1" applyFont="1" applyBorder="1" applyAlignment="1">
      <alignment horizontal="left" vertical="center"/>
    </xf>
    <xf numFmtId="41" fontId="3" fillId="0" borderId="5" xfId="0" applyNumberFormat="1" applyFont="1" applyBorder="1" applyAlignment="1">
      <alignment horizontal="left" vertical="center"/>
    </xf>
    <xf numFmtId="41" fontId="3" fillId="0" borderId="0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41" fontId="2" fillId="0" borderId="1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1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1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left"/>
    </xf>
    <xf numFmtId="41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8" fontId="3" fillId="0" borderId="1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8" fontId="3" fillId="0" borderId="1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left" wrapText="1"/>
    </xf>
    <xf numFmtId="168" fontId="3" fillId="0" borderId="0" xfId="0" applyNumberFormat="1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12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5" fontId="0" fillId="0" borderId="0" xfId="0" applyNumberFormat="1" applyFont="1" applyFill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2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horizontal="left" wrapText="1"/>
    </xf>
    <xf numFmtId="22" fontId="0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vertical="top" wrapText="1"/>
    </xf>
    <xf numFmtId="0" fontId="0" fillId="0" borderId="0" xfId="0" applyAlignment="1">
      <alignment wrapText="1"/>
    </xf>
    <xf numFmtId="41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1" fontId="1" fillId="0" borderId="0" xfId="0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165" fontId="1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168" fontId="0" fillId="0" borderId="0" xfId="0" applyNumberFormat="1" applyFill="1" applyBorder="1" applyAlignment="1">
      <alignment horizontal="right" wrapText="1"/>
    </xf>
    <xf numFmtId="2" fontId="0" fillId="0" borderId="0" xfId="0" applyNumberFormat="1" applyBorder="1" applyAlignment="1">
      <alignment horizontal="right" wrapText="1"/>
    </xf>
    <xf numFmtId="165" fontId="0" fillId="0" borderId="0" xfId="0" applyNumberFormat="1" applyBorder="1" applyAlignment="1">
      <alignment horizontal="left" wrapText="1"/>
    </xf>
    <xf numFmtId="2" fontId="0" fillId="0" borderId="0" xfId="0" applyNumberFormat="1" applyBorder="1" applyAlignment="1">
      <alignment horizontal="center" wrapText="1"/>
    </xf>
    <xf numFmtId="0" fontId="5" fillId="0" borderId="0" xfId="0" applyFont="1"/>
    <xf numFmtId="0" fontId="4" fillId="0" borderId="8" xfId="0" applyFont="1" applyBorder="1" applyAlignment="1">
      <alignment wrapText="1"/>
    </xf>
    <xf numFmtId="41" fontId="1" fillId="0" borderId="8" xfId="0" applyNumberFormat="1" applyFont="1" applyFill="1" applyBorder="1" applyAlignment="1">
      <alignment horizontal="center" wrapText="1"/>
    </xf>
    <xf numFmtId="41" fontId="1" fillId="0" borderId="8" xfId="0" applyNumberFormat="1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165" fontId="1" fillId="0" borderId="8" xfId="0" applyNumberFormat="1" applyFont="1" applyFill="1" applyBorder="1" applyAlignment="1">
      <alignment wrapText="1"/>
    </xf>
    <xf numFmtId="165" fontId="1" fillId="0" borderId="8" xfId="0" applyNumberFormat="1" applyFont="1" applyFill="1" applyBorder="1" applyAlignment="1">
      <alignment horizontal="center" wrapText="1"/>
    </xf>
    <xf numFmtId="0" fontId="6" fillId="0" borderId="13" xfId="0" applyFont="1" applyBorder="1" applyAlignment="1">
      <alignment vertical="top" wrapText="1"/>
    </xf>
    <xf numFmtId="0" fontId="6" fillId="0" borderId="13" xfId="0" applyFont="1" applyBorder="1" applyAlignment="1">
      <alignment vertical="top"/>
    </xf>
    <xf numFmtId="164" fontId="6" fillId="0" borderId="13" xfId="0" applyNumberFormat="1" applyFont="1" applyBorder="1" applyAlignment="1">
      <alignment vertical="top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vertical="top"/>
    </xf>
    <xf numFmtId="168" fontId="5" fillId="0" borderId="13" xfId="0" applyNumberFormat="1" applyFont="1" applyBorder="1" applyAlignment="1">
      <alignment horizontal="left" vertical="top"/>
    </xf>
    <xf numFmtId="46" fontId="5" fillId="0" borderId="13" xfId="0" applyNumberFormat="1" applyFont="1" applyBorder="1" applyAlignment="1">
      <alignment horizontal="left" vertical="top"/>
    </xf>
    <xf numFmtId="164" fontId="5" fillId="0" borderId="13" xfId="0" applyNumberFormat="1" applyFont="1" applyBorder="1" applyAlignment="1">
      <alignment vertical="top"/>
    </xf>
    <xf numFmtId="168" fontId="0" fillId="0" borderId="8" xfId="0" applyNumberFormat="1" applyFill="1" applyBorder="1" applyAlignment="1">
      <alignment horizontal="right" wrapText="1"/>
    </xf>
    <xf numFmtId="2" fontId="0" fillId="0" borderId="8" xfId="0" applyNumberFormat="1" applyBorder="1" applyAlignment="1">
      <alignment horizontal="right" wrapText="1"/>
    </xf>
    <xf numFmtId="165" fontId="0" fillId="0" borderId="8" xfId="0" applyNumberFormat="1" applyBorder="1" applyAlignment="1">
      <alignment horizontal="left" wrapText="1"/>
    </xf>
    <xf numFmtId="2" fontId="0" fillId="0" borderId="8" xfId="0" applyNumberFormat="1" applyBorder="1" applyAlignment="1">
      <alignment horizontal="center" wrapText="1"/>
    </xf>
    <xf numFmtId="22" fontId="7" fillId="0" borderId="8" xfId="0" applyNumberFormat="1" applyFont="1" applyFill="1" applyBorder="1" applyAlignment="1">
      <alignment horizontal="center" textRotation="90"/>
    </xf>
    <xf numFmtId="0" fontId="8" fillId="0" borderId="8" xfId="0" applyFont="1" applyFill="1" applyBorder="1" applyAlignment="1">
      <alignment textRotation="90" wrapText="1"/>
    </xf>
    <xf numFmtId="22" fontId="7" fillId="0" borderId="8" xfId="0" applyNumberFormat="1" applyFont="1" applyFill="1" applyBorder="1" applyAlignment="1">
      <alignment horizontal="center" textRotation="90" wrapText="1"/>
    </xf>
    <xf numFmtId="0" fontId="7" fillId="0" borderId="8" xfId="0" applyFont="1" applyFill="1" applyBorder="1" applyAlignment="1">
      <alignment horizontal="center" textRotation="90" wrapText="1"/>
    </xf>
    <xf numFmtId="0" fontId="7" fillId="0" borderId="0" xfId="0" applyFont="1" applyFill="1" applyAlignment="1">
      <alignment textRotation="90"/>
    </xf>
    <xf numFmtId="0" fontId="7" fillId="0" borderId="8" xfId="0" applyFont="1" applyFill="1" applyBorder="1" applyAlignment="1">
      <alignment horizontal="center" textRotation="90"/>
    </xf>
    <xf numFmtId="21" fontId="7" fillId="0" borderId="8" xfId="0" applyNumberFormat="1" applyFont="1" applyFill="1" applyBorder="1" applyAlignment="1">
      <alignment horizontal="center" textRotation="90" wrapText="1"/>
    </xf>
    <xf numFmtId="165" fontId="4" fillId="0" borderId="8" xfId="0" applyNumberFormat="1" applyFont="1" applyFill="1" applyBorder="1" applyAlignment="1">
      <alignment horizontal="center" textRotation="90"/>
    </xf>
    <xf numFmtId="41" fontId="4" fillId="0" borderId="8" xfId="0" applyNumberFormat="1" applyFont="1" applyFill="1" applyBorder="1" applyAlignment="1">
      <alignment horizontal="center" textRotation="90"/>
    </xf>
    <xf numFmtId="0" fontId="10" fillId="0" borderId="8" xfId="1" applyFont="1" applyBorder="1" applyAlignment="1">
      <alignment horizontal="center" textRotation="90"/>
    </xf>
    <xf numFmtId="22" fontId="4" fillId="0" borderId="8" xfId="0" applyNumberFormat="1" applyFont="1" applyFill="1" applyBorder="1" applyAlignment="1">
      <alignment horizontal="center" textRotation="90" wrapText="1"/>
    </xf>
    <xf numFmtId="0" fontId="11" fillId="0" borderId="0" xfId="0" applyFont="1"/>
    <xf numFmtId="164" fontId="11" fillId="0" borderId="0" xfId="0" applyNumberFormat="1" applyFont="1" applyBorder="1"/>
    <xf numFmtId="0" fontId="11" fillId="0" borderId="0" xfId="0" applyFont="1" applyBorder="1"/>
    <xf numFmtId="15" fontId="1" fillId="0" borderId="12" xfId="0" applyNumberFormat="1" applyFont="1" applyFill="1" applyBorder="1" applyAlignment="1">
      <alignment horizontal="center"/>
    </xf>
    <xf numFmtId="15" fontId="1" fillId="0" borderId="12" xfId="0" applyNumberFormat="1" applyFont="1" applyFill="1" applyBorder="1" applyAlignment="1"/>
    <xf numFmtId="170" fontId="1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0" fontId="1" fillId="0" borderId="12" xfId="0" applyNumberFormat="1" applyFont="1" applyBorder="1" applyAlignment="1">
      <alignment horizontal="center"/>
    </xf>
    <xf numFmtId="20" fontId="12" fillId="0" borderId="0" xfId="0" applyNumberFormat="1" applyFont="1" applyFill="1" applyAlignment="1">
      <alignment horizontal="center"/>
    </xf>
    <xf numFmtId="0" fontId="11" fillId="0" borderId="12" xfId="0" applyFont="1" applyBorder="1" applyAlignment="1">
      <alignment horizontal="center"/>
    </xf>
    <xf numFmtId="41" fontId="1" fillId="2" borderId="8" xfId="0" applyNumberFormat="1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5" fillId="2" borderId="13" xfId="0" applyFont="1" applyFill="1" applyBorder="1" applyAlignment="1">
      <alignment vertical="top" wrapText="1"/>
    </xf>
  </cellXfs>
  <cellStyles count="12">
    <cellStyle name="Normal" xfId="0" builtinId="0"/>
    <cellStyle name="Normal 2" xfId="2"/>
    <cellStyle name="Normal 3" xfId="1"/>
    <cellStyle name="Normal 4" xfId="3"/>
    <cellStyle name="Normal 5" xfId="4"/>
    <cellStyle name="Normal 5 2" xfId="5"/>
    <cellStyle name="Normal 5 2 2" xfId="6"/>
    <cellStyle name="Normal 5 3" xfId="7"/>
    <cellStyle name="Normal 6" xfId="8"/>
    <cellStyle name="Normal 6 2" xfId="9"/>
    <cellStyle name="Normal 7" xfId="10"/>
    <cellStyle name="Normal 7 2" xfId="11"/>
  </cellStyles>
  <dxfs count="20"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7"/>
  <dimension ref="A1:Z277"/>
  <sheetViews>
    <sheetView tabSelected="1" view="pageBreakPreview" zoomScaleNormal="100" zoomScaleSheetLayoutView="100" workbookViewId="0">
      <pane ySplit="2" topLeftCell="A15" activePane="bottomLeft" state="frozen"/>
      <selection activeCell="U30" sqref="U30"/>
      <selection pane="bottomLeft" activeCell="AB17" sqref="AB17"/>
    </sheetView>
  </sheetViews>
  <sheetFormatPr baseColWidth="10" defaultRowHeight="21" x14ac:dyDescent="0.35"/>
  <cols>
    <col min="1" max="1" width="16.140625" style="11" customWidth="1"/>
    <col min="2" max="2" width="7.85546875" style="10" customWidth="1"/>
    <col min="3" max="3" width="7.28515625" style="9" customWidth="1"/>
    <col min="4" max="4" width="27.28515625" style="9" customWidth="1"/>
    <col min="5" max="5" width="27.5703125" style="9" customWidth="1"/>
    <col min="6" max="6" width="7.140625" style="6" customWidth="1"/>
    <col min="7" max="8" width="7.140625" style="8" customWidth="1"/>
    <col min="9" max="9" width="5.7109375" style="7" customWidth="1"/>
    <col min="10" max="10" width="5.7109375" style="6" customWidth="1"/>
    <col min="11" max="11" width="5.7109375" style="7" customWidth="1"/>
    <col min="12" max="12" width="5.7109375" style="6" customWidth="1"/>
    <col min="13" max="13" width="4.85546875" style="6" bestFit="1" customWidth="1"/>
    <col min="14" max="16" width="4.85546875" style="6" customWidth="1"/>
    <col min="17" max="17" width="6.42578125" style="6" customWidth="1"/>
    <col min="18" max="19" width="6.7109375" style="6" customWidth="1"/>
    <col min="20" max="20" width="5.7109375" style="5" customWidth="1"/>
    <col min="21" max="21" width="5.7109375" style="4" customWidth="1"/>
    <col min="22" max="22" width="6" style="4" customWidth="1"/>
    <col min="23" max="23" width="6.42578125" style="4" customWidth="1"/>
    <col min="24" max="24" width="7.85546875" style="3" customWidth="1"/>
    <col min="25" max="25" width="8.85546875" style="2" customWidth="1"/>
    <col min="26" max="26" width="4.7109375" style="1" customWidth="1"/>
  </cols>
  <sheetData>
    <row r="1" spans="1:26" s="128" customFormat="1" ht="29.25" customHeight="1" x14ac:dyDescent="0.4">
      <c r="A1" s="137" t="s">
        <v>72</v>
      </c>
      <c r="B1" s="137"/>
      <c r="C1" s="137"/>
      <c r="D1" s="137"/>
      <c r="E1" s="136">
        <v>8.3333333333333329E-2</v>
      </c>
      <c r="F1" s="135" t="s">
        <v>71</v>
      </c>
      <c r="G1" s="135"/>
      <c r="H1" s="135"/>
      <c r="I1" s="134"/>
      <c r="J1" s="133" t="s">
        <v>70</v>
      </c>
      <c r="K1" s="133"/>
      <c r="L1" s="133"/>
      <c r="M1" s="132"/>
      <c r="N1" s="132"/>
      <c r="O1" s="132"/>
      <c r="P1" s="132"/>
      <c r="Q1" s="132"/>
      <c r="R1" s="132"/>
      <c r="S1" s="132"/>
      <c r="T1" s="132"/>
      <c r="U1" s="132"/>
      <c r="V1" s="131"/>
      <c r="W1" s="131"/>
      <c r="X1" s="131"/>
      <c r="Y1" s="130"/>
      <c r="Z1" s="129"/>
    </row>
    <row r="2" spans="1:26" ht="124.5" customHeight="1" x14ac:dyDescent="0.25">
      <c r="A2" s="127" t="s">
        <v>69</v>
      </c>
      <c r="B2" s="126" t="s">
        <v>68</v>
      </c>
      <c r="C2" s="125" t="s">
        <v>67</v>
      </c>
      <c r="D2" s="125" t="s">
        <v>66</v>
      </c>
      <c r="E2" s="124" t="s">
        <v>65</v>
      </c>
      <c r="F2" s="123" t="s">
        <v>64</v>
      </c>
      <c r="G2" s="119" t="s">
        <v>63</v>
      </c>
      <c r="H2" s="119" t="s">
        <v>4</v>
      </c>
      <c r="I2" s="122" t="s">
        <v>62</v>
      </c>
      <c r="J2" s="119" t="s">
        <v>61</v>
      </c>
      <c r="K2" s="122" t="s">
        <v>60</v>
      </c>
      <c r="L2" s="119" t="s">
        <v>59</v>
      </c>
      <c r="M2" s="119" t="s">
        <v>58</v>
      </c>
      <c r="N2" s="119" t="s">
        <v>57</v>
      </c>
      <c r="O2" s="121" t="s">
        <v>56</v>
      </c>
      <c r="P2" s="119" t="s">
        <v>55</v>
      </c>
      <c r="Q2" s="119" t="s">
        <v>73</v>
      </c>
      <c r="R2" s="119" t="s">
        <v>74</v>
      </c>
      <c r="S2" s="119" t="s">
        <v>73</v>
      </c>
      <c r="T2" s="120" t="s">
        <v>54</v>
      </c>
      <c r="U2" s="119" t="s">
        <v>53</v>
      </c>
      <c r="V2" s="119" t="s">
        <v>52</v>
      </c>
      <c r="W2" s="119" t="s">
        <v>51</v>
      </c>
      <c r="X2" s="118" t="s">
        <v>50</v>
      </c>
      <c r="Y2" s="118" t="s">
        <v>49</v>
      </c>
      <c r="Z2" s="117" t="s">
        <v>11</v>
      </c>
    </row>
    <row r="3" spans="1:26" s="73" customFormat="1" ht="18.75" x14ac:dyDescent="0.3">
      <c r="A3" s="116"/>
      <c r="B3" s="115"/>
      <c r="C3" s="114"/>
      <c r="D3" s="113"/>
      <c r="E3" s="108"/>
      <c r="F3" s="104" t="str">
        <f>IF(ISERROR(SEARCH("ATTENTE",E3)),"",$B3)</f>
        <v/>
      </c>
      <c r="G3" s="103"/>
      <c r="H3" s="100" t="str">
        <f>IF(ISERROR(SEARCH("superload",E3)),"",1)</f>
        <v/>
      </c>
      <c r="I3" s="100" t="str">
        <f>IF(ISERROR(SEARCH("Douane",E3)),"",1)</f>
        <v/>
      </c>
      <c r="J3" s="102" t="str">
        <f>IF(ISERROR(SEARCH("transport explosif",E3)),"",1)</f>
        <v/>
      </c>
      <c r="K3" s="100">
        <f>IF(COUNTIF(E3,"*toile:oui*"),1,0)+IF(COUNTIF(E3,"*charger*"),1,0)+IF(COUNTIF(E3,"*déchargr*"),1,0)+IF(COUNTIF(E3,"*CHARGÉ:TRUE*"),1,0)+IF(COUNTIF(E3,"*CHARGÉ:TRUE*"),1,0)+IF(COUNTIF(E3,"*Photo*"),0,0)</f>
        <v>0</v>
      </c>
      <c r="L3" s="101" t="str">
        <f>IF(ISERROR(SEARCH("TWIC:True",E3)),"",1)</f>
        <v/>
      </c>
      <c r="M3" s="138"/>
      <c r="N3" s="138"/>
      <c r="O3" s="138"/>
      <c r="P3" s="138"/>
      <c r="Q3" s="139"/>
      <c r="R3" s="139"/>
      <c r="S3" s="139"/>
      <c r="T3" s="100" t="str">
        <f>IF(ISERROR(SEARCH("PRIME N.Y:True",E3)),"",1)</f>
        <v/>
      </c>
      <c r="U3" s="100">
        <f>IF(AND(A3&lt;=550,A3&gt;12),1,0)</f>
        <v>0</v>
      </c>
      <c r="V3" s="100" t="str">
        <f>IF(ISERROR(SEARCH("Fin de semaine",E3)),"",1)</f>
        <v/>
      </c>
      <c r="W3" s="100" t="str">
        <f>IF(ISERROR(SEARCH("1 Journée complète semaine",E3)),"",1)</f>
        <v/>
      </c>
      <c r="X3" s="100" t="str">
        <f>IF(ISERROR(SEARCH("Jour de semaine avec chargement spécialisé",E3)),"",1)</f>
        <v/>
      </c>
      <c r="Y3" s="99" t="str">
        <f>IF(ISERROR(SEARCH("Jour de semains sans chargement spécialisé",E3)),"",1)</f>
        <v/>
      </c>
      <c r="Z3" s="99" t="str">
        <f>IF(ISERROR(SEARCH("Arrêt obligatoir (36H)",E3)),"",1)</f>
        <v/>
      </c>
    </row>
    <row r="4" spans="1:26" s="98" customFormat="1" ht="25.5" x14ac:dyDescent="0.3">
      <c r="A4" s="109" t="s">
        <v>48</v>
      </c>
      <c r="B4" s="109" t="s">
        <v>47</v>
      </c>
      <c r="C4" s="109" t="s">
        <v>46</v>
      </c>
      <c r="D4" s="109"/>
      <c r="E4" s="108" t="s">
        <v>45</v>
      </c>
      <c r="F4" s="104" t="str">
        <f>IF(ISERROR(SEARCH("ATTENTE",E4)),"",$B4)</f>
        <v/>
      </c>
      <c r="G4" s="103"/>
      <c r="H4" s="100" t="str">
        <f>IF(ISERROR(SEARCH("superload",E4)),"",1)</f>
        <v/>
      </c>
      <c r="I4" s="100" t="str">
        <f>IF(ISERROR(SEARCH("Douane",E4)),"",1)</f>
        <v/>
      </c>
      <c r="J4" s="102" t="str">
        <f>IF(ISERROR(SEARCH("transport explosif",E4)),"",1)</f>
        <v/>
      </c>
      <c r="K4" s="100">
        <f>IF(COUNTIF(E4,"*toile:oui*"),1,0)+IF(COUNTIF(E4,"*charger*"),1,0)+IF(COUNTIF(E4,"*déchargr*"),1,0)+IF(COUNTIF(E4,"*CHARGÉ:TRUE*"),1,0)+IF(COUNTIF(E4,"*CHARGÉ:TRUE*"),1,0)+IF(COUNTIF(E4,"*Photo*"),0,0)</f>
        <v>0</v>
      </c>
      <c r="L4" s="101" t="str">
        <f>IF(ISERROR(SEARCH("TWIC:True",E4)),"",1)</f>
        <v/>
      </c>
      <c r="M4" s="138"/>
      <c r="N4" s="138"/>
      <c r="O4" s="138"/>
      <c r="P4" s="138"/>
      <c r="Q4" s="139"/>
      <c r="R4" s="139"/>
      <c r="S4" s="139"/>
      <c r="T4" s="100" t="str">
        <f>IF(ISERROR(SEARCH("PRIME N.Y:True",E4)),"",1)</f>
        <v/>
      </c>
      <c r="U4" s="100">
        <f>IF(AND(A4&lt;=550,A4&gt;12),1,0)</f>
        <v>0</v>
      </c>
      <c r="V4" s="100" t="str">
        <f>IF(ISERROR(SEARCH("Fin de semaine",E4)),"",1)</f>
        <v/>
      </c>
      <c r="W4" s="100" t="str">
        <f>IF(ISERROR(SEARCH("1 Journée complète semaine",E4)),"",1)</f>
        <v/>
      </c>
      <c r="X4" s="100" t="str">
        <f>IF(ISERROR(SEARCH("Jour de semaine avec chargement spécialisé",E4)),"",1)</f>
        <v/>
      </c>
      <c r="Y4" s="99" t="str">
        <f>IF(ISERROR(SEARCH("Jour de semains sans chargement spécialisé",E4)),"",1)</f>
        <v/>
      </c>
      <c r="Z4" s="99" t="str">
        <f>IF(ISERROR(SEARCH("Arrêt obligatoir (36H)",E4)),"",1)</f>
        <v/>
      </c>
    </row>
    <row r="5" spans="1:26" s="98" customFormat="1" ht="25.5" x14ac:dyDescent="0.3">
      <c r="A5" s="112">
        <v>43284.297071759298</v>
      </c>
      <c r="B5" s="111">
        <v>8.43865740740741E-2</v>
      </c>
      <c r="C5" s="110">
        <v>0.10000000009313199</v>
      </c>
      <c r="D5" s="109" t="s">
        <v>40</v>
      </c>
      <c r="E5" s="108" t="s">
        <v>28</v>
      </c>
      <c r="F5" s="104" t="str">
        <f>IF(ISERROR(SEARCH("ATTENTE",E5)),"",$B5)</f>
        <v/>
      </c>
      <c r="G5" s="103"/>
      <c r="H5" s="100" t="str">
        <f>IF(ISERROR(SEARCH("superload",E5)),"",1)</f>
        <v/>
      </c>
      <c r="I5" s="100" t="str">
        <f>IF(ISERROR(SEARCH("Douane",E5)),"",1)</f>
        <v/>
      </c>
      <c r="J5" s="102" t="str">
        <f>IF(ISERROR(SEARCH("transport explosif",E5)),"",1)</f>
        <v/>
      </c>
      <c r="K5" s="100">
        <f>IF(COUNTIF(E5,"*toile:oui*"),1,0)+IF(COUNTIF(E5,"*charger*"),1,0)+IF(COUNTIF(E5,"*déchargr*"),1,0)+IF(COUNTIF(E5,"*CHARGÉ:TRUE*"),1,0)+IF(COUNTIF(E5,"*CHARGÉ:TRUE*"),1,0)+IF(COUNTIF(E5,"*Photo*"),0,0)</f>
        <v>0</v>
      </c>
      <c r="L5" s="101" t="str">
        <f>IF(ISERROR(SEARCH("TWIC:True",E5)),"",1)</f>
        <v/>
      </c>
      <c r="M5" s="138"/>
      <c r="N5" s="138"/>
      <c r="O5" s="138"/>
      <c r="P5" s="138"/>
      <c r="Q5" s="139"/>
      <c r="R5" s="139"/>
      <c r="S5" s="139"/>
      <c r="T5" s="100" t="str">
        <f>IF(ISERROR(SEARCH("PRIME N.Y:True",E5)),"",1)</f>
        <v/>
      </c>
      <c r="U5" s="100">
        <f>IF(AND(A5&lt;=550,A5&gt;12),1,0)</f>
        <v>0</v>
      </c>
      <c r="V5" s="100" t="str">
        <f>IF(ISERROR(SEARCH("Fin de semaine",E5)),"",1)</f>
        <v/>
      </c>
      <c r="W5" s="100" t="str">
        <f>IF(ISERROR(SEARCH("1 Journée complète semaine",E5)),"",1)</f>
        <v/>
      </c>
      <c r="X5" s="100" t="str">
        <f>IF(ISERROR(SEARCH("Jour de semaine avec chargement spécialisé",E5)),"",1)</f>
        <v/>
      </c>
      <c r="Y5" s="99" t="str">
        <f>IF(ISERROR(SEARCH("Jour de semains sans chargement spécialisé",E5)),"",1)</f>
        <v/>
      </c>
      <c r="Z5" s="99" t="str">
        <f>IF(ISERROR(SEARCH("Arrêt obligatoir (36H)",E5)),"",1)</f>
        <v/>
      </c>
    </row>
    <row r="6" spans="1:26" s="98" customFormat="1" ht="153" x14ac:dyDescent="0.3">
      <c r="A6" s="112">
        <v>43284.381458333301</v>
      </c>
      <c r="B6" s="111">
        <v>1.0648148148148099E-2</v>
      </c>
      <c r="C6" s="110">
        <v>9.99999998603016E-2</v>
      </c>
      <c r="D6" s="109" t="s">
        <v>40</v>
      </c>
      <c r="E6" s="108" t="s">
        <v>44</v>
      </c>
      <c r="F6" s="104" t="str">
        <f>IF(ISERROR(SEARCH("ATTENTE",E6)),"",$B6)</f>
        <v/>
      </c>
      <c r="G6" s="103"/>
      <c r="H6" s="100" t="str">
        <f>IF(ISERROR(SEARCH("superload",E6)),"",1)</f>
        <v/>
      </c>
      <c r="I6" s="100" t="str">
        <f>IF(ISERROR(SEARCH("Douane",E6)),"",1)</f>
        <v/>
      </c>
      <c r="J6" s="102" t="str">
        <f>IF(ISERROR(SEARCH("transport explosif",E6)),"",1)</f>
        <v/>
      </c>
      <c r="K6" s="100">
        <f>IF(COUNTIF(E6,"*toile:oui*"),1,0)+IF(COUNTIF(E6,"*charger*"),1,0)+IF(COUNTIF(E6,"*déchargr*"),1,0)+IF(COUNTIF(E6,"*CHARGÉ:TRUE*"),1,0)+IF(COUNTIF(E6,"*CHARGÉ:TRUE*"),1,0)+IF(COUNTIF(E6,"*Photo*"),0,0)</f>
        <v>1</v>
      </c>
      <c r="L6" s="101" t="str">
        <f>IF(ISERROR(SEARCH("TWIC:True",E6)),"",1)</f>
        <v/>
      </c>
      <c r="M6" s="138"/>
      <c r="N6" s="138"/>
      <c r="O6" s="138"/>
      <c r="P6" s="138"/>
      <c r="Q6" s="139"/>
      <c r="R6" s="139"/>
      <c r="S6" s="139"/>
      <c r="T6" s="100" t="str">
        <f>IF(ISERROR(SEARCH("PRIME N.Y:True",E6)),"",1)</f>
        <v/>
      </c>
      <c r="U6" s="100">
        <f>IF(AND(A6&lt;=550,A6&gt;12),1,0)</f>
        <v>0</v>
      </c>
      <c r="V6" s="100" t="str">
        <f>IF(ISERROR(SEARCH("Fin de semaine",E6)),"",1)</f>
        <v/>
      </c>
      <c r="W6" s="100" t="str">
        <f>IF(ISERROR(SEARCH("1 Journée complète semaine",E6)),"",1)</f>
        <v/>
      </c>
      <c r="X6" s="100" t="str">
        <f>IF(ISERROR(SEARCH("Jour de semaine avec chargement spécialisé",E6)),"",1)</f>
        <v/>
      </c>
      <c r="Y6" s="99" t="str">
        <f>IF(ISERROR(SEARCH("Jour de semains sans chargement spécialisé",E6)),"",1)</f>
        <v/>
      </c>
      <c r="Z6" s="99" t="str">
        <f>IF(ISERROR(SEARCH("Arrêt obligatoir (36H)",E6)),"",1)</f>
        <v/>
      </c>
    </row>
    <row r="7" spans="1:26" s="98" customFormat="1" ht="25.5" x14ac:dyDescent="0.3">
      <c r="A7" s="107">
        <v>43284.3819097222</v>
      </c>
      <c r="B7" s="106"/>
      <c r="C7" s="106"/>
      <c r="D7" s="106" t="s">
        <v>40</v>
      </c>
      <c r="E7" s="105" t="s">
        <v>43</v>
      </c>
      <c r="F7" s="104" t="str">
        <f>IF(ISERROR(SEARCH("ATTENTE",E7)),"",$B7)</f>
        <v/>
      </c>
      <c r="G7" s="103"/>
      <c r="H7" s="100" t="str">
        <f>IF(ISERROR(SEARCH("superload",E7)),"",1)</f>
        <v/>
      </c>
      <c r="I7" s="100" t="str">
        <f>IF(ISERROR(SEARCH("Douane",E7)),"",1)</f>
        <v/>
      </c>
      <c r="J7" s="102" t="str">
        <f>IF(ISERROR(SEARCH("transport explosif",E7)),"",1)</f>
        <v/>
      </c>
      <c r="K7" s="100">
        <f>IF(COUNTIF(E7,"*toile:oui*"),1,0)+IF(COUNTIF(E7,"*charger*"),1,0)+IF(COUNTIF(E7,"*déchargr*"),1,0)+IF(COUNTIF(E7,"*CHARGÉ:TRUE*"),1,0)+IF(COUNTIF(E7,"*CHARGÉ:TRUE*"),1,0)+IF(COUNTIF(E7,"*Photo*"),0,0)</f>
        <v>0</v>
      </c>
      <c r="L7" s="101" t="str">
        <f>IF(ISERROR(SEARCH("TWIC:True",E7)),"",1)</f>
        <v/>
      </c>
      <c r="M7" s="138"/>
      <c r="N7" s="138"/>
      <c r="O7" s="138"/>
      <c r="P7" s="138"/>
      <c r="Q7" s="139"/>
      <c r="R7" s="139"/>
      <c r="S7" s="139"/>
      <c r="T7" s="100" t="str">
        <f>IF(ISERROR(SEARCH("PRIME N.Y:True",E7)),"",1)</f>
        <v/>
      </c>
      <c r="U7" s="100">
        <f>IF(AND(A7&lt;=550,A7&gt;12),1,0)</f>
        <v>0</v>
      </c>
      <c r="V7" s="100" t="str">
        <f>IF(ISERROR(SEARCH("Fin de semaine",E7)),"",1)</f>
        <v/>
      </c>
      <c r="W7" s="100" t="str">
        <f>IF(ISERROR(SEARCH("1 Journée complète semaine",E7)),"",1)</f>
        <v/>
      </c>
      <c r="X7" s="100" t="str">
        <f>IF(ISERROR(SEARCH("Jour de semaine avec chargement spécialisé",E7)),"",1)</f>
        <v/>
      </c>
      <c r="Y7" s="99" t="str">
        <f>IF(ISERROR(SEARCH("Jour de semains sans chargement spécialisé",E7)),"",1)</f>
        <v/>
      </c>
      <c r="Z7" s="99" t="str">
        <f>IF(ISERROR(SEARCH("Arrêt obligatoir (36H)",E7)),"",1)</f>
        <v/>
      </c>
    </row>
    <row r="8" spans="1:26" s="98" customFormat="1" ht="25.5" x14ac:dyDescent="0.3">
      <c r="A8" s="107">
        <v>43284.382110613398</v>
      </c>
      <c r="B8" s="106"/>
      <c r="C8" s="106"/>
      <c r="D8" s="106" t="s">
        <v>40</v>
      </c>
      <c r="E8" s="105" t="s">
        <v>42</v>
      </c>
      <c r="F8" s="104" t="str">
        <f>IF(ISERROR(SEARCH("ATTENTE",E8)),"",$B8)</f>
        <v/>
      </c>
      <c r="G8" s="103"/>
      <c r="H8" s="100" t="str">
        <f>IF(ISERROR(SEARCH("superload",E8)),"",1)</f>
        <v/>
      </c>
      <c r="I8" s="100" t="str">
        <f>IF(ISERROR(SEARCH("Douane",E8)),"",1)</f>
        <v/>
      </c>
      <c r="J8" s="102" t="str">
        <f>IF(ISERROR(SEARCH("transport explosif",E8)),"",1)</f>
        <v/>
      </c>
      <c r="K8" s="100">
        <f>IF(COUNTIF(E8,"*toile:oui*"),1,0)+IF(COUNTIF(E8,"*charger*"),1,0)+IF(COUNTIF(E8,"*déchargr*"),1,0)+IF(COUNTIF(E8,"*CHARGÉ:TRUE*"),1,0)+IF(COUNTIF(E8,"*CHARGÉ:TRUE*"),1,0)+IF(COUNTIF(E8,"*Photo*"),0,0)</f>
        <v>0</v>
      </c>
      <c r="L8" s="101" t="str">
        <f>IF(ISERROR(SEARCH("TWIC:True",E8)),"",1)</f>
        <v/>
      </c>
      <c r="M8" s="138"/>
      <c r="N8" s="138"/>
      <c r="O8" s="138"/>
      <c r="P8" s="138"/>
      <c r="Q8" s="139"/>
      <c r="R8" s="139"/>
      <c r="S8" s="139"/>
      <c r="T8" s="100" t="str">
        <f>IF(ISERROR(SEARCH("PRIME N.Y:True",E8)),"",1)</f>
        <v/>
      </c>
      <c r="U8" s="100">
        <f>IF(AND(A8&lt;=550,A8&gt;12),1,0)</f>
        <v>0</v>
      </c>
      <c r="V8" s="100" t="str">
        <f>IF(ISERROR(SEARCH("Fin de semaine",E8)),"",1)</f>
        <v/>
      </c>
      <c r="W8" s="100" t="str">
        <f>IF(ISERROR(SEARCH("1 Journée complète semaine",E8)),"",1)</f>
        <v/>
      </c>
      <c r="X8" s="100" t="str">
        <f>IF(ISERROR(SEARCH("Jour de semaine avec chargement spécialisé",E8)),"",1)</f>
        <v/>
      </c>
      <c r="Y8" s="99" t="str">
        <f>IF(ISERROR(SEARCH("Jour de semains sans chargement spécialisé",E8)),"",1)</f>
        <v/>
      </c>
      <c r="Z8" s="99" t="str">
        <f>IF(ISERROR(SEARCH("Arrêt obligatoir (36H)",E8)),"",1)</f>
        <v/>
      </c>
    </row>
    <row r="9" spans="1:26" s="98" customFormat="1" ht="38.25" x14ac:dyDescent="0.3">
      <c r="A9" s="112">
        <v>43284.3921064815</v>
      </c>
      <c r="B9" s="111">
        <v>2.0833333333333299E-4</v>
      </c>
      <c r="C9" s="109" t="s">
        <v>26</v>
      </c>
      <c r="D9" s="109" t="s">
        <v>40</v>
      </c>
      <c r="E9" s="108" t="s">
        <v>41</v>
      </c>
      <c r="F9" s="104" t="str">
        <f>IF(ISERROR(SEARCH("ATTENTE",E9)),"",$B9)</f>
        <v/>
      </c>
      <c r="G9" s="103"/>
      <c r="H9" s="100" t="str">
        <f>IF(ISERROR(SEARCH("superload",E9)),"",1)</f>
        <v/>
      </c>
      <c r="I9" s="100" t="str">
        <f>IF(ISERROR(SEARCH("Douane",E9)),"",1)</f>
        <v/>
      </c>
      <c r="J9" s="102" t="str">
        <f>IF(ISERROR(SEARCH("transport explosif",E9)),"",1)</f>
        <v/>
      </c>
      <c r="K9" s="100">
        <f>IF(COUNTIF(E9,"*toile:oui*"),1,0)+IF(COUNTIF(E9,"*charger*"),1,0)+IF(COUNTIF(E9,"*déchargr*"),1,0)+IF(COUNTIF(E9,"*CHARGÉ:TRUE*"),1,0)+IF(COUNTIF(E9,"*CHARGÉ:TRUE*"),1,0)+IF(COUNTIF(E9,"*Photo*"),0,0)</f>
        <v>0</v>
      </c>
      <c r="L9" s="101" t="str">
        <f>IF(ISERROR(SEARCH("TWIC:True",E9)),"",1)</f>
        <v/>
      </c>
      <c r="M9" s="138"/>
      <c r="N9" s="138"/>
      <c r="O9" s="138"/>
      <c r="P9" s="138"/>
      <c r="Q9" s="139"/>
      <c r="R9" s="139"/>
      <c r="S9" s="139"/>
      <c r="T9" s="100" t="str">
        <f>IF(ISERROR(SEARCH("PRIME N.Y:True",E9)),"",1)</f>
        <v/>
      </c>
      <c r="U9" s="100">
        <f>IF(AND(A9&lt;=550,A9&gt;12),1,0)</f>
        <v>0</v>
      </c>
      <c r="V9" s="100" t="str">
        <f>IF(ISERROR(SEARCH("Fin de semaine",E9)),"",1)</f>
        <v/>
      </c>
      <c r="W9" s="100" t="str">
        <f>IF(ISERROR(SEARCH("1 Journée complète semaine",E9)),"",1)</f>
        <v/>
      </c>
      <c r="X9" s="100" t="str">
        <f>IF(ISERROR(SEARCH("Jour de semaine avec chargement spécialisé",E9)),"",1)</f>
        <v/>
      </c>
      <c r="Y9" s="99" t="str">
        <f>IF(ISERROR(SEARCH("Jour de semains sans chargement spécialisé",E9)),"",1)</f>
        <v/>
      </c>
      <c r="Z9" s="99" t="str">
        <f>IF(ISERROR(SEARCH("Arrêt obligatoir (36H)",E9)),"",1)</f>
        <v/>
      </c>
    </row>
    <row r="10" spans="1:26" s="98" customFormat="1" ht="38.25" x14ac:dyDescent="0.3">
      <c r="A10" s="112">
        <v>43284.392314814802</v>
      </c>
      <c r="B10" s="111">
        <v>1.6261574074074098E-2</v>
      </c>
      <c r="C10" s="110">
        <v>0.30000000004656602</v>
      </c>
      <c r="D10" s="109" t="s">
        <v>40</v>
      </c>
      <c r="E10" s="108" t="s">
        <v>39</v>
      </c>
      <c r="F10" s="104" t="str">
        <f>IF(ISERROR(SEARCH("ATTENTE",E10)),"",$B10)</f>
        <v/>
      </c>
      <c r="G10" s="103"/>
      <c r="H10" s="100" t="str">
        <f>IF(ISERROR(SEARCH("superload",E10)),"",1)</f>
        <v/>
      </c>
      <c r="I10" s="100" t="str">
        <f>IF(ISERROR(SEARCH("Douane",E10)),"",1)</f>
        <v/>
      </c>
      <c r="J10" s="102" t="str">
        <f>IF(ISERROR(SEARCH("transport explosif",E10)),"",1)</f>
        <v/>
      </c>
      <c r="K10" s="100">
        <f>IF(COUNTIF(E10,"*toile:oui*"),1,0)+IF(COUNTIF(E10,"*charger*"),1,0)+IF(COUNTIF(E10,"*déchargr*"),1,0)+IF(COUNTIF(E10,"*CHARGÉ:TRUE*"),1,0)+IF(COUNTIF(E10,"*CHARGÉ:TRUE*"),1,0)+IF(COUNTIF(E10,"*Photo*"),0,0)</f>
        <v>0</v>
      </c>
      <c r="L10" s="101" t="str">
        <f>IF(ISERROR(SEARCH("TWIC:True",E10)),"",1)</f>
        <v/>
      </c>
      <c r="M10" s="138"/>
      <c r="N10" s="138"/>
      <c r="O10" s="138"/>
      <c r="P10" s="138"/>
      <c r="Q10" s="139"/>
      <c r="R10" s="139"/>
      <c r="S10" s="139"/>
      <c r="T10" s="100" t="str">
        <f>IF(ISERROR(SEARCH("PRIME N.Y:True",E10)),"",1)</f>
        <v/>
      </c>
      <c r="U10" s="100">
        <f>IF(AND(A10&lt;=550,A10&gt;12),1,0)</f>
        <v>0</v>
      </c>
      <c r="V10" s="100" t="str">
        <f>IF(ISERROR(SEARCH("Fin de semaine",E10)),"",1)</f>
        <v/>
      </c>
      <c r="W10" s="100" t="str">
        <f>IF(ISERROR(SEARCH("1 Journée complète semaine",E10)),"",1)</f>
        <v/>
      </c>
      <c r="X10" s="100" t="str">
        <f>IF(ISERROR(SEARCH("Jour de semaine avec chargement spécialisé",E10)),"",1)</f>
        <v/>
      </c>
      <c r="Y10" s="99" t="str">
        <f>IF(ISERROR(SEARCH("Jour de semains sans chargement spécialisé",E10)),"",1)</f>
        <v/>
      </c>
      <c r="Z10" s="99" t="str">
        <f>IF(ISERROR(SEARCH("Arrêt obligatoir (36H)",E10)),"",1)</f>
        <v/>
      </c>
    </row>
    <row r="11" spans="1:26" s="98" customFormat="1" ht="25.5" x14ac:dyDescent="0.3">
      <c r="A11" s="112">
        <v>43284.408578044</v>
      </c>
      <c r="B11" s="111">
        <v>1.0405092592592599E-2</v>
      </c>
      <c r="C11" s="110">
        <v>14</v>
      </c>
      <c r="D11" s="109" t="s">
        <v>38</v>
      </c>
      <c r="E11" s="108" t="s">
        <v>29</v>
      </c>
      <c r="F11" s="104" t="str">
        <f>IF(ISERROR(SEARCH("ATTENTE",E11)),"",$B11)</f>
        <v/>
      </c>
      <c r="G11" s="103"/>
      <c r="H11" s="100" t="str">
        <f>IF(ISERROR(SEARCH("superload",E11)),"",1)</f>
        <v/>
      </c>
      <c r="I11" s="100" t="str">
        <f>IF(ISERROR(SEARCH("Douane",E11)),"",1)</f>
        <v/>
      </c>
      <c r="J11" s="102" t="str">
        <f>IF(ISERROR(SEARCH("transport explosif",E11)),"",1)</f>
        <v/>
      </c>
      <c r="K11" s="100">
        <f>IF(COUNTIF(E11,"*toile:oui*"),1,0)+IF(COUNTIF(E11,"*charger*"),1,0)+IF(COUNTIF(E11,"*déchargr*"),1,0)+IF(COUNTIF(E11,"*CHARGÉ:TRUE*"),1,0)+IF(COUNTIF(E11,"*CHARGÉ:TRUE*"),1,0)+IF(COUNTIF(E11,"*Photo*"),0,0)</f>
        <v>0</v>
      </c>
      <c r="L11" s="101" t="str">
        <f>IF(ISERROR(SEARCH("TWIC:True",E11)),"",1)</f>
        <v/>
      </c>
      <c r="M11" s="138"/>
      <c r="N11" s="138"/>
      <c r="O11" s="138"/>
      <c r="P11" s="138"/>
      <c r="Q11" s="139"/>
      <c r="R11" s="139"/>
      <c r="S11" s="139"/>
      <c r="T11" s="100" t="str">
        <f>IF(ISERROR(SEARCH("PRIME N.Y:True",E11)),"",1)</f>
        <v/>
      </c>
      <c r="U11" s="100">
        <f>IF(AND(A11&lt;=550,A11&gt;12),1,0)</f>
        <v>0</v>
      </c>
      <c r="V11" s="100" t="str">
        <f>IF(ISERROR(SEARCH("Fin de semaine",E11)),"",1)</f>
        <v/>
      </c>
      <c r="W11" s="100" t="str">
        <f>IF(ISERROR(SEARCH("1 Journée complète semaine",E11)),"",1)</f>
        <v/>
      </c>
      <c r="X11" s="100" t="str">
        <f>IF(ISERROR(SEARCH("Jour de semaine avec chargement spécialisé",E11)),"",1)</f>
        <v/>
      </c>
      <c r="Y11" s="99" t="str">
        <f>IF(ISERROR(SEARCH("Jour de semains sans chargement spécialisé",E11)),"",1)</f>
        <v/>
      </c>
      <c r="Z11" s="99" t="str">
        <f>IF(ISERROR(SEARCH("Arrêt obligatoir (36H)",E11)),"",1)</f>
        <v/>
      </c>
    </row>
    <row r="12" spans="1:26" s="98" customFormat="1" ht="25.5" x14ac:dyDescent="0.3">
      <c r="A12" s="112">
        <v>43284.418981678202</v>
      </c>
      <c r="B12" s="111">
        <v>1.26851851851852E-2</v>
      </c>
      <c r="C12" s="110">
        <v>0.19999999995343401</v>
      </c>
      <c r="D12" s="109" t="s">
        <v>37</v>
      </c>
      <c r="E12" s="108" t="s">
        <v>28</v>
      </c>
      <c r="F12" s="104" t="str">
        <f>IF(ISERROR(SEARCH("ATTENTE",E12)),"",$B12)</f>
        <v/>
      </c>
      <c r="G12" s="103"/>
      <c r="H12" s="100" t="str">
        <f>IF(ISERROR(SEARCH("superload",E12)),"",1)</f>
        <v/>
      </c>
      <c r="I12" s="100" t="str">
        <f>IF(ISERROR(SEARCH("Douane",E12)),"",1)</f>
        <v/>
      </c>
      <c r="J12" s="102" t="str">
        <f>IF(ISERROR(SEARCH("transport explosif",E12)),"",1)</f>
        <v/>
      </c>
      <c r="K12" s="100">
        <f>IF(COUNTIF(E12,"*toile:oui*"),1,0)+IF(COUNTIF(E12,"*charger*"),1,0)+IF(COUNTIF(E12,"*déchargr*"),1,0)+IF(COUNTIF(E12,"*CHARGÉ:TRUE*"),1,0)+IF(COUNTIF(E12,"*CHARGÉ:TRUE*"),1,0)+IF(COUNTIF(E12,"*Photo*"),0,0)</f>
        <v>0</v>
      </c>
      <c r="L12" s="101" t="str">
        <f>IF(ISERROR(SEARCH("TWIC:True",E12)),"",1)</f>
        <v/>
      </c>
      <c r="M12" s="138"/>
      <c r="N12" s="138"/>
      <c r="O12" s="138"/>
      <c r="P12" s="138"/>
      <c r="Q12" s="139"/>
      <c r="R12" s="139"/>
      <c r="S12" s="139"/>
      <c r="T12" s="100" t="str">
        <f>IF(ISERROR(SEARCH("PRIME N.Y:True",E12)),"",1)</f>
        <v/>
      </c>
      <c r="U12" s="100">
        <f>IF(AND(A12&lt;=550,A12&gt;12),1,0)</f>
        <v>0</v>
      </c>
      <c r="V12" s="100" t="str">
        <f>IF(ISERROR(SEARCH("Fin de semaine",E12)),"",1)</f>
        <v/>
      </c>
      <c r="W12" s="100" t="str">
        <f>IF(ISERROR(SEARCH("1 Journée complète semaine",E12)),"",1)</f>
        <v/>
      </c>
      <c r="X12" s="100" t="str">
        <f>IF(ISERROR(SEARCH("Jour de semaine avec chargement spécialisé",E12)),"",1)</f>
        <v/>
      </c>
      <c r="Y12" s="99" t="str">
        <f>IF(ISERROR(SEARCH("Jour de semains sans chargement spécialisé",E12)),"",1)</f>
        <v/>
      </c>
      <c r="Z12" s="99" t="str">
        <f>IF(ISERROR(SEARCH("Arrêt obligatoir (36H)",E12)),"",1)</f>
        <v/>
      </c>
    </row>
    <row r="13" spans="1:26" s="98" customFormat="1" ht="25.5" x14ac:dyDescent="0.3">
      <c r="A13" s="112">
        <v>43284.431670104197</v>
      </c>
      <c r="B13" s="111">
        <v>6.5474537037036998E-2</v>
      </c>
      <c r="C13" s="110">
        <v>153.30000000004699</v>
      </c>
      <c r="D13" s="109" t="s">
        <v>36</v>
      </c>
      <c r="E13" s="108" t="s">
        <v>29</v>
      </c>
      <c r="F13" s="104" t="str">
        <f>IF(ISERROR(SEARCH("ATTENTE",E13)),"",$B13)</f>
        <v/>
      </c>
      <c r="G13" s="103"/>
      <c r="H13" s="100" t="str">
        <f>IF(ISERROR(SEARCH("superload",E13)),"",1)</f>
        <v/>
      </c>
      <c r="I13" s="100" t="str">
        <f>IF(ISERROR(SEARCH("Douane",E13)),"",1)</f>
        <v/>
      </c>
      <c r="J13" s="102" t="str">
        <f>IF(ISERROR(SEARCH("transport explosif",E13)),"",1)</f>
        <v/>
      </c>
      <c r="K13" s="100">
        <f>IF(COUNTIF(E13,"*toile:oui*"),1,0)+IF(COUNTIF(E13,"*charger*"),1,0)+IF(COUNTIF(E13,"*déchargr*"),1,0)+IF(COUNTIF(E13,"*CHARGÉ:TRUE*"),1,0)+IF(COUNTIF(E13,"*CHARGÉ:TRUE*"),1,0)+IF(COUNTIF(E13,"*Photo*"),0,0)</f>
        <v>0</v>
      </c>
      <c r="L13" s="101" t="str">
        <f>IF(ISERROR(SEARCH("TWIC:True",E13)),"",1)</f>
        <v/>
      </c>
      <c r="M13" s="138"/>
      <c r="N13" s="138"/>
      <c r="O13" s="138"/>
      <c r="P13" s="138"/>
      <c r="Q13" s="139"/>
      <c r="R13" s="139"/>
      <c r="S13" s="139"/>
      <c r="T13" s="100" t="str">
        <f>IF(ISERROR(SEARCH("PRIME N.Y:True",E13)),"",1)</f>
        <v/>
      </c>
      <c r="U13" s="100">
        <f>IF(AND(A13&lt;=550,A13&gt;12),1,0)</f>
        <v>0</v>
      </c>
      <c r="V13" s="100" t="str">
        <f>IF(ISERROR(SEARCH("Fin de semaine",E13)),"",1)</f>
        <v/>
      </c>
      <c r="W13" s="100" t="str">
        <f>IF(ISERROR(SEARCH("1 Journée complète semaine",E13)),"",1)</f>
        <v/>
      </c>
      <c r="X13" s="100" t="str">
        <f>IF(ISERROR(SEARCH("Jour de semaine avec chargement spécialisé",E13)),"",1)</f>
        <v/>
      </c>
      <c r="Y13" s="99" t="str">
        <f>IF(ISERROR(SEARCH("Jour de semains sans chargement spécialisé",E13)),"",1)</f>
        <v/>
      </c>
      <c r="Z13" s="99" t="str">
        <f>IF(ISERROR(SEARCH("Arrêt obligatoir (36H)",E13)),"",1)</f>
        <v/>
      </c>
    </row>
    <row r="14" spans="1:26" s="98" customFormat="1" ht="25.5" x14ac:dyDescent="0.3">
      <c r="A14" s="112">
        <v>43284.497148344897</v>
      </c>
      <c r="B14" s="111">
        <v>5.32407407407407E-4</v>
      </c>
      <c r="C14" s="110">
        <v>0.10000000009313199</v>
      </c>
      <c r="D14" s="109" t="s">
        <v>34</v>
      </c>
      <c r="E14" s="108" t="s">
        <v>35</v>
      </c>
      <c r="F14" s="104" t="str">
        <f>IF(ISERROR(SEARCH("ATTENTE",E14)),"",$B14)</f>
        <v/>
      </c>
      <c r="G14" s="103"/>
      <c r="H14" s="100" t="str">
        <f>IF(ISERROR(SEARCH("superload",E14)),"",1)</f>
        <v/>
      </c>
      <c r="I14" s="100" t="str">
        <f>IF(ISERROR(SEARCH("Douane",E14)),"",1)</f>
        <v/>
      </c>
      <c r="J14" s="102" t="str">
        <f>IF(ISERROR(SEARCH("transport explosif",E14)),"",1)</f>
        <v/>
      </c>
      <c r="K14" s="100">
        <f>IF(COUNTIF(E14,"*toile:oui*"),1,0)+IF(COUNTIF(E14,"*charger*"),1,0)+IF(COUNTIF(E14,"*déchargr*"),1,0)+IF(COUNTIF(E14,"*CHARGÉ:TRUE*"),1,0)+IF(COUNTIF(E14,"*CHARGÉ:TRUE*"),1,0)+IF(COUNTIF(E14,"*Photo*"),0,0)</f>
        <v>0</v>
      </c>
      <c r="L14" s="101" t="str">
        <f>IF(ISERROR(SEARCH("TWIC:True",E14)),"",1)</f>
        <v/>
      </c>
      <c r="M14" s="138"/>
      <c r="N14" s="138"/>
      <c r="O14" s="138"/>
      <c r="P14" s="138"/>
      <c r="Q14" s="139"/>
      <c r="R14" s="139"/>
      <c r="S14" s="139"/>
      <c r="T14" s="100" t="str">
        <f>IF(ISERROR(SEARCH("PRIME N.Y:True",E14)),"",1)</f>
        <v/>
      </c>
      <c r="U14" s="100">
        <f>IF(AND(A14&lt;=550,A14&gt;12),1,0)</f>
        <v>0</v>
      </c>
      <c r="V14" s="100" t="str">
        <f>IF(ISERROR(SEARCH("Fin de semaine",E14)),"",1)</f>
        <v/>
      </c>
      <c r="W14" s="100" t="str">
        <f>IF(ISERROR(SEARCH("1 Journée complète semaine",E14)),"",1)</f>
        <v/>
      </c>
      <c r="X14" s="100" t="str">
        <f>IF(ISERROR(SEARCH("Jour de semaine avec chargement spécialisé",E14)),"",1)</f>
        <v/>
      </c>
      <c r="Y14" s="99" t="str">
        <f>IF(ISERROR(SEARCH("Jour de semains sans chargement spécialisé",E14)),"",1)</f>
        <v/>
      </c>
      <c r="Z14" s="99" t="str">
        <f>IF(ISERROR(SEARCH("Arrêt obligatoir (36H)",E14)),"",1)</f>
        <v/>
      </c>
    </row>
    <row r="15" spans="1:26" s="98" customFormat="1" ht="25.5" x14ac:dyDescent="0.3">
      <c r="A15" s="112">
        <v>43284.497682210596</v>
      </c>
      <c r="B15" s="111">
        <v>5.6944444444444402E-2</v>
      </c>
      <c r="C15" s="110">
        <v>126.19999999995299</v>
      </c>
      <c r="D15" s="109" t="s">
        <v>34</v>
      </c>
      <c r="E15" s="108" t="s">
        <v>29</v>
      </c>
      <c r="F15" s="104" t="str">
        <f>IF(ISERROR(SEARCH("ATTENTE",E15)),"",$B15)</f>
        <v/>
      </c>
      <c r="G15" s="103"/>
      <c r="H15" s="100" t="str">
        <f>IF(ISERROR(SEARCH("superload",E15)),"",1)</f>
        <v/>
      </c>
      <c r="I15" s="100" t="str">
        <f>IF(ISERROR(SEARCH("Douane",E15)),"",1)</f>
        <v/>
      </c>
      <c r="J15" s="102" t="str">
        <f>IF(ISERROR(SEARCH("transport explosif",E15)),"",1)</f>
        <v/>
      </c>
      <c r="K15" s="100">
        <f>IF(COUNTIF(E15,"*toile:oui*"),1,0)+IF(COUNTIF(E15,"*charger*"),1,0)+IF(COUNTIF(E15,"*déchargr*"),1,0)+IF(COUNTIF(E15,"*CHARGÉ:TRUE*"),1,0)+IF(COUNTIF(E15,"*CHARGÉ:TRUE*"),1,0)+IF(COUNTIF(E15,"*Photo*"),0,0)</f>
        <v>0</v>
      </c>
      <c r="L15" s="101" t="str">
        <f>IF(ISERROR(SEARCH("TWIC:True",E15)),"",1)</f>
        <v/>
      </c>
      <c r="M15" s="138"/>
      <c r="N15" s="138"/>
      <c r="O15" s="138"/>
      <c r="P15" s="138"/>
      <c r="Q15" s="139"/>
      <c r="R15" s="139"/>
      <c r="S15" s="139"/>
      <c r="T15" s="100" t="str">
        <f>IF(ISERROR(SEARCH("PRIME N.Y:True",E15)),"",1)</f>
        <v/>
      </c>
      <c r="U15" s="100">
        <f>IF(AND(A15&lt;=550,A15&gt;12),1,0)</f>
        <v>0</v>
      </c>
      <c r="V15" s="100" t="str">
        <f>IF(ISERROR(SEARCH("Fin de semaine",E15)),"",1)</f>
        <v/>
      </c>
      <c r="W15" s="100" t="str">
        <f>IF(ISERROR(SEARCH("1 Journée complète semaine",E15)),"",1)</f>
        <v/>
      </c>
      <c r="X15" s="100" t="str">
        <f>IF(ISERROR(SEARCH("Jour de semaine avec chargement spécialisé",E15)),"",1)</f>
        <v/>
      </c>
      <c r="Y15" s="99" t="str">
        <f>IF(ISERROR(SEARCH("Jour de semains sans chargement spécialisé",E15)),"",1)</f>
        <v/>
      </c>
      <c r="Z15" s="99" t="str">
        <f>IF(ISERROR(SEARCH("Arrêt obligatoir (36H)",E15)),"",1)</f>
        <v/>
      </c>
    </row>
    <row r="16" spans="1:26" s="98" customFormat="1" ht="25.5" x14ac:dyDescent="0.3">
      <c r="A16" s="112">
        <v>43284.554622835603</v>
      </c>
      <c r="B16" s="111">
        <v>7.0451388888888897E-2</v>
      </c>
      <c r="C16" s="110">
        <v>0.39999999990686802</v>
      </c>
      <c r="D16" s="109" t="s">
        <v>33</v>
      </c>
      <c r="E16" s="108" t="s">
        <v>28</v>
      </c>
      <c r="F16" s="104" t="str">
        <f>IF(ISERROR(SEARCH("ATTENTE",E16)),"",$B16)</f>
        <v/>
      </c>
      <c r="G16" s="103"/>
      <c r="H16" s="100" t="str">
        <f>IF(ISERROR(SEARCH("superload",E16)),"",1)</f>
        <v/>
      </c>
      <c r="I16" s="100" t="str">
        <f>IF(ISERROR(SEARCH("Douane",E16)),"",1)</f>
        <v/>
      </c>
      <c r="J16" s="102" t="str">
        <f>IF(ISERROR(SEARCH("transport explosif",E16)),"",1)</f>
        <v/>
      </c>
      <c r="K16" s="100">
        <f>IF(COUNTIF(E16,"*toile:oui*"),1,0)+IF(COUNTIF(E16,"*charger*"),1,0)+IF(COUNTIF(E16,"*déchargr*"),1,0)+IF(COUNTIF(E16,"*CHARGÉ:TRUE*"),1,0)+IF(COUNTIF(E16,"*CHARGÉ:TRUE*"),1,0)+IF(COUNTIF(E16,"*Photo*"),0,0)</f>
        <v>0</v>
      </c>
      <c r="L16" s="101" t="str">
        <f>IF(ISERROR(SEARCH("TWIC:True",E16)),"",1)</f>
        <v/>
      </c>
      <c r="M16" s="138"/>
      <c r="N16" s="138"/>
      <c r="O16" s="138"/>
      <c r="P16" s="138"/>
      <c r="Q16" s="139"/>
      <c r="R16" s="139"/>
      <c r="S16" s="139"/>
      <c r="T16" s="100" t="str">
        <f>IF(ISERROR(SEARCH("PRIME N.Y:True",E16)),"",1)</f>
        <v/>
      </c>
      <c r="U16" s="100">
        <f>IF(AND(A16&lt;=550,A16&gt;12),1,0)</f>
        <v>0</v>
      </c>
      <c r="V16" s="100" t="str">
        <f>IF(ISERROR(SEARCH("Fin de semaine",E16)),"",1)</f>
        <v/>
      </c>
      <c r="W16" s="100" t="str">
        <f>IF(ISERROR(SEARCH("1 Journée complète semaine",E16)),"",1)</f>
        <v/>
      </c>
      <c r="X16" s="100" t="str">
        <f>IF(ISERROR(SEARCH("Jour de semaine avec chargement spécialisé",E16)),"",1)</f>
        <v/>
      </c>
      <c r="Y16" s="99" t="str">
        <f>IF(ISERROR(SEARCH("Jour de semains sans chargement spécialisé",E16)),"",1)</f>
        <v/>
      </c>
      <c r="Z16" s="99" t="str">
        <f>IF(ISERROR(SEARCH("Arrêt obligatoir (36H)",E16)),"",1)</f>
        <v/>
      </c>
    </row>
    <row r="17" spans="1:26" s="98" customFormat="1" ht="229.5" x14ac:dyDescent="0.3">
      <c r="A17" s="112">
        <v>43284.625069444402</v>
      </c>
      <c r="B17" s="111">
        <v>2.0312500000000001E-2</v>
      </c>
      <c r="C17" s="110">
        <v>0.60000000009313204</v>
      </c>
      <c r="D17" s="109" t="s">
        <v>32</v>
      </c>
      <c r="E17" s="140" t="s">
        <v>31</v>
      </c>
      <c r="F17" s="104" t="str">
        <f>IF(ISERROR(SEARCH("ATTENTE",E17)),"",$B17)</f>
        <v/>
      </c>
      <c r="G17" s="103"/>
      <c r="H17" s="100" t="str">
        <f>IF(ISERROR(SEARCH("superload",E17)),"",1)</f>
        <v/>
      </c>
      <c r="I17" s="100" t="str">
        <f>IF(ISERROR(SEARCH("Douane",E17)),"",1)</f>
        <v/>
      </c>
      <c r="J17" s="102" t="str">
        <f>IF(ISERROR(SEARCH("transport explosif",E17)),"",1)</f>
        <v/>
      </c>
      <c r="K17" s="100">
        <f>IF(COUNTIF(E17,"*toile:oui*"),1,0)+IF(COUNTIF(E17,"*charger*"),1,0)+IF(COUNTIF(E17,"*déchargr*"),1,0)+IF(COUNTIF(E17,"*CHARGÉ:TRUE*"),1,0)+IF(COUNTIF(E17,"*CHARGÉ:TRUE*"),1,0)+IF(COUNTIF(E17,"*Photo*"),0,0)</f>
        <v>1</v>
      </c>
      <c r="L17" s="101" t="str">
        <f>IF(ISERROR(SEARCH("TWIC:True",E17)),"",1)</f>
        <v/>
      </c>
      <c r="M17" s="138"/>
      <c r="N17" s="138"/>
      <c r="O17" s="138"/>
      <c r="P17" s="138"/>
      <c r="Q17" s="139"/>
      <c r="R17" s="139"/>
      <c r="S17" s="139"/>
      <c r="T17" s="100" t="str">
        <f>IF(ISERROR(SEARCH("PRIME N.Y:True",E17)),"",1)</f>
        <v/>
      </c>
      <c r="U17" s="100">
        <f>IF(AND(A17&lt;=550,A17&gt;12),1,0)</f>
        <v>0</v>
      </c>
      <c r="V17" s="100" t="str">
        <f>IF(ISERROR(SEARCH("Fin de semaine",E17)),"",1)</f>
        <v/>
      </c>
      <c r="W17" s="100" t="str">
        <f>IF(ISERROR(SEARCH("1 Journée complète semaine",E17)),"",1)</f>
        <v/>
      </c>
      <c r="X17" s="100" t="str">
        <f>IF(ISERROR(SEARCH("Jour de semaine avec chargement spécialisé",E17)),"",1)</f>
        <v/>
      </c>
      <c r="Y17" s="99" t="str">
        <f>IF(ISERROR(SEARCH("Jour de semains sans chargement spécialisé",E17)),"",1)</f>
        <v/>
      </c>
      <c r="Z17" s="99" t="str">
        <f>IF(ISERROR(SEARCH("Arrêt obligatoir (36H)",E17)),"",1)</f>
        <v/>
      </c>
    </row>
    <row r="18" spans="1:26" s="98" customFormat="1" ht="25.5" x14ac:dyDescent="0.3">
      <c r="A18" s="112">
        <v>43284.645389895799</v>
      </c>
      <c r="B18" s="111">
        <v>2.07175925925926E-2</v>
      </c>
      <c r="C18" s="110">
        <v>34.800000000046602</v>
      </c>
      <c r="D18" s="109" t="s">
        <v>30</v>
      </c>
      <c r="E18" s="108" t="s">
        <v>29</v>
      </c>
      <c r="F18" s="104" t="str">
        <f>IF(ISERROR(SEARCH("ATTENTE",E18)),"",$B18)</f>
        <v/>
      </c>
      <c r="G18" s="103"/>
      <c r="H18" s="100" t="str">
        <f>IF(ISERROR(SEARCH("superload",E18)),"",1)</f>
        <v/>
      </c>
      <c r="I18" s="100" t="str">
        <f>IF(ISERROR(SEARCH("Douane",E18)),"",1)</f>
        <v/>
      </c>
      <c r="J18" s="102" t="str">
        <f>IF(ISERROR(SEARCH("transport explosif",E18)),"",1)</f>
        <v/>
      </c>
      <c r="K18" s="100">
        <f>IF(COUNTIF(E18,"*toile:oui*"),1,0)+IF(COUNTIF(E18,"*charger*"),1,0)+IF(COUNTIF(E18,"*déchargr*"),1,0)+IF(COUNTIF(E18,"*CHARGÉ:TRUE*"),1,0)+IF(COUNTIF(E18,"*CHARGÉ:TRUE*"),1,0)+IF(COUNTIF(E18,"*Photo*"),0,0)</f>
        <v>0</v>
      </c>
      <c r="L18" s="101" t="str">
        <f>IF(ISERROR(SEARCH("TWIC:True",E18)),"",1)</f>
        <v/>
      </c>
      <c r="M18" s="138"/>
      <c r="N18" s="138"/>
      <c r="O18" s="138"/>
      <c r="P18" s="138"/>
      <c r="Q18" s="139"/>
      <c r="R18" s="139"/>
      <c r="S18" s="139"/>
      <c r="T18" s="100" t="str">
        <f>IF(ISERROR(SEARCH("PRIME N.Y:True",E18)),"",1)</f>
        <v/>
      </c>
      <c r="U18" s="100">
        <f>IF(AND(A18&lt;=550,A18&gt;12),1,0)</f>
        <v>0</v>
      </c>
      <c r="V18" s="100" t="str">
        <f>IF(ISERROR(SEARCH("Fin de semaine",E18)),"",1)</f>
        <v/>
      </c>
      <c r="W18" s="100" t="str">
        <f>IF(ISERROR(SEARCH("1 Journée complète semaine",E18)),"",1)</f>
        <v/>
      </c>
      <c r="X18" s="100" t="str">
        <f>IF(ISERROR(SEARCH("Jour de semaine avec chargement spécialisé",E18)),"",1)</f>
        <v/>
      </c>
      <c r="Y18" s="99" t="str">
        <f>IF(ISERROR(SEARCH("Jour de semains sans chargement spécialisé",E18)),"",1)</f>
        <v/>
      </c>
      <c r="Z18" s="99" t="str">
        <f>IF(ISERROR(SEARCH("Arrêt obligatoir (36H)",E18)),"",1)</f>
        <v/>
      </c>
    </row>
    <row r="19" spans="1:26" s="98" customFormat="1" ht="25.5" x14ac:dyDescent="0.3">
      <c r="A19" s="112">
        <v>43284.666101539398</v>
      </c>
      <c r="B19" s="111">
        <v>1.5972222222222199E-3</v>
      </c>
      <c r="C19" s="109" t="s">
        <v>26</v>
      </c>
      <c r="D19" s="109" t="s">
        <v>23</v>
      </c>
      <c r="E19" s="108" t="s">
        <v>28</v>
      </c>
      <c r="F19" s="104" t="str">
        <f>IF(ISERROR(SEARCH("ATTENTE",E19)),"",$B19)</f>
        <v/>
      </c>
      <c r="G19" s="103"/>
      <c r="H19" s="100" t="str">
        <f>IF(ISERROR(SEARCH("superload",E19)),"",1)</f>
        <v/>
      </c>
      <c r="I19" s="100" t="str">
        <f>IF(ISERROR(SEARCH("Douane",E19)),"",1)</f>
        <v/>
      </c>
      <c r="J19" s="102" t="str">
        <f>IF(ISERROR(SEARCH("transport explosif",E19)),"",1)</f>
        <v/>
      </c>
      <c r="K19" s="100">
        <f>IF(COUNTIF(E19,"*toile:oui*"),1,0)+IF(COUNTIF(E19,"*charger*"),1,0)+IF(COUNTIF(E19,"*déchargr*"),1,0)+IF(COUNTIF(E19,"*CHARGÉ:TRUE*"),1,0)+IF(COUNTIF(E19,"*CHARGÉ:TRUE*"),1,0)+IF(COUNTIF(E19,"*Photo*"),0,0)</f>
        <v>0</v>
      </c>
      <c r="L19" s="101" t="str">
        <f>IF(ISERROR(SEARCH("TWIC:True",E19)),"",1)</f>
        <v/>
      </c>
      <c r="M19" s="138"/>
      <c r="N19" s="138"/>
      <c r="O19" s="138"/>
      <c r="P19" s="138"/>
      <c r="Q19" s="139"/>
      <c r="R19" s="139"/>
      <c r="S19" s="139"/>
      <c r="T19" s="100" t="str">
        <f>IF(ISERROR(SEARCH("PRIME N.Y:True",E19)),"",1)</f>
        <v/>
      </c>
      <c r="U19" s="100">
        <f>IF(AND(A19&lt;=550,A19&gt;12),1,0)</f>
        <v>0</v>
      </c>
      <c r="V19" s="100" t="str">
        <f>IF(ISERROR(SEARCH("Fin de semaine",E19)),"",1)</f>
        <v/>
      </c>
      <c r="W19" s="100" t="str">
        <f>IF(ISERROR(SEARCH("1 Journée complète semaine",E19)),"",1)</f>
        <v/>
      </c>
      <c r="X19" s="100" t="str">
        <f>IF(ISERROR(SEARCH("Jour de semaine avec chargement spécialisé",E19)),"",1)</f>
        <v/>
      </c>
      <c r="Y19" s="99" t="str">
        <f>IF(ISERROR(SEARCH("Jour de semains sans chargement spécialisé",E19)),"",1)</f>
        <v/>
      </c>
      <c r="Z19" s="99" t="str">
        <f>IF(ISERROR(SEARCH("Arrêt obligatoir (36H)",E19)),"",1)</f>
        <v/>
      </c>
    </row>
    <row r="20" spans="1:26" s="98" customFormat="1" ht="191.25" x14ac:dyDescent="0.3">
      <c r="A20" s="112">
        <v>43284.667696759301</v>
      </c>
      <c r="B20" s="111">
        <v>3.1365740740740698E-3</v>
      </c>
      <c r="C20" s="109" t="s">
        <v>26</v>
      </c>
      <c r="D20" s="109" t="s">
        <v>23</v>
      </c>
      <c r="E20" s="108" t="s">
        <v>27</v>
      </c>
      <c r="F20" s="104" t="str">
        <f>IF(ISERROR(SEARCH("ATTENTE",E20)),"",$B20)</f>
        <v/>
      </c>
      <c r="G20" s="103"/>
      <c r="H20" s="100" t="str">
        <f>IF(ISERROR(SEARCH("superload",E20)),"",1)</f>
        <v/>
      </c>
      <c r="I20" s="100" t="str">
        <f>IF(ISERROR(SEARCH("Douane",E20)),"",1)</f>
        <v/>
      </c>
      <c r="J20" s="102" t="str">
        <f>IF(ISERROR(SEARCH("transport explosif",E20)),"",1)</f>
        <v/>
      </c>
      <c r="K20" s="100">
        <f>IF(COUNTIF(E20,"*toile:oui*"),1,0)+IF(COUNTIF(E20,"*charger*"),1,0)+IF(COUNTIF(E20,"*déchargr*"),1,0)+IF(COUNTIF(E20,"*CHARGÉ:TRUE*"),1,0)+IF(COUNTIF(E20,"*CHARGÉ:TRUE*"),1,0)+IF(COUNTIF(E20,"*Photo*"),0,0)</f>
        <v>1</v>
      </c>
      <c r="L20" s="101" t="str">
        <f>IF(ISERROR(SEARCH("TWIC:True",E20)),"",1)</f>
        <v/>
      </c>
      <c r="M20" s="138"/>
      <c r="N20" s="138"/>
      <c r="O20" s="138"/>
      <c r="P20" s="138"/>
      <c r="Q20" s="139"/>
      <c r="R20" s="139"/>
      <c r="S20" s="139"/>
      <c r="T20" s="100" t="str">
        <f>IF(ISERROR(SEARCH("PRIME N.Y:True",E20)),"",1)</f>
        <v/>
      </c>
      <c r="U20" s="100">
        <f>IF(AND(A20&lt;=550,A20&gt;12),1,0)</f>
        <v>0</v>
      </c>
      <c r="V20" s="100" t="str">
        <f>IF(ISERROR(SEARCH("Fin de semaine",E20)),"",1)</f>
        <v/>
      </c>
      <c r="W20" s="100" t="str">
        <f>IF(ISERROR(SEARCH("1 Journée complète semaine",E20)),"",1)</f>
        <v/>
      </c>
      <c r="X20" s="100" t="str">
        <f>IF(ISERROR(SEARCH("Jour de semaine avec chargement spécialisé",E20)),"",1)</f>
        <v/>
      </c>
      <c r="Y20" s="99" t="str">
        <f>IF(ISERROR(SEARCH("Jour de semains sans chargement spécialisé",E20)),"",1)</f>
        <v/>
      </c>
      <c r="Z20" s="99" t="str">
        <f>IF(ISERROR(SEARCH("Arrêt obligatoir (36H)",E20)),"",1)</f>
        <v/>
      </c>
    </row>
    <row r="21" spans="1:26" s="98" customFormat="1" ht="63.75" x14ac:dyDescent="0.3">
      <c r="A21" s="112">
        <v>43284.670833333301</v>
      </c>
      <c r="B21" s="111">
        <v>9.6064814814814797E-4</v>
      </c>
      <c r="C21" s="109" t="s">
        <v>26</v>
      </c>
      <c r="D21" s="109" t="s">
        <v>23</v>
      </c>
      <c r="E21" s="108" t="s">
        <v>25</v>
      </c>
      <c r="F21" s="104" t="str">
        <f>IF(ISERROR(SEARCH("ATTENTE",E21)),"",$B21)</f>
        <v/>
      </c>
      <c r="G21" s="103"/>
      <c r="H21" s="100" t="str">
        <f>IF(ISERROR(SEARCH("superload",E21)),"",1)</f>
        <v/>
      </c>
      <c r="I21" s="100" t="str">
        <f>IF(ISERROR(SEARCH("Douane",E21)),"",1)</f>
        <v/>
      </c>
      <c r="J21" s="102" t="str">
        <f>IF(ISERROR(SEARCH("transport explosif",E21)),"",1)</f>
        <v/>
      </c>
      <c r="K21" s="100">
        <f>IF(COUNTIF(E21,"*toile:oui*"),1,0)+IF(COUNTIF(E21,"*charger*"),1,0)+IF(COUNTIF(E21,"*déchargr*"),1,0)+IF(COUNTIF(E21,"*CHARGÉ:TRUE*"),1,0)+IF(COUNTIF(E21,"*CHARGÉ:TRUE*"),1,0)+IF(COUNTIF(E21,"*Photo*"),0,0)</f>
        <v>0</v>
      </c>
      <c r="L21" s="101" t="str">
        <f>IF(ISERROR(SEARCH("TWIC:True",E21)),"",1)</f>
        <v/>
      </c>
      <c r="M21" s="138"/>
      <c r="N21" s="138"/>
      <c r="O21" s="138"/>
      <c r="P21" s="138"/>
      <c r="Q21" s="139"/>
      <c r="R21" s="139"/>
      <c r="S21" s="139"/>
      <c r="T21" s="100" t="str">
        <f>IF(ISERROR(SEARCH("PRIME N.Y:True",E21)),"",1)</f>
        <v/>
      </c>
      <c r="U21" s="100">
        <f>IF(AND(A21&lt;=550,A21&gt;12),1,0)</f>
        <v>0</v>
      </c>
      <c r="V21" s="100" t="str">
        <f>IF(ISERROR(SEARCH("Fin de semaine",E21)),"",1)</f>
        <v/>
      </c>
      <c r="W21" s="100" t="str">
        <f>IF(ISERROR(SEARCH("1 Journée complète semaine",E21)),"",1)</f>
        <v/>
      </c>
      <c r="X21" s="100" t="str">
        <f>IF(ISERROR(SEARCH("Jour de semaine avec chargement spécialisé",E21)),"",1)</f>
        <v/>
      </c>
      <c r="Y21" s="99" t="str">
        <f>IF(ISERROR(SEARCH("Jour de semains sans chargement spécialisé",E21)),"",1)</f>
        <v/>
      </c>
      <c r="Z21" s="99" t="str">
        <f>IF(ISERROR(SEARCH("Arrêt obligatoir (36H)",E21)),"",1)</f>
        <v/>
      </c>
    </row>
    <row r="22" spans="1:26" s="98" customFormat="1" ht="25.5" x14ac:dyDescent="0.3">
      <c r="A22" s="112">
        <v>43284.671793981499</v>
      </c>
      <c r="B22" s="111">
        <v>0.32820601851851799</v>
      </c>
      <c r="C22" s="110">
        <v>0.1</v>
      </c>
      <c r="D22" s="109" t="s">
        <v>23</v>
      </c>
      <c r="E22" s="108" t="s">
        <v>24</v>
      </c>
      <c r="F22" s="104" t="str">
        <f>IF(ISERROR(SEARCH("ATTENTE",E22)),"",$B22)</f>
        <v/>
      </c>
      <c r="G22" s="103"/>
      <c r="H22" s="100" t="str">
        <f>IF(ISERROR(SEARCH("superload",E22)),"",1)</f>
        <v/>
      </c>
      <c r="I22" s="100" t="str">
        <f>IF(ISERROR(SEARCH("Douane",E22)),"",1)</f>
        <v/>
      </c>
      <c r="J22" s="102" t="str">
        <f>IF(ISERROR(SEARCH("transport explosif",E22)),"",1)</f>
        <v/>
      </c>
      <c r="K22" s="100">
        <f>IF(COUNTIF(E22,"*toile:oui*"),1,0)+IF(COUNTIF(E22,"*charger*"),1,0)+IF(COUNTIF(E22,"*déchargr*"),1,0)+IF(COUNTIF(E22,"*CHARGÉ:TRUE*"),1,0)+IF(COUNTIF(E22,"*CHARGÉ:TRUE*"),1,0)+IF(COUNTIF(E22,"*Photo*"),0,0)</f>
        <v>0</v>
      </c>
      <c r="L22" s="101" t="str">
        <f>IF(ISERROR(SEARCH("TWIC:True",E22)),"",1)</f>
        <v/>
      </c>
      <c r="M22" s="138"/>
      <c r="N22" s="138"/>
      <c r="O22" s="138"/>
      <c r="P22" s="138"/>
      <c r="Q22" s="139"/>
      <c r="R22" s="139"/>
      <c r="S22" s="139"/>
      <c r="T22" s="100" t="str">
        <f>IF(ISERROR(SEARCH("PRIME N.Y:True",E22)),"",1)</f>
        <v/>
      </c>
      <c r="U22" s="100">
        <f>IF(AND(A22&lt;=550,A22&gt;12),1,0)</f>
        <v>0</v>
      </c>
      <c r="V22" s="100" t="str">
        <f>IF(ISERROR(SEARCH("Fin de semaine",E22)),"",1)</f>
        <v/>
      </c>
      <c r="W22" s="100" t="str">
        <f>IF(ISERROR(SEARCH("1 Journée complète semaine",E22)),"",1)</f>
        <v/>
      </c>
      <c r="X22" s="100" t="str">
        <f>IF(ISERROR(SEARCH("Jour de semaine avec chargement spécialisé",E22)),"",1)</f>
        <v/>
      </c>
      <c r="Y22" s="99" t="str">
        <f>IF(ISERROR(SEARCH("Jour de semains sans chargement spécialisé",E22)),"",1)</f>
        <v/>
      </c>
      <c r="Z22" s="99" t="str">
        <f>IF(ISERROR(SEARCH("Arrêt obligatoir (36H)",E22)),"",1)</f>
        <v/>
      </c>
    </row>
    <row r="23" spans="1:26" s="98" customFormat="1" ht="25.5" x14ac:dyDescent="0.3">
      <c r="A23" s="107">
        <v>43284.671840358802</v>
      </c>
      <c r="B23" s="106"/>
      <c r="C23" s="106"/>
      <c r="D23" s="106" t="s">
        <v>23</v>
      </c>
      <c r="E23" s="105" t="s">
        <v>22</v>
      </c>
      <c r="F23" s="104" t="str">
        <f>IF(ISERROR(SEARCH("ATTENTE",E23)),"",$B23)</f>
        <v/>
      </c>
      <c r="G23" s="103"/>
      <c r="H23" s="100" t="str">
        <f>IF(ISERROR(SEARCH("superload",E23)),"",1)</f>
        <v/>
      </c>
      <c r="I23" s="100" t="str">
        <f>IF(ISERROR(SEARCH("Douane",E23)),"",1)</f>
        <v/>
      </c>
      <c r="J23" s="102" t="str">
        <f>IF(ISERROR(SEARCH("transport explosif",E23)),"",1)</f>
        <v/>
      </c>
      <c r="K23" s="100">
        <f>IF(COUNTIF(E23,"*toile:oui*"),1,0)+IF(COUNTIF(E23,"*charger*"),1,0)+IF(COUNTIF(E23,"*déchargr*"),1,0)+IF(COUNTIF(E23,"*CHARGÉ:TRUE*"),1,0)+IF(COUNTIF(E23,"*CHARGÉ:TRUE*"),1,0)+IF(COUNTIF(E23,"*Photo*"),0,0)</f>
        <v>0</v>
      </c>
      <c r="L23" s="101" t="str">
        <f>IF(ISERROR(SEARCH("TWIC:True",E23)),"",1)</f>
        <v/>
      </c>
      <c r="M23" s="138"/>
      <c r="N23" s="138"/>
      <c r="O23" s="138"/>
      <c r="P23" s="138"/>
      <c r="Q23" s="139"/>
      <c r="R23" s="139"/>
      <c r="S23" s="139"/>
      <c r="T23" s="100" t="str">
        <f>IF(ISERROR(SEARCH("PRIME N.Y:True",E23)),"",1)</f>
        <v/>
      </c>
      <c r="U23" s="100">
        <f>IF(AND(A23&lt;=550,A23&gt;12),1,0)</f>
        <v>0</v>
      </c>
      <c r="V23" s="100" t="str">
        <f>IF(ISERROR(SEARCH("Fin de semaine",E23)),"",1)</f>
        <v/>
      </c>
      <c r="W23" s="100" t="str">
        <f>IF(ISERROR(SEARCH("1 Journée complète semaine",E23)),"",1)</f>
        <v/>
      </c>
      <c r="X23" s="100" t="str">
        <f>IF(ISERROR(SEARCH("Jour de semaine avec chargement spécialisé",E23)),"",1)</f>
        <v/>
      </c>
      <c r="Y23" s="99" t="str">
        <f>IF(ISERROR(SEARCH("Jour de semains sans chargement spécialisé",E23)),"",1)</f>
        <v/>
      </c>
      <c r="Z23" s="99" t="str">
        <f>IF(ISERROR(SEARCH("Arrêt obligatoir (36H)",E23)),"",1)</f>
        <v/>
      </c>
    </row>
    <row r="24" spans="1:26" s="73" customFormat="1" ht="18.75" x14ac:dyDescent="0.3">
      <c r="A24" s="97"/>
      <c r="B24" s="96"/>
      <c r="C24" s="95"/>
      <c r="D24" s="94"/>
      <c r="E24" s="93"/>
      <c r="F24" s="90"/>
      <c r="G24" s="89"/>
      <c r="H24" s="85"/>
      <c r="I24" s="85"/>
      <c r="J24" s="88"/>
      <c r="K24" s="85"/>
      <c r="L24" s="87"/>
      <c r="M24" s="87"/>
      <c r="N24" s="87"/>
      <c r="O24" s="87"/>
      <c r="P24" s="87"/>
      <c r="Q24" s="86"/>
      <c r="R24" s="86"/>
      <c r="S24" s="86"/>
      <c r="T24" s="85"/>
      <c r="U24" s="85"/>
      <c r="V24" s="85"/>
      <c r="W24" s="85"/>
      <c r="X24" s="85"/>
      <c r="Y24" s="92"/>
      <c r="Z24" s="92"/>
    </row>
    <row r="25" spans="1:26" s="82" customFormat="1" ht="17.25" x14ac:dyDescent="0.3">
      <c r="A25" s="83"/>
      <c r="B25" s="91"/>
      <c r="C25" s="91"/>
      <c r="D25" s="12"/>
      <c r="E25" s="91"/>
      <c r="F25" s="90"/>
      <c r="G25" s="89"/>
      <c r="H25" s="89"/>
      <c r="I25" s="85"/>
      <c r="J25" s="88"/>
      <c r="K25" s="85"/>
      <c r="L25" s="87"/>
      <c r="M25" s="87"/>
      <c r="N25" s="87"/>
      <c r="O25" s="87"/>
      <c r="P25" s="87"/>
      <c r="Q25" s="86"/>
      <c r="R25" s="86"/>
      <c r="S25" s="86"/>
      <c r="T25" s="85"/>
      <c r="U25" s="85"/>
      <c r="V25" s="85"/>
      <c r="W25" s="85"/>
      <c r="X25" s="85"/>
      <c r="Y25" s="84"/>
      <c r="Z25" s="83"/>
    </row>
    <row r="26" spans="1:26" s="73" customFormat="1" ht="23.25" customHeight="1" thickBot="1" x14ac:dyDescent="0.35">
      <c r="A26" s="81"/>
      <c r="B26" s="80"/>
      <c r="C26" s="79"/>
      <c r="D26" s="78"/>
      <c r="E26" s="77"/>
      <c r="F26" s="75"/>
      <c r="G26" s="75"/>
      <c r="H26" s="75"/>
      <c r="I26" s="76"/>
      <c r="J26" s="75"/>
      <c r="K26" s="76"/>
      <c r="L26" s="75"/>
      <c r="M26" s="74" t="s">
        <v>21</v>
      </c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ht="16.5" thickBot="1" x14ac:dyDescent="0.3">
      <c r="A27" s="62" t="s">
        <v>20</v>
      </c>
      <c r="B27" s="60"/>
      <c r="C27" s="71"/>
      <c r="D27" s="22"/>
      <c r="E27" s="69">
        <f>SUM($K$3:K281)</f>
        <v>3</v>
      </c>
      <c r="F27" s="29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6.5" thickBot="1" x14ac:dyDescent="0.3">
      <c r="A28" s="72"/>
      <c r="B28" s="67"/>
      <c r="C28" s="67"/>
      <c r="D28" s="22"/>
      <c r="E28" s="66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21.75" customHeight="1" thickBot="1" x14ac:dyDescent="0.3">
      <c r="A29" s="62" t="s">
        <v>19</v>
      </c>
      <c r="B29" s="60"/>
      <c r="C29" s="71"/>
      <c r="D29" s="70">
        <f>SUM($C$3:C334)</f>
        <v>330.20000000009321</v>
      </c>
      <c r="E29" s="69">
        <f>D29*0.6214</f>
        <v>205.18628000005791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21.75" customHeight="1" thickBot="1" x14ac:dyDescent="0.3">
      <c r="A30" s="68"/>
      <c r="B30" s="68"/>
      <c r="C30" s="67"/>
      <c r="D30" s="22"/>
      <c r="E30" s="66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21.75" customHeight="1" thickBot="1" x14ac:dyDescent="0.3">
      <c r="A31" s="62" t="s">
        <v>18</v>
      </c>
      <c r="B31" s="61"/>
      <c r="C31" s="60"/>
      <c r="D31" s="65"/>
      <c r="E31" s="58">
        <f>D31*0.6214</f>
        <v>0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6.5" thickBot="1" x14ac:dyDescent="0.3">
      <c r="A32" s="64"/>
      <c r="B32" s="64"/>
      <c r="C32" s="64"/>
      <c r="D32" s="31"/>
      <c r="E32" s="63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21.75" customHeight="1" thickBot="1" x14ac:dyDescent="0.3">
      <c r="A33" s="62" t="s">
        <v>17</v>
      </c>
      <c r="B33" s="61"/>
      <c r="C33" s="60"/>
      <c r="D33" s="59"/>
      <c r="E33" s="58">
        <f>D33*0.6214</f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6.5" thickBot="1" x14ac:dyDescent="0.3">
      <c r="A34" s="57"/>
      <c r="B34" s="57"/>
      <c r="C34" s="57"/>
      <c r="D34" s="22"/>
      <c r="E34" s="49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6.5" thickBot="1" x14ac:dyDescent="0.3">
      <c r="A35" s="25" t="s">
        <v>16</v>
      </c>
      <c r="B35" s="24"/>
      <c r="C35" s="23"/>
      <c r="D35" s="47"/>
      <c r="E35" s="51">
        <f>SUM($U$3:U281)</f>
        <v>0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6.5" thickBot="1" x14ac:dyDescent="0.3">
      <c r="A36" s="42"/>
      <c r="B36" s="42"/>
      <c r="C36" s="42"/>
      <c r="D36" s="22"/>
      <c r="E36" s="49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6.5" thickBot="1" x14ac:dyDescent="0.3">
      <c r="A37" s="25" t="s">
        <v>15</v>
      </c>
      <c r="B37" s="24"/>
      <c r="C37" s="23"/>
      <c r="D37" s="22"/>
      <c r="E37" s="51">
        <f>SUM($W$3:$W279)</f>
        <v>0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6.5" thickBot="1" x14ac:dyDescent="0.3">
      <c r="A38" s="37"/>
      <c r="B38" s="37"/>
      <c r="C38" s="37"/>
      <c r="D38" s="22"/>
      <c r="E38" s="3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6.5" thickBot="1" x14ac:dyDescent="0.3">
      <c r="A39" s="25" t="s">
        <v>14</v>
      </c>
      <c r="B39" s="24"/>
      <c r="C39" s="23"/>
      <c r="D39" s="22"/>
      <c r="E39" s="51">
        <f>SUM($V$3:$V279)</f>
        <v>0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6.5" thickBot="1" x14ac:dyDescent="0.3">
      <c r="A40" s="37"/>
      <c r="B40" s="37"/>
      <c r="C40" s="37"/>
      <c r="D40" s="22"/>
      <c r="E40" s="35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6.5" thickBot="1" x14ac:dyDescent="0.3">
      <c r="A41" s="25" t="s">
        <v>13</v>
      </c>
      <c r="B41" s="24"/>
      <c r="C41" s="24"/>
      <c r="D41" s="23"/>
      <c r="E41" s="51">
        <f>SUM(X3:X423)</f>
        <v>0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6.5" thickBot="1" x14ac:dyDescent="0.3">
      <c r="A42" s="37"/>
      <c r="B42" s="37"/>
      <c r="C42" s="37"/>
      <c r="D42" s="22"/>
      <c r="E42" s="35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6.5" thickBot="1" x14ac:dyDescent="0.3">
      <c r="A43" s="25" t="s">
        <v>12</v>
      </c>
      <c r="B43" s="24"/>
      <c r="C43" s="24"/>
      <c r="D43" s="23"/>
      <c r="E43" s="51">
        <f>SUM(Y3:Y423)</f>
        <v>0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6.5" thickBot="1" x14ac:dyDescent="0.3">
      <c r="A44" s="56"/>
      <c r="B44" s="56"/>
      <c r="C44" s="56"/>
      <c r="D44" s="22"/>
      <c r="E44" s="35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6.5" thickBot="1" x14ac:dyDescent="0.3">
      <c r="A45" s="45" t="s">
        <v>11</v>
      </c>
      <c r="B45" s="55"/>
      <c r="C45" s="27"/>
      <c r="D45" s="22"/>
      <c r="E45" s="51">
        <f>SUM($Z$3:$Z279)</f>
        <v>0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6.5" thickBot="1" x14ac:dyDescent="0.3">
      <c r="A46" s="54"/>
      <c r="B46" s="54"/>
      <c r="C46" s="54"/>
      <c r="D46" s="22"/>
      <c r="E46" s="49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6.5" thickBot="1" x14ac:dyDescent="0.3">
      <c r="A47" s="25" t="s">
        <v>10</v>
      </c>
      <c r="B47" s="24"/>
      <c r="C47" s="23"/>
      <c r="D47" s="22"/>
      <c r="E47" s="51">
        <f>SUM($Q$3:Q281)</f>
        <v>0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6.5" thickBot="1" x14ac:dyDescent="0.3">
      <c r="A48" s="53"/>
      <c r="B48" s="53"/>
      <c r="C48" s="53"/>
      <c r="D48" s="22"/>
      <c r="E48" s="49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6.5" thickBot="1" x14ac:dyDescent="0.3">
      <c r="A49" s="25" t="s">
        <v>9</v>
      </c>
      <c r="B49" s="24"/>
      <c r="C49" s="23"/>
      <c r="D49" s="52"/>
      <c r="E49" s="51">
        <f>SUM($R$3:R283)</f>
        <v>0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6.5" thickBot="1" x14ac:dyDescent="0.3">
      <c r="A50" s="50"/>
      <c r="B50" s="50"/>
      <c r="C50" s="50"/>
      <c r="D50" s="22"/>
      <c r="E50" s="49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6.5" thickBot="1" x14ac:dyDescent="0.3">
      <c r="A51" s="25" t="s">
        <v>8</v>
      </c>
      <c r="B51" s="23"/>
      <c r="C51" s="36"/>
      <c r="D51" s="22"/>
      <c r="E51" s="48">
        <f>E65*24</f>
        <v>0</v>
      </c>
      <c r="F51" s="29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6.5" thickBot="1" x14ac:dyDescent="0.3">
      <c r="A52" s="42"/>
      <c r="B52" s="42"/>
      <c r="C52" s="41"/>
      <c r="D52" s="47"/>
      <c r="E52" s="46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21.75" thickBot="1" x14ac:dyDescent="0.3">
      <c r="A53" s="34" t="s">
        <v>7</v>
      </c>
      <c r="B53" s="33"/>
      <c r="C53" s="41"/>
      <c r="D53" s="22"/>
      <c r="E53" s="43">
        <f>SUM($T$3:T275)</f>
        <v>0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21.75" thickBot="1" x14ac:dyDescent="0.4">
      <c r="A54" s="42"/>
      <c r="B54" s="42"/>
      <c r="C54" s="41"/>
      <c r="D54" s="22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21.75" thickBot="1" x14ac:dyDescent="0.3">
      <c r="A55" s="45" t="s">
        <v>6</v>
      </c>
      <c r="B55" s="44"/>
      <c r="C55" s="36"/>
      <c r="D55" s="22"/>
      <c r="E55" s="43">
        <f>SUM($L$3:L272)</f>
        <v>0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21.75" thickBot="1" x14ac:dyDescent="0.4">
      <c r="A56" s="42"/>
      <c r="B56" s="42"/>
      <c r="C56" s="41"/>
      <c r="D56" s="22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21.75" thickBot="1" x14ac:dyDescent="0.4">
      <c r="A57" s="40" t="s">
        <v>5</v>
      </c>
      <c r="B57" s="39"/>
      <c r="C57" s="36"/>
      <c r="D57" s="22"/>
      <c r="E57" s="38">
        <f>SUM(I3:I315)</f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6.5" thickBot="1" x14ac:dyDescent="0.3">
      <c r="A58" s="37"/>
      <c r="B58" s="37"/>
      <c r="C58" s="36"/>
      <c r="D58" s="22"/>
      <c r="E58" s="35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6.5" thickBot="1" x14ac:dyDescent="0.3">
      <c r="A59" s="34" t="s">
        <v>4</v>
      </c>
      <c r="B59" s="33"/>
      <c r="C59" s="32"/>
      <c r="D59" s="31"/>
      <c r="E59" s="30">
        <f>E67*24</f>
        <v>0</v>
      </c>
      <c r="F59" s="29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6.5" thickBot="1" x14ac:dyDescent="0.3">
      <c r="A60" s="27"/>
      <c r="B60" s="27"/>
      <c r="C60" s="27"/>
      <c r="D60" s="22"/>
      <c r="E60" s="26"/>
      <c r="F60" s="17"/>
      <c r="G60" s="17"/>
      <c r="H60" s="17"/>
      <c r="I60" s="17"/>
      <c r="J60" s="17"/>
      <c r="K60" s="17"/>
      <c r="L60" s="17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6.5" thickBot="1" x14ac:dyDescent="0.3">
      <c r="A61" s="25" t="s">
        <v>3</v>
      </c>
      <c r="B61" s="24"/>
      <c r="C61" s="23"/>
      <c r="D61" s="22"/>
      <c r="E61" s="21">
        <f>E63*24</f>
        <v>0</v>
      </c>
      <c r="F61" s="18"/>
      <c r="G61" s="17"/>
      <c r="H61" s="17"/>
      <c r="I61" s="17"/>
      <c r="J61" s="17"/>
      <c r="K61" s="17"/>
      <c r="L61" s="20"/>
      <c r="M61" s="19"/>
      <c r="N61" s="19"/>
      <c r="O61" s="19"/>
      <c r="P61" s="19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thickBot="1" x14ac:dyDescent="0.4">
      <c r="D62" s="12"/>
      <c r="G62" s="4"/>
      <c r="H62" s="4"/>
      <c r="X62" s="4"/>
      <c r="Y62" s="4"/>
      <c r="Z62" s="3"/>
    </row>
    <row r="63" spans="1:26" ht="21.75" thickBot="1" x14ac:dyDescent="0.4">
      <c r="A63" s="11" t="s">
        <v>2</v>
      </c>
      <c r="D63" s="12"/>
      <c r="E63" s="16">
        <f>SUM($F$3:F281)</f>
        <v>0</v>
      </c>
      <c r="G63" s="4"/>
      <c r="H63" s="4"/>
      <c r="X63" s="4"/>
      <c r="Y63" s="4"/>
      <c r="Z63" s="3"/>
    </row>
    <row r="64" spans="1:26" ht="21.75" thickBot="1" x14ac:dyDescent="0.4">
      <c r="D64" s="12"/>
      <c r="G64" s="4"/>
      <c r="H64" s="4"/>
      <c r="X64" s="4"/>
      <c r="Y64" s="4"/>
      <c r="Z64" s="3"/>
    </row>
    <row r="65" spans="1:26" ht="21.75" thickBot="1" x14ac:dyDescent="0.4">
      <c r="A65" s="11" t="s">
        <v>1</v>
      </c>
      <c r="D65" s="12"/>
      <c r="E65" s="15">
        <f>SUM(G3:G327)</f>
        <v>0</v>
      </c>
      <c r="G65" s="4"/>
      <c r="H65" s="4"/>
      <c r="X65" s="4"/>
      <c r="Y65" s="4"/>
      <c r="Z65" s="3"/>
    </row>
    <row r="66" spans="1:26" ht="21.75" thickBot="1" x14ac:dyDescent="0.4">
      <c r="D66" s="13"/>
      <c r="G66" s="4"/>
      <c r="H66" s="4"/>
      <c r="X66" s="4"/>
      <c r="Y66" s="4"/>
      <c r="Z66" s="3"/>
    </row>
    <row r="67" spans="1:26" ht="21.75" thickBot="1" x14ac:dyDescent="0.4">
      <c r="A67" s="11" t="s">
        <v>0</v>
      </c>
      <c r="D67" s="12"/>
      <c r="E67" s="14">
        <f>SUM(H3:H315)</f>
        <v>0</v>
      </c>
      <c r="G67" s="4"/>
      <c r="H67" s="4"/>
      <c r="X67" s="4"/>
      <c r="Y67" s="4"/>
      <c r="Z67" s="3"/>
    </row>
    <row r="68" spans="1:26" x14ac:dyDescent="0.35">
      <c r="D68" s="12"/>
    </row>
    <row r="69" spans="1:26" x14ac:dyDescent="0.35">
      <c r="D69" s="12"/>
    </row>
    <row r="70" spans="1:26" x14ac:dyDescent="0.35">
      <c r="D70" s="12"/>
    </row>
    <row r="71" spans="1:26" x14ac:dyDescent="0.35">
      <c r="D71" s="12"/>
    </row>
    <row r="72" spans="1:26" x14ac:dyDescent="0.35">
      <c r="D72" s="12"/>
    </row>
    <row r="73" spans="1:26" x14ac:dyDescent="0.35">
      <c r="D73" s="12"/>
    </row>
    <row r="74" spans="1:26" x14ac:dyDescent="0.35">
      <c r="D74" s="12"/>
    </row>
    <row r="75" spans="1:26" x14ac:dyDescent="0.35">
      <c r="D75" s="12"/>
    </row>
    <row r="76" spans="1:26" x14ac:dyDescent="0.35">
      <c r="D76" s="12"/>
    </row>
    <row r="77" spans="1:26" x14ac:dyDescent="0.35">
      <c r="D77" s="12"/>
    </row>
    <row r="78" spans="1:26" x14ac:dyDescent="0.35">
      <c r="D78" s="12"/>
    </row>
    <row r="79" spans="1:26" x14ac:dyDescent="0.35">
      <c r="D79" s="12"/>
    </row>
    <row r="80" spans="1:26" x14ac:dyDescent="0.35">
      <c r="D80" s="12"/>
    </row>
    <row r="81" spans="4:4" x14ac:dyDescent="0.35">
      <c r="D81" s="12"/>
    </row>
    <row r="82" spans="4:4" x14ac:dyDescent="0.35">
      <c r="D82" s="12"/>
    </row>
    <row r="83" spans="4:4" x14ac:dyDescent="0.35">
      <c r="D83" s="12"/>
    </row>
    <row r="84" spans="4:4" x14ac:dyDescent="0.35">
      <c r="D84" s="12"/>
    </row>
    <row r="85" spans="4:4" x14ac:dyDescent="0.35">
      <c r="D85" s="12"/>
    </row>
    <row r="86" spans="4:4" x14ac:dyDescent="0.35">
      <c r="D86" s="12"/>
    </row>
    <row r="87" spans="4:4" x14ac:dyDescent="0.35">
      <c r="D87" s="13"/>
    </row>
    <row r="88" spans="4:4" x14ac:dyDescent="0.35">
      <c r="D88" s="12"/>
    </row>
    <row r="89" spans="4:4" x14ac:dyDescent="0.35">
      <c r="D89" s="12"/>
    </row>
    <row r="90" spans="4:4" x14ac:dyDescent="0.35">
      <c r="D90" s="12"/>
    </row>
    <row r="91" spans="4:4" x14ac:dyDescent="0.35">
      <c r="D91" s="12"/>
    </row>
    <row r="92" spans="4:4" x14ac:dyDescent="0.35">
      <c r="D92" s="12"/>
    </row>
    <row r="93" spans="4:4" x14ac:dyDescent="0.35">
      <c r="D93" s="12"/>
    </row>
    <row r="94" spans="4:4" x14ac:dyDescent="0.35">
      <c r="D94" s="12"/>
    </row>
    <row r="95" spans="4:4" x14ac:dyDescent="0.35">
      <c r="D95" s="12"/>
    </row>
    <row r="96" spans="4:4" x14ac:dyDescent="0.35">
      <c r="D96" s="12"/>
    </row>
    <row r="97" spans="4:4" x14ac:dyDescent="0.35">
      <c r="D97" s="12"/>
    </row>
    <row r="98" spans="4:4" x14ac:dyDescent="0.35">
      <c r="D98" s="13"/>
    </row>
    <row r="99" spans="4:4" x14ac:dyDescent="0.35">
      <c r="D99" s="12"/>
    </row>
    <row r="100" spans="4:4" x14ac:dyDescent="0.35">
      <c r="D100" s="12"/>
    </row>
    <row r="101" spans="4:4" x14ac:dyDescent="0.35">
      <c r="D101" s="12"/>
    </row>
    <row r="102" spans="4:4" x14ac:dyDescent="0.35">
      <c r="D102" s="12"/>
    </row>
    <row r="103" spans="4:4" x14ac:dyDescent="0.35">
      <c r="D103" s="12"/>
    </row>
    <row r="104" spans="4:4" x14ac:dyDescent="0.35">
      <c r="D104" s="12"/>
    </row>
    <row r="105" spans="4:4" x14ac:dyDescent="0.35">
      <c r="D105" s="12"/>
    </row>
    <row r="106" spans="4:4" x14ac:dyDescent="0.35">
      <c r="D106" s="12"/>
    </row>
    <row r="107" spans="4:4" x14ac:dyDescent="0.35">
      <c r="D107" s="12"/>
    </row>
    <row r="108" spans="4:4" x14ac:dyDescent="0.35">
      <c r="D108" s="12"/>
    </row>
    <row r="109" spans="4:4" x14ac:dyDescent="0.35">
      <c r="D109" s="12"/>
    </row>
    <row r="110" spans="4:4" x14ac:dyDescent="0.35">
      <c r="D110" s="12"/>
    </row>
    <row r="111" spans="4:4" x14ac:dyDescent="0.35">
      <c r="D111" s="13"/>
    </row>
    <row r="112" spans="4:4" x14ac:dyDescent="0.35">
      <c r="D112" s="12"/>
    </row>
    <row r="113" spans="4:4" x14ac:dyDescent="0.35">
      <c r="D113" s="12"/>
    </row>
    <row r="114" spans="4:4" x14ac:dyDescent="0.35">
      <c r="D114" s="12"/>
    </row>
    <row r="115" spans="4:4" x14ac:dyDescent="0.35">
      <c r="D115" s="12"/>
    </row>
    <row r="116" spans="4:4" x14ac:dyDescent="0.35">
      <c r="D116" s="12"/>
    </row>
    <row r="117" spans="4:4" x14ac:dyDescent="0.35">
      <c r="D117" s="12"/>
    </row>
    <row r="118" spans="4:4" x14ac:dyDescent="0.35">
      <c r="D118" s="12"/>
    </row>
    <row r="119" spans="4:4" x14ac:dyDescent="0.35">
      <c r="D119" s="13"/>
    </row>
    <row r="120" spans="4:4" x14ac:dyDescent="0.35">
      <c r="D120" s="12"/>
    </row>
    <row r="121" spans="4:4" x14ac:dyDescent="0.35">
      <c r="D121" s="12"/>
    </row>
    <row r="122" spans="4:4" x14ac:dyDescent="0.35">
      <c r="D122" s="12"/>
    </row>
    <row r="123" spans="4:4" x14ac:dyDescent="0.35">
      <c r="D123" s="12"/>
    </row>
    <row r="124" spans="4:4" x14ac:dyDescent="0.35">
      <c r="D124" s="12"/>
    </row>
    <row r="125" spans="4:4" x14ac:dyDescent="0.35">
      <c r="D125" s="12"/>
    </row>
    <row r="126" spans="4:4" x14ac:dyDescent="0.35">
      <c r="D126" s="12"/>
    </row>
    <row r="127" spans="4:4" x14ac:dyDescent="0.35">
      <c r="D127" s="12"/>
    </row>
    <row r="128" spans="4:4" x14ac:dyDescent="0.35">
      <c r="D128" s="12"/>
    </row>
    <row r="129" spans="4:4" x14ac:dyDescent="0.35">
      <c r="D129" s="12"/>
    </row>
    <row r="130" spans="4:4" x14ac:dyDescent="0.35">
      <c r="D130" s="12"/>
    </row>
    <row r="131" spans="4:4" x14ac:dyDescent="0.35">
      <c r="D131" s="12"/>
    </row>
    <row r="132" spans="4:4" x14ac:dyDescent="0.35">
      <c r="D132" s="12"/>
    </row>
    <row r="133" spans="4:4" x14ac:dyDescent="0.35">
      <c r="D133" s="12"/>
    </row>
    <row r="134" spans="4:4" x14ac:dyDescent="0.35">
      <c r="D134" s="12"/>
    </row>
    <row r="135" spans="4:4" x14ac:dyDescent="0.35">
      <c r="D135" s="12"/>
    </row>
    <row r="136" spans="4:4" x14ac:dyDescent="0.35">
      <c r="D136" s="12"/>
    </row>
    <row r="137" spans="4:4" x14ac:dyDescent="0.35">
      <c r="D137" s="12"/>
    </row>
    <row r="138" spans="4:4" x14ac:dyDescent="0.35">
      <c r="D138" s="12"/>
    </row>
    <row r="139" spans="4:4" x14ac:dyDescent="0.35">
      <c r="D139" s="12"/>
    </row>
    <row r="140" spans="4:4" x14ac:dyDescent="0.35">
      <c r="D140" s="12"/>
    </row>
    <row r="141" spans="4:4" x14ac:dyDescent="0.35">
      <c r="D141" s="12"/>
    </row>
    <row r="142" spans="4:4" x14ac:dyDescent="0.35">
      <c r="D142" s="13"/>
    </row>
    <row r="143" spans="4:4" x14ac:dyDescent="0.35">
      <c r="D143" s="12"/>
    </row>
    <row r="144" spans="4:4" x14ac:dyDescent="0.35">
      <c r="D144" s="12"/>
    </row>
    <row r="145" spans="4:4" x14ac:dyDescent="0.35">
      <c r="D145" s="12"/>
    </row>
    <row r="146" spans="4:4" x14ac:dyDescent="0.35">
      <c r="D146" s="12"/>
    </row>
    <row r="147" spans="4:4" x14ac:dyDescent="0.35">
      <c r="D147" s="12"/>
    </row>
    <row r="148" spans="4:4" x14ac:dyDescent="0.35">
      <c r="D148" s="12"/>
    </row>
    <row r="149" spans="4:4" x14ac:dyDescent="0.35">
      <c r="D149" s="12"/>
    </row>
    <row r="150" spans="4:4" x14ac:dyDescent="0.35">
      <c r="D150" s="12"/>
    </row>
    <row r="151" spans="4:4" x14ac:dyDescent="0.35">
      <c r="D151" s="12"/>
    </row>
    <row r="152" spans="4:4" x14ac:dyDescent="0.35">
      <c r="D152" s="12"/>
    </row>
    <row r="153" spans="4:4" x14ac:dyDescent="0.35">
      <c r="D153" s="13"/>
    </row>
    <row r="154" spans="4:4" x14ac:dyDescent="0.35">
      <c r="D154" s="12"/>
    </row>
    <row r="155" spans="4:4" x14ac:dyDescent="0.35">
      <c r="D155" s="12"/>
    </row>
    <row r="156" spans="4:4" x14ac:dyDescent="0.35">
      <c r="D156" s="12"/>
    </row>
    <row r="157" spans="4:4" x14ac:dyDescent="0.35">
      <c r="D157" s="12"/>
    </row>
    <row r="158" spans="4:4" x14ac:dyDescent="0.35">
      <c r="D158" s="12"/>
    </row>
    <row r="159" spans="4:4" x14ac:dyDescent="0.35">
      <c r="D159" s="12"/>
    </row>
    <row r="160" spans="4:4" x14ac:dyDescent="0.35">
      <c r="D160" s="12"/>
    </row>
    <row r="161" spans="4:4" x14ac:dyDescent="0.35">
      <c r="D161" s="12"/>
    </row>
    <row r="162" spans="4:4" x14ac:dyDescent="0.35">
      <c r="D162" s="12"/>
    </row>
    <row r="163" spans="4:4" x14ac:dyDescent="0.35">
      <c r="D163" s="12"/>
    </row>
    <row r="164" spans="4:4" x14ac:dyDescent="0.35">
      <c r="D164" s="12"/>
    </row>
    <row r="165" spans="4:4" x14ac:dyDescent="0.35">
      <c r="D165" s="12"/>
    </row>
    <row r="166" spans="4:4" x14ac:dyDescent="0.35">
      <c r="D166" s="13"/>
    </row>
    <row r="167" spans="4:4" x14ac:dyDescent="0.35">
      <c r="D167" s="12"/>
    </row>
    <row r="168" spans="4:4" x14ac:dyDescent="0.35">
      <c r="D168" s="12"/>
    </row>
    <row r="169" spans="4:4" x14ac:dyDescent="0.35">
      <c r="D169" s="12"/>
    </row>
    <row r="170" spans="4:4" x14ac:dyDescent="0.35">
      <c r="D170" s="12"/>
    </row>
    <row r="171" spans="4:4" x14ac:dyDescent="0.35">
      <c r="D171" s="12"/>
    </row>
    <row r="172" spans="4:4" x14ac:dyDescent="0.35">
      <c r="D172" s="12"/>
    </row>
    <row r="173" spans="4:4" x14ac:dyDescent="0.35">
      <c r="D173" s="12"/>
    </row>
    <row r="174" spans="4:4" x14ac:dyDescent="0.35">
      <c r="D174" s="13"/>
    </row>
    <row r="175" spans="4:4" x14ac:dyDescent="0.35">
      <c r="D175" s="12"/>
    </row>
    <row r="176" spans="4:4" x14ac:dyDescent="0.35">
      <c r="D176" s="12"/>
    </row>
    <row r="177" spans="4:4" x14ac:dyDescent="0.35">
      <c r="D177" s="12"/>
    </row>
    <row r="178" spans="4:4" x14ac:dyDescent="0.35">
      <c r="D178" s="12"/>
    </row>
    <row r="179" spans="4:4" x14ac:dyDescent="0.35">
      <c r="D179" s="12"/>
    </row>
    <row r="180" spans="4:4" x14ac:dyDescent="0.35">
      <c r="D180" s="12"/>
    </row>
    <row r="181" spans="4:4" x14ac:dyDescent="0.35">
      <c r="D181" s="12"/>
    </row>
    <row r="182" spans="4:4" x14ac:dyDescent="0.35">
      <c r="D182" s="12"/>
    </row>
    <row r="183" spans="4:4" x14ac:dyDescent="0.35">
      <c r="D183" s="12"/>
    </row>
    <row r="184" spans="4:4" x14ac:dyDescent="0.35">
      <c r="D184" s="12"/>
    </row>
    <row r="185" spans="4:4" x14ac:dyDescent="0.35">
      <c r="D185" s="12"/>
    </row>
    <row r="186" spans="4:4" x14ac:dyDescent="0.35">
      <c r="D186" s="12"/>
    </row>
    <row r="187" spans="4:4" x14ac:dyDescent="0.35">
      <c r="D187" s="12"/>
    </row>
    <row r="188" spans="4:4" x14ac:dyDescent="0.35">
      <c r="D188" s="12"/>
    </row>
    <row r="189" spans="4:4" x14ac:dyDescent="0.35">
      <c r="D189" s="12"/>
    </row>
    <row r="190" spans="4:4" x14ac:dyDescent="0.35">
      <c r="D190" s="12"/>
    </row>
    <row r="191" spans="4:4" x14ac:dyDescent="0.35">
      <c r="D191" s="12"/>
    </row>
    <row r="192" spans="4:4" x14ac:dyDescent="0.35">
      <c r="D192" s="12"/>
    </row>
    <row r="193" spans="4:4" x14ac:dyDescent="0.35">
      <c r="D193" s="12"/>
    </row>
    <row r="194" spans="4:4" x14ac:dyDescent="0.35">
      <c r="D194" s="12"/>
    </row>
    <row r="195" spans="4:4" x14ac:dyDescent="0.35">
      <c r="D195" s="12"/>
    </row>
    <row r="196" spans="4:4" x14ac:dyDescent="0.35">
      <c r="D196" s="12"/>
    </row>
    <row r="197" spans="4:4" x14ac:dyDescent="0.35">
      <c r="D197" s="13"/>
    </row>
    <row r="198" spans="4:4" x14ac:dyDescent="0.35">
      <c r="D198" s="12"/>
    </row>
    <row r="199" spans="4:4" x14ac:dyDescent="0.35">
      <c r="D199" s="12"/>
    </row>
    <row r="200" spans="4:4" x14ac:dyDescent="0.35">
      <c r="D200" s="12"/>
    </row>
    <row r="201" spans="4:4" x14ac:dyDescent="0.35">
      <c r="D201" s="12"/>
    </row>
    <row r="202" spans="4:4" x14ac:dyDescent="0.35">
      <c r="D202" s="12"/>
    </row>
    <row r="203" spans="4:4" x14ac:dyDescent="0.35">
      <c r="D203" s="12"/>
    </row>
    <row r="204" spans="4:4" x14ac:dyDescent="0.35">
      <c r="D204" s="12"/>
    </row>
    <row r="205" spans="4:4" x14ac:dyDescent="0.35">
      <c r="D205" s="12"/>
    </row>
    <row r="206" spans="4:4" x14ac:dyDescent="0.35">
      <c r="D206" s="12"/>
    </row>
    <row r="207" spans="4:4" x14ac:dyDescent="0.35">
      <c r="D207" s="12"/>
    </row>
    <row r="208" spans="4:4" x14ac:dyDescent="0.35">
      <c r="D208" s="13"/>
    </row>
    <row r="209" spans="4:4" x14ac:dyDescent="0.35">
      <c r="D209" s="12"/>
    </row>
    <row r="210" spans="4:4" x14ac:dyDescent="0.35">
      <c r="D210" s="12"/>
    </row>
    <row r="211" spans="4:4" x14ac:dyDescent="0.35">
      <c r="D211" s="12"/>
    </row>
    <row r="212" spans="4:4" x14ac:dyDescent="0.35">
      <c r="D212" s="12"/>
    </row>
    <row r="213" spans="4:4" x14ac:dyDescent="0.35">
      <c r="D213" s="12"/>
    </row>
    <row r="214" spans="4:4" x14ac:dyDescent="0.35">
      <c r="D214" s="12"/>
    </row>
    <row r="215" spans="4:4" x14ac:dyDescent="0.35">
      <c r="D215" s="12"/>
    </row>
    <row r="216" spans="4:4" x14ac:dyDescent="0.35">
      <c r="D216" s="12"/>
    </row>
    <row r="217" spans="4:4" x14ac:dyDescent="0.35">
      <c r="D217" s="12"/>
    </row>
    <row r="218" spans="4:4" x14ac:dyDescent="0.35">
      <c r="D218" s="12"/>
    </row>
    <row r="219" spans="4:4" x14ac:dyDescent="0.35">
      <c r="D219" s="12"/>
    </row>
    <row r="220" spans="4:4" x14ac:dyDescent="0.35">
      <c r="D220" s="12"/>
    </row>
    <row r="221" spans="4:4" x14ac:dyDescent="0.35">
      <c r="D221" s="13"/>
    </row>
    <row r="222" spans="4:4" x14ac:dyDescent="0.35">
      <c r="D222" s="12"/>
    </row>
    <row r="223" spans="4:4" x14ac:dyDescent="0.35">
      <c r="D223" s="12"/>
    </row>
    <row r="224" spans="4:4" x14ac:dyDescent="0.35">
      <c r="D224" s="12"/>
    </row>
    <row r="225" spans="4:4" x14ac:dyDescent="0.35">
      <c r="D225" s="12"/>
    </row>
    <row r="226" spans="4:4" x14ac:dyDescent="0.35">
      <c r="D226" s="12"/>
    </row>
    <row r="227" spans="4:4" x14ac:dyDescent="0.35">
      <c r="D227" s="12"/>
    </row>
    <row r="228" spans="4:4" x14ac:dyDescent="0.35">
      <c r="D228" s="12"/>
    </row>
    <row r="229" spans="4:4" x14ac:dyDescent="0.35">
      <c r="D229" s="13"/>
    </row>
    <row r="230" spans="4:4" x14ac:dyDescent="0.35">
      <c r="D230" s="12"/>
    </row>
    <row r="231" spans="4:4" x14ac:dyDescent="0.35">
      <c r="D231" s="12"/>
    </row>
    <row r="232" spans="4:4" x14ac:dyDescent="0.35">
      <c r="D232" s="12"/>
    </row>
    <row r="233" spans="4:4" x14ac:dyDescent="0.35">
      <c r="D233" s="12"/>
    </row>
    <row r="234" spans="4:4" x14ac:dyDescent="0.35">
      <c r="D234" s="12"/>
    </row>
    <row r="235" spans="4:4" x14ac:dyDescent="0.35">
      <c r="D235" s="12"/>
    </row>
    <row r="236" spans="4:4" x14ac:dyDescent="0.35">
      <c r="D236" s="12"/>
    </row>
    <row r="237" spans="4:4" x14ac:dyDescent="0.35">
      <c r="D237" s="12"/>
    </row>
    <row r="238" spans="4:4" x14ac:dyDescent="0.35">
      <c r="D238" s="12"/>
    </row>
    <row r="239" spans="4:4" x14ac:dyDescent="0.35">
      <c r="D239" s="12"/>
    </row>
    <row r="240" spans="4:4" x14ac:dyDescent="0.35">
      <c r="D240" s="12"/>
    </row>
    <row r="241" spans="4:4" x14ac:dyDescent="0.35">
      <c r="D241" s="12"/>
    </row>
    <row r="242" spans="4:4" x14ac:dyDescent="0.35">
      <c r="D242" s="12"/>
    </row>
    <row r="243" spans="4:4" x14ac:dyDescent="0.35">
      <c r="D243" s="12"/>
    </row>
    <row r="244" spans="4:4" x14ac:dyDescent="0.35">
      <c r="D244" s="12"/>
    </row>
    <row r="245" spans="4:4" x14ac:dyDescent="0.35">
      <c r="D245" s="12"/>
    </row>
    <row r="246" spans="4:4" x14ac:dyDescent="0.35">
      <c r="D246" s="12"/>
    </row>
    <row r="247" spans="4:4" x14ac:dyDescent="0.35">
      <c r="D247" s="12"/>
    </row>
    <row r="248" spans="4:4" x14ac:dyDescent="0.35">
      <c r="D248" s="12"/>
    </row>
    <row r="249" spans="4:4" x14ac:dyDescent="0.35">
      <c r="D249" s="12"/>
    </row>
    <row r="250" spans="4:4" x14ac:dyDescent="0.35">
      <c r="D250" s="12"/>
    </row>
    <row r="251" spans="4:4" x14ac:dyDescent="0.35">
      <c r="D251" s="12"/>
    </row>
    <row r="252" spans="4:4" x14ac:dyDescent="0.35">
      <c r="D252" s="13"/>
    </row>
    <row r="253" spans="4:4" x14ac:dyDescent="0.35">
      <c r="D253" s="12"/>
    </row>
    <row r="254" spans="4:4" x14ac:dyDescent="0.35">
      <c r="D254" s="12"/>
    </row>
    <row r="255" spans="4:4" x14ac:dyDescent="0.35">
      <c r="D255" s="12"/>
    </row>
    <row r="256" spans="4:4" x14ac:dyDescent="0.35">
      <c r="D256" s="12"/>
    </row>
    <row r="257" spans="4:4" x14ac:dyDescent="0.35">
      <c r="D257" s="12"/>
    </row>
    <row r="258" spans="4:4" x14ac:dyDescent="0.35">
      <c r="D258" s="12"/>
    </row>
    <row r="259" spans="4:4" x14ac:dyDescent="0.35">
      <c r="D259" s="12"/>
    </row>
    <row r="260" spans="4:4" x14ac:dyDescent="0.35">
      <c r="D260" s="12"/>
    </row>
    <row r="261" spans="4:4" x14ac:dyDescent="0.35">
      <c r="D261" s="12"/>
    </row>
    <row r="262" spans="4:4" x14ac:dyDescent="0.35">
      <c r="D262" s="12"/>
    </row>
    <row r="263" spans="4:4" x14ac:dyDescent="0.35">
      <c r="D263" s="13"/>
    </row>
    <row r="264" spans="4:4" x14ac:dyDescent="0.35">
      <c r="D264" s="12"/>
    </row>
    <row r="265" spans="4:4" x14ac:dyDescent="0.35">
      <c r="D265" s="12"/>
    </row>
    <row r="266" spans="4:4" x14ac:dyDescent="0.35">
      <c r="D266" s="12"/>
    </row>
    <row r="267" spans="4:4" x14ac:dyDescent="0.35">
      <c r="D267" s="12"/>
    </row>
    <row r="268" spans="4:4" x14ac:dyDescent="0.35">
      <c r="D268" s="12"/>
    </row>
    <row r="269" spans="4:4" x14ac:dyDescent="0.35">
      <c r="D269" s="12"/>
    </row>
    <row r="270" spans="4:4" x14ac:dyDescent="0.35">
      <c r="D270" s="12"/>
    </row>
    <row r="271" spans="4:4" x14ac:dyDescent="0.35">
      <c r="D271" s="12"/>
    </row>
    <row r="272" spans="4:4" x14ac:dyDescent="0.35">
      <c r="D272" s="12"/>
    </row>
    <row r="273" spans="4:4" x14ac:dyDescent="0.35">
      <c r="D273" s="12"/>
    </row>
    <row r="274" spans="4:4" x14ac:dyDescent="0.35">
      <c r="D274" s="12"/>
    </row>
    <row r="275" spans="4:4" x14ac:dyDescent="0.35">
      <c r="D275" s="12"/>
    </row>
    <row r="276" spans="4:4" x14ac:dyDescent="0.35">
      <c r="D276" s="13"/>
    </row>
    <row r="277" spans="4:4" x14ac:dyDescent="0.35">
      <c r="D277" s="12"/>
    </row>
  </sheetData>
  <sheetProtection formatCells="0" formatColumns="0" formatRows="0"/>
  <mergeCells count="105">
    <mergeCell ref="F30:L30"/>
    <mergeCell ref="V1:X1"/>
    <mergeCell ref="A29:B29"/>
    <mergeCell ref="F29:L29"/>
    <mergeCell ref="F1:H1"/>
    <mergeCell ref="J1:L1"/>
    <mergeCell ref="A31:C31"/>
    <mergeCell ref="F31:L31"/>
    <mergeCell ref="F32:L32"/>
    <mergeCell ref="A32:C32"/>
    <mergeCell ref="M32:Z32"/>
    <mergeCell ref="A1:D1"/>
    <mergeCell ref="A30:B30"/>
    <mergeCell ref="A27:B27"/>
    <mergeCell ref="F27:L27"/>
    <mergeCell ref="F28:L28"/>
    <mergeCell ref="A33:C33"/>
    <mergeCell ref="F33:L33"/>
    <mergeCell ref="F34:L34"/>
    <mergeCell ref="M33:Z33"/>
    <mergeCell ref="A34:C34"/>
    <mergeCell ref="M34:Z34"/>
    <mergeCell ref="A36:C36"/>
    <mergeCell ref="A37:C37"/>
    <mergeCell ref="F37:L37"/>
    <mergeCell ref="A38:C38"/>
    <mergeCell ref="A41:D41"/>
    <mergeCell ref="F36:L36"/>
    <mergeCell ref="F41:L41"/>
    <mergeCell ref="F40:L40"/>
    <mergeCell ref="A47:C47"/>
    <mergeCell ref="M47:Z47"/>
    <mergeCell ref="A48:C48"/>
    <mergeCell ref="M48:Z48"/>
    <mergeCell ref="F46:L46"/>
    <mergeCell ref="F47:L47"/>
    <mergeCell ref="F48:L48"/>
    <mergeCell ref="M35:Z35"/>
    <mergeCell ref="A44:C44"/>
    <mergeCell ref="M44:Z44"/>
    <mergeCell ref="M45:Z45"/>
    <mergeCell ref="A46:C46"/>
    <mergeCell ref="M46:Z46"/>
    <mergeCell ref="F44:L44"/>
    <mergeCell ref="F45:L45"/>
    <mergeCell ref="A35:C35"/>
    <mergeCell ref="F35:L35"/>
    <mergeCell ref="M41:Z41"/>
    <mergeCell ref="F38:L38"/>
    <mergeCell ref="M36:Z36"/>
    <mergeCell ref="M37:Z37"/>
    <mergeCell ref="M26:Z26"/>
    <mergeCell ref="M27:Z27"/>
    <mergeCell ref="M28:Z28"/>
    <mergeCell ref="M29:Z29"/>
    <mergeCell ref="M30:Z30"/>
    <mergeCell ref="M31:Z31"/>
    <mergeCell ref="M38:Z38"/>
    <mergeCell ref="A39:C39"/>
    <mergeCell ref="F39:L39"/>
    <mergeCell ref="M39:Z39"/>
    <mergeCell ref="A40:C40"/>
    <mergeCell ref="M40:Z40"/>
    <mergeCell ref="A42:C42"/>
    <mergeCell ref="F42:L42"/>
    <mergeCell ref="M42:Z42"/>
    <mergeCell ref="A43:D43"/>
    <mergeCell ref="F43:L43"/>
    <mergeCell ref="M43:Z43"/>
    <mergeCell ref="M53:Z53"/>
    <mergeCell ref="M49:Z49"/>
    <mergeCell ref="A50:C50"/>
    <mergeCell ref="M50:Z50"/>
    <mergeCell ref="A51:B51"/>
    <mergeCell ref="M51:Z51"/>
    <mergeCell ref="A49:C49"/>
    <mergeCell ref="F51:L51"/>
    <mergeCell ref="F49:L49"/>
    <mergeCell ref="F50:L50"/>
    <mergeCell ref="A54:B54"/>
    <mergeCell ref="F54:L54"/>
    <mergeCell ref="M54:Z54"/>
    <mergeCell ref="F55:L55"/>
    <mergeCell ref="M55:Z55"/>
    <mergeCell ref="A52:B52"/>
    <mergeCell ref="F52:L52"/>
    <mergeCell ref="M52:Z52"/>
    <mergeCell ref="A53:B53"/>
    <mergeCell ref="F53:L53"/>
    <mergeCell ref="A56:B56"/>
    <mergeCell ref="F56:L56"/>
    <mergeCell ref="M56:Z56"/>
    <mergeCell ref="A57:B57"/>
    <mergeCell ref="F57:L57"/>
    <mergeCell ref="M57:Z57"/>
    <mergeCell ref="F60:L60"/>
    <mergeCell ref="A61:C61"/>
    <mergeCell ref="F61:L61"/>
    <mergeCell ref="Q61:Z61"/>
    <mergeCell ref="A58:B58"/>
    <mergeCell ref="F58:L58"/>
    <mergeCell ref="M58:Z58"/>
    <mergeCell ref="A59:B59"/>
    <mergeCell ref="F59:L59"/>
    <mergeCell ref="M59:Z59"/>
  </mergeCells>
  <conditionalFormatting sqref="D68:D86 D88:D141 D143:D196 D198:D251 D253:D277 D25">
    <cfRule type="expression" dxfId="19" priority="19">
      <formula>SEARCH("United states",$D25)</formula>
    </cfRule>
    <cfRule type="expression" dxfId="18" priority="20">
      <formula>SEARCH("Canada",$D25)</formula>
    </cfRule>
  </conditionalFormatting>
  <conditionalFormatting sqref="D3:D24">
    <cfRule type="expression" dxfId="17" priority="17">
      <formula>SEARCH("United State",$D3)</formula>
    </cfRule>
    <cfRule type="expression" dxfId="16" priority="18">
      <formula>SEARCH("Canada",$D3)</formula>
    </cfRule>
  </conditionalFormatting>
  <conditionalFormatting sqref="E25 E68:E315">
    <cfRule type="expression" dxfId="15" priority="13">
      <formula>SEARCH("20136",$E25)</formula>
    </cfRule>
    <cfRule type="expression" dxfId="14" priority="14">
      <formula>SEARCH("20114",$E25)</formula>
    </cfRule>
    <cfRule type="expression" dxfId="13" priority="15">
      <formula>SEARCH("20102",$E25)</formula>
    </cfRule>
    <cfRule type="expression" dxfId="12" priority="16">
      <formula>SEARCH("FBR",$E25)</formula>
    </cfRule>
  </conditionalFormatting>
  <conditionalFormatting sqref="E3:E24">
    <cfRule type="expression" dxfId="11" priority="5">
      <formula>SEARCH("(28) Over-size",$E3)</formula>
    </cfRule>
    <cfRule type="expression" dxfId="10" priority="6">
      <formula>SEARCH("(49) Charger",$E3)</formula>
    </cfRule>
    <cfRule type="expression" dxfId="9" priority="7">
      <formula>SEARCH("(51) Décharger",$E3)</formula>
    </cfRule>
    <cfRule type="expression" dxfId="8" priority="8">
      <formula>SEARCH("(53) layover",$E3)</formula>
    </cfRule>
    <cfRule type="expression" dxfId="7" priority="9">
      <formula>SEARCH("20136",$E3)</formula>
    </cfRule>
    <cfRule type="expression" dxfId="6" priority="10">
      <formula>SEARCH("20114",$E3)</formula>
    </cfRule>
    <cfRule type="expression" dxfId="5" priority="11">
      <formula>SEARCH("20102",$E3)</formula>
    </cfRule>
    <cfRule type="expression" dxfId="4" priority="12">
      <formula>SEARCH("FBR",$E3)</formula>
    </cfRule>
  </conditionalFormatting>
  <conditionalFormatting sqref="E53:E57">
    <cfRule type="expression" dxfId="3" priority="1">
      <formula>SEARCH("20136",$E53)</formula>
    </cfRule>
    <cfRule type="expression" dxfId="2" priority="2">
      <formula>SEARCH("20114",$E53)</formula>
    </cfRule>
    <cfRule type="expression" dxfId="1" priority="3">
      <formula>SEARCH("20102",$E53)</formula>
    </cfRule>
    <cfRule type="expression" dxfId="0" priority="4">
      <formula>SEARCH("FBR",$E53)</formula>
    </cfRule>
  </conditionalFormatting>
  <pageMargins left="0" right="0" top="0" bottom="0" header="0" footer="0"/>
  <pageSetup scale="60" fitToHeight="0" orientation="landscape" r:id="rId1"/>
  <headerFooter>
    <oddFooter>&amp;RLouise Vézina &amp;D &amp;T</oddFooter>
  </headerFooter>
  <rowBreaks count="1" manualBreakCount="1">
    <brk id="2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8" sqref="J2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A Test RÉGULIER</vt:lpstr>
      <vt:lpstr>Feuil1</vt:lpstr>
      <vt:lpstr>Feuil2</vt:lpstr>
      <vt:lpstr>Feuil3</vt:lpstr>
      <vt:lpstr>'A Test RÉGULIER'!_FilterDatabase</vt:lpstr>
      <vt:lpstr>'A Test RÉGULIER'!Impression_des_titres</vt:lpstr>
      <vt:lpstr>'A Test RÉGULIER'!Zone_d_impression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Vezina</dc:creator>
  <cp:lastModifiedBy>Louise Vezina</cp:lastModifiedBy>
  <dcterms:created xsi:type="dcterms:W3CDTF">2018-07-05T15:41:59Z</dcterms:created>
  <dcterms:modified xsi:type="dcterms:W3CDTF">2018-07-05T17:10:25Z</dcterms:modified>
</cp:coreProperties>
</file>