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tables/table157.xml" ContentType="application/vnd.openxmlformats-officedocument.spreadsheetml.table+xml"/>
  <Override PartName="/xl/tables/table158.xml" ContentType="application/vnd.openxmlformats-officedocument.spreadsheetml.table+xml"/>
  <Override PartName="/xl/tables/table159.xml" ContentType="application/vnd.openxmlformats-officedocument.spreadsheetml.table+xml"/>
  <Override PartName="/xl/tables/table160.xml" ContentType="application/vnd.openxmlformats-officedocument.spreadsheetml.table+xml"/>
  <Override PartName="/xl/tables/table161.xml" ContentType="application/vnd.openxmlformats-officedocument.spreadsheetml.table+xml"/>
  <Override PartName="/xl/tables/table162.xml" ContentType="application/vnd.openxmlformats-officedocument.spreadsheetml.table+xml"/>
  <Override PartName="/xl/tables/table163.xml" ContentType="application/vnd.openxmlformats-officedocument.spreadsheetml.table+xml"/>
  <Override PartName="/xl/tables/table164.xml" ContentType="application/vnd.openxmlformats-officedocument.spreadsheetml.table+xml"/>
  <Override PartName="/xl/tables/table165.xml" ContentType="application/vnd.openxmlformats-officedocument.spreadsheetml.table+xml"/>
  <Override PartName="/xl/tables/table166.xml" ContentType="application/vnd.openxmlformats-officedocument.spreadsheetml.table+xml"/>
  <Override PartName="/xl/tables/table167.xml" ContentType="application/vnd.openxmlformats-officedocument.spreadsheetml.table+xml"/>
  <Override PartName="/xl/tables/table168.xml" ContentType="application/vnd.openxmlformats-officedocument.spreadsheetml.table+xml"/>
  <Override PartName="/xl/tables/table169.xml" ContentType="application/vnd.openxmlformats-officedocument.spreadsheetml.table+xml"/>
  <Override PartName="/xl/tables/table170.xml" ContentType="application/vnd.openxmlformats-officedocument.spreadsheetml.table+xml"/>
  <Override PartName="/xl/tables/table171.xml" ContentType="application/vnd.openxmlformats-officedocument.spreadsheetml.table+xml"/>
  <Override PartName="/xl/tables/table172.xml" ContentType="application/vnd.openxmlformats-officedocument.spreadsheetml.table+xml"/>
  <Override PartName="/xl/tables/table173.xml" ContentType="application/vnd.openxmlformats-officedocument.spreadsheetml.table+xml"/>
  <Override PartName="/xl/tables/table174.xml" ContentType="application/vnd.openxmlformats-officedocument.spreadsheetml.table+xml"/>
  <Override PartName="/xl/tables/table175.xml" ContentType="application/vnd.openxmlformats-officedocument.spreadsheetml.table+xml"/>
  <Override PartName="/xl/tables/table176.xml" ContentType="application/vnd.openxmlformats-officedocument.spreadsheetml.table+xml"/>
  <Override PartName="/xl/tables/table177.xml" ContentType="application/vnd.openxmlformats-officedocument.spreadsheetml.table+xml"/>
  <Override PartName="/xl/tables/table178.xml" ContentType="application/vnd.openxmlformats-officedocument.spreadsheetml.table+xml"/>
  <Override PartName="/xl/tables/table179.xml" ContentType="application/vnd.openxmlformats-officedocument.spreadsheetml.table+xml"/>
  <Override PartName="/xl/tables/table180.xml" ContentType="application/vnd.openxmlformats-officedocument.spreadsheetml.table+xml"/>
  <Override PartName="/xl/tables/table181.xml" ContentType="application/vnd.openxmlformats-officedocument.spreadsheetml.table+xml"/>
  <Override PartName="/xl/tables/table182.xml" ContentType="application/vnd.openxmlformats-officedocument.spreadsheetml.table+xml"/>
  <Override PartName="/xl/tables/table183.xml" ContentType="application/vnd.openxmlformats-officedocument.spreadsheetml.table+xml"/>
  <Override PartName="/xl/tables/table184.xml" ContentType="application/vnd.openxmlformats-officedocument.spreadsheetml.table+xml"/>
  <Override PartName="/xl/tables/table185.xml" ContentType="application/vnd.openxmlformats-officedocument.spreadsheetml.table+xml"/>
  <Override PartName="/xl/tables/table186.xml" ContentType="application/vnd.openxmlformats-officedocument.spreadsheetml.table+xml"/>
  <Override PartName="/xl/tables/table187.xml" ContentType="application/vnd.openxmlformats-officedocument.spreadsheetml.table+xml"/>
  <Override PartName="/xl/tables/table188.xml" ContentType="application/vnd.openxmlformats-officedocument.spreadsheetml.table+xml"/>
  <Override PartName="/xl/tables/table189.xml" ContentType="application/vnd.openxmlformats-officedocument.spreadsheetml.table+xml"/>
  <Override PartName="/xl/tables/table190.xml" ContentType="application/vnd.openxmlformats-officedocument.spreadsheetml.table+xml"/>
  <Override PartName="/xl/tables/table191.xml" ContentType="application/vnd.openxmlformats-officedocument.spreadsheetml.table+xml"/>
  <Override PartName="/xl/tables/table192.xml" ContentType="application/vnd.openxmlformats-officedocument.spreadsheetml.table+xml"/>
  <Override PartName="/xl/tables/table193.xml" ContentType="application/vnd.openxmlformats-officedocument.spreadsheetml.table+xml"/>
  <Override PartName="/xl/tables/table194.xml" ContentType="application/vnd.openxmlformats-officedocument.spreadsheetml.table+xml"/>
  <Override PartName="/xl/tables/table195.xml" ContentType="application/vnd.openxmlformats-officedocument.spreadsheetml.table+xml"/>
  <Override PartName="/xl/tables/table196.xml" ContentType="application/vnd.openxmlformats-officedocument.spreadsheetml.table+xml"/>
  <Override PartName="/xl/tables/table197.xml" ContentType="application/vnd.openxmlformats-officedocument.spreadsheetml.table+xml"/>
  <Override PartName="/xl/tables/table198.xml" ContentType="application/vnd.openxmlformats-officedocument.spreadsheetml.table+xml"/>
  <Override PartName="/xl/tables/table199.xml" ContentType="application/vnd.openxmlformats-officedocument.spreadsheetml.table+xml"/>
  <Override PartName="/xl/tables/table200.xml" ContentType="application/vnd.openxmlformats-officedocument.spreadsheetml.table+xml"/>
  <Override PartName="/xl/tables/table201.xml" ContentType="application/vnd.openxmlformats-officedocument.spreadsheetml.table+xml"/>
  <Override PartName="/xl/tables/table202.xml" ContentType="application/vnd.openxmlformats-officedocument.spreadsheetml.table+xml"/>
  <Override PartName="/xl/tables/table203.xml" ContentType="application/vnd.openxmlformats-officedocument.spreadsheetml.table+xml"/>
  <Override PartName="/xl/tables/table204.xml" ContentType="application/vnd.openxmlformats-officedocument.spreadsheetml.table+xml"/>
  <Override PartName="/xl/tables/table205.xml" ContentType="application/vnd.openxmlformats-officedocument.spreadsheetml.table+xml"/>
  <Override PartName="/xl/tables/table206.xml" ContentType="application/vnd.openxmlformats-officedocument.spreadsheetml.table+xml"/>
  <Override PartName="/xl/tables/table207.xml" ContentType="application/vnd.openxmlformats-officedocument.spreadsheetml.table+xml"/>
  <Override PartName="/xl/tables/table208.xml" ContentType="application/vnd.openxmlformats-officedocument.spreadsheetml.table+xml"/>
  <Override PartName="/xl/tables/table209.xml" ContentType="application/vnd.openxmlformats-officedocument.spreadsheetml.table+xml"/>
  <Override PartName="/xl/tables/table210.xml" ContentType="application/vnd.openxmlformats-officedocument.spreadsheetml.table+xml"/>
  <Override PartName="/xl/tables/table211.xml" ContentType="application/vnd.openxmlformats-officedocument.spreadsheetml.table+xml"/>
  <Override PartName="/xl/tables/table212.xml" ContentType="application/vnd.openxmlformats-officedocument.spreadsheetml.table+xml"/>
  <Override PartName="/xl/tables/table213.xml" ContentType="application/vnd.openxmlformats-officedocument.spreadsheetml.table+xml"/>
  <Override PartName="/xl/tables/table214.xml" ContentType="application/vnd.openxmlformats-officedocument.spreadsheetml.table+xml"/>
  <Override PartName="/xl/tables/table215.xml" ContentType="application/vnd.openxmlformats-officedocument.spreadsheetml.table+xml"/>
  <Override PartName="/xl/tables/table216.xml" ContentType="application/vnd.openxmlformats-officedocument.spreadsheetml.table+xml"/>
  <Override PartName="/xl/tables/table217.xml" ContentType="application/vnd.openxmlformats-officedocument.spreadsheetml.table+xml"/>
  <Override PartName="/xl/tables/table218.xml" ContentType="application/vnd.openxmlformats-officedocument.spreadsheetml.table+xml"/>
  <Override PartName="/xl/tables/table219.xml" ContentType="application/vnd.openxmlformats-officedocument.spreadsheetml.table+xml"/>
  <Override PartName="/xl/tables/table220.xml" ContentType="application/vnd.openxmlformats-officedocument.spreadsheetml.table+xml"/>
  <Override PartName="/xl/tables/table221.xml" ContentType="application/vnd.openxmlformats-officedocument.spreadsheetml.table+xml"/>
  <Override PartName="/xl/tables/table222.xml" ContentType="application/vnd.openxmlformats-officedocument.spreadsheetml.table+xml"/>
  <Override PartName="/xl/tables/table223.xml" ContentType="application/vnd.openxmlformats-officedocument.spreadsheetml.table+xml"/>
  <Override PartName="/xl/tables/table224.xml" ContentType="application/vnd.openxmlformats-officedocument.spreadsheetml.table+xml"/>
  <Override PartName="/xl/tables/table225.xml" ContentType="application/vnd.openxmlformats-officedocument.spreadsheetml.table+xml"/>
  <Override PartName="/xl/tables/table226.xml" ContentType="application/vnd.openxmlformats-officedocument.spreadsheetml.table+xml"/>
  <Override PartName="/xl/tables/table227.xml" ContentType="application/vnd.openxmlformats-officedocument.spreadsheetml.table+xml"/>
  <Override PartName="/xl/tables/table228.xml" ContentType="application/vnd.openxmlformats-officedocument.spreadsheetml.table+xml"/>
  <Override PartName="/xl/tables/table229.xml" ContentType="application/vnd.openxmlformats-officedocument.spreadsheetml.table+xml"/>
  <Override PartName="/xl/tables/table230.xml" ContentType="application/vnd.openxmlformats-officedocument.spreadsheetml.table+xml"/>
  <Override PartName="/xl/tables/table231.xml" ContentType="application/vnd.openxmlformats-officedocument.spreadsheetml.table+xml"/>
  <Override PartName="/xl/tables/table232.xml" ContentType="application/vnd.openxmlformats-officedocument.spreadsheetml.table+xml"/>
  <Override PartName="/xl/tables/table233.xml" ContentType="application/vnd.openxmlformats-officedocument.spreadsheetml.table+xml"/>
  <Override PartName="/xl/tables/table234.xml" ContentType="application/vnd.openxmlformats-officedocument.spreadsheetml.table+xml"/>
  <Override PartName="/xl/tables/table235.xml" ContentType="application/vnd.openxmlformats-officedocument.spreadsheetml.table+xml"/>
  <Override PartName="/xl/tables/table236.xml" ContentType="application/vnd.openxmlformats-officedocument.spreadsheetml.table+xml"/>
  <Override PartName="/xl/tables/table237.xml" ContentType="application/vnd.openxmlformats-officedocument.spreadsheetml.table+xml"/>
  <Override PartName="/xl/tables/table238.xml" ContentType="application/vnd.openxmlformats-officedocument.spreadsheetml.table+xml"/>
  <Override PartName="/xl/tables/table239.xml" ContentType="application/vnd.openxmlformats-officedocument.spreadsheetml.table+xml"/>
  <Override PartName="/xl/tables/table240.xml" ContentType="application/vnd.openxmlformats-officedocument.spreadsheetml.table+xml"/>
  <Override PartName="/xl/tables/table24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mou\Documents\Prono coupe du monde 2018\"/>
    </mc:Choice>
  </mc:AlternateContent>
  <xr:revisionPtr revIDLastSave="0" documentId="10_ncr:8100000_{E5B071F5-B446-4664-ADA2-6A8146F051DC}" xr6:coauthVersionLast="34" xr6:coauthVersionMax="34" xr10:uidLastSave="{00000000-0000-0000-0000-000000000000}"/>
  <bookViews>
    <workbookView xWindow="0" yWindow="0" windowWidth="20490" windowHeight="7545" firstSheet="7" activeTab="15" xr2:uid="{70491029-0B2B-4BF8-B9A4-8BA3623BB410}"/>
  </bookViews>
  <sheets>
    <sheet name="Calculs" sheetId="2" r:id="rId1"/>
    <sheet name="Résultats" sheetId="1" r:id="rId2"/>
    <sheet name="Classement" sheetId="7" r:id="rId3"/>
    <sheet name="Antoine" sheetId="3" r:id="rId4"/>
    <sheet name="David" sheetId="8" r:id="rId5"/>
    <sheet name="Cocherie" sheetId="13" r:id="rId6"/>
    <sheet name="Quentin" sheetId="9" r:id="rId7"/>
    <sheet name="Baptiste" sheetId="15" r:id="rId8"/>
    <sheet name="Guillaume" sheetId="14" r:id="rId9"/>
    <sheet name="Damien" sheetId="10" r:id="rId10"/>
    <sheet name="Fouéré" sheetId="11" r:id="rId11"/>
    <sheet name="Chirac" sheetId="17" r:id="rId12"/>
    <sheet name="DYDY" sheetId="19" r:id="rId13"/>
    <sheet name="Thomas" sheetId="12" r:id="rId14"/>
    <sheet name="Adèle" sheetId="24" r:id="rId15"/>
    <sheet name="Bain" sheetId="22" r:id="rId16"/>
    <sheet name="N golo" sheetId="25" r:id="rId17"/>
    <sheet name="Heude" sheetId="26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22" l="1"/>
  <c r="L3" i="22"/>
  <c r="L4" i="22"/>
  <c r="L5" i="22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3" i="14"/>
  <c r="L3" i="8"/>
  <c r="L4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3" i="3"/>
  <c r="P34" i="25" l="1"/>
  <c r="P33" i="25"/>
  <c r="P29" i="25"/>
  <c r="P28" i="25"/>
  <c r="P23" i="25"/>
  <c r="P22" i="25"/>
  <c r="P17" i="25"/>
  <c r="P16" i="25"/>
  <c r="P15" i="25"/>
  <c r="P34" i="22" l="1"/>
  <c r="P33" i="22"/>
  <c r="P29" i="22"/>
  <c r="P28" i="22"/>
  <c r="P23" i="22"/>
  <c r="P22" i="22"/>
  <c r="P17" i="22"/>
  <c r="P16" i="22"/>
  <c r="P46" i="24"/>
  <c r="P47" i="24"/>
  <c r="P39" i="24"/>
  <c r="P38" i="24"/>
  <c r="P34" i="24"/>
  <c r="P35" i="24"/>
  <c r="P33" i="24"/>
  <c r="P22" i="24"/>
  <c r="P23" i="24"/>
  <c r="P21" i="24"/>
  <c r="P17" i="24"/>
  <c r="P16" i="24"/>
  <c r="P17" i="12"/>
  <c r="P34" i="12"/>
  <c r="P33" i="12"/>
  <c r="P34" i="19"/>
  <c r="P33" i="19"/>
  <c r="P28" i="19"/>
  <c r="P29" i="19"/>
  <c r="P23" i="19"/>
  <c r="P22" i="19"/>
  <c r="P17" i="19"/>
  <c r="P39" i="17"/>
  <c r="P38" i="17"/>
  <c r="P29" i="17"/>
  <c r="P28" i="17"/>
  <c r="P27" i="17"/>
  <c r="P21" i="17"/>
  <c r="P20" i="17"/>
  <c r="P17" i="17"/>
  <c r="P16" i="17"/>
  <c r="P15" i="17"/>
  <c r="L70" i="26"/>
  <c r="K70" i="26"/>
  <c r="J70" i="26"/>
  <c r="I70" i="26"/>
  <c r="L68" i="26"/>
  <c r="K68" i="26"/>
  <c r="J68" i="26"/>
  <c r="I68" i="26"/>
  <c r="L66" i="26"/>
  <c r="K66" i="26"/>
  <c r="J66" i="26"/>
  <c r="I66" i="26"/>
  <c r="L65" i="26"/>
  <c r="K65" i="26"/>
  <c r="J65" i="26"/>
  <c r="I65" i="26"/>
  <c r="L63" i="26"/>
  <c r="K63" i="26"/>
  <c r="J63" i="26"/>
  <c r="I63" i="26"/>
  <c r="L62" i="26"/>
  <c r="K62" i="26"/>
  <c r="J62" i="26"/>
  <c r="I62" i="26"/>
  <c r="L61" i="26"/>
  <c r="K61" i="26"/>
  <c r="J61" i="26"/>
  <c r="I61" i="26"/>
  <c r="L60" i="26"/>
  <c r="K60" i="26"/>
  <c r="J60" i="26"/>
  <c r="I60" i="26"/>
  <c r="L58" i="26"/>
  <c r="K58" i="26"/>
  <c r="J58" i="26"/>
  <c r="I58" i="26"/>
  <c r="L57" i="26"/>
  <c r="K57" i="26"/>
  <c r="J57" i="26"/>
  <c r="I57" i="26"/>
  <c r="L56" i="26"/>
  <c r="K56" i="26"/>
  <c r="J56" i="26"/>
  <c r="I56" i="26"/>
  <c r="L55" i="26"/>
  <c r="K55" i="26"/>
  <c r="J55" i="26"/>
  <c r="I55" i="26"/>
  <c r="L54" i="26"/>
  <c r="K54" i="26"/>
  <c r="J54" i="26"/>
  <c r="I54" i="26"/>
  <c r="L53" i="26"/>
  <c r="K53" i="26"/>
  <c r="J53" i="26"/>
  <c r="I53" i="26"/>
  <c r="L52" i="26"/>
  <c r="K52" i="26"/>
  <c r="J52" i="26"/>
  <c r="I52" i="26"/>
  <c r="L51" i="26"/>
  <c r="K51" i="26"/>
  <c r="J51" i="26"/>
  <c r="I51" i="26"/>
  <c r="L49" i="26"/>
  <c r="K49" i="26"/>
  <c r="J49" i="26"/>
  <c r="I49" i="26"/>
  <c r="L48" i="26"/>
  <c r="K48" i="26"/>
  <c r="J48" i="26"/>
  <c r="I48" i="26"/>
  <c r="P47" i="26"/>
  <c r="L47" i="26"/>
  <c r="K47" i="26"/>
  <c r="J47" i="26"/>
  <c r="I47" i="26"/>
  <c r="P46" i="26"/>
  <c r="L46" i="26"/>
  <c r="K46" i="26"/>
  <c r="J46" i="26"/>
  <c r="I46" i="26"/>
  <c r="P45" i="26"/>
  <c r="L45" i="26"/>
  <c r="K45" i="26"/>
  <c r="J45" i="26"/>
  <c r="I45" i="26"/>
  <c r="P44" i="26"/>
  <c r="L44" i="26"/>
  <c r="K44" i="26"/>
  <c r="J44" i="26"/>
  <c r="I44" i="26"/>
  <c r="L43" i="26"/>
  <c r="K43" i="26"/>
  <c r="J43" i="26"/>
  <c r="I43" i="26"/>
  <c r="L42" i="26"/>
  <c r="K42" i="26"/>
  <c r="J42" i="26"/>
  <c r="I42" i="26"/>
  <c r="P41" i="26"/>
  <c r="L41" i="26"/>
  <c r="K41" i="26"/>
  <c r="J41" i="26"/>
  <c r="I41" i="26"/>
  <c r="P40" i="26"/>
  <c r="L40" i="26"/>
  <c r="K40" i="26"/>
  <c r="J40" i="26"/>
  <c r="I40" i="26"/>
  <c r="P39" i="26"/>
  <c r="L39" i="26"/>
  <c r="K39" i="26"/>
  <c r="J39" i="26"/>
  <c r="I39" i="26"/>
  <c r="P38" i="26"/>
  <c r="L38" i="26"/>
  <c r="K38" i="26"/>
  <c r="J38" i="26"/>
  <c r="I38" i="26"/>
  <c r="L37" i="26"/>
  <c r="K37" i="26"/>
  <c r="J37" i="26"/>
  <c r="I37" i="26"/>
  <c r="L36" i="26"/>
  <c r="K36" i="26"/>
  <c r="J36" i="26"/>
  <c r="I36" i="26"/>
  <c r="P35" i="26"/>
  <c r="L35" i="26"/>
  <c r="K35" i="26"/>
  <c r="J35" i="26"/>
  <c r="I35" i="26"/>
  <c r="P34" i="26"/>
  <c r="L34" i="26"/>
  <c r="K34" i="26"/>
  <c r="J34" i="26"/>
  <c r="I34" i="26"/>
  <c r="P33" i="26"/>
  <c r="L33" i="26"/>
  <c r="K33" i="26"/>
  <c r="J33" i="26"/>
  <c r="I33" i="26"/>
  <c r="P32" i="26"/>
  <c r="L32" i="26"/>
  <c r="K32" i="26"/>
  <c r="J32" i="26"/>
  <c r="I32" i="26"/>
  <c r="L31" i="26"/>
  <c r="K31" i="26"/>
  <c r="J31" i="26"/>
  <c r="I31" i="26"/>
  <c r="L30" i="26"/>
  <c r="K30" i="26"/>
  <c r="J30" i="26"/>
  <c r="I30" i="26"/>
  <c r="P29" i="26"/>
  <c r="L29" i="26"/>
  <c r="K29" i="26"/>
  <c r="J29" i="26"/>
  <c r="I29" i="26"/>
  <c r="P28" i="26"/>
  <c r="L28" i="26"/>
  <c r="K28" i="26"/>
  <c r="J28" i="26"/>
  <c r="I28" i="26"/>
  <c r="P27" i="26"/>
  <c r="L27" i="26"/>
  <c r="K27" i="26"/>
  <c r="J27" i="26"/>
  <c r="I27" i="26"/>
  <c r="P26" i="26"/>
  <c r="L26" i="26"/>
  <c r="K26" i="26"/>
  <c r="J26" i="26"/>
  <c r="I26" i="26"/>
  <c r="L25" i="26"/>
  <c r="K25" i="26"/>
  <c r="J25" i="26"/>
  <c r="I25" i="26"/>
  <c r="L24" i="26"/>
  <c r="K24" i="26"/>
  <c r="J24" i="26"/>
  <c r="I24" i="26"/>
  <c r="P23" i="26"/>
  <c r="L23" i="26"/>
  <c r="K23" i="26"/>
  <c r="J23" i="26"/>
  <c r="I23" i="26"/>
  <c r="P22" i="26"/>
  <c r="L22" i="26"/>
  <c r="K22" i="26"/>
  <c r="J22" i="26"/>
  <c r="I22" i="26"/>
  <c r="P21" i="26"/>
  <c r="L21" i="26"/>
  <c r="K21" i="26"/>
  <c r="J21" i="26"/>
  <c r="I21" i="26"/>
  <c r="P20" i="26"/>
  <c r="L20" i="26"/>
  <c r="K20" i="26"/>
  <c r="J20" i="26"/>
  <c r="I20" i="26"/>
  <c r="L19" i="26"/>
  <c r="K19" i="26"/>
  <c r="J19" i="26"/>
  <c r="I19" i="26"/>
  <c r="L18" i="26"/>
  <c r="K18" i="26"/>
  <c r="J18" i="26"/>
  <c r="I18" i="26"/>
  <c r="P17" i="26"/>
  <c r="L17" i="26"/>
  <c r="K17" i="26"/>
  <c r="J17" i="26"/>
  <c r="I17" i="26"/>
  <c r="P16" i="26"/>
  <c r="L16" i="26"/>
  <c r="K16" i="26"/>
  <c r="J16" i="26"/>
  <c r="I16" i="26"/>
  <c r="P15" i="26"/>
  <c r="L15" i="26"/>
  <c r="K15" i="26"/>
  <c r="J15" i="26"/>
  <c r="I15" i="26"/>
  <c r="P14" i="26"/>
  <c r="L14" i="26"/>
  <c r="K14" i="26"/>
  <c r="J14" i="26"/>
  <c r="I14" i="26"/>
  <c r="L13" i="26"/>
  <c r="K13" i="26"/>
  <c r="J13" i="26"/>
  <c r="I13" i="26"/>
  <c r="L12" i="26"/>
  <c r="K12" i="26"/>
  <c r="J12" i="26"/>
  <c r="I12" i="26"/>
  <c r="L11" i="26"/>
  <c r="K11" i="26"/>
  <c r="J11" i="26"/>
  <c r="I11" i="26"/>
  <c r="L10" i="26"/>
  <c r="K10" i="26"/>
  <c r="J10" i="26"/>
  <c r="I10" i="26"/>
  <c r="L9" i="26"/>
  <c r="K9" i="26"/>
  <c r="J9" i="26"/>
  <c r="I9" i="26"/>
  <c r="L8" i="26"/>
  <c r="K8" i="26"/>
  <c r="J8" i="26"/>
  <c r="I8" i="26"/>
  <c r="L7" i="26"/>
  <c r="K7" i="26"/>
  <c r="J7" i="26"/>
  <c r="I7" i="26"/>
  <c r="L6" i="26"/>
  <c r="K6" i="26"/>
  <c r="J6" i="26"/>
  <c r="I6" i="26"/>
  <c r="K5" i="26"/>
  <c r="J5" i="26"/>
  <c r="I5" i="26"/>
  <c r="K4" i="26"/>
  <c r="J4" i="26"/>
  <c r="I4" i="26"/>
  <c r="K3" i="26"/>
  <c r="J3" i="26"/>
  <c r="I3" i="26"/>
  <c r="K2" i="26"/>
  <c r="J2" i="26"/>
  <c r="I2" i="26"/>
  <c r="L70" i="25"/>
  <c r="K70" i="25"/>
  <c r="J70" i="25"/>
  <c r="I70" i="25"/>
  <c r="L68" i="25"/>
  <c r="K68" i="25"/>
  <c r="J68" i="25"/>
  <c r="I68" i="25"/>
  <c r="L66" i="25"/>
  <c r="K66" i="25"/>
  <c r="J66" i="25"/>
  <c r="I66" i="25"/>
  <c r="L65" i="25"/>
  <c r="K65" i="25"/>
  <c r="J65" i="25"/>
  <c r="I65" i="25"/>
  <c r="L63" i="25"/>
  <c r="K63" i="25"/>
  <c r="J63" i="25"/>
  <c r="I63" i="25"/>
  <c r="L62" i="25"/>
  <c r="K62" i="25"/>
  <c r="J62" i="25"/>
  <c r="I62" i="25"/>
  <c r="L61" i="25"/>
  <c r="K61" i="25"/>
  <c r="J61" i="25"/>
  <c r="I61" i="25"/>
  <c r="L60" i="25"/>
  <c r="K60" i="25"/>
  <c r="J60" i="25"/>
  <c r="I60" i="25"/>
  <c r="L58" i="25"/>
  <c r="K58" i="25"/>
  <c r="J58" i="25"/>
  <c r="I58" i="25"/>
  <c r="L57" i="25"/>
  <c r="K57" i="25"/>
  <c r="J57" i="25"/>
  <c r="I57" i="25"/>
  <c r="L56" i="25"/>
  <c r="K56" i="25"/>
  <c r="J56" i="25"/>
  <c r="I56" i="25"/>
  <c r="L55" i="25"/>
  <c r="K55" i="25"/>
  <c r="J55" i="25"/>
  <c r="I55" i="25"/>
  <c r="L54" i="25"/>
  <c r="K54" i="25"/>
  <c r="J54" i="25"/>
  <c r="I54" i="25"/>
  <c r="L53" i="25"/>
  <c r="K53" i="25"/>
  <c r="J53" i="25"/>
  <c r="I53" i="25"/>
  <c r="L52" i="25"/>
  <c r="K52" i="25"/>
  <c r="J52" i="25"/>
  <c r="I52" i="25"/>
  <c r="L51" i="25"/>
  <c r="K51" i="25"/>
  <c r="J51" i="25"/>
  <c r="I51" i="25"/>
  <c r="L49" i="25"/>
  <c r="K49" i="25"/>
  <c r="J49" i="25"/>
  <c r="I49" i="25"/>
  <c r="L48" i="25"/>
  <c r="K48" i="25"/>
  <c r="J48" i="25"/>
  <c r="I48" i="25"/>
  <c r="P47" i="25"/>
  <c r="L47" i="25"/>
  <c r="K47" i="25"/>
  <c r="J47" i="25"/>
  <c r="I47" i="25"/>
  <c r="P46" i="25"/>
  <c r="L46" i="25"/>
  <c r="K46" i="25"/>
  <c r="J46" i="25"/>
  <c r="I46" i="25"/>
  <c r="P45" i="25"/>
  <c r="L45" i="25"/>
  <c r="K45" i="25"/>
  <c r="J45" i="25"/>
  <c r="I45" i="25"/>
  <c r="P44" i="25"/>
  <c r="L44" i="25"/>
  <c r="K44" i="25"/>
  <c r="J44" i="25"/>
  <c r="I44" i="25"/>
  <c r="L43" i="25"/>
  <c r="K43" i="25"/>
  <c r="J43" i="25"/>
  <c r="I43" i="25"/>
  <c r="L42" i="25"/>
  <c r="K42" i="25"/>
  <c r="J42" i="25"/>
  <c r="I42" i="25"/>
  <c r="P41" i="25"/>
  <c r="L41" i="25"/>
  <c r="K41" i="25"/>
  <c r="J41" i="25"/>
  <c r="I41" i="25"/>
  <c r="P40" i="25"/>
  <c r="L40" i="25"/>
  <c r="K40" i="25"/>
  <c r="J40" i="25"/>
  <c r="I40" i="25"/>
  <c r="P39" i="25"/>
  <c r="L39" i="25"/>
  <c r="K39" i="25"/>
  <c r="J39" i="25"/>
  <c r="I39" i="25"/>
  <c r="P38" i="25"/>
  <c r="L38" i="25"/>
  <c r="K38" i="25"/>
  <c r="J38" i="25"/>
  <c r="I38" i="25"/>
  <c r="L37" i="25"/>
  <c r="K37" i="25"/>
  <c r="J37" i="25"/>
  <c r="I37" i="25"/>
  <c r="L36" i="25"/>
  <c r="K36" i="25"/>
  <c r="J36" i="25"/>
  <c r="I36" i="25"/>
  <c r="P35" i="25"/>
  <c r="L35" i="25"/>
  <c r="K35" i="25"/>
  <c r="J35" i="25"/>
  <c r="I35" i="25"/>
  <c r="L34" i="25"/>
  <c r="K34" i="25"/>
  <c r="J34" i="25"/>
  <c r="I34" i="25"/>
  <c r="L33" i="25"/>
  <c r="K33" i="25"/>
  <c r="J33" i="25"/>
  <c r="I33" i="25"/>
  <c r="P32" i="25"/>
  <c r="L32" i="25"/>
  <c r="K32" i="25"/>
  <c r="J32" i="25"/>
  <c r="I32" i="25"/>
  <c r="L31" i="25"/>
  <c r="K31" i="25"/>
  <c r="J31" i="25"/>
  <c r="I31" i="25"/>
  <c r="L30" i="25"/>
  <c r="K30" i="25"/>
  <c r="J30" i="25"/>
  <c r="I30" i="25"/>
  <c r="L29" i="25"/>
  <c r="K29" i="25"/>
  <c r="J29" i="25"/>
  <c r="I29" i="25"/>
  <c r="L28" i="25"/>
  <c r="K28" i="25"/>
  <c r="J28" i="25"/>
  <c r="I28" i="25"/>
  <c r="P27" i="25"/>
  <c r="L27" i="25"/>
  <c r="K27" i="25"/>
  <c r="J27" i="25"/>
  <c r="I27" i="25"/>
  <c r="P26" i="25"/>
  <c r="L26" i="25"/>
  <c r="K26" i="25"/>
  <c r="J26" i="25"/>
  <c r="I26" i="25"/>
  <c r="L25" i="25"/>
  <c r="K25" i="25"/>
  <c r="J25" i="25"/>
  <c r="I25" i="25"/>
  <c r="L24" i="25"/>
  <c r="K24" i="25"/>
  <c r="J24" i="25"/>
  <c r="I24" i="25"/>
  <c r="L23" i="25"/>
  <c r="K23" i="25"/>
  <c r="J23" i="25"/>
  <c r="I23" i="25"/>
  <c r="L22" i="25"/>
  <c r="K22" i="25"/>
  <c r="J22" i="25"/>
  <c r="I22" i="25"/>
  <c r="P21" i="25"/>
  <c r="L21" i="25"/>
  <c r="K21" i="25"/>
  <c r="J21" i="25"/>
  <c r="I21" i="25"/>
  <c r="P20" i="25"/>
  <c r="L20" i="25"/>
  <c r="K20" i="25"/>
  <c r="J20" i="25"/>
  <c r="I20" i="25"/>
  <c r="L19" i="25"/>
  <c r="K19" i="25"/>
  <c r="J19" i="25"/>
  <c r="I19" i="25"/>
  <c r="L18" i="25"/>
  <c r="K18" i="25"/>
  <c r="J18" i="25"/>
  <c r="I18" i="25"/>
  <c r="L17" i="25"/>
  <c r="K17" i="25"/>
  <c r="J17" i="25"/>
  <c r="I17" i="25"/>
  <c r="L16" i="25"/>
  <c r="K16" i="25"/>
  <c r="J16" i="25"/>
  <c r="I16" i="25"/>
  <c r="L15" i="25"/>
  <c r="K15" i="25"/>
  <c r="J15" i="25"/>
  <c r="I15" i="25"/>
  <c r="P14" i="25"/>
  <c r="L14" i="25"/>
  <c r="K14" i="25"/>
  <c r="J14" i="25"/>
  <c r="I14" i="25"/>
  <c r="L13" i="25"/>
  <c r="K13" i="25"/>
  <c r="J13" i="25"/>
  <c r="I13" i="25"/>
  <c r="L12" i="25"/>
  <c r="K12" i="25"/>
  <c r="J12" i="25"/>
  <c r="I12" i="25"/>
  <c r="L11" i="25"/>
  <c r="K11" i="25"/>
  <c r="J11" i="25"/>
  <c r="I11" i="25"/>
  <c r="L10" i="25"/>
  <c r="K10" i="25"/>
  <c r="J10" i="25"/>
  <c r="I10" i="25"/>
  <c r="L9" i="25"/>
  <c r="K9" i="25"/>
  <c r="J9" i="25"/>
  <c r="I9" i="25"/>
  <c r="L8" i="25"/>
  <c r="K8" i="25"/>
  <c r="J8" i="25"/>
  <c r="I8" i="25"/>
  <c r="L7" i="25"/>
  <c r="K7" i="25"/>
  <c r="J7" i="25"/>
  <c r="I7" i="25"/>
  <c r="L6" i="25"/>
  <c r="K6" i="25"/>
  <c r="J6" i="25"/>
  <c r="I6" i="25"/>
  <c r="K5" i="25"/>
  <c r="J5" i="25"/>
  <c r="I5" i="25"/>
  <c r="K4" i="25"/>
  <c r="J4" i="25"/>
  <c r="I4" i="25"/>
  <c r="K3" i="25"/>
  <c r="J3" i="25"/>
  <c r="L3" i="25" s="1"/>
  <c r="I3" i="25"/>
  <c r="K2" i="25"/>
  <c r="J2" i="25"/>
  <c r="I2" i="25"/>
  <c r="P45" i="11"/>
  <c r="P46" i="11"/>
  <c r="P29" i="11"/>
  <c r="P28" i="11"/>
  <c r="P15" i="11"/>
  <c r="P16" i="11"/>
  <c r="P17" i="11"/>
  <c r="P21" i="10"/>
  <c r="P20" i="10"/>
  <c r="P45" i="14"/>
  <c r="P46" i="14"/>
  <c r="P34" i="14"/>
  <c r="P33" i="14"/>
  <c r="P23" i="14"/>
  <c r="P22" i="14"/>
  <c r="P17" i="14"/>
  <c r="P16" i="14"/>
  <c r="P38" i="15" l="1"/>
  <c r="P39" i="15"/>
  <c r="P29" i="15"/>
  <c r="P28" i="15"/>
  <c r="P22" i="15"/>
  <c r="P23" i="15"/>
  <c r="P21" i="15"/>
  <c r="P17" i="15"/>
  <c r="P16" i="15"/>
  <c r="P15" i="15"/>
  <c r="P3" i="15"/>
  <c r="P45" i="9"/>
  <c r="P46" i="9"/>
  <c r="P40" i="9"/>
  <c r="P39" i="9"/>
  <c r="P29" i="9"/>
  <c r="P27" i="9"/>
  <c r="P26" i="9"/>
  <c r="P28" i="9"/>
  <c r="P17" i="9"/>
  <c r="K70" i="24"/>
  <c r="J70" i="24"/>
  <c r="I70" i="24"/>
  <c r="L68" i="24"/>
  <c r="K68" i="24"/>
  <c r="J68" i="24"/>
  <c r="I68" i="24"/>
  <c r="L66" i="24"/>
  <c r="K66" i="24"/>
  <c r="J66" i="24"/>
  <c r="I66" i="24"/>
  <c r="L65" i="24"/>
  <c r="K65" i="24"/>
  <c r="J65" i="24"/>
  <c r="I65" i="24"/>
  <c r="L63" i="24"/>
  <c r="K63" i="24"/>
  <c r="J63" i="24"/>
  <c r="I63" i="24"/>
  <c r="L62" i="24"/>
  <c r="K62" i="24"/>
  <c r="J62" i="24"/>
  <c r="I62" i="24"/>
  <c r="L61" i="24"/>
  <c r="K61" i="24"/>
  <c r="J61" i="24"/>
  <c r="I61" i="24"/>
  <c r="L60" i="24"/>
  <c r="K60" i="24"/>
  <c r="J60" i="24"/>
  <c r="I60" i="24"/>
  <c r="L58" i="24"/>
  <c r="K58" i="24"/>
  <c r="J58" i="24"/>
  <c r="I58" i="24"/>
  <c r="L57" i="24"/>
  <c r="K57" i="24"/>
  <c r="J57" i="24"/>
  <c r="I57" i="24"/>
  <c r="L56" i="24"/>
  <c r="K56" i="24"/>
  <c r="J56" i="24"/>
  <c r="I56" i="24"/>
  <c r="L55" i="24"/>
  <c r="K55" i="24"/>
  <c r="J55" i="24"/>
  <c r="I55" i="24"/>
  <c r="L54" i="24"/>
  <c r="K54" i="24"/>
  <c r="J54" i="24"/>
  <c r="I54" i="24"/>
  <c r="L53" i="24"/>
  <c r="K53" i="24"/>
  <c r="J53" i="24"/>
  <c r="I53" i="24"/>
  <c r="L52" i="24"/>
  <c r="K52" i="24"/>
  <c r="J52" i="24"/>
  <c r="I52" i="24"/>
  <c r="L51" i="24"/>
  <c r="K51" i="24"/>
  <c r="J51" i="24"/>
  <c r="I51" i="24"/>
  <c r="L49" i="24"/>
  <c r="K49" i="24"/>
  <c r="J49" i="24"/>
  <c r="I49" i="24"/>
  <c r="L48" i="24"/>
  <c r="K48" i="24"/>
  <c r="J48" i="24"/>
  <c r="I48" i="24"/>
  <c r="L47" i="24"/>
  <c r="K47" i="24"/>
  <c r="J47" i="24"/>
  <c r="I47" i="24"/>
  <c r="L46" i="24"/>
  <c r="K46" i="24"/>
  <c r="J46" i="24"/>
  <c r="I46" i="24"/>
  <c r="P45" i="24"/>
  <c r="L45" i="24"/>
  <c r="K45" i="24"/>
  <c r="J45" i="24"/>
  <c r="I45" i="24"/>
  <c r="P44" i="24"/>
  <c r="L44" i="24"/>
  <c r="K44" i="24"/>
  <c r="J44" i="24"/>
  <c r="I44" i="24"/>
  <c r="L43" i="24"/>
  <c r="K43" i="24"/>
  <c r="J43" i="24"/>
  <c r="I43" i="24"/>
  <c r="L42" i="24"/>
  <c r="K42" i="24"/>
  <c r="J42" i="24"/>
  <c r="I42" i="24"/>
  <c r="P41" i="24"/>
  <c r="L41" i="24"/>
  <c r="K41" i="24"/>
  <c r="J41" i="24"/>
  <c r="I41" i="24"/>
  <c r="P40" i="24"/>
  <c r="L40" i="24"/>
  <c r="K40" i="24"/>
  <c r="J40" i="24"/>
  <c r="I40" i="24"/>
  <c r="L39" i="24"/>
  <c r="K39" i="24"/>
  <c r="J39" i="24"/>
  <c r="I39" i="24"/>
  <c r="L38" i="24"/>
  <c r="K38" i="24"/>
  <c r="J38" i="24"/>
  <c r="I38" i="24"/>
  <c r="L37" i="24"/>
  <c r="K37" i="24"/>
  <c r="J37" i="24"/>
  <c r="I37" i="24"/>
  <c r="L36" i="24"/>
  <c r="K36" i="24"/>
  <c r="J36" i="24"/>
  <c r="I36" i="24"/>
  <c r="L35" i="24"/>
  <c r="K35" i="24"/>
  <c r="J35" i="24"/>
  <c r="I35" i="24"/>
  <c r="L34" i="24"/>
  <c r="K34" i="24"/>
  <c r="J34" i="24"/>
  <c r="I34" i="24"/>
  <c r="L33" i="24"/>
  <c r="K33" i="24"/>
  <c r="J33" i="24"/>
  <c r="I33" i="24"/>
  <c r="P32" i="24"/>
  <c r="L32" i="24"/>
  <c r="K32" i="24"/>
  <c r="J32" i="24"/>
  <c r="I32" i="24"/>
  <c r="L31" i="24"/>
  <c r="K31" i="24"/>
  <c r="J31" i="24"/>
  <c r="I31" i="24"/>
  <c r="L30" i="24"/>
  <c r="K30" i="24"/>
  <c r="J30" i="24"/>
  <c r="I30" i="24"/>
  <c r="P29" i="24"/>
  <c r="L29" i="24"/>
  <c r="K29" i="24"/>
  <c r="J29" i="24"/>
  <c r="I29" i="24"/>
  <c r="P28" i="24"/>
  <c r="L28" i="24"/>
  <c r="K28" i="24"/>
  <c r="J28" i="24"/>
  <c r="I28" i="24"/>
  <c r="P27" i="24"/>
  <c r="L27" i="24"/>
  <c r="K27" i="24"/>
  <c r="J27" i="24"/>
  <c r="I27" i="24"/>
  <c r="P26" i="24"/>
  <c r="L26" i="24"/>
  <c r="K26" i="24"/>
  <c r="J26" i="24"/>
  <c r="I26" i="24"/>
  <c r="L25" i="24"/>
  <c r="K25" i="24"/>
  <c r="J25" i="24"/>
  <c r="I25" i="24"/>
  <c r="L24" i="24"/>
  <c r="K24" i="24"/>
  <c r="J24" i="24"/>
  <c r="I24" i="24"/>
  <c r="L23" i="24"/>
  <c r="K23" i="24"/>
  <c r="J23" i="24"/>
  <c r="I23" i="24"/>
  <c r="L22" i="24"/>
  <c r="K22" i="24"/>
  <c r="J22" i="24"/>
  <c r="I22" i="24"/>
  <c r="L21" i="24"/>
  <c r="K21" i="24"/>
  <c r="J21" i="24"/>
  <c r="I21" i="24"/>
  <c r="P20" i="24"/>
  <c r="L20" i="24"/>
  <c r="K20" i="24"/>
  <c r="J20" i="24"/>
  <c r="I20" i="24"/>
  <c r="L19" i="24"/>
  <c r="K19" i="24"/>
  <c r="J19" i="24"/>
  <c r="I19" i="24"/>
  <c r="L18" i="24"/>
  <c r="K18" i="24"/>
  <c r="J18" i="24"/>
  <c r="I18" i="24"/>
  <c r="L17" i="24"/>
  <c r="K17" i="24"/>
  <c r="J17" i="24"/>
  <c r="I17" i="24"/>
  <c r="L16" i="24"/>
  <c r="K16" i="24"/>
  <c r="J16" i="24"/>
  <c r="I16" i="24"/>
  <c r="P15" i="24"/>
  <c r="L15" i="24"/>
  <c r="K15" i="24"/>
  <c r="J15" i="24"/>
  <c r="I15" i="24"/>
  <c r="P14" i="24"/>
  <c r="L14" i="24"/>
  <c r="K14" i="24"/>
  <c r="J14" i="24"/>
  <c r="I14" i="24"/>
  <c r="L13" i="24"/>
  <c r="K13" i="24"/>
  <c r="J13" i="24"/>
  <c r="I13" i="24"/>
  <c r="L12" i="24"/>
  <c r="K12" i="24"/>
  <c r="J12" i="24"/>
  <c r="I12" i="24"/>
  <c r="L11" i="24"/>
  <c r="K11" i="24"/>
  <c r="J11" i="24"/>
  <c r="I11" i="24"/>
  <c r="L10" i="24"/>
  <c r="K10" i="24"/>
  <c r="J10" i="24"/>
  <c r="I10" i="24"/>
  <c r="L9" i="24"/>
  <c r="K9" i="24"/>
  <c r="J9" i="24"/>
  <c r="I9" i="24"/>
  <c r="L8" i="24"/>
  <c r="K8" i="24"/>
  <c r="J8" i="24"/>
  <c r="I8" i="24"/>
  <c r="L7" i="24"/>
  <c r="K7" i="24"/>
  <c r="J7" i="24"/>
  <c r="I7" i="24"/>
  <c r="L6" i="24"/>
  <c r="K6" i="24"/>
  <c r="J6" i="24"/>
  <c r="I6" i="24"/>
  <c r="K5" i="24"/>
  <c r="J5" i="24"/>
  <c r="I5" i="24"/>
  <c r="K4" i="24"/>
  <c r="J4" i="24"/>
  <c r="I4" i="24"/>
  <c r="L3" i="24"/>
  <c r="K3" i="24"/>
  <c r="J3" i="24"/>
  <c r="I3" i="24"/>
  <c r="K2" i="24"/>
  <c r="J2" i="24"/>
  <c r="I2" i="24"/>
  <c r="L70" i="22"/>
  <c r="K70" i="22"/>
  <c r="J70" i="22"/>
  <c r="I70" i="22"/>
  <c r="L68" i="22"/>
  <c r="K68" i="22"/>
  <c r="J68" i="22"/>
  <c r="I68" i="22"/>
  <c r="L66" i="22"/>
  <c r="K66" i="22"/>
  <c r="J66" i="22"/>
  <c r="I66" i="22"/>
  <c r="L65" i="22"/>
  <c r="K65" i="22"/>
  <c r="J65" i="22"/>
  <c r="I65" i="22"/>
  <c r="L63" i="22"/>
  <c r="K63" i="22"/>
  <c r="J63" i="22"/>
  <c r="I63" i="22"/>
  <c r="L62" i="22"/>
  <c r="K62" i="22"/>
  <c r="J62" i="22"/>
  <c r="I62" i="22"/>
  <c r="L61" i="22"/>
  <c r="K61" i="22"/>
  <c r="J61" i="22"/>
  <c r="I61" i="22"/>
  <c r="L60" i="22"/>
  <c r="K60" i="22"/>
  <c r="J60" i="22"/>
  <c r="I60" i="22"/>
  <c r="L58" i="22"/>
  <c r="K58" i="22"/>
  <c r="J58" i="22"/>
  <c r="I58" i="22"/>
  <c r="L57" i="22"/>
  <c r="K57" i="22"/>
  <c r="J57" i="22"/>
  <c r="I57" i="22"/>
  <c r="L56" i="22"/>
  <c r="K56" i="22"/>
  <c r="J56" i="22"/>
  <c r="I56" i="22"/>
  <c r="L55" i="22"/>
  <c r="K55" i="22"/>
  <c r="J55" i="22"/>
  <c r="I55" i="22"/>
  <c r="L54" i="22"/>
  <c r="K54" i="22"/>
  <c r="J54" i="22"/>
  <c r="I54" i="22"/>
  <c r="L53" i="22"/>
  <c r="K53" i="22"/>
  <c r="J53" i="22"/>
  <c r="I53" i="22"/>
  <c r="L52" i="22"/>
  <c r="K52" i="22"/>
  <c r="J52" i="22"/>
  <c r="I52" i="22"/>
  <c r="L51" i="22"/>
  <c r="K51" i="22"/>
  <c r="J51" i="22"/>
  <c r="I51" i="22"/>
  <c r="K49" i="22"/>
  <c r="J49" i="22"/>
  <c r="I49" i="22"/>
  <c r="K48" i="22"/>
  <c r="J48" i="22"/>
  <c r="I48" i="22"/>
  <c r="P47" i="22"/>
  <c r="K47" i="22"/>
  <c r="J47" i="22"/>
  <c r="I47" i="22"/>
  <c r="P46" i="22"/>
  <c r="K46" i="22"/>
  <c r="J46" i="22"/>
  <c r="I46" i="22"/>
  <c r="P45" i="22"/>
  <c r="K45" i="22"/>
  <c r="J45" i="22"/>
  <c r="I45" i="22"/>
  <c r="P44" i="22"/>
  <c r="K44" i="22"/>
  <c r="J44" i="22"/>
  <c r="I44" i="22"/>
  <c r="K43" i="22"/>
  <c r="J43" i="22"/>
  <c r="I43" i="22"/>
  <c r="K42" i="22"/>
  <c r="J42" i="22"/>
  <c r="I42" i="22"/>
  <c r="P41" i="22"/>
  <c r="K41" i="22"/>
  <c r="J41" i="22"/>
  <c r="I41" i="22"/>
  <c r="P40" i="22"/>
  <c r="K40" i="22"/>
  <c r="J40" i="22"/>
  <c r="I40" i="22"/>
  <c r="P39" i="22"/>
  <c r="K39" i="22"/>
  <c r="J39" i="22"/>
  <c r="I39" i="22"/>
  <c r="P38" i="22"/>
  <c r="K38" i="22"/>
  <c r="J38" i="22"/>
  <c r="I38" i="22"/>
  <c r="K37" i="22"/>
  <c r="J37" i="22"/>
  <c r="I37" i="22"/>
  <c r="K36" i="22"/>
  <c r="J36" i="22"/>
  <c r="I36" i="22"/>
  <c r="P35" i="22"/>
  <c r="K35" i="22"/>
  <c r="J35" i="22"/>
  <c r="I35" i="22"/>
  <c r="K34" i="22"/>
  <c r="J34" i="22"/>
  <c r="I34" i="22"/>
  <c r="K33" i="22"/>
  <c r="J33" i="22"/>
  <c r="I33" i="22"/>
  <c r="P32" i="22"/>
  <c r="K32" i="22"/>
  <c r="J32" i="22"/>
  <c r="I32" i="22"/>
  <c r="K31" i="22"/>
  <c r="J31" i="22"/>
  <c r="I31" i="22"/>
  <c r="K30" i="22"/>
  <c r="J30" i="22"/>
  <c r="I30" i="22"/>
  <c r="K29" i="22"/>
  <c r="J29" i="22"/>
  <c r="I29" i="22"/>
  <c r="K28" i="22"/>
  <c r="J28" i="22"/>
  <c r="I28" i="22"/>
  <c r="P27" i="22"/>
  <c r="K27" i="22"/>
  <c r="J27" i="22"/>
  <c r="I27" i="22"/>
  <c r="P26" i="22"/>
  <c r="K26" i="22"/>
  <c r="J26" i="22"/>
  <c r="I26" i="22"/>
  <c r="K25" i="22"/>
  <c r="J25" i="22"/>
  <c r="I25" i="22"/>
  <c r="K24" i="22"/>
  <c r="J24" i="22"/>
  <c r="I24" i="22"/>
  <c r="K23" i="22"/>
  <c r="J23" i="22"/>
  <c r="I23" i="22"/>
  <c r="K22" i="22"/>
  <c r="J22" i="22"/>
  <c r="I22" i="22"/>
  <c r="P21" i="22"/>
  <c r="K21" i="22"/>
  <c r="J21" i="22"/>
  <c r="I21" i="22"/>
  <c r="P20" i="22"/>
  <c r="K20" i="22"/>
  <c r="J20" i="22"/>
  <c r="I20" i="22"/>
  <c r="K19" i="22"/>
  <c r="J19" i="22"/>
  <c r="I19" i="22"/>
  <c r="K18" i="22"/>
  <c r="J18" i="22"/>
  <c r="I18" i="22"/>
  <c r="K17" i="22"/>
  <c r="J17" i="22"/>
  <c r="I17" i="22"/>
  <c r="K16" i="22"/>
  <c r="J16" i="22"/>
  <c r="I16" i="22"/>
  <c r="P15" i="22"/>
  <c r="K15" i="22"/>
  <c r="J15" i="22"/>
  <c r="I15" i="22"/>
  <c r="P14" i="22"/>
  <c r="K14" i="22"/>
  <c r="J14" i="22"/>
  <c r="I14" i="22"/>
  <c r="K13" i="22"/>
  <c r="J13" i="22"/>
  <c r="I13" i="22"/>
  <c r="K12" i="22"/>
  <c r="J12" i="22"/>
  <c r="I12" i="22"/>
  <c r="K11" i="22"/>
  <c r="J11" i="22"/>
  <c r="I11" i="22"/>
  <c r="K10" i="22"/>
  <c r="J10" i="22"/>
  <c r="I10" i="22"/>
  <c r="K9" i="22"/>
  <c r="J9" i="22"/>
  <c r="I9" i="22"/>
  <c r="K8" i="22"/>
  <c r="J8" i="22"/>
  <c r="I8" i="22"/>
  <c r="K7" i="22"/>
  <c r="J7" i="22"/>
  <c r="I7" i="22"/>
  <c r="K6" i="22"/>
  <c r="J6" i="22"/>
  <c r="I6" i="22"/>
  <c r="K5" i="22"/>
  <c r="J5" i="22"/>
  <c r="I5" i="22"/>
  <c r="K4" i="22"/>
  <c r="J4" i="22"/>
  <c r="I4" i="22"/>
  <c r="K3" i="22"/>
  <c r="J3" i="22"/>
  <c r="I3" i="22"/>
  <c r="K2" i="22"/>
  <c r="J2" i="22"/>
  <c r="I2" i="22"/>
  <c r="P46" i="13" l="1"/>
  <c r="P45" i="13"/>
  <c r="P39" i="13"/>
  <c r="P38" i="13"/>
  <c r="P33" i="13"/>
  <c r="P34" i="13"/>
  <c r="P23" i="13"/>
  <c r="P22" i="13"/>
  <c r="P16" i="13"/>
  <c r="P15" i="13"/>
  <c r="P17" i="3"/>
  <c r="P17" i="8"/>
  <c r="P17" i="13"/>
  <c r="P28" i="8"/>
  <c r="P27" i="8"/>
  <c r="P26" i="8"/>
  <c r="P29" i="8"/>
  <c r="P46" i="8"/>
  <c r="P45" i="8"/>
  <c r="L70" i="19"/>
  <c r="K70" i="19"/>
  <c r="J70" i="19"/>
  <c r="I70" i="19"/>
  <c r="L68" i="19"/>
  <c r="K68" i="19"/>
  <c r="J68" i="19"/>
  <c r="I68" i="19"/>
  <c r="L66" i="19"/>
  <c r="K66" i="19"/>
  <c r="J66" i="19"/>
  <c r="I66" i="19"/>
  <c r="L65" i="19"/>
  <c r="K65" i="19"/>
  <c r="J65" i="19"/>
  <c r="I65" i="19"/>
  <c r="L63" i="19"/>
  <c r="K63" i="19"/>
  <c r="J63" i="19"/>
  <c r="I63" i="19"/>
  <c r="L62" i="19"/>
  <c r="K62" i="19"/>
  <c r="J62" i="19"/>
  <c r="I62" i="19"/>
  <c r="L61" i="19"/>
  <c r="K61" i="19"/>
  <c r="J61" i="19"/>
  <c r="I61" i="19"/>
  <c r="L60" i="19"/>
  <c r="K60" i="19"/>
  <c r="J60" i="19"/>
  <c r="I60" i="19"/>
  <c r="L58" i="19"/>
  <c r="K58" i="19"/>
  <c r="J58" i="19"/>
  <c r="I58" i="19"/>
  <c r="L57" i="19"/>
  <c r="K57" i="19"/>
  <c r="J57" i="19"/>
  <c r="I57" i="19"/>
  <c r="L56" i="19"/>
  <c r="K56" i="19"/>
  <c r="J56" i="19"/>
  <c r="I56" i="19"/>
  <c r="L55" i="19"/>
  <c r="K55" i="19"/>
  <c r="J55" i="19"/>
  <c r="I55" i="19"/>
  <c r="L54" i="19"/>
  <c r="K54" i="19"/>
  <c r="J54" i="19"/>
  <c r="I54" i="19"/>
  <c r="L53" i="19"/>
  <c r="K53" i="19"/>
  <c r="J53" i="19"/>
  <c r="I53" i="19"/>
  <c r="L52" i="19"/>
  <c r="K52" i="19"/>
  <c r="J52" i="19"/>
  <c r="I52" i="19"/>
  <c r="L51" i="19"/>
  <c r="K51" i="19"/>
  <c r="J51" i="19"/>
  <c r="I51" i="19"/>
  <c r="L49" i="19"/>
  <c r="K49" i="19"/>
  <c r="J49" i="19"/>
  <c r="I49" i="19"/>
  <c r="L48" i="19"/>
  <c r="K48" i="19"/>
  <c r="J48" i="19"/>
  <c r="I48" i="19"/>
  <c r="P47" i="19"/>
  <c r="L47" i="19"/>
  <c r="K47" i="19"/>
  <c r="J47" i="19"/>
  <c r="I47" i="19"/>
  <c r="P46" i="19"/>
  <c r="L46" i="19"/>
  <c r="K46" i="19"/>
  <c r="J46" i="19"/>
  <c r="I46" i="19"/>
  <c r="P45" i="19"/>
  <c r="L45" i="19"/>
  <c r="K45" i="19"/>
  <c r="J45" i="19"/>
  <c r="I45" i="19"/>
  <c r="P44" i="19"/>
  <c r="L44" i="19"/>
  <c r="K44" i="19"/>
  <c r="J44" i="19"/>
  <c r="I44" i="19"/>
  <c r="L43" i="19"/>
  <c r="K43" i="19"/>
  <c r="J43" i="19"/>
  <c r="I43" i="19"/>
  <c r="L42" i="19"/>
  <c r="K42" i="19"/>
  <c r="J42" i="19"/>
  <c r="I42" i="19"/>
  <c r="P41" i="19"/>
  <c r="L41" i="19"/>
  <c r="K41" i="19"/>
  <c r="J41" i="19"/>
  <c r="I41" i="19"/>
  <c r="P40" i="19"/>
  <c r="L40" i="19"/>
  <c r="K40" i="19"/>
  <c r="J40" i="19"/>
  <c r="I40" i="19"/>
  <c r="P39" i="19"/>
  <c r="L39" i="19"/>
  <c r="K39" i="19"/>
  <c r="J39" i="19"/>
  <c r="I39" i="19"/>
  <c r="P38" i="19"/>
  <c r="L38" i="19"/>
  <c r="K38" i="19"/>
  <c r="J38" i="19"/>
  <c r="I38" i="19"/>
  <c r="L37" i="19"/>
  <c r="K37" i="19"/>
  <c r="J37" i="19"/>
  <c r="I37" i="19"/>
  <c r="L36" i="19"/>
  <c r="K36" i="19"/>
  <c r="J36" i="19"/>
  <c r="I36" i="19"/>
  <c r="P35" i="19"/>
  <c r="L35" i="19"/>
  <c r="K35" i="19"/>
  <c r="J35" i="19"/>
  <c r="I35" i="19"/>
  <c r="L34" i="19"/>
  <c r="K34" i="19"/>
  <c r="J34" i="19"/>
  <c r="I34" i="19"/>
  <c r="L33" i="19"/>
  <c r="K33" i="19"/>
  <c r="J33" i="19"/>
  <c r="I33" i="19"/>
  <c r="P32" i="19"/>
  <c r="L32" i="19"/>
  <c r="K32" i="19"/>
  <c r="J32" i="19"/>
  <c r="I32" i="19"/>
  <c r="L31" i="19"/>
  <c r="K31" i="19"/>
  <c r="J31" i="19"/>
  <c r="I31" i="19"/>
  <c r="L30" i="19"/>
  <c r="K30" i="19"/>
  <c r="J30" i="19"/>
  <c r="I30" i="19"/>
  <c r="L29" i="19"/>
  <c r="K29" i="19"/>
  <c r="J29" i="19"/>
  <c r="I29" i="19"/>
  <c r="L28" i="19"/>
  <c r="K28" i="19"/>
  <c r="J28" i="19"/>
  <c r="I28" i="19"/>
  <c r="P27" i="19"/>
  <c r="L27" i="19"/>
  <c r="K27" i="19"/>
  <c r="J27" i="19"/>
  <c r="I27" i="19"/>
  <c r="P26" i="19"/>
  <c r="L26" i="19"/>
  <c r="K26" i="19"/>
  <c r="J26" i="19"/>
  <c r="I26" i="19"/>
  <c r="L25" i="19"/>
  <c r="K25" i="19"/>
  <c r="J25" i="19"/>
  <c r="I25" i="19"/>
  <c r="L24" i="19"/>
  <c r="K24" i="19"/>
  <c r="J24" i="19"/>
  <c r="I24" i="19"/>
  <c r="L23" i="19"/>
  <c r="K23" i="19"/>
  <c r="J23" i="19"/>
  <c r="I23" i="19"/>
  <c r="L22" i="19"/>
  <c r="K22" i="19"/>
  <c r="J22" i="19"/>
  <c r="I22" i="19"/>
  <c r="P21" i="19"/>
  <c r="L21" i="19"/>
  <c r="K21" i="19"/>
  <c r="J21" i="19"/>
  <c r="I21" i="19"/>
  <c r="P20" i="19"/>
  <c r="L20" i="19"/>
  <c r="K20" i="19"/>
  <c r="J20" i="19"/>
  <c r="I20" i="19"/>
  <c r="L19" i="19"/>
  <c r="K19" i="19"/>
  <c r="J19" i="19"/>
  <c r="I19" i="19"/>
  <c r="L18" i="19"/>
  <c r="K18" i="19"/>
  <c r="J18" i="19"/>
  <c r="I18" i="19"/>
  <c r="L17" i="19"/>
  <c r="K17" i="19"/>
  <c r="J17" i="19"/>
  <c r="I17" i="19"/>
  <c r="P16" i="19"/>
  <c r="L16" i="19"/>
  <c r="K16" i="19"/>
  <c r="J16" i="19"/>
  <c r="I16" i="19"/>
  <c r="P15" i="19"/>
  <c r="L15" i="19"/>
  <c r="K15" i="19"/>
  <c r="J15" i="19"/>
  <c r="I15" i="19"/>
  <c r="P14" i="19"/>
  <c r="L14" i="19"/>
  <c r="K14" i="19"/>
  <c r="J14" i="19"/>
  <c r="I14" i="19"/>
  <c r="L13" i="19"/>
  <c r="K13" i="19"/>
  <c r="J13" i="19"/>
  <c r="I13" i="19"/>
  <c r="L12" i="19"/>
  <c r="K12" i="19"/>
  <c r="J12" i="19"/>
  <c r="I12" i="19"/>
  <c r="L11" i="19"/>
  <c r="K11" i="19"/>
  <c r="J11" i="19"/>
  <c r="I11" i="19"/>
  <c r="L10" i="19"/>
  <c r="K10" i="19"/>
  <c r="J10" i="19"/>
  <c r="I10" i="19"/>
  <c r="L9" i="19"/>
  <c r="K9" i="19"/>
  <c r="J9" i="19"/>
  <c r="I9" i="19"/>
  <c r="L8" i="19"/>
  <c r="K8" i="19"/>
  <c r="J8" i="19"/>
  <c r="I8" i="19"/>
  <c r="L7" i="19"/>
  <c r="K7" i="19"/>
  <c r="J7" i="19"/>
  <c r="I7" i="19"/>
  <c r="L6" i="19"/>
  <c r="K6" i="19"/>
  <c r="J6" i="19"/>
  <c r="I6" i="19"/>
  <c r="K5" i="19"/>
  <c r="J5" i="19"/>
  <c r="I5" i="19"/>
  <c r="K4" i="19"/>
  <c r="J4" i="19"/>
  <c r="I4" i="19"/>
  <c r="K3" i="19"/>
  <c r="J3" i="19"/>
  <c r="L3" i="19" s="1"/>
  <c r="I3" i="19"/>
  <c r="K2" i="19"/>
  <c r="J2" i="19"/>
  <c r="I2" i="19"/>
  <c r="L70" i="17"/>
  <c r="K70" i="17"/>
  <c r="J70" i="17"/>
  <c r="I70" i="17"/>
  <c r="L68" i="17"/>
  <c r="K68" i="17"/>
  <c r="J68" i="17"/>
  <c r="I68" i="17"/>
  <c r="L66" i="17"/>
  <c r="K66" i="17"/>
  <c r="J66" i="17"/>
  <c r="I66" i="17"/>
  <c r="L65" i="17"/>
  <c r="K65" i="17"/>
  <c r="J65" i="17"/>
  <c r="I65" i="17"/>
  <c r="L63" i="17"/>
  <c r="K63" i="17"/>
  <c r="J63" i="17"/>
  <c r="I63" i="17"/>
  <c r="L62" i="17"/>
  <c r="K62" i="17"/>
  <c r="J62" i="17"/>
  <c r="I62" i="17"/>
  <c r="L61" i="17"/>
  <c r="K61" i="17"/>
  <c r="J61" i="17"/>
  <c r="I61" i="17"/>
  <c r="L60" i="17"/>
  <c r="K60" i="17"/>
  <c r="J60" i="17"/>
  <c r="I60" i="17"/>
  <c r="L58" i="17"/>
  <c r="K58" i="17"/>
  <c r="J58" i="17"/>
  <c r="I58" i="17"/>
  <c r="L57" i="17"/>
  <c r="K57" i="17"/>
  <c r="J57" i="17"/>
  <c r="I57" i="17"/>
  <c r="L56" i="17"/>
  <c r="K56" i="17"/>
  <c r="J56" i="17"/>
  <c r="I56" i="17"/>
  <c r="L55" i="17"/>
  <c r="K55" i="17"/>
  <c r="J55" i="17"/>
  <c r="I55" i="17"/>
  <c r="L54" i="17"/>
  <c r="K54" i="17"/>
  <c r="J54" i="17"/>
  <c r="I54" i="17"/>
  <c r="L53" i="17"/>
  <c r="K53" i="17"/>
  <c r="J53" i="17"/>
  <c r="I53" i="17"/>
  <c r="L52" i="17"/>
  <c r="K52" i="17"/>
  <c r="J52" i="17"/>
  <c r="I52" i="17"/>
  <c r="L51" i="17"/>
  <c r="K51" i="17"/>
  <c r="J51" i="17"/>
  <c r="I51" i="17"/>
  <c r="L49" i="17"/>
  <c r="K49" i="17"/>
  <c r="J49" i="17"/>
  <c r="I49" i="17"/>
  <c r="L48" i="17"/>
  <c r="K48" i="17"/>
  <c r="J48" i="17"/>
  <c r="I48" i="17"/>
  <c r="P47" i="17"/>
  <c r="L47" i="17"/>
  <c r="K47" i="17"/>
  <c r="J47" i="17"/>
  <c r="I47" i="17"/>
  <c r="P46" i="17"/>
  <c r="L46" i="17"/>
  <c r="K46" i="17"/>
  <c r="J46" i="17"/>
  <c r="I46" i="17"/>
  <c r="P45" i="17"/>
  <c r="L45" i="17"/>
  <c r="K45" i="17"/>
  <c r="J45" i="17"/>
  <c r="I45" i="17"/>
  <c r="P44" i="17"/>
  <c r="L44" i="17"/>
  <c r="K44" i="17"/>
  <c r="J44" i="17"/>
  <c r="I44" i="17"/>
  <c r="L43" i="17"/>
  <c r="K43" i="17"/>
  <c r="J43" i="17"/>
  <c r="I43" i="17"/>
  <c r="L42" i="17"/>
  <c r="K42" i="17"/>
  <c r="J42" i="17"/>
  <c r="I42" i="17"/>
  <c r="P41" i="17"/>
  <c r="L41" i="17"/>
  <c r="K41" i="17"/>
  <c r="J41" i="17"/>
  <c r="I41" i="17"/>
  <c r="P40" i="17"/>
  <c r="L40" i="17"/>
  <c r="K40" i="17"/>
  <c r="J40" i="17"/>
  <c r="I40" i="17"/>
  <c r="L39" i="17"/>
  <c r="K39" i="17"/>
  <c r="J39" i="17"/>
  <c r="I39" i="17"/>
  <c r="L38" i="17"/>
  <c r="K38" i="17"/>
  <c r="J38" i="17"/>
  <c r="I38" i="17"/>
  <c r="L37" i="17"/>
  <c r="K37" i="17"/>
  <c r="J37" i="17"/>
  <c r="I37" i="17"/>
  <c r="L36" i="17"/>
  <c r="K36" i="17"/>
  <c r="J36" i="17"/>
  <c r="I36" i="17"/>
  <c r="P35" i="17"/>
  <c r="L35" i="17"/>
  <c r="K35" i="17"/>
  <c r="J35" i="17"/>
  <c r="I35" i="17"/>
  <c r="P34" i="17"/>
  <c r="L34" i="17"/>
  <c r="K34" i="17"/>
  <c r="J34" i="17"/>
  <c r="I34" i="17"/>
  <c r="P33" i="17"/>
  <c r="L33" i="17"/>
  <c r="K33" i="17"/>
  <c r="J33" i="17"/>
  <c r="I33" i="17"/>
  <c r="P32" i="17"/>
  <c r="L32" i="17"/>
  <c r="K32" i="17"/>
  <c r="J32" i="17"/>
  <c r="I32" i="17"/>
  <c r="L31" i="17"/>
  <c r="K31" i="17"/>
  <c r="J31" i="17"/>
  <c r="I31" i="17"/>
  <c r="L30" i="17"/>
  <c r="K30" i="17"/>
  <c r="J30" i="17"/>
  <c r="I30" i="17"/>
  <c r="L29" i="17"/>
  <c r="K29" i="17"/>
  <c r="J29" i="17"/>
  <c r="I29" i="17"/>
  <c r="L28" i="17"/>
  <c r="K28" i="17"/>
  <c r="J28" i="17"/>
  <c r="I28" i="17"/>
  <c r="L27" i="17"/>
  <c r="K27" i="17"/>
  <c r="J27" i="17"/>
  <c r="I27" i="17"/>
  <c r="P26" i="17"/>
  <c r="L26" i="17"/>
  <c r="K26" i="17"/>
  <c r="J26" i="17"/>
  <c r="I26" i="17"/>
  <c r="L25" i="17"/>
  <c r="K25" i="17"/>
  <c r="J25" i="17"/>
  <c r="I25" i="17"/>
  <c r="L24" i="17"/>
  <c r="K24" i="17"/>
  <c r="J24" i="17"/>
  <c r="I24" i="17"/>
  <c r="P23" i="17"/>
  <c r="L23" i="17"/>
  <c r="K23" i="17"/>
  <c r="J23" i="17"/>
  <c r="I23" i="17"/>
  <c r="P22" i="17"/>
  <c r="L22" i="17"/>
  <c r="K22" i="17"/>
  <c r="J22" i="17"/>
  <c r="I22" i="17"/>
  <c r="L21" i="17"/>
  <c r="K21" i="17"/>
  <c r="J21" i="17"/>
  <c r="I21" i="17"/>
  <c r="L20" i="17"/>
  <c r="K20" i="17"/>
  <c r="J20" i="17"/>
  <c r="I20" i="17"/>
  <c r="L19" i="17"/>
  <c r="K19" i="17"/>
  <c r="J19" i="17"/>
  <c r="I19" i="17"/>
  <c r="L18" i="17"/>
  <c r="K18" i="17"/>
  <c r="J18" i="17"/>
  <c r="I18" i="17"/>
  <c r="L17" i="17"/>
  <c r="K17" i="17"/>
  <c r="J17" i="17"/>
  <c r="I17" i="17"/>
  <c r="L16" i="17"/>
  <c r="K16" i="17"/>
  <c r="J16" i="17"/>
  <c r="I16" i="17"/>
  <c r="L15" i="17"/>
  <c r="K15" i="17"/>
  <c r="J15" i="17"/>
  <c r="I15" i="17"/>
  <c r="P14" i="17"/>
  <c r="L14" i="17"/>
  <c r="K14" i="17"/>
  <c r="J14" i="17"/>
  <c r="I14" i="17"/>
  <c r="L13" i="17"/>
  <c r="K13" i="17"/>
  <c r="J13" i="17"/>
  <c r="I13" i="17"/>
  <c r="L12" i="17"/>
  <c r="K12" i="17"/>
  <c r="J12" i="17"/>
  <c r="I12" i="17"/>
  <c r="L11" i="17"/>
  <c r="K11" i="17"/>
  <c r="J11" i="17"/>
  <c r="I11" i="17"/>
  <c r="L10" i="17"/>
  <c r="K10" i="17"/>
  <c r="J10" i="17"/>
  <c r="I10" i="17"/>
  <c r="L9" i="17"/>
  <c r="K9" i="17"/>
  <c r="J9" i="17"/>
  <c r="I9" i="17"/>
  <c r="L8" i="17"/>
  <c r="K8" i="17"/>
  <c r="J8" i="17"/>
  <c r="I8" i="17"/>
  <c r="L7" i="17"/>
  <c r="K7" i="17"/>
  <c r="J7" i="17"/>
  <c r="I7" i="17"/>
  <c r="L6" i="17"/>
  <c r="K6" i="17"/>
  <c r="J6" i="17"/>
  <c r="I6" i="17"/>
  <c r="K5" i="17"/>
  <c r="J5" i="17"/>
  <c r="I5" i="17"/>
  <c r="K4" i="17"/>
  <c r="J4" i="17"/>
  <c r="I4" i="17"/>
  <c r="L3" i="17"/>
  <c r="K3" i="17"/>
  <c r="J3" i="17"/>
  <c r="I3" i="17"/>
  <c r="K2" i="17"/>
  <c r="J2" i="17"/>
  <c r="I2" i="17"/>
  <c r="L70" i="15"/>
  <c r="K70" i="15"/>
  <c r="J70" i="15"/>
  <c r="I70" i="15"/>
  <c r="L68" i="15"/>
  <c r="K68" i="15"/>
  <c r="J68" i="15"/>
  <c r="I68" i="15"/>
  <c r="L66" i="15"/>
  <c r="K66" i="15"/>
  <c r="J66" i="15"/>
  <c r="I66" i="15"/>
  <c r="L65" i="15"/>
  <c r="K65" i="15"/>
  <c r="J65" i="15"/>
  <c r="I65" i="15"/>
  <c r="L63" i="15"/>
  <c r="K63" i="15"/>
  <c r="J63" i="15"/>
  <c r="I63" i="15"/>
  <c r="L62" i="15"/>
  <c r="K62" i="15"/>
  <c r="J62" i="15"/>
  <c r="I62" i="15"/>
  <c r="L61" i="15"/>
  <c r="K61" i="15"/>
  <c r="J61" i="15"/>
  <c r="I61" i="15"/>
  <c r="L60" i="15"/>
  <c r="K60" i="15"/>
  <c r="J60" i="15"/>
  <c r="I60" i="15"/>
  <c r="L58" i="15"/>
  <c r="K58" i="15"/>
  <c r="J58" i="15"/>
  <c r="I58" i="15"/>
  <c r="L57" i="15"/>
  <c r="K57" i="15"/>
  <c r="J57" i="15"/>
  <c r="I57" i="15"/>
  <c r="L56" i="15"/>
  <c r="K56" i="15"/>
  <c r="J56" i="15"/>
  <c r="I56" i="15"/>
  <c r="L55" i="15"/>
  <c r="K55" i="15"/>
  <c r="J55" i="15"/>
  <c r="I55" i="15"/>
  <c r="L54" i="15"/>
  <c r="K54" i="15"/>
  <c r="J54" i="15"/>
  <c r="I54" i="15"/>
  <c r="L53" i="15"/>
  <c r="K53" i="15"/>
  <c r="J53" i="15"/>
  <c r="I53" i="15"/>
  <c r="L52" i="15"/>
  <c r="K52" i="15"/>
  <c r="J52" i="15"/>
  <c r="I52" i="15"/>
  <c r="L51" i="15"/>
  <c r="K51" i="15"/>
  <c r="J51" i="15"/>
  <c r="I51" i="15"/>
  <c r="L49" i="15"/>
  <c r="K49" i="15"/>
  <c r="J49" i="15"/>
  <c r="I49" i="15"/>
  <c r="L48" i="15"/>
  <c r="K48" i="15"/>
  <c r="J48" i="15"/>
  <c r="I48" i="15"/>
  <c r="P47" i="15"/>
  <c r="L47" i="15"/>
  <c r="K47" i="15"/>
  <c r="J47" i="15"/>
  <c r="I47" i="15"/>
  <c r="P46" i="15"/>
  <c r="L46" i="15"/>
  <c r="K46" i="15"/>
  <c r="J46" i="15"/>
  <c r="I46" i="15"/>
  <c r="P45" i="15"/>
  <c r="L45" i="15"/>
  <c r="K45" i="15"/>
  <c r="J45" i="15"/>
  <c r="I45" i="15"/>
  <c r="P44" i="15"/>
  <c r="L44" i="15"/>
  <c r="K44" i="15"/>
  <c r="J44" i="15"/>
  <c r="I44" i="15"/>
  <c r="L43" i="15"/>
  <c r="K43" i="15"/>
  <c r="J43" i="15"/>
  <c r="I43" i="15"/>
  <c r="L42" i="15"/>
  <c r="K42" i="15"/>
  <c r="J42" i="15"/>
  <c r="I42" i="15"/>
  <c r="P41" i="15"/>
  <c r="L41" i="15"/>
  <c r="K41" i="15"/>
  <c r="J41" i="15"/>
  <c r="I41" i="15"/>
  <c r="P40" i="15"/>
  <c r="L40" i="15"/>
  <c r="K40" i="15"/>
  <c r="J40" i="15"/>
  <c r="I40" i="15"/>
  <c r="L39" i="15"/>
  <c r="K39" i="15"/>
  <c r="J39" i="15"/>
  <c r="I39" i="15"/>
  <c r="L38" i="15"/>
  <c r="K38" i="15"/>
  <c r="J38" i="15"/>
  <c r="I38" i="15"/>
  <c r="L37" i="15"/>
  <c r="K37" i="15"/>
  <c r="J37" i="15"/>
  <c r="I37" i="15"/>
  <c r="L36" i="15"/>
  <c r="K36" i="15"/>
  <c r="J36" i="15"/>
  <c r="I36" i="15"/>
  <c r="P35" i="15"/>
  <c r="L35" i="15"/>
  <c r="K35" i="15"/>
  <c r="J35" i="15"/>
  <c r="I35" i="15"/>
  <c r="P34" i="15"/>
  <c r="L34" i="15"/>
  <c r="K34" i="15"/>
  <c r="J34" i="15"/>
  <c r="I34" i="15"/>
  <c r="P33" i="15"/>
  <c r="L33" i="15"/>
  <c r="K33" i="15"/>
  <c r="J33" i="15"/>
  <c r="I33" i="15"/>
  <c r="P32" i="15"/>
  <c r="L32" i="15"/>
  <c r="K32" i="15"/>
  <c r="J32" i="15"/>
  <c r="I32" i="15"/>
  <c r="L31" i="15"/>
  <c r="K31" i="15"/>
  <c r="J31" i="15"/>
  <c r="I31" i="15"/>
  <c r="L30" i="15"/>
  <c r="K30" i="15"/>
  <c r="J30" i="15"/>
  <c r="I30" i="15"/>
  <c r="L29" i="15"/>
  <c r="K29" i="15"/>
  <c r="J29" i="15"/>
  <c r="I29" i="15"/>
  <c r="L28" i="15"/>
  <c r="K28" i="15"/>
  <c r="J28" i="15"/>
  <c r="I28" i="15"/>
  <c r="P27" i="15"/>
  <c r="L27" i="15"/>
  <c r="K27" i="15"/>
  <c r="J27" i="15"/>
  <c r="I27" i="15"/>
  <c r="P26" i="15"/>
  <c r="L26" i="15"/>
  <c r="K26" i="15"/>
  <c r="J26" i="15"/>
  <c r="I26" i="15"/>
  <c r="L25" i="15"/>
  <c r="K25" i="15"/>
  <c r="J25" i="15"/>
  <c r="I25" i="15"/>
  <c r="L24" i="15"/>
  <c r="K24" i="15"/>
  <c r="J24" i="15"/>
  <c r="I24" i="15"/>
  <c r="L23" i="15"/>
  <c r="K23" i="15"/>
  <c r="J23" i="15"/>
  <c r="I23" i="15"/>
  <c r="L22" i="15"/>
  <c r="K22" i="15"/>
  <c r="J22" i="15"/>
  <c r="I22" i="15"/>
  <c r="L21" i="15"/>
  <c r="K21" i="15"/>
  <c r="J21" i="15"/>
  <c r="I21" i="15"/>
  <c r="P20" i="15"/>
  <c r="L20" i="15"/>
  <c r="K20" i="15"/>
  <c r="J20" i="15"/>
  <c r="I20" i="15"/>
  <c r="L19" i="15"/>
  <c r="K19" i="15"/>
  <c r="J19" i="15"/>
  <c r="I19" i="15"/>
  <c r="L18" i="15"/>
  <c r="K18" i="15"/>
  <c r="J18" i="15"/>
  <c r="I18" i="15"/>
  <c r="L17" i="15"/>
  <c r="K17" i="15"/>
  <c r="J17" i="15"/>
  <c r="I17" i="15"/>
  <c r="L16" i="15"/>
  <c r="K16" i="15"/>
  <c r="J16" i="15"/>
  <c r="I16" i="15"/>
  <c r="L15" i="15"/>
  <c r="K15" i="15"/>
  <c r="J15" i="15"/>
  <c r="I15" i="15"/>
  <c r="P14" i="15"/>
  <c r="L14" i="15"/>
  <c r="K14" i="15"/>
  <c r="J14" i="15"/>
  <c r="I14" i="15"/>
  <c r="L13" i="15"/>
  <c r="K13" i="15"/>
  <c r="J13" i="15"/>
  <c r="I13" i="15"/>
  <c r="L12" i="15"/>
  <c r="K12" i="15"/>
  <c r="J12" i="15"/>
  <c r="I12" i="15"/>
  <c r="L11" i="15"/>
  <c r="K11" i="15"/>
  <c r="J11" i="15"/>
  <c r="I11" i="15"/>
  <c r="L10" i="15"/>
  <c r="K10" i="15"/>
  <c r="J10" i="15"/>
  <c r="I10" i="15"/>
  <c r="L9" i="15"/>
  <c r="K9" i="15"/>
  <c r="J9" i="15"/>
  <c r="I9" i="15"/>
  <c r="L8" i="15"/>
  <c r="K8" i="15"/>
  <c r="J8" i="15"/>
  <c r="I8" i="15"/>
  <c r="L7" i="15"/>
  <c r="K7" i="15"/>
  <c r="J7" i="15"/>
  <c r="I7" i="15"/>
  <c r="L6" i="15"/>
  <c r="K6" i="15"/>
  <c r="J6" i="15"/>
  <c r="I6" i="15"/>
  <c r="K5" i="15"/>
  <c r="J5" i="15"/>
  <c r="I5" i="15"/>
  <c r="K4" i="15"/>
  <c r="J4" i="15"/>
  <c r="I4" i="15"/>
  <c r="K3" i="15"/>
  <c r="J3" i="15"/>
  <c r="I3" i="15"/>
  <c r="K2" i="15"/>
  <c r="J2" i="15"/>
  <c r="I2" i="15"/>
  <c r="L70" i="14"/>
  <c r="K70" i="14"/>
  <c r="J70" i="14"/>
  <c r="I70" i="14"/>
  <c r="L68" i="14"/>
  <c r="K68" i="14"/>
  <c r="J68" i="14"/>
  <c r="I68" i="14"/>
  <c r="L66" i="14"/>
  <c r="K66" i="14"/>
  <c r="J66" i="14"/>
  <c r="I66" i="14"/>
  <c r="L65" i="14"/>
  <c r="K65" i="14"/>
  <c r="J65" i="14"/>
  <c r="I65" i="14"/>
  <c r="L63" i="14"/>
  <c r="K63" i="14"/>
  <c r="J63" i="14"/>
  <c r="I63" i="14"/>
  <c r="L62" i="14"/>
  <c r="K62" i="14"/>
  <c r="J62" i="14"/>
  <c r="I62" i="14"/>
  <c r="L61" i="14"/>
  <c r="K61" i="14"/>
  <c r="J61" i="14"/>
  <c r="I61" i="14"/>
  <c r="L60" i="14"/>
  <c r="K60" i="14"/>
  <c r="J60" i="14"/>
  <c r="I60" i="14"/>
  <c r="L58" i="14"/>
  <c r="K58" i="14"/>
  <c r="J58" i="14"/>
  <c r="I58" i="14"/>
  <c r="L57" i="14"/>
  <c r="K57" i="14"/>
  <c r="J57" i="14"/>
  <c r="I57" i="14"/>
  <c r="L56" i="14"/>
  <c r="K56" i="14"/>
  <c r="J56" i="14"/>
  <c r="I56" i="14"/>
  <c r="L55" i="14"/>
  <c r="K55" i="14"/>
  <c r="J55" i="14"/>
  <c r="I55" i="14"/>
  <c r="L54" i="14"/>
  <c r="K54" i="14"/>
  <c r="J54" i="14"/>
  <c r="I54" i="14"/>
  <c r="L53" i="14"/>
  <c r="K53" i="14"/>
  <c r="J53" i="14"/>
  <c r="I53" i="14"/>
  <c r="L52" i="14"/>
  <c r="K52" i="14"/>
  <c r="J52" i="14"/>
  <c r="I52" i="14"/>
  <c r="L51" i="14"/>
  <c r="K51" i="14"/>
  <c r="J51" i="14"/>
  <c r="I51" i="14"/>
  <c r="L49" i="14"/>
  <c r="K49" i="14"/>
  <c r="J49" i="14"/>
  <c r="I49" i="14"/>
  <c r="L48" i="14"/>
  <c r="K48" i="14"/>
  <c r="J48" i="14"/>
  <c r="I48" i="14"/>
  <c r="P47" i="14"/>
  <c r="L47" i="14"/>
  <c r="K47" i="14"/>
  <c r="J47" i="14"/>
  <c r="I47" i="14"/>
  <c r="L46" i="14"/>
  <c r="K46" i="14"/>
  <c r="J46" i="14"/>
  <c r="I46" i="14"/>
  <c r="L45" i="14"/>
  <c r="K45" i="14"/>
  <c r="J45" i="14"/>
  <c r="I45" i="14"/>
  <c r="P44" i="14"/>
  <c r="L44" i="14"/>
  <c r="K44" i="14"/>
  <c r="J44" i="14"/>
  <c r="I44" i="14"/>
  <c r="L43" i="14"/>
  <c r="K43" i="14"/>
  <c r="J43" i="14"/>
  <c r="I43" i="14"/>
  <c r="L42" i="14"/>
  <c r="K42" i="14"/>
  <c r="J42" i="14"/>
  <c r="I42" i="14"/>
  <c r="P41" i="14"/>
  <c r="L41" i="14"/>
  <c r="K41" i="14"/>
  <c r="J41" i="14"/>
  <c r="I41" i="14"/>
  <c r="P40" i="14"/>
  <c r="L40" i="14"/>
  <c r="K40" i="14"/>
  <c r="J40" i="14"/>
  <c r="I40" i="14"/>
  <c r="P39" i="14"/>
  <c r="L39" i="14"/>
  <c r="K39" i="14"/>
  <c r="J39" i="14"/>
  <c r="I39" i="14"/>
  <c r="P38" i="14"/>
  <c r="L38" i="14"/>
  <c r="K38" i="14"/>
  <c r="J38" i="14"/>
  <c r="I38" i="14"/>
  <c r="L37" i="14"/>
  <c r="K37" i="14"/>
  <c r="J37" i="14"/>
  <c r="I37" i="14"/>
  <c r="L36" i="14"/>
  <c r="K36" i="14"/>
  <c r="J36" i="14"/>
  <c r="I36" i="14"/>
  <c r="P35" i="14"/>
  <c r="L35" i="14"/>
  <c r="K35" i="14"/>
  <c r="J35" i="14"/>
  <c r="I35" i="14"/>
  <c r="L34" i="14"/>
  <c r="K34" i="14"/>
  <c r="J34" i="14"/>
  <c r="I34" i="14"/>
  <c r="L33" i="14"/>
  <c r="K33" i="14"/>
  <c r="J33" i="14"/>
  <c r="I33" i="14"/>
  <c r="P32" i="14"/>
  <c r="L32" i="14"/>
  <c r="K32" i="14"/>
  <c r="J32" i="14"/>
  <c r="I32" i="14"/>
  <c r="L31" i="14"/>
  <c r="K31" i="14"/>
  <c r="J31" i="14"/>
  <c r="I31" i="14"/>
  <c r="L30" i="14"/>
  <c r="K30" i="14"/>
  <c r="J30" i="14"/>
  <c r="I30" i="14"/>
  <c r="P29" i="14"/>
  <c r="L29" i="14"/>
  <c r="K29" i="14"/>
  <c r="J29" i="14"/>
  <c r="I29" i="14"/>
  <c r="P28" i="14"/>
  <c r="L28" i="14"/>
  <c r="K28" i="14"/>
  <c r="J28" i="14"/>
  <c r="I28" i="14"/>
  <c r="P27" i="14"/>
  <c r="L27" i="14"/>
  <c r="K27" i="14"/>
  <c r="J27" i="14"/>
  <c r="I27" i="14"/>
  <c r="P26" i="14"/>
  <c r="L26" i="14"/>
  <c r="K26" i="14"/>
  <c r="J26" i="14"/>
  <c r="I26" i="14"/>
  <c r="L25" i="14"/>
  <c r="K25" i="14"/>
  <c r="J25" i="14"/>
  <c r="I25" i="14"/>
  <c r="L24" i="14"/>
  <c r="K24" i="14"/>
  <c r="J24" i="14"/>
  <c r="I24" i="14"/>
  <c r="L23" i="14"/>
  <c r="K23" i="14"/>
  <c r="J23" i="14"/>
  <c r="I23" i="14"/>
  <c r="L22" i="14"/>
  <c r="K22" i="14"/>
  <c r="J22" i="14"/>
  <c r="I22" i="14"/>
  <c r="P21" i="14"/>
  <c r="L21" i="14"/>
  <c r="K21" i="14"/>
  <c r="J21" i="14"/>
  <c r="I21" i="14"/>
  <c r="P20" i="14"/>
  <c r="L20" i="14"/>
  <c r="K20" i="14"/>
  <c r="J20" i="14"/>
  <c r="I20" i="14"/>
  <c r="L19" i="14"/>
  <c r="K19" i="14"/>
  <c r="J19" i="14"/>
  <c r="I19" i="14"/>
  <c r="L18" i="14"/>
  <c r="K18" i="14"/>
  <c r="J18" i="14"/>
  <c r="I18" i="14"/>
  <c r="L17" i="14"/>
  <c r="K17" i="14"/>
  <c r="J17" i="14"/>
  <c r="I17" i="14"/>
  <c r="L16" i="14"/>
  <c r="K16" i="14"/>
  <c r="J16" i="14"/>
  <c r="I16" i="14"/>
  <c r="P15" i="14"/>
  <c r="L15" i="14"/>
  <c r="K15" i="14"/>
  <c r="J15" i="14"/>
  <c r="I15" i="14"/>
  <c r="P14" i="14"/>
  <c r="L14" i="14"/>
  <c r="K14" i="14"/>
  <c r="J14" i="14"/>
  <c r="I14" i="14"/>
  <c r="L13" i="14"/>
  <c r="K13" i="14"/>
  <c r="J13" i="14"/>
  <c r="I13" i="14"/>
  <c r="L12" i="14"/>
  <c r="K12" i="14"/>
  <c r="J12" i="14"/>
  <c r="I12" i="14"/>
  <c r="L11" i="14"/>
  <c r="K11" i="14"/>
  <c r="J11" i="14"/>
  <c r="I11" i="14"/>
  <c r="L10" i="14"/>
  <c r="K10" i="14"/>
  <c r="J10" i="14"/>
  <c r="I10" i="14"/>
  <c r="L9" i="14"/>
  <c r="K9" i="14"/>
  <c r="J9" i="14"/>
  <c r="I9" i="14"/>
  <c r="L8" i="14"/>
  <c r="K8" i="14"/>
  <c r="J8" i="14"/>
  <c r="I8" i="14"/>
  <c r="L7" i="14"/>
  <c r="K7" i="14"/>
  <c r="J7" i="14"/>
  <c r="I7" i="14"/>
  <c r="L6" i="14"/>
  <c r="K6" i="14"/>
  <c r="J6" i="14"/>
  <c r="I6" i="14"/>
  <c r="K5" i="14"/>
  <c r="J5" i="14"/>
  <c r="I5" i="14"/>
  <c r="K4" i="14"/>
  <c r="J4" i="14"/>
  <c r="I4" i="14"/>
  <c r="K3" i="14"/>
  <c r="J3" i="14"/>
  <c r="I3" i="14"/>
  <c r="K2" i="14"/>
  <c r="J2" i="14"/>
  <c r="I2" i="14"/>
  <c r="L70" i="13"/>
  <c r="K70" i="13"/>
  <c r="J70" i="13"/>
  <c r="I70" i="13"/>
  <c r="L68" i="13"/>
  <c r="K68" i="13"/>
  <c r="J68" i="13"/>
  <c r="I68" i="13"/>
  <c r="L66" i="13"/>
  <c r="K66" i="13"/>
  <c r="J66" i="13"/>
  <c r="I66" i="13"/>
  <c r="L65" i="13"/>
  <c r="K65" i="13"/>
  <c r="J65" i="13"/>
  <c r="I65" i="13"/>
  <c r="L63" i="13"/>
  <c r="K63" i="13"/>
  <c r="J63" i="13"/>
  <c r="I63" i="13"/>
  <c r="L62" i="13"/>
  <c r="K62" i="13"/>
  <c r="J62" i="13"/>
  <c r="I62" i="13"/>
  <c r="L61" i="13"/>
  <c r="K61" i="13"/>
  <c r="J61" i="13"/>
  <c r="I61" i="13"/>
  <c r="L60" i="13"/>
  <c r="K60" i="13"/>
  <c r="J60" i="13"/>
  <c r="I60" i="13"/>
  <c r="L58" i="13"/>
  <c r="K58" i="13"/>
  <c r="J58" i="13"/>
  <c r="I58" i="13"/>
  <c r="L57" i="13"/>
  <c r="K57" i="13"/>
  <c r="J57" i="13"/>
  <c r="I57" i="13"/>
  <c r="L56" i="13"/>
  <c r="K56" i="13"/>
  <c r="J56" i="13"/>
  <c r="I56" i="13"/>
  <c r="L55" i="13"/>
  <c r="K55" i="13"/>
  <c r="J55" i="13"/>
  <c r="I55" i="13"/>
  <c r="L54" i="13"/>
  <c r="K54" i="13"/>
  <c r="J54" i="13"/>
  <c r="I54" i="13"/>
  <c r="L53" i="13"/>
  <c r="K53" i="13"/>
  <c r="J53" i="13"/>
  <c r="I53" i="13"/>
  <c r="L52" i="13"/>
  <c r="K52" i="13"/>
  <c r="J52" i="13"/>
  <c r="I52" i="13"/>
  <c r="L51" i="13"/>
  <c r="K51" i="13"/>
  <c r="J51" i="13"/>
  <c r="I51" i="13"/>
  <c r="L49" i="13"/>
  <c r="K49" i="13"/>
  <c r="J49" i="13"/>
  <c r="I49" i="13"/>
  <c r="L48" i="13"/>
  <c r="K48" i="13"/>
  <c r="J48" i="13"/>
  <c r="I48" i="13"/>
  <c r="P47" i="13"/>
  <c r="L47" i="13"/>
  <c r="K47" i="13"/>
  <c r="J47" i="13"/>
  <c r="I47" i="13"/>
  <c r="L46" i="13"/>
  <c r="K46" i="13"/>
  <c r="J46" i="13"/>
  <c r="I46" i="13"/>
  <c r="L45" i="13"/>
  <c r="K45" i="13"/>
  <c r="J45" i="13"/>
  <c r="I45" i="13"/>
  <c r="P44" i="13"/>
  <c r="L44" i="13"/>
  <c r="K44" i="13"/>
  <c r="J44" i="13"/>
  <c r="I44" i="13"/>
  <c r="L43" i="13"/>
  <c r="K43" i="13"/>
  <c r="J43" i="13"/>
  <c r="I43" i="13"/>
  <c r="L42" i="13"/>
  <c r="K42" i="13"/>
  <c r="J42" i="13"/>
  <c r="I42" i="13"/>
  <c r="P41" i="13"/>
  <c r="L41" i="13"/>
  <c r="K41" i="13"/>
  <c r="J41" i="13"/>
  <c r="I41" i="13"/>
  <c r="P40" i="13"/>
  <c r="L40" i="13"/>
  <c r="K40" i="13"/>
  <c r="J40" i="13"/>
  <c r="I40" i="13"/>
  <c r="L39" i="13"/>
  <c r="K39" i="13"/>
  <c r="J39" i="13"/>
  <c r="I39" i="13"/>
  <c r="L38" i="13"/>
  <c r="K38" i="13"/>
  <c r="J38" i="13"/>
  <c r="I38" i="13"/>
  <c r="L37" i="13"/>
  <c r="K37" i="13"/>
  <c r="J37" i="13"/>
  <c r="I37" i="13"/>
  <c r="L36" i="13"/>
  <c r="K36" i="13"/>
  <c r="J36" i="13"/>
  <c r="I36" i="13"/>
  <c r="P35" i="13"/>
  <c r="L35" i="13"/>
  <c r="K35" i="13"/>
  <c r="J35" i="13"/>
  <c r="I35" i="13"/>
  <c r="L34" i="13"/>
  <c r="K34" i="13"/>
  <c r="J34" i="13"/>
  <c r="I34" i="13"/>
  <c r="L33" i="13"/>
  <c r="K33" i="13"/>
  <c r="J33" i="13"/>
  <c r="I33" i="13"/>
  <c r="P32" i="13"/>
  <c r="L32" i="13"/>
  <c r="K32" i="13"/>
  <c r="J32" i="13"/>
  <c r="I32" i="13"/>
  <c r="L31" i="13"/>
  <c r="K31" i="13"/>
  <c r="J31" i="13"/>
  <c r="I31" i="13"/>
  <c r="L30" i="13"/>
  <c r="K30" i="13"/>
  <c r="J30" i="13"/>
  <c r="I30" i="13"/>
  <c r="P29" i="13"/>
  <c r="L29" i="13"/>
  <c r="K29" i="13"/>
  <c r="J29" i="13"/>
  <c r="I29" i="13"/>
  <c r="P28" i="13"/>
  <c r="L28" i="13"/>
  <c r="K28" i="13"/>
  <c r="J28" i="13"/>
  <c r="I28" i="13"/>
  <c r="P27" i="13"/>
  <c r="L27" i="13"/>
  <c r="K27" i="13"/>
  <c r="J27" i="13"/>
  <c r="I27" i="13"/>
  <c r="P26" i="13"/>
  <c r="L26" i="13"/>
  <c r="K26" i="13"/>
  <c r="J26" i="13"/>
  <c r="I26" i="13"/>
  <c r="L25" i="13"/>
  <c r="K25" i="13"/>
  <c r="J25" i="13"/>
  <c r="I25" i="13"/>
  <c r="L24" i="13"/>
  <c r="K24" i="13"/>
  <c r="J24" i="13"/>
  <c r="I24" i="13"/>
  <c r="L23" i="13"/>
  <c r="K23" i="13"/>
  <c r="J23" i="13"/>
  <c r="I23" i="13"/>
  <c r="L22" i="13"/>
  <c r="K22" i="13"/>
  <c r="J22" i="13"/>
  <c r="I22" i="13"/>
  <c r="P21" i="13"/>
  <c r="L21" i="13"/>
  <c r="K21" i="13"/>
  <c r="J21" i="13"/>
  <c r="I21" i="13"/>
  <c r="P20" i="13"/>
  <c r="L20" i="13"/>
  <c r="K20" i="13"/>
  <c r="J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P14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  <c r="L10" i="13"/>
  <c r="K10" i="13"/>
  <c r="J10" i="13"/>
  <c r="I10" i="13"/>
  <c r="L9" i="13"/>
  <c r="K9" i="13"/>
  <c r="J9" i="13"/>
  <c r="I9" i="13"/>
  <c r="L8" i="13"/>
  <c r="K8" i="13"/>
  <c r="J8" i="13"/>
  <c r="I8" i="13"/>
  <c r="L7" i="13"/>
  <c r="K7" i="13"/>
  <c r="J7" i="13"/>
  <c r="I7" i="13"/>
  <c r="L6" i="13"/>
  <c r="K6" i="13"/>
  <c r="J6" i="13"/>
  <c r="I6" i="13"/>
  <c r="K5" i="13"/>
  <c r="J5" i="13"/>
  <c r="I5" i="13"/>
  <c r="K4" i="13"/>
  <c r="J4" i="13"/>
  <c r="I4" i="13"/>
  <c r="K3" i="13"/>
  <c r="J3" i="13"/>
  <c r="I3" i="13"/>
  <c r="K2" i="13"/>
  <c r="J2" i="13"/>
  <c r="I2" i="13"/>
  <c r="L70" i="12"/>
  <c r="K70" i="12"/>
  <c r="J70" i="12"/>
  <c r="I70" i="12"/>
  <c r="L68" i="12"/>
  <c r="K68" i="12"/>
  <c r="J68" i="12"/>
  <c r="I68" i="12"/>
  <c r="L66" i="12"/>
  <c r="K66" i="12"/>
  <c r="J66" i="12"/>
  <c r="I66" i="12"/>
  <c r="L65" i="12"/>
  <c r="K65" i="12"/>
  <c r="J65" i="12"/>
  <c r="I65" i="12"/>
  <c r="L63" i="12"/>
  <c r="K63" i="12"/>
  <c r="J63" i="12"/>
  <c r="I63" i="12"/>
  <c r="L62" i="12"/>
  <c r="K62" i="12"/>
  <c r="J62" i="12"/>
  <c r="I62" i="12"/>
  <c r="L61" i="12"/>
  <c r="K61" i="12"/>
  <c r="J61" i="12"/>
  <c r="I61" i="12"/>
  <c r="L60" i="12"/>
  <c r="K60" i="12"/>
  <c r="J60" i="12"/>
  <c r="I60" i="12"/>
  <c r="L58" i="12"/>
  <c r="K58" i="12"/>
  <c r="J58" i="12"/>
  <c r="I58" i="12"/>
  <c r="L57" i="12"/>
  <c r="K57" i="12"/>
  <c r="J57" i="12"/>
  <c r="I57" i="12"/>
  <c r="L56" i="12"/>
  <c r="K56" i="12"/>
  <c r="J56" i="12"/>
  <c r="I56" i="12"/>
  <c r="L55" i="12"/>
  <c r="K55" i="12"/>
  <c r="J55" i="12"/>
  <c r="I55" i="12"/>
  <c r="L54" i="12"/>
  <c r="K54" i="12"/>
  <c r="J54" i="12"/>
  <c r="I54" i="12"/>
  <c r="L53" i="12"/>
  <c r="K53" i="12"/>
  <c r="J53" i="12"/>
  <c r="I53" i="12"/>
  <c r="L52" i="12"/>
  <c r="K52" i="12"/>
  <c r="J52" i="12"/>
  <c r="I52" i="12"/>
  <c r="L51" i="12"/>
  <c r="K51" i="12"/>
  <c r="J51" i="12"/>
  <c r="I51" i="12"/>
  <c r="L49" i="12"/>
  <c r="K49" i="12"/>
  <c r="J49" i="12"/>
  <c r="I49" i="12"/>
  <c r="L48" i="12"/>
  <c r="K48" i="12"/>
  <c r="J48" i="12"/>
  <c r="I48" i="12"/>
  <c r="P47" i="12"/>
  <c r="L47" i="12"/>
  <c r="K47" i="12"/>
  <c r="J47" i="12"/>
  <c r="I47" i="12"/>
  <c r="P46" i="12"/>
  <c r="L46" i="12"/>
  <c r="K46" i="12"/>
  <c r="J46" i="12"/>
  <c r="I46" i="12"/>
  <c r="P45" i="12"/>
  <c r="L45" i="12"/>
  <c r="K45" i="12"/>
  <c r="J45" i="12"/>
  <c r="I45" i="12"/>
  <c r="P44" i="12"/>
  <c r="L44" i="12"/>
  <c r="K44" i="12"/>
  <c r="J44" i="12"/>
  <c r="I44" i="12"/>
  <c r="L43" i="12"/>
  <c r="K43" i="12"/>
  <c r="J43" i="12"/>
  <c r="I43" i="12"/>
  <c r="L42" i="12"/>
  <c r="K42" i="12"/>
  <c r="J42" i="12"/>
  <c r="I42" i="12"/>
  <c r="P41" i="12"/>
  <c r="L41" i="12"/>
  <c r="K41" i="12"/>
  <c r="J41" i="12"/>
  <c r="I41" i="12"/>
  <c r="P40" i="12"/>
  <c r="L40" i="12"/>
  <c r="K40" i="12"/>
  <c r="J40" i="12"/>
  <c r="I40" i="12"/>
  <c r="P39" i="12"/>
  <c r="L39" i="12"/>
  <c r="K39" i="12"/>
  <c r="J39" i="12"/>
  <c r="I39" i="12"/>
  <c r="P38" i="12"/>
  <c r="L38" i="12"/>
  <c r="K38" i="12"/>
  <c r="J38" i="12"/>
  <c r="I38" i="12"/>
  <c r="L37" i="12"/>
  <c r="K37" i="12"/>
  <c r="J37" i="12"/>
  <c r="I37" i="12"/>
  <c r="L36" i="12"/>
  <c r="K36" i="12"/>
  <c r="J36" i="12"/>
  <c r="I36" i="12"/>
  <c r="P35" i="12"/>
  <c r="L35" i="12"/>
  <c r="K35" i="12"/>
  <c r="J35" i="12"/>
  <c r="I35" i="12"/>
  <c r="L34" i="12"/>
  <c r="K34" i="12"/>
  <c r="J34" i="12"/>
  <c r="I34" i="12"/>
  <c r="L33" i="12"/>
  <c r="K33" i="12"/>
  <c r="J33" i="12"/>
  <c r="I33" i="12"/>
  <c r="P32" i="12"/>
  <c r="L32" i="12"/>
  <c r="K32" i="12"/>
  <c r="J32" i="12"/>
  <c r="I32" i="12"/>
  <c r="L31" i="12"/>
  <c r="K31" i="12"/>
  <c r="J31" i="12"/>
  <c r="I31" i="12"/>
  <c r="L30" i="12"/>
  <c r="K30" i="12"/>
  <c r="J30" i="12"/>
  <c r="I30" i="12"/>
  <c r="P29" i="12"/>
  <c r="L29" i="12"/>
  <c r="K29" i="12"/>
  <c r="J29" i="12"/>
  <c r="I29" i="12"/>
  <c r="P28" i="12"/>
  <c r="L28" i="12"/>
  <c r="K28" i="12"/>
  <c r="J28" i="12"/>
  <c r="I28" i="12"/>
  <c r="P27" i="12"/>
  <c r="L27" i="12"/>
  <c r="K27" i="12"/>
  <c r="J27" i="12"/>
  <c r="I27" i="12"/>
  <c r="P26" i="12"/>
  <c r="L26" i="12"/>
  <c r="K26" i="12"/>
  <c r="J26" i="12"/>
  <c r="I26" i="12"/>
  <c r="L25" i="12"/>
  <c r="K25" i="12"/>
  <c r="J25" i="12"/>
  <c r="I25" i="12"/>
  <c r="L24" i="12"/>
  <c r="K24" i="12"/>
  <c r="J24" i="12"/>
  <c r="I24" i="12"/>
  <c r="P23" i="12"/>
  <c r="L23" i="12"/>
  <c r="K23" i="12"/>
  <c r="J23" i="12"/>
  <c r="I23" i="12"/>
  <c r="P22" i="12"/>
  <c r="L22" i="12"/>
  <c r="K22" i="12"/>
  <c r="J22" i="12"/>
  <c r="I22" i="12"/>
  <c r="P21" i="12"/>
  <c r="L21" i="12"/>
  <c r="K21" i="12"/>
  <c r="J21" i="12"/>
  <c r="I21" i="12"/>
  <c r="P20" i="12"/>
  <c r="L20" i="12"/>
  <c r="K20" i="12"/>
  <c r="J20" i="12"/>
  <c r="I20" i="12"/>
  <c r="L19" i="12"/>
  <c r="K19" i="12"/>
  <c r="J19" i="12"/>
  <c r="I19" i="12"/>
  <c r="L18" i="12"/>
  <c r="K18" i="12"/>
  <c r="J18" i="12"/>
  <c r="I18" i="12"/>
  <c r="L17" i="12"/>
  <c r="K17" i="12"/>
  <c r="J17" i="12"/>
  <c r="I17" i="12"/>
  <c r="P16" i="12"/>
  <c r="L16" i="12"/>
  <c r="K16" i="12"/>
  <c r="J16" i="12"/>
  <c r="I16" i="12"/>
  <c r="P15" i="12"/>
  <c r="L15" i="12"/>
  <c r="K15" i="12"/>
  <c r="J15" i="12"/>
  <c r="I15" i="12"/>
  <c r="P14" i="12"/>
  <c r="L14" i="12"/>
  <c r="K14" i="12"/>
  <c r="J14" i="12"/>
  <c r="I14" i="12"/>
  <c r="L13" i="12"/>
  <c r="K13" i="12"/>
  <c r="J13" i="12"/>
  <c r="I13" i="12"/>
  <c r="L12" i="12"/>
  <c r="K12" i="12"/>
  <c r="J12" i="12"/>
  <c r="I12" i="12"/>
  <c r="L11" i="12"/>
  <c r="K11" i="12"/>
  <c r="J11" i="12"/>
  <c r="I11" i="12"/>
  <c r="L10" i="12"/>
  <c r="K10" i="12"/>
  <c r="J10" i="12"/>
  <c r="I10" i="12"/>
  <c r="L9" i="12"/>
  <c r="K9" i="12"/>
  <c r="J9" i="12"/>
  <c r="I9" i="12"/>
  <c r="L8" i="12"/>
  <c r="K8" i="12"/>
  <c r="J8" i="12"/>
  <c r="I8" i="12"/>
  <c r="L7" i="12"/>
  <c r="K7" i="12"/>
  <c r="J7" i="12"/>
  <c r="I7" i="12"/>
  <c r="L6" i="12"/>
  <c r="K6" i="12"/>
  <c r="J6" i="12"/>
  <c r="I6" i="12"/>
  <c r="K5" i="12"/>
  <c r="J5" i="12"/>
  <c r="I5" i="12"/>
  <c r="K4" i="12"/>
  <c r="J4" i="12"/>
  <c r="I4" i="12"/>
  <c r="L3" i="12"/>
  <c r="K3" i="12"/>
  <c r="J3" i="12"/>
  <c r="I3" i="12"/>
  <c r="K2" i="12"/>
  <c r="J2" i="12"/>
  <c r="I2" i="12"/>
  <c r="L70" i="11"/>
  <c r="K70" i="11"/>
  <c r="J70" i="11"/>
  <c r="I70" i="11"/>
  <c r="L68" i="11"/>
  <c r="K68" i="11"/>
  <c r="J68" i="11"/>
  <c r="I68" i="11"/>
  <c r="L66" i="11"/>
  <c r="K66" i="11"/>
  <c r="J66" i="11"/>
  <c r="I66" i="11"/>
  <c r="L65" i="11"/>
  <c r="K65" i="11"/>
  <c r="J65" i="11"/>
  <c r="I65" i="11"/>
  <c r="L63" i="11"/>
  <c r="K63" i="11"/>
  <c r="J63" i="11"/>
  <c r="I63" i="11"/>
  <c r="L62" i="11"/>
  <c r="K62" i="11"/>
  <c r="J62" i="11"/>
  <c r="I62" i="11"/>
  <c r="L61" i="11"/>
  <c r="K61" i="11"/>
  <c r="J61" i="11"/>
  <c r="I61" i="11"/>
  <c r="L60" i="11"/>
  <c r="K60" i="11"/>
  <c r="J60" i="11"/>
  <c r="I60" i="11"/>
  <c r="L58" i="11"/>
  <c r="K58" i="11"/>
  <c r="J58" i="11"/>
  <c r="I58" i="11"/>
  <c r="L57" i="11"/>
  <c r="K57" i="11"/>
  <c r="J57" i="11"/>
  <c r="I57" i="11"/>
  <c r="L56" i="11"/>
  <c r="K56" i="11"/>
  <c r="J56" i="11"/>
  <c r="I56" i="11"/>
  <c r="L55" i="11"/>
  <c r="K55" i="11"/>
  <c r="J55" i="11"/>
  <c r="I55" i="11"/>
  <c r="L54" i="11"/>
  <c r="K54" i="11"/>
  <c r="J54" i="11"/>
  <c r="I54" i="11"/>
  <c r="L53" i="11"/>
  <c r="K53" i="11"/>
  <c r="J53" i="11"/>
  <c r="I53" i="11"/>
  <c r="L52" i="11"/>
  <c r="K52" i="11"/>
  <c r="J52" i="11"/>
  <c r="I52" i="11"/>
  <c r="L51" i="11"/>
  <c r="K51" i="11"/>
  <c r="J51" i="11"/>
  <c r="I51" i="11"/>
  <c r="L49" i="11"/>
  <c r="K49" i="11"/>
  <c r="J49" i="11"/>
  <c r="I49" i="11"/>
  <c r="L48" i="11"/>
  <c r="K48" i="11"/>
  <c r="J48" i="11"/>
  <c r="I48" i="11"/>
  <c r="P47" i="11"/>
  <c r="L47" i="11"/>
  <c r="K47" i="11"/>
  <c r="J47" i="11"/>
  <c r="I47" i="11"/>
  <c r="L46" i="11"/>
  <c r="K46" i="11"/>
  <c r="J46" i="11"/>
  <c r="I46" i="11"/>
  <c r="L45" i="11"/>
  <c r="K45" i="11"/>
  <c r="J45" i="11"/>
  <c r="I45" i="11"/>
  <c r="P44" i="11"/>
  <c r="L44" i="11"/>
  <c r="K44" i="11"/>
  <c r="J44" i="11"/>
  <c r="I44" i="11"/>
  <c r="L43" i="11"/>
  <c r="K43" i="11"/>
  <c r="J43" i="11"/>
  <c r="I43" i="11"/>
  <c r="L42" i="11"/>
  <c r="K42" i="11"/>
  <c r="J42" i="11"/>
  <c r="I42" i="11"/>
  <c r="P41" i="11"/>
  <c r="L41" i="11"/>
  <c r="K41" i="11"/>
  <c r="J41" i="11"/>
  <c r="I41" i="11"/>
  <c r="P40" i="11"/>
  <c r="L40" i="11"/>
  <c r="K40" i="11"/>
  <c r="J40" i="11"/>
  <c r="I40" i="11"/>
  <c r="P39" i="11"/>
  <c r="L39" i="11"/>
  <c r="K39" i="11"/>
  <c r="J39" i="11"/>
  <c r="I39" i="11"/>
  <c r="P38" i="11"/>
  <c r="L38" i="11"/>
  <c r="K38" i="11"/>
  <c r="J38" i="11"/>
  <c r="I38" i="11"/>
  <c r="L37" i="11"/>
  <c r="K37" i="11"/>
  <c r="J37" i="11"/>
  <c r="I37" i="11"/>
  <c r="L36" i="11"/>
  <c r="K36" i="11"/>
  <c r="J36" i="11"/>
  <c r="I36" i="11"/>
  <c r="P35" i="11"/>
  <c r="L35" i="11"/>
  <c r="K35" i="11"/>
  <c r="J35" i="11"/>
  <c r="I35" i="11"/>
  <c r="P34" i="11"/>
  <c r="L34" i="11"/>
  <c r="K34" i="11"/>
  <c r="J34" i="11"/>
  <c r="I34" i="11"/>
  <c r="P33" i="11"/>
  <c r="L33" i="11"/>
  <c r="K33" i="11"/>
  <c r="J33" i="11"/>
  <c r="I33" i="11"/>
  <c r="P32" i="11"/>
  <c r="L32" i="11"/>
  <c r="K32" i="11"/>
  <c r="J32" i="11"/>
  <c r="I32" i="11"/>
  <c r="L31" i="11"/>
  <c r="K31" i="11"/>
  <c r="J31" i="11"/>
  <c r="I31" i="11"/>
  <c r="L30" i="11"/>
  <c r="K30" i="11"/>
  <c r="J30" i="11"/>
  <c r="I30" i="11"/>
  <c r="L29" i="11"/>
  <c r="K29" i="11"/>
  <c r="J29" i="11"/>
  <c r="I29" i="11"/>
  <c r="L28" i="11"/>
  <c r="K28" i="11"/>
  <c r="J28" i="11"/>
  <c r="I28" i="11"/>
  <c r="P27" i="11"/>
  <c r="L27" i="11"/>
  <c r="K27" i="11"/>
  <c r="J27" i="11"/>
  <c r="I27" i="11"/>
  <c r="P26" i="11"/>
  <c r="L26" i="11"/>
  <c r="K26" i="11"/>
  <c r="J26" i="11"/>
  <c r="I26" i="11"/>
  <c r="L25" i="11"/>
  <c r="K25" i="11"/>
  <c r="J25" i="11"/>
  <c r="I25" i="11"/>
  <c r="L24" i="11"/>
  <c r="K24" i="11"/>
  <c r="J24" i="11"/>
  <c r="I24" i="11"/>
  <c r="P23" i="11"/>
  <c r="L23" i="11"/>
  <c r="K23" i="11"/>
  <c r="J23" i="11"/>
  <c r="I23" i="11"/>
  <c r="P22" i="11"/>
  <c r="L22" i="11"/>
  <c r="K22" i="11"/>
  <c r="J22" i="11"/>
  <c r="I22" i="11"/>
  <c r="P21" i="11"/>
  <c r="L21" i="11"/>
  <c r="K21" i="11"/>
  <c r="J21" i="11"/>
  <c r="I21" i="11"/>
  <c r="P20" i="11"/>
  <c r="L20" i="11"/>
  <c r="K20" i="11"/>
  <c r="J20" i="11"/>
  <c r="I20" i="11"/>
  <c r="L19" i="11"/>
  <c r="K19" i="11"/>
  <c r="J19" i="11"/>
  <c r="I19" i="11"/>
  <c r="L18" i="11"/>
  <c r="K18" i="11"/>
  <c r="J18" i="11"/>
  <c r="I18" i="11"/>
  <c r="L17" i="11"/>
  <c r="K17" i="11"/>
  <c r="J17" i="11"/>
  <c r="I17" i="11"/>
  <c r="L16" i="11"/>
  <c r="K16" i="11"/>
  <c r="J16" i="11"/>
  <c r="I16" i="11"/>
  <c r="L15" i="11"/>
  <c r="K15" i="11"/>
  <c r="J15" i="11"/>
  <c r="I15" i="11"/>
  <c r="P14" i="11"/>
  <c r="L14" i="11"/>
  <c r="K14" i="11"/>
  <c r="J14" i="11"/>
  <c r="I14" i="11"/>
  <c r="L13" i="11"/>
  <c r="K13" i="11"/>
  <c r="J13" i="11"/>
  <c r="I13" i="11"/>
  <c r="L12" i="11"/>
  <c r="K12" i="11"/>
  <c r="J12" i="11"/>
  <c r="I12" i="11"/>
  <c r="L11" i="11"/>
  <c r="K11" i="11"/>
  <c r="J11" i="11"/>
  <c r="I11" i="11"/>
  <c r="L10" i="11"/>
  <c r="K10" i="11"/>
  <c r="J10" i="11"/>
  <c r="I10" i="11"/>
  <c r="L9" i="11"/>
  <c r="K9" i="11"/>
  <c r="J9" i="11"/>
  <c r="I9" i="11"/>
  <c r="L8" i="11"/>
  <c r="K8" i="11"/>
  <c r="J8" i="11"/>
  <c r="I8" i="11"/>
  <c r="L7" i="11"/>
  <c r="K7" i="11"/>
  <c r="J7" i="11"/>
  <c r="I7" i="11"/>
  <c r="L6" i="11"/>
  <c r="K6" i="11"/>
  <c r="J6" i="11"/>
  <c r="I6" i="11"/>
  <c r="K5" i="11"/>
  <c r="J5" i="11"/>
  <c r="I5" i="11"/>
  <c r="K4" i="11"/>
  <c r="J4" i="11"/>
  <c r="I4" i="11"/>
  <c r="L3" i="11"/>
  <c r="K3" i="11"/>
  <c r="J3" i="11"/>
  <c r="I3" i="11"/>
  <c r="K2" i="11"/>
  <c r="J2" i="11"/>
  <c r="I2" i="11"/>
  <c r="L70" i="10"/>
  <c r="K70" i="10"/>
  <c r="J70" i="10"/>
  <c r="I70" i="10"/>
  <c r="L68" i="10"/>
  <c r="K68" i="10"/>
  <c r="J68" i="10"/>
  <c r="I68" i="10"/>
  <c r="L66" i="10"/>
  <c r="K66" i="10"/>
  <c r="J66" i="10"/>
  <c r="I66" i="10"/>
  <c r="L65" i="10"/>
  <c r="K65" i="10"/>
  <c r="J65" i="10"/>
  <c r="I65" i="10"/>
  <c r="L63" i="10"/>
  <c r="K63" i="10"/>
  <c r="J63" i="10"/>
  <c r="I63" i="10"/>
  <c r="L62" i="10"/>
  <c r="K62" i="10"/>
  <c r="J62" i="10"/>
  <c r="I62" i="10"/>
  <c r="L61" i="10"/>
  <c r="K61" i="10"/>
  <c r="J61" i="10"/>
  <c r="I61" i="10"/>
  <c r="L60" i="10"/>
  <c r="K60" i="10"/>
  <c r="J60" i="10"/>
  <c r="I60" i="10"/>
  <c r="L58" i="10"/>
  <c r="K58" i="10"/>
  <c r="J58" i="10"/>
  <c r="I58" i="10"/>
  <c r="L57" i="10"/>
  <c r="K57" i="10"/>
  <c r="J57" i="10"/>
  <c r="I57" i="10"/>
  <c r="L56" i="10"/>
  <c r="K56" i="10"/>
  <c r="J56" i="10"/>
  <c r="I56" i="10"/>
  <c r="L55" i="10"/>
  <c r="K55" i="10"/>
  <c r="J55" i="10"/>
  <c r="I55" i="10"/>
  <c r="L54" i="10"/>
  <c r="K54" i="10"/>
  <c r="J54" i="10"/>
  <c r="I54" i="10"/>
  <c r="L53" i="10"/>
  <c r="K53" i="10"/>
  <c r="J53" i="10"/>
  <c r="I53" i="10"/>
  <c r="L52" i="10"/>
  <c r="K52" i="10"/>
  <c r="J52" i="10"/>
  <c r="I52" i="10"/>
  <c r="L51" i="10"/>
  <c r="K51" i="10"/>
  <c r="J51" i="10"/>
  <c r="I51" i="10"/>
  <c r="L49" i="10"/>
  <c r="K49" i="10"/>
  <c r="J49" i="10"/>
  <c r="I49" i="10"/>
  <c r="L48" i="10"/>
  <c r="K48" i="10"/>
  <c r="J48" i="10"/>
  <c r="I48" i="10"/>
  <c r="P47" i="10"/>
  <c r="L47" i="10"/>
  <c r="K47" i="10"/>
  <c r="J47" i="10"/>
  <c r="I47" i="10"/>
  <c r="P46" i="10"/>
  <c r="L46" i="10"/>
  <c r="K46" i="10"/>
  <c r="J46" i="10"/>
  <c r="I46" i="10"/>
  <c r="P45" i="10"/>
  <c r="L45" i="10"/>
  <c r="K45" i="10"/>
  <c r="J45" i="10"/>
  <c r="I45" i="10"/>
  <c r="P44" i="10"/>
  <c r="L44" i="10"/>
  <c r="K44" i="10"/>
  <c r="J44" i="10"/>
  <c r="I44" i="10"/>
  <c r="L43" i="10"/>
  <c r="K43" i="10"/>
  <c r="J43" i="10"/>
  <c r="I43" i="10"/>
  <c r="L42" i="10"/>
  <c r="K42" i="10"/>
  <c r="J42" i="10"/>
  <c r="I42" i="10"/>
  <c r="P41" i="10"/>
  <c r="L41" i="10"/>
  <c r="K41" i="10"/>
  <c r="J41" i="10"/>
  <c r="I41" i="10"/>
  <c r="P40" i="10"/>
  <c r="L40" i="10"/>
  <c r="K40" i="10"/>
  <c r="J40" i="10"/>
  <c r="I40" i="10"/>
  <c r="P39" i="10"/>
  <c r="L39" i="10"/>
  <c r="K39" i="10"/>
  <c r="J39" i="10"/>
  <c r="I39" i="10"/>
  <c r="P38" i="10"/>
  <c r="L38" i="10"/>
  <c r="K38" i="10"/>
  <c r="J38" i="10"/>
  <c r="I38" i="10"/>
  <c r="L37" i="10"/>
  <c r="K37" i="10"/>
  <c r="J37" i="10"/>
  <c r="I37" i="10"/>
  <c r="L36" i="10"/>
  <c r="K36" i="10"/>
  <c r="J36" i="10"/>
  <c r="I36" i="10"/>
  <c r="P35" i="10"/>
  <c r="L35" i="10"/>
  <c r="K35" i="10"/>
  <c r="J35" i="10"/>
  <c r="I35" i="10"/>
  <c r="P34" i="10"/>
  <c r="L34" i="10"/>
  <c r="K34" i="10"/>
  <c r="J34" i="10"/>
  <c r="I34" i="10"/>
  <c r="P33" i="10"/>
  <c r="L33" i="10"/>
  <c r="K33" i="10"/>
  <c r="J33" i="10"/>
  <c r="I33" i="10"/>
  <c r="P32" i="10"/>
  <c r="L32" i="10"/>
  <c r="K32" i="10"/>
  <c r="J32" i="10"/>
  <c r="I32" i="10"/>
  <c r="L31" i="10"/>
  <c r="K31" i="10"/>
  <c r="J31" i="10"/>
  <c r="I31" i="10"/>
  <c r="L30" i="10"/>
  <c r="K30" i="10"/>
  <c r="J30" i="10"/>
  <c r="I30" i="10"/>
  <c r="P29" i="10"/>
  <c r="L29" i="10"/>
  <c r="K29" i="10"/>
  <c r="J29" i="10"/>
  <c r="I29" i="10"/>
  <c r="P28" i="10"/>
  <c r="L28" i="10"/>
  <c r="K28" i="10"/>
  <c r="J28" i="10"/>
  <c r="I28" i="10"/>
  <c r="P27" i="10"/>
  <c r="L27" i="10"/>
  <c r="K27" i="10"/>
  <c r="J27" i="10"/>
  <c r="I27" i="10"/>
  <c r="P26" i="10"/>
  <c r="L26" i="10"/>
  <c r="K26" i="10"/>
  <c r="J26" i="10"/>
  <c r="I26" i="10"/>
  <c r="L25" i="10"/>
  <c r="K25" i="10"/>
  <c r="J25" i="10"/>
  <c r="I25" i="10"/>
  <c r="L24" i="10"/>
  <c r="K24" i="10"/>
  <c r="J24" i="10"/>
  <c r="I24" i="10"/>
  <c r="P23" i="10"/>
  <c r="L23" i="10"/>
  <c r="K23" i="10"/>
  <c r="J23" i="10"/>
  <c r="I23" i="10"/>
  <c r="P22" i="10"/>
  <c r="L22" i="10"/>
  <c r="K22" i="10"/>
  <c r="J22" i="10"/>
  <c r="I22" i="10"/>
  <c r="L21" i="10"/>
  <c r="K21" i="10"/>
  <c r="J21" i="10"/>
  <c r="I21" i="10"/>
  <c r="L20" i="10"/>
  <c r="K20" i="10"/>
  <c r="J20" i="10"/>
  <c r="I20" i="10"/>
  <c r="L19" i="10"/>
  <c r="K19" i="10"/>
  <c r="J19" i="10"/>
  <c r="I19" i="10"/>
  <c r="L18" i="10"/>
  <c r="K18" i="10"/>
  <c r="J18" i="10"/>
  <c r="I18" i="10"/>
  <c r="P17" i="10"/>
  <c r="L17" i="10"/>
  <c r="K17" i="10"/>
  <c r="J17" i="10"/>
  <c r="I17" i="10"/>
  <c r="P16" i="10"/>
  <c r="L16" i="10"/>
  <c r="K16" i="10"/>
  <c r="J16" i="10"/>
  <c r="I16" i="10"/>
  <c r="P15" i="10"/>
  <c r="L15" i="10"/>
  <c r="K15" i="10"/>
  <c r="J15" i="10"/>
  <c r="I15" i="10"/>
  <c r="P14" i="10"/>
  <c r="L14" i="10"/>
  <c r="K14" i="10"/>
  <c r="J14" i="10"/>
  <c r="I14" i="10"/>
  <c r="L13" i="10"/>
  <c r="K13" i="10"/>
  <c r="J13" i="10"/>
  <c r="I13" i="10"/>
  <c r="L12" i="10"/>
  <c r="K12" i="10"/>
  <c r="J12" i="10"/>
  <c r="I12" i="10"/>
  <c r="L11" i="10"/>
  <c r="K11" i="10"/>
  <c r="J11" i="10"/>
  <c r="I11" i="10"/>
  <c r="L10" i="10"/>
  <c r="K10" i="10"/>
  <c r="J10" i="10"/>
  <c r="I10" i="10"/>
  <c r="L9" i="10"/>
  <c r="K9" i="10"/>
  <c r="J9" i="10"/>
  <c r="I9" i="10"/>
  <c r="L8" i="10"/>
  <c r="K8" i="10"/>
  <c r="J8" i="10"/>
  <c r="I8" i="10"/>
  <c r="L7" i="10"/>
  <c r="K7" i="10"/>
  <c r="J7" i="10"/>
  <c r="I7" i="10"/>
  <c r="L6" i="10"/>
  <c r="K6" i="10"/>
  <c r="J6" i="10"/>
  <c r="I6" i="10"/>
  <c r="K5" i="10"/>
  <c r="J5" i="10"/>
  <c r="I5" i="10"/>
  <c r="K4" i="10"/>
  <c r="J4" i="10"/>
  <c r="I4" i="10"/>
  <c r="K3" i="10"/>
  <c r="J3" i="10"/>
  <c r="I3" i="10"/>
  <c r="K2" i="10"/>
  <c r="J2" i="10"/>
  <c r="I2" i="10"/>
  <c r="L70" i="9"/>
  <c r="K70" i="9"/>
  <c r="J70" i="9"/>
  <c r="I70" i="9"/>
  <c r="L68" i="9"/>
  <c r="K68" i="9"/>
  <c r="J68" i="9"/>
  <c r="I68" i="9"/>
  <c r="L66" i="9"/>
  <c r="K66" i="9"/>
  <c r="J66" i="9"/>
  <c r="I66" i="9"/>
  <c r="L65" i="9"/>
  <c r="K65" i="9"/>
  <c r="J65" i="9"/>
  <c r="I65" i="9"/>
  <c r="L63" i="9"/>
  <c r="K63" i="9"/>
  <c r="J63" i="9"/>
  <c r="I63" i="9"/>
  <c r="L62" i="9"/>
  <c r="K62" i="9"/>
  <c r="J62" i="9"/>
  <c r="I62" i="9"/>
  <c r="L61" i="9"/>
  <c r="K61" i="9"/>
  <c r="J61" i="9"/>
  <c r="I61" i="9"/>
  <c r="L60" i="9"/>
  <c r="K60" i="9"/>
  <c r="J60" i="9"/>
  <c r="I60" i="9"/>
  <c r="L58" i="9"/>
  <c r="K58" i="9"/>
  <c r="J58" i="9"/>
  <c r="I58" i="9"/>
  <c r="L57" i="9"/>
  <c r="K57" i="9"/>
  <c r="J57" i="9"/>
  <c r="I57" i="9"/>
  <c r="L56" i="9"/>
  <c r="K56" i="9"/>
  <c r="J56" i="9"/>
  <c r="I56" i="9"/>
  <c r="L55" i="9"/>
  <c r="K55" i="9"/>
  <c r="J55" i="9"/>
  <c r="I55" i="9"/>
  <c r="L54" i="9"/>
  <c r="K54" i="9"/>
  <c r="J54" i="9"/>
  <c r="I54" i="9"/>
  <c r="L53" i="9"/>
  <c r="K53" i="9"/>
  <c r="J53" i="9"/>
  <c r="I53" i="9"/>
  <c r="L52" i="9"/>
  <c r="K52" i="9"/>
  <c r="J52" i="9"/>
  <c r="I52" i="9"/>
  <c r="L51" i="9"/>
  <c r="K51" i="9"/>
  <c r="J51" i="9"/>
  <c r="I51" i="9"/>
  <c r="L49" i="9"/>
  <c r="K49" i="9"/>
  <c r="J49" i="9"/>
  <c r="I49" i="9"/>
  <c r="L48" i="9"/>
  <c r="K48" i="9"/>
  <c r="J48" i="9"/>
  <c r="I48" i="9"/>
  <c r="P47" i="9"/>
  <c r="L47" i="9"/>
  <c r="K47" i="9"/>
  <c r="J47" i="9"/>
  <c r="I47" i="9"/>
  <c r="L46" i="9"/>
  <c r="K46" i="9"/>
  <c r="J46" i="9"/>
  <c r="I46" i="9"/>
  <c r="L45" i="9"/>
  <c r="K45" i="9"/>
  <c r="J45" i="9"/>
  <c r="I45" i="9"/>
  <c r="P44" i="9"/>
  <c r="L44" i="9"/>
  <c r="K44" i="9"/>
  <c r="J44" i="9"/>
  <c r="I44" i="9"/>
  <c r="L43" i="9"/>
  <c r="K43" i="9"/>
  <c r="J43" i="9"/>
  <c r="I43" i="9"/>
  <c r="L42" i="9"/>
  <c r="K42" i="9"/>
  <c r="J42" i="9"/>
  <c r="I42" i="9"/>
  <c r="P41" i="9"/>
  <c r="L41" i="9"/>
  <c r="K41" i="9"/>
  <c r="J41" i="9"/>
  <c r="I41" i="9"/>
  <c r="L40" i="9"/>
  <c r="K40" i="9"/>
  <c r="J40" i="9"/>
  <c r="I40" i="9"/>
  <c r="L39" i="9"/>
  <c r="K39" i="9"/>
  <c r="J39" i="9"/>
  <c r="I39" i="9"/>
  <c r="P38" i="9"/>
  <c r="L38" i="9"/>
  <c r="K38" i="9"/>
  <c r="J38" i="9"/>
  <c r="I38" i="9"/>
  <c r="L37" i="9"/>
  <c r="K37" i="9"/>
  <c r="J37" i="9"/>
  <c r="I37" i="9"/>
  <c r="L36" i="9"/>
  <c r="K36" i="9"/>
  <c r="J36" i="9"/>
  <c r="I36" i="9"/>
  <c r="P35" i="9"/>
  <c r="L35" i="9"/>
  <c r="K35" i="9"/>
  <c r="J35" i="9"/>
  <c r="I35" i="9"/>
  <c r="P34" i="9"/>
  <c r="L34" i="9"/>
  <c r="K34" i="9"/>
  <c r="J34" i="9"/>
  <c r="I34" i="9"/>
  <c r="P33" i="9"/>
  <c r="L33" i="9"/>
  <c r="K33" i="9"/>
  <c r="J33" i="9"/>
  <c r="I33" i="9"/>
  <c r="P32" i="9"/>
  <c r="L32" i="9"/>
  <c r="K32" i="9"/>
  <c r="J32" i="9"/>
  <c r="I32" i="9"/>
  <c r="L31" i="9"/>
  <c r="K31" i="9"/>
  <c r="J31" i="9"/>
  <c r="I31" i="9"/>
  <c r="L30" i="9"/>
  <c r="K30" i="9"/>
  <c r="J30" i="9"/>
  <c r="I30" i="9"/>
  <c r="L29" i="9"/>
  <c r="K29" i="9"/>
  <c r="J29" i="9"/>
  <c r="I29" i="9"/>
  <c r="L28" i="9"/>
  <c r="K28" i="9"/>
  <c r="J28" i="9"/>
  <c r="I28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P23" i="9"/>
  <c r="L23" i="9"/>
  <c r="K23" i="9"/>
  <c r="J23" i="9"/>
  <c r="I23" i="9"/>
  <c r="P22" i="9"/>
  <c r="L22" i="9"/>
  <c r="K22" i="9"/>
  <c r="J22" i="9"/>
  <c r="I22" i="9"/>
  <c r="P21" i="9"/>
  <c r="L21" i="9"/>
  <c r="K21" i="9"/>
  <c r="J21" i="9"/>
  <c r="I21" i="9"/>
  <c r="P20" i="9"/>
  <c r="L20" i="9"/>
  <c r="K20" i="9"/>
  <c r="J20" i="9"/>
  <c r="I20" i="9"/>
  <c r="L19" i="9"/>
  <c r="K19" i="9"/>
  <c r="J19" i="9"/>
  <c r="I19" i="9"/>
  <c r="L18" i="9"/>
  <c r="K18" i="9"/>
  <c r="J18" i="9"/>
  <c r="I18" i="9"/>
  <c r="L17" i="9"/>
  <c r="K17" i="9"/>
  <c r="J17" i="9"/>
  <c r="I17" i="9"/>
  <c r="P16" i="9"/>
  <c r="L16" i="9"/>
  <c r="K16" i="9"/>
  <c r="J16" i="9"/>
  <c r="I16" i="9"/>
  <c r="P15" i="9"/>
  <c r="L15" i="9"/>
  <c r="K15" i="9"/>
  <c r="J15" i="9"/>
  <c r="I15" i="9"/>
  <c r="P14" i="9"/>
  <c r="L14" i="9"/>
  <c r="K14" i="9"/>
  <c r="J14" i="9"/>
  <c r="I14" i="9"/>
  <c r="L13" i="9"/>
  <c r="K13" i="9"/>
  <c r="J13" i="9"/>
  <c r="I13" i="9"/>
  <c r="L12" i="9"/>
  <c r="K12" i="9"/>
  <c r="J12" i="9"/>
  <c r="I12" i="9"/>
  <c r="L11" i="9"/>
  <c r="K11" i="9"/>
  <c r="J11" i="9"/>
  <c r="I11" i="9"/>
  <c r="L10" i="9"/>
  <c r="K10" i="9"/>
  <c r="J10" i="9"/>
  <c r="I10" i="9"/>
  <c r="L9" i="9"/>
  <c r="K9" i="9"/>
  <c r="J9" i="9"/>
  <c r="I9" i="9"/>
  <c r="L8" i="9"/>
  <c r="K8" i="9"/>
  <c r="J8" i="9"/>
  <c r="I8" i="9"/>
  <c r="L7" i="9"/>
  <c r="K7" i="9"/>
  <c r="J7" i="9"/>
  <c r="I7" i="9"/>
  <c r="L6" i="9"/>
  <c r="K6" i="9"/>
  <c r="J6" i="9"/>
  <c r="I6" i="9"/>
  <c r="K5" i="9"/>
  <c r="J5" i="9"/>
  <c r="I5" i="9"/>
  <c r="K4" i="9"/>
  <c r="J4" i="9"/>
  <c r="I4" i="9"/>
  <c r="K3" i="9"/>
  <c r="J3" i="9"/>
  <c r="I3" i="9"/>
  <c r="K2" i="9"/>
  <c r="J2" i="9"/>
  <c r="I2" i="9"/>
  <c r="L70" i="8"/>
  <c r="K70" i="8"/>
  <c r="J70" i="8"/>
  <c r="I70" i="8"/>
  <c r="L68" i="8"/>
  <c r="K68" i="8"/>
  <c r="J68" i="8"/>
  <c r="I68" i="8"/>
  <c r="L66" i="8"/>
  <c r="K66" i="8"/>
  <c r="J66" i="8"/>
  <c r="I66" i="8"/>
  <c r="L65" i="8"/>
  <c r="K65" i="8"/>
  <c r="J65" i="8"/>
  <c r="I65" i="8"/>
  <c r="L63" i="8"/>
  <c r="K63" i="8"/>
  <c r="J63" i="8"/>
  <c r="I63" i="8"/>
  <c r="L62" i="8"/>
  <c r="K62" i="8"/>
  <c r="J62" i="8"/>
  <c r="I62" i="8"/>
  <c r="L61" i="8"/>
  <c r="K61" i="8"/>
  <c r="J61" i="8"/>
  <c r="I61" i="8"/>
  <c r="L60" i="8"/>
  <c r="K60" i="8"/>
  <c r="J60" i="8"/>
  <c r="I60" i="8"/>
  <c r="L58" i="8"/>
  <c r="K58" i="8"/>
  <c r="J58" i="8"/>
  <c r="I58" i="8"/>
  <c r="L57" i="8"/>
  <c r="K57" i="8"/>
  <c r="J57" i="8"/>
  <c r="I57" i="8"/>
  <c r="L56" i="8"/>
  <c r="K56" i="8"/>
  <c r="J56" i="8"/>
  <c r="I56" i="8"/>
  <c r="L55" i="8"/>
  <c r="K55" i="8"/>
  <c r="J55" i="8"/>
  <c r="I55" i="8"/>
  <c r="L54" i="8"/>
  <c r="K54" i="8"/>
  <c r="J54" i="8"/>
  <c r="I54" i="8"/>
  <c r="L53" i="8"/>
  <c r="K53" i="8"/>
  <c r="J53" i="8"/>
  <c r="I53" i="8"/>
  <c r="L52" i="8"/>
  <c r="K52" i="8"/>
  <c r="J52" i="8"/>
  <c r="I52" i="8"/>
  <c r="L51" i="8"/>
  <c r="K51" i="8"/>
  <c r="J51" i="8"/>
  <c r="I51" i="8"/>
  <c r="L49" i="8"/>
  <c r="K49" i="8"/>
  <c r="J49" i="8"/>
  <c r="I49" i="8"/>
  <c r="L48" i="8"/>
  <c r="K48" i="8"/>
  <c r="J48" i="8"/>
  <c r="I48" i="8"/>
  <c r="P47" i="8"/>
  <c r="L47" i="8"/>
  <c r="K47" i="8"/>
  <c r="J47" i="8"/>
  <c r="I47" i="8"/>
  <c r="L46" i="8"/>
  <c r="K46" i="8"/>
  <c r="J46" i="8"/>
  <c r="I46" i="8"/>
  <c r="L45" i="8"/>
  <c r="K45" i="8"/>
  <c r="J45" i="8"/>
  <c r="I45" i="8"/>
  <c r="P44" i="8"/>
  <c r="L44" i="8"/>
  <c r="K44" i="8"/>
  <c r="J44" i="8"/>
  <c r="I44" i="8"/>
  <c r="L43" i="8"/>
  <c r="K43" i="8"/>
  <c r="J43" i="8"/>
  <c r="I43" i="8"/>
  <c r="L42" i="8"/>
  <c r="K42" i="8"/>
  <c r="J42" i="8"/>
  <c r="I42" i="8"/>
  <c r="P41" i="8"/>
  <c r="L41" i="8"/>
  <c r="K41" i="8"/>
  <c r="J41" i="8"/>
  <c r="I41" i="8"/>
  <c r="P40" i="8"/>
  <c r="L40" i="8"/>
  <c r="K40" i="8"/>
  <c r="J40" i="8"/>
  <c r="I40" i="8"/>
  <c r="P39" i="8"/>
  <c r="L39" i="8"/>
  <c r="K39" i="8"/>
  <c r="J39" i="8"/>
  <c r="I39" i="8"/>
  <c r="P38" i="8"/>
  <c r="L38" i="8"/>
  <c r="K38" i="8"/>
  <c r="J38" i="8"/>
  <c r="I38" i="8"/>
  <c r="L37" i="8"/>
  <c r="K37" i="8"/>
  <c r="J37" i="8"/>
  <c r="I37" i="8"/>
  <c r="L36" i="8"/>
  <c r="K36" i="8"/>
  <c r="J36" i="8"/>
  <c r="I36" i="8"/>
  <c r="P35" i="8"/>
  <c r="L35" i="8"/>
  <c r="K35" i="8"/>
  <c r="J35" i="8"/>
  <c r="I35" i="8"/>
  <c r="P34" i="8"/>
  <c r="L34" i="8"/>
  <c r="K34" i="8"/>
  <c r="J34" i="8"/>
  <c r="I34" i="8"/>
  <c r="P33" i="8"/>
  <c r="L33" i="8"/>
  <c r="K33" i="8"/>
  <c r="J33" i="8"/>
  <c r="I33" i="8"/>
  <c r="P32" i="8"/>
  <c r="L32" i="8"/>
  <c r="K32" i="8"/>
  <c r="J32" i="8"/>
  <c r="I32" i="8"/>
  <c r="L31" i="8"/>
  <c r="K31" i="8"/>
  <c r="J31" i="8"/>
  <c r="I31" i="8"/>
  <c r="L30" i="8"/>
  <c r="K30" i="8"/>
  <c r="J30" i="8"/>
  <c r="I30" i="8"/>
  <c r="L29" i="8"/>
  <c r="K29" i="8"/>
  <c r="J29" i="8"/>
  <c r="I29" i="8"/>
  <c r="L28" i="8"/>
  <c r="K28" i="8"/>
  <c r="J28" i="8"/>
  <c r="I28" i="8"/>
  <c r="L27" i="8"/>
  <c r="K27" i="8"/>
  <c r="J27" i="8"/>
  <c r="I27" i="8"/>
  <c r="L26" i="8"/>
  <c r="K26" i="8"/>
  <c r="J26" i="8"/>
  <c r="I26" i="8"/>
  <c r="L25" i="8"/>
  <c r="K25" i="8"/>
  <c r="J25" i="8"/>
  <c r="I25" i="8"/>
  <c r="L24" i="8"/>
  <c r="K24" i="8"/>
  <c r="J24" i="8"/>
  <c r="I24" i="8"/>
  <c r="P23" i="8"/>
  <c r="L23" i="8"/>
  <c r="K23" i="8"/>
  <c r="J23" i="8"/>
  <c r="I23" i="8"/>
  <c r="P22" i="8"/>
  <c r="L22" i="8"/>
  <c r="K22" i="8"/>
  <c r="J22" i="8"/>
  <c r="I22" i="8"/>
  <c r="P21" i="8"/>
  <c r="L21" i="8"/>
  <c r="K21" i="8"/>
  <c r="J21" i="8"/>
  <c r="I21" i="8"/>
  <c r="P20" i="8"/>
  <c r="L20" i="8"/>
  <c r="K20" i="8"/>
  <c r="J20" i="8"/>
  <c r="I20" i="8"/>
  <c r="L19" i="8"/>
  <c r="K19" i="8"/>
  <c r="J19" i="8"/>
  <c r="I19" i="8"/>
  <c r="L18" i="8"/>
  <c r="K18" i="8"/>
  <c r="J18" i="8"/>
  <c r="I18" i="8"/>
  <c r="L17" i="8"/>
  <c r="K17" i="8"/>
  <c r="J17" i="8"/>
  <c r="I17" i="8"/>
  <c r="P16" i="8"/>
  <c r="L16" i="8"/>
  <c r="K16" i="8"/>
  <c r="J16" i="8"/>
  <c r="I16" i="8"/>
  <c r="P15" i="8"/>
  <c r="L15" i="8"/>
  <c r="K15" i="8"/>
  <c r="J15" i="8"/>
  <c r="I15" i="8"/>
  <c r="P14" i="8"/>
  <c r="L14" i="8"/>
  <c r="K14" i="8"/>
  <c r="J14" i="8"/>
  <c r="I14" i="8"/>
  <c r="L13" i="8"/>
  <c r="K13" i="8"/>
  <c r="J13" i="8"/>
  <c r="I13" i="8"/>
  <c r="L12" i="8"/>
  <c r="K12" i="8"/>
  <c r="J12" i="8"/>
  <c r="I12" i="8"/>
  <c r="L11" i="8"/>
  <c r="K11" i="8"/>
  <c r="J11" i="8"/>
  <c r="I11" i="8"/>
  <c r="L10" i="8"/>
  <c r="K10" i="8"/>
  <c r="J10" i="8"/>
  <c r="I10" i="8"/>
  <c r="L9" i="8"/>
  <c r="K9" i="8"/>
  <c r="J9" i="8"/>
  <c r="I9" i="8"/>
  <c r="L8" i="8"/>
  <c r="K8" i="8"/>
  <c r="J8" i="8"/>
  <c r="I8" i="8"/>
  <c r="L7" i="8"/>
  <c r="K7" i="8"/>
  <c r="J7" i="8"/>
  <c r="I7" i="8"/>
  <c r="L6" i="8"/>
  <c r="K6" i="8"/>
  <c r="J6" i="8"/>
  <c r="I6" i="8"/>
  <c r="K5" i="8"/>
  <c r="J5" i="8"/>
  <c r="I5" i="8"/>
  <c r="K4" i="8"/>
  <c r="J4" i="8"/>
  <c r="I4" i="8"/>
  <c r="K3" i="8"/>
  <c r="J3" i="8"/>
  <c r="I3" i="8"/>
  <c r="K2" i="8"/>
  <c r="J2" i="8"/>
  <c r="I2" i="8"/>
  <c r="K70" i="1" l="1"/>
  <c r="K70" i="3"/>
  <c r="K68" i="1"/>
  <c r="K68" i="3"/>
  <c r="K65" i="1"/>
  <c r="K66" i="1"/>
  <c r="K65" i="3"/>
  <c r="K60" i="1"/>
  <c r="K61" i="1"/>
  <c r="K62" i="1"/>
  <c r="K63" i="1"/>
  <c r="K60" i="3"/>
  <c r="K51" i="1"/>
  <c r="K52" i="1"/>
  <c r="K53" i="1"/>
  <c r="K54" i="1"/>
  <c r="K55" i="1"/>
  <c r="K56" i="1"/>
  <c r="K57" i="1"/>
  <c r="K58" i="1"/>
  <c r="K51" i="3"/>
  <c r="K52" i="3"/>
  <c r="K53" i="3"/>
  <c r="K54" i="3"/>
  <c r="K55" i="3"/>
  <c r="K56" i="3"/>
  <c r="K57" i="3"/>
  <c r="K58" i="3"/>
  <c r="L68" i="3"/>
  <c r="L65" i="3"/>
  <c r="L66" i="3"/>
  <c r="L61" i="3"/>
  <c r="L60" i="3"/>
  <c r="L62" i="3"/>
  <c r="L63" i="3"/>
  <c r="L58" i="3"/>
  <c r="L51" i="3"/>
  <c r="L52" i="3"/>
  <c r="L53" i="3"/>
  <c r="L54" i="3"/>
  <c r="L55" i="3"/>
  <c r="L56" i="3"/>
  <c r="L57" i="3"/>
  <c r="K66" i="3"/>
  <c r="K61" i="3"/>
  <c r="K62" i="3"/>
  <c r="K63" i="3"/>
  <c r="J70" i="3"/>
  <c r="I70" i="3"/>
  <c r="J68" i="3"/>
  <c r="I68" i="3"/>
  <c r="J65" i="3"/>
  <c r="J66" i="3"/>
  <c r="I65" i="3"/>
  <c r="I66" i="3"/>
  <c r="J60" i="3"/>
  <c r="J61" i="3"/>
  <c r="J62" i="3"/>
  <c r="J63" i="3"/>
  <c r="I60" i="3"/>
  <c r="I61" i="3"/>
  <c r="I62" i="3"/>
  <c r="I63" i="3"/>
  <c r="I51" i="3"/>
  <c r="I52" i="3"/>
  <c r="I53" i="3"/>
  <c r="I54" i="3"/>
  <c r="I55" i="3"/>
  <c r="I56" i="3"/>
  <c r="I57" i="3"/>
  <c r="I58" i="3"/>
  <c r="J51" i="3"/>
  <c r="J52" i="3"/>
  <c r="J53" i="3"/>
  <c r="J54" i="3"/>
  <c r="J55" i="3"/>
  <c r="J56" i="3"/>
  <c r="J57" i="3"/>
  <c r="J58" i="3"/>
  <c r="J58" i="1"/>
  <c r="J57" i="1"/>
  <c r="J56" i="1"/>
  <c r="J55" i="1"/>
  <c r="J54" i="1"/>
  <c r="J53" i="1"/>
  <c r="J52" i="1"/>
  <c r="J51" i="1"/>
  <c r="I51" i="1"/>
  <c r="I52" i="1"/>
  <c r="I53" i="1"/>
  <c r="I54" i="1"/>
  <c r="I55" i="1"/>
  <c r="I56" i="1"/>
  <c r="I57" i="1"/>
  <c r="I58" i="1"/>
  <c r="J60" i="1"/>
  <c r="J61" i="1"/>
  <c r="J62" i="1"/>
  <c r="J63" i="1"/>
  <c r="I60" i="1"/>
  <c r="I61" i="1"/>
  <c r="I62" i="1"/>
  <c r="I63" i="1"/>
  <c r="J65" i="1"/>
  <c r="J66" i="1"/>
  <c r="I65" i="1"/>
  <c r="I66" i="1"/>
  <c r="J68" i="1"/>
  <c r="I68" i="1"/>
  <c r="I70" i="1"/>
  <c r="J70" i="1"/>
  <c r="K2" i="3"/>
  <c r="L70" i="3" l="1"/>
  <c r="I49" i="1"/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L5" i="8" l="1"/>
  <c r="L5" i="3"/>
  <c r="L5" i="25"/>
  <c r="L5" i="26"/>
  <c r="L5" i="24"/>
  <c r="L5" i="17"/>
  <c r="L5" i="15"/>
  <c r="L5" i="9"/>
  <c r="L5" i="19"/>
  <c r="L5" i="12"/>
  <c r="L5" i="11"/>
  <c r="L5" i="14"/>
  <c r="L5" i="13"/>
  <c r="L5" i="10"/>
  <c r="L4" i="26"/>
  <c r="L4" i="25"/>
  <c r="L4" i="24"/>
  <c r="L4" i="13"/>
  <c r="L4" i="9"/>
  <c r="L4" i="15"/>
  <c r="L4" i="8"/>
  <c r="L4" i="11"/>
  <c r="L4" i="12"/>
  <c r="L4" i="17"/>
  <c r="L4" i="14"/>
  <c r="L4" i="19"/>
  <c r="L4" i="10"/>
  <c r="L3" i="26"/>
  <c r="L3" i="9"/>
  <c r="L3" i="13"/>
  <c r="L3" i="15"/>
  <c r="L3" i="10"/>
  <c r="L2" i="25"/>
  <c r="R2" i="25" s="1"/>
  <c r="G19" i="7" s="1"/>
  <c r="L2" i="26"/>
  <c r="L2" i="24"/>
  <c r="L2" i="19"/>
  <c r="R2" i="22"/>
  <c r="G18" i="7" s="1"/>
  <c r="L2" i="13"/>
  <c r="R2" i="13" s="1"/>
  <c r="G8" i="7" s="1"/>
  <c r="L2" i="15"/>
  <c r="L2" i="14"/>
  <c r="L2" i="11"/>
  <c r="R2" i="11" s="1"/>
  <c r="G13" i="7" s="1"/>
  <c r="L2" i="12"/>
  <c r="R2" i="12" s="1"/>
  <c r="G16" i="7" s="1"/>
  <c r="L2" i="17"/>
  <c r="L2" i="9"/>
  <c r="L2" i="10"/>
  <c r="R2" i="10" s="1"/>
  <c r="G12" i="7" s="1"/>
  <c r="L2" i="8"/>
  <c r="R2" i="8" s="1"/>
  <c r="G7" i="7" s="1"/>
  <c r="I2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L6" i="3" s="1"/>
  <c r="I6" i="3"/>
  <c r="J5" i="3"/>
  <c r="I5" i="3"/>
  <c r="J4" i="3"/>
  <c r="I4" i="3"/>
  <c r="J3" i="3"/>
  <c r="I3" i="3"/>
  <c r="J2" i="3"/>
  <c r="L2" i="3" s="1"/>
  <c r="Q47" i="1"/>
  <c r="P47" i="1"/>
  <c r="Q46" i="1"/>
  <c r="P46" i="1"/>
  <c r="Q45" i="1"/>
  <c r="P45" i="1"/>
  <c r="Q44" i="1"/>
  <c r="P44" i="1"/>
  <c r="Q41" i="1"/>
  <c r="P41" i="1"/>
  <c r="Q39" i="1"/>
  <c r="P39" i="1"/>
  <c r="Q38" i="1"/>
  <c r="P38" i="1"/>
  <c r="Q35" i="1"/>
  <c r="P35" i="1"/>
  <c r="Q34" i="1"/>
  <c r="P34" i="1"/>
  <c r="Q33" i="1"/>
  <c r="P33" i="1"/>
  <c r="Q32" i="1"/>
  <c r="P32" i="1"/>
  <c r="Q29" i="1"/>
  <c r="P29" i="1"/>
  <c r="Q28" i="1"/>
  <c r="P28" i="1"/>
  <c r="Q27" i="1"/>
  <c r="P27" i="1"/>
  <c r="Q26" i="1"/>
  <c r="P26" i="1"/>
  <c r="Q23" i="1"/>
  <c r="P23" i="1"/>
  <c r="Q22" i="1"/>
  <c r="P22" i="1"/>
  <c r="Q21" i="1"/>
  <c r="P21" i="1"/>
  <c r="Q20" i="1"/>
  <c r="P20" i="1"/>
  <c r="R2" i="26" l="1"/>
  <c r="G20" i="7" s="1"/>
  <c r="R2" i="14"/>
  <c r="G11" i="7" s="1"/>
  <c r="R2" i="19"/>
  <c r="G15" i="7" s="1"/>
  <c r="R2" i="17"/>
  <c r="G14" i="7" s="1"/>
  <c r="R2" i="15"/>
  <c r="G10" i="7" s="1"/>
  <c r="R2" i="24"/>
  <c r="G17" i="7" s="1"/>
  <c r="R2" i="9"/>
  <c r="G9" i="7" s="1"/>
  <c r="R2" i="3"/>
  <c r="G6" i="7" s="1"/>
  <c r="Q17" i="1"/>
  <c r="P17" i="1"/>
  <c r="Q16" i="1"/>
  <c r="P16" i="1"/>
  <c r="Q15" i="1"/>
  <c r="P15" i="1"/>
  <c r="Q14" i="1"/>
  <c r="P14" i="1"/>
  <c r="H7" i="7" l="1"/>
  <c r="H16" i="7"/>
  <c r="H11" i="7"/>
  <c r="H8" i="7"/>
  <c r="H10" i="7"/>
  <c r="H14" i="7"/>
  <c r="H15" i="7"/>
  <c r="H12" i="7"/>
  <c r="H17" i="7"/>
  <c r="H9" i="7"/>
  <c r="H18" i="7"/>
  <c r="H19" i="7"/>
  <c r="H13" i="7"/>
  <c r="H6" i="7"/>
  <c r="H20" i="7"/>
  <c r="R47" i="1"/>
  <c r="R46" i="1"/>
  <c r="R45" i="1"/>
  <c r="R44" i="1"/>
  <c r="R41" i="1"/>
  <c r="Q40" i="1"/>
  <c r="P40" i="1"/>
  <c r="R39" i="1"/>
  <c r="R38" i="1"/>
  <c r="R35" i="1"/>
  <c r="R34" i="1"/>
  <c r="R33" i="1"/>
  <c r="R32" i="1"/>
  <c r="R29" i="1"/>
  <c r="R28" i="1"/>
  <c r="R27" i="1"/>
  <c r="R26" i="1"/>
  <c r="R23" i="1"/>
  <c r="R22" i="1"/>
  <c r="R21" i="1"/>
  <c r="R20" i="1"/>
  <c r="R17" i="1"/>
  <c r="R16" i="1"/>
  <c r="R15" i="1"/>
  <c r="R14" i="1"/>
  <c r="Q11" i="1"/>
  <c r="P11" i="1"/>
  <c r="Q10" i="1"/>
  <c r="P10" i="1"/>
  <c r="Q9" i="1"/>
  <c r="P9" i="1"/>
  <c r="Q8" i="1"/>
  <c r="P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I5" i="1"/>
  <c r="I2" i="1"/>
  <c r="T2" i="1" s="1"/>
  <c r="I3" i="1"/>
  <c r="I4" i="1"/>
  <c r="I6" i="1"/>
  <c r="I7" i="1"/>
  <c r="I8" i="1"/>
  <c r="I9" i="1"/>
  <c r="I10" i="1"/>
  <c r="I11" i="1"/>
  <c r="I12" i="1"/>
  <c r="I13" i="1"/>
  <c r="I14" i="1"/>
  <c r="I15" i="1"/>
  <c r="T40" i="1" s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T3" i="1" l="1"/>
  <c r="T34" i="1"/>
  <c r="T22" i="1"/>
  <c r="T26" i="1"/>
  <c r="S26" i="1" s="1"/>
  <c r="R40" i="1"/>
  <c r="S40" i="1" s="1"/>
  <c r="T8" i="1"/>
  <c r="T9" i="1"/>
  <c r="T46" i="1"/>
  <c r="S46" i="1" s="1"/>
  <c r="T32" i="1"/>
  <c r="S32" i="1" s="1"/>
  <c r="T20" i="1"/>
  <c r="S20" i="1" s="1"/>
  <c r="T47" i="1"/>
  <c r="T33" i="1"/>
  <c r="S33" i="1" s="1"/>
  <c r="T21" i="1"/>
  <c r="S21" i="1" s="1"/>
  <c r="T11" i="1"/>
  <c r="T16" i="1"/>
  <c r="T41" i="1"/>
  <c r="S41" i="1" s="1"/>
  <c r="T27" i="1"/>
  <c r="S27" i="1" s="1"/>
  <c r="T17" i="1"/>
  <c r="S17" i="1" s="1"/>
  <c r="T38" i="1"/>
  <c r="S38" i="1" s="1"/>
  <c r="T28" i="1"/>
  <c r="S28" i="1" s="1"/>
  <c r="T39" i="1"/>
  <c r="T29" i="1"/>
  <c r="S29" i="1" s="1"/>
  <c r="T15" i="1"/>
  <c r="S15" i="1" s="1"/>
  <c r="T44" i="1"/>
  <c r="S44" i="1" s="1"/>
  <c r="T45" i="1"/>
  <c r="S45" i="1" s="1"/>
  <c r="T35" i="1"/>
  <c r="S35" i="1" s="1"/>
  <c r="T23" i="1"/>
  <c r="S23" i="1" s="1"/>
  <c r="S16" i="1"/>
  <c r="S22" i="1"/>
  <c r="S34" i="1"/>
  <c r="T10" i="1"/>
  <c r="T14" i="1"/>
  <c r="S14" i="1" s="1"/>
  <c r="S39" i="1"/>
  <c r="R10" i="1"/>
  <c r="S47" i="1"/>
  <c r="R8" i="1"/>
  <c r="S8" i="1" s="1"/>
  <c r="T4" i="1"/>
  <c r="R9" i="1"/>
  <c r="R11" i="1"/>
  <c r="T5" i="1"/>
  <c r="S9" i="1" l="1"/>
  <c r="N33" i="1"/>
  <c r="P33" i="3" s="1"/>
  <c r="S10" i="1"/>
  <c r="N40" i="1"/>
  <c r="P40" i="3" s="1"/>
  <c r="N38" i="1"/>
  <c r="P38" i="3" s="1"/>
  <c r="N41" i="1"/>
  <c r="P39" i="3" s="1"/>
  <c r="N44" i="1"/>
  <c r="P45" i="3" s="1"/>
  <c r="N39" i="1"/>
  <c r="P41" i="3" s="1"/>
  <c r="N22" i="1"/>
  <c r="P21" i="3" s="1"/>
  <c r="N14" i="1"/>
  <c r="N15" i="1"/>
  <c r="N16" i="1"/>
  <c r="P16" i="3" s="1"/>
  <c r="N17" i="1"/>
  <c r="P15" i="3" s="1"/>
  <c r="N47" i="1"/>
  <c r="P47" i="3" s="1"/>
  <c r="N46" i="1"/>
  <c r="P44" i="3" s="1"/>
  <c r="N45" i="1"/>
  <c r="P46" i="3" s="1"/>
  <c r="N34" i="1"/>
  <c r="P34" i="3" s="1"/>
  <c r="N35" i="1"/>
  <c r="P35" i="3" s="1"/>
  <c r="N32" i="1"/>
  <c r="P32" i="3" s="1"/>
  <c r="N27" i="1"/>
  <c r="P27" i="3" s="1"/>
  <c r="N26" i="1"/>
  <c r="P26" i="3" s="1"/>
  <c r="N28" i="1"/>
  <c r="P28" i="3" s="1"/>
  <c r="N29" i="1"/>
  <c r="P29" i="3" s="1"/>
  <c r="N20" i="1"/>
  <c r="P20" i="3" s="1"/>
  <c r="N21" i="1"/>
  <c r="P23" i="3" s="1"/>
  <c r="N23" i="1"/>
  <c r="P22" i="3" s="1"/>
  <c r="S11" i="1"/>
  <c r="N10" i="1" s="1"/>
  <c r="P10" i="3" l="1"/>
  <c r="P10" i="26"/>
  <c r="P10" i="25"/>
  <c r="P10" i="22"/>
  <c r="P10" i="24"/>
  <c r="P10" i="19"/>
  <c r="P10" i="15"/>
  <c r="P10" i="12"/>
  <c r="P10" i="8"/>
  <c r="P10" i="17"/>
  <c r="P10" i="14"/>
  <c r="P10" i="11"/>
  <c r="P10" i="9"/>
  <c r="P9" i="13"/>
  <c r="P10" i="10"/>
  <c r="P14" i="3"/>
  <c r="N9" i="1"/>
  <c r="N11" i="1"/>
  <c r="N8" i="1"/>
  <c r="Q5" i="1"/>
  <c r="P5" i="1"/>
  <c r="Q4" i="1"/>
  <c r="P4" i="1"/>
  <c r="Q3" i="1"/>
  <c r="P3" i="1"/>
  <c r="Q2" i="1"/>
  <c r="P2" i="1"/>
  <c r="G2" i="1"/>
  <c r="E2" i="1"/>
  <c r="P9" i="3" l="1"/>
  <c r="P8" i="22"/>
  <c r="P8" i="11"/>
  <c r="P9" i="26"/>
  <c r="P9" i="25"/>
  <c r="P8" i="17"/>
  <c r="P9" i="24"/>
  <c r="P9" i="10"/>
  <c r="P9" i="19"/>
  <c r="P9" i="15"/>
  <c r="P9" i="12"/>
  <c r="P10" i="13"/>
  <c r="P9" i="8"/>
  <c r="P9" i="14"/>
  <c r="P9" i="9"/>
  <c r="P8" i="3"/>
  <c r="P9" i="22"/>
  <c r="P8" i="25"/>
  <c r="P9" i="17"/>
  <c r="P8" i="26"/>
  <c r="P9" i="11"/>
  <c r="P8" i="24"/>
  <c r="P8" i="14"/>
  <c r="P8" i="13"/>
  <c r="P8" i="10"/>
  <c r="P8" i="19"/>
  <c r="P8" i="15"/>
  <c r="P8" i="12"/>
  <c r="P8" i="8"/>
  <c r="P8" i="9"/>
  <c r="P11" i="3"/>
  <c r="P11" i="26"/>
  <c r="P11" i="25"/>
  <c r="P11" i="24"/>
  <c r="P11" i="22"/>
  <c r="P11" i="17"/>
  <c r="P11" i="14"/>
  <c r="P11" i="11"/>
  <c r="P11" i="9"/>
  <c r="P11" i="10"/>
  <c r="P11" i="19"/>
  <c r="P11" i="15"/>
  <c r="P11" i="13"/>
  <c r="P11" i="12"/>
  <c r="P11" i="8"/>
  <c r="R4" i="1"/>
  <c r="S4" i="1" s="1"/>
  <c r="R5" i="1"/>
  <c r="S5" i="1" s="1"/>
  <c r="R2" i="1"/>
  <c r="S2" i="1" s="1"/>
  <c r="R3" i="1"/>
  <c r="S3" i="1" s="1"/>
  <c r="N3" i="1" l="1"/>
  <c r="N2" i="1"/>
  <c r="N4" i="1"/>
  <c r="N5" i="1"/>
  <c r="P2" i="26" l="1"/>
  <c r="P3" i="22"/>
  <c r="P2" i="25"/>
  <c r="P4" i="17"/>
  <c r="P3" i="26"/>
  <c r="P5" i="24"/>
  <c r="P4" i="22"/>
  <c r="P4" i="19"/>
  <c r="P3" i="25"/>
  <c r="P4" i="10"/>
  <c r="P4" i="14"/>
  <c r="P3" i="9"/>
  <c r="P2" i="22"/>
  <c r="P3" i="17"/>
  <c r="P4" i="25"/>
  <c r="P3" i="14"/>
  <c r="P3" i="24"/>
  <c r="P3" i="19"/>
  <c r="P4" i="26"/>
  <c r="P3" i="10"/>
  <c r="P5" i="9"/>
  <c r="P5" i="25"/>
  <c r="P4" i="24"/>
  <c r="P5" i="26"/>
  <c r="P5" i="14"/>
  <c r="P4" i="15"/>
  <c r="P4" i="9"/>
  <c r="P2" i="24"/>
  <c r="P2" i="13"/>
  <c r="P4" i="13"/>
  <c r="P3" i="13"/>
  <c r="P5" i="22"/>
  <c r="P3" i="3"/>
  <c r="P3" i="8"/>
  <c r="P3" i="12"/>
  <c r="P3" i="11"/>
  <c r="P4" i="3"/>
  <c r="P4" i="12"/>
  <c r="P4" i="8"/>
  <c r="P4" i="11"/>
  <c r="P2" i="3"/>
  <c r="P2" i="15"/>
  <c r="P2" i="11"/>
  <c r="P2" i="9"/>
  <c r="P2" i="14"/>
  <c r="P2" i="10"/>
  <c r="P2" i="8"/>
  <c r="P2" i="19"/>
  <c r="P2" i="17"/>
  <c r="P2" i="12"/>
  <c r="P5" i="3"/>
  <c r="P5" i="15"/>
  <c r="P5" i="11"/>
  <c r="P5" i="19"/>
  <c r="P5" i="13"/>
  <c r="P5" i="10"/>
  <c r="P5" i="8"/>
  <c r="P5" i="17"/>
  <c r="P5" i="12"/>
</calcChain>
</file>

<file path=xl/sharedStrings.xml><?xml version="1.0" encoding="utf-8"?>
<sst xmlns="http://schemas.openxmlformats.org/spreadsheetml/2006/main" count="6332" uniqueCount="166">
  <si>
    <t>Date</t>
  </si>
  <si>
    <t>Heure</t>
  </si>
  <si>
    <t xml:space="preserve">Groupe </t>
  </si>
  <si>
    <t>Match</t>
  </si>
  <si>
    <t>Jeudi 14 juin 2018</t>
  </si>
  <si>
    <t>Jeudi 21 juin 2018</t>
  </si>
  <si>
    <t>Vendredi 15 juin 2018</t>
  </si>
  <si>
    <t>Samedi 16 juin 2018</t>
  </si>
  <si>
    <t>Dimanche 17 juin 2018</t>
  </si>
  <si>
    <t>Lundi 18 juin 2018</t>
  </si>
  <si>
    <t>Mardi 19 juin 2018</t>
  </si>
  <si>
    <t>Mercredi 20 juin 2018</t>
  </si>
  <si>
    <t>Vendredi 22 juin 2018</t>
  </si>
  <si>
    <t>Samedi 23 juin 2018</t>
  </si>
  <si>
    <t>Dimanche 24 juin 2018</t>
  </si>
  <si>
    <t>Lundi 25 juin 2018</t>
  </si>
  <si>
    <t>Mardi 26 juin 2018</t>
  </si>
  <si>
    <t>Mercredi 27 juin 2018</t>
  </si>
  <si>
    <t>Jeudi 28 juin 2018</t>
  </si>
  <si>
    <t>14 H</t>
  </si>
  <si>
    <t>15 H</t>
  </si>
  <si>
    <t>16 H</t>
  </si>
  <si>
    <t>17 H</t>
  </si>
  <si>
    <t>18 H</t>
  </si>
  <si>
    <t>19 H</t>
  </si>
  <si>
    <t>20 H</t>
  </si>
  <si>
    <t>21 H</t>
  </si>
  <si>
    <t>12 H</t>
  </si>
  <si>
    <t>Groupe A</t>
  </si>
  <si>
    <t>Groupe B</t>
  </si>
  <si>
    <t>Groupe C</t>
  </si>
  <si>
    <t>Groupe D</t>
  </si>
  <si>
    <t>Groupe E</t>
  </si>
  <si>
    <t>Groupe F</t>
  </si>
  <si>
    <t>Groupe G</t>
  </si>
  <si>
    <t>Groupe H</t>
  </si>
  <si>
    <t>Russie</t>
  </si>
  <si>
    <t>Egypte</t>
  </si>
  <si>
    <t>Maroc</t>
  </si>
  <si>
    <t>Portugal</t>
  </si>
  <si>
    <t>France</t>
  </si>
  <si>
    <t>Pérou</t>
  </si>
  <si>
    <t>Argentine</t>
  </si>
  <si>
    <t xml:space="preserve">Croatie </t>
  </si>
  <si>
    <t>Costa Rica</t>
  </si>
  <si>
    <t>Brésil</t>
  </si>
  <si>
    <t>Allemagne</t>
  </si>
  <si>
    <t>Suède</t>
  </si>
  <si>
    <t>Belgique</t>
  </si>
  <si>
    <t>Tunisie</t>
  </si>
  <si>
    <t>Colombie</t>
  </si>
  <si>
    <t>Pologne</t>
  </si>
  <si>
    <t>Uruguay</t>
  </si>
  <si>
    <t>Iran</t>
  </si>
  <si>
    <t>Danemark</t>
  </si>
  <si>
    <t xml:space="preserve">France </t>
  </si>
  <si>
    <t>Nigeria</t>
  </si>
  <si>
    <t>Serbie</t>
  </si>
  <si>
    <t>Corée Sud</t>
  </si>
  <si>
    <t>Angleterre</t>
  </si>
  <si>
    <t>Japan</t>
  </si>
  <si>
    <t>Arabie Saoudite</t>
  </si>
  <si>
    <t>Espagne</t>
  </si>
  <si>
    <t>Australie</t>
  </si>
  <si>
    <t>Islande</t>
  </si>
  <si>
    <t>Suisse</t>
  </si>
  <si>
    <t>Mexique</t>
  </si>
  <si>
    <t>Panama</t>
  </si>
  <si>
    <t xml:space="preserve">Japon </t>
  </si>
  <si>
    <t>Sénégal</t>
  </si>
  <si>
    <t>Croatie</t>
  </si>
  <si>
    <t xml:space="preserve">Tunisie </t>
  </si>
  <si>
    <t xml:space="preserve">Pologne </t>
  </si>
  <si>
    <t>Nigéria</t>
  </si>
  <si>
    <t>Japon</t>
  </si>
  <si>
    <t>Team A</t>
  </si>
  <si>
    <t>Team B</t>
  </si>
  <si>
    <t>1</t>
  </si>
  <si>
    <t>2</t>
  </si>
  <si>
    <t xml:space="preserve">Maroc </t>
  </si>
  <si>
    <t xml:space="preserve">Brésil </t>
  </si>
  <si>
    <t>Corée du Sud</t>
  </si>
  <si>
    <t xml:space="preserve">Belgique </t>
  </si>
  <si>
    <t>Rg</t>
  </si>
  <si>
    <t>BP</t>
  </si>
  <si>
    <t>BC</t>
  </si>
  <si>
    <t>DIFF</t>
  </si>
  <si>
    <t>PTS</t>
  </si>
  <si>
    <t>3</t>
  </si>
  <si>
    <t>4</t>
  </si>
  <si>
    <t>%</t>
  </si>
  <si>
    <t xml:space="preserve">Groupe B </t>
  </si>
  <si>
    <t>5</t>
  </si>
  <si>
    <t>Colonne1</t>
  </si>
  <si>
    <t>Samedi 30 juin 2018</t>
  </si>
  <si>
    <t>Dimanche 1 juillet 2018</t>
  </si>
  <si>
    <t>Lundi 2 juillet 2018</t>
  </si>
  <si>
    <t>Mercredi 3 juillet 2018</t>
  </si>
  <si>
    <t>16H</t>
  </si>
  <si>
    <t>20H</t>
  </si>
  <si>
    <t>C1-D2</t>
  </si>
  <si>
    <t>A1-B2</t>
  </si>
  <si>
    <t>B1-A2</t>
  </si>
  <si>
    <t>D1-C2</t>
  </si>
  <si>
    <t>E1-F2</t>
  </si>
  <si>
    <t>G1-H2</t>
  </si>
  <si>
    <t>F1-E2</t>
  </si>
  <si>
    <t>H1-G2</t>
  </si>
  <si>
    <t>Huitième de Final</t>
  </si>
  <si>
    <t>Quart de Final</t>
  </si>
  <si>
    <t>Vendredi 6 juillet 2018</t>
  </si>
  <si>
    <t>Samedi 7 juillet 2018</t>
  </si>
  <si>
    <t>Demi-Finale</t>
  </si>
  <si>
    <t>Mardi 10 juillet 2018</t>
  </si>
  <si>
    <t>Mercredi 11 juillet 2018</t>
  </si>
  <si>
    <t>Petite Finale</t>
  </si>
  <si>
    <t>Samedi 14 juillet 2018</t>
  </si>
  <si>
    <t>Finale de la coupe du monde 2018</t>
  </si>
  <si>
    <t>Dimanche 15 juillet 2018</t>
  </si>
  <si>
    <t>Poule A</t>
  </si>
  <si>
    <t>Team</t>
  </si>
  <si>
    <t>1°)</t>
  </si>
  <si>
    <t>2°)</t>
  </si>
  <si>
    <t>3°)</t>
  </si>
  <si>
    <t>4°)</t>
  </si>
  <si>
    <t>Poule B</t>
  </si>
  <si>
    <t>Poule C</t>
  </si>
  <si>
    <t>Poule D</t>
  </si>
  <si>
    <t>Poule F</t>
  </si>
  <si>
    <t>Poule E</t>
  </si>
  <si>
    <t>Poule G</t>
  </si>
  <si>
    <t>Poule H</t>
  </si>
  <si>
    <t>Meilleur buteur :</t>
  </si>
  <si>
    <t>Meilleur joueur :</t>
  </si>
  <si>
    <t>Vainqueur CDM :</t>
  </si>
  <si>
    <t>Neymar</t>
  </si>
  <si>
    <t>Mbappé</t>
  </si>
  <si>
    <t>Jésus</t>
  </si>
  <si>
    <t>Classement pronostic coupe du monde 2018</t>
  </si>
  <si>
    <t>Nom</t>
  </si>
  <si>
    <t>Rang</t>
  </si>
  <si>
    <t>Hazard</t>
  </si>
  <si>
    <t>Muller</t>
  </si>
  <si>
    <t>Griezmann</t>
  </si>
  <si>
    <t xml:space="preserve">Griezmann </t>
  </si>
  <si>
    <t>Ronaldo</t>
  </si>
  <si>
    <t>Isco</t>
  </si>
  <si>
    <t xml:space="preserve">Neymar </t>
  </si>
  <si>
    <t>Iniesta</t>
  </si>
  <si>
    <t>Antoine</t>
  </si>
  <si>
    <t>David</t>
  </si>
  <si>
    <t>Cocherie</t>
  </si>
  <si>
    <t>Quentin</t>
  </si>
  <si>
    <t>Baptiste</t>
  </si>
  <si>
    <t>Guillaume</t>
  </si>
  <si>
    <t>Damien</t>
  </si>
  <si>
    <t>Fouéré</t>
  </si>
  <si>
    <t>Chirac</t>
  </si>
  <si>
    <t>DYDY</t>
  </si>
  <si>
    <t>Thomas</t>
  </si>
  <si>
    <t>Adèle</t>
  </si>
  <si>
    <t>Bain</t>
  </si>
  <si>
    <t>N golo</t>
  </si>
  <si>
    <t>Heude</t>
  </si>
  <si>
    <t>j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</si>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</sst>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mediumGray">
        <fgColor theme="2" tint="-9.9948118533890809E-2"/>
        <bgColor indexed="65"/>
      </patternFill>
    </fill>
  </fills>
  <borders count="2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DashDot">
        <color auto="1"/>
      </left>
      <right/>
      <top/>
      <bottom/>
      <diagonal/>
    </border>
    <border>
      <left style="mediumDashed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 style="double">
        <color theme="0"/>
      </left>
      <right/>
      <top/>
      <bottom/>
      <diagonal/>
    </border>
    <border>
      <left style="double">
        <color rgb="FFFF3300"/>
      </left>
      <right/>
      <top style="double">
        <color rgb="FFFF3300"/>
      </top>
      <bottom style="double">
        <color rgb="FFFF3300"/>
      </bottom>
      <diagonal/>
    </border>
    <border>
      <left/>
      <right/>
      <top style="double">
        <color rgb="FFFF3300"/>
      </top>
      <bottom style="double">
        <color rgb="FFFF3300"/>
      </bottom>
      <diagonal/>
    </border>
    <border>
      <left/>
      <right style="double">
        <color rgb="FFFF3300"/>
      </right>
      <top style="double">
        <color rgb="FFFF3300"/>
      </top>
      <bottom style="double">
        <color rgb="FFFF3300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2032"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FFFFFF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theme="0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theme="0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hair">
          <color auto="1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fill>
        <patternFill patternType="solid">
          <fgColor indexed="64"/>
          <bgColor theme="5" tint="0.39994506668294322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dotted">
          <color auto="1"/>
        </left>
        <right style="dotted">
          <color auto="1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AC75D5"/>
        </patternFill>
      </fill>
    </dxf>
    <dxf>
      <fill>
        <patternFill>
          <bgColor rgb="FFFF0000"/>
        </patternFill>
      </fill>
    </dxf>
  </dxfs>
  <tableStyles count="2" defaultTableStyle="TableStyleMedium2" defaultPivotStyle="PivotStyleLight16">
    <tableStyle name="Style de tableau 1" pivot="0" count="1" xr9:uid="{F90FCD8A-287B-4ECA-A04F-CB75F2A3E9AE}">
      <tableStyleElement type="wholeTable" dxfId="2031"/>
    </tableStyle>
    <tableStyle name="Style de tableau 2" pivot="0" count="1" xr9:uid="{C84332E3-6DCE-4EA7-8A95-C20B609A4E75}">
      <tableStyleElement type="firstRowStripe" size="4" dxfId="2030"/>
    </tableStyle>
  </tableStyles>
  <colors>
    <mruColors>
      <color rgb="FFFF3300"/>
      <color rgb="FFAC75D5"/>
      <color rgb="FFFB2938"/>
      <color rgb="FFE5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+buteur+b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/Poule+buteur+best%20Antoine%20Limo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/Poule+buteur+best%20QL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/Poule+buteur+best%20Fou&#233;r&#23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/Poule+buteur+best%20Laur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oule/Copie%20de%20Poule+buteur+best%20Thomas%20Hocquet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"/>
      <sheetName val="Classemen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"/>
      <sheetName val="Classemen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"/>
      <sheetName val="Classement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"/>
      <sheetName val="Classement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"/>
      <sheetName val="Classement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"/>
      <sheetName val="Classemen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A7F220-A3F6-4AE8-8E33-B76D05F05312}" name="Tableau1" displayName="Tableau1" ref="B1:K49" totalsRowShown="0" headerRowDxfId="2029" dataDxfId="2028">
  <autoFilter ref="B1:K49" xr:uid="{A1C2839A-659E-4AE6-BAFA-863F27686CB9}"/>
  <tableColumns count="10">
    <tableColumn id="1" xr3:uid="{749C6C11-1BA9-4E3C-B39D-D6D471CECA68}" name="Heure" dataDxfId="2027"/>
    <tableColumn id="2" xr3:uid="{22A55E6F-9F08-473B-9790-5FBC2F82A808}" name="Match" dataDxfId="2026"/>
    <tableColumn id="3" xr3:uid="{B324AD96-DF83-4CA9-AE21-3F3EAE168D7F}" name="Groupe " dataDxfId="2025"/>
    <tableColumn id="4" xr3:uid="{8918ADDB-53FD-4345-804E-78D413ACBC39}" name="Team A" dataDxfId="2024"/>
    <tableColumn id="5" xr3:uid="{B1D2472B-94AA-4501-8630-F57836C27738}" name="1" dataDxfId="2023"/>
    <tableColumn id="6" xr3:uid="{EAB228BA-CE01-42F2-9996-6B218AA579FB}" name="Team B" dataDxfId="2022"/>
    <tableColumn id="7" xr3:uid="{32507461-F621-4159-AC1F-5F331E391E5E}" name="2" dataDxfId="2021"/>
    <tableColumn id="8" xr3:uid="{AB1865B7-1AAF-4E54-AFDA-17515B3A1E5F}" name="3" dataDxfId="2020">
      <calculatedColumnFormula>IF(F2&gt;H2,3,IF(H2&gt;F2,0,IF(ISBLANK(F2),0,IF(H2=F2,1,""))))</calculatedColumnFormula>
    </tableColumn>
    <tableColumn id="9" xr3:uid="{EA01016B-5FF8-4EDA-B910-81E9B036D244}" name="4" dataDxfId="2019">
      <calculatedColumnFormula>IF(F2&lt;H2,3,IF(H2&lt;F2,0,IF(ISBLANK(F2),0,IF(H2=F2,1,""))))</calculatedColumnFormula>
    </tableColumn>
    <tableColumn id="10" xr3:uid="{84CA1A70-16C0-4A4D-9E94-3926C11196A9}" name="5" dataDxfId="2018">
      <calculatedColumnFormula>IF(F2&gt;H2,"DOM",IF(F2&lt;H2,"EXT",IF(ISBLANK(F2),0,IF(F2=H2,"NUL",""))))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23AE49C-A6CB-468E-8096-53C0B97F2005}" name="Tableau35611" displayName="Tableau35611" ref="N43:T47" totalsRowShown="0">
  <autoFilter ref="N43:T47" xr:uid="{926EE3BC-02AD-42CD-A92F-B6EC6E9B0E49}"/>
  <tableColumns count="7">
    <tableColumn id="1" xr3:uid="{B23DA9E8-567D-4D6A-A269-20B78BB9F301}" name="Rg" dataDxfId="2007">
      <calculatedColumnFormula>RANK(S44,S$44:S$47)</calculatedColumnFormula>
    </tableColumn>
    <tableColumn id="2" xr3:uid="{200DE735-D2A7-4384-AE95-046AA701709F}" name="Groupe H"/>
    <tableColumn id="3" xr3:uid="{A408C565-AEC3-4854-B4FB-2AA5EC1B502D}" name="BP"/>
    <tableColumn id="4" xr3:uid="{EDCE1BE9-C85C-4852-9058-559ADB4A638F}" name="BC"/>
    <tableColumn id="5" xr3:uid="{96057016-827B-4987-B443-B6787BE1D708}" name="DIFF">
      <calculatedColumnFormula>P44-Q44</calculatedColumnFormula>
    </tableColumn>
    <tableColumn id="6" xr3:uid="{2A4270B4-A2EF-477F-9F6D-777A74DC0094}" name="%">
      <calculatedColumnFormula>T44+R44/100+P44/101</calculatedColumnFormula>
    </tableColumn>
    <tableColumn id="7" xr3:uid="{29EF3C44-D946-4F46-87F6-A4AF83BDD74B}" name="PTS"/>
  </tableColumns>
  <tableStyleInfo name="Style de tableau 1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0DF55E3D-C6C1-45DD-BA5C-23E30A91F4F2}" name="Tableau54055130" displayName="Tableau54055130" ref="N7:P11" totalsRowShown="0" headerRowDxfId="1195" dataDxfId="1194">
  <autoFilter ref="N7:P11" xr:uid="{681CA452-FA01-4718-947F-435BC79E9B14}"/>
  <tableColumns count="3">
    <tableColumn id="1" xr3:uid="{12B0AB7A-1081-4B8E-9FE6-199F812F1C12}" name="Poule B" dataDxfId="1193"/>
    <tableColumn id="2" xr3:uid="{73B16F7C-E7EB-48C2-A56E-B91A5C135D7D}" name="Team" dataDxfId="1192"/>
    <tableColumn id="3" xr3:uid="{4C2CCE6A-8822-4F50-B9EA-F03CADFE7F2B}" name="Colonne1" dataDxfId="1191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BD147034-F865-484D-B007-30298D51858E}" name="Tableau74156131" displayName="Tableau74156131" ref="N19:P23" totalsRowShown="0" headerRowDxfId="1190" dataDxfId="1189">
  <autoFilter ref="N19:P23" xr:uid="{511316ED-E4CA-482D-963D-C86B181E0FE3}"/>
  <tableColumns count="3">
    <tableColumn id="1" xr3:uid="{D8E375ED-0165-4778-B332-E7AD2A246F30}" name="Poule D" dataDxfId="1188"/>
    <tableColumn id="2" xr3:uid="{EB1CA039-C989-4AA1-BF0B-E3233EDBC901}" name="Team" dataDxfId="1187"/>
    <tableColumn id="3" xr3:uid="{D92C7A73-FF6C-472B-A01E-D25BBA487B06}" name="Colonne1" dataDxfId="1186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B079E77D-A8A0-4919-A300-E76616BF318F}" name="Tableau94257132" displayName="Tableau94257132" ref="N31:P35" totalsRowShown="0" headerRowDxfId="1185" dataDxfId="1184">
  <autoFilter ref="N31:P35" xr:uid="{A6AA5FD2-24F1-4277-9569-A9CA84986F88}"/>
  <tableColumns count="3">
    <tableColumn id="1" xr3:uid="{F415D5D7-5F00-4325-BD93-B854A83F3CDB}" name="Poule F" dataDxfId="1183"/>
    <tableColumn id="2" xr3:uid="{1BBD213D-4EE0-4F45-832D-8990E19DF1D7}" name="Team" dataDxfId="1182"/>
    <tableColumn id="3" xr3:uid="{673B258D-6213-4F62-BDF9-F2DEE2DB23FF}" name="Colonne1" dataDxfId="1181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4F50643D-50DF-4B49-981F-BD101B555019}" name="Tableau84358133" displayName="Tableau84358133" ref="N25:P29" totalsRowShown="0" headerRowDxfId="1180" dataDxfId="1179">
  <autoFilter ref="N25:P29" xr:uid="{ABD0421A-6C82-4D5A-BD93-6E5E11BEB4E2}"/>
  <tableColumns count="3">
    <tableColumn id="1" xr3:uid="{67802C92-CD73-4446-8B03-EFEABC234E03}" name="Poule E" dataDxfId="1178"/>
    <tableColumn id="2" xr3:uid="{9E29E46F-E97D-4488-868E-43A339E3BA44}" name="Team" dataDxfId="1177"/>
    <tableColumn id="3" xr3:uid="{C8BFBD0C-D8F7-4E06-BE88-ABA250CD37C1}" name="Colonne1" dataDxfId="1176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6BC015A0-894B-4585-B587-18C9C5449085}" name="Tableau104459134" displayName="Tableau104459134" ref="N37:P41" totalsRowShown="0" headerRowDxfId="1175" dataDxfId="1174">
  <autoFilter ref="N37:P41" xr:uid="{34A751F2-6C2F-49B7-9D13-35110F1B400E}"/>
  <tableColumns count="3">
    <tableColumn id="1" xr3:uid="{F1F89015-F0E4-4CDC-B7BD-BD8F3A8F5D10}" name="Poule G" dataDxfId="1173"/>
    <tableColumn id="2" xr3:uid="{332EBEF7-0D08-4A9C-B103-55455F91CCB8}" name="Team" dataDxfId="1172"/>
    <tableColumn id="3" xr3:uid="{B07A26B1-A219-4EE4-9EDA-C0508D81AC5C}" name="Colonne1" dataDxfId="1171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4660E740-0AC2-4764-8B3E-ECD52D763EED}" name="Tableau114560135" displayName="Tableau114560135" ref="N43:P47" totalsRowShown="0" headerRowDxfId="1170" dataDxfId="1169">
  <autoFilter ref="N43:P47" xr:uid="{87F9AAB1-39DE-4DE1-8A41-8F44AA361012}"/>
  <tableColumns count="3">
    <tableColumn id="1" xr3:uid="{24C82A4C-C9CA-467D-80A3-E1169DA2E026}" name="Poule H" dataDxfId="1168"/>
    <tableColumn id="2" xr3:uid="{9999AC19-6CB7-488C-9488-57D2A4A62C3A}" name="Team" dataDxfId="1167"/>
    <tableColumn id="3" xr3:uid="{E147F0E1-C431-48AE-8AA0-4C436B1B7FFE}" name="Colonne1" dataDxfId="1166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A67ABBD4-F11C-451D-916F-09C51FD62CB4}" name="Tableau6324661136" displayName="Tableau6324661136" ref="N13:P17" totalsRowShown="0" headerRowDxfId="1165" dataDxfId="1164">
  <autoFilter ref="N13:P17" xr:uid="{CC29A40F-3D80-4523-8653-0C0CE43D0811}"/>
  <tableColumns count="3">
    <tableColumn id="1" xr3:uid="{69BCDEB2-6E4E-4394-B491-AA6DBD6E2C63}" name="Poule C" dataDxfId="1163"/>
    <tableColumn id="2" xr3:uid="{9ED4241C-D14E-4435-8CE4-2B979B26C30C}" name="Team" dataDxfId="1162"/>
    <tableColumn id="3" xr3:uid="{DCF6DC8A-5F9D-47BB-9CB4-A7FC0C8013E8}" name="Colonne1" dataDxfId="1161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96E55FFB-2ED5-41F5-8787-CABF6796E6AF}" name="Tableau1122662" displayName="Tableau1122662" ref="B1:L49" totalsRowShown="0" headerRowDxfId="1160" dataDxfId="1159">
  <autoFilter ref="B1:L49" xr:uid="{30C82DEA-0164-40B9-A781-D5B0A9F4F63C}"/>
  <tableColumns count="11">
    <tableColumn id="1" xr3:uid="{25CA9D80-64CC-4F2B-A3D1-F28D36C3BFE7}" name="Heure" dataDxfId="1158"/>
    <tableColumn id="2" xr3:uid="{EDE1EF40-156C-4718-A510-883F0D64BF5A}" name="Match" dataDxfId="1157"/>
    <tableColumn id="3" xr3:uid="{3471C646-136F-4076-ACFC-B4ADF279591A}" name="Groupe " dataDxfId="1156"/>
    <tableColumn id="4" xr3:uid="{A766A065-8E25-4BA8-B031-7AE517A58E2B}" name="Team A" dataDxfId="1155"/>
    <tableColumn id="5" xr3:uid="{A9E900C9-EAFA-4061-95B9-16287FDD0460}" name="1" dataDxfId="1154"/>
    <tableColumn id="6" xr3:uid="{68B0D8CE-A9A1-478A-BB0A-C5741FF53EE9}" name="Team B" dataDxfId="1153"/>
    <tableColumn id="7" xr3:uid="{4EE59609-1A98-4CA4-846C-893DBC14E57D}" name="2" dataDxfId="1152"/>
    <tableColumn id="8" xr3:uid="{28E730CB-B275-4186-9BA3-C547933F0A70}" name="3" dataDxfId="1151">
      <calculatedColumnFormula>IF(F2&gt;H2,3,IF(H2&gt;F2,0,IF(ISBLANK(F2),0,IF(H2=F2,1,""))))</calculatedColumnFormula>
    </tableColumn>
    <tableColumn id="9" xr3:uid="{2E1607EC-0AD1-4A6B-9AB3-80386504DFA7}" name="4" dataDxfId="1150">
      <calculatedColumnFormula>IF(F2&lt;H2,3,IF(H2&lt;F2,0,IF(ISBLANK(F2),0,IF(H2=F2,1,""))))</calculatedColumnFormula>
    </tableColumn>
    <tableColumn id="12" xr3:uid="{329BF05A-6E88-4613-8DF5-4A6B1FF67E3C}" name="Colonne1" dataDxfId="1149">
      <calculatedColumnFormula>IF(F2&gt;H2,"DOM",IF(F2&lt;H2,"EXT",IF(ISBLANK(F2),0,IF(F2=H2,"NUL",""))))</calculatedColumnFormula>
    </tableColumn>
    <tableColumn id="10" xr3:uid="{CDDB4888-7BD9-48E9-8060-6F68F65E0D61}" name="PTS" dataDxfId="1148">
      <calculatedColumnFormula>IF(ISBLANK(F2),0,IF(Damien!F2+H2+J2=Résultats!F2+H2+J2,3,IF(K2=Résultats!K2,1,0)))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9BE1EFB-6AF8-4D5A-8EF0-3DB862FEF590}" name="Tableau2133363" displayName="Tableau2133363" ref="A1:A49" totalsRowShown="0" headerRowDxfId="1147" dataDxfId="1146" tableBorderDxfId="1145">
  <autoFilter ref="A1:A49" xr:uid="{50F4578F-45D9-4145-8722-71995B9CC935}"/>
  <tableColumns count="1">
    <tableColumn id="1" xr3:uid="{E4C095C8-8FDC-467E-85F8-4C28377C5FE9}" name="Date" dataDxfId="1144"/>
  </tableColumns>
  <tableStyleInfo name="TableStyleMedium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613583C-5854-4B42-A780-697CEF64FFE0}" name="Tableau13193464" displayName="Tableau13193464" ref="A51:L58" headerRowCount="0" totalsRowShown="0" headerRowDxfId="1143" dataDxfId="1142">
  <tableColumns count="12">
    <tableColumn id="1" xr3:uid="{8AB4F23D-36F4-45EF-8F21-98D09BBAB78A}" name="Colonne1" dataDxfId="1141"/>
    <tableColumn id="3" xr3:uid="{8B906360-9BC2-488E-BD11-614343C4BBE3}" name="Colonne3" dataDxfId="1140"/>
    <tableColumn id="2" xr3:uid="{6F244D31-C78C-44B9-9FF3-F8FEDA3116CD}" name="Colonne2" dataDxfId="1139"/>
    <tableColumn id="4" xr3:uid="{C8453146-BB22-4D19-90FE-DF210C3376FF}" name="Colonne4" dataDxfId="1138"/>
    <tableColumn id="5" xr3:uid="{5732EA6B-E503-4885-8379-9C2A273FD90A}" name="Colonne5" dataDxfId="1137"/>
    <tableColumn id="6" xr3:uid="{60EDFD74-0D98-4AF0-A282-EA11D0D7F3B5}" name="Colonne6" dataDxfId="1136"/>
    <tableColumn id="7" xr3:uid="{3301705E-A72E-4F9C-AC21-A18D56ED0A5C}" name="Colonne7" dataDxfId="1135"/>
    <tableColumn id="8" xr3:uid="{60E79443-E43A-499C-82E6-912A94C6C679}" name="Colonne8" dataDxfId="1134"/>
    <tableColumn id="9" xr3:uid="{C2D351CE-F13C-4C01-B24D-A8D683A6EB13}" name="Colonne9" dataDxfId="1133">
      <calculatedColumnFormula>IF(F51&gt;H51,3,IF(H51&gt;F51,0,IF(ISBLANK(F51),0,IF(H51=F51,1,""))))</calculatedColumnFormula>
    </tableColumn>
    <tableColumn id="10" xr3:uid="{E7034040-DDC6-4A50-BDC8-9EE79B752210}" name="Colonne10" dataDxfId="1132">
      <calculatedColumnFormula>IF(F51&lt;H51,3,IF(H51&lt;F51,0,IF(ISBLANK(F51),0,IF(H51=F51,1,""))))</calculatedColumnFormula>
    </tableColumn>
    <tableColumn id="11" xr3:uid="{7D2CF521-CF21-4737-940B-261703AC40DA}" name="Colonne11" dataDxfId="1131">
      <calculatedColumnFormula>IF(F51&gt;H51,"DOM",IF(F51&lt;H51,"EXT",IF(ISBLANK(F51),0,IF(F51=H51,"NUL",""))))</calculatedColumnFormula>
    </tableColumn>
    <tableColumn id="12" xr3:uid="{8B699A39-6DB0-4E2B-A2FE-030A2E412DE1}" name="Colonne12" dataDxfId="1130">
      <calculatedColumnFormula>IF(ISBLANK(F51),0,IF(Damien!F51+H51+J51=Résultats!F51+H51+J51,5,IF(K51=Résultats!K51,3,0)))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7BD99E4-4733-4144-BE6F-4B5B7E3B3EF9}" name="Tableau13" displayName="Tableau13" ref="A51:K58" headerRowCount="0" totalsRowShown="0" headerRowDxfId="2006" dataDxfId="2005">
  <tableColumns count="11">
    <tableColumn id="1" xr3:uid="{06048CC5-0423-43E2-BA8C-1A0E42A22D4E}" name="Colonne1" dataDxfId="2004"/>
    <tableColumn id="3" xr3:uid="{D4EF84FB-6194-47D1-B253-9C4EDA824298}" name="Colonne3" dataDxfId="2003"/>
    <tableColumn id="2" xr3:uid="{2024CF40-DE1F-49BB-9BEA-45590BB9505D}" name="Colonne2" dataDxfId="2002"/>
    <tableColumn id="4" xr3:uid="{59636871-A67E-4041-B453-B1A7153D9765}" name="Colonne4" dataDxfId="2001"/>
    <tableColumn id="5" xr3:uid="{D627AB20-2202-4AB7-ACD5-CB44D037BE29}" name="Colonne5" dataDxfId="2000"/>
    <tableColumn id="6" xr3:uid="{D6D0D27D-16AF-4DBC-947F-992DB87AC16A}" name="Colonne6" dataDxfId="1999"/>
    <tableColumn id="7" xr3:uid="{8D7D0D57-FE8C-4E32-9360-35699D41F6D4}" name="Colonne7" dataDxfId="1998"/>
    <tableColumn id="8" xr3:uid="{3891C8D4-1CDD-4566-B71A-41A6CFAC2FB5}" name="Colonne8" dataDxfId="1997"/>
    <tableColumn id="9" xr3:uid="{794DC16B-5BC2-4927-8A2B-3765E6A4430E}" name="Colonne9" dataDxfId="1996">
      <calculatedColumnFormula>IF(F51&gt;H51,3,IF(H51&gt;F51,0,IF(ISBLANK(F51),0,IF(H51=F51,1,""))))</calculatedColumnFormula>
    </tableColumn>
    <tableColumn id="10" xr3:uid="{522DA35A-B2DD-4210-872B-09AFFA7E26B2}" name="Colonne10" dataDxfId="1995">
      <calculatedColumnFormula>IF(F51&lt;H51,3,IF(H51&lt;F51,0,IF(ISBLANK(F51),0,IF(H51=F51,1,""))))</calculatedColumnFormula>
    </tableColumn>
    <tableColumn id="11" xr3:uid="{03AB0655-1BF0-4526-BB2E-5D21071EFE70}" name="Colonne11" dataDxfId="1994">
      <calculatedColumnFormula>IF(F51&gt;H51,"DOM",IF(F51&lt;H51,"EXT",IF(ISBLANK(F51),0,IF(F51=H51,"NUL",""))))</calculatedColumnFormula>
    </tableColumn>
  </tableColumns>
  <tableStyleInfo name="TableStyleMedium1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33632B5-E995-409B-AE39-98BF53CEDC6F}" name="Tableau14203565" displayName="Tableau14203565" ref="A60:L63" headerRowCount="0" totalsRowShown="0" headerRowDxfId="1129" dataDxfId="1128">
  <tableColumns count="12">
    <tableColumn id="1" xr3:uid="{97A5C48A-A006-4339-901F-F1724DDE9174}" name="Colonne1" dataDxfId="1127"/>
    <tableColumn id="3" xr3:uid="{1A49E888-8E8F-41EF-AA99-121B404567DB}" name="Colonne3" dataDxfId="1126"/>
    <tableColumn id="2" xr3:uid="{E5CF7FF7-4866-40B5-8535-4DD922EF1743}" name="Colonne2" dataDxfId="1125"/>
    <tableColumn id="4" xr3:uid="{9B8B4131-697E-4729-8006-D24F853E3D4D}" name="Colonne4" dataDxfId="1124"/>
    <tableColumn id="5" xr3:uid="{C268C554-2E2B-44AF-9611-335088392E1E}" name="Colonne5" dataDxfId="1123"/>
    <tableColumn id="6" xr3:uid="{E04066CD-3B5D-45A9-9187-9D6610624EA9}" name="Colonne6" dataDxfId="1122"/>
    <tableColumn id="7" xr3:uid="{E509BD6F-2B6C-4567-B6C1-C356C907C061}" name="Colonne7" dataDxfId="1121"/>
    <tableColumn id="8" xr3:uid="{2A55D68A-F5D4-4617-8298-D5F86CDBB359}" name="Colonne8" dataDxfId="1120"/>
    <tableColumn id="9" xr3:uid="{74D53A35-17C4-44B1-A61C-8F13EB3A3061}" name="Colonne9" dataDxfId="1119">
      <calculatedColumnFormula>IF(F60&gt;H60,3,IF(H60&gt;F60,0,IF(ISBLANK(F60),0,IF(H60=F60,1,""))))</calculatedColumnFormula>
    </tableColumn>
    <tableColumn id="10" xr3:uid="{D94A434C-BE4E-4EC5-A90C-FEF14F3EA48C}" name="Colonne10" dataDxfId="1118">
      <calculatedColumnFormula>IF(F60&lt;H60,3,IF(H60&lt;F60,0,IF(ISBLANK(F60),0,IF(H60=F60,1,""))))</calculatedColumnFormula>
    </tableColumn>
    <tableColumn id="11" xr3:uid="{321CC282-52A4-42E9-A842-AC157A4412B2}" name="Colonne11" dataDxfId="1117">
      <calculatedColumnFormula>IF(F60&gt;H60,"DOM",IF(F60&lt;H60,"EXT",IF(ISBLANK(F60),0,IF(F60=H60,"NUL",""))))</calculatedColumnFormula>
    </tableColumn>
    <tableColumn id="12" xr3:uid="{44618AC3-9627-4387-9226-0CF4CF381193}" name="Colonne12" dataDxfId="1116">
      <calculatedColumnFormula>IF(ISBLANK(F60),0,IF(Damien!F60+H60+J60=Résultats!F60+H60+J60,7,IF(K60=Résultats!K60,5,0)))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169C08DE-16BE-4862-8042-F53BE668D9E2}" name="Tableau15213666" displayName="Tableau15213666" ref="A65:L66" headerRowCount="0" totalsRowShown="0" headerRowDxfId="1115" dataDxfId="1114">
  <tableColumns count="12">
    <tableColumn id="1" xr3:uid="{F6140547-5754-4E7F-8C88-875BEC1F438E}" name="Colonne1" dataDxfId="1113"/>
    <tableColumn id="2" xr3:uid="{0FA7ACA8-FD86-49FD-A9A0-6A160B72B5B2}" name="Colonne2" dataDxfId="1112"/>
    <tableColumn id="3" xr3:uid="{FC77C016-F67C-4326-9EBC-74EBF66B5676}" name="Colonne3" dataDxfId="1111"/>
    <tableColumn id="4" xr3:uid="{E5AAF05F-7377-47BF-9E09-2E498B554739}" name="Colonne4" dataDxfId="1110"/>
    <tableColumn id="5" xr3:uid="{805D59A5-6804-438D-A76A-27545D87F123}" name="Colonne5" dataDxfId="1109"/>
    <tableColumn id="6" xr3:uid="{DE50D270-7513-4313-BA84-4C415AC2C7F3}" name="Colonne6" dataDxfId="1108"/>
    <tableColumn id="7" xr3:uid="{B74BDF7F-1AD1-4887-B5CC-C3AB49AE9242}" name="Colonne7" dataDxfId="1107"/>
    <tableColumn id="8" xr3:uid="{42D1BECF-1AFC-46B3-99F4-3636E9E0F8FD}" name="Colonne8" dataDxfId="1106"/>
    <tableColumn id="9" xr3:uid="{AD7C1227-BD4A-427A-901E-449B25A4F90C}" name="Colonne9" dataDxfId="1105">
      <calculatedColumnFormula>IF(F65&gt;H65,3,IF(H65&gt;F65,0,IF(ISBLANK(F65),0,IF(H65=F65,1,""))))</calculatedColumnFormula>
    </tableColumn>
    <tableColumn id="10" xr3:uid="{1DD1923C-AC46-4BF2-906F-0F5BD1E26227}" name="Colonne10" dataDxfId="1104">
      <calculatedColumnFormula>IF(F65&lt;H65,3,IF(H65&lt;F65,0,IF(ISBLANK(F65),0,IF(H65=F65,1,""))))</calculatedColumnFormula>
    </tableColumn>
    <tableColumn id="11" xr3:uid="{FA9941CA-B10D-4FD6-BCE8-58F2E2504538}" name="Colonne11" dataDxfId="1103">
      <calculatedColumnFormula>IF(F65&gt;H65,"DOM",IF(F65&lt;H65,"EXT",IF(ISBLANK(F65),0,IF(F65=H65,"NUL",""))))</calculatedColumnFormula>
    </tableColumn>
    <tableColumn id="12" xr3:uid="{BE204425-DDBB-4E42-AD1B-5DC9442C4673}" name="Colonne12" dataDxfId="1102">
      <calculatedColumnFormula>IF(ISBLANK(F65),0,IF(Damien!F65+H65+J65=Résultats!F65+H65+J65,9,IF(K65=Résultats!K65,7,0)))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A0BFA8B0-1323-4906-A804-A535A0D889F2}" name="Tableau16223767" displayName="Tableau16223767" ref="A68:L68" headerRowCount="0" totalsRowShown="0" headerRowDxfId="1101" dataDxfId="1100" tableBorderDxfId="1099">
  <tableColumns count="12">
    <tableColumn id="1" xr3:uid="{432FFABF-9554-48EA-BB51-8C4542AD5216}" name="Colonne1" dataDxfId="1098"/>
    <tableColumn id="2" xr3:uid="{2420F08D-48C4-48CF-A71B-6678AA3552CA}" name="Colonne2" dataDxfId="1097"/>
    <tableColumn id="3" xr3:uid="{7F788E21-9263-4BEB-A6AE-40311CC40605}" name="Colonne3" dataDxfId="1096"/>
    <tableColumn id="4" xr3:uid="{0E880FF6-112B-4FD4-AC3D-D20B346D39D3}" name="Colonne4" dataDxfId="1095"/>
    <tableColumn id="5" xr3:uid="{9A82AC26-9A4F-4B10-900C-0CC46706721F}" name="Colonne5" dataDxfId="1094"/>
    <tableColumn id="6" xr3:uid="{3E5D70A3-A9BB-4154-AD4F-2E5A746B1DFA}" name="Colonne6" dataDxfId="1093"/>
    <tableColumn id="7" xr3:uid="{28993981-E021-422F-B681-2EF9C7C3E411}" name="Colonne7" dataDxfId="1092"/>
    <tableColumn id="8" xr3:uid="{75048B45-715C-429E-B241-4573AA7DCFA4}" name="Colonne8" dataDxfId="1091"/>
    <tableColumn id="9" xr3:uid="{8CC25AD5-1AE8-4757-B466-88B51539B2AE}" name="Colonne9" dataDxfId="1090">
      <calculatedColumnFormula>IF(F68&gt;H68,3,IF(H68&gt;F68,0,IF(ISBLANK(F68),0,IF(H68=F68,1,""))))</calculatedColumnFormula>
    </tableColumn>
    <tableColumn id="10" xr3:uid="{4CFCD755-A02D-4D22-BC03-F596C827717C}" name="Colonne10" dataDxfId="1089">
      <calculatedColumnFormula>IF(F68&lt;H68,3,IF(H68&lt;F68,0,IF(ISBLANK(F68),0,IF(H68=F68,1,""))))</calculatedColumnFormula>
    </tableColumn>
    <tableColumn id="11" xr3:uid="{643C66EF-CE1C-41DB-9D30-7EA91DB763E7}" name="Colonne11" dataDxfId="1088">
      <calculatedColumnFormula>IF(F68&gt;H68,"DOM",IF(F68&lt;H68,"EXT",IF(ISBLANK(F68),0,IF(F68=H68,"NUL",""))))</calculatedColumnFormula>
    </tableColumn>
    <tableColumn id="12" xr3:uid="{4805B86F-CAD0-4869-A723-5A24489701E7}" name="Colonne12" dataDxfId="1087">
      <calculatedColumnFormula>IF(ISBLANK(F68),0,IF(Damien!F68+H68+J68=Résultats!F68+H68+J68,10,IF(K68=Résultats!K68,8,0)))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BB99BE0-E85A-441D-BCDC-B92FD3A0DB71}" name="Tableau17233868" displayName="Tableau17233868" ref="A70:L70" headerRowCount="0" totalsRowShown="0" headerRowDxfId="1086" dataDxfId="1085" tableBorderDxfId="1084">
  <tableColumns count="12">
    <tableColumn id="1" xr3:uid="{543812F9-9133-4119-8BA1-07D78EC7C59F}" name="Colonne1" dataDxfId="1083"/>
    <tableColumn id="2" xr3:uid="{D43420DA-9D3C-46AE-A0AC-C86D7F319B07}" name="Colonne2" dataDxfId="1082"/>
    <tableColumn id="3" xr3:uid="{5D41D25F-B8D3-4744-96CF-7534A9E889D6}" name="Colonne3" dataDxfId="1081"/>
    <tableColumn id="4" xr3:uid="{04BD6B42-944F-49ED-AA79-F2BA19C1CFB0}" name="Colonne4" dataDxfId="1080"/>
    <tableColumn id="5" xr3:uid="{F543A20E-A14D-4D2F-A577-083E473602D2}" name="Colonne5" dataDxfId="1079"/>
    <tableColumn id="6" xr3:uid="{D9134D19-7941-499A-A2C0-9FA13169F70D}" name="Colonne6" dataDxfId="1078"/>
    <tableColumn id="7" xr3:uid="{37D0BCB3-C609-46C1-B1D0-40124E9BE7C4}" name="Colonne7" dataDxfId="1077"/>
    <tableColumn id="8" xr3:uid="{4E3B56A1-6FE5-45AA-B7EA-96224C75EDC5}" name="Colonne8" dataDxfId="1076"/>
    <tableColumn id="9" xr3:uid="{D2E9BF7E-181F-4B06-800E-14A306047CA5}" name="Colonne9" dataDxfId="1075">
      <calculatedColumnFormula>IF(F70&gt;H70,3,IF(H70&gt;F70,0,IF(ISBLANK(F70),0,IF(H70=F70,1,""))))</calculatedColumnFormula>
    </tableColumn>
    <tableColumn id="10" xr3:uid="{31AF704E-99A0-4319-8565-930E75842473}" name="Colonne10" dataDxfId="1074">
      <calculatedColumnFormula>IF(F70&lt;H70,3,IF(H70&lt;F70,0,IF(ISBLANK(F70),0,IF(H70=F70,1,""))))</calculatedColumnFormula>
    </tableColumn>
    <tableColumn id="11" xr3:uid="{BFFC480C-5658-466E-B066-20E680031965}" name="Colonne11" dataDxfId="1073">
      <calculatedColumnFormula>IF(F70&gt;H70,"DOM",IF(F70&lt;H70,"EXT",IF(ISBLANK(F70),0,IF(F70=H70,"NUL",""))))</calculatedColumnFormula>
    </tableColumn>
    <tableColumn id="12" xr3:uid="{BFDB0B31-1F23-4BB4-BC27-21EE4085C967}" name="Colonne12" dataDxfId="1072">
      <calculatedColumnFormula>IF(ISBLANK(F70),0,IF(Damien!F70+H70+J70=Résultats!F70+H70+J70,11,IF(K70=Résultats!K70,9,0)))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B5B5F611-A5AA-4D21-9938-EC59CEC790F1}" name="Tableau43969" displayName="Tableau43969" ref="N1:P5" totalsRowShown="0" headerRowDxfId="1071" dataDxfId="1070">
  <autoFilter ref="N1:P5" xr:uid="{ED2FAEA8-BC2F-4EA6-B94B-CBFCEB419BAE}"/>
  <tableColumns count="3">
    <tableColumn id="1" xr3:uid="{FB13C627-3A9D-4FAF-B612-786E682501EA}" name="Poule A" dataDxfId="1069"/>
    <tableColumn id="2" xr3:uid="{9071E9A3-1DC4-4B8F-9AF6-A953F5D25A98}" name="Team" dataDxfId="1068"/>
    <tableColumn id="3" xr3:uid="{1243AA52-A3B3-491B-932F-810875306ACB}" name="PTS" dataDxfId="1067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70EE0AF-569D-4CB3-B507-72F2C8DDFCC9}" name="Tableau54070" displayName="Tableau54070" ref="N7:P11" totalsRowShown="0" headerRowDxfId="1066" dataDxfId="1065">
  <autoFilter ref="N7:P11" xr:uid="{681CA452-FA01-4718-947F-435BC79E9B14}"/>
  <tableColumns count="3">
    <tableColumn id="1" xr3:uid="{EA8B979E-B57B-428F-87BB-07B6EBEE1079}" name="Poule B" dataDxfId="1064"/>
    <tableColumn id="2" xr3:uid="{615A3ABB-8661-4A8F-928B-ACFC31865C46}" name="Team" dataDxfId="1063"/>
    <tableColumn id="3" xr3:uid="{A2127E78-CBFD-4544-9CD3-DDA8EFF31879}" name="Colonne1" dataDxfId="1062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88504EE8-3461-4928-9DC7-0F2F5894CA46}" name="Tableau74171" displayName="Tableau74171" ref="N19:P23" totalsRowShown="0" headerRowDxfId="1061" dataDxfId="1060">
  <autoFilter ref="N19:P23" xr:uid="{511316ED-E4CA-482D-963D-C86B181E0FE3}"/>
  <tableColumns count="3">
    <tableColumn id="1" xr3:uid="{9611D12E-F4A2-4CEA-ABF8-0F36349FA0B3}" name="Poule D" dataDxfId="1059"/>
    <tableColumn id="2" xr3:uid="{22D49B42-FFD9-47C9-953F-8A8B6174C3AE}" name="Team" dataDxfId="1058"/>
    <tableColumn id="3" xr3:uid="{3CD97083-09EE-4C35-8E9A-9F4FEDF3E31B}" name="Colonne1" dataDxfId="1057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CC12497E-7D54-4F29-B415-16957ABCF997}" name="Tableau94272" displayName="Tableau94272" ref="N31:P35" totalsRowShown="0" headerRowDxfId="1056" dataDxfId="1055">
  <autoFilter ref="N31:P35" xr:uid="{A6AA5FD2-24F1-4277-9569-A9CA84986F88}"/>
  <tableColumns count="3">
    <tableColumn id="1" xr3:uid="{726DA28C-5F0C-49D5-B447-A146DB7CF8C8}" name="Poule F" dataDxfId="1054"/>
    <tableColumn id="2" xr3:uid="{E14C62CF-6EBA-4C9E-B7E2-1DF2B084B3CF}" name="Team" dataDxfId="1053"/>
    <tableColumn id="3" xr3:uid="{AD9694AD-8AF2-43E5-A17A-6111BE40DDA0}" name="Colonne1" dataDxfId="1052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1822A658-92CE-4D03-A42A-4B2AA3219882}" name="Tableau84373" displayName="Tableau84373" ref="N25:P29" totalsRowShown="0" headerRowDxfId="1051" dataDxfId="1050">
  <autoFilter ref="N25:P29" xr:uid="{ABD0421A-6C82-4D5A-BD93-6E5E11BEB4E2}"/>
  <tableColumns count="3">
    <tableColumn id="1" xr3:uid="{D2995227-1DCD-4972-AB53-0788533A23EA}" name="Poule E" dataDxfId="1049"/>
    <tableColumn id="2" xr3:uid="{0C6B8975-A9F7-4021-B321-0924426DA8F2}" name="Team" dataDxfId="1048"/>
    <tableColumn id="3" xr3:uid="{3BB9D866-83E9-4AFD-8100-806EEA334C77}" name="Colonne1" dataDxfId="1047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F56505EC-36E0-43DA-A149-B716B26B051C}" name="Tableau104474" displayName="Tableau104474" ref="N37:P41" totalsRowShown="0" headerRowDxfId="1046" dataDxfId="1045">
  <autoFilter ref="N37:P41" xr:uid="{34A751F2-6C2F-49B7-9D13-35110F1B400E}"/>
  <tableColumns count="3">
    <tableColumn id="1" xr3:uid="{388B6B41-EA79-4B26-A0B9-51DB693A4EDD}" name="Poule G" dataDxfId="1044"/>
    <tableColumn id="2" xr3:uid="{A8CA93BB-C9F9-431B-8D7B-7647FAFA324A}" name="Team" dataDxfId="1043"/>
    <tableColumn id="3" xr3:uid="{DF69CDA5-5CF8-439A-BB82-32286168624E}" name="Colonne1" dataDxfId="1042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51CE8CE-7D16-4249-B739-E0FE680D8E2D}" name="Tableau14" displayName="Tableau14" ref="A60:K63" headerRowCount="0" totalsRowShown="0" headerRowDxfId="1993" dataDxfId="1992">
  <tableColumns count="11">
    <tableColumn id="1" xr3:uid="{15020A75-5529-4203-90DF-32CB7E582F8A}" name="Colonne1" dataDxfId="1991"/>
    <tableColumn id="3" xr3:uid="{1C54D42F-1269-486C-BA62-BAC880BEA9FA}" name="Colonne3" dataDxfId="1990"/>
    <tableColumn id="2" xr3:uid="{DDE2AC4B-F784-4639-AABD-8E407AD3E9DA}" name="Colonne2" dataDxfId="1989"/>
    <tableColumn id="4" xr3:uid="{2AE9D491-8A66-4334-86C6-AB6275265A33}" name="Colonne4" dataDxfId="1988"/>
    <tableColumn id="5" xr3:uid="{A9FAD979-8776-444E-A6A3-8A80DAA6E015}" name="Colonne5" dataDxfId="1987"/>
    <tableColumn id="6" xr3:uid="{9C1B2204-49C1-4546-BEA4-62C19F77AE8E}" name="Colonne6" dataDxfId="1986"/>
    <tableColumn id="7" xr3:uid="{61F8A508-13DD-4E0E-8B1F-99CE644B0B96}" name="Colonne7" dataDxfId="1985"/>
    <tableColumn id="8" xr3:uid="{AA51F188-B46C-472B-90B3-F4CCA7120C90}" name="Colonne8" dataDxfId="1984"/>
    <tableColumn id="9" xr3:uid="{92B23C24-9CE4-49A0-B7EC-6265D20564A4}" name="Colonne9" dataDxfId="1983">
      <calculatedColumnFormula>IF(F60&gt;H60,3,IF(H60&gt;F60,0,IF(ISBLANK(F60),0,IF(H60=F60,1,""))))</calculatedColumnFormula>
    </tableColumn>
    <tableColumn id="10" xr3:uid="{9200412D-D40A-4562-BBC7-2DCE1E2B48B1}" name="Colonne10" dataDxfId="1982">
      <calculatedColumnFormula>IF(F60&lt;H60,3,IF(H60&lt;F60,0,IF(ISBLANK(F60),0,IF(H60=F60,1,""))))</calculatedColumnFormula>
    </tableColumn>
    <tableColumn id="11" xr3:uid="{4B549299-0DC0-48B6-B987-D47B35129007}" name="Colonne11" dataDxfId="1981">
      <calculatedColumnFormula>IF(F60&gt;H60,"DOM",IF(F60&lt;H60,"EXT",IF(ISBLANK(F60),0,IF(F60=H60,"NUL",""))))</calculatedColumnFormula>
    </tableColumn>
  </tableColumns>
  <tableStyleInfo name="TableStyleLight21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A65CB541-7F90-4EEC-8B37-242AFE5A99F3}" name="Tableau114575" displayName="Tableau114575" ref="N43:P47" totalsRowShown="0" headerRowDxfId="1041" dataDxfId="1040">
  <autoFilter ref="N43:P47" xr:uid="{87F9AAB1-39DE-4DE1-8A41-8F44AA361012}"/>
  <tableColumns count="3">
    <tableColumn id="1" xr3:uid="{BF2800DA-7A20-470F-A965-FAB459BF1B72}" name="Poule H" dataDxfId="1039"/>
    <tableColumn id="2" xr3:uid="{F49490C0-B325-4069-AB7D-F197FEBABE8A}" name="Team" dataDxfId="1038"/>
    <tableColumn id="3" xr3:uid="{7BAC4171-1E03-4718-88DB-C2F089836CB4}" name="Colonne1" dataDxfId="1037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6A55EF1B-A53E-45EB-8A7C-901D0C20B9E8}" name="Tableau6324676" displayName="Tableau6324676" ref="N13:P17" totalsRowShown="0" headerRowDxfId="1036" dataDxfId="1035">
  <autoFilter ref="N13:P17" xr:uid="{CC29A40F-3D80-4523-8653-0C0CE43D0811}"/>
  <tableColumns count="3">
    <tableColumn id="1" xr3:uid="{2CE62564-6D9A-439A-B5DE-D1981211BFE4}" name="Poule C" dataDxfId="1034"/>
    <tableColumn id="2" xr3:uid="{57995A54-AB0A-40C3-9AC9-8E05AEA33E69}" name="Team" dataDxfId="1033"/>
    <tableColumn id="3" xr3:uid="{1D56DD7D-56FD-437C-84A4-854F97618701}" name="Colonne1" dataDxfId="1032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2614CD8B-19C4-4F5F-840B-7B41885F297D}" name="Tableau112264777" displayName="Tableau112264777" ref="B1:L49" totalsRowShown="0" headerRowDxfId="1031" dataDxfId="1030">
  <autoFilter ref="B1:L49" xr:uid="{30C82DEA-0164-40B9-A781-D5B0A9F4F63C}"/>
  <tableColumns count="11">
    <tableColumn id="1" xr3:uid="{8D2A2F66-7A5C-4E55-9538-A28079AC61B5}" name="Heure" dataDxfId="1029"/>
    <tableColumn id="2" xr3:uid="{49C8B635-0998-44C2-AA34-EFB7D29B71C2}" name="Match" dataDxfId="1028"/>
    <tableColumn id="3" xr3:uid="{0E2E2536-0CBE-4BDC-8E6A-40ABBBFFE1C4}" name="Groupe " dataDxfId="1027"/>
    <tableColumn id="4" xr3:uid="{99F98189-7BBA-4A04-978D-284A62A6A1DC}" name="Team A" dataDxfId="1026"/>
    <tableColumn id="5" xr3:uid="{83B46739-AACD-41A7-999D-4BE0A88D7328}" name="1" dataDxfId="1025"/>
    <tableColumn id="6" xr3:uid="{14CC8A45-6911-444D-BC34-1D8CC31A43E3}" name="Team B" dataDxfId="1024"/>
    <tableColumn id="7" xr3:uid="{F910E271-1545-4A87-B797-70A0954411FF}" name="2" dataDxfId="1023"/>
    <tableColumn id="8" xr3:uid="{9EFE58F5-B13D-4A50-BBCE-077F0E924208}" name="3" dataDxfId="1022">
      <calculatedColumnFormula>IF(F2&gt;H2,3,IF(H2&gt;F2,0,IF(ISBLANK(F2),0,IF(H2=F2,1,""))))</calculatedColumnFormula>
    </tableColumn>
    <tableColumn id="9" xr3:uid="{9DB68725-B51E-4143-97E5-4EDB09A2515B}" name="4" dataDxfId="1021">
      <calculatedColumnFormula>IF(F2&lt;H2,3,IF(H2&lt;F2,0,IF(ISBLANK(F2),0,IF(H2=F2,1,""))))</calculatedColumnFormula>
    </tableColumn>
    <tableColumn id="12" xr3:uid="{14931505-C9AF-4DC0-AB80-0DC91E6ABD82}" name="Colonne1" dataDxfId="1020">
      <calculatedColumnFormula>IF(F2&gt;H2,"DOM",IF(F2&lt;H2,"EXT",IF(ISBLANK(F2),0,IF(F2=H2,"NUL",""))))</calculatedColumnFormula>
    </tableColumn>
    <tableColumn id="10" xr3:uid="{C1F4995C-F39D-4E5B-BE6D-9CBC82A70F73}" name="PTS" dataDxfId="1019">
      <calculatedColumnFormula>IF(ISBLANK(F2),0,IF(Fouéré!F2+H2+J2=Résultats!F2+H2+J2,3,IF(K2=Résultats!K2,1,0)))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4751A49B-00C3-4E5C-97D1-39C37B98C813}" name="Tableau213334878" displayName="Tableau213334878" ref="A1:A49" totalsRowShown="0" headerRowDxfId="1018" dataDxfId="1017" tableBorderDxfId="1016">
  <autoFilter ref="A1:A49" xr:uid="{50F4578F-45D9-4145-8722-71995B9CC935}"/>
  <tableColumns count="1">
    <tableColumn id="1" xr3:uid="{16FB91F8-BE82-4358-93B9-873C6562BCDD}" name="Date" dataDxfId="1015"/>
  </tableColumns>
  <tableStyleInfo name="TableStyleMedium2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1316A8B9-D456-478E-9A8C-86613B3C920D}" name="Tableau1319344979" displayName="Tableau1319344979" ref="A51:L58" headerRowCount="0" totalsRowShown="0" headerRowDxfId="1014" dataDxfId="1013">
  <tableColumns count="12">
    <tableColumn id="1" xr3:uid="{84ED734D-5B6A-4266-B756-EEE39074A8BD}" name="Colonne1" dataDxfId="1012"/>
    <tableColumn id="3" xr3:uid="{9AB094F5-705A-4268-817A-B73D239627F5}" name="Colonne3" dataDxfId="1011"/>
    <tableColumn id="2" xr3:uid="{CD761829-AEEE-4467-A619-944442B70072}" name="Colonne2" dataDxfId="1010"/>
    <tableColumn id="4" xr3:uid="{DFAD1659-F3F4-421B-BA56-2163C8036427}" name="Colonne4" dataDxfId="1009"/>
    <tableColumn id="5" xr3:uid="{9A8C4714-D8D6-4D55-9BB5-49AC0F1C3AF8}" name="Colonne5" dataDxfId="1008"/>
    <tableColumn id="6" xr3:uid="{E8575EFD-3F31-4439-BF89-8F35521084CF}" name="Colonne6" dataDxfId="1007"/>
    <tableColumn id="7" xr3:uid="{EE273016-28E3-4FD0-9E21-35A16AD5E9C6}" name="Colonne7" dataDxfId="1006"/>
    <tableColumn id="8" xr3:uid="{C0F2EC4C-92F9-4F0E-9371-6AC20F82B795}" name="Colonne8" dataDxfId="1005"/>
    <tableColumn id="9" xr3:uid="{11554C44-2631-4779-8BFA-A626C660A8BC}" name="Colonne9" dataDxfId="1004">
      <calculatedColumnFormula>IF(F51&gt;H51,3,IF(H51&gt;F51,0,IF(ISBLANK(F51),0,IF(H51=F51,1,""))))</calculatedColumnFormula>
    </tableColumn>
    <tableColumn id="10" xr3:uid="{737F4D72-5F14-44E6-8B82-5410B2CC7935}" name="Colonne10" dataDxfId="1003">
      <calculatedColumnFormula>IF(F51&lt;H51,3,IF(H51&lt;F51,0,IF(ISBLANK(F51),0,IF(H51=F51,1,""))))</calculatedColumnFormula>
    </tableColumn>
    <tableColumn id="11" xr3:uid="{CF782917-5734-4058-A78B-6821F90E40BB}" name="Colonne11" dataDxfId="1002">
      <calculatedColumnFormula>IF(F51&gt;H51,"DOM",IF(F51&lt;H51,"EXT",IF(ISBLANK(F51),0,IF(F51=H51,"NUL",""))))</calculatedColumnFormula>
    </tableColumn>
    <tableColumn id="12" xr3:uid="{9253CA9A-9C46-466E-8BE0-4F32372D1E8F}" name="Colonne12" dataDxfId="1001">
      <calculatedColumnFormula>IF(ISBLANK(F51),0,IF(Fouéré!F51+H51+J51=Résultats!F51+H51+J51,5,IF(K51=Résultats!K51,3,0)))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ECF1D65A-C83B-4596-83B3-AE99978C5B02}" name="Tableau1420355080" displayName="Tableau1420355080" ref="A60:L63" headerRowCount="0" totalsRowShown="0" headerRowDxfId="1000" dataDxfId="999">
  <tableColumns count="12">
    <tableColumn id="1" xr3:uid="{FC6CA022-DFFB-4ED1-8244-ADE86467C570}" name="Colonne1" dataDxfId="998"/>
    <tableColumn id="3" xr3:uid="{E1A44B68-0123-484A-ADEB-EB9171E342E5}" name="Colonne3" dataDxfId="997"/>
    <tableColumn id="2" xr3:uid="{E6D44923-53EC-4AB7-ADA4-4F76678BEA92}" name="Colonne2" dataDxfId="996"/>
    <tableColumn id="4" xr3:uid="{1BED3671-9DA6-4035-B592-D7AC6F2A4D28}" name="Colonne4" dataDxfId="995"/>
    <tableColumn id="5" xr3:uid="{2D82C22F-19F1-4DD3-B5DF-F25BB0286E9B}" name="Colonne5" dataDxfId="994"/>
    <tableColumn id="6" xr3:uid="{2A9FA845-23B6-43BA-87BA-B48E7B5B33BD}" name="Colonne6" dataDxfId="993"/>
    <tableColumn id="7" xr3:uid="{FD6537FF-0A16-4B50-8EE2-AFBB736A32C7}" name="Colonne7" dataDxfId="992"/>
    <tableColumn id="8" xr3:uid="{D0539A82-FE0E-478D-8253-38C8E68A7F88}" name="Colonne8" dataDxfId="991"/>
    <tableColumn id="9" xr3:uid="{49CEC91B-670F-4CB2-B268-103B72AD31BF}" name="Colonne9" dataDxfId="990">
      <calculatedColumnFormula>IF(F60&gt;H60,3,IF(H60&gt;F60,0,IF(ISBLANK(F60),0,IF(H60=F60,1,""))))</calculatedColumnFormula>
    </tableColumn>
    <tableColumn id="10" xr3:uid="{87F577F2-BCB5-40CC-A10C-74397348C1FF}" name="Colonne10" dataDxfId="989">
      <calculatedColumnFormula>IF(F60&lt;H60,3,IF(H60&lt;F60,0,IF(ISBLANK(F60),0,IF(H60=F60,1,""))))</calculatedColumnFormula>
    </tableColumn>
    <tableColumn id="11" xr3:uid="{E0DC37DA-441A-4276-AB41-D58E0A1C1700}" name="Colonne11" dataDxfId="988">
      <calculatedColumnFormula>IF(F60&gt;H60,"DOM",IF(F60&lt;H60,"EXT",IF(ISBLANK(F60),0,IF(F60=H60,"NUL",""))))</calculatedColumnFormula>
    </tableColumn>
    <tableColumn id="12" xr3:uid="{E3FD5A4C-62B9-42B6-879D-F368634979CD}" name="Colonne12" dataDxfId="987">
      <calculatedColumnFormula>IF(ISBLANK(F60),0,IF(Fouéré!F60+H60+J60=Résultats!F60+H60+J60,7,IF(K60=Résultats!K60,5,0)))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1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1738AC41-AD1D-4AC2-9A1E-833128853A16}" name="Tableau1521365181" displayName="Tableau1521365181" ref="A65:L66" headerRowCount="0" totalsRowShown="0" headerRowDxfId="986" dataDxfId="985">
  <tableColumns count="12">
    <tableColumn id="1" xr3:uid="{5C2FF3F8-C6C8-47ED-AD52-A6412F684B94}" name="Colonne1" dataDxfId="984"/>
    <tableColumn id="2" xr3:uid="{4FB21BF3-7C34-45C4-A0F4-39D8CB395E6D}" name="Colonne2" dataDxfId="983"/>
    <tableColumn id="3" xr3:uid="{D43BA388-F801-4E88-AA1D-70CE9CD51977}" name="Colonne3" dataDxfId="982"/>
    <tableColumn id="4" xr3:uid="{ABDCC628-CE7B-48C3-9702-6748985C3F78}" name="Colonne4" dataDxfId="981"/>
    <tableColumn id="5" xr3:uid="{64D91F07-A85D-4C3F-8872-8C38B5EEB38A}" name="Colonne5" dataDxfId="980"/>
    <tableColumn id="6" xr3:uid="{1321DD6E-6C61-478B-B10C-884B80BCF48A}" name="Colonne6" dataDxfId="979"/>
    <tableColumn id="7" xr3:uid="{C6A5D973-170B-4DB3-99DA-958453DD6350}" name="Colonne7" dataDxfId="978"/>
    <tableColumn id="8" xr3:uid="{DDB4D22E-40AF-456B-BC7B-C8AEEFC9E9CB}" name="Colonne8" dataDxfId="977"/>
    <tableColumn id="9" xr3:uid="{CC84B7C5-D5A5-4026-81D9-7E7D27537964}" name="Colonne9" dataDxfId="976">
      <calculatedColumnFormula>IF(F65&gt;H65,3,IF(H65&gt;F65,0,IF(ISBLANK(F65),0,IF(H65=F65,1,""))))</calculatedColumnFormula>
    </tableColumn>
    <tableColumn id="10" xr3:uid="{51D406F5-F3B7-415E-ACCB-73B3041E9618}" name="Colonne10" dataDxfId="975">
      <calculatedColumnFormula>IF(F65&lt;H65,3,IF(H65&lt;F65,0,IF(ISBLANK(F65),0,IF(H65=F65,1,""))))</calculatedColumnFormula>
    </tableColumn>
    <tableColumn id="11" xr3:uid="{4C929134-9A35-4BB4-A623-630F23CFC148}" name="Colonne11" dataDxfId="974">
      <calculatedColumnFormula>IF(F65&gt;H65,"DOM",IF(F65&lt;H65,"EXT",IF(ISBLANK(F65),0,IF(F65=H65,"NUL",""))))</calculatedColumnFormula>
    </tableColumn>
    <tableColumn id="12" xr3:uid="{66C11CF7-3BA7-46B7-8A74-1993DABC4D89}" name="Colonne12" dataDxfId="973">
      <calculatedColumnFormula>IF(ISBLANK(F65),0,IF(Fouéré!F65+H65+J65=Résultats!F65+H65+J65,9,IF(K65=Résultats!K65,7,0)))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1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A1BF363-E0BF-43D1-98DA-A5C176EBBE8A}" name="Tableau1622375282" displayName="Tableau1622375282" ref="A68:L68" headerRowCount="0" totalsRowShown="0" headerRowDxfId="972" dataDxfId="971" tableBorderDxfId="970">
  <tableColumns count="12">
    <tableColumn id="1" xr3:uid="{EC040B72-10C8-47BE-B3EE-73CFEC35DBC8}" name="Colonne1" dataDxfId="969"/>
    <tableColumn id="2" xr3:uid="{4192E296-EF43-444D-B40F-BC84CC360FB7}" name="Colonne2" dataDxfId="968"/>
    <tableColumn id="3" xr3:uid="{223E07B0-CFED-4132-976B-0A5F4AA42257}" name="Colonne3" dataDxfId="967"/>
    <tableColumn id="4" xr3:uid="{FDBF2500-41F6-43D1-947F-D7B7D3E0A92E}" name="Colonne4" dataDxfId="966"/>
    <tableColumn id="5" xr3:uid="{355CB3D3-2BFA-41F4-96DE-A227AAD428F5}" name="Colonne5" dataDxfId="965"/>
    <tableColumn id="6" xr3:uid="{192ADBCD-AFA6-4090-9A6B-C0EFD03F15E0}" name="Colonne6" dataDxfId="964"/>
    <tableColumn id="7" xr3:uid="{9D3CF8E5-6948-4B2B-B140-ADEE5688245D}" name="Colonne7" dataDxfId="963"/>
    <tableColumn id="8" xr3:uid="{2C728BF5-55C9-4868-8F34-B4F4156C2CDC}" name="Colonne8" dataDxfId="962"/>
    <tableColumn id="9" xr3:uid="{DE575379-15AA-4D8E-86AB-A7538F8E6E5C}" name="Colonne9" dataDxfId="961">
      <calculatedColumnFormula>IF(F68&gt;H68,3,IF(H68&gt;F68,0,IF(ISBLANK(F68),0,IF(H68=F68,1,""))))</calculatedColumnFormula>
    </tableColumn>
    <tableColumn id="10" xr3:uid="{D422BE5F-C288-4347-8623-0A97BD798444}" name="Colonne10" dataDxfId="960">
      <calculatedColumnFormula>IF(F68&lt;H68,3,IF(H68&lt;F68,0,IF(ISBLANK(F68),0,IF(H68=F68,1,""))))</calculatedColumnFormula>
    </tableColumn>
    <tableColumn id="11" xr3:uid="{9E117567-34BE-453F-A433-BC16377AA0D2}" name="Colonne11" dataDxfId="959">
      <calculatedColumnFormula>IF(F68&gt;H68,"DOM",IF(F68&lt;H68,"EXT",IF(ISBLANK(F68),0,IF(F68=H68,"NUL",""))))</calculatedColumnFormula>
    </tableColumn>
    <tableColumn id="12" xr3:uid="{14EA1E4A-899F-4FDA-8E3D-5C5E9752989A}" name="Colonne12" dataDxfId="958">
      <calculatedColumnFormula>IF(ISBLANK(F68),0,IF(Fouéré!F68+H68+J68=Résultats!F68+H68+J68,10,IF(K68=Résultats!K68,8,0)))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1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9FFACAE8-D94D-4EAB-AF04-D2CBE7B2BD06}" name="Tableau1723385383" displayName="Tableau1723385383" ref="A70:L70" headerRowCount="0" totalsRowShown="0" headerRowDxfId="957" dataDxfId="956" tableBorderDxfId="955">
  <tableColumns count="12">
    <tableColumn id="1" xr3:uid="{AF018861-74A1-4FC4-A532-07D020145939}" name="Colonne1" dataDxfId="954"/>
    <tableColumn id="2" xr3:uid="{F3C34BF5-99A4-4A2E-8B20-8CE5B5E66977}" name="Colonne2" dataDxfId="953"/>
    <tableColumn id="3" xr3:uid="{32B7A771-5B89-4D19-AA63-55C438B44432}" name="Colonne3" dataDxfId="952"/>
    <tableColumn id="4" xr3:uid="{FA354C37-7054-4ABD-9ED9-5ED4D8C06288}" name="Colonne4" dataDxfId="951"/>
    <tableColumn id="5" xr3:uid="{6EA6C8A2-E844-4807-86E4-BCAE61D1A39C}" name="Colonne5" dataDxfId="950"/>
    <tableColumn id="6" xr3:uid="{9A9D6BCF-A7DB-4F25-80B0-1214877FEFF3}" name="Colonne6" dataDxfId="949"/>
    <tableColumn id="7" xr3:uid="{4E235386-9068-49D9-8A24-F805F27AE865}" name="Colonne7" dataDxfId="948"/>
    <tableColumn id="8" xr3:uid="{53A68A30-3ED8-4E54-8002-55F34CC27262}" name="Colonne8" dataDxfId="947"/>
    <tableColumn id="9" xr3:uid="{C3767F49-B2D9-471A-8C10-0D743F4E9236}" name="Colonne9" dataDxfId="946">
      <calculatedColumnFormula>IF(F70&gt;H70,3,IF(H70&gt;F70,0,IF(ISBLANK(F70),0,IF(H70=F70,1,""))))</calculatedColumnFormula>
    </tableColumn>
    <tableColumn id="10" xr3:uid="{C9596771-BB07-4B7E-AB27-746B4B67A500}" name="Colonne10" dataDxfId="945">
      <calculatedColumnFormula>IF(F70&lt;H70,3,IF(H70&lt;F70,0,IF(ISBLANK(F70),0,IF(H70=F70,1,""))))</calculatedColumnFormula>
    </tableColumn>
    <tableColumn id="11" xr3:uid="{90020838-5290-458C-A913-7B4EAA153A87}" name="Colonne11" dataDxfId="944">
      <calculatedColumnFormula>IF(F70&gt;H70,"DOM",IF(F70&lt;H70,"EXT",IF(ISBLANK(F70),0,IF(F70=H70,"NUL",""))))</calculatedColumnFormula>
    </tableColumn>
    <tableColumn id="12" xr3:uid="{E90EF27F-A5EA-416C-AA8E-F606FBF25DE8}" name="Colonne12" dataDxfId="943">
      <calculatedColumnFormula>IF(ISBLANK(F70),0,IF(Fouéré!F70+H70+J70=Résultats!F70+H70+J70,11,IF(K70=Résultats!K70,9,0)))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1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CCEBE671-D0E2-4929-A9AF-B35324C35C9B}" name="Tableau4395484" displayName="Tableau4395484" ref="N1:P5" totalsRowShown="0" headerRowDxfId="942" dataDxfId="941">
  <autoFilter ref="N1:P5" xr:uid="{ED2FAEA8-BC2F-4EA6-B94B-CBFCEB419BAE}"/>
  <tableColumns count="3">
    <tableColumn id="1" xr3:uid="{CC385DB6-6A87-453F-9501-80C8AA78EF22}" name="Poule A" dataDxfId="940"/>
    <tableColumn id="2" xr3:uid="{9A780054-E07E-4847-A418-23398AA11E41}" name="Team" dataDxfId="939"/>
    <tableColumn id="3" xr3:uid="{79B6BC64-A84D-4BE2-8B76-EF4D29A5C65A}" name="PTS" dataDxfId="938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2D9BC07-A9BB-4A0E-A8D9-F1434014ADA1}" name="Tableau15" displayName="Tableau15" ref="A65:K66" headerRowCount="0" totalsRowShown="0" headerRowDxfId="1980" dataDxfId="1979">
  <tableColumns count="11">
    <tableColumn id="1" xr3:uid="{8FF154FE-FDFF-4DD7-9D09-5CAACAEC6EC0}" name="Colonne1" dataDxfId="1978"/>
    <tableColumn id="2" xr3:uid="{F3FA4014-12A9-49F4-8B9A-39821FA1C634}" name="Colonne2" dataDxfId="1977"/>
    <tableColumn id="3" xr3:uid="{5643F107-F075-409F-9FA5-816B345D0A43}" name="Colonne3" dataDxfId="1976"/>
    <tableColumn id="4" xr3:uid="{42F11EE0-3CD3-4556-BB25-19F7B6B0E813}" name="Colonne4" dataDxfId="1975"/>
    <tableColumn id="5" xr3:uid="{56E1DDA9-085C-4A19-8165-9E70B78825BF}" name="Colonne5" dataDxfId="1974"/>
    <tableColumn id="6" xr3:uid="{E7B7AFB0-F383-4DC0-8EF9-58B779BAA5FD}" name="Colonne6" dataDxfId="1973"/>
    <tableColumn id="7" xr3:uid="{BE6ECE55-FEAE-427E-92F3-6F1769357F89}" name="Colonne7" dataDxfId="1972"/>
    <tableColumn id="8" xr3:uid="{F0DF7D32-E4BF-4243-B211-75D577D15BA8}" name="Colonne8" dataDxfId="1971"/>
    <tableColumn id="9" xr3:uid="{28B97456-80F3-44A2-8AD3-984FC2023721}" name="Colonne9" dataDxfId="1970">
      <calculatedColumnFormula>IF(F65&gt;H65,3,IF(H65&gt;F65,0,IF(ISBLANK(F65),0,IF(H65=F65,1,""))))</calculatedColumnFormula>
    </tableColumn>
    <tableColumn id="10" xr3:uid="{872D64EC-9D7E-4D1C-AD22-553E8C6835C4}" name="Colonne10" dataDxfId="1969">
      <calculatedColumnFormula>IF(F65&lt;H65,3,IF(H65&lt;F65,0,IF(ISBLANK(F65),0,IF(H65=F65,1,""))))</calculatedColumnFormula>
    </tableColumn>
    <tableColumn id="11" xr3:uid="{383F5B9E-A01F-477B-880B-A6C7C36A589D}" name="Colonne11" dataDxfId="1968">
      <calculatedColumnFormula>IF(F65&gt;H65,"DOM",IF(F65&lt;H65,"EXT",IF(ISBLANK(F65),0,IF(F65=H65,"NUL",""))))</calculatedColumnFormula>
    </tableColumn>
  </tableColumns>
  <tableStyleInfo name="TableStyleMedium15" showFirstColumn="0" showLastColumn="0" showRowStripes="1" showColumnStripes="0"/>
</table>
</file>

<file path=xl/tables/table1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DBC7C4A0-2850-407D-9C19-B073BF8E18ED}" name="Tableau5405585" displayName="Tableau5405585" ref="N7:P11" totalsRowShown="0" headerRowDxfId="937" dataDxfId="936">
  <autoFilter ref="N7:P11" xr:uid="{681CA452-FA01-4718-947F-435BC79E9B14}"/>
  <tableColumns count="3">
    <tableColumn id="1" xr3:uid="{1EDC2948-F940-4E14-B9BC-B80C4B5B2B46}" name="Poule B" dataDxfId="935"/>
    <tableColumn id="2" xr3:uid="{6EDC7B86-5334-4B44-A5F3-AE6DB8DAEF3B}" name="Team" dataDxfId="934"/>
    <tableColumn id="3" xr3:uid="{5076CF5C-B69C-4238-A8C2-9B21DBB50124}" name="Colonne1" dataDxfId="933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1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392C9AA5-933A-4EB3-BDAD-67D0EEE060F9}" name="Tableau7415686" displayName="Tableau7415686" ref="N19:P23" totalsRowShown="0" headerRowDxfId="932" dataDxfId="931">
  <autoFilter ref="N19:P23" xr:uid="{511316ED-E4CA-482D-963D-C86B181E0FE3}"/>
  <tableColumns count="3">
    <tableColumn id="1" xr3:uid="{A396C797-5697-470E-8634-365E2A842098}" name="Poule D" dataDxfId="930"/>
    <tableColumn id="2" xr3:uid="{F74B48AA-037E-4CBD-AF16-EB5E85EB5A4A}" name="Team" dataDxfId="929"/>
    <tableColumn id="3" xr3:uid="{185C421A-BC67-4B88-A35B-8DF8A265C3EF}" name="Colonne1" dataDxfId="928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1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A3DFD762-860A-4A49-8D0B-458E8F92895F}" name="Tableau9425787" displayName="Tableau9425787" ref="N31:P35" totalsRowShown="0" headerRowDxfId="927" dataDxfId="926">
  <autoFilter ref="N31:P35" xr:uid="{A6AA5FD2-24F1-4277-9569-A9CA84986F88}"/>
  <tableColumns count="3">
    <tableColumn id="1" xr3:uid="{EC8FE26E-60FA-4733-BE49-3646D93E6745}" name="Poule F" dataDxfId="925"/>
    <tableColumn id="2" xr3:uid="{AB0C1C9B-3B04-4FC0-90BA-88873B4FABFE}" name="Team" dataDxfId="924"/>
    <tableColumn id="3" xr3:uid="{BAB35E4B-69C2-4F08-8B70-C07B0FB98093}" name="Colonne1" dataDxfId="923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1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49D83A51-C2BA-4E31-9B8A-8C22721232A6}" name="Tableau8435888" displayName="Tableau8435888" ref="N25:P29" totalsRowShown="0" headerRowDxfId="922" dataDxfId="921">
  <autoFilter ref="N25:P29" xr:uid="{ABD0421A-6C82-4D5A-BD93-6E5E11BEB4E2}"/>
  <tableColumns count="3">
    <tableColumn id="1" xr3:uid="{77D0A747-347B-4527-BA53-AD558E244595}" name="Poule E" dataDxfId="920"/>
    <tableColumn id="2" xr3:uid="{D01EA114-7674-403B-ACBB-18975F28F9AE}" name="Team" dataDxfId="919"/>
    <tableColumn id="3" xr3:uid="{38D6C309-8E7F-4142-B775-730DC73EEC2C}" name="Colonne1" dataDxfId="918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1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19463E7-A87B-41FF-8E10-0FC59502CB9C}" name="Tableau10445989" displayName="Tableau10445989" ref="N37:P41" totalsRowShown="0" headerRowDxfId="917" dataDxfId="916">
  <autoFilter ref="N37:P41" xr:uid="{34A751F2-6C2F-49B7-9D13-35110F1B400E}"/>
  <tableColumns count="3">
    <tableColumn id="1" xr3:uid="{987517C0-7687-4DBA-877F-63CA3A4E2CB7}" name="Poule G" dataDxfId="915"/>
    <tableColumn id="2" xr3:uid="{1B5E7992-8B85-46A4-A9D9-7696C1452B31}" name="Team" dataDxfId="914"/>
    <tableColumn id="3" xr3:uid="{F4324018-3C94-490D-8DDD-F2F9B65B2F01}" name="Colonne1" dataDxfId="913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1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47C3B12-1C8A-4428-928E-C18717458535}" name="Tableau11456090" displayName="Tableau11456090" ref="N43:P47" totalsRowShown="0" headerRowDxfId="912" dataDxfId="911">
  <autoFilter ref="N43:P47" xr:uid="{87F9AAB1-39DE-4DE1-8A41-8F44AA361012}"/>
  <tableColumns count="3">
    <tableColumn id="1" xr3:uid="{68A8FA04-EAC1-4F7D-851E-E55AB0472B3B}" name="Poule H" dataDxfId="910"/>
    <tableColumn id="2" xr3:uid="{2F5543CE-EDEC-4351-951B-4419D2852A27}" name="Team" dataDxfId="909"/>
    <tableColumn id="3" xr3:uid="{84C3C123-208F-4085-8DC9-8E559F549F27}" name="Colonne1" dataDxfId="908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1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B6A63116-9452-4536-916E-8183A1A84244}" name="Tableau632466191" displayName="Tableau632466191" ref="N13:P17" totalsRowShown="0" headerRowDxfId="907" dataDxfId="906">
  <autoFilter ref="N13:P17" xr:uid="{CC29A40F-3D80-4523-8653-0C0CE43D0811}"/>
  <tableColumns count="3">
    <tableColumn id="1" xr3:uid="{CA7E893D-7DE6-4414-A7F6-B2C056D0CC24}" name="Poule C" dataDxfId="905"/>
    <tableColumn id="2" xr3:uid="{1B0C2837-FB03-413D-B618-72E431A397F7}" name="Team" dataDxfId="904"/>
    <tableColumn id="3" xr3:uid="{C6C4D0E5-D827-4AC5-8AEC-6AFC2B9D9410}" name="Colonne1" dataDxfId="903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1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4BA49C19-73FB-4D14-BB3D-FA7CB0F63C36}" name="Tableau112264777152" displayName="Tableau112264777152" ref="B1:L49" totalsRowShown="0" headerRowDxfId="902" dataDxfId="901">
  <autoFilter ref="B1:L49" xr:uid="{30C82DEA-0164-40B9-A781-D5B0A9F4F63C}"/>
  <tableColumns count="11">
    <tableColumn id="1" xr3:uid="{4D29DF2A-C5F1-4069-BB5D-62FF4DF51989}" name="Heure" dataDxfId="900"/>
    <tableColumn id="2" xr3:uid="{5B812294-F25C-4212-A7DF-78B87D53B8D9}" name="Match" dataDxfId="899"/>
    <tableColumn id="3" xr3:uid="{9900D1C4-ABD2-4F56-947A-674D9A3368FE}" name="Groupe " dataDxfId="898"/>
    <tableColumn id="4" xr3:uid="{A19B9273-9C11-4F55-9436-810150997E65}" name="Team A" dataDxfId="897"/>
    <tableColumn id="5" xr3:uid="{1288CA67-3025-4B35-A5EB-90E1FE3A9CA0}" name="1" dataDxfId="896"/>
    <tableColumn id="6" xr3:uid="{89722A46-B326-41B5-866E-AB2D524C83D0}" name="Team B" dataDxfId="895"/>
    <tableColumn id="7" xr3:uid="{92BFC90D-133A-416E-94DA-D8EDD9087A58}" name="2" dataDxfId="894"/>
    <tableColumn id="8" xr3:uid="{2F93DA56-FA42-4475-B3A1-A7AE96E49739}" name="3" dataDxfId="893">
      <calculatedColumnFormula>IF(F2&gt;H2,3,IF(H2&gt;F2,0,IF(ISBLANK(F2),0,IF(H2=F2,1,""))))</calculatedColumnFormula>
    </tableColumn>
    <tableColumn id="9" xr3:uid="{D65CE4B3-A96B-43CE-8083-C977F57E7EFD}" name="4" dataDxfId="892">
      <calculatedColumnFormula>IF(F2&lt;H2,3,IF(H2&lt;F2,0,IF(ISBLANK(F2),0,IF(H2=F2,1,""))))</calculatedColumnFormula>
    </tableColumn>
    <tableColumn id="12" xr3:uid="{F7D65EFD-5E65-4E09-8026-1D188743F1B6}" name="Colonne1" dataDxfId="891">
      <calculatedColumnFormula>IF(F2&gt;H2,"DOM",IF(F2&lt;H2,"EXT",IF(ISBLANK(F2),0,IF(F2=H2,"NUL",""))))</calculatedColumnFormula>
    </tableColumn>
    <tableColumn id="10" xr3:uid="{FA14AA2E-C496-4C18-8944-218B4C800DB5}" name="PTS" dataDxfId="890">
      <calculatedColumnFormula>IF(ISBLANK(F2),0,IF(Chirac!F2+H2+J2=Résultats!F2+H2+J2,3,IF(K2=Résultats!K2,1,0)))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1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2B308842-20CF-4869-B961-7DC6B7574ACA}" name="Tableau213334878153" displayName="Tableau213334878153" ref="A1:A49" totalsRowShown="0" headerRowDxfId="889" dataDxfId="888" tableBorderDxfId="887">
  <autoFilter ref="A1:A49" xr:uid="{50F4578F-45D9-4145-8722-71995B9CC935}"/>
  <tableColumns count="1">
    <tableColumn id="1" xr3:uid="{B67CBE9B-A96C-4785-9B69-23EBCCBD2FD0}" name="Date" dataDxfId="886"/>
  </tableColumns>
  <tableStyleInfo name="TableStyleMedium2" showFirstColumn="0" showLastColumn="0" showRowStripes="1" showColumnStripes="0"/>
</table>
</file>

<file path=xl/tables/table1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DEAA05AC-0A09-4F05-9106-61293B331113}" name="Tableau1319344979154" displayName="Tableau1319344979154" ref="A51:L58" headerRowCount="0" totalsRowShown="0" headerRowDxfId="885" dataDxfId="884">
  <tableColumns count="12">
    <tableColumn id="1" xr3:uid="{CA2ED240-C848-4CB8-ADFD-967CFA4432AD}" name="Colonne1" dataDxfId="883"/>
    <tableColumn id="3" xr3:uid="{5441C0F3-7617-48CE-9BB0-9A2F75E942A2}" name="Colonne3" dataDxfId="882"/>
    <tableColumn id="2" xr3:uid="{FC1B4BC7-0C24-44F4-BF48-821946769824}" name="Colonne2" dataDxfId="881"/>
    <tableColumn id="4" xr3:uid="{64F6F7DC-FDB5-4476-ADEB-F0D00B8F4202}" name="Colonne4" dataDxfId="880"/>
    <tableColumn id="5" xr3:uid="{63AD80A3-BA3D-4885-8617-18371DF62C56}" name="Colonne5" dataDxfId="879"/>
    <tableColumn id="6" xr3:uid="{767CA425-DA04-4B23-9C90-9B736F087D95}" name="Colonne6" dataDxfId="878"/>
    <tableColumn id="7" xr3:uid="{331DC11A-C50C-4427-9B6E-E7853C54645C}" name="Colonne7" dataDxfId="877"/>
    <tableColumn id="8" xr3:uid="{97220508-EBF1-437E-9421-52BCF214719B}" name="Colonne8" dataDxfId="876"/>
    <tableColumn id="9" xr3:uid="{A59A08A3-1E4C-413C-9463-AB89BF8BB6EE}" name="Colonne9" dataDxfId="875">
      <calculatedColumnFormula>IF(F51&gt;H51,3,IF(H51&gt;F51,0,IF(ISBLANK(F51),0,IF(H51=F51,1,""))))</calculatedColumnFormula>
    </tableColumn>
    <tableColumn id="10" xr3:uid="{D1B37752-C1B8-4425-9883-19723431E360}" name="Colonne10" dataDxfId="874">
      <calculatedColumnFormula>IF(F51&lt;H51,3,IF(H51&lt;F51,0,IF(ISBLANK(F51),0,IF(H51=F51,1,""))))</calculatedColumnFormula>
    </tableColumn>
    <tableColumn id="11" xr3:uid="{8A99F28E-CC1C-4A05-9126-7FD44DA98A62}" name="Colonne11" dataDxfId="873">
      <calculatedColumnFormula>IF(F51&gt;H51,"DOM",IF(F51&lt;H51,"EXT",IF(ISBLANK(F51),0,IF(F51=H51,"NUL",""))))</calculatedColumnFormula>
    </tableColumn>
    <tableColumn id="12" xr3:uid="{55B19C2A-8EFB-49CC-B201-E3FF75867483}" name="Colonne12" dataDxfId="872">
      <calculatedColumnFormula>IF(ISBLANK(F51),0,IF(Chirac!F51+H51+J51=Résultats!F51+H51+J51,5,IF(K51=Résultats!K51,3,0)))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A96DBC3-8075-4E59-8F94-21661028DF5C}" name="Tableau16" displayName="Tableau16" ref="A68:K68" headerRowCount="0" totalsRowShown="0" headerRowDxfId="1967" dataDxfId="1966" tableBorderDxfId="1965">
  <tableColumns count="11">
    <tableColumn id="1" xr3:uid="{226CECD9-CDFD-4944-BFC6-CC921D1FFF39}" name="Colonne1" dataDxfId="1964"/>
    <tableColumn id="2" xr3:uid="{F158BB77-90E2-43BF-A600-A19F1E50637F}" name="Colonne2" dataDxfId="1963"/>
    <tableColumn id="3" xr3:uid="{F006BC79-ED04-4820-8C87-968068E56F41}" name="Colonne3" dataDxfId="1962"/>
    <tableColumn id="4" xr3:uid="{D8AB7F83-6D53-46C3-B8A9-0A5774085345}" name="Colonne4" dataDxfId="1961"/>
    <tableColumn id="5" xr3:uid="{024A468A-7511-475F-8522-F04F6D9B9E8B}" name="Colonne5" dataDxfId="1960"/>
    <tableColumn id="6" xr3:uid="{8CC80921-84BA-499D-8163-43B34E4E9351}" name="Colonne6" dataDxfId="1959"/>
    <tableColumn id="7" xr3:uid="{E2583BAD-5548-470E-A58B-ACCBAB9A2EC7}" name="Colonne7" dataDxfId="1958"/>
    <tableColumn id="8" xr3:uid="{0E9791E5-8742-4A5B-B227-C3F7642B733E}" name="Colonne8" dataDxfId="1957"/>
    <tableColumn id="9" xr3:uid="{5096C3AD-4500-4B2F-8B49-CCAC12DFBF3A}" name="Colonne9" dataDxfId="1956">
      <calculatedColumnFormula>IF(F68&gt;H68,3,IF(H68&gt;F68,0,IF(ISBLANK(F68),0,IF(H68=F68,1,""))))</calculatedColumnFormula>
    </tableColumn>
    <tableColumn id="10" xr3:uid="{3FFCC7D1-AB8C-4195-9FFF-5CCB3B7F5EEF}" name="Colonne10" dataDxfId="1955">
      <calculatedColumnFormula>IF(F68&lt;H68,3,IF(H68&lt;F68,0,IF(ISBLANK(F68),0,IF(H68=F68,1,""))))</calculatedColumnFormula>
    </tableColumn>
    <tableColumn id="11" xr3:uid="{1787C19C-FC61-448F-A17A-B143D1AF0690}" name="Colonne11" dataDxfId="1954">
      <calculatedColumnFormula>IF(F68&gt;H68,"DOM",IF(F68&lt;H68,"EXT",IF(ISBLANK(F68),0,IF(F68=H68,"NUL",""))))</calculatedColumnFormula>
    </tableColumn>
  </tableColumns>
  <tableStyleInfo name="Style de tableau 2" showFirstColumn="0" showLastColumn="0" showRowStripes="1" showColumnStripes="0"/>
</table>
</file>

<file path=xl/tables/table1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1B5C07F3-9EA0-4EDB-ACE5-90706E0D621F}" name="Tableau1420355080155" displayName="Tableau1420355080155" ref="A60:L63" headerRowCount="0" totalsRowShown="0" headerRowDxfId="871" dataDxfId="870">
  <tableColumns count="12">
    <tableColumn id="1" xr3:uid="{2D7265D3-CCD6-4FB3-B0BB-25CB7C7AC61C}" name="Colonne1" dataDxfId="869"/>
    <tableColumn id="3" xr3:uid="{BE49082D-2CEB-4DDA-8B2D-D346D30203C1}" name="Colonne3" dataDxfId="868"/>
    <tableColumn id="2" xr3:uid="{DAB209DF-17DD-4312-A0C5-A7D2BDAD02BA}" name="Colonne2" dataDxfId="867"/>
    <tableColumn id="4" xr3:uid="{A7B1776A-ED0B-416B-B48C-2EB363309739}" name="Colonne4" dataDxfId="866"/>
    <tableColumn id="5" xr3:uid="{F5CFF90D-5741-4BEF-AC0D-57AE52BDF9A1}" name="Colonne5" dataDxfId="865"/>
    <tableColumn id="6" xr3:uid="{3AB24441-4484-41CB-9D11-D9EB75146A47}" name="Colonne6" dataDxfId="864"/>
    <tableColumn id="7" xr3:uid="{070C8C17-5890-45CF-97BF-A161C5031937}" name="Colonne7" dataDxfId="863"/>
    <tableColumn id="8" xr3:uid="{8569B51C-9C19-465B-AA89-82B631787E7D}" name="Colonne8" dataDxfId="862"/>
    <tableColumn id="9" xr3:uid="{886C48EF-34CE-48FB-B3B2-9354C00BADAB}" name="Colonne9" dataDxfId="861">
      <calculatedColumnFormula>IF(F60&gt;H60,3,IF(H60&gt;F60,0,IF(ISBLANK(F60),0,IF(H60=F60,1,""))))</calculatedColumnFormula>
    </tableColumn>
    <tableColumn id="10" xr3:uid="{425C817C-C786-4299-B0BB-F256E1F525A2}" name="Colonne10" dataDxfId="860">
      <calculatedColumnFormula>IF(F60&lt;H60,3,IF(H60&lt;F60,0,IF(ISBLANK(F60),0,IF(H60=F60,1,""))))</calculatedColumnFormula>
    </tableColumn>
    <tableColumn id="11" xr3:uid="{B5CF9C02-ACCD-4D0C-A0D3-BB693F340C53}" name="Colonne11" dataDxfId="859">
      <calculatedColumnFormula>IF(F60&gt;H60,"DOM",IF(F60&lt;H60,"EXT",IF(ISBLANK(F60),0,IF(F60=H60,"NUL",""))))</calculatedColumnFormula>
    </tableColumn>
    <tableColumn id="12" xr3:uid="{CA6DE506-8C28-46EB-A46F-261496B25443}" name="Colonne12" dataDxfId="858">
      <calculatedColumnFormula>IF(ISBLANK(F60),0,IF(Chirac!F60+H60+J60=Résultats!F60+H60+J60,7,IF(K60=Résultats!K60,5,0)))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1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E91E4166-ABE9-4813-A142-907BD7429974}" name="Tableau1521365181156" displayName="Tableau1521365181156" ref="A65:L66" headerRowCount="0" totalsRowShown="0" headerRowDxfId="857" dataDxfId="856">
  <tableColumns count="12">
    <tableColumn id="1" xr3:uid="{5DA68BB8-3902-4B35-9A1B-EC966743ABFA}" name="Colonne1" dataDxfId="855"/>
    <tableColumn id="2" xr3:uid="{23E5D384-FCB8-4C32-961B-6211C6C7495F}" name="Colonne2" dataDxfId="854"/>
    <tableColumn id="3" xr3:uid="{82972F5F-D68A-4165-895F-EDD87E3E9AEF}" name="Colonne3" dataDxfId="853"/>
    <tableColumn id="4" xr3:uid="{29BB2CB4-D92B-4301-B3C3-C6BB3551B5EF}" name="Colonne4" dataDxfId="852"/>
    <tableColumn id="5" xr3:uid="{8C88AB82-3F2C-4692-8603-EBCA20C4C280}" name="Colonne5" dataDxfId="851"/>
    <tableColumn id="6" xr3:uid="{E04F0708-1FD6-49A0-8140-8BFAF44D7F1F}" name="Colonne6" dataDxfId="850"/>
    <tableColumn id="7" xr3:uid="{5C1D196F-7D31-4109-99D6-02E04511D388}" name="Colonne7" dataDxfId="849"/>
    <tableColumn id="8" xr3:uid="{F81B40C2-A802-49E1-81A7-15048C0D17E1}" name="Colonne8" dataDxfId="848"/>
    <tableColumn id="9" xr3:uid="{D945B0A2-8ECB-434D-A5B3-7FC785EF77E2}" name="Colonne9" dataDxfId="847">
      <calculatedColumnFormula>IF(F65&gt;H65,3,IF(H65&gt;F65,0,IF(ISBLANK(F65),0,IF(H65=F65,1,""))))</calculatedColumnFormula>
    </tableColumn>
    <tableColumn id="10" xr3:uid="{E43BE422-852D-45AD-AF2C-23F724B3A72F}" name="Colonne10" dataDxfId="846">
      <calculatedColumnFormula>IF(F65&lt;H65,3,IF(H65&lt;F65,0,IF(ISBLANK(F65),0,IF(H65=F65,1,""))))</calculatedColumnFormula>
    </tableColumn>
    <tableColumn id="11" xr3:uid="{0F2AA62E-4EAB-4896-9AF2-59BB3E8ADE97}" name="Colonne11" dataDxfId="845">
      <calculatedColumnFormula>IF(F65&gt;H65,"DOM",IF(F65&lt;H65,"EXT",IF(ISBLANK(F65),0,IF(F65=H65,"NUL",""))))</calculatedColumnFormula>
    </tableColumn>
    <tableColumn id="12" xr3:uid="{5BF374E0-8DC2-4F4E-907E-C5398C3ABA4B}" name="Colonne12" dataDxfId="844">
      <calculatedColumnFormula>IF(ISBLANK(F65),0,IF(Chirac!F65+H65+J65=Résultats!F65+H65+J65,9,IF(K65=Résultats!K65,7,0)))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1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42DB214B-69E5-45A5-8376-2952F7D75621}" name="Tableau1622375282157" displayName="Tableau1622375282157" ref="A68:L68" headerRowCount="0" totalsRowShown="0" headerRowDxfId="843" dataDxfId="842" tableBorderDxfId="841">
  <tableColumns count="12">
    <tableColumn id="1" xr3:uid="{45CAAE93-9032-42A4-AB68-E3194992F4A4}" name="Colonne1" dataDxfId="840"/>
    <tableColumn id="2" xr3:uid="{E6A94000-FF03-40BC-A7A3-EBE230B8EE79}" name="Colonne2" dataDxfId="839"/>
    <tableColumn id="3" xr3:uid="{BBE3A693-C54F-462D-BD43-44C1C75F66C2}" name="Colonne3" dataDxfId="838"/>
    <tableColumn id="4" xr3:uid="{D8495D5E-AC98-470D-B759-A1D633B17B34}" name="Colonne4" dataDxfId="837"/>
    <tableColumn id="5" xr3:uid="{269190E5-7855-4131-86A5-670F745B9C6B}" name="Colonne5" dataDxfId="836"/>
    <tableColumn id="6" xr3:uid="{C62B5112-46C2-40ED-9E6B-21523AB3D7F7}" name="Colonne6" dataDxfId="835"/>
    <tableColumn id="7" xr3:uid="{E58FC9EF-CC78-4709-B9AF-EA53484EED78}" name="Colonne7" dataDxfId="834"/>
    <tableColumn id="8" xr3:uid="{9F2A9AEA-CAFD-4AD4-8A1F-0FAEFF996C61}" name="Colonne8" dataDxfId="833"/>
    <tableColumn id="9" xr3:uid="{1CB1CD7D-F284-49F5-B5EC-FE66950096A8}" name="Colonne9" dataDxfId="832">
      <calculatedColumnFormula>IF(F68&gt;H68,3,IF(H68&gt;F68,0,IF(ISBLANK(F68),0,IF(H68=F68,1,""))))</calculatedColumnFormula>
    </tableColumn>
    <tableColumn id="10" xr3:uid="{25B716B4-DF43-4E27-8566-3D9D2858640F}" name="Colonne10" dataDxfId="831">
      <calculatedColumnFormula>IF(F68&lt;H68,3,IF(H68&lt;F68,0,IF(ISBLANK(F68),0,IF(H68=F68,1,""))))</calculatedColumnFormula>
    </tableColumn>
    <tableColumn id="11" xr3:uid="{F92825D6-34CA-406F-853D-7C95CAE725F2}" name="Colonne11" dataDxfId="830">
      <calculatedColumnFormula>IF(F68&gt;H68,"DOM",IF(F68&lt;H68,"EXT",IF(ISBLANK(F68),0,IF(F68=H68,"NUL",""))))</calculatedColumnFormula>
    </tableColumn>
    <tableColumn id="12" xr3:uid="{9930B13C-FEEA-4BDD-ADEF-A683B2D16823}" name="Colonne12" dataDxfId="829">
      <calculatedColumnFormula>IF(ISBLANK(F68),0,IF(Chirac!F68+H68+J68=Résultats!F68+H68+J68,10,IF(K68=Résultats!K68,8,0)))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1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0B510415-FC6A-48AB-A12B-DEC0E3CF53AA}" name="Tableau1723385383158" displayName="Tableau1723385383158" ref="A70:L70" headerRowCount="0" totalsRowShown="0" headerRowDxfId="828" dataDxfId="827" tableBorderDxfId="826">
  <tableColumns count="12">
    <tableColumn id="1" xr3:uid="{F8A7701D-CB29-4233-ACEC-D12F40BE49D0}" name="Colonne1" dataDxfId="825"/>
    <tableColumn id="2" xr3:uid="{2B957680-6056-4CE8-A076-9494A6CE74DC}" name="Colonne2" dataDxfId="824"/>
    <tableColumn id="3" xr3:uid="{77278435-CD3F-4DDE-8B4A-CA09D803F213}" name="Colonne3" dataDxfId="823"/>
    <tableColumn id="4" xr3:uid="{D285BF59-5207-4FB2-A040-9D4085DD39AB}" name="Colonne4" dataDxfId="822"/>
    <tableColumn id="5" xr3:uid="{482430A3-9AA4-48C7-B216-53A8FE9D28A1}" name="Colonne5" dataDxfId="821"/>
    <tableColumn id="6" xr3:uid="{0E332CBB-AFE3-429A-AD72-C68F57DA41F0}" name="Colonne6" dataDxfId="820"/>
    <tableColumn id="7" xr3:uid="{BE47CC0F-79DA-4AB3-814C-132EF3779DB6}" name="Colonne7" dataDxfId="819"/>
    <tableColumn id="8" xr3:uid="{061D3B76-A0E8-464C-9660-B055181576C9}" name="Colonne8" dataDxfId="818"/>
    <tableColumn id="9" xr3:uid="{6A5A9620-AB48-4415-98CB-51C191301B0A}" name="Colonne9" dataDxfId="817">
      <calculatedColumnFormula>IF(F70&gt;H70,3,IF(H70&gt;F70,0,IF(ISBLANK(F70),0,IF(H70=F70,1,""))))</calculatedColumnFormula>
    </tableColumn>
    <tableColumn id="10" xr3:uid="{BB3923B2-BDC5-42E2-B285-5AF55A3691DE}" name="Colonne10" dataDxfId="816">
      <calculatedColumnFormula>IF(F70&lt;H70,3,IF(H70&lt;F70,0,IF(ISBLANK(F70),0,IF(H70=F70,1,""))))</calculatedColumnFormula>
    </tableColumn>
    <tableColumn id="11" xr3:uid="{53DBB6D6-2819-41E8-B612-59A2664F28E7}" name="Colonne11" dataDxfId="815">
      <calculatedColumnFormula>IF(F70&gt;H70,"DOM",IF(F70&lt;H70,"EXT",IF(ISBLANK(F70),0,IF(F70=H70,"NUL",""))))</calculatedColumnFormula>
    </tableColumn>
    <tableColumn id="12" xr3:uid="{23C38C15-117D-435B-BC00-CCF0B869F146}" name="Colonne12" dataDxfId="814">
      <calculatedColumnFormula>IF(ISBLANK(F70),0,IF(Chirac!F70+H70+J70=Résultats!F70+H70+J70,11,IF(K70=Résultats!K70,9,0)))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1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1EFBC4C5-D0D1-4D65-A952-5E68E91B6DCB}" name="Tableau4395484159" displayName="Tableau4395484159" ref="N1:P5" totalsRowShown="0" headerRowDxfId="813" dataDxfId="812">
  <autoFilter ref="N1:P5" xr:uid="{ED2FAEA8-BC2F-4EA6-B94B-CBFCEB419BAE}"/>
  <tableColumns count="3">
    <tableColumn id="1" xr3:uid="{E34FC034-B88C-402B-A2FF-D195426CA06D}" name="Poule A" dataDxfId="811"/>
    <tableColumn id="2" xr3:uid="{8D67C574-E861-4E64-AA05-314B942C607D}" name="Team" dataDxfId="810"/>
    <tableColumn id="3" xr3:uid="{4539D2D2-3702-4746-8B5E-3A9D45240DBB}" name="PTS" dataDxfId="809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1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B0E2398C-469F-4B23-91BC-CBD30928269C}" name="Tableau5405585160" displayName="Tableau5405585160" ref="N7:P11" totalsRowShown="0" headerRowDxfId="808" dataDxfId="807">
  <autoFilter ref="N7:P11" xr:uid="{681CA452-FA01-4718-947F-435BC79E9B14}"/>
  <tableColumns count="3">
    <tableColumn id="1" xr3:uid="{0044FA5C-2C44-4DA8-9D56-E1D92A9B6BF6}" name="Poule B" dataDxfId="806"/>
    <tableColumn id="2" xr3:uid="{937B7A38-E55A-4D91-8888-F4EFB33CB023}" name="Team" dataDxfId="805"/>
    <tableColumn id="3" xr3:uid="{DF9AF7BA-99EB-4D59-8FAA-4DB19B75AB5D}" name="Colonne1" dataDxfId="804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1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2ED8FD40-CCC1-4012-83F4-8F5A95C31A4F}" name="Tableau7415686161" displayName="Tableau7415686161" ref="N19:P23" totalsRowShown="0" headerRowDxfId="803" dataDxfId="802">
  <autoFilter ref="N19:P23" xr:uid="{511316ED-E4CA-482D-963D-C86B181E0FE3}"/>
  <tableColumns count="3">
    <tableColumn id="1" xr3:uid="{F863D61B-56E5-4507-8349-7C6E32B84B9B}" name="Poule D" dataDxfId="801"/>
    <tableColumn id="2" xr3:uid="{710C6763-522E-48C0-ABB7-FAEE8D40D2EF}" name="Team" dataDxfId="800"/>
    <tableColumn id="3" xr3:uid="{0E2450A3-A7B1-43A5-B92E-C578A3B70BAE}" name="Colonne1" dataDxfId="799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1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C6C16CDF-BEBB-4E79-A2BC-32B185243957}" name="Tableau9425787162" displayName="Tableau9425787162" ref="N31:P35" totalsRowShown="0" headerRowDxfId="798" dataDxfId="797">
  <autoFilter ref="N31:P35" xr:uid="{A6AA5FD2-24F1-4277-9569-A9CA84986F88}"/>
  <tableColumns count="3">
    <tableColumn id="1" xr3:uid="{434A0AC5-8852-4A02-9201-34CD7E2B902F}" name="Poule F" dataDxfId="796"/>
    <tableColumn id="2" xr3:uid="{4FC0DBED-C894-452E-ACBE-95BE1CBD42C7}" name="Team" dataDxfId="795"/>
    <tableColumn id="3" xr3:uid="{7C8AFC30-C413-4BDB-9D9E-CBD7795CFC57}" name="Colonne1" dataDxfId="794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1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4A53BB9E-2B1E-41A7-AEF4-039374E1AAAA}" name="Tableau8435888163" displayName="Tableau8435888163" ref="N25:P29" totalsRowShown="0" headerRowDxfId="793" dataDxfId="792">
  <autoFilter ref="N25:P29" xr:uid="{ABD0421A-6C82-4D5A-BD93-6E5E11BEB4E2}"/>
  <tableColumns count="3">
    <tableColumn id="1" xr3:uid="{A1298D99-F5C9-4140-A5EB-B0158B506202}" name="Poule E" dataDxfId="791"/>
    <tableColumn id="2" xr3:uid="{4DBFE796-2D3E-4411-B7EB-D16833F403BD}" name="Team" dataDxfId="790"/>
    <tableColumn id="3" xr3:uid="{B8A6AAE1-8F61-46B9-8669-5536438527C4}" name="Colonne1" dataDxfId="789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1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5D8FA850-82FC-49B7-A8B0-0B55FA71BCC5}" name="Tableau10445989164" displayName="Tableau10445989164" ref="N37:P41" totalsRowShown="0" headerRowDxfId="788" dataDxfId="787">
  <autoFilter ref="N37:P41" xr:uid="{34A751F2-6C2F-49B7-9D13-35110F1B400E}"/>
  <tableColumns count="3">
    <tableColumn id="1" xr3:uid="{A6D85DA8-958D-434E-8C70-D83C7C7E17A2}" name="Poule G" dataDxfId="786"/>
    <tableColumn id="2" xr3:uid="{2DAAC405-4E20-47EB-B54E-2EFA7CC25564}" name="Team" dataDxfId="785"/>
    <tableColumn id="3" xr3:uid="{7900F04B-1062-49A1-AA13-262754278FC2}" name="Colonne1" dataDxfId="784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FF9669A-E901-4F6F-99BF-75D416A86B84}" name="Tableau17" displayName="Tableau17" ref="A70:K70" headerRowCount="0" totalsRowShown="0" headerRowDxfId="1953" dataDxfId="1952" tableBorderDxfId="1951">
  <tableColumns count="11">
    <tableColumn id="1" xr3:uid="{4A8F80C1-80B3-4D57-B4D7-8475DED2F277}" name="Colonne1" dataDxfId="1950"/>
    <tableColumn id="2" xr3:uid="{FFD3D1BC-8833-49C4-A65B-EA3FE12E52B0}" name="Colonne2" dataDxfId="1949"/>
    <tableColumn id="3" xr3:uid="{8EEEC701-0376-47AF-81C1-E52434C2FD03}" name="Colonne3" dataDxfId="1948"/>
    <tableColumn id="4" xr3:uid="{A25816E5-1789-47F2-A0A8-B378F8AD7F9C}" name="Colonne4" dataDxfId="1947"/>
    <tableColumn id="5" xr3:uid="{750E735F-D305-4B82-B8EC-68FDC089068D}" name="Colonne5" dataDxfId="1946"/>
    <tableColumn id="6" xr3:uid="{1B99DEBF-1B73-47B5-8CE0-88C61DABE34C}" name="Colonne6" dataDxfId="1945"/>
    <tableColumn id="7" xr3:uid="{F8A33BBE-A0B1-4FFF-B849-ED9E3708044A}" name="Colonne7" dataDxfId="1944"/>
    <tableColumn id="8" xr3:uid="{BD579172-AED8-4F7E-8B34-A0F39DB6C0E1}" name="Colonne8" dataDxfId="1943"/>
    <tableColumn id="9" xr3:uid="{6B0B6F9A-ACBD-4FE8-981C-CF0BB6065115}" name="Colonne9" dataDxfId="1942">
      <calculatedColumnFormula>IF(F70&gt;H70,3,IF(H70&gt;F70,0,IF(ISBLANK(F70),0,IF(H70=F70,1,""))))</calculatedColumnFormula>
    </tableColumn>
    <tableColumn id="10" xr3:uid="{964D4B2A-CBB3-45C9-8A28-9BB059D26532}" name="Colonne10" dataDxfId="1941">
      <calculatedColumnFormula>IF(F70&lt;H70,3,IF(H70&lt;F70,0,IF(ISBLANK(F70),0,IF(H70=F70,1,""))))</calculatedColumnFormula>
    </tableColumn>
    <tableColumn id="11" xr3:uid="{D7E1BD6E-BA3B-487F-8ED8-3CEDCF6EA445}" name="Colonne11" dataDxfId="1940">
      <calculatedColumnFormula>IF(F70&gt;H70,"DOM",IF(F70&lt;H70,"EXT",IF(ISBLANK(F70),0,IF(F70=H70,"NUL",""))))</calculatedColumnFormula>
    </tableColumn>
  </tableColumns>
  <tableStyleInfo name="TableStyleMedium13" showFirstColumn="0" showLastColumn="0" showRowStripes="1" showColumnStripes="0"/>
</table>
</file>

<file path=xl/tables/table1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4FD3053B-1424-4156-B203-CEDDB7FB5C43}" name="Tableau11456090165" displayName="Tableau11456090165" ref="N43:P47" totalsRowShown="0" headerRowDxfId="783" dataDxfId="782">
  <autoFilter ref="N43:P47" xr:uid="{87F9AAB1-39DE-4DE1-8A41-8F44AA361012}"/>
  <tableColumns count="3">
    <tableColumn id="1" xr3:uid="{5CD0885B-4484-45C8-B896-4FC666F281BC}" name="Poule H" dataDxfId="781"/>
    <tableColumn id="2" xr3:uid="{C1602D5F-9AC8-48FC-AF44-9CEC9D29C8B9}" name="Team" dataDxfId="780"/>
    <tableColumn id="3" xr3:uid="{78DF3310-809A-4ABC-9511-A1BB44AE24BA}" name="Colonne1" dataDxfId="779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1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9BA156E5-8DF2-42B7-A291-7C51CC729786}" name="Tableau632466191166" displayName="Tableau632466191166" ref="N13:P17" totalsRowShown="0" headerRowDxfId="778" dataDxfId="777">
  <autoFilter ref="N13:P17" xr:uid="{CC29A40F-3D80-4523-8653-0C0CE43D0811}"/>
  <tableColumns count="3">
    <tableColumn id="1" xr3:uid="{4CDC58D7-67DC-435C-81DF-7D72B868118A}" name="Poule C" dataDxfId="776"/>
    <tableColumn id="2" xr3:uid="{0F547217-69A8-4C98-8B77-774FF79867DC}" name="Team" dataDxfId="775"/>
    <tableColumn id="3" xr3:uid="{39B96160-1A9B-41A1-9951-04EEDB901D41}" name="Colonne1" dataDxfId="774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1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C0B7EEE0-3B83-44AE-A9E5-8C2E6F19BEA9}" name="Tableau112264777152167" displayName="Tableau112264777152167" ref="B1:L49" totalsRowShown="0" headerRowDxfId="773" dataDxfId="772">
  <autoFilter ref="B1:L49" xr:uid="{30C82DEA-0164-40B9-A781-D5B0A9F4F63C}"/>
  <tableColumns count="11">
    <tableColumn id="1" xr3:uid="{FF233263-9C31-49E0-87B5-C0C55B4E9910}" name="Heure" dataDxfId="771"/>
    <tableColumn id="2" xr3:uid="{A5071979-F0D4-4593-A195-935F3DD7F194}" name="Match" dataDxfId="770"/>
    <tableColumn id="3" xr3:uid="{63945460-C51E-4FC6-A438-ECA034F69E81}" name="Groupe " dataDxfId="769"/>
    <tableColumn id="4" xr3:uid="{9A4342F1-0D76-4E9C-9322-29DB99668F18}" name="Team A" dataDxfId="768"/>
    <tableColumn id="5" xr3:uid="{3CEE6232-62FA-41F6-8BE4-0F78554B59A6}" name="1" dataDxfId="767"/>
    <tableColumn id="6" xr3:uid="{D34F896C-3EA1-426B-8B6E-7B0F4343B58B}" name="Team B" dataDxfId="766"/>
    <tableColumn id="7" xr3:uid="{12184B93-FC61-4ED1-B7DC-B57210DBB518}" name="2" dataDxfId="765"/>
    <tableColumn id="8" xr3:uid="{D9D3B969-509E-4DF7-BFB5-A314FC42C9BC}" name="3" dataDxfId="764">
      <calculatedColumnFormula>IF(F2&gt;H2,3,IF(H2&gt;F2,0,IF(ISBLANK(F2),0,IF(H2=F2,1,""))))</calculatedColumnFormula>
    </tableColumn>
    <tableColumn id="9" xr3:uid="{F45DC99C-1573-4E1E-8811-FDB6C70DA6F8}" name="4" dataDxfId="763">
      <calculatedColumnFormula>IF(F2&lt;H2,3,IF(H2&lt;F2,0,IF(ISBLANK(F2),0,IF(H2=F2,1,""))))</calculatedColumnFormula>
    </tableColumn>
    <tableColumn id="12" xr3:uid="{B72AEB75-D4CE-47B3-B34F-6798BC766D48}" name="Colonne1" dataDxfId="762">
      <calculatedColumnFormula>IF(F2&gt;H2,"DOM",IF(F2&lt;H2,"EXT",IF(ISBLANK(F2),0,IF(F2=H2,"NUL",""))))</calculatedColumnFormula>
    </tableColumn>
    <tableColumn id="10" xr3:uid="{0981E031-CA02-4306-AE5B-0727237B2BC4}" name="PTS" dataDxfId="761">
      <calculatedColumnFormula>IF(ISBLANK(F2),0,IF(DYDY!F2+H2+J2=Résultats!F2+H2+J2,3,IF(K2=Résultats!K2,1,0)))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1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77C2999C-9908-4FE1-B521-05E78F77BF46}" name="Tableau213334878153168" displayName="Tableau213334878153168" ref="A1:A49" totalsRowShown="0" headerRowDxfId="760" dataDxfId="759" tableBorderDxfId="758">
  <autoFilter ref="A1:A49" xr:uid="{50F4578F-45D9-4145-8722-71995B9CC935}"/>
  <tableColumns count="1">
    <tableColumn id="1" xr3:uid="{F2AAF83E-8EF6-4D6D-BB6A-EE90BA7ADE52}" name="Date" dataDxfId="757"/>
  </tableColumns>
  <tableStyleInfo name="TableStyleMedium2" showFirstColumn="0" showLastColumn="0" showRowStripes="1" showColumnStripes="0"/>
</table>
</file>

<file path=xl/tables/table1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E5E79808-1605-4477-BA71-E89B1D5937FF}" name="Tableau1319344979154169" displayName="Tableau1319344979154169" ref="A51:L58" headerRowCount="0" totalsRowShown="0" headerRowDxfId="756" dataDxfId="755">
  <tableColumns count="12">
    <tableColumn id="1" xr3:uid="{FB37FEE1-037A-4E99-9B27-0F316ABCC9B4}" name="Colonne1" dataDxfId="754"/>
    <tableColumn id="3" xr3:uid="{04199FE0-CEAB-452F-A1E8-AC873656D54D}" name="Colonne3" dataDxfId="753"/>
    <tableColumn id="2" xr3:uid="{B4F9A78F-AE86-4945-B0B2-B7C105879497}" name="Colonne2" dataDxfId="752"/>
    <tableColumn id="4" xr3:uid="{85D4FCA6-A2EB-44FE-BBFD-F8429F6089BE}" name="Colonne4" dataDxfId="751"/>
    <tableColumn id="5" xr3:uid="{58CD6E7F-ED3E-4DBC-A9C1-CCD9C9D70AFE}" name="Colonne5" dataDxfId="750"/>
    <tableColumn id="6" xr3:uid="{C2333546-84E0-465E-B61A-6CB252C0B349}" name="Colonne6" dataDxfId="749"/>
    <tableColumn id="7" xr3:uid="{9F9851A3-9EB7-46AE-8E1D-3F01277D5521}" name="Colonne7" dataDxfId="748"/>
    <tableColumn id="8" xr3:uid="{A4705526-5A73-460B-8E4F-39CA76040DE5}" name="Colonne8" dataDxfId="747"/>
    <tableColumn id="9" xr3:uid="{A8B596D1-C95C-4FDB-A460-9FB61A3BAFB1}" name="Colonne9" dataDxfId="746">
      <calculatedColumnFormula>IF(F51&gt;H51,3,IF(H51&gt;F51,0,IF(ISBLANK(F51),0,IF(H51=F51,1,""))))</calculatedColumnFormula>
    </tableColumn>
    <tableColumn id="10" xr3:uid="{EEB545CC-58A8-438D-BEC0-804B4A9A4C01}" name="Colonne10" dataDxfId="745">
      <calculatedColumnFormula>IF(F51&lt;H51,3,IF(H51&lt;F51,0,IF(ISBLANK(F51),0,IF(H51=F51,1,""))))</calculatedColumnFormula>
    </tableColumn>
    <tableColumn id="11" xr3:uid="{0BF6FE2F-4810-46F9-A365-2E5B066033EE}" name="Colonne11" dataDxfId="744">
      <calculatedColumnFormula>IF(F51&gt;H51,"DOM",IF(F51&lt;H51,"EXT",IF(ISBLANK(F51),0,IF(F51=H51,"NUL",""))))</calculatedColumnFormula>
    </tableColumn>
    <tableColumn id="12" xr3:uid="{1B8FE177-07B6-458B-A6D2-42969C006B84}" name="Colonne12" dataDxfId="743">
      <calculatedColumnFormula>IF(ISBLANK(F51),0,IF(DYDY!F51+H51+J51=Résultats!F51+H51+J51,5,IF(K51=Résultats!K51,3,0)))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1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0CB3F5F6-F4FD-4CB3-B2A1-D971A386C302}" name="Tableau1420355080155170" displayName="Tableau1420355080155170" ref="A60:L63" headerRowCount="0" totalsRowShown="0" headerRowDxfId="742" dataDxfId="741">
  <tableColumns count="12">
    <tableColumn id="1" xr3:uid="{1ECDE2B2-8269-44F3-8A23-B75273AB2E16}" name="Colonne1" dataDxfId="740"/>
    <tableColumn id="3" xr3:uid="{63FD8FCF-FB68-4CC5-8F6F-FCBD833E0865}" name="Colonne3" dataDxfId="739"/>
    <tableColumn id="2" xr3:uid="{729860E6-2ECE-4CCF-B330-AA7CEB3C28F8}" name="Colonne2" dataDxfId="738"/>
    <tableColumn id="4" xr3:uid="{94F15BF9-5622-4683-AEE8-DCDA32356128}" name="Colonne4" dataDxfId="737"/>
    <tableColumn id="5" xr3:uid="{B6D390EB-64C4-4754-8B83-2213C9CEA11D}" name="Colonne5" dataDxfId="736"/>
    <tableColumn id="6" xr3:uid="{4EF36830-8A83-4A1D-BD18-2A3785DE11C6}" name="Colonne6" dataDxfId="735"/>
    <tableColumn id="7" xr3:uid="{1583D0DD-7631-4295-BAB6-1FC7EE1BA0CB}" name="Colonne7" dataDxfId="734"/>
    <tableColumn id="8" xr3:uid="{3ACA2AB2-CD3D-4D4B-BF04-63BBF2215D2D}" name="Colonne8" dataDxfId="733"/>
    <tableColumn id="9" xr3:uid="{7CA772D7-B8C5-45B2-80DC-5F7D4C7E1883}" name="Colonne9" dataDxfId="732">
      <calculatedColumnFormula>IF(F60&gt;H60,3,IF(H60&gt;F60,0,IF(ISBLANK(F60),0,IF(H60=F60,1,""))))</calculatedColumnFormula>
    </tableColumn>
    <tableColumn id="10" xr3:uid="{D006C7F3-4052-4060-8121-A7DE67DF491F}" name="Colonne10" dataDxfId="731">
      <calculatedColumnFormula>IF(F60&lt;H60,3,IF(H60&lt;F60,0,IF(ISBLANK(F60),0,IF(H60=F60,1,""))))</calculatedColumnFormula>
    </tableColumn>
    <tableColumn id="11" xr3:uid="{DB13BCE1-260A-4D16-B946-0BBE93F59277}" name="Colonne11" dataDxfId="730">
      <calculatedColumnFormula>IF(F60&gt;H60,"DOM",IF(F60&lt;H60,"EXT",IF(ISBLANK(F60),0,IF(F60=H60,"NUL",""))))</calculatedColumnFormula>
    </tableColumn>
    <tableColumn id="12" xr3:uid="{22383604-7DA3-4A35-82BB-FB08D241B1E9}" name="Colonne12" dataDxfId="729">
      <calculatedColumnFormula>IF(ISBLANK(F60),0,IF(DYDY!F60+H60+J60=Résultats!F60+H60+J60,7,IF(K60=Résultats!K60,5,0)))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1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DEBD9973-A353-40F0-98A8-DD2C692C882A}" name="Tableau1521365181156171" displayName="Tableau1521365181156171" ref="A65:L66" headerRowCount="0" totalsRowShown="0" headerRowDxfId="728" dataDxfId="727">
  <tableColumns count="12">
    <tableColumn id="1" xr3:uid="{6C9EB31A-EA68-4DF5-BA2D-7CF87590E1F3}" name="Colonne1" dataDxfId="726"/>
    <tableColumn id="2" xr3:uid="{F787C2E7-5423-4FFE-A123-B7AD53A935E9}" name="Colonne2" dataDxfId="725"/>
    <tableColumn id="3" xr3:uid="{E33CC485-1062-4276-9E22-2EC9AF2CABFF}" name="Colonne3" dataDxfId="724"/>
    <tableColumn id="4" xr3:uid="{145ED50F-2BC5-4BE5-8D64-6EB97D355AAD}" name="Colonne4" dataDxfId="723"/>
    <tableColumn id="5" xr3:uid="{871BEBCD-261A-4EC0-BA68-30CB8E2FED0C}" name="Colonne5" dataDxfId="722"/>
    <tableColumn id="6" xr3:uid="{72913954-D22B-41EE-B19D-29A888D22C06}" name="Colonne6" dataDxfId="721"/>
    <tableColumn id="7" xr3:uid="{521FBADA-45A5-4E5E-8A0B-B311BE7D321B}" name="Colonne7" dataDxfId="720"/>
    <tableColumn id="8" xr3:uid="{7741E2F5-1752-42B7-830E-55740CBCCEB6}" name="Colonne8" dataDxfId="719"/>
    <tableColumn id="9" xr3:uid="{9F8EB215-B304-43E1-BC0C-BAAE3E416AF1}" name="Colonne9" dataDxfId="718">
      <calculatedColumnFormula>IF(F65&gt;H65,3,IF(H65&gt;F65,0,IF(ISBLANK(F65),0,IF(H65=F65,1,""))))</calculatedColumnFormula>
    </tableColumn>
    <tableColumn id="10" xr3:uid="{3C739923-7CD7-449C-94AD-51A9722B6E3F}" name="Colonne10" dataDxfId="717">
      <calculatedColumnFormula>IF(F65&lt;H65,3,IF(H65&lt;F65,0,IF(ISBLANK(F65),0,IF(H65=F65,1,""))))</calculatedColumnFormula>
    </tableColumn>
    <tableColumn id="11" xr3:uid="{50AFFDD2-5BB3-4135-8473-04019BAA5BFC}" name="Colonne11" dataDxfId="716">
      <calculatedColumnFormula>IF(F65&gt;H65,"DOM",IF(F65&lt;H65,"EXT",IF(ISBLANK(F65),0,IF(F65=H65,"NUL",""))))</calculatedColumnFormula>
    </tableColumn>
    <tableColumn id="12" xr3:uid="{31B92CA4-2E8E-4897-8028-EE72A00813F6}" name="Colonne12" dataDxfId="715">
      <calculatedColumnFormula>IF(ISBLANK(F65),0,IF(DYDY!F65+H65+J65=Résultats!F65+H65+J65,9,IF(K65=Résultats!K65,7,0)))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1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5145E9D4-5EBB-43CB-A253-5CEC707F4606}" name="Tableau1622375282157172" displayName="Tableau1622375282157172" ref="A68:L68" headerRowCount="0" totalsRowShown="0" headerRowDxfId="714" dataDxfId="713" tableBorderDxfId="712">
  <tableColumns count="12">
    <tableColumn id="1" xr3:uid="{55202AB5-2262-414A-A789-87D9444A148C}" name="Colonne1" dataDxfId="711"/>
    <tableColumn id="2" xr3:uid="{1ADAEE3D-6D43-4AF3-AD97-58E5C0D58E02}" name="Colonne2" dataDxfId="710"/>
    <tableColumn id="3" xr3:uid="{23DC7B92-6DD8-4358-8C3E-E4795B883DFF}" name="Colonne3" dataDxfId="709"/>
    <tableColumn id="4" xr3:uid="{19AC2CFF-C7CE-4503-98ED-A4D2FC52BFB4}" name="Colonne4" dataDxfId="708"/>
    <tableColumn id="5" xr3:uid="{415B04A0-03C5-41BF-A5B5-0A080E623A77}" name="Colonne5" dataDxfId="707"/>
    <tableColumn id="6" xr3:uid="{6395C2B3-4698-41EC-8CE5-A9C63BE95758}" name="Colonne6" dataDxfId="706"/>
    <tableColumn id="7" xr3:uid="{82E6D5FE-9744-4753-A4FC-90BE1191C13F}" name="Colonne7" dataDxfId="705"/>
    <tableColumn id="8" xr3:uid="{035F3C7E-EF40-409F-A83E-57C3B2D24CBB}" name="Colonne8" dataDxfId="704"/>
    <tableColumn id="9" xr3:uid="{89D4D5D5-41A5-4BEC-9765-3F434DDA5FB6}" name="Colonne9" dataDxfId="703">
      <calculatedColumnFormula>IF(F68&gt;H68,3,IF(H68&gt;F68,0,IF(ISBLANK(F68),0,IF(H68=F68,1,""))))</calculatedColumnFormula>
    </tableColumn>
    <tableColumn id="10" xr3:uid="{3EC77912-F8AE-4C3E-BA23-E3DBFDD81A46}" name="Colonne10" dataDxfId="702">
      <calculatedColumnFormula>IF(F68&lt;H68,3,IF(H68&lt;F68,0,IF(ISBLANK(F68),0,IF(H68=F68,1,""))))</calculatedColumnFormula>
    </tableColumn>
    <tableColumn id="11" xr3:uid="{F30E34C7-3994-4A6B-BFF6-D3AE38017995}" name="Colonne11" dataDxfId="701">
      <calculatedColumnFormula>IF(F68&gt;H68,"DOM",IF(F68&lt;H68,"EXT",IF(ISBLANK(F68),0,IF(F68=H68,"NUL",""))))</calculatedColumnFormula>
    </tableColumn>
    <tableColumn id="12" xr3:uid="{95A2E984-FDE3-4431-9098-CC1468E969BF}" name="Colonne12" dataDxfId="700">
      <calculatedColumnFormula>IF(ISBLANK(F68),0,IF(DYDY!F68+H68+J68=Résultats!F68+H68+J68,10,IF(K68=Résultats!K68,8,0)))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1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06EDC017-EF06-4E0B-9912-77F3859C3552}" name="Tableau1723385383158173" displayName="Tableau1723385383158173" ref="A70:L70" headerRowCount="0" totalsRowShown="0" headerRowDxfId="699" dataDxfId="698" tableBorderDxfId="697">
  <tableColumns count="12">
    <tableColumn id="1" xr3:uid="{C2618757-EBA5-46C0-8689-736B1EF9D38A}" name="Colonne1" dataDxfId="696"/>
    <tableColumn id="2" xr3:uid="{8FC2BEE7-BF43-4C9A-9783-24DBC763837D}" name="Colonne2" dataDxfId="695"/>
    <tableColumn id="3" xr3:uid="{6D161D31-9334-4502-8444-ECD87F41395E}" name="Colonne3" dataDxfId="694"/>
    <tableColumn id="4" xr3:uid="{6828C5DC-9AAA-42B8-951B-8BF98D9816E1}" name="Colonne4" dataDxfId="693"/>
    <tableColumn id="5" xr3:uid="{CD1CBF6B-D6EA-4B6E-B39A-8212F42733FF}" name="Colonne5" dataDxfId="692"/>
    <tableColumn id="6" xr3:uid="{4AEB6217-D7D3-4EBF-9D6D-770ACEC9829E}" name="Colonne6" dataDxfId="691"/>
    <tableColumn id="7" xr3:uid="{0362063C-1317-480A-B636-FBC8C5F22782}" name="Colonne7" dataDxfId="690"/>
    <tableColumn id="8" xr3:uid="{FDA9D91A-38C5-4DA5-889E-951BFB850352}" name="Colonne8" dataDxfId="689"/>
    <tableColumn id="9" xr3:uid="{11F54F36-6A91-4FFC-A030-CB7B965BA427}" name="Colonne9" dataDxfId="688">
      <calculatedColumnFormula>IF(F70&gt;H70,3,IF(H70&gt;F70,0,IF(ISBLANK(F70),0,IF(H70=F70,1,""))))</calculatedColumnFormula>
    </tableColumn>
    <tableColumn id="10" xr3:uid="{B5254902-6928-40D6-AA29-07AE4F3B5594}" name="Colonne10" dataDxfId="687">
      <calculatedColumnFormula>IF(F70&lt;H70,3,IF(H70&lt;F70,0,IF(ISBLANK(F70),0,IF(H70=F70,1,""))))</calculatedColumnFormula>
    </tableColumn>
    <tableColumn id="11" xr3:uid="{6A188F49-8752-4DE7-8158-483FB7240398}" name="Colonne11" dataDxfId="686">
      <calculatedColumnFormula>IF(F70&gt;H70,"DOM",IF(F70&lt;H70,"EXT",IF(ISBLANK(F70),0,IF(F70=H70,"NUL",""))))</calculatedColumnFormula>
    </tableColumn>
    <tableColumn id="12" xr3:uid="{02FE8555-B347-45AA-B072-6075AF640315}" name="Colonne12" dataDxfId="685">
      <calculatedColumnFormula>IF(ISBLANK(F70),0,IF(DYDY!F70+H70+J70=Résultats!F70+H70+J70,11,IF(K70=Résultats!K70,9,0)))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1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DDC7B7D5-650A-47FE-BB56-CE91CB041B1A}" name="Tableau4395484159174" displayName="Tableau4395484159174" ref="N1:P5" totalsRowShown="0" headerRowDxfId="684" dataDxfId="683">
  <autoFilter ref="N1:P5" xr:uid="{ED2FAEA8-BC2F-4EA6-B94B-CBFCEB419BAE}"/>
  <tableColumns count="3">
    <tableColumn id="1" xr3:uid="{779DB2BB-B6E3-4F4E-94BB-8823A75DAEC1}" name="Poule A" dataDxfId="682"/>
    <tableColumn id="2" xr3:uid="{EE56435D-FE8E-4536-BA90-58AF4DADA23C}" name="Team" dataDxfId="681"/>
    <tableColumn id="3" xr3:uid="{3FB1A8E4-9B77-45C1-A280-B47EBAC64FF0}" name="PTS" dataDxfId="680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BF7297D3-00AE-4BE8-B6C4-D41B2F4C81B0}" name="Tableau181" displayName="Tableau181" ref="F5:H20" totalsRowShown="0" headerRowDxfId="1939" dataDxfId="1938">
  <autoFilter ref="F5:H20" xr:uid="{C7B32CFC-F5A7-47B4-B2FF-2C77C485877B}"/>
  <tableColumns count="3">
    <tableColumn id="1" xr3:uid="{F3268B64-62EF-4695-B5BA-DCB81BA6721B}" name="Nom" dataDxfId="1937"/>
    <tableColumn id="2" xr3:uid="{6142F4D1-371F-40B4-A2A5-FC07727C8F03}" name="PTS" dataDxfId="1936"/>
    <tableColumn id="3" xr3:uid="{7CB597BC-BAF8-4A6C-AB16-A2734C204BB8}" name="Rang" dataDxfId="1935">
      <calculatedColumnFormula>RANK(G6,Tableau181[PTS])</calculatedColumnFormula>
    </tableColumn>
  </tableColumns>
  <tableStyleInfo name="TableStyleMedium7" showFirstColumn="0" showLastColumn="0" showRowStripes="1" showColumnStripes="0"/>
</table>
</file>

<file path=xl/tables/table1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2EAD6C31-FFD1-42D7-8B30-6A13B25441DC}" name="Tableau5405585160175" displayName="Tableau5405585160175" ref="N7:P11" totalsRowShown="0" headerRowDxfId="679" dataDxfId="678">
  <autoFilter ref="N7:P11" xr:uid="{681CA452-FA01-4718-947F-435BC79E9B14}"/>
  <tableColumns count="3">
    <tableColumn id="1" xr3:uid="{75A7FA68-679C-4746-BF90-3E59A5107FA4}" name="Poule B" dataDxfId="677"/>
    <tableColumn id="2" xr3:uid="{DFDEFCD5-FEEE-4577-9EE0-78ECF6E88861}" name="Team" dataDxfId="676"/>
    <tableColumn id="3" xr3:uid="{4A4D0198-0E65-4A41-8031-4ADB8CF28D4C}" name="Colonne1" dataDxfId="675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1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867C2E1E-C485-42AB-95C9-A4A1810FFAF8}" name="Tableau7415686161176" displayName="Tableau7415686161176" ref="N19:P23" totalsRowShown="0" headerRowDxfId="674" dataDxfId="673">
  <autoFilter ref="N19:P23" xr:uid="{511316ED-E4CA-482D-963D-C86B181E0FE3}"/>
  <tableColumns count="3">
    <tableColumn id="1" xr3:uid="{C1C5ADC9-AC03-475C-8C8C-72672F8FB86E}" name="Poule D" dataDxfId="672"/>
    <tableColumn id="2" xr3:uid="{CB755714-AAD3-44D0-A51C-176C9772A24A}" name="Team" dataDxfId="671"/>
    <tableColumn id="3" xr3:uid="{6ACD3D8A-1634-4276-BA82-E8CC19EAA2D7}" name="Colonne1" dataDxfId="670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1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86B0F4FC-A484-4BF4-8198-214F6A9C4B52}" name="Tableau9425787162177" displayName="Tableau9425787162177" ref="N31:P35" totalsRowShown="0" headerRowDxfId="669" dataDxfId="668">
  <autoFilter ref="N31:P35" xr:uid="{A6AA5FD2-24F1-4277-9569-A9CA84986F88}"/>
  <tableColumns count="3">
    <tableColumn id="1" xr3:uid="{A8F4C761-5629-4C50-9607-B06FD1470A4B}" name="Poule F" dataDxfId="667"/>
    <tableColumn id="2" xr3:uid="{BC41D8DE-F11E-4606-B5AA-550C77CD352F}" name="Team" dataDxfId="666"/>
    <tableColumn id="3" xr3:uid="{BE3CAEBB-FEDA-4527-AB01-75263D6F6D1C}" name="Colonne1" dataDxfId="665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1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B95C7725-5F77-4850-93DC-9AB821CB4F1F}" name="Tableau8435888163178" displayName="Tableau8435888163178" ref="N25:P29" totalsRowShown="0" headerRowDxfId="664" dataDxfId="663">
  <autoFilter ref="N25:P29" xr:uid="{ABD0421A-6C82-4D5A-BD93-6E5E11BEB4E2}"/>
  <tableColumns count="3">
    <tableColumn id="1" xr3:uid="{ADF0F05E-FC61-4E73-B74B-5857A7CB86AF}" name="Poule E" dataDxfId="662"/>
    <tableColumn id="2" xr3:uid="{FBFEF90A-9980-446B-B9C8-66AB397B8E3A}" name="Team" dataDxfId="661"/>
    <tableColumn id="3" xr3:uid="{BF61FBE7-2194-4CBE-8B50-0E2A74FA55A2}" name="Colonne1" dataDxfId="660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1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17E13613-6E7B-4177-B3E6-3B181413C506}" name="Tableau10445989164179" displayName="Tableau10445989164179" ref="N37:P41" totalsRowShown="0" headerRowDxfId="659" dataDxfId="658">
  <autoFilter ref="N37:P41" xr:uid="{34A751F2-6C2F-49B7-9D13-35110F1B400E}"/>
  <tableColumns count="3">
    <tableColumn id="1" xr3:uid="{60095444-E0AE-4B83-BB92-333FA5E54BA6}" name="Poule G" dataDxfId="657"/>
    <tableColumn id="2" xr3:uid="{3C620AA7-A212-407A-9870-F8157CF3B930}" name="Team" dataDxfId="656"/>
    <tableColumn id="3" xr3:uid="{5283A849-726E-415A-B3DB-C22C8457D1A9}" name="Colonne1" dataDxfId="655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1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65CC49D7-C157-4292-8F00-C1BB9D021324}" name="Tableau11456090165180" displayName="Tableau11456090165180" ref="N43:P47" totalsRowShown="0" headerRowDxfId="654" dataDxfId="653">
  <autoFilter ref="N43:P47" xr:uid="{87F9AAB1-39DE-4DE1-8A41-8F44AA361012}"/>
  <tableColumns count="3">
    <tableColumn id="1" xr3:uid="{DDDEC4D1-83EB-46E9-A6D5-1E2F1A8487BB}" name="Poule H" dataDxfId="652"/>
    <tableColumn id="2" xr3:uid="{1C22FC03-CBA4-4920-937A-EA95FAC738C9}" name="Team" dataDxfId="651"/>
    <tableColumn id="3" xr3:uid="{C0C5460E-24BA-49D5-9523-349459E1E030}" name="Colonne1" dataDxfId="650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1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068ACDDE-B73E-45CC-BED4-82C095D8BA12}" name="Tableau632466191166181" displayName="Tableau632466191166181" ref="N13:P17" totalsRowShown="0" headerRowDxfId="649" dataDxfId="648">
  <autoFilter ref="N13:P17" xr:uid="{CC29A40F-3D80-4523-8653-0C0CE43D0811}"/>
  <tableColumns count="3">
    <tableColumn id="1" xr3:uid="{D9F0B794-9D03-4A5F-B797-6100A6659273}" name="Poule C" dataDxfId="647"/>
    <tableColumn id="2" xr3:uid="{3AFF27D4-5F84-4530-9475-C49F91BD009D}" name="Team" dataDxfId="646"/>
    <tableColumn id="3" xr3:uid="{DCA58CAE-14D3-4DB5-A164-6FC6DDD15EBA}" name="Colonne1" dataDxfId="645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1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808C296B-ABAE-4C15-AE48-2A548B5CBADC}" name="Tableau112266292" displayName="Tableau112266292" ref="B1:L49" totalsRowShown="0" headerRowDxfId="644" dataDxfId="643">
  <autoFilter ref="B1:L49" xr:uid="{30C82DEA-0164-40B9-A781-D5B0A9F4F63C}"/>
  <tableColumns count="11">
    <tableColumn id="1" xr3:uid="{111CB5FB-CF45-4BEC-8814-450B92E0904B}" name="Heure" dataDxfId="642"/>
    <tableColumn id="2" xr3:uid="{E048BB33-67DD-47E5-9715-87142C9B4631}" name="Match" dataDxfId="641"/>
    <tableColumn id="3" xr3:uid="{0F6F584A-5CDD-4593-AF3D-9CFEC7AB8F95}" name="Groupe " dataDxfId="640"/>
    <tableColumn id="4" xr3:uid="{13CC4595-EC6B-4ACE-A856-4D30CA72A827}" name="Team A" dataDxfId="639"/>
    <tableColumn id="5" xr3:uid="{84A9BECE-E713-4513-A8C5-24EBD21D86E0}" name="1" dataDxfId="638"/>
    <tableColumn id="6" xr3:uid="{165F3B2D-ED32-4A3B-997E-2742867CF0CE}" name="Team B" dataDxfId="637"/>
    <tableColumn id="7" xr3:uid="{9B6C4128-706D-44C8-ADF8-DDB1A090D59D}" name="2" dataDxfId="636"/>
    <tableColumn id="8" xr3:uid="{D0B98555-93BF-4408-B219-656116C9752E}" name="3" dataDxfId="635">
      <calculatedColumnFormula>IF(F2&gt;H2,3,IF(H2&gt;F2,0,IF(ISBLANK(F2),0,IF(H2=F2,1,""))))</calculatedColumnFormula>
    </tableColumn>
    <tableColumn id="9" xr3:uid="{287D6585-2200-49C5-AA65-BAAC941478A4}" name="4" dataDxfId="634">
      <calculatedColumnFormula>IF(F2&lt;H2,3,IF(H2&lt;F2,0,IF(ISBLANK(F2),0,IF(H2=F2,1,""))))</calculatedColumnFormula>
    </tableColumn>
    <tableColumn id="12" xr3:uid="{DA9117B1-BE5C-4D84-8DFD-BB215AD5534D}" name="Colonne1" dataDxfId="633">
      <calculatedColumnFormula>IF(F2&gt;H2,"DOM",IF(F2&lt;H2,"EXT",IF(ISBLANK(F2),0,IF(F2=H2,"NUL",""))))</calculatedColumnFormula>
    </tableColumn>
    <tableColumn id="10" xr3:uid="{777D722C-B643-4DB1-A36D-0E3228A0A4F4}" name="PTS" dataDxfId="632">
      <calculatedColumnFormula>IF(ISBLANK(F2),0,IF(Thomas!F2+H2+J2=Résultats!F2+H2+J2,3,IF(K2=Résultats!K2,1,0)))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1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F0FD58F-BD0D-400B-A0D6-04B5A46462FF}" name="Tableau213336393" displayName="Tableau213336393" ref="A1:A49" totalsRowShown="0" headerRowDxfId="631" dataDxfId="630" tableBorderDxfId="629">
  <autoFilter ref="A1:A49" xr:uid="{50F4578F-45D9-4145-8722-71995B9CC935}"/>
  <tableColumns count="1">
    <tableColumn id="1" xr3:uid="{59D62238-E87D-459B-A7CB-E1FF59F26929}" name="Date" dataDxfId="628"/>
  </tableColumns>
  <tableStyleInfo name="TableStyleMedium2" showFirstColumn="0" showLastColumn="0" showRowStripes="1" showColumnStripes="0"/>
</table>
</file>

<file path=xl/tables/table1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5704B4B9-F13A-4E4B-85AB-FAAE4254F3BA}" name="Tableau1319346494" displayName="Tableau1319346494" ref="A51:L58" headerRowCount="0" totalsRowShown="0" headerRowDxfId="627" dataDxfId="626">
  <tableColumns count="12">
    <tableColumn id="1" xr3:uid="{85EE30A2-E530-4469-9DC3-763FE22403E7}" name="Colonne1" dataDxfId="625"/>
    <tableColumn id="3" xr3:uid="{FA379C48-1C50-47F9-B391-6B78C99070D0}" name="Colonne3" dataDxfId="624"/>
    <tableColumn id="2" xr3:uid="{31684BBB-CBF0-4330-A94C-4079C2381038}" name="Colonne2" dataDxfId="623"/>
    <tableColumn id="4" xr3:uid="{4E9FC098-78BF-4DBE-90F4-0D8C8DF2C030}" name="Colonne4" dataDxfId="622"/>
    <tableColumn id="5" xr3:uid="{EFE0E66E-E183-4EE3-93EE-071C8300EC4D}" name="Colonne5" dataDxfId="621"/>
    <tableColumn id="6" xr3:uid="{EEA60806-E0FE-49AC-BAA8-D2966F117246}" name="Colonne6" dataDxfId="620"/>
    <tableColumn id="7" xr3:uid="{86D42CF1-7A89-4486-A10A-324C913676FE}" name="Colonne7" dataDxfId="619"/>
    <tableColumn id="8" xr3:uid="{0C69662F-E578-4DCB-87CE-C8CFC579CFE1}" name="Colonne8" dataDxfId="618"/>
    <tableColumn id="9" xr3:uid="{5DFFA91B-BDCA-4F98-B721-7E6C26A2F4E2}" name="Colonne9" dataDxfId="617">
      <calculatedColumnFormula>IF(F51&gt;H51,3,IF(H51&gt;F51,0,IF(ISBLANK(F51),0,IF(H51=F51,1,""))))</calculatedColumnFormula>
    </tableColumn>
    <tableColumn id="10" xr3:uid="{2734D7F6-A225-4A8B-8EAF-FF15243D77A1}" name="Colonne10" dataDxfId="616">
      <calculatedColumnFormula>IF(F51&lt;H51,3,IF(H51&lt;F51,0,IF(ISBLANK(F51),0,IF(H51=F51,1,""))))</calculatedColumnFormula>
    </tableColumn>
    <tableColumn id="11" xr3:uid="{AB3311B6-DFD0-494D-895F-B010506FC237}" name="Colonne11" dataDxfId="615">
      <calculatedColumnFormula>IF(F51&gt;H51,"DOM",IF(F51&lt;H51,"EXT",IF(ISBLANK(F51),0,IF(F51=H51,"NUL",""))))</calculatedColumnFormula>
    </tableColumn>
    <tableColumn id="12" xr3:uid="{53EA1795-6156-40D7-ACBD-D90879BC60D4}" name="Colonne12" dataDxfId="614">
      <calculatedColumnFormula>IF(ISBLANK(F51),0,IF(Thomas!F51+H51+J51=Résultats!F51+H51+J51,5,IF(K51=Résultats!K51,3,0)))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24CE2AC-037B-4350-AB1B-4C0EF50EBF30}" name="Tableau112" displayName="Tableau112" ref="B1:L49" totalsRowShown="0" headerRowDxfId="1934" dataDxfId="1933">
  <autoFilter ref="B1:L49" xr:uid="{30C82DEA-0164-40B9-A781-D5B0A9F4F63C}"/>
  <tableColumns count="11">
    <tableColumn id="1" xr3:uid="{0812A759-777E-4F80-95A5-A90562A866FC}" name="Heure" dataDxfId="1932"/>
    <tableColumn id="2" xr3:uid="{9287A51D-B920-4102-857C-960EB5F2AE08}" name="Match" dataDxfId="1931"/>
    <tableColumn id="3" xr3:uid="{8A7315A9-57D5-4FD6-9289-D01B2432D6B1}" name="Groupe " dataDxfId="1930"/>
    <tableColumn id="4" xr3:uid="{E9D30310-BE1D-47BE-827E-AA2596A0AEA9}" name="Team A" dataDxfId="1929"/>
    <tableColumn id="5" xr3:uid="{EBFFF4D5-07EA-492D-9DF4-F95B73A2274E}" name="1" dataDxfId="1928"/>
    <tableColumn id="6" xr3:uid="{3B8240B8-D0BC-4F0A-8327-170C6AB1AC9C}" name="Team B" dataDxfId="1927"/>
    <tableColumn id="7" xr3:uid="{E9168592-E6EF-4B26-8396-F83F452D217C}" name="2" dataDxfId="1926"/>
    <tableColumn id="8" xr3:uid="{2CB04819-E3B3-4D8B-892D-503044931352}" name="3" dataDxfId="1925">
      <calculatedColumnFormula>IF(F2&gt;H2,3,IF(H2&gt;F2,0,IF(ISBLANK(F2),0,IF(H2=F2,1,""))))</calculatedColumnFormula>
    </tableColumn>
    <tableColumn id="9" xr3:uid="{49E5D015-FB94-47EE-A9CA-884083CA4B12}" name="4" dataDxfId="1924">
      <calculatedColumnFormula>IF(F2&lt;H2,3,IF(H2&lt;F2,0,IF(ISBLANK(F2),0,IF(H2=F2,1,""))))</calculatedColumnFormula>
    </tableColumn>
    <tableColumn id="12" xr3:uid="{2BF8FE3A-DEE9-457C-BC60-75FCA8547BBB}" name="Colonne1" dataDxfId="1923">
      <calculatedColumnFormula>IF(F2&gt;H2,"DOM",IF(F2&lt;H2,"EXT",IF(ISBLANK(F2),0,IF(F2=H2,"NUL",""))))</calculatedColumnFormula>
    </tableColumn>
    <tableColumn id="10" xr3:uid="{D42F8B02-CC9E-47D9-B054-34D68D8531B0}" name="PTS" dataDxfId="1922">
      <calculatedColumnFormula>IF(ISBLANK(F2),0,IF(Antoine!F2+H2+J2=Résultats!F2+H2+J2,3,IF(K2=Résultats!K2,1,0)))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1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758DA536-26B5-4ABB-8676-ACBB69317BD0}" name="Tableau1420356595" displayName="Tableau1420356595" ref="A60:L63" headerRowCount="0" totalsRowShown="0" headerRowDxfId="613" dataDxfId="612">
  <tableColumns count="12">
    <tableColumn id="1" xr3:uid="{824A8C3D-73D5-4CDA-8B7C-03A9F23446AD}" name="Colonne1" dataDxfId="611"/>
    <tableColumn id="3" xr3:uid="{4C3BEE3B-EEBB-4F97-BD12-136BFE46EA2E}" name="Colonne3" dataDxfId="610"/>
    <tableColumn id="2" xr3:uid="{9EF2E371-C337-4ECA-84F7-A20EBB023C3A}" name="Colonne2" dataDxfId="609"/>
    <tableColumn id="4" xr3:uid="{D66E0E7F-2655-4947-89B5-1E20B2C2CD02}" name="Colonne4" dataDxfId="608"/>
    <tableColumn id="5" xr3:uid="{D8E541F7-9E3E-4743-BBEB-0DBC149FD605}" name="Colonne5" dataDxfId="607"/>
    <tableColumn id="6" xr3:uid="{8493301C-0075-481F-99B4-E53A1C598A6D}" name="Colonne6" dataDxfId="606"/>
    <tableColumn id="7" xr3:uid="{38FFD28B-B6F7-4265-B21E-F8E8B7E75E51}" name="Colonne7" dataDxfId="605"/>
    <tableColumn id="8" xr3:uid="{E0220DB1-F067-4016-A4A2-2FB1E52053F3}" name="Colonne8" dataDxfId="604"/>
    <tableColumn id="9" xr3:uid="{E2FDCE88-7F90-4E5B-B2FA-C0C963DD149A}" name="Colonne9" dataDxfId="603">
      <calculatedColumnFormula>IF(F60&gt;H60,3,IF(H60&gt;F60,0,IF(ISBLANK(F60),0,IF(H60=F60,1,""))))</calculatedColumnFormula>
    </tableColumn>
    <tableColumn id="10" xr3:uid="{35E92978-82FD-4F72-8042-74FEC5A0D844}" name="Colonne10" dataDxfId="602">
      <calculatedColumnFormula>IF(F60&lt;H60,3,IF(H60&lt;F60,0,IF(ISBLANK(F60),0,IF(H60=F60,1,""))))</calculatedColumnFormula>
    </tableColumn>
    <tableColumn id="11" xr3:uid="{BD0D2741-8423-4484-9B7D-493C1AA66747}" name="Colonne11" dataDxfId="601">
      <calculatedColumnFormula>IF(F60&gt;H60,"DOM",IF(F60&lt;H60,"EXT",IF(ISBLANK(F60),0,IF(F60=H60,"NUL",""))))</calculatedColumnFormula>
    </tableColumn>
    <tableColumn id="12" xr3:uid="{372D63A8-B53C-4D51-8D82-5C1CA0C4AA17}" name="Colonne12" dataDxfId="600">
      <calculatedColumnFormula>IF(ISBLANK(F60),0,IF(Thomas!F60+H60+J60=Résultats!F60+H60+J60,7,IF(K60=Résultats!K60,5,0)))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1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62C747A7-F656-4E3D-B2E3-600DC7F9C705}" name="Tableau1521366696" displayName="Tableau1521366696" ref="A65:L66" headerRowCount="0" totalsRowShown="0" headerRowDxfId="599" dataDxfId="598">
  <tableColumns count="12">
    <tableColumn id="1" xr3:uid="{30A53160-5D7F-4034-B824-7B68AC923E86}" name="Colonne1" dataDxfId="597"/>
    <tableColumn id="2" xr3:uid="{04E40063-BE8A-435E-AD61-0EBCB2EED8F7}" name="Colonne2" dataDxfId="596"/>
    <tableColumn id="3" xr3:uid="{F100421C-9963-49F1-BA39-4123D6230FE7}" name="Colonne3" dataDxfId="595"/>
    <tableColumn id="4" xr3:uid="{9F3BE942-BEC1-48D2-80AE-BC9307D0657C}" name="Colonne4" dataDxfId="594"/>
    <tableColumn id="5" xr3:uid="{0290A101-290D-4455-9EC1-54E5E42E8296}" name="Colonne5" dataDxfId="593"/>
    <tableColumn id="6" xr3:uid="{0CA9FAEF-1D33-46DB-906D-1E2D82F67621}" name="Colonne6" dataDxfId="592"/>
    <tableColumn id="7" xr3:uid="{98EF53C4-237E-46B9-95FB-198F22BB9924}" name="Colonne7" dataDxfId="591"/>
    <tableColumn id="8" xr3:uid="{24E56EF5-9B89-4D7C-84E8-1461BFC42AA0}" name="Colonne8" dataDxfId="590"/>
    <tableColumn id="9" xr3:uid="{9641E115-3EDF-491C-838E-291F7EE7645E}" name="Colonne9" dataDxfId="589">
      <calculatedColumnFormula>IF(F65&gt;H65,3,IF(H65&gt;F65,0,IF(ISBLANK(F65),0,IF(H65=F65,1,""))))</calculatedColumnFormula>
    </tableColumn>
    <tableColumn id="10" xr3:uid="{7A751E3D-5C69-40E2-9A4A-99916E21920C}" name="Colonne10" dataDxfId="588">
      <calculatedColumnFormula>IF(F65&lt;H65,3,IF(H65&lt;F65,0,IF(ISBLANK(F65),0,IF(H65=F65,1,""))))</calculatedColumnFormula>
    </tableColumn>
    <tableColumn id="11" xr3:uid="{8CA2BF42-B557-4A0D-AE2F-D396F3F79A5D}" name="Colonne11" dataDxfId="587">
      <calculatedColumnFormula>IF(F65&gt;H65,"DOM",IF(F65&lt;H65,"EXT",IF(ISBLANK(F65),0,IF(F65=H65,"NUL",""))))</calculatedColumnFormula>
    </tableColumn>
    <tableColumn id="12" xr3:uid="{ACC2369E-3BB3-468B-B050-F8DDDB92B23B}" name="Colonne12" dataDxfId="586">
      <calculatedColumnFormula>IF(ISBLANK(F65),0,IF(Thomas!F65+H65+J65=Résultats!F65+H65+J65,9,IF(K65=Résultats!K65,7,0)))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1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6A4E6FF5-E6A5-4C98-8BD4-83E2BAD83D9D}" name="Tableau1622376797" displayName="Tableau1622376797" ref="A68:L68" headerRowCount="0" totalsRowShown="0" headerRowDxfId="585" dataDxfId="584" tableBorderDxfId="583">
  <tableColumns count="12">
    <tableColumn id="1" xr3:uid="{CC396969-2243-41ED-BD5B-6E48F70B66FB}" name="Colonne1" dataDxfId="582"/>
    <tableColumn id="2" xr3:uid="{618B5EBD-0A1F-4556-BE1A-63B6BE4546AB}" name="Colonne2" dataDxfId="581"/>
    <tableColumn id="3" xr3:uid="{2609A725-DCF0-44D0-87FA-CCA7AC0671D3}" name="Colonne3" dataDxfId="580"/>
    <tableColumn id="4" xr3:uid="{C43561B7-6841-4EBC-9144-321750059308}" name="Colonne4" dataDxfId="579"/>
    <tableColumn id="5" xr3:uid="{A9E82C11-1202-4DBA-8D23-403F6624ED8D}" name="Colonne5" dataDxfId="578"/>
    <tableColumn id="6" xr3:uid="{280183E3-DC4D-46FA-81CC-1F670D27487D}" name="Colonne6" dataDxfId="577"/>
    <tableColumn id="7" xr3:uid="{1789C612-EF57-4F3C-8904-A7A01BD417A9}" name="Colonne7" dataDxfId="576"/>
    <tableColumn id="8" xr3:uid="{85E2C237-35B3-494A-ACCF-AACDCA3DCCEC}" name="Colonne8" dataDxfId="575"/>
    <tableColumn id="9" xr3:uid="{E0C2D05F-BF41-4765-866E-63C9AC72354E}" name="Colonne9" dataDxfId="574">
      <calculatedColumnFormula>IF(F68&gt;H68,3,IF(H68&gt;F68,0,IF(ISBLANK(F68),0,IF(H68=F68,1,""))))</calculatedColumnFormula>
    </tableColumn>
    <tableColumn id="10" xr3:uid="{80FDCADB-DAFB-47D4-AAC4-C1B85AB66215}" name="Colonne10" dataDxfId="573">
      <calculatedColumnFormula>IF(F68&lt;H68,3,IF(H68&lt;F68,0,IF(ISBLANK(F68),0,IF(H68=F68,1,""))))</calculatedColumnFormula>
    </tableColumn>
    <tableColumn id="11" xr3:uid="{FA8BD423-84FB-4848-ABE0-73A1A771FEF1}" name="Colonne11" dataDxfId="572">
      <calculatedColumnFormula>IF(F68&gt;H68,"DOM",IF(F68&lt;H68,"EXT",IF(ISBLANK(F68),0,IF(F68=H68,"NUL",""))))</calculatedColumnFormula>
    </tableColumn>
    <tableColumn id="12" xr3:uid="{60DFF1EA-21C3-42D9-9222-6B4D3ACCE5F7}" name="Colonne12" dataDxfId="571">
      <calculatedColumnFormula>IF(ISBLANK(F68),0,IF(Thomas!F68+H68+J68=Résultats!F68+H68+J68,10,IF(K68=Résultats!K68,8,0)))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1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6C3158F2-792B-4361-9E93-9E5B80DAC5DC}" name="Tableau1723386898" displayName="Tableau1723386898" ref="A70:L70" headerRowCount="0" totalsRowShown="0" headerRowDxfId="570" dataDxfId="569" tableBorderDxfId="568">
  <tableColumns count="12">
    <tableColumn id="1" xr3:uid="{F4B5A026-60A4-4BB1-88BC-CA322A8F28F6}" name="Colonne1" dataDxfId="567"/>
    <tableColumn id="2" xr3:uid="{7646A0F7-47C8-4ABA-AA3C-75788488E981}" name="Colonne2" dataDxfId="566"/>
    <tableColumn id="3" xr3:uid="{17EB8E5C-DD91-46B1-87EF-60F1FECECE58}" name="Colonne3" dataDxfId="565"/>
    <tableColumn id="4" xr3:uid="{0CE6F4EC-7BE7-4781-9CCF-4C3E54F54800}" name="Colonne4" dataDxfId="564"/>
    <tableColumn id="5" xr3:uid="{1D910518-9348-4FB7-B06F-0F738A99EB1A}" name="Colonne5" dataDxfId="563"/>
    <tableColumn id="6" xr3:uid="{B8BC2ADA-D02C-4E3B-B190-638709264198}" name="Colonne6" dataDxfId="562"/>
    <tableColumn id="7" xr3:uid="{13FEE77B-AE92-4332-B7EE-D438F584C22E}" name="Colonne7" dataDxfId="561"/>
    <tableColumn id="8" xr3:uid="{2E4ECC96-ECAC-4D1C-9DB8-31E236B0F4FA}" name="Colonne8" dataDxfId="560"/>
    <tableColumn id="9" xr3:uid="{A195C482-1DC8-4C00-B457-B10554753458}" name="Colonne9" dataDxfId="559">
      <calculatedColumnFormula>IF(F70&gt;H70,3,IF(H70&gt;F70,0,IF(ISBLANK(F70),0,IF(H70=F70,1,""))))</calculatedColumnFormula>
    </tableColumn>
    <tableColumn id="10" xr3:uid="{A395DC97-4DD1-4D5E-97ED-5136BA9A70BA}" name="Colonne10" dataDxfId="558">
      <calculatedColumnFormula>IF(F70&lt;H70,3,IF(H70&lt;F70,0,IF(ISBLANK(F70),0,IF(H70=F70,1,""))))</calculatedColumnFormula>
    </tableColumn>
    <tableColumn id="11" xr3:uid="{5363C823-7DB4-448F-89F5-489B70C3F9CA}" name="Colonne11" dataDxfId="557">
      <calculatedColumnFormula>IF(F70&gt;H70,"DOM",IF(F70&lt;H70,"EXT",IF(ISBLANK(F70),0,IF(F70=H70,"NUL",""))))</calculatedColumnFormula>
    </tableColumn>
    <tableColumn id="12" xr3:uid="{0134E176-C290-4CBB-AB93-2C8F06E3F54F}" name="Colonne12" dataDxfId="556">
      <calculatedColumnFormula>IF(ISBLANK(F70),0,IF(Thomas!F70+H70+J70=Résultats!F70+H70+J70,11,IF(K70=Résultats!K70,9,0)))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1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5F952469-CCBE-4F0D-88F1-C03BCE1D7533}" name="Tableau4396999" displayName="Tableau4396999" ref="N1:P5" totalsRowShown="0" headerRowDxfId="555" dataDxfId="554">
  <autoFilter ref="N1:P5" xr:uid="{ED2FAEA8-BC2F-4EA6-B94B-CBFCEB419BAE}"/>
  <tableColumns count="3">
    <tableColumn id="1" xr3:uid="{A6FFE74D-4202-488A-BA70-E0A1599D321E}" name="Poule A" dataDxfId="553"/>
    <tableColumn id="2" xr3:uid="{A775313E-E196-426B-A0B1-5F92E716DD9D}" name="Team" dataDxfId="552"/>
    <tableColumn id="3" xr3:uid="{A7244DDB-C82F-44EA-A936-B5E05CEBD054}" name="PTS" dataDxfId="551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1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600B404F-A5C9-40A9-8C4C-63DC1800D935}" name="Tableau54070100" displayName="Tableau54070100" ref="N7:P11" totalsRowShown="0" headerRowDxfId="550" dataDxfId="549">
  <autoFilter ref="N7:P11" xr:uid="{681CA452-FA01-4718-947F-435BC79E9B14}"/>
  <tableColumns count="3">
    <tableColumn id="1" xr3:uid="{8D6AC1CC-4C1C-4D11-A33A-03AE8B3EAA51}" name="Poule B" dataDxfId="548"/>
    <tableColumn id="2" xr3:uid="{F06FFED5-8782-47CE-8242-61326A546110}" name="Team" dataDxfId="547"/>
    <tableColumn id="3" xr3:uid="{021358A5-5DC9-4CC9-86E5-977964A6FB64}" name="Colonne1" dataDxfId="546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1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24D06DDC-D1C0-461B-A85A-7366F6CB920D}" name="Tableau74171101" displayName="Tableau74171101" ref="N19:P23" totalsRowShown="0" headerRowDxfId="545" dataDxfId="544">
  <autoFilter ref="N19:P23" xr:uid="{511316ED-E4CA-482D-963D-C86B181E0FE3}"/>
  <tableColumns count="3">
    <tableColumn id="1" xr3:uid="{43311EAB-CD87-458E-98D5-2E0FFC537BED}" name="Poule D" dataDxfId="543"/>
    <tableColumn id="2" xr3:uid="{B0110F17-0672-47EB-A8E8-E41500887908}" name="Team" dataDxfId="542"/>
    <tableColumn id="3" xr3:uid="{A702A573-155B-4705-88E2-BA06C56DF381}" name="Colonne1" dataDxfId="541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1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BD274D5-5F32-40A0-9EEB-82AC6AAE09E6}" name="Tableau94272102" displayName="Tableau94272102" ref="N31:P35" totalsRowShown="0" headerRowDxfId="540" dataDxfId="539">
  <autoFilter ref="N31:P35" xr:uid="{A6AA5FD2-24F1-4277-9569-A9CA84986F88}"/>
  <tableColumns count="3">
    <tableColumn id="1" xr3:uid="{AE03D5C0-4CAC-4F7A-BBBE-E2E26D5C10ED}" name="Poule F" dataDxfId="538"/>
    <tableColumn id="2" xr3:uid="{AACDE2B9-B0FB-4376-A6A0-C9DFC33F94EE}" name="Team" dataDxfId="537"/>
    <tableColumn id="3" xr3:uid="{4F61617D-5447-406D-B3D5-5E8CED5C5C81}" name="Colonne1" dataDxfId="536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1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DA6AF710-76FA-4CA4-8811-13CD958A7FF2}" name="Tableau84373103" displayName="Tableau84373103" ref="N25:P29" totalsRowShown="0" headerRowDxfId="535" dataDxfId="534">
  <autoFilter ref="N25:P29" xr:uid="{ABD0421A-6C82-4D5A-BD93-6E5E11BEB4E2}"/>
  <tableColumns count="3">
    <tableColumn id="1" xr3:uid="{990E79B6-6D82-4655-84D1-C5BFEC0D0432}" name="Poule E" dataDxfId="533"/>
    <tableColumn id="2" xr3:uid="{B7961AD7-B1DD-41A2-B835-D9CE0899BC5E}" name="Team" dataDxfId="532"/>
    <tableColumn id="3" xr3:uid="{34D7C56B-C878-4DB5-B1E9-63FFCE337EE2}" name="Colonne1" dataDxfId="531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1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B28EB229-4C10-44F2-8D1C-1C4B921A17C9}" name="Tableau104474104" displayName="Tableau104474104" ref="N37:P41" totalsRowShown="0" headerRowDxfId="530" dataDxfId="529">
  <autoFilter ref="N37:P41" xr:uid="{34A751F2-6C2F-49B7-9D13-35110F1B400E}"/>
  <tableColumns count="3">
    <tableColumn id="1" xr3:uid="{2343CA75-2A6A-40F7-BAF5-88591BDFAAEE}" name="Poule G" dataDxfId="528"/>
    <tableColumn id="2" xr3:uid="{5F1C2BEF-61AA-4712-A7A7-6B8D8A9506DA}" name="Team" dataDxfId="527"/>
    <tableColumn id="3" xr3:uid="{43FD31D9-5B88-4A70-BB30-3E1E9CF76E4D}" name="Colonne1" dataDxfId="526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0C332C7-1EFA-4D38-9BB3-4DB3C6C4D997}" name="Tableau213" displayName="Tableau213" ref="A1:A49" totalsRowShown="0" headerRowDxfId="1921" dataDxfId="1920" tableBorderDxfId="1919">
  <autoFilter ref="A1:A49" xr:uid="{50F4578F-45D9-4145-8722-71995B9CC935}"/>
  <tableColumns count="1">
    <tableColumn id="1" xr3:uid="{427278F0-A291-4DD2-8ECA-0F260CAFE4D4}" name="Date" dataDxfId="1918"/>
  </tableColumns>
  <tableStyleInfo name="TableStyleMedium2" showFirstColumn="0" showLastColumn="0" showRowStripes="1" showColumnStripes="0"/>
</table>
</file>

<file path=xl/tables/table1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E15B431F-209C-4600-924C-6B50B135ADF0}" name="Tableau114575105" displayName="Tableau114575105" ref="N43:P47" totalsRowShown="0" headerRowDxfId="525" dataDxfId="524">
  <autoFilter ref="N43:P47" xr:uid="{87F9AAB1-39DE-4DE1-8A41-8F44AA361012}"/>
  <tableColumns count="3">
    <tableColumn id="1" xr3:uid="{560D1A86-E52A-4B7D-945E-8B6D28BEB7FF}" name="Poule H" dataDxfId="523"/>
    <tableColumn id="2" xr3:uid="{880D12B2-33A5-4764-9688-5FF045AF045D}" name="Team" dataDxfId="522"/>
    <tableColumn id="3" xr3:uid="{08CB6056-A303-46E5-81E0-B8519D4B624D}" name="Colonne1" dataDxfId="521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1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516F2BB7-A5B4-472A-8EDD-EF4D2166CD8C}" name="Tableau6324676106" displayName="Tableau6324676106" ref="N13:P17" totalsRowShown="0" headerRowDxfId="520" dataDxfId="519">
  <autoFilter ref="N13:P17" xr:uid="{CC29A40F-3D80-4523-8653-0C0CE43D0811}"/>
  <tableColumns count="3">
    <tableColumn id="1" xr3:uid="{7CC2C746-0470-4C46-A792-57AB99203740}" name="Poule C" dataDxfId="518"/>
    <tableColumn id="2" xr3:uid="{756BB4C9-AE66-4938-A12A-06A62891CB03}" name="Team" dataDxfId="517"/>
    <tableColumn id="3" xr3:uid="{57992E23-7D3E-4A33-BB33-70CDF95B2B6F}" name="Colonne1" dataDxfId="516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1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7" xr:uid="{D3B02BB7-3B9E-4824-92B4-6DB777B453A9}" name="Tableau112266292198" displayName="Tableau112266292198" ref="B1:L49" totalsRowShown="0" headerRowDxfId="515" dataDxfId="514">
  <autoFilter ref="B1:L49" xr:uid="{30C82DEA-0164-40B9-A781-D5B0A9F4F63C}"/>
  <tableColumns count="11">
    <tableColumn id="1" xr3:uid="{CAE5C1D9-5D82-4A1D-A535-61ABFE8E6C2D}" name="Heure" dataDxfId="513"/>
    <tableColumn id="2" xr3:uid="{AD0C9D67-7341-45DE-8489-8D9CDCA47267}" name="Match" dataDxfId="512"/>
    <tableColumn id="3" xr3:uid="{329BE75E-BB06-40C0-A0EA-631EDF74D23F}" name="Groupe " dataDxfId="511"/>
    <tableColumn id="4" xr3:uid="{076C446C-81E2-4C4D-99AF-45477C3E2DAE}" name="Team A" dataDxfId="510"/>
    <tableColumn id="5" xr3:uid="{65AB6BCE-9A17-414E-B0E4-1B2BA6A250E7}" name="1" dataDxfId="509"/>
    <tableColumn id="6" xr3:uid="{D602DD5E-828A-40A1-BB93-56EA89BE6C0C}" name="Team B" dataDxfId="508"/>
    <tableColumn id="7" xr3:uid="{AABF99A5-F30A-4E32-ACA5-66A5F4711A0E}" name="2" dataDxfId="507"/>
    <tableColumn id="8" xr3:uid="{37FAFB85-27A7-4383-890C-731B0C50BC53}" name="3" dataDxfId="506">
      <calculatedColumnFormula>IF(F2&gt;H2,3,IF(H2&gt;F2,0,IF(ISBLANK(F2),0,IF(H2=F2,1,""))))</calculatedColumnFormula>
    </tableColumn>
    <tableColumn id="9" xr3:uid="{C8B754B4-8393-425F-BB73-0C73E18B10ED}" name="4" dataDxfId="505">
      <calculatedColumnFormula>IF(F2&lt;H2,3,IF(H2&lt;F2,0,IF(ISBLANK(F2),0,IF(H2=F2,1,""))))</calculatedColumnFormula>
    </tableColumn>
    <tableColumn id="12" xr3:uid="{EFD89988-4E8C-41D9-A230-43D88418A382}" name="Colonne1" dataDxfId="504">
      <calculatedColumnFormula>IF(F2&gt;H2,"DOM",IF(F2&lt;H2,"EXT",IF(ISBLANK(F2),0,IF(F2=H2,"NUL",""))))</calculatedColumnFormula>
    </tableColumn>
    <tableColumn id="10" xr3:uid="{A8B5B054-09EE-4816-86A5-8BD01CB3B045}" name="PTS" dataDxfId="503">
      <calculatedColumnFormula>IF(ISBLANK(F2),0,IF(Adèle!F2+H2+J2=Résultats!F2+H2+J2,3,IF(K2=Résultats!K2,1,0)))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1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8" xr:uid="{AD30528F-793B-4F05-9CB2-6191A075DEBF}" name="Tableau213336393199" displayName="Tableau213336393199" ref="A1:A49" totalsRowShown="0" headerRowDxfId="502" dataDxfId="501" tableBorderDxfId="500">
  <autoFilter ref="A1:A49" xr:uid="{50F4578F-45D9-4145-8722-71995B9CC935}"/>
  <tableColumns count="1">
    <tableColumn id="1" xr3:uid="{11435973-0F1F-49CE-85CC-F807FADFFC0F}" name="Date" dataDxfId="499"/>
  </tableColumns>
  <tableStyleInfo name="TableStyleMedium2" showFirstColumn="0" showLastColumn="0" showRowStripes="1" showColumnStripes="0"/>
</table>
</file>

<file path=xl/tables/table1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9" xr:uid="{025FC8DC-4A51-4996-9720-F6F38E6BB0E3}" name="Tableau1319346494200" displayName="Tableau1319346494200" ref="A51:L58" headerRowCount="0" totalsRowShown="0" headerRowDxfId="498" dataDxfId="497">
  <tableColumns count="12">
    <tableColumn id="1" xr3:uid="{BEBCD1F5-3F7B-47E9-914A-0159A82C5313}" name="Colonne1" dataDxfId="496"/>
    <tableColumn id="3" xr3:uid="{F452FFAD-75C9-4778-A4C1-F0DE8193EFEB}" name="Colonne3" dataDxfId="495"/>
    <tableColumn id="2" xr3:uid="{32819321-C190-42D7-9EC0-8D54E01C3125}" name="Colonne2" dataDxfId="494"/>
    <tableColumn id="4" xr3:uid="{76F491A1-5645-4AAD-BC26-7B83F1795B8A}" name="Colonne4" dataDxfId="493"/>
    <tableColumn id="5" xr3:uid="{CA402402-044C-4EBD-8A5D-AA8C9D82E7CB}" name="Colonne5" dataDxfId="492"/>
    <tableColumn id="6" xr3:uid="{C3F6F5EA-7B45-4FF3-9A34-1A27DB0AEAA6}" name="Colonne6" dataDxfId="491"/>
    <tableColumn id="7" xr3:uid="{0F219FD9-419B-4F4E-81BB-D09F72552216}" name="Colonne7" dataDxfId="490"/>
    <tableColumn id="8" xr3:uid="{1D4E033F-95B9-4C3E-9A43-0882BEF8D976}" name="Colonne8" dataDxfId="489"/>
    <tableColumn id="9" xr3:uid="{890CD9B0-6A03-4961-BD63-4FFD01A80699}" name="Colonne9" dataDxfId="488">
      <calculatedColumnFormula>IF(F51&gt;H51,3,IF(H51&gt;F51,0,IF(ISBLANK(F51),0,IF(H51=F51,1,""))))</calculatedColumnFormula>
    </tableColumn>
    <tableColumn id="10" xr3:uid="{DD99BBE5-D48A-462D-9595-5285D25E809F}" name="Colonne10" dataDxfId="487">
      <calculatedColumnFormula>IF(F51&lt;H51,3,IF(H51&lt;F51,0,IF(ISBLANK(F51),0,IF(H51=F51,1,""))))</calculatedColumnFormula>
    </tableColumn>
    <tableColumn id="11" xr3:uid="{71AE1952-93E7-448B-A602-5CAB86C2E066}" name="Colonne11" dataDxfId="486">
      <calculatedColumnFormula>IF(F51&gt;H51,"DOM",IF(F51&lt;H51,"EXT",IF(ISBLANK(F51),0,IF(F51=H51,"NUL",""))))</calculatedColumnFormula>
    </tableColumn>
    <tableColumn id="12" xr3:uid="{AECB66BB-3DDC-446C-9057-C6FD43126B35}" name="Colonne12" dataDxfId="485">
      <calculatedColumnFormula>IF(ISBLANK(F51),0,IF(Adèle!F51+H51+J51=Résultats!F51+H51+J51,5,IF(K51=Résultats!K51,3,0)))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1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0" xr:uid="{7D0A8746-585B-4915-AC8E-2FA6E9DC3CD9}" name="Tableau1420356595201" displayName="Tableau1420356595201" ref="A60:L63" headerRowCount="0" totalsRowShown="0" headerRowDxfId="484" dataDxfId="483">
  <tableColumns count="12">
    <tableColumn id="1" xr3:uid="{3A767FCA-DB2E-4D1B-A5E0-8553F72E2A5F}" name="Colonne1" dataDxfId="482"/>
    <tableColumn id="3" xr3:uid="{16D0CC0E-5608-4137-B38B-059DD970355B}" name="Colonne3" dataDxfId="481"/>
    <tableColumn id="2" xr3:uid="{D7F37C2E-03B3-49CF-BAF6-5FFDCD2CFAE2}" name="Colonne2" dataDxfId="480"/>
    <tableColumn id="4" xr3:uid="{A7DA6008-A708-4D90-99C8-56B570CEDA37}" name="Colonne4" dataDxfId="479"/>
    <tableColumn id="5" xr3:uid="{A5E8015A-D8D4-4872-AEB8-E9B55AB98346}" name="Colonne5" dataDxfId="478"/>
    <tableColumn id="6" xr3:uid="{E2745987-6BBE-49B1-902C-C7E1199E2858}" name="Colonne6" dataDxfId="477"/>
    <tableColumn id="7" xr3:uid="{E6D47CB2-CCE7-4F69-A97F-13F03D4BDD35}" name="Colonne7" dataDxfId="476"/>
    <tableColumn id="8" xr3:uid="{9194B68B-C0EC-4B17-BFAB-C3B43C5A4119}" name="Colonne8" dataDxfId="475"/>
    <tableColumn id="9" xr3:uid="{0FC67595-3894-4EDE-BC57-201A87F89CE2}" name="Colonne9" dataDxfId="474">
      <calculatedColumnFormula>IF(F60&gt;H60,3,IF(H60&gt;F60,0,IF(ISBLANK(F60),0,IF(H60=F60,1,""))))</calculatedColumnFormula>
    </tableColumn>
    <tableColumn id="10" xr3:uid="{4A79116A-9C90-49AE-9979-DF5C51D0346B}" name="Colonne10" dataDxfId="473">
      <calculatedColumnFormula>IF(F60&lt;H60,3,IF(H60&lt;F60,0,IF(ISBLANK(F60),0,IF(H60=F60,1,""))))</calculatedColumnFormula>
    </tableColumn>
    <tableColumn id="11" xr3:uid="{F544F996-36FB-4FA8-81B0-04611ECB128B}" name="Colonne11" dataDxfId="472">
      <calculatedColumnFormula>IF(F60&gt;H60,"DOM",IF(F60&lt;H60,"EXT",IF(ISBLANK(F60),0,IF(F60=H60,"NUL",""))))</calculatedColumnFormula>
    </tableColumn>
    <tableColumn id="12" xr3:uid="{A5F78717-75B7-496E-80A6-ADF28FFE9222}" name="Colonne12" dataDxfId="471">
      <calculatedColumnFormula>IF(ISBLANK(F60),0,IF(Adèle!F60+H60+J60=Résultats!F60+H60+J60,7,IF(K60=Résultats!K60,5,0)))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1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1" xr:uid="{B1782D50-D36E-4D70-B75F-DCD055722873}" name="Tableau1521366696202" displayName="Tableau1521366696202" ref="A65:L66" headerRowCount="0" totalsRowShown="0" headerRowDxfId="470" dataDxfId="469">
  <tableColumns count="12">
    <tableColumn id="1" xr3:uid="{A7D42B6B-81DB-462E-AC48-3B3309BA3EF3}" name="Colonne1" dataDxfId="468"/>
    <tableColumn id="2" xr3:uid="{7DC95AC1-2152-445B-B5FF-760DE72519EF}" name="Colonne2" dataDxfId="467"/>
    <tableColumn id="3" xr3:uid="{95AA24BF-B33D-4FA0-A109-3C702B4B13B4}" name="Colonne3" dataDxfId="466"/>
    <tableColumn id="4" xr3:uid="{4C7541AF-EE6D-4D77-B055-B752E61DD2BD}" name="Colonne4" dataDxfId="465"/>
    <tableColumn id="5" xr3:uid="{E81BF99E-4FB4-44DC-B9BB-301A80F3384D}" name="Colonne5" dataDxfId="464"/>
    <tableColumn id="6" xr3:uid="{80678156-455B-41D3-9B6A-A3D878F27829}" name="Colonne6" dataDxfId="463"/>
    <tableColumn id="7" xr3:uid="{6B491C87-768B-43FF-97FD-BE9BEA0A5388}" name="Colonne7" dataDxfId="462"/>
    <tableColumn id="8" xr3:uid="{5F993026-E752-42FA-A89A-2FD1874F30D1}" name="Colonne8" dataDxfId="461"/>
    <tableColumn id="9" xr3:uid="{BD1E1350-C54C-4226-A9B4-AB08D80A0E57}" name="Colonne9" dataDxfId="460">
      <calculatedColumnFormula>IF(F65&gt;H65,3,IF(H65&gt;F65,0,IF(ISBLANK(F65),0,IF(H65=F65,1,""))))</calculatedColumnFormula>
    </tableColumn>
    <tableColumn id="10" xr3:uid="{588D3538-DD34-445F-8B04-05CAC3180B13}" name="Colonne10" dataDxfId="459">
      <calculatedColumnFormula>IF(F65&lt;H65,3,IF(H65&lt;F65,0,IF(ISBLANK(F65),0,IF(H65=F65,1,""))))</calculatedColumnFormula>
    </tableColumn>
    <tableColumn id="11" xr3:uid="{8207BF91-8D7F-4FC1-9669-4D13C166C0B1}" name="Colonne11" dataDxfId="458">
      <calculatedColumnFormula>IF(F65&gt;H65,"DOM",IF(F65&lt;H65,"EXT",IF(ISBLANK(F65),0,IF(F65=H65,"NUL",""))))</calculatedColumnFormula>
    </tableColumn>
    <tableColumn id="12" xr3:uid="{DD7C8321-D1C8-4323-89FC-B41EA09E99C0}" name="Colonne12" dataDxfId="457">
      <calculatedColumnFormula>IF(ISBLANK(F65),0,IF(Adèle!F65+H65+J65=Résultats!F65+H65+J65,9,IF(K65=Résultats!K65,7,0)))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1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2" xr:uid="{69E9C0C4-AFFF-4FCC-8728-A9CE2F780C5F}" name="Tableau1622376797203" displayName="Tableau1622376797203" ref="A68:L68" headerRowCount="0" totalsRowShown="0" headerRowDxfId="456" dataDxfId="455" tableBorderDxfId="454">
  <tableColumns count="12">
    <tableColumn id="1" xr3:uid="{C0DC8424-D2A5-4908-AB1C-099386AC33F8}" name="Colonne1" dataDxfId="453"/>
    <tableColumn id="2" xr3:uid="{DA98BD4F-A6CE-4A55-AD24-DC42F6F8964B}" name="Colonne2" dataDxfId="452"/>
    <tableColumn id="3" xr3:uid="{C0FBD437-7C5F-43E3-96C0-A6C6E35FB374}" name="Colonne3" dataDxfId="451"/>
    <tableColumn id="4" xr3:uid="{E7D94B76-1248-4FA9-956D-32A7191D7F78}" name="Colonne4" dataDxfId="450"/>
    <tableColumn id="5" xr3:uid="{18448FDA-2E90-4362-9B03-CEAE8DAA3225}" name="Colonne5" dataDxfId="449"/>
    <tableColumn id="6" xr3:uid="{3A3D4817-51DC-4622-9306-85C2F4D10D8B}" name="Colonne6" dataDxfId="448"/>
    <tableColumn id="7" xr3:uid="{1D3DE6D7-5837-4A88-8A6E-B7E7E05C18DC}" name="Colonne7" dataDxfId="447"/>
    <tableColumn id="8" xr3:uid="{467E5A2A-EB70-4C46-A182-62FE4E96F677}" name="Colonne8" dataDxfId="446"/>
    <tableColumn id="9" xr3:uid="{4CF95F8B-7C20-4E5B-896A-B91E58FB5D5C}" name="Colonne9" dataDxfId="445">
      <calculatedColumnFormula>IF(F68&gt;H68,3,IF(H68&gt;F68,0,IF(ISBLANK(F68),0,IF(H68=F68,1,""))))</calculatedColumnFormula>
    </tableColumn>
    <tableColumn id="10" xr3:uid="{3CAAF6E3-8ECB-4EDF-A8D6-CF660729F863}" name="Colonne10" dataDxfId="444">
      <calculatedColumnFormula>IF(F68&lt;H68,3,IF(H68&lt;F68,0,IF(ISBLANK(F68),0,IF(H68=F68,1,""))))</calculatedColumnFormula>
    </tableColumn>
    <tableColumn id="11" xr3:uid="{24A0203A-D04E-4766-93AD-B6D6E8D7031F}" name="Colonne11" dataDxfId="443">
      <calculatedColumnFormula>IF(F68&gt;H68,"DOM",IF(F68&lt;H68,"EXT",IF(ISBLANK(F68),0,IF(F68=H68,"NUL",""))))</calculatedColumnFormula>
    </tableColumn>
    <tableColumn id="12" xr3:uid="{A6C174FB-434F-46EF-8F91-F0C5BD0A010E}" name="Colonne12" dataDxfId="442">
      <calculatedColumnFormula>IF(ISBLANK(F68),0,IF(Adèle!F68+H68+J68=Résultats!F68+H68+J68,10,IF(K68=Résultats!K68,8,0)))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1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3" xr:uid="{4F0751DF-8663-4830-A238-341A639F6BC9}" name="Tableau1723386898204" displayName="Tableau1723386898204" ref="A70:L70" headerRowCount="0" totalsRowShown="0" headerRowDxfId="441" dataDxfId="440" tableBorderDxfId="439">
  <tableColumns count="12">
    <tableColumn id="1" xr3:uid="{EE7AB1C5-3402-47B9-B18E-8710993B6BC5}" name="Colonne1" dataDxfId="438"/>
    <tableColumn id="2" xr3:uid="{0CC2A8C0-BFB4-43FA-B7C3-0B9E391E91F3}" name="Colonne2" dataDxfId="437"/>
    <tableColumn id="3" xr3:uid="{37FA9E7F-3987-4311-8F9A-AC78F02BF76C}" name="Colonne3" dataDxfId="436"/>
    <tableColumn id="4" xr3:uid="{1A69A74F-CE25-4885-B12D-DBB968AEBD89}" name="Colonne4" dataDxfId="435"/>
    <tableColumn id="5" xr3:uid="{66E161C0-3811-4E8B-AC82-F4B2CAF04FB6}" name="Colonne5" dataDxfId="434"/>
    <tableColumn id="6" xr3:uid="{8C51C98B-39B5-4C1E-8CDC-84CF4DECA895}" name="Colonne6" dataDxfId="433"/>
    <tableColumn id="7" xr3:uid="{33434E00-3695-469E-BC6C-D2930BF9B1EB}" name="Colonne7" dataDxfId="432"/>
    <tableColumn id="8" xr3:uid="{82C1AE07-2364-47B8-8D20-826F6C48A5D0}" name="Colonne8" dataDxfId="431"/>
    <tableColumn id="9" xr3:uid="{6F2BD7A6-F059-49C4-B3CC-6A13A94F4527}" name="Colonne9" dataDxfId="430">
      <calculatedColumnFormula>IF(F70&gt;H70,3,IF(H70&gt;F70,0,IF(ISBLANK(F70),0,IF(H70=F70,1,""))))</calculatedColumnFormula>
    </tableColumn>
    <tableColumn id="10" xr3:uid="{6B4C0904-8C2C-4AC8-A07F-A20FB9C1732C}" name="Colonne10" dataDxfId="429">
      <calculatedColumnFormula>IF(F70&lt;H70,3,IF(H70&lt;F70,0,IF(ISBLANK(F70),0,IF(H70=F70,1,""))))</calculatedColumnFormula>
    </tableColumn>
    <tableColumn id="11" xr3:uid="{38D237AD-4F34-4CE0-AB6E-B01FAFF616B7}" name="Colonne11" dataDxfId="428">
      <calculatedColumnFormula>IF(F70&gt;H70,"DOM",IF(F70&lt;H70,"EXT",IF(ISBLANK(F70),0,IF(F70=H70,"NUL",""))))</calculatedColumnFormula>
    </tableColumn>
    <tableColumn id="12" xr3:uid="{5FEC10AF-7C74-48C5-BB90-6E2569C8F5F6}" name="Colonne12" dataDxfId="427"/>
  </tableColumns>
  <tableStyleInfo name="TableStyleMedium13" showFirstColumn="0" showLastColumn="0" showRowStripes="1" showColumnStripes="0"/>
</table>
</file>

<file path=xl/tables/table1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4" xr:uid="{50293936-A95B-4E3D-8927-42D49123F4EA}" name="Tableau4396999205" displayName="Tableau4396999205" ref="N1:P5" totalsRowShown="0" headerRowDxfId="426" dataDxfId="425">
  <autoFilter ref="N1:P5" xr:uid="{ED2FAEA8-BC2F-4EA6-B94B-CBFCEB419BAE}"/>
  <tableColumns count="3">
    <tableColumn id="1" xr3:uid="{EEED63FD-6F7A-4C30-B468-A6D738CF8084}" name="Poule A" dataDxfId="424"/>
    <tableColumn id="2" xr3:uid="{A51DDC26-4EE1-49D3-843A-BF17CEDD320E}" name="Team" dataDxfId="423"/>
    <tableColumn id="3" xr3:uid="{834EEDB5-E866-406B-A1D6-0179CC80B9C1}" name="PTS" dataDxfId="422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1EAAADF-2CED-4390-8302-7468021D35E5}" name="Tableau1319" displayName="Tableau1319" ref="A51:L58" headerRowCount="0" totalsRowShown="0" headerRowDxfId="1917" dataDxfId="1916">
  <tableColumns count="12">
    <tableColumn id="1" xr3:uid="{93C1EFD4-C01A-4E1C-BE22-AAECE2496566}" name="Colonne1" dataDxfId="1915"/>
    <tableColumn id="3" xr3:uid="{5FFA4DEF-3033-4938-A580-59981B17FBF4}" name="Colonne3" dataDxfId="1914"/>
    <tableColumn id="2" xr3:uid="{ED94E5E5-B762-4040-BA84-C71139D12160}" name="Colonne2" dataDxfId="1913"/>
    <tableColumn id="4" xr3:uid="{56E401D2-44C4-49AD-A6C0-1651EF3666E0}" name="Colonne4" dataDxfId="1912"/>
    <tableColumn id="5" xr3:uid="{70292E84-5EDD-406E-ACE6-003819C8707A}" name="Colonne5" dataDxfId="1911"/>
    <tableColumn id="6" xr3:uid="{C2DA791F-9548-46EC-8582-00D844C3573B}" name="Colonne6" dataDxfId="1910"/>
    <tableColumn id="7" xr3:uid="{7BFF5D60-0858-4B25-8AAF-A75F49078333}" name="Colonne7" dataDxfId="1909"/>
    <tableColumn id="8" xr3:uid="{5A247357-A651-4979-BB63-543D00331983}" name="Colonne8" dataDxfId="1908"/>
    <tableColumn id="9" xr3:uid="{1D8FA142-9F97-4477-8D5C-E33329C9607F}" name="Colonne9" dataDxfId="1907">
      <calculatedColumnFormula>IF(F51&gt;H51,3,IF(H51&gt;F51,0,IF(ISBLANK(F51),0,IF(H51=F51,1,""))))</calculatedColumnFormula>
    </tableColumn>
    <tableColumn id="10" xr3:uid="{B0967F15-3E99-4BBC-94E0-9AD3CF14A20D}" name="Colonne10" dataDxfId="1906">
      <calculatedColumnFormula>IF(F51&lt;H51,3,IF(H51&lt;F51,0,IF(ISBLANK(F51),0,IF(H51=F51,1,""))))</calculatedColumnFormula>
    </tableColumn>
    <tableColumn id="11" xr3:uid="{606D2E28-1173-4D94-B73F-FD89454075DE}" name="Colonne11" dataDxfId="1905">
      <calculatedColumnFormula>IF(F51&gt;H51,"DOM",IF(F51&lt;H51,"EXT",IF(ISBLANK(F51),0,IF(F51=H51,"NUL",""))))</calculatedColumnFormula>
    </tableColumn>
    <tableColumn id="12" xr3:uid="{3CBE1FD0-021D-475A-9228-99F3409DAE50}" name="Colonne12" dataDxfId="1904">
      <calculatedColumnFormula>IF(ISBLANK(F51),0,IF(Antoine!F51+H51+J51=Résultats!F51+H51+J51,5,IF(K51=Résultats!K51,3,0)))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1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5" xr:uid="{D8F3CB09-8D2D-497F-BB3A-2F116E1DBB92}" name="Tableau54070100206" displayName="Tableau54070100206" ref="N7:P11" totalsRowShown="0" headerRowDxfId="421" dataDxfId="420">
  <autoFilter ref="N7:P11" xr:uid="{681CA452-FA01-4718-947F-435BC79E9B14}"/>
  <tableColumns count="3">
    <tableColumn id="1" xr3:uid="{DAA5B6C6-72A8-405A-B68F-9886771B5769}" name="Poule B" dataDxfId="419"/>
    <tableColumn id="2" xr3:uid="{53DCB421-3FAD-4C3A-A0B1-7050B76790FD}" name="Team" dataDxfId="418"/>
    <tableColumn id="3" xr3:uid="{79A43E64-72DF-4144-9655-D4FC227A33AA}" name="Colonne1" dataDxfId="417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1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6" xr:uid="{BA5BFFDD-C482-41AC-8751-9BB538FC6A78}" name="Tableau74171101207" displayName="Tableau74171101207" ref="N19:P23" totalsRowShown="0" headerRowDxfId="416" dataDxfId="415">
  <autoFilter ref="N19:P23" xr:uid="{511316ED-E4CA-482D-963D-C86B181E0FE3}"/>
  <tableColumns count="3">
    <tableColumn id="1" xr3:uid="{CA50616E-A4D6-4F53-9EBC-CD1D13AFEBFB}" name="Poule D" dataDxfId="414"/>
    <tableColumn id="2" xr3:uid="{BA73F25B-CFDD-449D-94C3-1190E9749186}" name="Team" dataDxfId="413"/>
    <tableColumn id="3" xr3:uid="{624FFF40-3D5F-4BCB-B891-07ADBA92DC45}" name="Colonne1" dataDxfId="412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1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7" xr:uid="{21587856-B00F-429C-B074-6ACCF7344673}" name="Tableau94272102208" displayName="Tableau94272102208" ref="N31:P35" totalsRowShown="0" headerRowDxfId="411" dataDxfId="410">
  <autoFilter ref="N31:P35" xr:uid="{A6AA5FD2-24F1-4277-9569-A9CA84986F88}"/>
  <tableColumns count="3">
    <tableColumn id="1" xr3:uid="{0CBD66E5-5746-4983-BED1-BE8C514951B0}" name="Poule F" dataDxfId="409"/>
    <tableColumn id="2" xr3:uid="{973C36D5-031D-41E3-A746-A6A6CB54DDAE}" name="Team" dataDxfId="408"/>
    <tableColumn id="3" xr3:uid="{A63ED5A5-0DD2-42DF-A110-B4649250EAD3}" name="Colonne1" dataDxfId="407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1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8" xr:uid="{153F8439-84DA-4CD9-8916-0BE701F4BF71}" name="Tableau84373103209" displayName="Tableau84373103209" ref="N25:P29" totalsRowShown="0" headerRowDxfId="406" dataDxfId="405">
  <autoFilter ref="N25:P29" xr:uid="{ABD0421A-6C82-4D5A-BD93-6E5E11BEB4E2}"/>
  <tableColumns count="3">
    <tableColumn id="1" xr3:uid="{B257D50D-4BDA-4704-859B-FF114EBD41E4}" name="Poule E" dataDxfId="404"/>
    <tableColumn id="2" xr3:uid="{3EB3D63E-4E4E-4D31-B6DA-94C99FFF9DBB}" name="Team" dataDxfId="403"/>
    <tableColumn id="3" xr3:uid="{B889C2A0-BF5E-4907-82BA-E54F64FBBA0B}" name="Colonne1" dataDxfId="402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1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9" xr:uid="{85737D31-E194-45A1-95BC-C23C7F638780}" name="Tableau104474104210" displayName="Tableau104474104210" ref="N37:P41" totalsRowShown="0" headerRowDxfId="401" dataDxfId="400">
  <autoFilter ref="N37:P41" xr:uid="{34A751F2-6C2F-49B7-9D13-35110F1B400E}"/>
  <tableColumns count="3">
    <tableColumn id="1" xr3:uid="{F30689BF-5EBB-4A56-98B4-803AD01C8044}" name="Poule G" dataDxfId="399"/>
    <tableColumn id="2" xr3:uid="{FFD67D03-DA55-419B-AAFF-05C3A7B77E32}" name="Team" dataDxfId="398"/>
    <tableColumn id="3" xr3:uid="{D9734217-EECE-45BE-A33E-707C59D79973}" name="Colonne1" dataDxfId="397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1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0" xr:uid="{BDD5EEAD-2C9B-4B08-910A-632EF648FEAA}" name="Tableau114575105211" displayName="Tableau114575105211" ref="N43:P47" totalsRowShown="0" headerRowDxfId="396" dataDxfId="395">
  <autoFilter ref="N43:P47" xr:uid="{87F9AAB1-39DE-4DE1-8A41-8F44AA361012}"/>
  <tableColumns count="3">
    <tableColumn id="1" xr3:uid="{118940F2-ED60-4BDD-9135-6CF0C54A9261}" name="Poule H" dataDxfId="394"/>
    <tableColumn id="2" xr3:uid="{FF6E107D-0E0F-44D9-AD7D-0157C3B518A3}" name="Team" dataDxfId="393"/>
    <tableColumn id="3" xr3:uid="{39141970-2F09-409D-A2A2-6C69FB69B1C7}" name="Colonne1" dataDxfId="392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1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1" xr:uid="{A56871C2-A843-4B45-BBEE-090903148E3D}" name="Tableau6324676106212" displayName="Tableau6324676106212" ref="N13:P17" totalsRowShown="0" headerRowDxfId="391" dataDxfId="390">
  <autoFilter ref="N13:P17" xr:uid="{CC29A40F-3D80-4523-8653-0C0CE43D0811}"/>
  <tableColumns count="3">
    <tableColumn id="1" xr3:uid="{6E88E7C5-6A57-41BD-B9AC-FD0B9F0A581E}" name="Poule C" dataDxfId="389"/>
    <tableColumn id="2" xr3:uid="{A7F874E6-E3DB-4CD7-9862-1CFB54D293BD}" name="Team" dataDxfId="388"/>
    <tableColumn id="3" xr3:uid="{6D099515-2972-4062-90C9-AFAD65EB9709}" name="Colonne1" dataDxfId="387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1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3F535097-12FF-401A-BF73-96DDA45834DB}" name="Tableau112266292183" displayName="Tableau112266292183" ref="B1:L49" totalsRowShown="0" headerRowDxfId="386" dataDxfId="385">
  <autoFilter ref="B1:L49" xr:uid="{30C82DEA-0164-40B9-A781-D5B0A9F4F63C}"/>
  <tableColumns count="11">
    <tableColumn id="1" xr3:uid="{C89F6AF9-5D6D-44C1-84FB-468BE3EC1AA7}" name="Heure" dataDxfId="384"/>
    <tableColumn id="2" xr3:uid="{D8D8A0D3-FBA4-4A54-A0C2-46B50683EAE2}" name="Match" dataDxfId="383"/>
    <tableColumn id="3" xr3:uid="{CA4CF5A0-8F4C-44F4-8F7A-6B1EE543F094}" name="Groupe " dataDxfId="382"/>
    <tableColumn id="4" xr3:uid="{99FD6786-B684-480F-9D9B-6C73C9176E62}" name="Team A" dataDxfId="381"/>
    <tableColumn id="5" xr3:uid="{2745C7FA-70D8-40C3-A22D-1BC301C34E12}" name="1" dataDxfId="380"/>
    <tableColumn id="6" xr3:uid="{75AD5E66-3AAF-4B29-A684-909AEA89A604}" name="Team B" dataDxfId="379"/>
    <tableColumn id="7" xr3:uid="{8226E46D-66BB-48F0-8FBA-0290CE4D6317}" name="2" dataDxfId="378"/>
    <tableColumn id="8" xr3:uid="{DBCD77BA-2AB4-4AF7-8923-069708D67CB5}" name="3" dataDxfId="377">
      <calculatedColumnFormula>IF(F2&gt;H2,3,IF(H2&gt;F2,0,IF(ISBLANK(F2),0,IF(H2=F2,1,""))))</calculatedColumnFormula>
    </tableColumn>
    <tableColumn id="9" xr3:uid="{9CA53DA0-328F-4CF9-91D7-FEA1D5FEA466}" name="4" dataDxfId="376">
      <calculatedColumnFormula>IF(F2&lt;H2,3,IF(H2&lt;F2,0,IF(ISBLANK(F2),0,IF(H2=F2,1,""))))</calculatedColumnFormula>
    </tableColumn>
    <tableColumn id="12" xr3:uid="{2B702DAC-3BC0-4E9C-BF6A-AFA772952CE7}" name="Colonne1" dataDxfId="375">
      <calculatedColumnFormula>IF(F2&gt;H2,"DOM",IF(F2&lt;H2,"EXT",IF(ISBLANK(F2),0,IF(F2=H2,"NUL",""))))</calculatedColumnFormula>
    </tableColumn>
    <tableColumn id="10" xr3:uid="{2E8FE865-B463-448B-999A-DC5191DC39C6}" name="PTS" dataDxfId="374">
      <calculatedColumnFormula>IF(ISBLANK(F2),0,IF(F2+H2=Résultats!F2+H2,3,IF(Bain!K2=Résultats!K2,1,0)))</calculatedColumnFormula>
    </tableColumn>
  </tableColumns>
  <tableStyleInfo name="TableStyleMedium2" showFirstColumn="0" showLastColumn="0" showRowStripes="1" showColumnStripes="0"/>
</table>
</file>

<file path=xl/tables/table1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31DB14A8-3D87-4A21-814E-EDEE1035F39B}" name="Tableau213336393184" displayName="Tableau213336393184" ref="A1:A49" totalsRowShown="0" headerRowDxfId="373" dataDxfId="372" tableBorderDxfId="371">
  <autoFilter ref="A1:A49" xr:uid="{50F4578F-45D9-4145-8722-71995B9CC935}"/>
  <tableColumns count="1">
    <tableColumn id="1" xr3:uid="{B660EC25-E372-4620-B327-A29A321EBAC9}" name="Date" dataDxfId="370"/>
  </tableColumns>
  <tableStyleInfo name="TableStyleMedium2" showFirstColumn="0" showLastColumn="0" showRowStripes="1" showColumnStripes="0"/>
</table>
</file>

<file path=xl/tables/table1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9A8048CE-7D0C-491E-9F43-DDC748199574}" name="Tableau1319346494185" displayName="Tableau1319346494185" ref="A51:L58" headerRowCount="0" totalsRowShown="0" headerRowDxfId="369" dataDxfId="368">
  <tableColumns count="12">
    <tableColumn id="1" xr3:uid="{B194581D-FB8F-47FF-BC17-C355BE8D401E}" name="Colonne1" dataDxfId="367"/>
    <tableColumn id="3" xr3:uid="{BFF1CD28-B094-42B6-B0AF-6EF5F496EF6C}" name="Colonne3" dataDxfId="366"/>
    <tableColumn id="2" xr3:uid="{A05F90D9-40CD-4313-B31F-FF937851AC05}" name="Colonne2" dataDxfId="365"/>
    <tableColumn id="4" xr3:uid="{468AC7C1-5A26-42B3-8A8D-9E973D754A9E}" name="Colonne4" dataDxfId="364"/>
    <tableColumn id="5" xr3:uid="{87BE1A8B-5E28-4B84-A295-82F532C04412}" name="Colonne5" dataDxfId="363"/>
    <tableColumn id="6" xr3:uid="{C2443B1C-7086-4B82-BCA1-CD7EA30A4324}" name="Colonne6" dataDxfId="362"/>
    <tableColumn id="7" xr3:uid="{F0724777-3F50-4056-8316-5B4C9BB0BF46}" name="Colonne7" dataDxfId="361"/>
    <tableColumn id="8" xr3:uid="{962CEA99-71C1-46AE-8348-52A5C04ACA24}" name="Colonne8" dataDxfId="360"/>
    <tableColumn id="9" xr3:uid="{E6FD3D07-77E7-44BD-A092-0EB6C177C649}" name="Colonne9" dataDxfId="359">
      <calculatedColumnFormula>IF(F51&gt;H51,3,IF(H51&gt;F51,0,IF(ISBLANK(F51),0,IF(H51=F51,1,""))))</calculatedColumnFormula>
    </tableColumn>
    <tableColumn id="10" xr3:uid="{5C8F45A9-76B6-4F46-A098-1A8B17BE0CDF}" name="Colonne10" dataDxfId="358">
      <calculatedColumnFormula>IF(F51&lt;H51,3,IF(H51&lt;F51,0,IF(ISBLANK(F51),0,IF(H51=F51,1,""))))</calculatedColumnFormula>
    </tableColumn>
    <tableColumn id="11" xr3:uid="{9E5BFCF7-6673-4765-BCA0-FE6DB88CA44F}" name="Colonne11" dataDxfId="357">
      <calculatedColumnFormula>IF(F51&gt;H51,"DOM",IF(F51&lt;H51,"EXT",IF(ISBLANK(F51),0,IF(F51=H51,"NUL",""))))</calculatedColumnFormula>
    </tableColumn>
    <tableColumn id="12" xr3:uid="{FAD0C731-59A7-4CAD-955F-4549E01D7E57}" name="Colonne12" dataDxfId="356">
      <calculatedColumnFormula>IF(ISBLANK(F51),0,IF(Bain!F51+H51+J51=Résultats!F51+H51+J51,5,IF(K51=Résultats!K51,3,0)))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5322B8-D665-4A34-B857-95BC08D2B683}" name="Tableau2" displayName="Tableau2" ref="A1:A49" totalsRowShown="0" headerRowDxfId="2017" dataDxfId="2016" tableBorderDxfId="2015">
  <autoFilter ref="A1:A49" xr:uid="{691D540C-EAEA-4444-BB6A-484880AD934C}"/>
  <tableColumns count="1">
    <tableColumn id="1" xr3:uid="{8524EB74-51AE-478E-BC44-F8DFC31285B7}" name="Date" dataDxfId="201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AE57756-C596-4DAF-9AF4-B187842E2932}" name="Tableau1420" displayName="Tableau1420" ref="A60:L63" headerRowCount="0" totalsRowShown="0" headerRowDxfId="1903" dataDxfId="1902">
  <tableColumns count="12">
    <tableColumn id="1" xr3:uid="{5836C31A-B7FA-4D69-82C7-77DE731C8E8A}" name="Colonne1" dataDxfId="1901"/>
    <tableColumn id="3" xr3:uid="{5E175250-4D16-4975-98D8-E82A1E2E0B4D}" name="Colonne3" dataDxfId="1900"/>
    <tableColumn id="2" xr3:uid="{4C9A49B2-D2A6-429A-BCFF-D8644B4635EB}" name="Colonne2" dataDxfId="1899"/>
    <tableColumn id="4" xr3:uid="{F38C1720-F7CD-4476-9A0D-EBA476AC685D}" name="Colonne4" dataDxfId="1898"/>
    <tableColumn id="5" xr3:uid="{A386EFEE-8D37-4D1E-A69E-88E3E8E4C06E}" name="Colonne5" dataDxfId="1897"/>
    <tableColumn id="6" xr3:uid="{5D88CD98-DDAA-4477-BDA6-6ED044E8BDE4}" name="Colonne6" dataDxfId="1896"/>
    <tableColumn id="7" xr3:uid="{2EA8B485-4475-45C5-BD96-0B36B2E086FF}" name="Colonne7" dataDxfId="1895"/>
    <tableColumn id="8" xr3:uid="{C6DD0B3B-0B8E-4206-BBFE-33C0AD958175}" name="Colonne8" dataDxfId="1894"/>
    <tableColumn id="9" xr3:uid="{44AC05F9-F643-4186-A9B6-D1E52FF6DA51}" name="Colonne9" dataDxfId="1893">
      <calculatedColumnFormula>IF(F60&gt;H60,3,IF(H60&gt;F60,0,IF(ISBLANK(F60),0,IF(H60=F60,1,""))))</calculatedColumnFormula>
    </tableColumn>
    <tableColumn id="10" xr3:uid="{732CE735-9B39-43D6-970E-42496588DBA4}" name="Colonne10" dataDxfId="1892">
      <calculatedColumnFormula>IF(F60&lt;H60,3,IF(H60&lt;F60,0,IF(ISBLANK(F60),0,IF(H60=F60,1,""))))</calculatedColumnFormula>
    </tableColumn>
    <tableColumn id="11" xr3:uid="{973634DC-EA9F-49CA-80E1-0528597E70FC}" name="Colonne11" dataDxfId="1891">
      <calculatedColumnFormula>IF(F60&gt;H60,"DOM",IF(F60&lt;H60,"EXT",IF(ISBLANK(F60),0,IF(F60=H60,"NUL",""))))</calculatedColumnFormula>
    </tableColumn>
    <tableColumn id="12" xr3:uid="{BF169D4A-2596-4EE4-8AA9-04685E31C2AF}" name="Colonne12" dataDxfId="1890">
      <calculatedColumnFormula>IF(ISBLANK(F60),0,IF(Antoine!F60+H60+J60=Résultats!F60+H60+J60,7,IF(K60=Résultats!K60,5,0)))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2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5338AE73-3589-4C2F-9E55-1537A8F0374B}" name="Tableau1420356595186" displayName="Tableau1420356595186" ref="A60:L63" headerRowCount="0" totalsRowShown="0" headerRowDxfId="355" dataDxfId="354">
  <tableColumns count="12">
    <tableColumn id="1" xr3:uid="{DE6EFE6C-4E35-414E-BC35-DC22676EFAE2}" name="Colonne1" dataDxfId="353"/>
    <tableColumn id="3" xr3:uid="{22816B89-482D-4CE1-AE41-B42ACE5B3946}" name="Colonne3" dataDxfId="352"/>
    <tableColumn id="2" xr3:uid="{4CDCDF0E-4F0F-40A3-A956-66DE73049238}" name="Colonne2" dataDxfId="351"/>
    <tableColumn id="4" xr3:uid="{6A085960-50D6-497A-B228-562BE32B9277}" name="Colonne4" dataDxfId="350"/>
    <tableColumn id="5" xr3:uid="{C46406AC-5669-4D92-BC9B-795C6BC10C7C}" name="Colonne5" dataDxfId="349"/>
    <tableColumn id="6" xr3:uid="{F1C5C0C5-ED14-4AEA-9C5E-4D17E5638AFE}" name="Colonne6" dataDxfId="348"/>
    <tableColumn id="7" xr3:uid="{97F0CF6B-D515-4369-856C-640051800210}" name="Colonne7" dataDxfId="347"/>
    <tableColumn id="8" xr3:uid="{BE73F2C3-EF5D-43FB-8017-2FBA7812FAD1}" name="Colonne8" dataDxfId="346"/>
    <tableColumn id="9" xr3:uid="{60E3CD17-3534-438D-BF78-CF3DBE5B18E4}" name="Colonne9" dataDxfId="345">
      <calculatedColumnFormula>IF(F60&gt;H60,3,IF(H60&gt;F60,0,IF(ISBLANK(F60),0,IF(H60=F60,1,""))))</calculatedColumnFormula>
    </tableColumn>
    <tableColumn id="10" xr3:uid="{0426F92F-7753-4BCE-BB59-1B963FFF8102}" name="Colonne10" dataDxfId="344">
      <calculatedColumnFormula>IF(F60&lt;H60,3,IF(H60&lt;F60,0,IF(ISBLANK(F60),0,IF(H60=F60,1,""))))</calculatedColumnFormula>
    </tableColumn>
    <tableColumn id="11" xr3:uid="{169AB2FC-0C53-4449-9A80-68290FF1BDC5}" name="Colonne11" dataDxfId="343">
      <calculatedColumnFormula>IF(F60&gt;H60,"DOM",IF(F60&lt;H60,"EXT",IF(ISBLANK(F60),0,IF(F60=H60,"NUL",""))))</calculatedColumnFormula>
    </tableColumn>
    <tableColumn id="12" xr3:uid="{B739D30E-65EB-4477-8095-4BBCABC1323E}" name="Colonne12" dataDxfId="342">
      <calculatedColumnFormula>IF(ISBLANK(F60),0,IF(Bain!F60+H60+J60=Résultats!F60+H60+J60,7,IF(K60=Résultats!K60,5,0)))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2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D4267EB8-69AB-4009-9820-30FCF26D3619}" name="Tableau1521366696187" displayName="Tableau1521366696187" ref="A65:L66" headerRowCount="0" totalsRowShown="0" headerRowDxfId="341" dataDxfId="340">
  <tableColumns count="12">
    <tableColumn id="1" xr3:uid="{2F98BBF5-FF4E-4D8C-B42D-2D89CD0AC9CD}" name="Colonne1" dataDxfId="339"/>
    <tableColumn id="2" xr3:uid="{2745B508-C694-4FE5-ACEF-34B8F402A972}" name="Colonne2" dataDxfId="338"/>
    <tableColumn id="3" xr3:uid="{3500A5E5-DD06-4BD3-9057-DA22059FE142}" name="Colonne3" dataDxfId="337"/>
    <tableColumn id="4" xr3:uid="{0DB2FC7F-C9DB-45F7-B787-71B46E0E30B7}" name="Colonne4" dataDxfId="336"/>
    <tableColumn id="5" xr3:uid="{950497BA-DE8D-4878-8201-FAF21EEFBD1F}" name="Colonne5" dataDxfId="335"/>
    <tableColumn id="6" xr3:uid="{8D1662D9-B75C-4071-88FC-24F38FDC89A4}" name="Colonne6" dataDxfId="334"/>
    <tableColumn id="7" xr3:uid="{40A6FC03-E5F1-4505-B1BF-72B2A767D9D4}" name="Colonne7" dataDxfId="333"/>
    <tableColumn id="8" xr3:uid="{47D93B51-FAD8-4BB2-B62D-EEB2959526AC}" name="Colonne8" dataDxfId="332"/>
    <tableColumn id="9" xr3:uid="{A0A39802-5720-4ACF-8F76-67BBCB8FD338}" name="Colonne9" dataDxfId="331">
      <calculatedColumnFormula>IF(F65&gt;H65,3,IF(H65&gt;F65,0,IF(ISBLANK(F65),0,IF(H65=F65,1,""))))</calculatedColumnFormula>
    </tableColumn>
    <tableColumn id="10" xr3:uid="{075CEC80-80F9-4261-9268-B08E6B2A4C32}" name="Colonne10" dataDxfId="330">
      <calculatedColumnFormula>IF(F65&lt;H65,3,IF(H65&lt;F65,0,IF(ISBLANK(F65),0,IF(H65=F65,1,""))))</calculatedColumnFormula>
    </tableColumn>
    <tableColumn id="11" xr3:uid="{39AC436A-5F72-4083-AF3D-9BEE580B96E9}" name="Colonne11" dataDxfId="329">
      <calculatedColumnFormula>IF(F65&gt;H65,"DOM",IF(F65&lt;H65,"EXT",IF(ISBLANK(F65),0,IF(F65=H65,"NUL",""))))</calculatedColumnFormula>
    </tableColumn>
    <tableColumn id="12" xr3:uid="{8DFF53B3-79EC-4DED-BECC-B5BF6AEEDE7C}" name="Colonne12" dataDxfId="328">
      <calculatedColumnFormula>IF(ISBLANK(F65),0,IF(Bain!F65+H65+J65=Résultats!F65+H65+J65,9,IF(K65=Résultats!K65,7,0)))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2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A6B77471-5836-4A42-8F95-5CEF9532FD74}" name="Tableau1622376797188" displayName="Tableau1622376797188" ref="A68:L68" headerRowCount="0" totalsRowShown="0" headerRowDxfId="327" dataDxfId="326" tableBorderDxfId="325">
  <tableColumns count="12">
    <tableColumn id="1" xr3:uid="{3D469540-0BC2-424E-ADB3-4720DD084FE7}" name="Colonne1" dataDxfId="324"/>
    <tableColumn id="2" xr3:uid="{3E76B963-1F7C-4361-A552-580CADEFBC98}" name="Colonne2" dataDxfId="323"/>
    <tableColumn id="3" xr3:uid="{58AAB738-1B29-44E2-BEB9-C415A2DE2722}" name="Colonne3" dataDxfId="322"/>
    <tableColumn id="4" xr3:uid="{2A54510E-CCE5-4361-9117-C5D703F1AFA1}" name="Colonne4" dataDxfId="321"/>
    <tableColumn id="5" xr3:uid="{4EBA08B8-D5F6-4CC7-A688-D855A0FE4545}" name="Colonne5" dataDxfId="320"/>
    <tableColumn id="6" xr3:uid="{115070BD-FE93-460A-B459-0A1C2CF13776}" name="Colonne6" dataDxfId="319"/>
    <tableColumn id="7" xr3:uid="{68822173-27FC-451B-97CD-C1B9182309BA}" name="Colonne7" dataDxfId="318"/>
    <tableColumn id="8" xr3:uid="{FADC17ED-F052-469A-8D21-4C2189C50586}" name="Colonne8" dataDxfId="317"/>
    <tableColumn id="9" xr3:uid="{4D2AD1AD-E56D-492D-A528-3EC1FE7ED5F6}" name="Colonne9" dataDxfId="316">
      <calculatedColumnFormula>IF(F68&gt;H68,3,IF(H68&gt;F68,0,IF(ISBLANK(F68),0,IF(H68=F68,1,""))))</calculatedColumnFormula>
    </tableColumn>
    <tableColumn id="10" xr3:uid="{80658E53-31CD-4F14-B5D3-C0D34277ECB2}" name="Colonne10" dataDxfId="315">
      <calculatedColumnFormula>IF(F68&lt;H68,3,IF(H68&lt;F68,0,IF(ISBLANK(F68),0,IF(H68=F68,1,""))))</calculatedColumnFormula>
    </tableColumn>
    <tableColumn id="11" xr3:uid="{3A289478-0E0B-48AA-96C7-8110AB137AD9}" name="Colonne11" dataDxfId="314">
      <calculatedColumnFormula>IF(F68&gt;H68,"DOM",IF(F68&lt;H68,"EXT",IF(ISBLANK(F68),0,IF(F68=H68,"NUL",""))))</calculatedColumnFormula>
    </tableColumn>
    <tableColumn id="12" xr3:uid="{797B120E-C28A-486D-9C16-D02CC08A1540}" name="Colonne12" dataDxfId="313">
      <calculatedColumnFormula>IF(ISBLANK(F68),0,IF(Bain!F68+H68+J68=Résultats!F68+H68+J68,10,IF(K68=Résultats!K68,8,0)))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2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F5D6ED38-3842-43D6-B4C6-FB622903BF00}" name="Tableau1723386898189" displayName="Tableau1723386898189" ref="A70:L70" headerRowCount="0" totalsRowShown="0" headerRowDxfId="312" dataDxfId="311" tableBorderDxfId="310">
  <tableColumns count="12">
    <tableColumn id="1" xr3:uid="{B48B70B9-26EC-4330-AD6B-17E2099E5796}" name="Colonne1" dataDxfId="309"/>
    <tableColumn id="2" xr3:uid="{4DFA24AF-B498-420F-810D-C8D2F0F816D8}" name="Colonne2" dataDxfId="308"/>
    <tableColumn id="3" xr3:uid="{32FE78C9-26E6-4573-9CF0-0B86035A653B}" name="Colonne3" dataDxfId="307"/>
    <tableColumn id="4" xr3:uid="{4D36916E-6DC9-4790-9D4A-BE5B92D3DD20}" name="Colonne4" dataDxfId="306"/>
    <tableColumn id="5" xr3:uid="{44291C76-86DC-4B47-8F3A-98AC5451707F}" name="Colonne5" dataDxfId="305"/>
    <tableColumn id="6" xr3:uid="{76BA7E53-3E1D-4F2B-8E9C-DCEC3D64A3D3}" name="Colonne6" dataDxfId="304"/>
    <tableColumn id="7" xr3:uid="{A4B6B2D7-58D6-456B-ACC2-DD587FF182BC}" name="Colonne7" dataDxfId="303"/>
    <tableColumn id="8" xr3:uid="{C1A58E24-0F25-4AFC-A06F-9AB7938B10CD}" name="Colonne8" dataDxfId="302"/>
    <tableColumn id="9" xr3:uid="{82C558D7-7573-4972-9446-74B5BF4661B5}" name="Colonne9" dataDxfId="301">
      <calculatedColumnFormula>IF(F70&gt;H70,3,IF(H70&gt;F70,0,IF(ISBLANK(F70),0,IF(H70=F70,1,""))))</calculatedColumnFormula>
    </tableColumn>
    <tableColumn id="10" xr3:uid="{B028C52E-71AC-4AA1-AC20-5FB4D4D6F393}" name="Colonne10" dataDxfId="300">
      <calculatedColumnFormula>IF(F70&lt;H70,3,IF(H70&lt;F70,0,IF(ISBLANK(F70),0,IF(H70=F70,1,""))))</calculatedColumnFormula>
    </tableColumn>
    <tableColumn id="11" xr3:uid="{6F75C166-4A16-4EA5-B5AE-FCE85C718149}" name="Colonne11" dataDxfId="299">
      <calculatedColumnFormula>IF(F70&gt;H70,"DOM",IF(F70&lt;H70,"EXT",IF(ISBLANK(F70),0,IF(F70=H70,"NUL",""))))</calculatedColumnFormula>
    </tableColumn>
    <tableColumn id="12" xr3:uid="{2CDCB53C-75EB-4A15-89BF-C51BAC2B67A3}" name="Colonne12" dataDxfId="298">
      <calculatedColumnFormula>IF(ISBLANK(F70),0,IF(Bain!F70+H70+J70=Résultats!F70+H70+J70,11,IF(K70=Résultats!K70,9,0)))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2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9" xr:uid="{E634C618-C038-4204-A83F-DF314DE64F00}" name="Tableau4396999190" displayName="Tableau4396999190" ref="N1:P5" totalsRowShown="0" headerRowDxfId="297" dataDxfId="296">
  <autoFilter ref="N1:P5" xr:uid="{ED2FAEA8-BC2F-4EA6-B94B-CBFCEB419BAE}"/>
  <tableColumns count="3">
    <tableColumn id="1" xr3:uid="{CFCCBCFA-879B-4369-83BD-1FC701B75155}" name="Poule A" dataDxfId="295"/>
    <tableColumn id="2" xr3:uid="{8E0486EE-13A6-496A-8673-051DE1BF8157}" name="Team" dataDxfId="294"/>
    <tableColumn id="3" xr3:uid="{F309F0B2-5C78-45A8-9B51-2192B84B0B65}" name="PTS" dataDxfId="293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2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0" xr:uid="{80CB59A6-F1E0-49ED-90B3-613084C2F34C}" name="Tableau54070100191" displayName="Tableau54070100191" ref="N7:P11" totalsRowShown="0" headerRowDxfId="292" dataDxfId="291">
  <autoFilter ref="N7:P11" xr:uid="{681CA452-FA01-4718-947F-435BC79E9B14}"/>
  <tableColumns count="3">
    <tableColumn id="1" xr3:uid="{5B4DEBFE-532F-4C94-9A51-81255D7AB8F6}" name="Poule B" dataDxfId="290"/>
    <tableColumn id="2" xr3:uid="{21DE9F57-154F-49C6-9D90-76796D10CABD}" name="Team" dataDxfId="289"/>
    <tableColumn id="3" xr3:uid="{CE8BCB70-C0C6-4AA0-9E9A-169323EA34E7}" name="Colonne1" dataDxfId="288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2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1" xr:uid="{435A5D60-3DF8-4A58-8DFD-A2FF7E7BC0BA}" name="Tableau74171101192" displayName="Tableau74171101192" ref="N19:P23" totalsRowShown="0" headerRowDxfId="287" dataDxfId="286">
  <autoFilter ref="N19:P23" xr:uid="{511316ED-E4CA-482D-963D-C86B181E0FE3}"/>
  <tableColumns count="3">
    <tableColumn id="1" xr3:uid="{17F8135C-84B3-42DA-ADD4-85FE5BE745FF}" name="Poule D" dataDxfId="285"/>
    <tableColumn id="2" xr3:uid="{0F741CFE-A412-473A-8D35-7EB6512803B3}" name="Team" dataDxfId="284"/>
    <tableColumn id="3" xr3:uid="{2EFF5860-3A2E-4820-81F5-3723B5D1374D}" name="Colonne1" dataDxfId="283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2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2" xr:uid="{0666516A-AEA8-40F9-A7CD-D776EEE7EC22}" name="Tableau94272102193" displayName="Tableau94272102193" ref="N31:P35" totalsRowShown="0" headerRowDxfId="282" dataDxfId="281">
  <autoFilter ref="N31:P35" xr:uid="{A6AA5FD2-24F1-4277-9569-A9CA84986F88}"/>
  <tableColumns count="3">
    <tableColumn id="1" xr3:uid="{ED96DF85-1AF6-4620-A87F-8F1145CE963E}" name="Poule F" dataDxfId="280"/>
    <tableColumn id="2" xr3:uid="{3754ACB7-20A2-4C25-9832-684036C6D4B9}" name="Team" dataDxfId="279"/>
    <tableColumn id="3" xr3:uid="{16CDE816-9894-4158-96C6-4832483D0D17}" name="Colonne1" dataDxfId="278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2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3" xr:uid="{BEF54702-4D2C-42EF-8F70-00026B1C1A8F}" name="Tableau84373103194" displayName="Tableau84373103194" ref="N25:P29" totalsRowShown="0" headerRowDxfId="277" dataDxfId="276">
  <autoFilter ref="N25:P29" xr:uid="{ABD0421A-6C82-4D5A-BD93-6E5E11BEB4E2}"/>
  <tableColumns count="3">
    <tableColumn id="1" xr3:uid="{B9C81622-9A66-47F0-92E7-4FE26BEC1FB2}" name="Poule E" dataDxfId="275"/>
    <tableColumn id="2" xr3:uid="{62AD0EB9-C019-4CB0-A2C4-7CE10D957FFC}" name="Team" dataDxfId="274"/>
    <tableColumn id="3" xr3:uid="{77B11120-EEBF-4D2E-BC4C-E42E7DBC85D2}" name="Colonne1" dataDxfId="273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2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4" xr:uid="{A8B1C699-4779-49E9-823C-11C031E1BD11}" name="Tableau104474104195" displayName="Tableau104474104195" ref="N37:P41" totalsRowShown="0" headerRowDxfId="272" dataDxfId="271">
  <autoFilter ref="N37:P41" xr:uid="{34A751F2-6C2F-49B7-9D13-35110F1B400E}"/>
  <tableColumns count="3">
    <tableColumn id="1" xr3:uid="{529C0848-3545-4475-A0A8-05E5120424A1}" name="Poule G" dataDxfId="270"/>
    <tableColumn id="2" xr3:uid="{76D195F1-B4C8-4FAA-A3D5-E21FD091F17F}" name="Team" dataDxfId="269"/>
    <tableColumn id="3" xr3:uid="{9A8B5F20-D95B-4EA7-B32D-17471E22AB26}" name="Colonne1" dataDxfId="268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BF3C1F1-7E1F-4FF2-95D0-9942E0767C06}" name="Tableau1521" displayName="Tableau1521" ref="A65:L66" headerRowCount="0" totalsRowShown="0" headerRowDxfId="1889" dataDxfId="1888">
  <tableColumns count="12">
    <tableColumn id="1" xr3:uid="{D1FFD560-65F0-4B7E-A4ED-EE1746171F3E}" name="Colonne1" dataDxfId="1887"/>
    <tableColumn id="2" xr3:uid="{F642EC3F-4BD5-40D4-AB4B-4760D6B1A9B8}" name="Colonne2" dataDxfId="1886"/>
    <tableColumn id="3" xr3:uid="{AA1516FF-B07A-4A43-89BF-7B94696AAA16}" name="Colonne3" dataDxfId="1885"/>
    <tableColumn id="4" xr3:uid="{510522D7-8AB2-4DCE-9FED-103748352AE4}" name="Colonne4" dataDxfId="1884"/>
    <tableColumn id="5" xr3:uid="{21F97096-3CE0-42D4-99F8-3DD07E94DD2D}" name="Colonne5" dataDxfId="1883"/>
    <tableColumn id="6" xr3:uid="{0CC109B5-ABA3-4251-895B-8222BD1F0D7E}" name="Colonne6" dataDxfId="1882"/>
    <tableColumn id="7" xr3:uid="{03A9EAF1-6D46-439F-94F6-30B89C9D6A67}" name="Colonne7" dataDxfId="1881"/>
    <tableColumn id="8" xr3:uid="{6FB006BE-2062-4CD2-A2DB-CB0DED4F3429}" name="Colonne8" dataDxfId="1880"/>
    <tableColumn id="9" xr3:uid="{956C8332-8A07-4A73-A428-2B98BD489868}" name="Colonne9" dataDxfId="1879">
      <calculatedColumnFormula>IF(F65&gt;H65,3,IF(H65&gt;F65,0,IF(ISBLANK(F65),0,IF(H65=F65,1,""))))</calculatedColumnFormula>
    </tableColumn>
    <tableColumn id="10" xr3:uid="{5B127888-12DF-4890-8262-302210D8BF81}" name="Colonne10" dataDxfId="1878">
      <calculatedColumnFormula>IF(F65&lt;H65,3,IF(H65&lt;F65,0,IF(ISBLANK(F65),0,IF(H65=F65,1,""))))</calculatedColumnFormula>
    </tableColumn>
    <tableColumn id="11" xr3:uid="{4A8C1660-D2B4-419F-B672-78A622474172}" name="Colonne11" dataDxfId="1877">
      <calculatedColumnFormula>IF(F65&gt;H65,"DOM",IF(F65&lt;H65,"EXT",IF(ISBLANK(F65),0,IF(F65=H65,"NUL",""))))</calculatedColumnFormula>
    </tableColumn>
    <tableColumn id="12" xr3:uid="{B934D4E9-5BB4-4A98-8C5C-FDE5A336EC34}" name="Colonne12" dataDxfId="1876">
      <calculatedColumnFormula>IF(ISBLANK(F65),0,IF(Antoine!F65+H65+J65=Résultats!F65+H65+J65,9,IF(K65=Résultats!K65,7,0)))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2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5" xr:uid="{EB5A2BF5-48A5-4CFE-B66D-4027797CFB99}" name="Tableau114575105196" displayName="Tableau114575105196" ref="N43:P47" totalsRowShown="0" headerRowDxfId="267" dataDxfId="266">
  <autoFilter ref="N43:P47" xr:uid="{87F9AAB1-39DE-4DE1-8A41-8F44AA361012}"/>
  <tableColumns count="3">
    <tableColumn id="1" xr3:uid="{A5948298-7D3A-4A9A-A139-A22D6E35CB13}" name="Poule H" dataDxfId="265"/>
    <tableColumn id="2" xr3:uid="{05D0217B-14A0-4748-B962-E738CE8A44FC}" name="Team" dataDxfId="264"/>
    <tableColumn id="3" xr3:uid="{33DAF5D1-5140-4DE3-A020-CD8149653A65}" name="Colonne1" dataDxfId="263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2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6" xr:uid="{6C0435F0-A95E-40EF-A66A-6EE366DD344E}" name="Tableau6324676106197" displayName="Tableau6324676106197" ref="N13:P17" totalsRowShown="0" headerRowDxfId="262" dataDxfId="261">
  <autoFilter ref="N13:P17" xr:uid="{CC29A40F-3D80-4523-8653-0C0CE43D0811}"/>
  <tableColumns count="3">
    <tableColumn id="1" xr3:uid="{66E9652D-C40A-44B0-8C39-561E9EC10AC4}" name="Poule C" dataDxfId="260"/>
    <tableColumn id="2" xr3:uid="{A20D3E23-1BA0-4DF6-AD2B-CC71F1DA75D4}" name="Team" dataDxfId="259"/>
    <tableColumn id="3" xr3:uid="{F376E196-C3C6-4159-9152-6FD1A58FD3F0}" name="Colonne1" dataDxfId="258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2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2" xr:uid="{4A2CA7F8-BC18-4505-B8B2-821822C676D0}" name="Tableau112266292183213" displayName="Tableau112266292183213" ref="B1:L49" totalsRowShown="0" headerRowDxfId="257" dataDxfId="256">
  <autoFilter ref="B1:L49" xr:uid="{30C82DEA-0164-40B9-A781-D5B0A9F4F63C}"/>
  <tableColumns count="11">
    <tableColumn id="1" xr3:uid="{0CA6DCC2-B297-4240-B014-27B4475FD2EA}" name="Heure" dataDxfId="255"/>
    <tableColumn id="2" xr3:uid="{3B38B068-808C-4F0E-8C20-E9CC2E7B2F2B}" name="Match" dataDxfId="254"/>
    <tableColumn id="3" xr3:uid="{490E2290-8CD1-481B-A2F4-5C4F0E07DBA2}" name="Groupe " dataDxfId="253"/>
    <tableColumn id="4" xr3:uid="{B200E588-7B98-4F9C-BBBB-B0B6E1683C02}" name="Team A" dataDxfId="252"/>
    <tableColumn id="5" xr3:uid="{C47DD911-8C8C-4789-BC69-36ECBB853C87}" name="1" dataDxfId="251"/>
    <tableColumn id="6" xr3:uid="{DC2E428F-6C6E-4FEA-B9F7-ABCF28D6C155}" name="Team B" dataDxfId="250"/>
    <tableColumn id="7" xr3:uid="{6484BBEB-1EB2-4311-8F66-9BD0BF6F08BB}" name="2" dataDxfId="249"/>
    <tableColumn id="8" xr3:uid="{EC6A75B3-7D0D-4520-8457-354AD6279CEA}" name="3" dataDxfId="248">
      <calculatedColumnFormula>IF(F2&gt;H2,3,IF(H2&gt;F2,0,IF(ISBLANK(F2),0,IF(H2=F2,1,""))))</calculatedColumnFormula>
    </tableColumn>
    <tableColumn id="9" xr3:uid="{DC7D4810-C9EE-446B-8D12-2BCED7306010}" name="4" dataDxfId="247">
      <calculatedColumnFormula>IF(F2&lt;H2,3,IF(H2&lt;F2,0,IF(ISBLANK(F2),0,IF(H2=F2,1,""))))</calculatedColumnFormula>
    </tableColumn>
    <tableColumn id="12" xr3:uid="{61A13BB0-6F19-42DD-BDB3-51055CE9232B}" name="Colonne1" dataDxfId="246">
      <calculatedColumnFormula>IF(F2&gt;H2,"DOM",IF(F2&lt;H2,"EXT",IF(ISBLANK(F2),0,IF(F2=H2,"NUL",""))))</calculatedColumnFormula>
    </tableColumn>
    <tableColumn id="10" xr3:uid="{CE35A830-5EB0-4159-BE7B-98457A348AB2}" name="PTS" dataDxfId="245">
      <calculatedColumnFormula>IF(ISBLANK(F2),0,IF('N golo'!F2+H2+J2=Résultats!F2+H2+J2,3,IF(K2=Résultats!K2,1,0)))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2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3" xr:uid="{E94D4CC8-8F8A-47D1-A7E4-FAC8F632BC7C}" name="Tableau213336393184214" displayName="Tableau213336393184214" ref="A1:A49" totalsRowShown="0" headerRowDxfId="244" dataDxfId="243" tableBorderDxfId="242">
  <autoFilter ref="A1:A49" xr:uid="{50F4578F-45D9-4145-8722-71995B9CC935}"/>
  <tableColumns count="1">
    <tableColumn id="1" xr3:uid="{07D92409-C8EF-455E-895B-E018AD4D4BCE}" name="Date" dataDxfId="241"/>
  </tableColumns>
  <tableStyleInfo name="TableStyleMedium2" showFirstColumn="0" showLastColumn="0" showRowStripes="1" showColumnStripes="0"/>
</table>
</file>

<file path=xl/tables/table2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4" xr:uid="{03BB55C2-9912-471E-8856-C01A1DC6714B}" name="Tableau1319346494185215" displayName="Tableau1319346494185215" ref="A51:L58" headerRowCount="0" totalsRowShown="0" headerRowDxfId="240" dataDxfId="239">
  <tableColumns count="12">
    <tableColumn id="1" xr3:uid="{ACDFA60C-172C-4871-ACFB-2CE449BD20E0}" name="Colonne1" dataDxfId="238"/>
    <tableColumn id="3" xr3:uid="{1B1F2991-1254-4D9E-A686-D07029A05A13}" name="Colonne3" dataDxfId="237"/>
    <tableColumn id="2" xr3:uid="{74DD9821-DFE1-4A91-BD3B-6B8A195B833A}" name="Colonne2" dataDxfId="236"/>
    <tableColumn id="4" xr3:uid="{9FADF046-91F5-42C5-BD49-661DE33E4987}" name="Colonne4" dataDxfId="235"/>
    <tableColumn id="5" xr3:uid="{018A87F1-934D-4431-9BB2-151E0C042867}" name="Colonne5" dataDxfId="234"/>
    <tableColumn id="6" xr3:uid="{6C5AA390-55ED-4E73-BD8C-BC26375D77D1}" name="Colonne6" dataDxfId="233"/>
    <tableColumn id="7" xr3:uid="{71DC7603-C61C-48C5-B84F-97EB2D72A26F}" name="Colonne7" dataDxfId="232"/>
    <tableColumn id="8" xr3:uid="{E9AFBB4C-6F8C-4A38-86BA-3A7D3391DEBA}" name="Colonne8" dataDxfId="231"/>
    <tableColumn id="9" xr3:uid="{646A4350-E261-4F41-9819-874B3BC79B2A}" name="Colonne9" dataDxfId="230">
      <calculatedColumnFormula>IF(F51&gt;H51,3,IF(H51&gt;F51,0,IF(ISBLANK(F51),0,IF(H51=F51,1,""))))</calculatedColumnFormula>
    </tableColumn>
    <tableColumn id="10" xr3:uid="{714B4DE3-1C03-401D-9B79-A647D5859F94}" name="Colonne10" dataDxfId="229">
      <calculatedColumnFormula>IF(F51&lt;H51,3,IF(H51&lt;F51,0,IF(ISBLANK(F51),0,IF(H51=F51,1,""))))</calculatedColumnFormula>
    </tableColumn>
    <tableColumn id="11" xr3:uid="{F5220A31-A797-411F-ACD3-1BC16C8E7F70}" name="Colonne11" dataDxfId="228">
      <calculatedColumnFormula>IF(F51&gt;H51,"DOM",IF(F51&lt;H51,"EXT",IF(ISBLANK(F51),0,IF(F51=H51,"NUL",""))))</calculatedColumnFormula>
    </tableColumn>
    <tableColumn id="12" xr3:uid="{F34E65DD-1B92-4A41-8AB0-2D01FDE791C1}" name="Colonne12" dataDxfId="227">
      <calculatedColumnFormula>IF(ISBLANK(F51),0,IF('N golo'!F51+H51+J51=Résultats!F51+H51+J51,5,IF(K51=Résultats!K51,3,0)))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2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5" xr:uid="{80542861-C3D9-4A76-9C4B-83D3A4EDAC6D}" name="Tableau1420356595186216" displayName="Tableau1420356595186216" ref="A60:L63" headerRowCount="0" totalsRowShown="0" headerRowDxfId="226" dataDxfId="225">
  <tableColumns count="12">
    <tableColumn id="1" xr3:uid="{9BB67594-724D-4537-AB0B-4994C2C0D365}" name="Colonne1" dataDxfId="224"/>
    <tableColumn id="3" xr3:uid="{88404813-ADBC-4ACF-88C8-29CE2A0336E6}" name="Colonne3" dataDxfId="223"/>
    <tableColumn id="2" xr3:uid="{9DC59A53-7394-4494-A7A4-E622E6FF5FB2}" name="Colonne2" dataDxfId="222"/>
    <tableColumn id="4" xr3:uid="{B74B34C4-A43E-4C5F-BA5A-00F7DCDD6F8F}" name="Colonne4" dataDxfId="221"/>
    <tableColumn id="5" xr3:uid="{67A14C3A-D44B-49AC-AED6-AA342695B279}" name="Colonne5" dataDxfId="220"/>
    <tableColumn id="6" xr3:uid="{1C64F6BD-C638-4D6D-9750-93084555B696}" name="Colonne6" dataDxfId="219"/>
    <tableColumn id="7" xr3:uid="{F927D85F-98D5-4901-9CEE-545BDB4DDD92}" name="Colonne7" dataDxfId="218"/>
    <tableColumn id="8" xr3:uid="{9AF3E301-242D-4674-AE92-5A8AB48DBDCF}" name="Colonne8" dataDxfId="217"/>
    <tableColumn id="9" xr3:uid="{AC6D723A-6854-4D8B-BC52-C5A5D68B6831}" name="Colonne9" dataDxfId="216">
      <calculatedColumnFormula>IF(F60&gt;H60,3,IF(H60&gt;F60,0,IF(ISBLANK(F60),0,IF(H60=F60,1,""))))</calculatedColumnFormula>
    </tableColumn>
    <tableColumn id="10" xr3:uid="{2E79AB7B-B983-4D32-B0B7-9B6163566C4C}" name="Colonne10" dataDxfId="215">
      <calculatedColumnFormula>IF(F60&lt;H60,3,IF(H60&lt;F60,0,IF(ISBLANK(F60),0,IF(H60=F60,1,""))))</calculatedColumnFormula>
    </tableColumn>
    <tableColumn id="11" xr3:uid="{3E6EAA2D-DC30-4C96-B110-DD22921CEF8C}" name="Colonne11" dataDxfId="214">
      <calculatedColumnFormula>IF(F60&gt;H60,"DOM",IF(F60&lt;H60,"EXT",IF(ISBLANK(F60),0,IF(F60=H60,"NUL",""))))</calculatedColumnFormula>
    </tableColumn>
    <tableColumn id="12" xr3:uid="{93184683-BF20-47C8-B1B9-7821473F609C}" name="Colonne12" dataDxfId="213">
      <calculatedColumnFormula>IF(ISBLANK(F60),0,IF('N golo'!F60+H60+J60=Résultats!F60+H60+J60,7,IF(K60=Résultats!K60,5,0)))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2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6" xr:uid="{D5352F51-BD8B-407F-84DE-5F9246AEBB4F}" name="Tableau1521366696187217" displayName="Tableau1521366696187217" ref="A65:L66" headerRowCount="0" totalsRowShown="0" headerRowDxfId="212" dataDxfId="211">
  <tableColumns count="12">
    <tableColumn id="1" xr3:uid="{E9D076E1-7DF4-4AF6-8D73-261497F28E9D}" name="Colonne1" dataDxfId="210"/>
    <tableColumn id="2" xr3:uid="{6D65B3D3-7C34-4537-AC75-61F0583AE3BA}" name="Colonne2" dataDxfId="209"/>
    <tableColumn id="3" xr3:uid="{2C13B9DD-4CDE-4383-81B2-BAF913CB6FA3}" name="Colonne3" dataDxfId="208"/>
    <tableColumn id="4" xr3:uid="{009134A8-C5E8-4194-AFFD-F24D20347AE1}" name="Colonne4" dataDxfId="207"/>
    <tableColumn id="5" xr3:uid="{EAD896D0-B57F-4FE2-87EC-A9DAC43E9F03}" name="Colonne5" dataDxfId="206"/>
    <tableColumn id="6" xr3:uid="{E54FCA69-B18E-4F32-9EC5-C95DF312B428}" name="Colonne6" dataDxfId="205"/>
    <tableColumn id="7" xr3:uid="{AE37AEB5-B25D-44F3-9ED9-46D750644FEA}" name="Colonne7" dataDxfId="204"/>
    <tableColumn id="8" xr3:uid="{4A4C2BF4-F924-41BC-90CF-EB9B31817139}" name="Colonne8" dataDxfId="203"/>
    <tableColumn id="9" xr3:uid="{852A4196-0240-450C-9388-32C4B14299D0}" name="Colonne9" dataDxfId="202">
      <calculatedColumnFormula>IF(F65&gt;H65,3,IF(H65&gt;F65,0,IF(ISBLANK(F65),0,IF(H65=F65,1,""))))</calculatedColumnFormula>
    </tableColumn>
    <tableColumn id="10" xr3:uid="{A1641F94-41BA-4440-9884-E8DCE19DBD9B}" name="Colonne10" dataDxfId="201">
      <calculatedColumnFormula>IF(F65&lt;H65,3,IF(H65&lt;F65,0,IF(ISBLANK(F65),0,IF(H65=F65,1,""))))</calculatedColumnFormula>
    </tableColumn>
    <tableColumn id="11" xr3:uid="{751EFAD1-179C-4BB2-8A5D-AF498993AB1F}" name="Colonne11" dataDxfId="200">
      <calculatedColumnFormula>IF(F65&gt;H65,"DOM",IF(F65&lt;H65,"EXT",IF(ISBLANK(F65),0,IF(F65=H65,"NUL",""))))</calculatedColumnFormula>
    </tableColumn>
    <tableColumn id="12" xr3:uid="{82C2266C-D62A-4B3C-B797-9C117CAC2F30}" name="Colonne12" dataDxfId="199">
      <calculatedColumnFormula>IF(ISBLANK(F65),0,IF('N golo'!F65+H65+J65=Résultats!F65+H65+J65,9,IF(K65=Résultats!K65,7,0)))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2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7" xr:uid="{33BD256E-F8E7-4A37-A9DF-567F90F8EE22}" name="Tableau1622376797188218" displayName="Tableau1622376797188218" ref="A68:L68" headerRowCount="0" totalsRowShown="0" headerRowDxfId="198" dataDxfId="197" tableBorderDxfId="196">
  <tableColumns count="12">
    <tableColumn id="1" xr3:uid="{30A2AF1C-5950-4525-A2ED-2EED598B74DC}" name="Colonne1" dataDxfId="195"/>
    <tableColumn id="2" xr3:uid="{D417CE9A-BC79-4BD4-A69E-855B28D1AA0C}" name="Colonne2" dataDxfId="194"/>
    <tableColumn id="3" xr3:uid="{381249EA-7205-4430-B7E3-8D05AD401D68}" name="Colonne3" dataDxfId="193"/>
    <tableColumn id="4" xr3:uid="{19B02755-0F6A-4BE2-90B9-A08B2E1F33A7}" name="Colonne4" dataDxfId="192"/>
    <tableColumn id="5" xr3:uid="{EDC66E5A-1CD7-420B-B172-4DDF41435684}" name="Colonne5" dataDxfId="191"/>
    <tableColumn id="6" xr3:uid="{DC008120-C3EA-4E4C-8EB6-5034A7E8AAE4}" name="Colonne6" dataDxfId="190"/>
    <tableColumn id="7" xr3:uid="{558CAC34-59DE-4CF2-815C-C089CF0FA255}" name="Colonne7" dataDxfId="189"/>
    <tableColumn id="8" xr3:uid="{FF9719FD-B5A1-4DAD-BCDB-4C33629CC939}" name="Colonne8" dataDxfId="188"/>
    <tableColumn id="9" xr3:uid="{6EE72519-0C28-49B6-BE57-F840A86E95AB}" name="Colonne9" dataDxfId="187">
      <calculatedColumnFormula>IF(F68&gt;H68,3,IF(H68&gt;F68,0,IF(ISBLANK(F68),0,IF(H68=F68,1,""))))</calculatedColumnFormula>
    </tableColumn>
    <tableColumn id="10" xr3:uid="{C9DDD58C-C3FF-4362-A990-3AFB0C2BAB26}" name="Colonne10" dataDxfId="186">
      <calculatedColumnFormula>IF(F68&lt;H68,3,IF(H68&lt;F68,0,IF(ISBLANK(F68),0,IF(H68=F68,1,""))))</calculatedColumnFormula>
    </tableColumn>
    <tableColumn id="11" xr3:uid="{CCE643D2-CDC1-408C-B60A-C0FE4289634A}" name="Colonne11" dataDxfId="185">
      <calculatedColumnFormula>IF(F68&gt;H68,"DOM",IF(F68&lt;H68,"EXT",IF(ISBLANK(F68),0,IF(F68=H68,"NUL",""))))</calculatedColumnFormula>
    </tableColumn>
    <tableColumn id="12" xr3:uid="{C6253E00-4CF9-469D-8094-7DB5FFBE1B24}" name="Colonne12" dataDxfId="184">
      <calculatedColumnFormula>IF(ISBLANK(F68),0,IF('N golo'!F68+H68+J68=Résultats!F68+H68+J68,10,IF(K68=Résultats!K68,8,0)))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2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8" xr:uid="{321C5EB2-B844-4151-8A4D-E5270CE8A79D}" name="Tableau1723386898189219" displayName="Tableau1723386898189219" ref="A70:L70" headerRowCount="0" totalsRowShown="0" headerRowDxfId="183" dataDxfId="182" tableBorderDxfId="181">
  <tableColumns count="12">
    <tableColumn id="1" xr3:uid="{9530DA8C-4D39-43C8-A1E1-E311E0813307}" name="Colonne1" dataDxfId="180"/>
    <tableColumn id="2" xr3:uid="{C7442C19-4BCB-4D98-B37A-A902CEBE5D2A}" name="Colonne2" dataDxfId="179"/>
    <tableColumn id="3" xr3:uid="{243F58B4-5AA8-47D8-AD8C-5151B0F577FB}" name="Colonne3" dataDxfId="178"/>
    <tableColumn id="4" xr3:uid="{5CDC4D53-6B71-412C-B634-2B982B8A6487}" name="Colonne4" dataDxfId="177"/>
    <tableColumn id="5" xr3:uid="{31E7A861-CF30-4BEB-AC53-D108B695AD88}" name="Colonne5" dataDxfId="176"/>
    <tableColumn id="6" xr3:uid="{5ECF8962-8ADB-4304-A7CA-47644746AD21}" name="Colonne6" dataDxfId="175"/>
    <tableColumn id="7" xr3:uid="{B8763639-B031-4F0D-99C4-70C0A5955AF6}" name="Colonne7" dataDxfId="174"/>
    <tableColumn id="8" xr3:uid="{A935B656-1022-43B1-A9AF-05649D8318FF}" name="Colonne8" dataDxfId="173"/>
    <tableColumn id="9" xr3:uid="{E82341D3-BE70-4E0A-AE2D-928C9C7FDB2F}" name="Colonne9" dataDxfId="172">
      <calculatedColumnFormula>IF(F70&gt;H70,3,IF(H70&gt;F70,0,IF(ISBLANK(F70),0,IF(H70=F70,1,""))))</calculatedColumnFormula>
    </tableColumn>
    <tableColumn id="10" xr3:uid="{F4BD0DB4-FAAD-41DD-9A31-353FB788FF69}" name="Colonne10" dataDxfId="171">
      <calculatedColumnFormula>IF(F70&lt;H70,3,IF(H70&lt;F70,0,IF(ISBLANK(F70),0,IF(H70=F70,1,""))))</calculatedColumnFormula>
    </tableColumn>
    <tableColumn id="11" xr3:uid="{4269CF3A-35BA-4EC1-AF1B-4E88285C42F2}" name="Colonne11" dataDxfId="170">
      <calculatedColumnFormula>IF(F70&gt;H70,"DOM",IF(F70&lt;H70,"EXT",IF(ISBLANK(F70),0,IF(F70=H70,"NUL",""))))</calculatedColumnFormula>
    </tableColumn>
    <tableColumn id="12" xr3:uid="{084FCC88-ACD6-43B3-8A3A-81540B40F6C1}" name="Colonne12" dataDxfId="169">
      <calculatedColumnFormula>IF(ISBLANK(F70),0,IF('N golo'!F70+H70+J70=Résultats!F70+H70+J70,11,IF(K70=Résultats!K70,9,0)))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2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9" xr:uid="{27A350F9-4082-46B4-9D1B-7652060B2355}" name="Tableau4396999190220" displayName="Tableau4396999190220" ref="N1:P5" totalsRowShown="0" headerRowDxfId="168" dataDxfId="167">
  <autoFilter ref="N1:P5" xr:uid="{ED2FAEA8-BC2F-4EA6-B94B-CBFCEB419BAE}"/>
  <tableColumns count="3">
    <tableColumn id="1" xr3:uid="{53058494-0ED5-427B-9135-C39A747EB932}" name="Poule A" dataDxfId="166"/>
    <tableColumn id="2" xr3:uid="{D743810C-A311-4B2B-AD5D-6A22C21B7153}" name="Team" dataDxfId="165"/>
    <tableColumn id="3" xr3:uid="{0BCB7415-4EA6-4FC7-B55C-8E9464C6A1F4}" name="PTS" dataDxfId="164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2ED7CD8-C8A0-4649-91D6-0ED4AC1F3825}" name="Tableau1622" displayName="Tableau1622" ref="A68:L68" headerRowCount="0" totalsRowShown="0" headerRowDxfId="1875" dataDxfId="1874" tableBorderDxfId="1873">
  <tableColumns count="12">
    <tableColumn id="1" xr3:uid="{F7BF2B6C-750E-458F-BF10-F8DF2DDB3A41}" name="Colonne1" dataDxfId="1872"/>
    <tableColumn id="2" xr3:uid="{203CB6F3-0572-4AED-B744-10C65E772B59}" name="Colonne2" dataDxfId="1871"/>
    <tableColumn id="3" xr3:uid="{1E3771B6-9E67-4338-9927-AC61A14FE6AA}" name="Colonne3" dataDxfId="1870"/>
    <tableColumn id="4" xr3:uid="{1F00BC98-C406-4991-B265-FD31253D4917}" name="Colonne4" dataDxfId="1869"/>
    <tableColumn id="5" xr3:uid="{C4251708-B6D8-4F45-8481-90CCD267A98A}" name="Colonne5" dataDxfId="1868"/>
    <tableColumn id="6" xr3:uid="{4067E72B-B8DE-447C-B5F8-14CE8EE4F8F1}" name="Colonne6" dataDxfId="1867"/>
    <tableColumn id="7" xr3:uid="{6066319E-B0DF-455D-AAB8-C3A7DA8ADBBD}" name="Colonne7" dataDxfId="1866"/>
    <tableColumn id="8" xr3:uid="{D8496736-A1B8-4F8E-9354-7E37E4A7D2A6}" name="Colonne8" dataDxfId="1865"/>
    <tableColumn id="9" xr3:uid="{0EC0E6A5-6831-46E0-9FE8-127178E8A406}" name="Colonne9" dataDxfId="1864">
      <calculatedColumnFormula>IF(F68&gt;H68,3,IF(H68&gt;F68,0,IF(ISBLANK(F68),0,IF(H68=F68,1,""))))</calculatedColumnFormula>
    </tableColumn>
    <tableColumn id="10" xr3:uid="{C71ED358-20EE-4489-9146-6A4826916411}" name="Colonne10" dataDxfId="1863">
      <calculatedColumnFormula>IF(F68&lt;H68,3,IF(H68&lt;F68,0,IF(ISBLANK(F68),0,IF(H68=F68,1,""))))</calculatedColumnFormula>
    </tableColumn>
    <tableColumn id="11" xr3:uid="{A902E483-40D2-4AF6-9CF9-C5368BC3E70E}" name="Colonne11" dataDxfId="1862">
      <calculatedColumnFormula>IF(F68&gt;H68,"DOM",IF(F68&lt;H68,"EXT",IF(ISBLANK(F68),0,IF(F68=H68,"NUL",""))))</calculatedColumnFormula>
    </tableColumn>
    <tableColumn id="12" xr3:uid="{53D1FAC8-F6C2-477E-8FC0-61122E514885}" name="Colonne12" dataDxfId="1861">
      <calculatedColumnFormula>IF(ISBLANK(F68),0,IF(Antoine!F68+H68+J68=Résultats!F68+H68+J68,10,IF(K68=Résultats!K68,8,0)))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2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0" xr:uid="{CE91F2AB-E7DA-4FF7-B6A2-DC89AFCECF6E}" name="Tableau54070100191221" displayName="Tableau54070100191221" ref="N7:P11" totalsRowShown="0" headerRowDxfId="163" dataDxfId="162">
  <autoFilter ref="N7:P11" xr:uid="{681CA452-FA01-4718-947F-435BC79E9B14}"/>
  <tableColumns count="3">
    <tableColumn id="1" xr3:uid="{252EB0A8-A60A-4CE5-BCE7-4FE1B5368E79}" name="Poule B" dataDxfId="161"/>
    <tableColumn id="2" xr3:uid="{116A00F8-7A5F-44FF-8F12-570691C5C5D3}" name="Team" dataDxfId="160"/>
    <tableColumn id="3" xr3:uid="{63237560-499E-434B-A075-B79BB02E06F0}" name="Colonne1" dataDxfId="159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2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1" xr:uid="{83AE551F-AC64-4ED7-B33A-99B2377FF748}" name="Tableau74171101192222" displayName="Tableau74171101192222" ref="N19:P23" totalsRowShown="0" headerRowDxfId="158" dataDxfId="157">
  <autoFilter ref="N19:P23" xr:uid="{511316ED-E4CA-482D-963D-C86B181E0FE3}"/>
  <tableColumns count="3">
    <tableColumn id="1" xr3:uid="{4280FBA6-D975-46A6-BC00-4CD9E71B5AA7}" name="Poule D" dataDxfId="156"/>
    <tableColumn id="2" xr3:uid="{F460EFCE-E3F6-4280-847F-30127BD16F96}" name="Team" dataDxfId="155"/>
    <tableColumn id="3" xr3:uid="{C2BF1202-E6DA-4E2B-AC85-FEF9E66C7DCC}" name="Colonne1" dataDxfId="154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2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2" xr:uid="{8D2B20D1-EEBC-4072-B1C2-1256DA4BDEEC}" name="Tableau94272102193223" displayName="Tableau94272102193223" ref="N31:P35" totalsRowShown="0" headerRowDxfId="153" dataDxfId="152">
  <autoFilter ref="N31:P35" xr:uid="{A6AA5FD2-24F1-4277-9569-A9CA84986F88}"/>
  <tableColumns count="3">
    <tableColumn id="1" xr3:uid="{869410C5-AB96-4551-A64B-89432C0379CF}" name="Poule F" dataDxfId="151"/>
    <tableColumn id="2" xr3:uid="{F1BF2956-EE35-4EE3-85C7-C791F676969C}" name="Team" dataDxfId="150"/>
    <tableColumn id="3" xr3:uid="{3C1B9ECF-07BF-4202-871E-DDD2CDE89EF3}" name="Colonne1" dataDxfId="149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2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3" xr:uid="{D5421DE0-C56F-4745-9A4A-6A096F422CA7}" name="Tableau84373103194224" displayName="Tableau84373103194224" ref="N25:P29" totalsRowShown="0" headerRowDxfId="148" dataDxfId="147">
  <autoFilter ref="N25:P29" xr:uid="{ABD0421A-6C82-4D5A-BD93-6E5E11BEB4E2}"/>
  <tableColumns count="3">
    <tableColumn id="1" xr3:uid="{478EBF50-FECD-4726-AEF5-740800E46B77}" name="Poule E" dataDxfId="146"/>
    <tableColumn id="2" xr3:uid="{26607A2F-FA18-4A46-A19B-D3577EB75A5F}" name="Team" dataDxfId="145"/>
    <tableColumn id="3" xr3:uid="{E690CDDE-F647-40E4-8CD7-82812626FC13}" name="Colonne1" dataDxfId="144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2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4" xr:uid="{003B52CD-32A5-42CD-B9BA-D1C2EBBEFD01}" name="Tableau104474104195225" displayName="Tableau104474104195225" ref="N37:P41" totalsRowShown="0" headerRowDxfId="143" dataDxfId="142">
  <autoFilter ref="N37:P41" xr:uid="{34A751F2-6C2F-49B7-9D13-35110F1B400E}"/>
  <tableColumns count="3">
    <tableColumn id="1" xr3:uid="{407A68E4-3FC4-4D7B-BC54-57C24CC239E7}" name="Poule G" dataDxfId="141"/>
    <tableColumn id="2" xr3:uid="{E9C1179D-7299-4858-AE26-7DBE4DBDA565}" name="Team" dataDxfId="140"/>
    <tableColumn id="3" xr3:uid="{E5C421E8-6D61-433B-A2EA-60EF7C0C08CE}" name="Colonne1" dataDxfId="139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2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5" xr:uid="{34728D84-C7F3-411F-AAA8-EB800C383946}" name="Tableau114575105196226" displayName="Tableau114575105196226" ref="N43:P47" totalsRowShown="0" headerRowDxfId="138" dataDxfId="137">
  <autoFilter ref="N43:P47" xr:uid="{87F9AAB1-39DE-4DE1-8A41-8F44AA361012}"/>
  <tableColumns count="3">
    <tableColumn id="1" xr3:uid="{0173192C-0BBE-4025-B119-07CDF36DFA54}" name="Poule H" dataDxfId="136"/>
    <tableColumn id="2" xr3:uid="{48127B90-5E16-4561-993D-BBF64A2BACCE}" name="Team" dataDxfId="135"/>
    <tableColumn id="3" xr3:uid="{323CDAB7-D596-4D8A-8E0D-169E485AD3D8}" name="Colonne1" dataDxfId="134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2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6" xr:uid="{EC2C057F-226B-4D2F-A560-EEF496BBFD07}" name="Tableau6324676106197227" displayName="Tableau6324676106197227" ref="N13:P17" totalsRowShown="0" headerRowDxfId="133" dataDxfId="132">
  <autoFilter ref="N13:P17" xr:uid="{CC29A40F-3D80-4523-8653-0C0CE43D0811}"/>
  <tableColumns count="3">
    <tableColumn id="1" xr3:uid="{232846CC-12CC-47A6-866A-2AE6C678876B}" name="Poule C" dataDxfId="131"/>
    <tableColumn id="2" xr3:uid="{61AC913B-903C-4076-9A94-A19FE0AD404A}" name="Team" dataDxfId="130"/>
    <tableColumn id="3" xr3:uid="{45071E9E-5D5E-4A84-96CE-48CCE669D199}" name="Colonne1" dataDxfId="129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2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7" xr:uid="{A95BB361-CC87-42EF-9C4A-A7DCB2224AE0}" name="Tableau112266292183213228" displayName="Tableau112266292183213228" ref="B1:L49" totalsRowShown="0" headerRowDxfId="128" dataDxfId="127">
  <autoFilter ref="B1:L49" xr:uid="{30C82DEA-0164-40B9-A781-D5B0A9F4F63C}"/>
  <tableColumns count="11">
    <tableColumn id="1" xr3:uid="{7AD7AFD7-B715-438F-9D92-5BB77287D541}" name="Heure" dataDxfId="126"/>
    <tableColumn id="2" xr3:uid="{8608F06F-CBF6-4E2B-82E4-AD38FC13E594}" name="Match" dataDxfId="125"/>
    <tableColumn id="3" xr3:uid="{586D1921-CD53-40B8-9722-F995EEE13D76}" name="Groupe " dataDxfId="124"/>
    <tableColumn id="4" xr3:uid="{E0779421-C7D1-4F91-B213-A9C3E5896AB7}" name="Team A" dataDxfId="123"/>
    <tableColumn id="5" xr3:uid="{31C4A02C-CEC1-4F15-A147-A0859C066297}" name="1" dataDxfId="122"/>
    <tableColumn id="6" xr3:uid="{76268581-E0DC-436D-A545-B862AEE236F1}" name="Team B" dataDxfId="121"/>
    <tableColumn id="7" xr3:uid="{8C62A378-1943-4EFF-8927-ECF902328D69}" name="2" dataDxfId="120"/>
    <tableColumn id="8" xr3:uid="{2162BB1D-706A-4AF5-9DA1-2DD195F00742}" name="3" dataDxfId="119">
      <calculatedColumnFormula>IF(F2&gt;H2,3,IF(H2&gt;F2,0,IF(ISBLANK(F2),0,IF(H2=F2,1,""))))</calculatedColumnFormula>
    </tableColumn>
    <tableColumn id="9" xr3:uid="{C3887D17-C96C-4096-9B57-DAE94FFD31F4}" name="4" dataDxfId="118">
      <calculatedColumnFormula>IF(F2&lt;H2,3,IF(H2&lt;F2,0,IF(ISBLANK(F2),0,IF(H2=F2,1,""))))</calculatedColumnFormula>
    </tableColumn>
    <tableColumn id="12" xr3:uid="{F28799DB-DC08-4FF7-869A-4CEEE16BFFF2}" name="Colonne1" dataDxfId="117">
      <calculatedColumnFormula>IF(F2&gt;H2,"DOM",IF(F2&lt;H2,"EXT",IF(ISBLANK(F2),0,IF(F2=H2,"NUL",""))))</calculatedColumnFormula>
    </tableColumn>
    <tableColumn id="10" xr3:uid="{C1933880-C099-43D4-8E9A-6D44D6D0B27A}" name="PTS" dataDxfId="116">
      <calculatedColumnFormula>IF(ISBLANK(F2),0,IF(Heude!F2+H2+J2=Résultats!F2+H2+J2,3,IF(K2=Résultats!K2,1,0)))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2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8" xr:uid="{E4919FA5-110D-4B75-9408-08E57E510B2B}" name="Tableau213336393184214229" displayName="Tableau213336393184214229" ref="A1:A49" totalsRowShown="0" headerRowDxfId="115" dataDxfId="114" tableBorderDxfId="113">
  <autoFilter ref="A1:A49" xr:uid="{50F4578F-45D9-4145-8722-71995B9CC935}"/>
  <tableColumns count="1">
    <tableColumn id="1" xr3:uid="{1DA1141D-922C-4156-A74F-96D7BC64A291}" name="Date" dataDxfId="112"/>
  </tableColumns>
  <tableStyleInfo name="TableStyleMedium2" showFirstColumn="0" showLastColumn="0" showRowStripes="1" showColumnStripes="0"/>
</table>
</file>

<file path=xl/tables/table2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9" xr:uid="{FCCA446B-1200-437A-9D43-9C5E4EF816C5}" name="Tableau1319346494185215230" displayName="Tableau1319346494185215230" ref="A51:L58" headerRowCount="0" totalsRowShown="0" headerRowDxfId="111" dataDxfId="110">
  <tableColumns count="12">
    <tableColumn id="1" xr3:uid="{79C0F282-7D7A-442A-9A5E-C18F7A735899}" name="Colonne1" dataDxfId="109"/>
    <tableColumn id="3" xr3:uid="{02847819-61A4-4F69-847F-9AC90CE80B9E}" name="Colonne3" dataDxfId="108"/>
    <tableColumn id="2" xr3:uid="{B0FB57A3-2A74-4A09-950C-BCBA241D8240}" name="Colonne2" dataDxfId="107"/>
    <tableColumn id="4" xr3:uid="{7C342D65-5599-457F-8F00-8DD630F33C8B}" name="Colonne4" dataDxfId="106"/>
    <tableColumn id="5" xr3:uid="{86A1C9CC-8F51-4212-82EC-41EE2C51D6F9}" name="Colonne5" dataDxfId="105"/>
    <tableColumn id="6" xr3:uid="{5E8C684F-6EC1-4C6F-B9C1-E0B784E7771C}" name="Colonne6" dataDxfId="104"/>
    <tableColumn id="7" xr3:uid="{F156464B-01F4-4FCD-8FD8-37952706897D}" name="Colonne7" dataDxfId="103"/>
    <tableColumn id="8" xr3:uid="{6C9D4664-8E4F-4404-80C1-46A9FF64F02D}" name="Colonne8" dataDxfId="102"/>
    <tableColumn id="9" xr3:uid="{3204383A-3B97-4823-99B5-FE9A33E2AD06}" name="Colonne9" dataDxfId="101">
      <calculatedColumnFormula>IF(F51&gt;H51,3,IF(H51&gt;F51,0,IF(ISBLANK(F51),0,IF(H51=F51,1,""))))</calculatedColumnFormula>
    </tableColumn>
    <tableColumn id="10" xr3:uid="{68F33A30-E4D2-469D-8522-A76A511F76D9}" name="Colonne10" dataDxfId="100">
      <calculatedColumnFormula>IF(F51&lt;H51,3,IF(H51&lt;F51,0,IF(ISBLANK(F51),0,IF(H51=F51,1,""))))</calculatedColumnFormula>
    </tableColumn>
    <tableColumn id="11" xr3:uid="{27EB7311-0DA0-48C2-B353-DBE25CF8C513}" name="Colonne11" dataDxfId="99">
      <calculatedColumnFormula>IF(F51&gt;H51,"DOM",IF(F51&lt;H51,"EXT",IF(ISBLANK(F51),0,IF(F51=H51,"NUL",""))))</calculatedColumnFormula>
    </tableColumn>
    <tableColumn id="12" xr3:uid="{469D029B-20FB-49ED-BDAB-4059A5AAD6FB}" name="Colonne12" dataDxfId="98">
      <calculatedColumnFormula>IF(ISBLANK(F51),0,IF(Heude!F51+H51+J51=Résultats!F51+H51+J51,5,IF(K51=Résultats!K51,3,0)))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2FD4040-F2CA-4457-A3B5-761E22DCAF9E}" name="Tableau1723" displayName="Tableau1723" ref="A70:L70" headerRowCount="0" totalsRowShown="0" headerRowDxfId="1860" dataDxfId="1859" tableBorderDxfId="1858">
  <tableColumns count="12">
    <tableColumn id="1" xr3:uid="{28759FF6-AB94-4302-9C37-984449D4E2D5}" name="Colonne1" dataDxfId="1857"/>
    <tableColumn id="2" xr3:uid="{944DA88D-690C-400A-A817-9F9E42275CE5}" name="Colonne2" dataDxfId="1856"/>
    <tableColumn id="3" xr3:uid="{A7552C1C-BA5A-4342-8FB0-12E6F8899A93}" name="Colonne3" dataDxfId="1855"/>
    <tableColumn id="4" xr3:uid="{0CAC1686-211A-49E3-95F3-75C21C772815}" name="Colonne4" dataDxfId="1854"/>
    <tableColumn id="5" xr3:uid="{EB228FE9-CE34-4F3A-B786-EE60676D8C73}" name="Colonne5" dataDxfId="1853"/>
    <tableColumn id="6" xr3:uid="{870BD9AD-537B-4091-BDE7-64857B5FE517}" name="Colonne6" dataDxfId="1852"/>
    <tableColumn id="7" xr3:uid="{8FE8E0DE-EC01-45DA-802B-BA353F32CBEC}" name="Colonne7" dataDxfId="1851"/>
    <tableColumn id="8" xr3:uid="{14E07208-3402-4886-B3BB-AB79A63C9F47}" name="Colonne8" dataDxfId="1850"/>
    <tableColumn id="9" xr3:uid="{698F5526-BA83-45F6-80C4-702CEDC03F19}" name="Colonne9" dataDxfId="1849">
      <calculatedColumnFormula>IF(F70&gt;H70,3,IF(H70&gt;F70,0,IF(ISBLANK(F70),0,IF(H70=F70,1,""))))</calculatedColumnFormula>
    </tableColumn>
    <tableColumn id="10" xr3:uid="{CD481EDC-FF3E-4AC9-A1A9-55BE8A2F6B9B}" name="Colonne10" dataDxfId="1848">
      <calculatedColumnFormula>IF(F70&lt;H70,3,IF(H70&lt;F70,0,IF(ISBLANK(F70),0,IF(H70=F70,1,""))))</calculatedColumnFormula>
    </tableColumn>
    <tableColumn id="11" xr3:uid="{C4A1C72F-0CC1-4056-BA1A-6672F40C3820}" name="Colonne11" dataDxfId="1847">
      <calculatedColumnFormula>IF(F70&gt;H70,"DOM",IF(F70&lt;H70,"EXT",IF(ISBLANK(F70),0,IF(F70=H70,"NUL",""))))</calculatedColumnFormula>
    </tableColumn>
    <tableColumn id="12" xr3:uid="{A018E629-E40A-4535-A4B1-B5531BB6218B}" name="Colonne12" dataDxfId="1846">
      <calculatedColumnFormula>IF(ISBLANK(F70),0,IF(Antoine!F70+H70+J70=Résultats!F70+H70+J70,11,IF(K70=Résultats!K70,9,0)))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2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0" xr:uid="{52F7B22C-AE80-46F8-BAA4-44110FAF88F6}" name="Tableau1420356595186216231" displayName="Tableau1420356595186216231" ref="A60:L63" headerRowCount="0" totalsRowShown="0" headerRowDxfId="97" dataDxfId="96">
  <tableColumns count="12">
    <tableColumn id="1" xr3:uid="{DA9143E6-5041-4B09-96D4-90C15A029AF6}" name="Colonne1" dataDxfId="95"/>
    <tableColumn id="3" xr3:uid="{00A50924-5480-4FE2-915C-4AE32AE0AD9A}" name="Colonne3" dataDxfId="94"/>
    <tableColumn id="2" xr3:uid="{EBAA173D-39E0-48CB-A93F-34CAB936F82F}" name="Colonne2" dataDxfId="93"/>
    <tableColumn id="4" xr3:uid="{1FF5A9C1-70FB-4DAA-B9BB-BB98A6BE05D1}" name="Colonne4" dataDxfId="92"/>
    <tableColumn id="5" xr3:uid="{AD3597FF-A654-44CC-B65A-78A2DCDF457D}" name="Colonne5" dataDxfId="91"/>
    <tableColumn id="6" xr3:uid="{3FFD1EE6-3649-4434-93EB-8977E7B3E683}" name="Colonne6" dataDxfId="90"/>
    <tableColumn id="7" xr3:uid="{EBE7DB72-8D0A-44D3-A8D4-2AD62C52EEF2}" name="Colonne7" dataDxfId="89"/>
    <tableColumn id="8" xr3:uid="{7297AB07-636E-4F03-8348-EE5C9DA91994}" name="Colonne8" dataDxfId="88"/>
    <tableColumn id="9" xr3:uid="{27749DE8-21BD-4747-BA12-444937C2DA62}" name="Colonne9" dataDxfId="87">
      <calculatedColumnFormula>IF(F60&gt;H60,3,IF(H60&gt;F60,0,IF(ISBLANK(F60),0,IF(H60=F60,1,""))))</calculatedColumnFormula>
    </tableColumn>
    <tableColumn id="10" xr3:uid="{A6D30DD0-7172-4B83-94BC-2250599376A0}" name="Colonne10" dataDxfId="86">
      <calculatedColumnFormula>IF(F60&lt;H60,3,IF(H60&lt;F60,0,IF(ISBLANK(F60),0,IF(H60=F60,1,""))))</calculatedColumnFormula>
    </tableColumn>
    <tableColumn id="11" xr3:uid="{755C8EDE-3BE4-475C-9516-DBB405CB78F5}" name="Colonne11" dataDxfId="85">
      <calculatedColumnFormula>IF(F60&gt;H60,"DOM",IF(F60&lt;H60,"EXT",IF(ISBLANK(F60),0,IF(F60=H60,"NUL",""))))</calculatedColumnFormula>
    </tableColumn>
    <tableColumn id="12" xr3:uid="{BA33CCB6-454F-482A-A4CF-69007125E6A6}" name="Colonne12" dataDxfId="84">
      <calculatedColumnFormula>IF(ISBLANK(F60),0,IF(Heude!F60+H60+J60=Résultats!F60+H60+J60,7,IF(K60=Résultats!K60,5,0)))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2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1" xr:uid="{5AE6DE35-ADB9-4306-BB31-DD65614D6337}" name="Tableau1521366696187217232" displayName="Tableau1521366696187217232" ref="A65:L66" headerRowCount="0" totalsRowShown="0" headerRowDxfId="83" dataDxfId="82">
  <tableColumns count="12">
    <tableColumn id="1" xr3:uid="{D0668059-D606-4487-9E7B-B17B1263B143}" name="Colonne1" dataDxfId="81"/>
    <tableColumn id="2" xr3:uid="{74298583-5B86-46BC-B454-497A34926A0B}" name="Colonne2" dataDxfId="80"/>
    <tableColumn id="3" xr3:uid="{C7F0F1C0-DFC8-47CD-B8C8-C7ADF43E0201}" name="Colonne3" dataDxfId="79"/>
    <tableColumn id="4" xr3:uid="{19EFD054-2E5A-47E1-96C5-BEC5E695CFA2}" name="Colonne4" dataDxfId="78"/>
    <tableColumn id="5" xr3:uid="{47E0093E-EDEF-418A-AA1F-054C0C8D191D}" name="Colonne5" dataDxfId="77"/>
    <tableColumn id="6" xr3:uid="{8BDF31F1-49D2-47B0-809D-799B5CD32301}" name="Colonne6" dataDxfId="76"/>
    <tableColumn id="7" xr3:uid="{BC12AF02-C323-409D-B7A6-C4835A0B8CE8}" name="Colonne7" dataDxfId="75"/>
    <tableColumn id="8" xr3:uid="{FC8003F6-0ED9-4E86-AF93-DC0C551D4B1F}" name="Colonne8" dataDxfId="74"/>
    <tableColumn id="9" xr3:uid="{7D803C03-E7AE-4227-9C82-F0480471B179}" name="Colonne9" dataDxfId="73">
      <calculatedColumnFormula>IF(F65&gt;H65,3,IF(H65&gt;F65,0,IF(ISBLANK(F65),0,IF(H65=F65,1,""))))</calculatedColumnFormula>
    </tableColumn>
    <tableColumn id="10" xr3:uid="{E80ED675-EE24-4058-823A-CFE9AD6490A1}" name="Colonne10" dataDxfId="72">
      <calculatedColumnFormula>IF(F65&lt;H65,3,IF(H65&lt;F65,0,IF(ISBLANK(F65),0,IF(H65=F65,1,""))))</calculatedColumnFormula>
    </tableColumn>
    <tableColumn id="11" xr3:uid="{D6996F3D-800A-41F3-AC80-DC6F4F48CB1F}" name="Colonne11" dataDxfId="71">
      <calculatedColumnFormula>IF(F65&gt;H65,"DOM",IF(F65&lt;H65,"EXT",IF(ISBLANK(F65),0,IF(F65=H65,"NUL",""))))</calculatedColumnFormula>
    </tableColumn>
    <tableColumn id="12" xr3:uid="{E7BE0BCF-FA97-44BE-9E41-78A47FEBC3AB}" name="Colonne12" dataDxfId="70">
      <calculatedColumnFormula>IF(ISBLANK(F65),0,IF(Heude!F65+H65+J65=Résultats!F65+H65+J65,9,IF(K65=Résultats!K65,7,0)))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2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2" xr:uid="{839ED15E-D6BC-4F47-AB50-A2902515A96D}" name="Tableau1622376797188218233" displayName="Tableau1622376797188218233" ref="A68:L68" headerRowCount="0" totalsRowShown="0" headerRowDxfId="69" dataDxfId="68" tableBorderDxfId="67">
  <tableColumns count="12">
    <tableColumn id="1" xr3:uid="{E8C71E37-F4FB-4CCD-8B0B-3C9E6965729D}" name="Colonne1" dataDxfId="66"/>
    <tableColumn id="2" xr3:uid="{EC378C39-4613-4A1E-A381-D3D574EC1142}" name="Colonne2" dataDxfId="65"/>
    <tableColumn id="3" xr3:uid="{0CFF2591-005D-428B-8EA5-6C314A1DBB2E}" name="Colonne3" dataDxfId="64"/>
    <tableColumn id="4" xr3:uid="{D76F0C74-5AE9-4B8E-BDF4-9883A303C83C}" name="Colonne4" dataDxfId="63"/>
    <tableColumn id="5" xr3:uid="{39F4EC6C-C719-4C5B-853E-8CD2F76704B8}" name="Colonne5" dataDxfId="62"/>
    <tableColumn id="6" xr3:uid="{DEB98AD0-4F33-4B77-B21B-E75302B88930}" name="Colonne6" dataDxfId="61"/>
    <tableColumn id="7" xr3:uid="{EC00AF5B-D0ED-4DC6-A8E9-32E7A8F0A0D1}" name="Colonne7" dataDxfId="60"/>
    <tableColumn id="8" xr3:uid="{760FE065-E4E2-41C8-BCA3-AE62CD7D7426}" name="Colonne8" dataDxfId="59"/>
    <tableColumn id="9" xr3:uid="{68707448-7BC1-452C-A765-4D1F3CB08E6C}" name="Colonne9" dataDxfId="58">
      <calculatedColumnFormula>IF(F68&gt;H68,3,IF(H68&gt;F68,0,IF(ISBLANK(F68),0,IF(H68=F68,1,""))))</calculatedColumnFormula>
    </tableColumn>
    <tableColumn id="10" xr3:uid="{19B13B86-484F-4A56-B3B5-E9B1D35AB27E}" name="Colonne10" dataDxfId="57">
      <calculatedColumnFormula>IF(F68&lt;H68,3,IF(H68&lt;F68,0,IF(ISBLANK(F68),0,IF(H68=F68,1,""))))</calculatedColumnFormula>
    </tableColumn>
    <tableColumn id="11" xr3:uid="{83E57AEA-BCAC-42C5-814B-DACF90FA05F1}" name="Colonne11" dataDxfId="56">
      <calculatedColumnFormula>IF(F68&gt;H68,"DOM",IF(F68&lt;H68,"EXT",IF(ISBLANK(F68),0,IF(F68=H68,"NUL",""))))</calculatedColumnFormula>
    </tableColumn>
    <tableColumn id="12" xr3:uid="{5784B9F8-0296-40A1-ADCB-3A5A2231B2A3}" name="Colonne12" dataDxfId="55">
      <calculatedColumnFormula>IF(ISBLANK(F68),0,IF(Heude!F68+H68+J68=Résultats!F68+H68+J68,10,IF(K68=Résultats!K68,8,0)))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2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3" xr:uid="{E0F1268D-C618-4ABD-BC74-71BAB61726B0}" name="Tableau1723386898189219234" displayName="Tableau1723386898189219234" ref="A70:L70" headerRowCount="0" totalsRowShown="0" headerRowDxfId="54" dataDxfId="53" tableBorderDxfId="52">
  <tableColumns count="12">
    <tableColumn id="1" xr3:uid="{3D946071-5757-45FC-9599-D27A5661EBF4}" name="Colonne1" dataDxfId="51"/>
    <tableColumn id="2" xr3:uid="{11B75ADC-C244-488F-B760-9B16DCE3C202}" name="Colonne2" dataDxfId="50"/>
    <tableColumn id="3" xr3:uid="{2800386D-5A98-4205-A797-1839592FB2C2}" name="Colonne3" dataDxfId="49"/>
    <tableColumn id="4" xr3:uid="{FBE7ABEC-BEE8-4A47-919C-1198A5EBA500}" name="Colonne4" dataDxfId="48"/>
    <tableColumn id="5" xr3:uid="{02AA2A4D-2369-440E-A4C3-6BD278EF9F6E}" name="Colonne5" dataDxfId="47"/>
    <tableColumn id="6" xr3:uid="{2F93A50E-7BAF-4CD3-A60B-050F1D085C45}" name="Colonne6" dataDxfId="46"/>
    <tableColumn id="7" xr3:uid="{A3EB553D-CC9F-457D-BC79-23841D2F5711}" name="Colonne7" dataDxfId="45"/>
    <tableColumn id="8" xr3:uid="{F61EB54F-FC3A-4A3E-A59C-7405C682AD88}" name="Colonne8" dataDxfId="44"/>
    <tableColumn id="9" xr3:uid="{1AF45B33-53FE-4261-9D6D-B5EF4A4ED26E}" name="Colonne9" dataDxfId="43">
      <calculatedColumnFormula>IF(F70&gt;H70,3,IF(H70&gt;F70,0,IF(ISBLANK(F70),0,IF(H70=F70,1,""))))</calculatedColumnFormula>
    </tableColumn>
    <tableColumn id="10" xr3:uid="{AF48DCBA-BE78-4FDD-BA5D-0D48DE0F9990}" name="Colonne10" dataDxfId="42">
      <calculatedColumnFormula>IF(F70&lt;H70,3,IF(H70&lt;F70,0,IF(ISBLANK(F70),0,IF(H70=F70,1,""))))</calculatedColumnFormula>
    </tableColumn>
    <tableColumn id="11" xr3:uid="{8DAB6EEA-F2B1-45CD-8462-A466FA112BCE}" name="Colonne11" dataDxfId="41">
      <calculatedColumnFormula>IF(F70&gt;H70,"DOM",IF(F70&lt;H70,"EXT",IF(ISBLANK(F70),0,IF(F70=H70,"NUL",""))))</calculatedColumnFormula>
    </tableColumn>
    <tableColumn id="12" xr3:uid="{6B0378D1-2949-4E5F-8B3A-99E3566DFB73}" name="Colonne12" dataDxfId="40">
      <calculatedColumnFormula>IF(ISBLANK(F70),0,IF(Heude!F70+H70+J70=Résultats!F70+H70+J70,11,IF(K70=Résultats!K70,9,0)))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2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4" xr:uid="{DD458493-6946-4423-A683-D6481AF5F2F9}" name="Tableau4396999190220235" displayName="Tableau4396999190220235" ref="N1:P5" totalsRowShown="0" headerRowDxfId="39" dataDxfId="38">
  <autoFilter ref="N1:P5" xr:uid="{ED2FAEA8-BC2F-4EA6-B94B-CBFCEB419BAE}"/>
  <tableColumns count="3">
    <tableColumn id="1" xr3:uid="{D267F92F-1593-4CA6-BA55-1457BD78A4E3}" name="Poule A" dataDxfId="37"/>
    <tableColumn id="2" xr3:uid="{A21493E6-A213-409F-A346-FE6CE77ADC1D}" name="Team" dataDxfId="36"/>
    <tableColumn id="3" xr3:uid="{DEF8AB53-6ACF-4F55-A0B3-9D59705EF1B5}" name="PTS" dataDxfId="35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2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5" xr:uid="{37D29ABD-9624-45A8-A8CB-11BD90E76ED0}" name="Tableau54070100191221236" displayName="Tableau54070100191221236" ref="N7:P11" totalsRowShown="0" headerRowDxfId="34" dataDxfId="33">
  <autoFilter ref="N7:P11" xr:uid="{681CA452-FA01-4718-947F-435BC79E9B14}"/>
  <tableColumns count="3">
    <tableColumn id="1" xr3:uid="{824EF658-FF21-4D33-B741-EDCDD45338EE}" name="Poule B" dataDxfId="32"/>
    <tableColumn id="2" xr3:uid="{638E26B8-8251-4D2B-9CFD-BCC5E43E017C}" name="Team" dataDxfId="31"/>
    <tableColumn id="3" xr3:uid="{2C20F1AA-48E5-431B-9F7F-1B450AA87E97}" name="Colonne1" dataDxfId="30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2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6" xr:uid="{1D3982D6-A8E7-4E67-AFE4-F6CA560857C5}" name="Tableau74171101192222237" displayName="Tableau74171101192222237" ref="N19:P23" totalsRowShown="0" headerRowDxfId="29" dataDxfId="28">
  <autoFilter ref="N19:P23" xr:uid="{511316ED-E4CA-482D-963D-C86B181E0FE3}"/>
  <tableColumns count="3">
    <tableColumn id="1" xr3:uid="{2DD61A9C-6823-4329-832C-59738FB28495}" name="Poule D" dataDxfId="27"/>
    <tableColumn id="2" xr3:uid="{1E27B7BB-198B-4BAD-9FC7-A220712B002F}" name="Team" dataDxfId="26"/>
    <tableColumn id="3" xr3:uid="{38FF63EB-3E7E-4BB7-A266-CC4F27A7BF10}" name="Colonne1" dataDxfId="25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2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7" xr:uid="{13010AF3-1D83-4740-AB39-0E4CA02960E1}" name="Tableau94272102193223238" displayName="Tableau94272102193223238" ref="N31:P35" totalsRowShown="0" headerRowDxfId="24" dataDxfId="23">
  <autoFilter ref="N31:P35" xr:uid="{A6AA5FD2-24F1-4277-9569-A9CA84986F88}"/>
  <tableColumns count="3">
    <tableColumn id="1" xr3:uid="{9C3CB09D-0DCF-471C-A9A0-B63A476A639A}" name="Poule F" dataDxfId="22"/>
    <tableColumn id="2" xr3:uid="{5E68A424-95B1-464A-8201-6FAB51145862}" name="Team" dataDxfId="21"/>
    <tableColumn id="3" xr3:uid="{88B98E43-7D67-454B-8C71-AD39610629B2}" name="Colonne1" dataDxfId="20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2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8" xr:uid="{E6430920-95AE-4CCC-9ECA-7D6E68420A41}" name="Tableau84373103194224239" displayName="Tableau84373103194224239" ref="N25:P29" totalsRowShown="0" headerRowDxfId="19" dataDxfId="18">
  <autoFilter ref="N25:P29" xr:uid="{ABD0421A-6C82-4D5A-BD93-6E5E11BEB4E2}"/>
  <tableColumns count="3">
    <tableColumn id="1" xr3:uid="{F5DB9371-E802-4878-90A6-BBC7FB00B9DE}" name="Poule E" dataDxfId="17"/>
    <tableColumn id="2" xr3:uid="{C4324288-7419-47D1-9AB3-B4E431FB25DB}" name="Team" dataDxfId="16"/>
    <tableColumn id="3" xr3:uid="{0536D85E-21A1-4E5C-8094-729AC838B2E1}" name="Colonne1" dataDxfId="15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2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9" xr:uid="{605EB855-9088-4A35-BD1E-97044B16DC5B}" name="Tableau104474104195225240" displayName="Tableau104474104195225240" ref="N37:P41" totalsRowShown="0" headerRowDxfId="14" dataDxfId="13">
  <autoFilter ref="N37:P41" xr:uid="{34A751F2-6C2F-49B7-9D13-35110F1B400E}"/>
  <tableColumns count="3">
    <tableColumn id="1" xr3:uid="{3D02A91B-7EEC-4DFC-A901-80A470A2520A}" name="Poule G" dataDxfId="12"/>
    <tableColumn id="2" xr3:uid="{5643CE13-3AE7-46F9-8E7C-DA3CAE879B7C}" name="Team" dataDxfId="11"/>
    <tableColumn id="3" xr3:uid="{875178FD-DB47-442E-AC3C-A81C1AE7CB0E}" name="Colonne1" dataDxfId="10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386C262-F73D-4017-8C4B-C5DAF05127DF}" name="Tableau4" displayName="Tableau4" ref="N1:P5" totalsRowShown="0" headerRowDxfId="1845" dataDxfId="1844">
  <autoFilter ref="N1:P5" xr:uid="{ED2FAEA8-BC2F-4EA6-B94B-CBFCEB419BAE}"/>
  <tableColumns count="3">
    <tableColumn id="1" xr3:uid="{41A3711F-5EDD-4C59-B46D-FE55038F82F8}" name="Poule A" dataDxfId="1843"/>
    <tableColumn id="2" xr3:uid="{D87299AB-3BCC-4C25-B69D-02DFAE205AF6}" name="Team" dataDxfId="1842"/>
    <tableColumn id="3" xr3:uid="{94DE6DB9-2DEB-44C3-ADE6-94CFF727C565}" name="PTS" dataDxfId="1841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2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0" xr:uid="{89563E83-E7F9-4E67-A64C-5892C1567F1C}" name="Tableau114575105196226241" displayName="Tableau114575105196226241" ref="N43:P47" totalsRowShown="0" headerRowDxfId="9" dataDxfId="8">
  <autoFilter ref="N43:P47" xr:uid="{87F9AAB1-39DE-4DE1-8A41-8F44AA361012}"/>
  <tableColumns count="3">
    <tableColumn id="1" xr3:uid="{62B653AB-88FB-49A9-B84B-882722AC6892}" name="Poule H" dataDxfId="7"/>
    <tableColumn id="2" xr3:uid="{1AD57C7B-A66C-4DF4-B8B2-3030D9F1A8E8}" name="Team" dataDxfId="6"/>
    <tableColumn id="3" xr3:uid="{20ED2E7E-57A2-4577-B317-C040B466740C}" name="Colonne1" dataDxfId="5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2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1" xr:uid="{AB409606-0CD5-45AC-83BA-4ED4EF6EFE8E}" name="Tableau6324676106197227242" displayName="Tableau6324676106197227242" ref="N13:P17" totalsRowShown="0" headerRowDxfId="4" dataDxfId="3">
  <autoFilter ref="N13:P17" xr:uid="{CC29A40F-3D80-4523-8653-0C0CE43D0811}"/>
  <tableColumns count="3">
    <tableColumn id="1" xr3:uid="{9DCEFD14-ACB0-4A8C-9A08-23BD4FB2D8AC}" name="Poule C" dataDxfId="2"/>
    <tableColumn id="2" xr3:uid="{09885732-7006-4A15-A79D-D835D9959B5D}" name="Team" dataDxfId="1"/>
    <tableColumn id="3" xr3:uid="{C7DA33B5-E39F-4C8D-8D2A-4C7431D76BBA}" name="Colonne1" dataDxfId="0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AD3D9B2-6FCC-4C64-A354-19940DEEC99B}" name="Tableau5" displayName="Tableau5" ref="N7:P11" totalsRowShown="0" headerRowDxfId="1840" dataDxfId="1839">
  <autoFilter ref="N7:P11" xr:uid="{681CA452-FA01-4718-947F-435BC79E9B14}"/>
  <tableColumns count="3">
    <tableColumn id="1" xr3:uid="{7DBFFD1A-B020-4A5F-8BD9-3583DC3CAE14}" name="Poule B" dataDxfId="1838"/>
    <tableColumn id="2" xr3:uid="{103F8B70-EC16-4246-B583-DCAD4C2EB6B7}" name="Team" dataDxfId="1837"/>
    <tableColumn id="3" xr3:uid="{35ED78E5-AD6E-4C52-9372-C44A9BB51431}" name="Colonne1" dataDxfId="1836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9923ED7-C455-4983-9B1B-C2BB4B88241A}" name="Tableau7" displayName="Tableau7" ref="N19:P23" totalsRowShown="0" headerRowDxfId="1835" dataDxfId="1834">
  <autoFilter ref="N19:P23" xr:uid="{511316ED-E4CA-482D-963D-C86B181E0FE3}"/>
  <tableColumns count="3">
    <tableColumn id="1" xr3:uid="{43629154-463C-45CC-BD1F-2E62A7DE2D08}" name="Poule D" dataDxfId="1833"/>
    <tableColumn id="2" xr3:uid="{1CAC2FC8-F88C-49C0-8DAD-48A8EADED5BF}" name="Team" dataDxfId="1832"/>
    <tableColumn id="3" xr3:uid="{F832E5CB-BA95-4481-8035-542ED9FD2979}" name="Colonne1" dataDxfId="1831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78BBBBC-E349-48E0-9A55-9A9686C4C34F}" name="Tableau9" displayName="Tableau9" ref="N31:P35" totalsRowShown="0" headerRowDxfId="1830" dataDxfId="1829">
  <autoFilter ref="N31:P35" xr:uid="{A6AA5FD2-24F1-4277-9569-A9CA84986F88}"/>
  <tableColumns count="3">
    <tableColumn id="1" xr3:uid="{4716520F-3642-4FD7-97CA-B4FAAD320601}" name="Poule F" dataDxfId="1828"/>
    <tableColumn id="2" xr3:uid="{761DF566-B7BC-4014-A13B-598207D0CE6B}" name="Team" dataDxfId="1827"/>
    <tableColumn id="3" xr3:uid="{D851246B-EC05-454E-A848-C2EDA16F48D2}" name="Colonne1" dataDxfId="1826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84F5DBD-F383-4C38-8BE2-FD67F606066A}" name="Tableau8" displayName="Tableau8" ref="N25:P29" totalsRowShown="0" headerRowDxfId="1825" dataDxfId="1824">
  <autoFilter ref="N25:P29" xr:uid="{ABD0421A-6C82-4D5A-BD93-6E5E11BEB4E2}"/>
  <tableColumns count="3">
    <tableColumn id="1" xr3:uid="{C12B935B-E08D-475C-8B62-F416D9AA361A}" name="Poule E" dataDxfId="1823"/>
    <tableColumn id="2" xr3:uid="{A6D40C08-B9C0-4CA5-9AD2-2209EAB80B16}" name="Team" dataDxfId="1822"/>
    <tableColumn id="3" xr3:uid="{15483749-1572-4563-8DE3-9C1D46D7EB28}" name="Colonne1" dataDxfId="1821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3AC0BD4-C477-4114-AD76-C90DFF3E7870}" name="Tableau10" displayName="Tableau10" ref="N37:P41" totalsRowShown="0" headerRowDxfId="1820" dataDxfId="1819">
  <autoFilter ref="N37:P41" xr:uid="{34A751F2-6C2F-49B7-9D13-35110F1B400E}"/>
  <tableColumns count="3">
    <tableColumn id="1" xr3:uid="{32510985-86FD-4C18-8D0C-1F229396ACF1}" name="Poule G" dataDxfId="1818"/>
    <tableColumn id="2" xr3:uid="{D7CA2A92-2245-4354-AC4C-4A3D257B6A26}" name="Team" dataDxfId="1817"/>
    <tableColumn id="3" xr3:uid="{4A275D3B-5598-43E5-85F4-0F54C7F4C579}" name="Colonne1" dataDxfId="1816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28CFFF-C73A-4B2B-8444-BB553279CC2B}" name="Tableau3" displayName="Tableau3" ref="N1:T5" totalsRowShown="0">
  <autoFilter ref="N1:T5" xr:uid="{22396AA4-B4BC-4738-9C59-1AC612E34CC7}"/>
  <sortState ref="N2:T5">
    <sortCondition ref="N2"/>
  </sortState>
  <tableColumns count="7">
    <tableColumn id="1" xr3:uid="{D441AF8E-9770-4987-BF24-3F92FB22F7AC}" name="Rg">
      <calculatedColumnFormula>RANK(S2,S$2:S$5)</calculatedColumnFormula>
    </tableColumn>
    <tableColumn id="2" xr3:uid="{BA878C05-AB07-4F51-88DC-11D024AE47FE}" name="Groupe A"/>
    <tableColumn id="3" xr3:uid="{B486D9EC-D154-45AD-B1D7-3879105BDBED}" name="BP"/>
    <tableColumn id="4" xr3:uid="{02B9FBC5-A56F-40E0-A263-70796BE3A44B}" name="BC"/>
    <tableColumn id="5" xr3:uid="{875AE6DB-4CF1-4512-BB25-C1148776173E}" name="DIFF">
      <calculatedColumnFormula>P2-Q2</calculatedColumnFormula>
    </tableColumn>
    <tableColumn id="6" xr3:uid="{9569269A-94AE-42F0-AA15-1AB55A82B9EE}" name="%">
      <calculatedColumnFormula>T2+R2/100+P2/101</calculatedColumnFormula>
    </tableColumn>
    <tableColumn id="7" xr3:uid="{CCB20B28-AED5-443A-B119-D01E39832395}" name="PTS"/>
  </tableColumns>
  <tableStyleInfo name="TableStyleMedium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B614A700-4018-49DA-948A-17B57105B8C8}" name="Tableau11" displayName="Tableau11" ref="N43:P47" totalsRowShown="0" headerRowDxfId="1815" dataDxfId="1814">
  <autoFilter ref="N43:P47" xr:uid="{87F9AAB1-39DE-4DE1-8A41-8F44AA361012}"/>
  <tableColumns count="3">
    <tableColumn id="1" xr3:uid="{93508872-1CFC-4B62-A0C5-25BCA47BD6D2}" name="Poule H" dataDxfId="1813"/>
    <tableColumn id="2" xr3:uid="{DE6F92C3-80FE-4186-86E4-62250575AB6B}" name="Team" dataDxfId="1812"/>
    <tableColumn id="3" xr3:uid="{BE65CD49-53E9-4538-9487-A0CE7B9C8022}" name="Colonne1" dataDxfId="1811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1079EFC-8C85-4714-A6C3-BF598F7AE7FA}" name="Tableau632" displayName="Tableau632" ref="N13:P17" totalsRowShown="0" headerRowDxfId="1810" dataDxfId="1809">
  <autoFilter ref="N13:P17" xr:uid="{CC29A40F-3D80-4523-8653-0C0CE43D0811}"/>
  <tableColumns count="3">
    <tableColumn id="1" xr3:uid="{11436ED7-4B69-4A34-896B-2765F0031315}" name="Poule C" dataDxfId="1808"/>
    <tableColumn id="2" xr3:uid="{BEE60D46-8515-4870-A8C1-F662A65F96E1}" name="Team" dataDxfId="1807"/>
    <tableColumn id="3" xr3:uid="{31A2806E-81BA-4616-8FC3-7AE72A7D25C8}" name="Colonne1" dataDxfId="1806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A0F0C1F-FE89-4A48-8884-3D86BC9086F5}" name="Tableau11226" displayName="Tableau11226" ref="B1:L49" totalsRowShown="0" headerRowDxfId="1805" dataDxfId="1804">
  <autoFilter ref="B1:L49" xr:uid="{30C82DEA-0164-40B9-A781-D5B0A9F4F63C}"/>
  <tableColumns count="11">
    <tableColumn id="1" xr3:uid="{FD2BC14C-6F6E-4DAD-BAEF-607F987DA306}" name="Heure" dataDxfId="1803"/>
    <tableColumn id="2" xr3:uid="{2192D86F-9657-4408-914C-756E38B75ED0}" name="Match" dataDxfId="1802"/>
    <tableColumn id="3" xr3:uid="{FA785419-F0F3-4B03-9B19-226B1F39151A}" name="Groupe " dataDxfId="1801"/>
    <tableColumn id="4" xr3:uid="{85682D8F-1055-4190-91D2-F0DF2E913089}" name="Team A" dataDxfId="1800"/>
    <tableColumn id="5" xr3:uid="{1E044CDB-BEC5-4783-AA10-072C9027705F}" name="1" dataDxfId="1799"/>
    <tableColumn id="6" xr3:uid="{69FAF09C-79C3-471A-A9C7-9F113CA7DD04}" name="Team B" dataDxfId="1798"/>
    <tableColumn id="7" xr3:uid="{ABE9D33D-A82F-4B64-8616-2D6D5EE4DD42}" name="2" dataDxfId="1797"/>
    <tableColumn id="8" xr3:uid="{DCC55D34-F913-4D6B-89B3-72FB3F37AD5D}" name="3" dataDxfId="1796">
      <calculatedColumnFormula>IF(F2&gt;H2,3,IF(H2&gt;F2,0,IF(ISBLANK(F2),0,IF(H2=F2,1,""))))</calculatedColumnFormula>
    </tableColumn>
    <tableColumn id="9" xr3:uid="{938F63CE-A664-44CE-B4C8-1A654C5FC4C4}" name="4" dataDxfId="1795">
      <calculatedColumnFormula>IF(F2&lt;H2,3,IF(H2&lt;F2,0,IF(ISBLANK(F2),0,IF(H2=F2,1,""))))</calculatedColumnFormula>
    </tableColumn>
    <tableColumn id="12" xr3:uid="{E8265077-911B-474B-A5CA-C984659104E9}" name="Colonne1" dataDxfId="1794">
      <calculatedColumnFormula>IF(F2&gt;H2,"DOM",IF(F2&lt;H2,"EXT",IF(ISBLANK(F2),0,IF(F2=H2,"NUL",""))))</calculatedColumnFormula>
    </tableColumn>
    <tableColumn id="10" xr3:uid="{0AD6C0A3-07C3-4DDC-A845-953A4FAEF7E4}" name="PTS" dataDxfId="1793">
      <calculatedColumnFormula>IF(ISBLANK(F2),0,IF(David!F2+H2+J2=Résultats!F2+H2+J2,3,IF(K2=Résultats!K2,1,0)))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8A69E05-4E32-4F65-B933-FB31B9CC32C0}" name="Tableau21333" displayName="Tableau21333" ref="A1:A49" totalsRowShown="0" headerRowDxfId="1792" dataDxfId="1791" tableBorderDxfId="1790">
  <autoFilter ref="A1:A49" xr:uid="{50F4578F-45D9-4145-8722-71995B9CC935}"/>
  <tableColumns count="1">
    <tableColumn id="1" xr3:uid="{76A7E2DE-14E6-4CAB-912A-73D9B90BB8D9}" name="Date" dataDxfId="1789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16BD5F61-F64A-4BB3-BD06-9760D87BBB9B}" name="Tableau131934" displayName="Tableau131934" ref="A51:L58" headerRowCount="0" totalsRowShown="0" headerRowDxfId="1788" dataDxfId="1787">
  <tableColumns count="12">
    <tableColumn id="1" xr3:uid="{DB42C5D7-B9C2-47D7-B3B2-0CF78A8C2ECC}" name="Colonne1" dataDxfId="1786"/>
    <tableColumn id="3" xr3:uid="{E8CDBC2D-D425-463A-8DD0-040CF8F74361}" name="Colonne3" dataDxfId="1785"/>
    <tableColumn id="2" xr3:uid="{53AD35C5-A8B1-4FCF-9D16-F6D91C0907CB}" name="Colonne2" dataDxfId="1784"/>
    <tableColumn id="4" xr3:uid="{CE24D935-3EDB-423E-930A-54C766229FF6}" name="Colonne4" dataDxfId="1783"/>
    <tableColumn id="5" xr3:uid="{A61E0947-CED6-432D-B50D-018D79D1349D}" name="Colonne5" dataDxfId="1782"/>
    <tableColumn id="6" xr3:uid="{5AA3125D-1164-4278-B9DB-95963736C3E9}" name="Colonne6" dataDxfId="1781"/>
    <tableColumn id="7" xr3:uid="{D331E458-245E-41CC-A6A9-E55B8360D898}" name="Colonne7" dataDxfId="1780"/>
    <tableColumn id="8" xr3:uid="{0E56533A-CC11-433C-B0F5-DB7A3B22DD9A}" name="Colonne8" dataDxfId="1779"/>
    <tableColumn id="9" xr3:uid="{69F2ACB2-09AF-4F1E-BCD8-7550DF2469D0}" name="Colonne9" dataDxfId="1778">
      <calculatedColumnFormula>IF(F51&gt;H51,3,IF(H51&gt;F51,0,IF(ISBLANK(F51),0,IF(H51=F51,1,""))))</calculatedColumnFormula>
    </tableColumn>
    <tableColumn id="10" xr3:uid="{69CE0EE1-2E5F-4B1D-B22C-B1515F1A6711}" name="Colonne10" dataDxfId="1777">
      <calculatedColumnFormula>IF(F51&lt;H51,3,IF(H51&lt;F51,0,IF(ISBLANK(F51),0,IF(H51=F51,1,""))))</calculatedColumnFormula>
    </tableColumn>
    <tableColumn id="11" xr3:uid="{530EE0FF-7F3A-4D6B-8393-DF333B7AE950}" name="Colonne11" dataDxfId="1776">
      <calculatedColumnFormula>IF(F51&gt;H51,"DOM",IF(F51&lt;H51,"EXT",IF(ISBLANK(F51),0,IF(F51=H51,"NUL",""))))</calculatedColumnFormula>
    </tableColumn>
    <tableColumn id="12" xr3:uid="{9085A5FA-AE9F-412A-A105-FA79FD20BF7A}" name="Colonne12" dataDxfId="1775">
      <calculatedColumnFormula>IF(ISBLANK(F51),0,IF(David!F51+H51+J51=Résultats!F51+H51+J51,5,IF(K51=Résultats!K51,3,0)))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F3997FA-ABA9-45F8-B880-35DFD66E71F1}" name="Tableau142035" displayName="Tableau142035" ref="A60:L63" headerRowCount="0" totalsRowShown="0" headerRowDxfId="1774" dataDxfId="1773">
  <tableColumns count="12">
    <tableColumn id="1" xr3:uid="{47C135EB-59D9-4974-B866-938AEAD22493}" name="Colonne1" dataDxfId="1772"/>
    <tableColumn id="3" xr3:uid="{0B86DC84-C295-40BF-A923-4827F210ACCE}" name="Colonne3" dataDxfId="1771"/>
    <tableColumn id="2" xr3:uid="{183E2ABE-FC07-4376-939E-D885034B3D1D}" name="Colonne2" dataDxfId="1770"/>
    <tableColumn id="4" xr3:uid="{51DC89C3-3627-41BD-A357-8573709CF31A}" name="Colonne4" dataDxfId="1769"/>
    <tableColumn id="5" xr3:uid="{035E5628-03A2-4053-9051-77F3B86A5775}" name="Colonne5" dataDxfId="1768"/>
    <tableColumn id="6" xr3:uid="{8B860F7A-51D9-4CD1-BDF2-C14C0AEC260F}" name="Colonne6" dataDxfId="1767"/>
    <tableColumn id="7" xr3:uid="{294D0CF7-492E-49F8-B925-8BBBA15615DB}" name="Colonne7" dataDxfId="1766"/>
    <tableColumn id="8" xr3:uid="{39216953-ABB3-431B-83E4-2936DCD6C32D}" name="Colonne8" dataDxfId="1765"/>
    <tableColumn id="9" xr3:uid="{3DD964ED-AEBB-414B-B9D6-3BF5E486A78E}" name="Colonne9" dataDxfId="1764">
      <calculatedColumnFormula>IF(F60&gt;H60,3,IF(H60&gt;F60,0,IF(ISBLANK(F60),0,IF(H60=F60,1,""))))</calculatedColumnFormula>
    </tableColumn>
    <tableColumn id="10" xr3:uid="{7D452C21-E432-45BC-B9F8-7565F2A9C1AB}" name="Colonne10" dataDxfId="1763">
      <calculatedColumnFormula>IF(F60&lt;H60,3,IF(H60&lt;F60,0,IF(ISBLANK(F60),0,IF(H60=F60,1,""))))</calculatedColumnFormula>
    </tableColumn>
    <tableColumn id="11" xr3:uid="{7FA957CB-F7A1-450E-B1FD-AB2CD2A4620A}" name="Colonne11" dataDxfId="1762">
      <calculatedColumnFormula>IF(F60&gt;H60,"DOM",IF(F60&lt;H60,"EXT",IF(ISBLANK(F60),0,IF(F60=H60,"NUL",""))))</calculatedColumnFormula>
    </tableColumn>
    <tableColumn id="12" xr3:uid="{074E07B9-8BB5-47AC-B9F8-7A690C2B1DB2}" name="Colonne12" dataDxfId="1761">
      <calculatedColumnFormula>IF(ISBLANK(F60),0,IF(David!F60+H60+J60=Résultats!F60+H60+J60,7,IF(K60=Résultats!K60,5,0)))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3F414C7-4A4F-4AB7-A6A2-38394130AB58}" name="Tableau152136" displayName="Tableau152136" ref="A65:L66" headerRowCount="0" totalsRowShown="0" headerRowDxfId="1760" dataDxfId="1759">
  <tableColumns count="12">
    <tableColumn id="1" xr3:uid="{C1533BFE-ABD2-4847-923B-DBA8A30DC4E9}" name="Colonne1" dataDxfId="1758"/>
    <tableColumn id="2" xr3:uid="{452C68D5-EF31-4EAF-B9EF-704CC3646C7E}" name="Colonne2" dataDxfId="1757"/>
    <tableColumn id="3" xr3:uid="{45902A8C-4A8D-4A90-945B-5D3D3F38640F}" name="Colonne3" dataDxfId="1756"/>
    <tableColumn id="4" xr3:uid="{B456D620-5C35-4EDF-989B-FD57E00B2FD3}" name="Colonne4" dataDxfId="1755"/>
    <tableColumn id="5" xr3:uid="{396AFC3D-BB45-488F-83EE-F04C6830D080}" name="Colonne5" dataDxfId="1754"/>
    <tableColumn id="6" xr3:uid="{B52EB47E-84B1-4B27-BB0C-86196A3188F0}" name="Colonne6" dataDxfId="1753"/>
    <tableColumn id="7" xr3:uid="{203CD99C-929B-43A0-8440-907D0FF48EE5}" name="Colonne7" dataDxfId="1752"/>
    <tableColumn id="8" xr3:uid="{62149ED4-5873-4A7E-8C9F-D0487CA85A64}" name="Colonne8" dataDxfId="1751"/>
    <tableColumn id="9" xr3:uid="{9A0DBCFC-046B-4879-80B8-FB7A8A85A827}" name="Colonne9" dataDxfId="1750">
      <calculatedColumnFormula>IF(F65&gt;H65,3,IF(H65&gt;F65,0,IF(ISBLANK(F65),0,IF(H65=F65,1,""))))</calculatedColumnFormula>
    </tableColumn>
    <tableColumn id="10" xr3:uid="{73BA3E7A-8D5B-45DB-9B39-A55FCCFC0E38}" name="Colonne10" dataDxfId="1749">
      <calculatedColumnFormula>IF(F65&lt;H65,3,IF(H65&lt;F65,0,IF(ISBLANK(F65),0,IF(H65=F65,1,""))))</calculatedColumnFormula>
    </tableColumn>
    <tableColumn id="11" xr3:uid="{A5BBAEBC-D2AD-414B-A680-2975B8A2B2CC}" name="Colonne11" dataDxfId="1748">
      <calculatedColumnFormula>IF(F65&gt;H65,"DOM",IF(F65&lt;H65,"EXT",IF(ISBLANK(F65),0,IF(F65=H65,"NUL",""))))</calculatedColumnFormula>
    </tableColumn>
    <tableColumn id="12" xr3:uid="{1D73EB78-36E7-471A-A87B-FE9C69C49F24}" name="Colonne12" dataDxfId="1747">
      <calculatedColumnFormula>IF(ISBLANK(F65),0,IF(David!F65+H65+J65=Résultats!F65+H65+J65,9,IF(K65=Résultats!K65,7,0)))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0B25C1E-81F6-4414-B43F-1418BC2EFA68}" name="Tableau162237" displayName="Tableau162237" ref="A68:L68" headerRowCount="0" totalsRowShown="0" headerRowDxfId="1746" dataDxfId="1745" tableBorderDxfId="1744">
  <tableColumns count="12">
    <tableColumn id="1" xr3:uid="{E183DC66-E3EB-428F-9BCF-B51C24A6BEF0}" name="Colonne1" dataDxfId="1743"/>
    <tableColumn id="2" xr3:uid="{27611948-76BF-4E12-B882-78A47C155A15}" name="Colonne2" dataDxfId="1742"/>
    <tableColumn id="3" xr3:uid="{FE6A8FAE-5A70-46D1-B899-F7BC5F221470}" name="Colonne3" dataDxfId="1741"/>
    <tableColumn id="4" xr3:uid="{34873A1C-F8FA-4943-8230-ED70EAE8D1E6}" name="Colonne4" dataDxfId="1740"/>
    <tableColumn id="5" xr3:uid="{9F655DB3-3229-43C4-B132-8F67D9D057D8}" name="Colonne5" dataDxfId="1739"/>
    <tableColumn id="6" xr3:uid="{596C0D2A-A265-47BA-9E10-46A2DCF80902}" name="Colonne6" dataDxfId="1738"/>
    <tableColumn id="7" xr3:uid="{300DB66B-828F-4339-AE0F-C20233C403AD}" name="Colonne7" dataDxfId="1737"/>
    <tableColumn id="8" xr3:uid="{A6A13917-B9EB-4947-81A8-E77A00CACF99}" name="Colonne8" dataDxfId="1736"/>
    <tableColumn id="9" xr3:uid="{CC25462D-3E14-4678-8721-925452D4526B}" name="Colonne9" dataDxfId="1735">
      <calculatedColumnFormula>IF(F68&gt;H68,3,IF(H68&gt;F68,0,IF(ISBLANK(F68),0,IF(H68=F68,1,""))))</calculatedColumnFormula>
    </tableColumn>
    <tableColumn id="10" xr3:uid="{D5840132-8CB4-4328-AB22-DA0F2A494C9A}" name="Colonne10" dataDxfId="1734">
      <calculatedColumnFormula>IF(F68&lt;H68,3,IF(H68&lt;F68,0,IF(ISBLANK(F68),0,IF(H68=F68,1,""))))</calculatedColumnFormula>
    </tableColumn>
    <tableColumn id="11" xr3:uid="{8CD6A859-5BB2-47FF-8E15-21465CB83060}" name="Colonne11" dataDxfId="1733">
      <calculatedColumnFormula>IF(F68&gt;H68,"DOM",IF(F68&lt;H68,"EXT",IF(ISBLANK(F68),0,IF(F68=H68,"NUL",""))))</calculatedColumnFormula>
    </tableColumn>
    <tableColumn id="12" xr3:uid="{6A9292E3-8828-44BE-A031-947B5B738EF0}" name="Colonne12" dataDxfId="1732">
      <calculatedColumnFormula>IF(ISBLANK(F68),0,IF(David!F68+H68+J68=Résultats!F68+H68+J68,10,IF(K68=Résultats!K68,8,0)))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9D07551-DF94-4B2D-AB70-3375C4685EB2}" name="Tableau172338" displayName="Tableau172338" ref="A70:L70" headerRowCount="0" totalsRowShown="0" headerRowDxfId="1731" dataDxfId="1730" tableBorderDxfId="1729">
  <tableColumns count="12">
    <tableColumn id="1" xr3:uid="{801ECE5B-CD85-4234-BEF2-F5AD57B00A04}" name="Colonne1" dataDxfId="1728"/>
    <tableColumn id="2" xr3:uid="{F75A645F-58CD-4E0B-842C-0B9BE7F318CF}" name="Colonne2" dataDxfId="1727"/>
    <tableColumn id="3" xr3:uid="{5DDFF37B-71ED-4164-94D9-55112F8554F6}" name="Colonne3" dataDxfId="1726"/>
    <tableColumn id="4" xr3:uid="{4EA2CD54-0CEA-42E2-84B6-24DC716BECE8}" name="Colonne4" dataDxfId="1725"/>
    <tableColumn id="5" xr3:uid="{170DE209-E9C9-453B-96A8-1DD992B32BCD}" name="Colonne5" dataDxfId="1724"/>
    <tableColumn id="6" xr3:uid="{69903C61-6FFB-447A-A7AD-03BEEAB1867D}" name="Colonne6" dataDxfId="1723"/>
    <tableColumn id="7" xr3:uid="{6CF3390A-F5E3-45DF-A70D-9A28E959C855}" name="Colonne7" dataDxfId="1722"/>
    <tableColumn id="8" xr3:uid="{17B228B0-0BA9-4CE9-A31C-0B18C79EBA75}" name="Colonne8" dataDxfId="1721"/>
    <tableColumn id="9" xr3:uid="{D3FBC5DF-195A-4782-BEF7-B33987E9C9D8}" name="Colonne9" dataDxfId="1720">
      <calculatedColumnFormula>IF(F70&gt;H70,3,IF(H70&gt;F70,0,IF(ISBLANK(F70),0,IF(H70=F70,1,""))))</calculatedColumnFormula>
    </tableColumn>
    <tableColumn id="10" xr3:uid="{1F5E33FE-B504-4D19-A5A3-D3AEC932907B}" name="Colonne10" dataDxfId="1719">
      <calculatedColumnFormula>IF(F70&lt;H70,3,IF(H70&lt;F70,0,IF(ISBLANK(F70),0,IF(H70=F70,1,""))))</calculatedColumnFormula>
    </tableColumn>
    <tableColumn id="11" xr3:uid="{FA1529CC-C789-48BC-A3A1-0D8AA7ADE09D}" name="Colonne11" dataDxfId="1718">
      <calculatedColumnFormula>IF(F70&gt;H70,"DOM",IF(F70&lt;H70,"EXT",IF(ISBLANK(F70),0,IF(F70=H70,"NUL",""))))</calculatedColumnFormula>
    </tableColumn>
    <tableColumn id="12" xr3:uid="{BDB64397-7440-404F-ADBB-FF175DF696F3}" name="Colonne12" dataDxfId="1717">
      <calculatedColumnFormula>IF(ISBLANK(F70),0,IF(David!F70+H70+J70=Résultats!F70+H70+J70,11,IF(K70=Résultats!K70,9,0)))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9B15046-702A-43E1-BFD6-91A5A2FE0786}" name="Tableau439" displayName="Tableau439" ref="N1:P5" totalsRowShown="0" headerRowDxfId="1716" dataDxfId="1715">
  <autoFilter ref="N1:P5" xr:uid="{ED2FAEA8-BC2F-4EA6-B94B-CBFCEB419BAE}"/>
  <tableColumns count="3">
    <tableColumn id="1" xr3:uid="{3C4781CB-7BFE-4D54-A784-B5C8BEBA1A06}" name="Poule A" dataDxfId="1714"/>
    <tableColumn id="2" xr3:uid="{A5C8D8DE-FDCB-424E-A339-3FEF1DACE76D}" name="Team" dataDxfId="1713"/>
    <tableColumn id="3" xr3:uid="{3C5CF856-1E5C-42C3-9962-EF455ED2DE15}" name="PTS" dataDxfId="1712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BCC7462-29DA-49B7-B138-187D5D6CDDD8}" name="Tableau35" displayName="Tableau35" ref="N7:T11" totalsRowShown="0">
  <autoFilter ref="N7:T11" xr:uid="{0512FF73-EB9E-4D46-B7FF-8F1C4C12D6B1}"/>
  <tableColumns count="7">
    <tableColumn id="1" xr3:uid="{A251352B-58AA-4FB5-887B-981DE9618C63}" name="Rg" dataDxfId="2013">
      <calculatedColumnFormula>RANK(S8,S$8:S$11)</calculatedColumnFormula>
    </tableColumn>
    <tableColumn id="2" xr3:uid="{E0E2E470-BAF0-4AAC-BD21-4C94A9C33B1E}" name="Groupe B "/>
    <tableColumn id="3" xr3:uid="{7D4B809D-CCCF-4052-A8A1-B1D0AC791169}" name="BP"/>
    <tableColumn id="4" xr3:uid="{372A4268-CCCB-4F08-AE0D-CDD196EB97AA}" name="BC"/>
    <tableColumn id="5" xr3:uid="{71C0C74E-5223-4EFE-B9F5-B8DD78095E19}" name="DIFF">
      <calculatedColumnFormula>P8-Q8</calculatedColumnFormula>
    </tableColumn>
    <tableColumn id="6" xr3:uid="{473F0DA8-9A6B-4206-AD9F-C22812E7AF37}" name="%">
      <calculatedColumnFormula>T8+R8/100+P8/101</calculatedColumnFormula>
    </tableColumn>
    <tableColumn id="7" xr3:uid="{593D2940-BDA3-4EA7-BCD6-5F28741E51D0}" name="PTS"/>
  </tableColumns>
  <tableStyleInfo name="TableStyleLight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25312B0-9880-439D-A168-19EF8A83204A}" name="Tableau540" displayName="Tableau540" ref="N7:P11" totalsRowShown="0" headerRowDxfId="1711" dataDxfId="1710">
  <autoFilter ref="N7:P11" xr:uid="{681CA452-FA01-4718-947F-435BC79E9B14}"/>
  <tableColumns count="3">
    <tableColumn id="1" xr3:uid="{0469BD18-21F4-46B9-BCE6-737261EDCAFD}" name="Poule B" dataDxfId="1709"/>
    <tableColumn id="2" xr3:uid="{60AFCB01-B8B3-4876-8FE2-B127A449FBC7}" name="Team" dataDxfId="1708"/>
    <tableColumn id="3" xr3:uid="{8BF6125B-E334-47EF-9E22-5C8C0E02F8BE}" name="Colonne1" dataDxfId="1707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D234922-AF40-4D68-8FB3-0895B3E7F57E}" name="Tableau741" displayName="Tableau741" ref="N19:P23" totalsRowShown="0" headerRowDxfId="1706" dataDxfId="1705">
  <autoFilter ref="N19:P23" xr:uid="{511316ED-E4CA-482D-963D-C86B181E0FE3}"/>
  <tableColumns count="3">
    <tableColumn id="1" xr3:uid="{A8E655C0-98A7-4CF0-9869-A3E785AE3097}" name="Poule D" dataDxfId="1704"/>
    <tableColumn id="2" xr3:uid="{CFD6E98A-A8F5-47DC-878F-805320EB771B}" name="Team" dataDxfId="1703"/>
    <tableColumn id="3" xr3:uid="{B4185321-DB48-420B-82DD-883ACDBC1143}" name="Colonne1" dataDxfId="1702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CC153546-56F0-4EA5-92A9-86840238B508}" name="Tableau942" displayName="Tableau942" ref="N31:P35" totalsRowShown="0" headerRowDxfId="1701" dataDxfId="1700">
  <autoFilter ref="N31:P35" xr:uid="{A6AA5FD2-24F1-4277-9569-A9CA84986F88}"/>
  <tableColumns count="3">
    <tableColumn id="1" xr3:uid="{DFB51262-5A80-4C2F-9ED0-B1DE9F8E2419}" name="Poule F" dataDxfId="1699"/>
    <tableColumn id="2" xr3:uid="{0AD6E633-4D9B-44E0-A1C8-05561014850F}" name="Team" dataDxfId="1698"/>
    <tableColumn id="3" xr3:uid="{789504E7-8EED-4146-A1DA-FB9020091811}" name="Colonne1" dataDxfId="1697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5DEF8E3-DB51-4BD8-83BB-94C9C2F1FBFD}" name="Tableau843" displayName="Tableau843" ref="N25:P29" totalsRowShown="0" headerRowDxfId="1696" dataDxfId="1695">
  <autoFilter ref="N25:P29" xr:uid="{ABD0421A-6C82-4D5A-BD93-6E5E11BEB4E2}"/>
  <tableColumns count="3">
    <tableColumn id="1" xr3:uid="{00B7443C-29C1-4D53-9B4A-22B5CEDEC408}" name="Poule E" dataDxfId="1694"/>
    <tableColumn id="2" xr3:uid="{89D284E3-3E67-427D-91D5-37A76E1EA5B9}" name="Team" dataDxfId="1693"/>
    <tableColumn id="3" xr3:uid="{D4F9195A-4206-4269-9C49-A0B3305F0E90}" name="Colonne1" dataDxfId="1692">
      <calculatedColumnFormula>IF(Résultats!N25=1,2,0)</calculatedColumnFormula>
    </tableColumn>
  </tableColumns>
  <tableStyleInfo name="TableStyleMedium2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903BAAF-BACC-474D-AC90-77B275DB4BB1}" name="Tableau1044" displayName="Tableau1044" ref="N37:P41" totalsRowShown="0" headerRowDxfId="1691" dataDxfId="1690">
  <autoFilter ref="N37:P41" xr:uid="{34A751F2-6C2F-49B7-9D13-35110F1B400E}"/>
  <tableColumns count="3">
    <tableColumn id="1" xr3:uid="{01A51FBC-3222-4388-85FB-64169CD27143}" name="Poule G" dataDxfId="1689"/>
    <tableColumn id="2" xr3:uid="{A5022B0F-E92E-4797-8994-42D129FA327E}" name="Team" dataDxfId="1688"/>
    <tableColumn id="3" xr3:uid="{3E4EC70F-2953-43C0-836F-64D8F6719EFD}" name="Colonne1" dataDxfId="1687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485CC9B-D5EF-450F-BB49-8BFBBE447A53}" name="Tableau1145" displayName="Tableau1145" ref="N43:P47" totalsRowShown="0" headerRowDxfId="1686" dataDxfId="1685">
  <autoFilter ref="N43:P47" xr:uid="{87F9AAB1-39DE-4DE1-8A41-8F44AA361012}"/>
  <tableColumns count="3">
    <tableColumn id="1" xr3:uid="{3E1FAA4A-F815-4618-8075-E70E929B2216}" name="Poule H" dataDxfId="1684"/>
    <tableColumn id="2" xr3:uid="{394CBAB0-49A7-4B2D-980A-F043AC3C4EF2}" name="Team" dataDxfId="1683"/>
    <tableColumn id="3" xr3:uid="{F47332CB-8F66-400E-9BFD-3BBFE84643D1}" name="Colonne1" dataDxfId="1682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A1BA924-81C1-45D9-B636-C7AFE4524642}" name="Tableau63246" displayName="Tableau63246" ref="N13:P17" totalsRowShown="0" headerRowDxfId="1681" dataDxfId="1680">
  <autoFilter ref="N13:P17" xr:uid="{CC29A40F-3D80-4523-8653-0C0CE43D0811}"/>
  <tableColumns count="3">
    <tableColumn id="1" xr3:uid="{369FFDD1-2325-4644-865F-D3323C46B3EB}" name="Poule C" dataDxfId="1679"/>
    <tableColumn id="2" xr3:uid="{C2B2761C-A4CC-4B89-9D22-78AB39A3390E}" name="Team" dataDxfId="1678"/>
    <tableColumn id="3" xr3:uid="{AEA67EDE-BB87-4EFC-9F98-4287DE058226}" name="Colonne1" dataDxfId="1677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BFD4F017-CA15-4391-B68F-3DA1F3DD8975}" name="Tableau1122662107" displayName="Tableau1122662107" ref="B1:L49" totalsRowShown="0" headerRowDxfId="1676" dataDxfId="1675">
  <autoFilter ref="B1:L49" xr:uid="{30C82DEA-0164-40B9-A781-D5B0A9F4F63C}"/>
  <tableColumns count="11">
    <tableColumn id="1" xr3:uid="{7FE32FA1-06DA-4194-A23D-841FE9540CE3}" name="Heure" dataDxfId="1674"/>
    <tableColumn id="2" xr3:uid="{B445348C-34A9-403C-83EE-58528C88FFFB}" name="Match" dataDxfId="1673"/>
    <tableColumn id="3" xr3:uid="{01170683-98E7-4640-98A4-DC1FDEF721CA}" name="Groupe " dataDxfId="1672"/>
    <tableColumn id="4" xr3:uid="{2A195635-DA8A-425C-813C-4453397CE10F}" name="Team A" dataDxfId="1671"/>
    <tableColumn id="5" xr3:uid="{3A985FEB-2092-4E72-91A9-569492B86904}" name="1" dataDxfId="1670"/>
    <tableColumn id="6" xr3:uid="{443CE91F-7D7E-4D0C-A17B-E1C64BD99B78}" name="Team B" dataDxfId="1669"/>
    <tableColumn id="7" xr3:uid="{9CF61F87-3F90-42D1-B05A-7814FD43E446}" name="2" dataDxfId="1668"/>
    <tableColumn id="8" xr3:uid="{E7F00E7B-21DB-4F63-A2BA-389E2644BCF6}" name="3" dataDxfId="1667">
      <calculatedColumnFormula>IF(F2&gt;H2,3,IF(H2&gt;F2,0,IF(ISBLANK(F2),0,IF(H2=F2,1,""))))</calculatedColumnFormula>
    </tableColumn>
    <tableColumn id="9" xr3:uid="{206941D4-30C8-43E1-A5F8-4990437819F7}" name="4" dataDxfId="1666">
      <calculatedColumnFormula>IF(F2&lt;H2,3,IF(H2&lt;F2,0,IF(ISBLANK(F2),0,IF(H2=F2,1,""))))</calculatedColumnFormula>
    </tableColumn>
    <tableColumn id="12" xr3:uid="{B4F95B59-069D-45D2-B435-3FC6CF2C5095}" name="Colonne1" dataDxfId="1665">
      <calculatedColumnFormula>IF(F2&gt;H2,"DOM",IF(F2&lt;H2,"EXT",IF(ISBLANK(F2),0,IF(F2=H2,"NUL",""))))</calculatedColumnFormula>
    </tableColumn>
    <tableColumn id="10" xr3:uid="{85AE4F80-B4D9-4A2C-92ED-F90AFC801A4A}" name="PTS" dataDxfId="1664">
      <calculatedColumnFormula>IF(ISBLANK(F2),0,IF(Cocherie!F2+H2+J2=Résultats!F2+H2+J2,3,IF(K2=Résultats!K2,1,0)))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28B93E26-A2CD-4E4D-9AA7-C404F5BF244D}" name="Tableau2133363108" displayName="Tableau2133363108" ref="A1:A49" totalsRowShown="0" headerRowDxfId="1663" dataDxfId="1662" tableBorderDxfId="1661">
  <autoFilter ref="A1:A49" xr:uid="{50F4578F-45D9-4145-8722-71995B9CC935}"/>
  <tableColumns count="1">
    <tableColumn id="1" xr3:uid="{844F5FF4-5049-4021-B863-C44EC93FE95D}" name="Date" dataDxfId="1660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2DAD582E-0E81-4A04-B925-C7F0D08AA4C6}" name="Tableau13193464109" displayName="Tableau13193464109" ref="A51:L58" headerRowCount="0" totalsRowShown="0" headerRowDxfId="1659" dataDxfId="1658">
  <tableColumns count="12">
    <tableColumn id="1" xr3:uid="{0C9FF703-469F-4466-BD5E-682D77A3AC62}" name="Colonne1" dataDxfId="1657"/>
    <tableColumn id="3" xr3:uid="{433933B1-88AF-4AC7-A55E-FAD7070A84B2}" name="Colonne3" dataDxfId="1656"/>
    <tableColumn id="2" xr3:uid="{58807AD8-27A2-4E83-90BB-8C81BE2B3CC5}" name="Colonne2" dataDxfId="1655"/>
    <tableColumn id="4" xr3:uid="{5D9EA744-395F-4828-86B7-86029618BF8F}" name="Colonne4" dataDxfId="1654"/>
    <tableColumn id="5" xr3:uid="{82AD2FF2-AE18-462C-9170-44B4F868DC03}" name="Colonne5" dataDxfId="1653"/>
    <tableColumn id="6" xr3:uid="{0A70EBD9-2790-459E-8966-D07DB7024707}" name="Colonne6" dataDxfId="1652"/>
    <tableColumn id="7" xr3:uid="{9BA366DE-8C3E-4AB1-B024-9A99112A40C8}" name="Colonne7" dataDxfId="1651"/>
    <tableColumn id="8" xr3:uid="{35A53956-12CD-4322-AB35-3258CEE29068}" name="Colonne8" dataDxfId="1650"/>
    <tableColumn id="9" xr3:uid="{5100856D-AB03-47AB-BAF6-4C5660CC0603}" name="Colonne9" dataDxfId="1649">
      <calculatedColumnFormula>IF(F51&gt;H51,3,IF(H51&gt;F51,0,IF(ISBLANK(F51),0,IF(H51=F51,1,""))))</calculatedColumnFormula>
    </tableColumn>
    <tableColumn id="10" xr3:uid="{CB48506E-C06C-4DD2-8BE5-CAD4E9922A56}" name="Colonne10" dataDxfId="1648">
      <calculatedColumnFormula>IF(F51&lt;H51,3,IF(H51&lt;F51,0,IF(ISBLANK(F51),0,IF(H51=F51,1,""))))</calculatedColumnFormula>
    </tableColumn>
    <tableColumn id="11" xr3:uid="{E41F708E-4FEB-4269-B6DD-C989683D0D2C}" name="Colonne11" dataDxfId="1647">
      <calculatedColumnFormula>IF(F51&gt;H51,"DOM",IF(F51&lt;H51,"EXT",IF(ISBLANK(F51),0,IF(F51=H51,"NUL",""))))</calculatedColumnFormula>
    </tableColumn>
    <tableColumn id="12" xr3:uid="{0F1512D3-D654-4AB6-A919-E60B40EBA32B}" name="Colonne12" dataDxfId="1646">
      <calculatedColumnFormula>IF(ISBLANK(F51),0,IF(Cocherie!F51+H51+J51=Résultats!F51+H51+J51,5,IF(K51=Résultats!K51,3,0)))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4F51135-F5D2-451F-933D-E0C4E2124B0F}" name="Tableau356" displayName="Tableau356" ref="N13:T17" totalsRowShown="0">
  <autoFilter ref="N13:T17" xr:uid="{A7520294-FB7D-47C2-88CB-739E2CBE9B61}"/>
  <tableColumns count="7">
    <tableColumn id="1" xr3:uid="{1840BC4A-93D0-4A7D-92BB-7F10BED54E5C}" name="Rg" dataDxfId="2012">
      <calculatedColumnFormula>RANK(S14,S$14:S$17)</calculatedColumnFormula>
    </tableColumn>
    <tableColumn id="2" xr3:uid="{C5239BF7-9D79-4371-93B6-D650538A4C2D}" name="Groupe C"/>
    <tableColumn id="3" xr3:uid="{ECDBF21E-A0E1-43C7-B921-CF174E39F12B}" name="BP"/>
    <tableColumn id="4" xr3:uid="{225EE117-4308-4C26-B4C3-2EBE49A208F3}" name="BC"/>
    <tableColumn id="5" xr3:uid="{8E2B5149-B83F-4FF2-B768-E5093BB1AE99}" name="DIFF">
      <calculatedColumnFormula>P14-Q14</calculatedColumnFormula>
    </tableColumn>
    <tableColumn id="6" xr3:uid="{A464F5F2-F3EB-491A-8BD1-B12BADC2C5B7}" name="%">
      <calculatedColumnFormula>T14+R14/100+P14/101</calculatedColumnFormula>
    </tableColumn>
    <tableColumn id="7" xr3:uid="{65A56221-55F9-49B1-8821-092A7CFDF616}" name="PTS"/>
  </tableColumns>
  <tableStyleInfo name="TableStyleLight2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50CDCE0A-83A1-4B83-875D-6B7F8A51972D}" name="Tableau14203565110" displayName="Tableau14203565110" ref="A60:L63" headerRowCount="0" totalsRowShown="0" headerRowDxfId="1645" dataDxfId="1644">
  <tableColumns count="12">
    <tableColumn id="1" xr3:uid="{6A8348F3-20BA-4DE4-9A74-3E17216276FB}" name="Colonne1" dataDxfId="1643"/>
    <tableColumn id="3" xr3:uid="{47E8D019-FFA8-4C53-8D5F-D52DB2C98153}" name="Colonne3" dataDxfId="1642"/>
    <tableColumn id="2" xr3:uid="{1911E0AF-FA18-4C68-9B4D-FEE73E116285}" name="Colonne2" dataDxfId="1641"/>
    <tableColumn id="4" xr3:uid="{D2780811-E929-4B4E-9226-EA71FA2CDC3C}" name="Colonne4" dataDxfId="1640"/>
    <tableColumn id="5" xr3:uid="{09C30188-41FC-4CB3-8633-9BF514C1166C}" name="Colonne5" dataDxfId="1639"/>
    <tableColumn id="6" xr3:uid="{40E2D599-48AE-4EE1-A3B7-745993A22B0A}" name="Colonne6" dataDxfId="1638"/>
    <tableColumn id="7" xr3:uid="{4DAC7BAF-0584-4510-9629-CA49F2F8DE68}" name="Colonne7" dataDxfId="1637"/>
    <tableColumn id="8" xr3:uid="{2587DACA-604A-4EF6-B269-9FEB8B047420}" name="Colonne8" dataDxfId="1636"/>
    <tableColumn id="9" xr3:uid="{A7F1A810-1A69-44D2-ABE3-2F2541E010A7}" name="Colonne9" dataDxfId="1635">
      <calculatedColumnFormula>IF(F60&gt;H60,3,IF(H60&gt;F60,0,IF(ISBLANK(F60),0,IF(H60=F60,1,""))))</calculatedColumnFormula>
    </tableColumn>
    <tableColumn id="10" xr3:uid="{84AE7DCC-B259-4147-94EC-0E7AE88C74B3}" name="Colonne10" dataDxfId="1634">
      <calculatedColumnFormula>IF(F60&lt;H60,3,IF(H60&lt;F60,0,IF(ISBLANK(F60),0,IF(H60=F60,1,""))))</calculatedColumnFormula>
    </tableColumn>
    <tableColumn id="11" xr3:uid="{BA363D62-2010-4CE8-BF04-3C52CE7458C2}" name="Colonne11" dataDxfId="1633">
      <calculatedColumnFormula>IF(F60&gt;H60,"DOM",IF(F60&lt;H60,"EXT",IF(ISBLANK(F60),0,IF(F60=H60,"NUL",""))))</calculatedColumnFormula>
    </tableColumn>
    <tableColumn id="12" xr3:uid="{429BE1FF-E70B-43AE-8055-FEF48C1D6A0A}" name="Colonne12" dataDxfId="1632">
      <calculatedColumnFormula>IF(ISBLANK(F60),0,IF(Cocherie!F60+H60+J60=Résultats!F60+H60+J60,7,IF(K60=Résultats!K60,5,0)))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555F36FD-9B8B-4A25-BB36-C8BAC68D441A}" name="Tableau15213666111" displayName="Tableau15213666111" ref="A65:L66" headerRowCount="0" totalsRowShown="0" headerRowDxfId="1631" dataDxfId="1630">
  <tableColumns count="12">
    <tableColumn id="1" xr3:uid="{2E2CC4BF-8956-4372-BA82-AAD46C4F26EA}" name="Colonne1" dataDxfId="1629"/>
    <tableColumn id="2" xr3:uid="{4266F70D-9444-46C7-A698-6B2158AEC92B}" name="Colonne2" dataDxfId="1628"/>
    <tableColumn id="3" xr3:uid="{756DAE36-D5D9-4F82-86B4-C7BB68BFB38A}" name="Colonne3" dataDxfId="1627"/>
    <tableColumn id="4" xr3:uid="{3AFB2709-32EF-45DA-9D43-56CE41E46587}" name="Colonne4" dataDxfId="1626"/>
    <tableColumn id="5" xr3:uid="{0DE1B717-9FCE-4A4F-AD4E-B8C5A72FDC46}" name="Colonne5" dataDxfId="1625"/>
    <tableColumn id="6" xr3:uid="{76B84800-03D8-411F-B079-A9356B7C2DAA}" name="Colonne6" dataDxfId="1624"/>
    <tableColumn id="7" xr3:uid="{3284678A-5F96-41AC-AB51-EA48A1BA29DA}" name="Colonne7" dataDxfId="1623"/>
    <tableColumn id="8" xr3:uid="{E558CBDD-9B2E-4432-B1A7-844F93EA800E}" name="Colonne8" dataDxfId="1622"/>
    <tableColumn id="9" xr3:uid="{D38CF69C-6DF3-4B24-A2AD-0916A1F3AD89}" name="Colonne9" dataDxfId="1621">
      <calculatedColumnFormula>IF(F65&gt;H65,3,IF(H65&gt;F65,0,IF(ISBLANK(F65),0,IF(H65=F65,1,""))))</calculatedColumnFormula>
    </tableColumn>
    <tableColumn id="10" xr3:uid="{D7F2141F-931D-406E-8410-54A09A352325}" name="Colonne10" dataDxfId="1620">
      <calculatedColumnFormula>IF(F65&lt;H65,3,IF(H65&lt;F65,0,IF(ISBLANK(F65),0,IF(H65=F65,1,""))))</calculatedColumnFormula>
    </tableColumn>
    <tableColumn id="11" xr3:uid="{AD019648-02D7-4E02-8261-DA99E98662FA}" name="Colonne11" dataDxfId="1619">
      <calculatedColumnFormula>IF(F65&gt;H65,"DOM",IF(F65&lt;H65,"EXT",IF(ISBLANK(F65),0,IF(F65=H65,"NUL",""))))</calculatedColumnFormula>
    </tableColumn>
    <tableColumn id="12" xr3:uid="{793DF0D1-8CF4-4EAE-857E-7A7CA68C8E62}" name="Colonne12" dataDxfId="1618">
      <calculatedColumnFormula>IF(ISBLANK(F65),0,IF(Cocherie!F65+H65+J65=Résultats!F65+H65+J65,9,IF(K65=Résultats!K65,7,0)))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F84F19C-ACAD-4CD4-A9B3-D13D4DACB2E4}" name="Tableau16223767112" displayName="Tableau16223767112" ref="A68:L68" headerRowCount="0" totalsRowShown="0" headerRowDxfId="1617" dataDxfId="1616" tableBorderDxfId="1615">
  <tableColumns count="12">
    <tableColumn id="1" xr3:uid="{891799A1-E387-4FA6-8A0A-58FB99D6497F}" name="Colonne1" dataDxfId="1614"/>
    <tableColumn id="2" xr3:uid="{3BD0E999-E43B-4D21-9E9C-43FF0014DA7B}" name="Colonne2" dataDxfId="1613"/>
    <tableColumn id="3" xr3:uid="{32FDDF91-15A7-485D-B8BD-46DF97FB69F2}" name="Colonne3" dataDxfId="1612"/>
    <tableColumn id="4" xr3:uid="{66D29429-10D2-469A-A78A-90244B5D1DBC}" name="Colonne4" dataDxfId="1611"/>
    <tableColumn id="5" xr3:uid="{DE24B9CE-F93C-424A-A334-98C05E1A573C}" name="Colonne5" dataDxfId="1610"/>
    <tableColumn id="6" xr3:uid="{18FF72F8-71ED-4E63-AD58-E4BB05D06DD0}" name="Colonne6" dataDxfId="1609"/>
    <tableColumn id="7" xr3:uid="{0D5AA3C6-3F89-4EE9-8BCA-89A4B946248F}" name="Colonne7" dataDxfId="1608"/>
    <tableColumn id="8" xr3:uid="{5B64730D-4187-4D2E-8422-6E65E26CEAF4}" name="Colonne8" dataDxfId="1607"/>
    <tableColumn id="9" xr3:uid="{094C6328-B91F-4D03-91B7-D722D9C5F0B2}" name="Colonne9" dataDxfId="1606">
      <calculatedColumnFormula>IF(F68&gt;H68,3,IF(H68&gt;F68,0,IF(ISBLANK(F68),0,IF(H68=F68,1,""))))</calculatedColumnFormula>
    </tableColumn>
    <tableColumn id="10" xr3:uid="{05404825-2E5E-4CCE-8266-7B22ED34B900}" name="Colonne10" dataDxfId="1605">
      <calculatedColumnFormula>IF(F68&lt;H68,3,IF(H68&lt;F68,0,IF(ISBLANK(F68),0,IF(H68=F68,1,""))))</calculatedColumnFormula>
    </tableColumn>
    <tableColumn id="11" xr3:uid="{B0CA5CD7-AA45-4358-B446-08A899BF4CCA}" name="Colonne11" dataDxfId="1604">
      <calculatedColumnFormula>IF(F68&gt;H68,"DOM",IF(F68&lt;H68,"EXT",IF(ISBLANK(F68),0,IF(F68=H68,"NUL",""))))</calculatedColumnFormula>
    </tableColumn>
    <tableColumn id="12" xr3:uid="{A6F6A9B7-70ED-4BF0-A2CB-A15B750D2491}" name="Colonne12" dataDxfId="1603">
      <calculatedColumnFormula>IF(ISBLANK(F68),0,IF(Cocherie!F68+H68+J68=Résultats!F68+H68+J68,10,IF(K68=Résultats!K68,8,0)))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4DA79FDA-CA34-48B9-8534-3B7B93ACED8E}" name="Tableau17233868113" displayName="Tableau17233868113" ref="A70:L70" headerRowCount="0" totalsRowShown="0" headerRowDxfId="1602" dataDxfId="1601" tableBorderDxfId="1600">
  <tableColumns count="12">
    <tableColumn id="1" xr3:uid="{9C9CE8C0-96ED-4DC3-BC88-4227E9B7BBA1}" name="Colonne1" dataDxfId="1599"/>
    <tableColumn id="2" xr3:uid="{02BD4A6A-12B5-4472-82B3-444D13EA26FB}" name="Colonne2" dataDxfId="1598"/>
    <tableColumn id="3" xr3:uid="{829429E6-1127-4F08-AA20-EEB5610CEC23}" name="Colonne3" dataDxfId="1597"/>
    <tableColumn id="4" xr3:uid="{F893E0AB-8036-47CB-837D-1193F66621BD}" name="Colonne4" dataDxfId="1596"/>
    <tableColumn id="5" xr3:uid="{180C9F08-63A5-4109-B03E-2C7D77E318CB}" name="Colonne5" dataDxfId="1595"/>
    <tableColumn id="6" xr3:uid="{1603B33E-51B4-4FF4-9BE0-EF4021E7573D}" name="Colonne6" dataDxfId="1594"/>
    <tableColumn id="7" xr3:uid="{DE8C7CC6-DD8C-4334-940B-3BA90B991CC9}" name="Colonne7" dataDxfId="1593"/>
    <tableColumn id="8" xr3:uid="{0D97604F-46E5-4080-93EA-57C5D0305B10}" name="Colonne8" dataDxfId="1592"/>
    <tableColumn id="9" xr3:uid="{09DE93BB-C6C6-4D2F-B02C-A6FD144A96E2}" name="Colonne9" dataDxfId="1591">
      <calculatedColumnFormula>IF(F70&gt;H70,3,IF(H70&gt;F70,0,IF(ISBLANK(F70),0,IF(H70=F70,1,""))))</calculatedColumnFormula>
    </tableColumn>
    <tableColumn id="10" xr3:uid="{3105F830-D91C-493E-BAE0-4EF484704360}" name="Colonne10" dataDxfId="1590">
      <calculatedColumnFormula>IF(F70&lt;H70,3,IF(H70&lt;F70,0,IF(ISBLANK(F70),0,IF(H70=F70,1,""))))</calculatedColumnFormula>
    </tableColumn>
    <tableColumn id="11" xr3:uid="{8498A9AE-D74C-43BF-A011-607B23A9CE4D}" name="Colonne11" dataDxfId="1589">
      <calculatedColumnFormula>IF(F70&gt;H70,"DOM",IF(F70&lt;H70,"EXT",IF(ISBLANK(F70),0,IF(F70=H70,"NUL",""))))</calculatedColumnFormula>
    </tableColumn>
    <tableColumn id="12" xr3:uid="{0B211784-E780-4E19-9706-5F9BE581CFB5}" name="Colonne12" dataDxfId="1588">
      <calculatedColumnFormula>IF(ISBLANK(F70),0,IF(Cocherie!F70+H70+J70=Résultats!F70+H70+J70,11,IF(K70=Résultats!K70,9,0)))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F08027DA-02F5-411A-86D6-3926B778BF33}" name="Tableau43969114" displayName="Tableau43969114" ref="N1:P5" totalsRowShown="0" headerRowDxfId="1587" dataDxfId="1586">
  <autoFilter ref="N1:P5" xr:uid="{ED2FAEA8-BC2F-4EA6-B94B-CBFCEB419BAE}"/>
  <tableColumns count="3">
    <tableColumn id="1" xr3:uid="{80F63EA4-390D-4351-977D-6FC7021962A1}" name="Poule A" dataDxfId="1585"/>
    <tableColumn id="2" xr3:uid="{4A080759-C1BA-4356-B781-DCDD24FD8DDD}" name="Team" dataDxfId="1584"/>
    <tableColumn id="3" xr3:uid="{A8F5868B-78FC-46F3-B59D-F4E05BF7A69E}" name="PTS" dataDxfId="1583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3C2202F2-311A-4230-8B3A-E1AC43B490D7}" name="Tableau54070115" displayName="Tableau54070115" ref="N7:P11" totalsRowShown="0" headerRowDxfId="1582" dataDxfId="1581">
  <autoFilter ref="N7:P11" xr:uid="{681CA452-FA01-4718-947F-435BC79E9B14}"/>
  <tableColumns count="3">
    <tableColumn id="1" xr3:uid="{EA67823F-D186-4A79-A4F9-7E0FB44C0907}" name="Poule B" dataDxfId="1580"/>
    <tableColumn id="2" xr3:uid="{756E853B-BE13-4A4D-9F68-CFB006C0CDB6}" name="Team" dataDxfId="1579"/>
    <tableColumn id="3" xr3:uid="{EA0AFC4A-E1B3-4D64-8412-E6B594EC4833}" name="Colonne1" dataDxfId="1578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DEFBCB98-C7F1-4B85-BA0B-5D62EB163E45}" name="Tableau74171116" displayName="Tableau74171116" ref="N19:P23" totalsRowShown="0" headerRowDxfId="1577" dataDxfId="1576">
  <autoFilter ref="N19:P23" xr:uid="{511316ED-E4CA-482D-963D-C86B181E0FE3}"/>
  <tableColumns count="3">
    <tableColumn id="1" xr3:uid="{233AB3ED-BEE1-40CD-A75E-8847E69978C3}" name="Poule D" dataDxfId="1575"/>
    <tableColumn id="2" xr3:uid="{E581CAFF-C169-4A3A-AC9D-75772FE1BEA5}" name="Team" dataDxfId="1574"/>
    <tableColumn id="3" xr3:uid="{09B299B4-9173-4043-984D-84229768BCEC}" name="Colonne1" dataDxfId="1573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44986BF8-316B-4563-A518-931E14E69F9C}" name="Tableau94272117" displayName="Tableau94272117" ref="N31:P35" totalsRowShown="0" headerRowDxfId="1572" dataDxfId="1571">
  <autoFilter ref="N31:P35" xr:uid="{A6AA5FD2-24F1-4277-9569-A9CA84986F88}"/>
  <tableColumns count="3">
    <tableColumn id="1" xr3:uid="{37D7C731-981F-44FC-AB35-BA87A2130DC5}" name="Poule F" dataDxfId="1570"/>
    <tableColumn id="2" xr3:uid="{1298C204-1189-4683-87FF-977AACBF2BD5}" name="Team" dataDxfId="1569"/>
    <tableColumn id="3" xr3:uid="{F4DDC50A-B8CC-4DE9-B5B4-913978D5882B}" name="Colonne1" dataDxfId="1568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BA4C93BB-8816-4884-ADE8-94655F906B80}" name="Tableau84373118" displayName="Tableau84373118" ref="N25:P29" totalsRowShown="0" headerRowDxfId="1567" dataDxfId="1566">
  <autoFilter ref="N25:P29" xr:uid="{ABD0421A-6C82-4D5A-BD93-6E5E11BEB4E2}"/>
  <tableColumns count="3">
    <tableColumn id="1" xr3:uid="{72228158-5D14-4F8A-933B-5AAC33FD6A16}" name="Poule E" dataDxfId="1565"/>
    <tableColumn id="2" xr3:uid="{81EEA3E4-AD49-4CAE-8BDD-263EE36C1DAA}" name="Team" dataDxfId="1564"/>
    <tableColumn id="3" xr3:uid="{4CE10BA8-72A7-4B4D-95F9-107DAD4A21A1}" name="Colonne1" dataDxfId="1563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93FD4990-5B15-4428-A489-469D4C02EEDE}" name="Tableau104474119" displayName="Tableau104474119" ref="N37:P41" totalsRowShown="0" headerRowDxfId="1562" dataDxfId="1561">
  <autoFilter ref="N37:P41" xr:uid="{34A751F2-6C2F-49B7-9D13-35110F1B400E}"/>
  <tableColumns count="3">
    <tableColumn id="1" xr3:uid="{6FD4E8F9-DD75-464E-B6D7-131622F4FAFC}" name="Poule G" dataDxfId="1560"/>
    <tableColumn id="2" xr3:uid="{B8281413-474C-4508-BB42-7B52596106A7}" name="Team" dataDxfId="1559"/>
    <tableColumn id="3" xr3:uid="{6EB293A8-5E69-4DEE-931C-F69F17B72DF5}" name="Colonne1" dataDxfId="1558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F7C1412-C0FD-4489-84E9-94CB3AA11677}" name="Tableau3567" displayName="Tableau3567" ref="N19:T23" totalsRowShown="0">
  <autoFilter ref="N19:T23" xr:uid="{F557682D-DAAC-4AA4-BB0E-C04749BA682F}"/>
  <tableColumns count="7">
    <tableColumn id="1" xr3:uid="{B1487910-3F54-47E3-B1E9-C9A579E17D5F}" name="Rg" dataDxfId="2011">
      <calculatedColumnFormula>RANK(S20,S$20:S$23)</calculatedColumnFormula>
    </tableColumn>
    <tableColumn id="2" xr3:uid="{9CA66299-693F-4D2F-A0BF-8AA6EE4ACD0F}" name="Groupe D"/>
    <tableColumn id="3" xr3:uid="{B4A0CD66-F4B9-4CEE-B681-2B8DADA242F7}" name="BP"/>
    <tableColumn id="4" xr3:uid="{2D15C588-2F8C-4F5F-83FD-0CC0533E2C94}" name="BC"/>
    <tableColumn id="5" xr3:uid="{BE2AC013-29CD-4123-9176-14261BEF8A31}" name="DIFF">
      <calculatedColumnFormula>P20-Q20</calculatedColumnFormula>
    </tableColumn>
    <tableColumn id="6" xr3:uid="{FA3014EF-5738-4549-8907-A1B9BFDAB892}" name="%">
      <calculatedColumnFormula>T20+R20/100+P20/101</calculatedColumnFormula>
    </tableColumn>
    <tableColumn id="7" xr3:uid="{1FBA7BF8-C00C-484B-9998-4BA75111943B}" name="PTS"/>
  </tableColumns>
  <tableStyleInfo name="TableStyleLight1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CB34DD41-F247-47F2-B28C-B960354D7A60}" name="Tableau114575120" displayName="Tableau114575120" ref="N43:P47" totalsRowShown="0" headerRowDxfId="1557" dataDxfId="1556">
  <autoFilter ref="N43:P47" xr:uid="{87F9AAB1-39DE-4DE1-8A41-8F44AA361012}"/>
  <tableColumns count="3">
    <tableColumn id="1" xr3:uid="{0462FE62-AD1A-4C02-AE3D-C8824B62CEEB}" name="Poule H" dataDxfId="1555"/>
    <tableColumn id="2" xr3:uid="{7F1D66F2-EA3A-4AA3-8F60-E4BBA876FF48}" name="Team" dataDxfId="1554"/>
    <tableColumn id="3" xr3:uid="{8BAAC904-D13A-40CE-AB87-9C926B425DB8}" name="Colonne1" dataDxfId="1553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99B9C16E-D432-4E6B-9A0D-4F439E36A251}" name="Tableau6324676121" displayName="Tableau6324676121" ref="N13:P17" totalsRowShown="0" headerRowDxfId="1552" dataDxfId="1551">
  <autoFilter ref="N13:P17" xr:uid="{CC29A40F-3D80-4523-8653-0C0CE43D0811}"/>
  <tableColumns count="3">
    <tableColumn id="1" xr3:uid="{FD5B9F32-96CD-48E2-BBB3-9C4EB53139EE}" name="Poule C" dataDxfId="1550"/>
    <tableColumn id="2" xr3:uid="{6AE74825-64A3-43A1-ADFC-5F9B0905B4CA}" name="Team" dataDxfId="1549"/>
    <tableColumn id="3" xr3:uid="{A6B49F52-11D7-4F28-BCAC-6C6D4FBE0AB3}" name="Colonne1" dataDxfId="1548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8B8624C-6B15-4BC4-89AB-A421E5DE8037}" name="Tableau1122647" displayName="Tableau1122647" ref="B1:L49" totalsRowShown="0" headerRowDxfId="1547" dataDxfId="1546">
  <autoFilter ref="B1:L49" xr:uid="{30C82DEA-0164-40B9-A781-D5B0A9F4F63C}"/>
  <tableColumns count="11">
    <tableColumn id="1" xr3:uid="{D3C034B0-9282-43A2-A565-2DFE49889B48}" name="Heure" dataDxfId="1545"/>
    <tableColumn id="2" xr3:uid="{A148A011-EB03-47B0-AEF1-849219EED0A9}" name="Match" dataDxfId="1544"/>
    <tableColumn id="3" xr3:uid="{07035EFB-24E1-4BA8-8B6F-C6DB9C07A4B0}" name="Groupe " dataDxfId="1543"/>
    <tableColumn id="4" xr3:uid="{C595154B-9C1F-4EF7-BC84-8BA3438A1166}" name="Team A" dataDxfId="1542"/>
    <tableColumn id="5" xr3:uid="{65556C2B-ECC5-4B1B-BEDD-C50D6BDA6DED}" name="1" dataDxfId="1541"/>
    <tableColumn id="6" xr3:uid="{4BDEA9A7-D5F7-4FBB-83C4-6FCD75A50E05}" name="Team B" dataDxfId="1540"/>
    <tableColumn id="7" xr3:uid="{3D46C9C2-19CF-4034-8064-DEBE9D42EA62}" name="2" dataDxfId="1539"/>
    <tableColumn id="8" xr3:uid="{5F8C8720-DED9-4F7C-892A-023F223C2DBD}" name="3" dataDxfId="1538">
      <calculatedColumnFormula>IF(F2&gt;H2,3,IF(H2&gt;F2,0,IF(ISBLANK(F2),0,IF(H2=F2,1,""))))</calculatedColumnFormula>
    </tableColumn>
    <tableColumn id="9" xr3:uid="{7ABC4146-A49D-437B-B48D-0B13DAA08616}" name="4" dataDxfId="1537">
      <calculatedColumnFormula>IF(F2&lt;H2,3,IF(H2&lt;F2,0,IF(ISBLANK(F2),0,IF(H2=F2,1,""))))</calculatedColumnFormula>
    </tableColumn>
    <tableColumn id="12" xr3:uid="{7F2E21A6-0BF6-46D4-9694-A23633AFBF95}" name="Colonne1" dataDxfId="1536">
      <calculatedColumnFormula>IF(F2&gt;H2,"DOM",IF(F2&lt;H2,"EXT",IF(ISBLANK(F2),0,IF(F2=H2,"NUL",""))))</calculatedColumnFormula>
    </tableColumn>
    <tableColumn id="10" xr3:uid="{51C1BD70-0160-4B31-A15F-0B00EB5F0C9B}" name="PTS" dataDxfId="1535">
      <calculatedColumnFormula>IF(ISBLANK(F2),0,IF(Quentin!F2+H2+J2=Résultats!F2+H2+J2,3,IF(K2=Résultats!K2,1,0)))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9D1251C-5F63-4B4A-A17A-2F04698E4AE8}" name="Tableau2133348" displayName="Tableau2133348" ref="A1:A49" totalsRowShown="0" headerRowDxfId="1534" dataDxfId="1533" tableBorderDxfId="1532">
  <autoFilter ref="A1:A49" xr:uid="{50F4578F-45D9-4145-8722-71995B9CC935}"/>
  <tableColumns count="1">
    <tableColumn id="1" xr3:uid="{102806FA-1741-4F51-A78D-454DFC2CE3B1}" name="Date" dataDxfId="1531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34D55426-EBCB-49B2-913E-B91FC2F42216}" name="Tableau13193449" displayName="Tableau13193449" ref="A51:L58" headerRowCount="0" totalsRowShown="0" headerRowDxfId="1530" dataDxfId="1529">
  <tableColumns count="12">
    <tableColumn id="1" xr3:uid="{A77348A7-791C-489C-96C8-F174FD9E3C63}" name="Colonne1" dataDxfId="1528"/>
    <tableColumn id="3" xr3:uid="{B640A823-FA90-42D9-BF65-8369A03BAE67}" name="Colonne3" dataDxfId="1527"/>
    <tableColumn id="2" xr3:uid="{8E855E57-4AD7-4324-A264-7E67CD93E0E9}" name="Colonne2" dataDxfId="1526"/>
    <tableColumn id="4" xr3:uid="{089BF4EB-AA8A-4FFB-8B0E-3F0102DC1AB0}" name="Colonne4" dataDxfId="1525"/>
    <tableColumn id="5" xr3:uid="{2A47EA20-3E75-4ACE-8EBD-3E5B2C597B4C}" name="Colonne5" dataDxfId="1524"/>
    <tableColumn id="6" xr3:uid="{C2741385-20C7-4E94-BBA3-9953F528C024}" name="Colonne6" dataDxfId="1523"/>
    <tableColumn id="7" xr3:uid="{37E5FAC4-3A7A-4EF0-9B9A-D185DC6C90FA}" name="Colonne7" dataDxfId="1522"/>
    <tableColumn id="8" xr3:uid="{5A2EFF35-6B80-4FF1-AA42-06B8ADC43E5D}" name="Colonne8" dataDxfId="1521"/>
    <tableColumn id="9" xr3:uid="{2B9649EA-9928-4DAD-9F29-B3BC9D2F64A0}" name="Colonne9" dataDxfId="1520">
      <calculatedColumnFormula>IF(F51&gt;H51,3,IF(H51&gt;F51,0,IF(ISBLANK(F51),0,IF(H51=F51,1,""))))</calculatedColumnFormula>
    </tableColumn>
    <tableColumn id="10" xr3:uid="{A13C5FC5-F05B-4879-87CC-B33B1BADCEF6}" name="Colonne10" dataDxfId="1519">
      <calculatedColumnFormula>IF(F51&lt;H51,3,IF(H51&lt;F51,0,IF(ISBLANK(F51),0,IF(H51=F51,1,""))))</calculatedColumnFormula>
    </tableColumn>
    <tableColumn id="11" xr3:uid="{5070D5D9-971D-4535-B7BA-E07E1608D70D}" name="Colonne11" dataDxfId="1518">
      <calculatedColumnFormula>IF(F51&gt;H51,"DOM",IF(F51&lt;H51,"EXT",IF(ISBLANK(F51),0,IF(F51=H51,"NUL",""))))</calculatedColumnFormula>
    </tableColumn>
    <tableColumn id="12" xr3:uid="{6744F919-FADB-47C0-81DE-DF31B8CB2788}" name="Colonne12" dataDxfId="1517">
      <calculatedColumnFormula>IF(ISBLANK(F51),0,IF(Quentin!F51+H51+J51=Résultats!F51+H51+J51,5,IF(K51=Résultats!K51,3,0)))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86D0FBA8-AFE0-46CD-AEBB-DEE7AE36D775}" name="Tableau14203550" displayName="Tableau14203550" ref="A60:L63" headerRowCount="0" totalsRowShown="0" headerRowDxfId="1516" dataDxfId="1515">
  <tableColumns count="12">
    <tableColumn id="1" xr3:uid="{6AE1DF83-3E5B-46D9-9FA2-9A55F8D0BD39}" name="Colonne1" dataDxfId="1514"/>
    <tableColumn id="3" xr3:uid="{A9488215-E715-4330-B265-B738204CDF15}" name="Colonne3" dataDxfId="1513"/>
    <tableColumn id="2" xr3:uid="{F1F14833-3C48-4003-8048-635C68308BAE}" name="Colonne2" dataDxfId="1512"/>
    <tableColumn id="4" xr3:uid="{021CAD9A-1EA4-4234-8862-A3D05A3D59B5}" name="Colonne4" dataDxfId="1511"/>
    <tableColumn id="5" xr3:uid="{F509BA3F-1F5E-4B31-A8DB-5380D22FEEF7}" name="Colonne5" dataDxfId="1510"/>
    <tableColumn id="6" xr3:uid="{AE810E73-338F-4320-87E9-A8269DAAB8CC}" name="Colonne6" dataDxfId="1509"/>
    <tableColumn id="7" xr3:uid="{E60CE333-3740-4029-8CA7-E06E2A828B14}" name="Colonne7" dataDxfId="1508"/>
    <tableColumn id="8" xr3:uid="{62F09578-6531-4403-A31C-CB76775A830A}" name="Colonne8" dataDxfId="1507"/>
    <tableColumn id="9" xr3:uid="{F9B47B92-6B75-4683-B71C-9E5EA8A7CBA1}" name="Colonne9" dataDxfId="1506">
      <calculatedColumnFormula>IF(F60&gt;H60,3,IF(H60&gt;F60,0,IF(ISBLANK(F60),0,IF(H60=F60,1,""))))</calculatedColumnFormula>
    </tableColumn>
    <tableColumn id="10" xr3:uid="{B99C63D6-14C0-45C3-8C85-3B9B134F7739}" name="Colonne10" dataDxfId="1505">
      <calculatedColumnFormula>IF(F60&lt;H60,3,IF(H60&lt;F60,0,IF(ISBLANK(F60),0,IF(H60=F60,1,""))))</calculatedColumnFormula>
    </tableColumn>
    <tableColumn id="11" xr3:uid="{1419DE26-3571-41F6-800B-B333E0AE36C7}" name="Colonne11" dataDxfId="1504">
      <calculatedColumnFormula>IF(F60&gt;H60,"DOM",IF(F60&lt;H60,"EXT",IF(ISBLANK(F60),0,IF(F60=H60,"NUL",""))))</calculatedColumnFormula>
    </tableColumn>
    <tableColumn id="12" xr3:uid="{ACD378F0-A0AD-4570-991C-9685B660F4D4}" name="Colonne12" dataDxfId="1503">
      <calculatedColumnFormula>IF(ISBLANK(F60),0,IF(Quentin!F60+H60+J60=Résultats!F60+H60+J60,7,IF(K60=Résultats!K60,5,0)))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F7037C2-70BF-4A80-B8ED-A48710D23B5C}" name="Tableau15213651" displayName="Tableau15213651" ref="A65:L66" headerRowCount="0" totalsRowShown="0" headerRowDxfId="1502" dataDxfId="1501">
  <tableColumns count="12">
    <tableColumn id="1" xr3:uid="{73DBCE30-5315-4C01-84B2-F477882759CD}" name="Colonne1" dataDxfId="1500"/>
    <tableColumn id="2" xr3:uid="{FFEF0979-5CB1-4353-8BBE-9A408ECB85D5}" name="Colonne2" dataDxfId="1499"/>
    <tableColumn id="3" xr3:uid="{5B8C4F70-E34D-4CE2-AA38-A2B4809026F1}" name="Colonne3" dataDxfId="1498"/>
    <tableColumn id="4" xr3:uid="{DABF9B3A-DBBF-4B53-963C-AC37DF61B3F7}" name="Colonne4" dataDxfId="1497"/>
    <tableColumn id="5" xr3:uid="{7C5CDE71-92E4-4113-B15D-FA25DE12C05C}" name="Colonne5" dataDxfId="1496"/>
    <tableColumn id="6" xr3:uid="{FA5086D7-2132-44C6-AAFB-1A44076A8E3B}" name="Colonne6" dataDxfId="1495"/>
    <tableColumn id="7" xr3:uid="{F6D88C90-369C-402F-B611-57FB69D152C4}" name="Colonne7" dataDxfId="1494"/>
    <tableColumn id="8" xr3:uid="{D0C6B6DE-0137-4004-B745-AB1C743EBC47}" name="Colonne8" dataDxfId="1493"/>
    <tableColumn id="9" xr3:uid="{CDF10EEF-F711-43DE-912D-23055EB9C091}" name="Colonne9" dataDxfId="1492">
      <calculatedColumnFormula>IF(F65&gt;H65,3,IF(H65&gt;F65,0,IF(ISBLANK(F65),0,IF(H65=F65,1,""))))</calculatedColumnFormula>
    </tableColumn>
    <tableColumn id="10" xr3:uid="{0B042226-604F-4137-AF2D-F847D4520139}" name="Colonne10" dataDxfId="1491">
      <calculatedColumnFormula>IF(F65&lt;H65,3,IF(H65&lt;F65,0,IF(ISBLANK(F65),0,IF(H65=F65,1,""))))</calculatedColumnFormula>
    </tableColumn>
    <tableColumn id="11" xr3:uid="{D5D1F026-1006-433E-BF1C-DA8A0FBA5569}" name="Colonne11" dataDxfId="1490">
      <calculatedColumnFormula>IF(F65&gt;H65,"DOM",IF(F65&lt;H65,"EXT",IF(ISBLANK(F65),0,IF(F65=H65,"NUL",""))))</calculatedColumnFormula>
    </tableColumn>
    <tableColumn id="12" xr3:uid="{F796F203-6BDC-4E9F-BB07-A5BF4B6CAF8A}" name="Colonne12" dataDxfId="1489">
      <calculatedColumnFormula>IF(ISBLANK(F65),0,IF(Quentin!F65+H65+J65=Résultats!F65+H65+J65,9,IF(K65=Résultats!K65,7,0)))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D8AA227-F6F4-4806-91C4-57CD2B0B1DAE}" name="Tableau16223752" displayName="Tableau16223752" ref="A68:L68" headerRowCount="0" totalsRowShown="0" headerRowDxfId="1488" dataDxfId="1487" tableBorderDxfId="1486">
  <tableColumns count="12">
    <tableColumn id="1" xr3:uid="{605CAF7F-82C2-43B3-9811-ECAE42730249}" name="Colonne1" dataDxfId="1485"/>
    <tableColumn id="2" xr3:uid="{34563EAF-3BA8-4980-82A1-904E7A3B22A5}" name="Colonne2" dataDxfId="1484"/>
    <tableColumn id="3" xr3:uid="{257A6060-3D3F-4FB4-BEE7-EF67B8685968}" name="Colonne3" dataDxfId="1483"/>
    <tableColumn id="4" xr3:uid="{C791A097-AEB7-405E-9D92-7744ABD02EBE}" name="Colonne4" dataDxfId="1482"/>
    <tableColumn id="5" xr3:uid="{71BBA163-8FDC-4CBB-9EAA-A13A2409AF77}" name="Colonne5" dataDxfId="1481"/>
    <tableColumn id="6" xr3:uid="{43C2072C-B07B-40EA-987A-ADB62E41237D}" name="Colonne6" dataDxfId="1480"/>
    <tableColumn id="7" xr3:uid="{699CBF2F-BD80-466E-ACBA-DCC43DCFB29B}" name="Colonne7" dataDxfId="1479"/>
    <tableColumn id="8" xr3:uid="{3786C9F4-D119-4E3C-969B-9F860804A614}" name="Colonne8" dataDxfId="1478"/>
    <tableColumn id="9" xr3:uid="{5AF1A459-1E2E-4D34-B417-B128713CFAD4}" name="Colonne9" dataDxfId="1477">
      <calculatedColumnFormula>IF(F68&gt;H68,3,IF(H68&gt;F68,0,IF(ISBLANK(F68),0,IF(H68=F68,1,""))))</calculatedColumnFormula>
    </tableColumn>
    <tableColumn id="10" xr3:uid="{AA05CA03-1C20-45C0-BC74-A05678E09821}" name="Colonne10" dataDxfId="1476">
      <calculatedColumnFormula>IF(F68&lt;H68,3,IF(H68&lt;F68,0,IF(ISBLANK(F68),0,IF(H68=F68,1,""))))</calculatedColumnFormula>
    </tableColumn>
    <tableColumn id="11" xr3:uid="{5E7AB0A1-98C5-4894-A811-672843443EB0}" name="Colonne11" dataDxfId="1475">
      <calculatedColumnFormula>IF(F68&gt;H68,"DOM",IF(F68&lt;H68,"EXT",IF(ISBLANK(F68),0,IF(F68=H68,"NUL",""))))</calculatedColumnFormula>
    </tableColumn>
    <tableColumn id="12" xr3:uid="{EF822BB2-F879-468A-9387-77E02EE275EC}" name="Colonne12" dataDxfId="1474">
      <calculatedColumnFormula>IF(ISBLANK(F68),0,IF(Quentin!F68+H68+J68=Résultats!F68+H68+J68,10,IF(K68=Résultats!K68,8,0)))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E6D5170-9C78-4509-AFF7-2105A905B2BF}" name="Tableau17233853" displayName="Tableau17233853" ref="A70:L70" headerRowCount="0" totalsRowShown="0" headerRowDxfId="1473" dataDxfId="1472" tableBorderDxfId="1471">
  <tableColumns count="12">
    <tableColumn id="1" xr3:uid="{B3FB9820-1EAF-4129-AB43-4DEC5EB0F69D}" name="Colonne1" dataDxfId="1470"/>
    <tableColumn id="2" xr3:uid="{8D1930E3-7275-4FC3-A42E-5C6DAE3F2CEE}" name="Colonne2" dataDxfId="1469"/>
    <tableColumn id="3" xr3:uid="{7AB5740B-B849-4D80-B095-2477D366CE33}" name="Colonne3" dataDxfId="1468"/>
    <tableColumn id="4" xr3:uid="{C1FD6B45-AAB0-4064-8BCF-85F630ABC003}" name="Colonne4" dataDxfId="1467"/>
    <tableColumn id="5" xr3:uid="{591CF22A-41A9-42CE-BA8C-1349F2D2CFAC}" name="Colonne5" dataDxfId="1466"/>
    <tableColumn id="6" xr3:uid="{33A7A07A-163F-46E4-B879-DA2EFEE9BB9B}" name="Colonne6" dataDxfId="1465"/>
    <tableColumn id="7" xr3:uid="{1A8E19A0-BB78-4F91-8B10-C91B2249466D}" name="Colonne7" dataDxfId="1464"/>
    <tableColumn id="8" xr3:uid="{9F192852-CE48-4107-9579-0512A6A503DD}" name="Colonne8" dataDxfId="1463"/>
    <tableColumn id="9" xr3:uid="{B1CFC2CC-EC6E-4022-8B8D-27EAFCE6C56E}" name="Colonne9" dataDxfId="1462">
      <calculatedColumnFormula>IF(F70&gt;H70,3,IF(H70&gt;F70,0,IF(ISBLANK(F70),0,IF(H70=F70,1,""))))</calculatedColumnFormula>
    </tableColumn>
    <tableColumn id="10" xr3:uid="{5DCC9BE5-F5C6-4842-9CDF-A9A884451712}" name="Colonne10" dataDxfId="1461">
      <calculatedColumnFormula>IF(F70&lt;H70,3,IF(H70&lt;F70,0,IF(ISBLANK(F70),0,IF(H70=F70,1,""))))</calculatedColumnFormula>
    </tableColumn>
    <tableColumn id="11" xr3:uid="{24B87855-9B35-4EED-8447-733C2CB4B805}" name="Colonne11" dataDxfId="1460">
      <calculatedColumnFormula>IF(F70&gt;H70,"DOM",IF(F70&lt;H70,"EXT",IF(ISBLANK(F70),0,IF(F70=H70,"NUL",""))))</calculatedColumnFormula>
    </tableColumn>
    <tableColumn id="12" xr3:uid="{0AADA6AF-7724-479C-AE74-69505B85D5D9}" name="Colonne12" dataDxfId="1459">
      <calculatedColumnFormula>IF(ISBLANK(F70),0,IF(Quentin!F70+H70+J70=Résultats!F70+H70+J70,11,IF(K70=Résultats!K70,9,0)))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84ECEA8-FB2B-4E1B-901F-D4DDA9AD616F}" name="Tableau43954" displayName="Tableau43954" ref="N1:P5" totalsRowShown="0" headerRowDxfId="1458" dataDxfId="1457">
  <autoFilter ref="N1:P5" xr:uid="{ED2FAEA8-BC2F-4EA6-B94B-CBFCEB419BAE}"/>
  <tableColumns count="3">
    <tableColumn id="1" xr3:uid="{49555AEE-EE9C-429E-A058-D3431B75C44E}" name="Poule A" dataDxfId="1456"/>
    <tableColumn id="2" xr3:uid="{DD2CA534-F707-4602-B60A-F8FF3399464D}" name="Team" dataDxfId="1455"/>
    <tableColumn id="3" xr3:uid="{54F26E0E-0BF1-4BCE-B6FA-D7BEC4717250}" name="PTS" dataDxfId="1454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FF95452-B1D6-42EA-82AA-0ABBFDABBAB8}" name="Tableau3568" displayName="Tableau3568" ref="N25:T29" totalsRowShown="0">
  <autoFilter ref="N25:T29" xr:uid="{6860C58A-B946-402E-8AC8-7E2128A207B0}"/>
  <tableColumns count="7">
    <tableColumn id="1" xr3:uid="{4FEBF2D1-70EF-4FEC-A33E-950B68313773}" name="Rg" dataDxfId="2010">
      <calculatedColumnFormula>RANK(S26,S$26:S$29)</calculatedColumnFormula>
    </tableColumn>
    <tableColumn id="2" xr3:uid="{9DA85CFE-3EDB-41BC-85F7-C57937DC1013}" name="Groupe E"/>
    <tableColumn id="3" xr3:uid="{0221C1E1-215F-4FA0-A3EA-1B58323D7780}" name="BP"/>
    <tableColumn id="4" xr3:uid="{5A6E0971-5FB8-4711-934F-8E19AD3F64D5}" name="BC"/>
    <tableColumn id="5" xr3:uid="{D077F25F-2970-411B-9E0E-6737F6117D06}" name="DIFF">
      <calculatedColumnFormula>P26-Q26</calculatedColumnFormula>
    </tableColumn>
    <tableColumn id="6" xr3:uid="{59B106FC-C092-4818-B6E0-E3D1642DBBF6}" name="%">
      <calculatedColumnFormula>T26+R26/100+P26/101</calculatedColumnFormula>
    </tableColumn>
    <tableColumn id="7" xr3:uid="{D0C26412-53E7-4626-916B-84D7E75DEB90}" name="PTS"/>
  </tableColumns>
  <tableStyleInfo name="TableStyleMedium19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B4BA99C-9C11-4A08-B17F-C192C59C1020}" name="Tableau54055" displayName="Tableau54055" ref="N7:P11" totalsRowShown="0" headerRowDxfId="1453" dataDxfId="1452">
  <autoFilter ref="N7:P11" xr:uid="{681CA452-FA01-4718-947F-435BC79E9B14}"/>
  <tableColumns count="3">
    <tableColumn id="1" xr3:uid="{DD578D8F-F1F1-4226-BDD8-20FFD1B8242F}" name="Poule B" dataDxfId="1451"/>
    <tableColumn id="2" xr3:uid="{F8CD7FA6-A7BE-4823-9E14-A195B77ECED0}" name="Team" dataDxfId="1450"/>
    <tableColumn id="3" xr3:uid="{D59FBBCD-9DE4-4CCA-A255-C0B29C84B197}" name="Colonne1" dataDxfId="1449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1BDE5FE-6252-405A-8A86-6877B01E5A81}" name="Tableau74156" displayName="Tableau74156" ref="N19:P23" totalsRowShown="0" headerRowDxfId="1448" dataDxfId="1447">
  <autoFilter ref="N19:P23" xr:uid="{511316ED-E4CA-482D-963D-C86B181E0FE3}"/>
  <tableColumns count="3">
    <tableColumn id="1" xr3:uid="{8A347607-3AB5-485C-986A-3B9B879BB77F}" name="Poule D" dataDxfId="1446"/>
    <tableColumn id="2" xr3:uid="{8CFEFE97-986D-4C48-B2D6-C620F4E824BC}" name="Team" dataDxfId="1445"/>
    <tableColumn id="3" xr3:uid="{AEB8A8D8-AED3-47F0-A0C2-284126C9A687}" name="Colonne1" dataDxfId="1444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BC08F9E8-6AA1-4A73-A0B2-7C25436616AD}" name="Tableau94257" displayName="Tableau94257" ref="N31:P35" totalsRowShown="0" headerRowDxfId="1443" dataDxfId="1442">
  <autoFilter ref="N31:P35" xr:uid="{A6AA5FD2-24F1-4277-9569-A9CA84986F88}"/>
  <tableColumns count="3">
    <tableColumn id="1" xr3:uid="{520C0103-4DDB-4B46-973C-E8C0735F2DD3}" name="Poule F" dataDxfId="1441"/>
    <tableColumn id="2" xr3:uid="{1CDE8FB8-BAE1-418F-8284-26437BF5979A}" name="Team" dataDxfId="1440"/>
    <tableColumn id="3" xr3:uid="{D168001A-3C2A-47F0-8B88-72B4F584D86A}" name="Colonne1" dataDxfId="1439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1AF64ED4-9059-463F-9070-F6F4E36A3066}" name="Tableau84358" displayName="Tableau84358" ref="N25:P29" totalsRowShown="0" headerRowDxfId="1438" dataDxfId="1437">
  <autoFilter ref="N25:P29" xr:uid="{ABD0421A-6C82-4D5A-BD93-6E5E11BEB4E2}"/>
  <tableColumns count="3">
    <tableColumn id="1" xr3:uid="{AFF4B0D8-7E57-4A09-83F6-B2AC4564AE7B}" name="Poule E" dataDxfId="1436"/>
    <tableColumn id="2" xr3:uid="{7F8E97F7-038E-414F-A1DF-C002E5D8F222}" name="Team" dataDxfId="1435"/>
    <tableColumn id="3" xr3:uid="{BD595811-C3AD-44F7-AFAE-8980AB08F749}" name="Colonne1" dataDxfId="1434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8E85242-7F25-4DD6-B2FC-6F143156C556}" name="Tableau104459" displayName="Tableau104459" ref="N37:P41" totalsRowShown="0" headerRowDxfId="1433" dataDxfId="1432">
  <autoFilter ref="N37:P41" xr:uid="{34A751F2-6C2F-49B7-9D13-35110F1B400E}"/>
  <tableColumns count="3">
    <tableColumn id="1" xr3:uid="{AF2163CD-51E1-4AB7-8497-E50DD0969437}" name="Poule G" dataDxfId="1431"/>
    <tableColumn id="2" xr3:uid="{679738C9-3745-4164-8747-48D4316185B9}" name="Team" dataDxfId="1430"/>
    <tableColumn id="3" xr3:uid="{600DD1F0-AA76-44AD-AAF2-41434522D325}" name="Colonne1" dataDxfId="1429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8291E9C3-C05D-4B23-96CE-BEC804AD5E8C}" name="Tableau114560" displayName="Tableau114560" ref="N43:P47" totalsRowShown="0" headerRowDxfId="1428" dataDxfId="1427">
  <autoFilter ref="N43:P47" xr:uid="{87F9AAB1-39DE-4DE1-8A41-8F44AA361012}"/>
  <tableColumns count="3">
    <tableColumn id="1" xr3:uid="{5D90F7C1-5782-4026-82A8-207CC4E1925D}" name="Poule H" dataDxfId="1426"/>
    <tableColumn id="2" xr3:uid="{A65C9D54-9E4F-4690-B40E-B71317629A9D}" name="Team" dataDxfId="1425"/>
    <tableColumn id="3" xr3:uid="{1DEE416E-52BA-4DBF-9468-25F1858DFD22}" name="Colonne1" dataDxfId="1424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0B051E6-0B0E-4580-9266-849563679E77}" name="Tableau6324661" displayName="Tableau6324661" ref="N13:P17" totalsRowShown="0" headerRowDxfId="1423" dataDxfId="1422">
  <autoFilter ref="N13:P17" xr:uid="{CC29A40F-3D80-4523-8653-0C0CE43D0811}"/>
  <tableColumns count="3">
    <tableColumn id="1" xr3:uid="{B69E6F53-9C63-44BD-AA89-1ACC6B4CCB68}" name="Poule C" dataDxfId="1421"/>
    <tableColumn id="2" xr3:uid="{F67A647B-F328-4F7F-A143-D205F94463AD}" name="Team" dataDxfId="1420"/>
    <tableColumn id="3" xr3:uid="{38FBDA01-0983-4151-A664-6E4F08A2BBC7}" name="Colonne1" dataDxfId="1419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CDFE58C0-E001-42E2-8E9E-18B2D3DCBC5A}" name="Tableau1122647122137" displayName="Tableau1122647122137" ref="B1:L49" totalsRowShown="0" headerRowDxfId="1418" dataDxfId="1417">
  <autoFilter ref="B1:L49" xr:uid="{30C82DEA-0164-40B9-A781-D5B0A9F4F63C}"/>
  <tableColumns count="11">
    <tableColumn id="1" xr3:uid="{FFD78F9A-835C-4911-B10F-52291662F73D}" name="Heure" dataDxfId="1416"/>
    <tableColumn id="2" xr3:uid="{0D7A2CA3-6E51-4C20-BE5E-4B0F373E26B8}" name="Match" dataDxfId="1415"/>
    <tableColumn id="3" xr3:uid="{F6C9FCE7-560B-4294-87BE-80B7FDC94A4B}" name="Groupe " dataDxfId="1414"/>
    <tableColumn id="4" xr3:uid="{4B9B755A-5D0E-44D7-8A83-8478510A5641}" name="Team A" dataDxfId="1413"/>
    <tableColumn id="5" xr3:uid="{57861A02-258B-4067-8B23-2FFA03803092}" name="1" dataDxfId="1412"/>
    <tableColumn id="6" xr3:uid="{C01F3B05-CE26-4729-8AFD-9617B422B4CC}" name="Team B" dataDxfId="1411"/>
    <tableColumn id="7" xr3:uid="{BFAD338C-8BA1-4D34-95AB-3CBD546D35D7}" name="2" dataDxfId="1410"/>
    <tableColumn id="8" xr3:uid="{0EFAF0DE-42E9-4D09-A108-0C51F4EAE6BC}" name="3" dataDxfId="1409">
      <calculatedColumnFormula>IF(F2&gt;H2,3,IF(H2&gt;F2,0,IF(ISBLANK(F2),0,IF(H2=F2,1,""))))</calculatedColumnFormula>
    </tableColumn>
    <tableColumn id="9" xr3:uid="{F043A37A-6843-485E-95E0-94B0BDFECCF6}" name="4" dataDxfId="1408">
      <calculatedColumnFormula>IF(F2&lt;H2,3,IF(H2&lt;F2,0,IF(ISBLANK(F2),0,IF(H2=F2,1,""))))</calculatedColumnFormula>
    </tableColumn>
    <tableColumn id="12" xr3:uid="{46A3A824-BD4F-48A5-B224-2AC4623C42BF}" name="Colonne1" dataDxfId="1407">
      <calculatedColumnFormula>IF(F2&gt;H2,"DOM",IF(F2&lt;H2,"EXT",IF(ISBLANK(F2),0,IF(F2=H2,"NUL",""))))</calculatedColumnFormula>
    </tableColumn>
    <tableColumn id="10" xr3:uid="{F966A732-00AC-4CD2-97E7-F6C6E1BB3CBE}" name="PTS" dataDxfId="1406">
      <calculatedColumnFormula>IF(ISBLANK(F2),0,IF(Baptiste!F2+H2+J2=Résultats!F2+H2+J2,3,IF(K2=Résultats!K2,1,0)))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11846C94-316A-4B6A-9A34-F5F1782D047C}" name="Tableau2133348123138" displayName="Tableau2133348123138" ref="A1:A49" totalsRowShown="0" headerRowDxfId="1405" dataDxfId="1404" tableBorderDxfId="1403">
  <autoFilter ref="A1:A49" xr:uid="{50F4578F-45D9-4145-8722-71995B9CC935}"/>
  <tableColumns count="1">
    <tableColumn id="1" xr3:uid="{0669F2E7-27E9-462B-A2A5-D639708238A6}" name="Date" dataDxfId="1402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6ACE537C-F8BE-469E-81F4-C1BB30CEEA88}" name="Tableau13193449124139" displayName="Tableau13193449124139" ref="A51:L58" headerRowCount="0" totalsRowShown="0" headerRowDxfId="1401" dataDxfId="1400">
  <tableColumns count="12">
    <tableColumn id="1" xr3:uid="{864F1A4F-BE83-441B-8F1C-A7C9718F20AC}" name="Colonne1" dataDxfId="1399"/>
    <tableColumn id="3" xr3:uid="{AC4D84F5-D6BE-4240-8953-57E021E5D900}" name="Colonne3" dataDxfId="1398"/>
    <tableColumn id="2" xr3:uid="{898332AC-6DB6-4B5B-9E6F-ACBBDAE1599E}" name="Colonne2" dataDxfId="1397"/>
    <tableColumn id="4" xr3:uid="{217B3BA9-6EBE-4403-9FEE-13331193BC2B}" name="Colonne4" dataDxfId="1396"/>
    <tableColumn id="5" xr3:uid="{21B41081-E67D-4DC8-8AAF-C845090DCCD0}" name="Colonne5" dataDxfId="1395"/>
    <tableColumn id="6" xr3:uid="{C5389098-CD8D-41D5-A2EC-464F5898431B}" name="Colonne6" dataDxfId="1394"/>
    <tableColumn id="7" xr3:uid="{794C3ED5-0281-4023-A96D-7A7D77A73303}" name="Colonne7" dataDxfId="1393"/>
    <tableColumn id="8" xr3:uid="{D6F904ED-6DAC-4C50-8209-EB107720BD96}" name="Colonne8" dataDxfId="1392"/>
    <tableColumn id="9" xr3:uid="{7283A498-5601-4032-9831-95E80B5A0E5E}" name="Colonne9" dataDxfId="1391">
      <calculatedColumnFormula>IF(F51&gt;H51,3,IF(H51&gt;F51,0,IF(ISBLANK(F51),0,IF(H51=F51,1,""))))</calculatedColumnFormula>
    </tableColumn>
    <tableColumn id="10" xr3:uid="{849247B2-87AB-480F-9ABD-576F91E60F65}" name="Colonne10" dataDxfId="1390">
      <calculatedColumnFormula>IF(F51&lt;H51,3,IF(H51&lt;F51,0,IF(ISBLANK(F51),0,IF(H51=F51,1,""))))</calculatedColumnFormula>
    </tableColumn>
    <tableColumn id="11" xr3:uid="{54EC1C25-BAC7-4BB1-B67F-546856286618}" name="Colonne11" dataDxfId="1389">
      <calculatedColumnFormula>IF(F51&gt;H51,"DOM",IF(F51&lt;H51,"EXT",IF(ISBLANK(F51),0,IF(F51=H51,"NUL",""))))</calculatedColumnFormula>
    </tableColumn>
    <tableColumn id="12" xr3:uid="{7E397729-5232-4E7D-B46E-F7081D09918D}" name="Colonne12" dataDxfId="1388">
      <calculatedColumnFormula>IF(ISBLANK(F51),0,IF(Baptiste!F51+H51+J51=Résultats!F51+H51+J51,5,IF(K51=Résultats!K51,3,0)))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2303063-C514-4973-AB76-0CC2F997449A}" name="Tableau3569" displayName="Tableau3569" ref="N31:T35" totalsRowShown="0">
  <autoFilter ref="N31:T35" xr:uid="{64852517-4685-425A-93B3-EDEB8B0214A4}"/>
  <tableColumns count="7">
    <tableColumn id="1" xr3:uid="{3B927D27-D7AB-4930-B01C-27CA8D7CD2DB}" name="Rg" dataDxfId="2009">
      <calculatedColumnFormula>RANK(S32,S$32:S$35)</calculatedColumnFormula>
    </tableColumn>
    <tableColumn id="2" xr3:uid="{28E19BF4-B473-482F-82AF-1E37037AB36F}" name="Groupe F"/>
    <tableColumn id="3" xr3:uid="{2443410E-554C-4199-87D5-52DD4AD2BD75}" name="BP"/>
    <tableColumn id="4" xr3:uid="{D2423C3E-1B1E-4A31-986F-D135A8B47F9F}" name="BC"/>
    <tableColumn id="5" xr3:uid="{2528F6C2-AE47-4682-A39F-F619B575EE7D}" name="DIFF">
      <calculatedColumnFormula>P32-Q32</calculatedColumnFormula>
    </tableColumn>
    <tableColumn id="6" xr3:uid="{2E447C2F-889B-4775-8298-F7AF131E0D0F}" name="%">
      <calculatedColumnFormula>T32+R32/100+P32/101</calculatedColumnFormula>
    </tableColumn>
    <tableColumn id="7" xr3:uid="{C67C374C-1FA2-4DC4-B7D1-91F743AE4C02}" name="PTS"/>
  </tableColumns>
  <tableStyleInfo name="TableStyleDark1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FCD0DD79-D9DE-4E72-9184-2AC254BE1BA3}" name="Tableau14203550125140" displayName="Tableau14203550125140" ref="A60:L63" headerRowCount="0" totalsRowShown="0" headerRowDxfId="1387" dataDxfId="1386">
  <tableColumns count="12">
    <tableColumn id="1" xr3:uid="{E7470502-CC44-473E-93A6-57D076D8F55E}" name="Colonne1" dataDxfId="1385"/>
    <tableColumn id="3" xr3:uid="{CEA75273-07E3-457B-ABE5-8F3D446E1419}" name="Colonne3" dataDxfId="1384"/>
    <tableColumn id="2" xr3:uid="{AF934267-A3E9-474C-BDCB-7F5D959858FD}" name="Colonne2" dataDxfId="1383"/>
    <tableColumn id="4" xr3:uid="{EA158099-B10B-47FE-AEA6-191289802682}" name="Colonne4" dataDxfId="1382"/>
    <tableColumn id="5" xr3:uid="{9754B6BB-A2CE-425D-B2CA-78B64BA2D044}" name="Colonne5" dataDxfId="1381"/>
    <tableColumn id="6" xr3:uid="{39A0FDD2-53AE-49D9-B752-658BAD30A062}" name="Colonne6" dataDxfId="1380"/>
    <tableColumn id="7" xr3:uid="{5E21FB7C-8346-402B-A47C-2FA52452E624}" name="Colonne7" dataDxfId="1379"/>
    <tableColumn id="8" xr3:uid="{C280166E-0B59-40B5-A537-9A4D6AE0B308}" name="Colonne8" dataDxfId="1378"/>
    <tableColumn id="9" xr3:uid="{EF72D42C-B622-4873-88A7-F46AECBC8580}" name="Colonne9" dataDxfId="1377">
      <calculatedColumnFormula>IF(F60&gt;H60,3,IF(H60&gt;F60,0,IF(ISBLANK(F60),0,IF(H60=F60,1,""))))</calculatedColumnFormula>
    </tableColumn>
    <tableColumn id="10" xr3:uid="{65999D69-5363-439A-A11E-40CBAF0401D4}" name="Colonne10" dataDxfId="1376">
      <calculatedColumnFormula>IF(F60&lt;H60,3,IF(H60&lt;F60,0,IF(ISBLANK(F60),0,IF(H60=F60,1,""))))</calculatedColumnFormula>
    </tableColumn>
    <tableColumn id="11" xr3:uid="{E00A3DF8-845B-489C-8C47-2C758DC0E484}" name="Colonne11" dataDxfId="1375">
      <calculatedColumnFormula>IF(F60&gt;H60,"DOM",IF(F60&lt;H60,"EXT",IF(ISBLANK(F60),0,IF(F60=H60,"NUL",""))))</calculatedColumnFormula>
    </tableColumn>
    <tableColumn id="12" xr3:uid="{5ADA712D-1A9E-4CFA-B545-834902864BBC}" name="Colonne12" dataDxfId="1374">
      <calculatedColumnFormula>IF(ISBLANK(F60),0,IF(Baptiste!F60+H60+J60=Résultats!F60+H60+J60,7,IF(K60=Résultats!K60,5,0)))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4C6D743A-0EF0-4D71-B527-3E9F217F2149}" name="Tableau15213651126141" displayName="Tableau15213651126141" ref="A65:L66" headerRowCount="0" totalsRowShown="0" headerRowDxfId="1373" dataDxfId="1372">
  <tableColumns count="12">
    <tableColumn id="1" xr3:uid="{880F589B-5761-4AEC-8C21-5D34DEAAD8A0}" name="Colonne1" dataDxfId="1371"/>
    <tableColumn id="2" xr3:uid="{18EF2A66-F05A-4253-ADF6-447ED98831D5}" name="Colonne2" dataDxfId="1370"/>
    <tableColumn id="3" xr3:uid="{7116A790-FE4D-429A-A7AC-173AC4724C63}" name="Colonne3" dataDxfId="1369"/>
    <tableColumn id="4" xr3:uid="{ECEED2CF-6411-4874-8995-06EFF523BC8C}" name="Colonne4" dataDxfId="1368"/>
    <tableColumn id="5" xr3:uid="{86E2C2A5-61A5-48B4-BCFC-0F90C9BDC50E}" name="Colonne5" dataDxfId="1367"/>
    <tableColumn id="6" xr3:uid="{421A5323-F656-4B7C-A709-5E29B2525638}" name="Colonne6" dataDxfId="1366"/>
    <tableColumn id="7" xr3:uid="{D60421A9-C838-4E6C-AC42-C9646611A277}" name="Colonne7" dataDxfId="1365"/>
    <tableColumn id="8" xr3:uid="{3BE99EA8-8B4D-4865-A18F-0FCCCBF4CA4D}" name="Colonne8" dataDxfId="1364"/>
    <tableColumn id="9" xr3:uid="{659C6D50-F790-4F8F-AF1C-F95EDBFCB13B}" name="Colonne9" dataDxfId="1363">
      <calculatedColumnFormula>IF(F65&gt;H65,3,IF(H65&gt;F65,0,IF(ISBLANK(F65),0,IF(H65=F65,1,""))))</calculatedColumnFormula>
    </tableColumn>
    <tableColumn id="10" xr3:uid="{8B29AAD5-39DE-4D35-84BF-0ABAB1FAAA42}" name="Colonne10" dataDxfId="1362">
      <calculatedColumnFormula>IF(F65&lt;H65,3,IF(H65&lt;F65,0,IF(ISBLANK(F65),0,IF(H65=F65,1,""))))</calculatedColumnFormula>
    </tableColumn>
    <tableColumn id="11" xr3:uid="{8D7B1DEE-AFCF-423B-AD79-626D8B10BD79}" name="Colonne11" dataDxfId="1361">
      <calculatedColumnFormula>IF(F65&gt;H65,"DOM",IF(F65&lt;H65,"EXT",IF(ISBLANK(F65),0,IF(F65=H65,"NUL",""))))</calculatedColumnFormula>
    </tableColumn>
    <tableColumn id="12" xr3:uid="{D6DAFD1D-CC95-4133-9EA5-94E0BEE23AC0}" name="Colonne12" dataDxfId="1360">
      <calculatedColumnFormula>IF(ISBLANK(F65),0,IF(Baptiste!F65+H65+J65=Résultats!F65+H65+J65,9,IF(K65=Résultats!K65,7,0)))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33B872E5-8EDD-482F-8B8E-48CD0F6828D2}" name="Tableau16223752127142" displayName="Tableau16223752127142" ref="A68:L68" headerRowCount="0" totalsRowShown="0" headerRowDxfId="1359" dataDxfId="1358" tableBorderDxfId="1357">
  <tableColumns count="12">
    <tableColumn id="1" xr3:uid="{B727622D-907F-40E2-A732-953F1BF8BAE7}" name="Colonne1" dataDxfId="1356"/>
    <tableColumn id="2" xr3:uid="{CB0D7400-DC61-4F83-AF41-736D3CDC302E}" name="Colonne2" dataDxfId="1355"/>
    <tableColumn id="3" xr3:uid="{8EAA8A74-FF7E-4393-B6BD-6B74881EFFF6}" name="Colonne3" dataDxfId="1354"/>
    <tableColumn id="4" xr3:uid="{878C5889-5C5E-43DD-89F4-6F5DFD5C014B}" name="Colonne4" dataDxfId="1353"/>
    <tableColumn id="5" xr3:uid="{6EEC1091-9AB9-4389-990E-CDBB822D49F8}" name="Colonne5" dataDxfId="1352"/>
    <tableColumn id="6" xr3:uid="{0AA235C6-13A8-46E0-A069-DC1C22076D1C}" name="Colonne6" dataDxfId="1351"/>
    <tableColumn id="7" xr3:uid="{65A3BD2C-3FA4-4060-BEE3-4DB49E8AD251}" name="Colonne7" dataDxfId="1350"/>
    <tableColumn id="8" xr3:uid="{2FBBC58B-49D5-4A52-9702-808EAB116006}" name="Colonne8" dataDxfId="1349"/>
    <tableColumn id="9" xr3:uid="{28C9D99F-AA79-40C0-9470-556D341AB166}" name="Colonne9" dataDxfId="1348">
      <calculatedColumnFormula>IF(F68&gt;H68,3,IF(H68&gt;F68,0,IF(ISBLANK(F68),0,IF(H68=F68,1,""))))</calculatedColumnFormula>
    </tableColumn>
    <tableColumn id="10" xr3:uid="{FBEDDA2C-F9F3-405F-9F7D-C8BFCEB06FA1}" name="Colonne10" dataDxfId="1347">
      <calculatedColumnFormula>IF(F68&lt;H68,3,IF(H68&lt;F68,0,IF(ISBLANK(F68),0,IF(H68=F68,1,""))))</calculatedColumnFormula>
    </tableColumn>
    <tableColumn id="11" xr3:uid="{A0C12B67-0D24-4FB5-8A8F-C1296BDC54D1}" name="Colonne11" dataDxfId="1346">
      <calculatedColumnFormula>IF(F68&gt;H68,"DOM",IF(F68&lt;H68,"EXT",IF(ISBLANK(F68),0,IF(F68=H68,"NUL",""))))</calculatedColumnFormula>
    </tableColumn>
    <tableColumn id="12" xr3:uid="{4BBAE2B0-400D-495E-9E26-57B40EBE9BF8}" name="Colonne12" dataDxfId="1345">
      <calculatedColumnFormula>IF(ISBLANK(F68),0,IF(Baptiste!F68+H68+J68=Résultats!F68+H68+J68,10,IF(K68=Résultats!K68,8,0)))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1E41BCBB-D107-4AE2-84D5-CA0515963168}" name="Tableau17233853128143" displayName="Tableau17233853128143" ref="A70:L70" headerRowCount="0" totalsRowShown="0" headerRowDxfId="1344" dataDxfId="1343" tableBorderDxfId="1342">
  <tableColumns count="12">
    <tableColumn id="1" xr3:uid="{1D4A87DE-414E-400C-935A-9B35333A9564}" name="Colonne1" dataDxfId="1341"/>
    <tableColumn id="2" xr3:uid="{1F636C2E-5654-4DB3-B831-D3B2D3E33C3E}" name="Colonne2" dataDxfId="1340"/>
    <tableColumn id="3" xr3:uid="{D83DDB07-1344-4D99-88DD-20C3CF3AC56B}" name="Colonne3" dataDxfId="1339"/>
    <tableColumn id="4" xr3:uid="{EE5F6807-5E72-44B3-BD46-0BB9C5E3AF89}" name="Colonne4" dataDxfId="1338"/>
    <tableColumn id="5" xr3:uid="{CDB418AB-0AD7-4606-90B4-F2B1B9A84CF3}" name="Colonne5" dataDxfId="1337"/>
    <tableColumn id="6" xr3:uid="{EC130CA9-8FB8-4BA2-B44D-3A5346A25F9D}" name="Colonne6" dataDxfId="1336"/>
    <tableColumn id="7" xr3:uid="{85893098-F257-4B83-8B42-1EDDB2F4779E}" name="Colonne7" dataDxfId="1335"/>
    <tableColumn id="8" xr3:uid="{55873CEB-571A-465E-8611-CB2A3811FE90}" name="Colonne8" dataDxfId="1334"/>
    <tableColumn id="9" xr3:uid="{BF966C8E-A4D8-4468-8B2D-6171A6E16B90}" name="Colonne9" dataDxfId="1333">
      <calculatedColumnFormula>IF(F70&gt;H70,3,IF(H70&gt;F70,0,IF(ISBLANK(F70),0,IF(H70=F70,1,""))))</calculatedColumnFormula>
    </tableColumn>
    <tableColumn id="10" xr3:uid="{7824B035-1CC4-4796-8009-FBFD575182C4}" name="Colonne10" dataDxfId="1332">
      <calculatedColumnFormula>IF(F70&lt;H70,3,IF(H70&lt;F70,0,IF(ISBLANK(F70),0,IF(H70=F70,1,""))))</calculatedColumnFormula>
    </tableColumn>
    <tableColumn id="11" xr3:uid="{B36AF386-9F5B-4991-8031-0114F1F0A5A5}" name="Colonne11" dataDxfId="1331">
      <calculatedColumnFormula>IF(F70&gt;H70,"DOM",IF(F70&lt;H70,"EXT",IF(ISBLANK(F70),0,IF(F70=H70,"NUL",""))))</calculatedColumnFormula>
    </tableColumn>
    <tableColumn id="12" xr3:uid="{C6FFBBE2-A55F-4ADF-8094-055EFD4DA99B}" name="Colonne12" dataDxfId="1330">
      <calculatedColumnFormula>IF(ISBLANK(F70),0,IF(Baptiste!F70+H70+J70=Résultats!F70+H70+J70,11,IF(K70=Résultats!K70,9,0)))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8C9B432A-BCE8-4576-9ABF-C5ED3DBF9A02}" name="Tableau43954129144" displayName="Tableau43954129144" ref="N1:P5" totalsRowShown="0" headerRowDxfId="1329" dataDxfId="1328">
  <autoFilter ref="N1:P5" xr:uid="{ED2FAEA8-BC2F-4EA6-B94B-CBFCEB419BAE}"/>
  <tableColumns count="3">
    <tableColumn id="1" xr3:uid="{3D6F6A8A-90CA-472C-B064-88D737AB04A2}" name="Poule A" dataDxfId="1327"/>
    <tableColumn id="2" xr3:uid="{B681CC49-BFDD-4A86-93F0-CA5AF510C95E}" name="Team" dataDxfId="1326"/>
    <tableColumn id="3" xr3:uid="{D2201725-565E-4DC2-A708-A4DC4885FA5F}" name="PTS" dataDxfId="1325">
      <calculatedColumnFormula>IF(Résultats!N5=1,2,0)</calculatedColumnFormula>
    </tableColumn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7734CA4D-740D-41A6-AB01-A88371DA913E}" name="Tableau54055130145" displayName="Tableau54055130145" ref="N7:P11" totalsRowShown="0" headerRowDxfId="1324" dataDxfId="1323">
  <autoFilter ref="N7:P11" xr:uid="{681CA452-FA01-4718-947F-435BC79E9B14}"/>
  <tableColumns count="3">
    <tableColumn id="1" xr3:uid="{34185685-BFB8-4118-8848-1DC2D978ECE1}" name="Poule B" dataDxfId="1322"/>
    <tableColumn id="2" xr3:uid="{890FD573-7951-4801-9A3C-679BF6429826}" name="Team" dataDxfId="1321"/>
    <tableColumn id="3" xr3:uid="{0AAB5966-A19F-4F3F-9523-0CDF075D270B}" name="Colonne1" dataDxfId="1320">
      <calculatedColumnFormula>IF(Résultats!N8=1,2,0)</calculatedColumnFormula>
    </tableColumn>
  </tableColumns>
  <tableStyleInfo name="TableStyleMedium1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EF16912B-C2F1-4ED4-BE02-0BCE07EB1031}" name="Tableau74156131146" displayName="Tableau74156131146" ref="N19:P23" totalsRowShown="0" headerRowDxfId="1319" dataDxfId="1318">
  <autoFilter ref="N19:P23" xr:uid="{511316ED-E4CA-482D-963D-C86B181E0FE3}"/>
  <tableColumns count="3">
    <tableColumn id="1" xr3:uid="{8D17F001-8925-452A-891E-84F438F8F1C7}" name="Poule D" dataDxfId="1317"/>
    <tableColumn id="2" xr3:uid="{A61784B1-8081-47F8-A06C-097FED4A5AB9}" name="Team" dataDxfId="1316"/>
    <tableColumn id="3" xr3:uid="{EBA479A0-FF4C-4D35-B480-E255275895E7}" name="Colonne1" dataDxfId="1315">
      <calculatedColumnFormula>IF(Résultats!N4=1,2,0)</calculatedColumnFormula>
    </tableColumn>
  </tableColumns>
  <tableStyleInfo name="TableStyleLight21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C454D3DD-0270-41C8-87EA-F2FD3103A926}" name="Tableau94257132147" displayName="Tableau94257132147" ref="N31:P35" totalsRowShown="0" headerRowDxfId="1314" dataDxfId="1313">
  <autoFilter ref="N31:P35" xr:uid="{A6AA5FD2-24F1-4277-9569-A9CA84986F88}"/>
  <tableColumns count="3">
    <tableColumn id="1" xr3:uid="{44D22F65-36E4-402E-A352-BB8B9A0AD194}" name="Poule F" dataDxfId="1312"/>
    <tableColumn id="2" xr3:uid="{BAF10223-B84F-4D02-9544-98F336220CC3}" name="Team" dataDxfId="1311"/>
    <tableColumn id="3" xr3:uid="{30D2B106-1F9E-4285-9E56-7CB10C0F009D}" name="Colonne1" dataDxfId="1310">
      <calculatedColumnFormula>IF(Résultats!N32=1,2,0)</calculatedColumnFormula>
    </tableColumn>
  </tableColumns>
  <tableStyleInfo name="TableStyleDark10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50276383-E432-47A3-AB40-DC2E220B4643}" name="Tableau84358133148" displayName="Tableau84358133148" ref="N25:P29" totalsRowShown="0" headerRowDxfId="1309" dataDxfId="1308">
  <autoFilter ref="N25:P29" xr:uid="{ABD0421A-6C82-4D5A-BD93-6E5E11BEB4E2}"/>
  <tableColumns count="3">
    <tableColumn id="1" xr3:uid="{053DCF21-C852-49E9-81CE-77F9EB248858}" name="Poule E" dataDxfId="1307"/>
    <tableColumn id="2" xr3:uid="{DB724B6A-7F99-4653-80A6-E673D105E564}" name="Team" dataDxfId="1306"/>
    <tableColumn id="3" xr3:uid="{4E1B7904-D775-4B6E-B5C1-2D9EE61FCF2E}" name="Colonne1" dataDxfId="1305">
      <calculatedColumnFormula>IF(Résultats!N26=1,2,0)</calculatedColumnFormula>
    </tableColumn>
  </tableColumns>
  <tableStyleInfo name="TableStyleMedium2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BC3CC7F7-9822-4D67-B0EC-EB21068398AB}" name="Tableau104459134149" displayName="Tableau104459134149" ref="N37:P41" totalsRowShown="0" headerRowDxfId="1304" dataDxfId="1303">
  <autoFilter ref="N37:P41" xr:uid="{34A751F2-6C2F-49B7-9D13-35110F1B400E}"/>
  <tableColumns count="3">
    <tableColumn id="1" xr3:uid="{39E5CF1E-923B-45F5-84C3-6723C4143D89}" name="Poule G" dataDxfId="1302"/>
    <tableColumn id="2" xr3:uid="{716B1E52-A09A-4067-8DDC-45BBB9870286}" name="Team" dataDxfId="1301"/>
    <tableColumn id="3" xr3:uid="{0ACDD746-156B-43E4-9641-EF9C84FA980D}" name="Colonne1" dataDxfId="1300">
      <calculatedColumnFormula>IF(Résultats!N4=1,2,0)</calculatedColumnFormula>
    </tableColumn>
  </tableColumns>
  <tableStyleInfo name="TableStyleMedium2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0378303-C7D1-467E-820C-BDB68F4EE63D}" name="Tableau35610" displayName="Tableau35610" ref="N37:T41" totalsRowShown="0">
  <autoFilter ref="N37:T41" xr:uid="{1003ABFF-802E-4A9F-B8DB-5545FA967AB0}"/>
  <tableColumns count="7">
    <tableColumn id="1" xr3:uid="{7E5159FC-0E36-4F48-B4B7-347BE80169D2}" name="Rg" dataDxfId="2008">
      <calculatedColumnFormula>RANK(S38,S$38:S$41)</calculatedColumnFormula>
    </tableColumn>
    <tableColumn id="2" xr3:uid="{BD3B28F1-EB07-4016-AA11-4331AD699E24}" name="Groupe G"/>
    <tableColumn id="3" xr3:uid="{2363044B-F61B-4219-8DF7-86336327C223}" name="BP"/>
    <tableColumn id="4" xr3:uid="{3DC8F06B-BBCF-4A77-8BC5-C57269700AA6}" name="BC"/>
    <tableColumn id="5" xr3:uid="{5C0B3A06-E2F4-488E-8C1E-E777C473B290}" name="DIFF">
      <calculatedColumnFormula>P38-Q38</calculatedColumnFormula>
    </tableColumn>
    <tableColumn id="6" xr3:uid="{B18C0B11-C918-42D5-B42E-0A71F4F9D0FC}" name="%">
      <calculatedColumnFormula>T38+R38/100+P38/101</calculatedColumnFormula>
    </tableColumn>
    <tableColumn id="7" xr3:uid="{D20A5270-09E5-4255-8D6A-9DEFCBC34865}" name="PTS"/>
  </tableColumns>
  <tableStyleInfo name="TableStyleMedium17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9CA8BDDD-95D0-4591-8640-62068A717BB1}" name="Tableau114560135150" displayName="Tableau114560135150" ref="N43:P47" totalsRowShown="0" headerRowDxfId="1299" dataDxfId="1298">
  <autoFilter ref="N43:P47" xr:uid="{87F9AAB1-39DE-4DE1-8A41-8F44AA361012}"/>
  <tableColumns count="3">
    <tableColumn id="1" xr3:uid="{BADB44BE-4E1D-493B-B813-84F75660FBE5}" name="Poule H" dataDxfId="1297"/>
    <tableColumn id="2" xr3:uid="{41894116-90EB-4BC9-BDB5-B3CCB127E523}" name="Team" dataDxfId="1296"/>
    <tableColumn id="3" xr3:uid="{4ABC9778-5D93-4E47-940A-2877C9BDAE92}" name="Colonne1" dataDxfId="1295">
      <calculatedColumnFormula>IF(Résultats!N4=1,2,0)</calculatedColumnFormula>
    </tableColumn>
  </tableColumns>
  <tableStyleInfo name="TableStyleMedium17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677C4DD1-98FD-4607-826E-B6D1C3A62A6E}" name="Tableau6324661136151" displayName="Tableau6324661136151" ref="N13:P17" totalsRowShown="0" headerRowDxfId="1294" dataDxfId="1293">
  <autoFilter ref="N13:P17" xr:uid="{CC29A40F-3D80-4523-8653-0C0CE43D0811}"/>
  <tableColumns count="3">
    <tableColumn id="1" xr3:uid="{38187E49-38B9-4EB0-89D9-37E2DFAEB8AF}" name="Poule C" dataDxfId="1292"/>
    <tableColumn id="2" xr3:uid="{96AFBD10-8ED2-4AC1-9D34-96D206C28B82}" name="Team" dataDxfId="1291"/>
    <tableColumn id="3" xr3:uid="{653CA179-0ED3-4461-888A-230F610FFC57}" name="Colonne1" dataDxfId="1290">
      <calculatedColumnFormula>IF(Résultats!N14=1,2,0)</calculatedColumnFormula>
    </tableColumn>
  </tableColumns>
  <tableStyleInfo name="TableStyleLight14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38A5A253-74B9-47E2-AEC6-78997D1EF866}" name="Tableau1122647122" displayName="Tableau1122647122" ref="B1:L49" totalsRowShown="0" headerRowDxfId="1289" dataDxfId="1288">
  <autoFilter ref="B1:L49" xr:uid="{30C82DEA-0164-40B9-A781-D5B0A9F4F63C}"/>
  <tableColumns count="11">
    <tableColumn id="1" xr3:uid="{5CCD5C2D-B1B7-4CEC-B2E8-29AE500E12A6}" name="Heure" dataDxfId="1287"/>
    <tableColumn id="2" xr3:uid="{DE3390D9-7B35-4CFA-AD40-84A29C6C6F99}" name="Match" dataDxfId="1286"/>
    <tableColumn id="3" xr3:uid="{455BC6A0-E1DD-40BC-A4FF-C0F5781649DA}" name="Groupe " dataDxfId="1285"/>
    <tableColumn id="4" xr3:uid="{AD6B5996-F6A1-43C6-8E5C-EF9A13C36D42}" name="Team A" dataDxfId="1284"/>
    <tableColumn id="5" xr3:uid="{534B0A5F-5CBE-4179-B16D-F80690A5C94F}" name="1" dataDxfId="1283"/>
    <tableColumn id="6" xr3:uid="{3CE1BECD-6AFD-4B78-9BC8-D1858F4E118F}" name="Team B" dataDxfId="1282"/>
    <tableColumn id="7" xr3:uid="{516D87FA-0FC4-4B51-9F5E-8E41C915BABA}" name="2" dataDxfId="1281"/>
    <tableColumn id="8" xr3:uid="{CB3AD451-3F1B-4C69-A179-81F798DA13B9}" name="3" dataDxfId="1280">
      <calculatedColumnFormula>IF(F2&gt;H2,3,IF(H2&gt;F2,0,IF(ISBLANK(F2),0,IF(H2=F2,1,""))))</calculatedColumnFormula>
    </tableColumn>
    <tableColumn id="9" xr3:uid="{07E9444B-B443-445B-8852-EC47AFB3CE0E}" name="4" dataDxfId="1279">
      <calculatedColumnFormula>IF(F2&lt;H2,3,IF(H2&lt;F2,0,IF(ISBLANK(F2),0,IF(H2=F2,1,""))))</calculatedColumnFormula>
    </tableColumn>
    <tableColumn id="12" xr3:uid="{6F089A94-A2FF-40CC-BABA-A407E8717729}" name="Colonne1" dataDxfId="1278">
      <calculatedColumnFormula>IF(F2&gt;H2,"DOM",IF(F2&lt;H2,"EXT",IF(ISBLANK(F2),0,IF(F2=H2,"NUL",""))))</calculatedColumnFormula>
    </tableColumn>
    <tableColumn id="10" xr3:uid="{AB99634F-1D30-4403-84AE-592E46A67816}" name="PTS" dataDxfId="1277">
      <calculatedColumnFormula>IF(ISBLANK(F2),0,IF(Guillaume!F2+H2+J2=Résultats!F2+H2+J2,3,IF(K2=Résultats!K2,1,0)))</calculatedColumnFormula>
    </tableColumn>
  </tableColumns>
  <tableStyleInfo name="TableStyleMedium2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E86E78AB-142B-4D6A-B3C3-F1DADEEFBB4C}" name="Tableau2133348123" displayName="Tableau2133348123" ref="A1:A49" totalsRowShown="0" headerRowDxfId="1276" dataDxfId="1275" tableBorderDxfId="1274">
  <autoFilter ref="A1:A49" xr:uid="{50F4578F-45D9-4145-8722-71995B9CC935}"/>
  <tableColumns count="1">
    <tableColumn id="1" xr3:uid="{212CD5FD-7590-40EC-84E5-6D36404AF5AF}" name="Date" dataDxfId="1273"/>
  </tableColumns>
  <tableStyleInfo name="TableStyleMedium2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F8048843-B26C-460B-8370-CCB825C5F516}" name="Tableau13193449124" displayName="Tableau13193449124" ref="A51:L58" headerRowCount="0" totalsRowShown="0" headerRowDxfId="1272" dataDxfId="1271">
  <tableColumns count="12">
    <tableColumn id="1" xr3:uid="{E5BED67D-74A1-495B-BCA8-9C9C442C42FC}" name="Colonne1" dataDxfId="1270"/>
    <tableColumn id="3" xr3:uid="{9F0A5E1D-1EC3-4458-9FB4-8D20CD6CA94D}" name="Colonne3" dataDxfId="1269"/>
    <tableColumn id="2" xr3:uid="{3C455012-4E49-4984-9F3C-FBDA2668438C}" name="Colonne2" dataDxfId="1268"/>
    <tableColumn id="4" xr3:uid="{310C9452-224F-4695-8158-FE7C616D2641}" name="Colonne4" dataDxfId="1267"/>
    <tableColumn id="5" xr3:uid="{4F75C58C-162B-49AE-97C7-A705DEB0E4C6}" name="Colonne5" dataDxfId="1266"/>
    <tableColumn id="6" xr3:uid="{A33137D3-873F-4798-A4D6-B2414F3BCFFD}" name="Colonne6" dataDxfId="1265"/>
    <tableColumn id="7" xr3:uid="{E9698989-BC0D-4B7A-9860-30C7185E1B01}" name="Colonne7" dataDxfId="1264"/>
    <tableColumn id="8" xr3:uid="{C839D00E-FEB3-4550-BECA-9A6625B6BB99}" name="Colonne8" dataDxfId="1263"/>
    <tableColumn id="9" xr3:uid="{CB6F02B1-1F8A-4FB1-AA49-E9BBA93404DB}" name="Colonne9" dataDxfId="1262">
      <calculatedColumnFormula>IF(F51&gt;H51,3,IF(H51&gt;F51,0,IF(ISBLANK(F51),0,IF(H51=F51,1,""))))</calculatedColumnFormula>
    </tableColumn>
    <tableColumn id="10" xr3:uid="{8127E6C5-CBD5-416C-8897-32156177FD29}" name="Colonne10" dataDxfId="1261">
      <calculatedColumnFormula>IF(F51&lt;H51,3,IF(H51&lt;F51,0,IF(ISBLANK(F51),0,IF(H51=F51,1,""))))</calculatedColumnFormula>
    </tableColumn>
    <tableColumn id="11" xr3:uid="{5958B2B5-1EB9-4519-8BDF-4B0AF7706643}" name="Colonne11" dataDxfId="1260">
      <calculatedColumnFormula>IF(F51&gt;H51,"DOM",IF(F51&lt;H51,"EXT",IF(ISBLANK(F51),0,IF(F51=H51,"NUL",""))))</calculatedColumnFormula>
    </tableColumn>
    <tableColumn id="12" xr3:uid="{124444E9-5111-4CD6-AD76-03A9F74A2AD8}" name="Colonne12" dataDxfId="1259">
      <calculatedColumnFormula>IF(ISBLANK(F51),0,IF(Guillaume!F51+H51+J51=Résultats!F51+H51+J51,5,IF(K51=Résultats!K51,3,0)))</calculatedColumnFormula>
    </tableColumn>
  </tableColumns>
  <tableStyleInfo name="TableStyleMedium1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7195B734-A1F9-4022-A34B-71A6B2EED3AD}" name="Tableau14203550125" displayName="Tableau14203550125" ref="A60:L63" headerRowCount="0" totalsRowShown="0" headerRowDxfId="1258" dataDxfId="1257">
  <tableColumns count="12">
    <tableColumn id="1" xr3:uid="{4D8DDD91-D846-4B86-9DC7-9A4A04420BCA}" name="Colonne1" dataDxfId="1256"/>
    <tableColumn id="3" xr3:uid="{EF5CD348-EEAD-43C3-A8DF-63DB18D10E55}" name="Colonne3" dataDxfId="1255"/>
    <tableColumn id="2" xr3:uid="{DAB8AB6C-8597-44DD-8F1F-E24F980462ED}" name="Colonne2" dataDxfId="1254"/>
    <tableColumn id="4" xr3:uid="{94833E94-EF33-4EE1-A524-0B59C46504D7}" name="Colonne4" dataDxfId="1253"/>
    <tableColumn id="5" xr3:uid="{7B7176EC-B464-41DF-B63D-980C56BE469E}" name="Colonne5" dataDxfId="1252"/>
    <tableColumn id="6" xr3:uid="{8D032ED7-36B0-47FB-888C-A72D03661810}" name="Colonne6" dataDxfId="1251"/>
    <tableColumn id="7" xr3:uid="{9279B379-334A-409D-AF75-73ECB8B826E2}" name="Colonne7" dataDxfId="1250"/>
    <tableColumn id="8" xr3:uid="{408650A1-5EE9-4E3E-970E-3A1438AC8F28}" name="Colonne8" dataDxfId="1249"/>
    <tableColumn id="9" xr3:uid="{8A2C4B99-3628-4F52-93A4-94FADBAFBE40}" name="Colonne9" dataDxfId="1248">
      <calculatedColumnFormula>IF(F60&gt;H60,3,IF(H60&gt;F60,0,IF(ISBLANK(F60),0,IF(H60=F60,1,""))))</calculatedColumnFormula>
    </tableColumn>
    <tableColumn id="10" xr3:uid="{DF04306E-44FE-449F-9DD5-9527DC265263}" name="Colonne10" dataDxfId="1247">
      <calculatedColumnFormula>IF(F60&lt;H60,3,IF(H60&lt;F60,0,IF(ISBLANK(F60),0,IF(H60=F60,1,""))))</calculatedColumnFormula>
    </tableColumn>
    <tableColumn id="11" xr3:uid="{19D0223D-3DBE-4157-88DC-249B0420E138}" name="Colonne11" dataDxfId="1246">
      <calculatedColumnFormula>IF(F60&gt;H60,"DOM",IF(F60&lt;H60,"EXT",IF(ISBLANK(F60),0,IF(F60=H60,"NUL",""))))</calculatedColumnFormula>
    </tableColumn>
    <tableColumn id="12" xr3:uid="{7BACE335-6EB3-4FAA-B340-19695D18FECC}" name="Colonne12" dataDxfId="1245">
      <calculatedColumnFormula>IF(ISBLANK(F60),0,IF(Guillaume!F60+H60+J60=Résultats!F60+H60+J60,7,IF(K60=Résultats!K60,5,0)))</calculatedColumnFormula>
    </tableColumn>
  </tableColumns>
  <tableStyleInfo name="TableStyleLight21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6A954FBB-ADCE-4989-A7AF-298D963121AB}" name="Tableau15213651126" displayName="Tableau15213651126" ref="A65:L66" headerRowCount="0" totalsRowShown="0" headerRowDxfId="1244" dataDxfId="1243">
  <tableColumns count="12">
    <tableColumn id="1" xr3:uid="{0FCE501B-8D23-4273-9FC1-221FFA708E7F}" name="Colonne1" dataDxfId="1242"/>
    <tableColumn id="2" xr3:uid="{524275DC-4DAE-46DC-92B0-55A2058C091B}" name="Colonne2" dataDxfId="1241"/>
    <tableColumn id="3" xr3:uid="{79D2B806-8E00-4EC5-BA70-A5CA48EF479D}" name="Colonne3" dataDxfId="1240"/>
    <tableColumn id="4" xr3:uid="{00301758-920A-47C6-88FD-7303731429DB}" name="Colonne4" dataDxfId="1239"/>
    <tableColumn id="5" xr3:uid="{05C6CBA3-04E9-46B0-B7C6-1000E649D52B}" name="Colonne5" dataDxfId="1238"/>
    <tableColumn id="6" xr3:uid="{28E8EAAF-CE41-4D18-AC96-6B9B18A672C3}" name="Colonne6" dataDxfId="1237"/>
    <tableColumn id="7" xr3:uid="{46B6C7E9-7EDF-4ED0-B061-AEE9716562D2}" name="Colonne7" dataDxfId="1236"/>
    <tableColumn id="8" xr3:uid="{77501B1A-70AE-4543-A92E-D559BE4CEFE8}" name="Colonne8" dataDxfId="1235"/>
    <tableColumn id="9" xr3:uid="{5C23EF9B-0F88-4039-8343-F4EDFCABE92C}" name="Colonne9" dataDxfId="1234">
      <calculatedColumnFormula>IF(F65&gt;H65,3,IF(H65&gt;F65,0,IF(ISBLANK(F65),0,IF(H65=F65,1,""))))</calculatedColumnFormula>
    </tableColumn>
    <tableColumn id="10" xr3:uid="{BF932B55-9AFB-43DD-A9D4-876A643A2A7F}" name="Colonne10" dataDxfId="1233">
      <calculatedColumnFormula>IF(F65&lt;H65,3,IF(H65&lt;F65,0,IF(ISBLANK(F65),0,IF(H65=F65,1,""))))</calculatedColumnFormula>
    </tableColumn>
    <tableColumn id="11" xr3:uid="{A2E62D0C-789D-4154-9A29-3E6B67B53863}" name="Colonne11" dataDxfId="1232">
      <calculatedColumnFormula>IF(F65&gt;H65,"DOM",IF(F65&lt;H65,"EXT",IF(ISBLANK(F65),0,IF(F65=H65,"NUL",""))))</calculatedColumnFormula>
    </tableColumn>
    <tableColumn id="12" xr3:uid="{89B23189-6FB4-48EC-B7F2-FF576C0576D7}" name="Colonne12" dataDxfId="1231">
      <calculatedColumnFormula>IF(ISBLANK(F65),0,IF(Guillaume!F65+H65+J65=Résultats!F65+H65+J65,9,IF(K65=Résultats!K65,7,0)))</calculatedColumnFormula>
    </tableColumn>
  </tableColumns>
  <tableStyleInfo name="TableStyleMedium15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FD50AB0F-CCAF-4441-BF53-1D0DBE2AD68D}" name="Tableau16223752127" displayName="Tableau16223752127" ref="A68:L68" headerRowCount="0" totalsRowShown="0" headerRowDxfId="1230" dataDxfId="1229" tableBorderDxfId="1228">
  <tableColumns count="12">
    <tableColumn id="1" xr3:uid="{EF384C51-0736-4D83-8AFE-F7AE3C4297D5}" name="Colonne1" dataDxfId="1227"/>
    <tableColumn id="2" xr3:uid="{5835AF89-6193-4F0E-BB2D-E01BF55984F6}" name="Colonne2" dataDxfId="1226"/>
    <tableColumn id="3" xr3:uid="{395D911C-1418-467F-A503-178069B6CADE}" name="Colonne3" dataDxfId="1225"/>
    <tableColumn id="4" xr3:uid="{ACAC8273-C149-472A-85DE-86D0A10006AA}" name="Colonne4" dataDxfId="1224"/>
    <tableColumn id="5" xr3:uid="{C329FC4C-8D0A-44B4-B320-762F57D131C0}" name="Colonne5" dataDxfId="1223"/>
    <tableColumn id="6" xr3:uid="{91FD0B87-1D6C-4BEC-A5BF-551B447B7033}" name="Colonne6" dataDxfId="1222"/>
    <tableColumn id="7" xr3:uid="{6EC1A999-BECE-4866-B536-D8DCE5A858FB}" name="Colonne7" dataDxfId="1221"/>
    <tableColumn id="8" xr3:uid="{77555CB3-439A-4901-A0DA-3BAA461979B0}" name="Colonne8" dataDxfId="1220"/>
    <tableColumn id="9" xr3:uid="{221B7208-8E2F-43C4-94AB-FFBB4BF7F6B4}" name="Colonne9" dataDxfId="1219">
      <calculatedColumnFormula>IF(F68&gt;H68,3,IF(H68&gt;F68,0,IF(ISBLANK(F68),0,IF(H68=F68,1,""))))</calculatedColumnFormula>
    </tableColumn>
    <tableColumn id="10" xr3:uid="{01658A05-4D91-4D24-9060-C616DCCF9393}" name="Colonne10" dataDxfId="1218">
      <calculatedColumnFormula>IF(F68&lt;H68,3,IF(H68&lt;F68,0,IF(ISBLANK(F68),0,IF(H68=F68,1,""))))</calculatedColumnFormula>
    </tableColumn>
    <tableColumn id="11" xr3:uid="{6435FF3F-FD64-4708-901B-69F29331ED4D}" name="Colonne11" dataDxfId="1217">
      <calculatedColumnFormula>IF(F68&gt;H68,"DOM",IF(F68&lt;H68,"EXT",IF(ISBLANK(F68),0,IF(F68=H68,"NUL",""))))</calculatedColumnFormula>
    </tableColumn>
    <tableColumn id="12" xr3:uid="{40759E29-4542-4FAB-9DB1-BC3E94F33584}" name="Colonne12" dataDxfId="1216">
      <calculatedColumnFormula>IF(ISBLANK(F68),0,IF(Guillaume!F68+H68+J68=Résultats!F68+H68+J68,10,IF(K68=Résultats!K68,8,0)))</calculatedColumnFormula>
    </tableColumn>
  </tableColumns>
  <tableStyleInfo name="Style de tableau 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9E78F0F2-8F1D-4484-AEE2-D724472E6356}" name="Tableau17233853128" displayName="Tableau17233853128" ref="A70:L70" headerRowCount="0" totalsRowShown="0" headerRowDxfId="1215" dataDxfId="1214" tableBorderDxfId="1213">
  <tableColumns count="12">
    <tableColumn id="1" xr3:uid="{2D8A9E51-E052-4299-82EE-82709212C6EA}" name="Colonne1" dataDxfId="1212"/>
    <tableColumn id="2" xr3:uid="{026ED457-1D22-401F-9CD8-F3F083EE1641}" name="Colonne2" dataDxfId="1211"/>
    <tableColumn id="3" xr3:uid="{89CA40AC-85CA-4E01-9951-BE069E25C6FB}" name="Colonne3" dataDxfId="1210"/>
    <tableColumn id="4" xr3:uid="{49D165B8-7A15-4020-9A6E-713FBFA1DA40}" name="Colonne4" dataDxfId="1209"/>
    <tableColumn id="5" xr3:uid="{4AF91E05-5710-4C08-9765-9428032AAA00}" name="Colonne5" dataDxfId="1208"/>
    <tableColumn id="6" xr3:uid="{7CF9D43E-5BBF-4508-9E98-3FBDABFB78FF}" name="Colonne6" dataDxfId="1207"/>
    <tableColumn id="7" xr3:uid="{579090F8-D530-41C1-AEE8-447174286BEA}" name="Colonne7" dataDxfId="1206"/>
    <tableColumn id="8" xr3:uid="{81429F9D-8371-4B77-8F3B-716E9080B87C}" name="Colonne8" dataDxfId="1205"/>
    <tableColumn id="9" xr3:uid="{57F8880E-F2CD-4CB2-96D1-2AE4F01D967B}" name="Colonne9" dataDxfId="1204">
      <calculatedColumnFormula>IF(F70&gt;H70,3,IF(H70&gt;F70,0,IF(ISBLANK(F70),0,IF(H70=F70,1,""))))</calculatedColumnFormula>
    </tableColumn>
    <tableColumn id="10" xr3:uid="{93229260-46C0-4E8C-8E50-CCBC619D0124}" name="Colonne10" dataDxfId="1203">
      <calculatedColumnFormula>IF(F70&lt;H70,3,IF(H70&lt;F70,0,IF(ISBLANK(F70),0,IF(H70=F70,1,""))))</calculatedColumnFormula>
    </tableColumn>
    <tableColumn id="11" xr3:uid="{F94F8049-9831-4C82-99CF-45CEAEA92CCF}" name="Colonne11" dataDxfId="1202">
      <calculatedColumnFormula>IF(F70&gt;H70,"DOM",IF(F70&lt;H70,"EXT",IF(ISBLANK(F70),0,IF(F70=H70,"NUL",""))))</calculatedColumnFormula>
    </tableColumn>
    <tableColumn id="12" xr3:uid="{4B3A4124-C67B-4DF1-8EC2-E2EEF7066031}" name="Colonne12" dataDxfId="1201">
      <calculatedColumnFormula>IF(ISBLANK(F70),0,IF(Guillaume!F70+H70+J70=Résultats!F70+H70+J70,11,IF(K70=Résultats!K70,9,0)))</calculatedColumnFormula>
    </tableColumn>
  </tableColumns>
  <tableStyleInfo name="TableStyleMedium13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6783ED8B-01CC-4B19-B6E2-C990BE1108EF}" name="Tableau43954129" displayName="Tableau43954129" ref="N1:P5" totalsRowShown="0" headerRowDxfId="1200" dataDxfId="1199">
  <autoFilter ref="N1:P5" xr:uid="{ED2FAEA8-BC2F-4EA6-B94B-CBFCEB419BAE}"/>
  <tableColumns count="3">
    <tableColumn id="1" xr3:uid="{5AFA94AC-D36D-4A55-A02B-8CB256C7A355}" name="Poule A" dataDxfId="1198"/>
    <tableColumn id="2" xr3:uid="{321BFF44-2D93-4673-8570-2EAC28929F2D}" name="Team" dataDxfId="1197"/>
    <tableColumn id="3" xr3:uid="{68F81523-5DDB-41DC-8651-459B20EE087C}" name="PTS" dataDxfId="1196">
      <calculatedColumnFormula>IF(Résultats!N5=1,2,0)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3.xml"/><Relationship Id="rId13" Type="http://schemas.openxmlformats.org/officeDocument/2006/relationships/table" Target="../tables/table118.xml"/><Relationship Id="rId3" Type="http://schemas.openxmlformats.org/officeDocument/2006/relationships/table" Target="../tables/table108.xml"/><Relationship Id="rId7" Type="http://schemas.openxmlformats.org/officeDocument/2006/relationships/table" Target="../tables/table112.xml"/><Relationship Id="rId12" Type="http://schemas.openxmlformats.org/officeDocument/2006/relationships/table" Target="../tables/table117.xml"/><Relationship Id="rId2" Type="http://schemas.openxmlformats.org/officeDocument/2006/relationships/table" Target="../tables/table107.xml"/><Relationship Id="rId16" Type="http://schemas.openxmlformats.org/officeDocument/2006/relationships/table" Target="../tables/table121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111.xml"/><Relationship Id="rId11" Type="http://schemas.openxmlformats.org/officeDocument/2006/relationships/table" Target="../tables/table116.xml"/><Relationship Id="rId5" Type="http://schemas.openxmlformats.org/officeDocument/2006/relationships/table" Target="../tables/table110.xml"/><Relationship Id="rId15" Type="http://schemas.openxmlformats.org/officeDocument/2006/relationships/table" Target="../tables/table120.xml"/><Relationship Id="rId10" Type="http://schemas.openxmlformats.org/officeDocument/2006/relationships/table" Target="../tables/table115.xml"/><Relationship Id="rId4" Type="http://schemas.openxmlformats.org/officeDocument/2006/relationships/table" Target="../tables/table109.xml"/><Relationship Id="rId9" Type="http://schemas.openxmlformats.org/officeDocument/2006/relationships/table" Target="../tables/table114.xml"/><Relationship Id="rId14" Type="http://schemas.openxmlformats.org/officeDocument/2006/relationships/table" Target="../tables/table119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8.xml"/><Relationship Id="rId13" Type="http://schemas.openxmlformats.org/officeDocument/2006/relationships/table" Target="../tables/table133.xml"/><Relationship Id="rId3" Type="http://schemas.openxmlformats.org/officeDocument/2006/relationships/table" Target="../tables/table123.xml"/><Relationship Id="rId7" Type="http://schemas.openxmlformats.org/officeDocument/2006/relationships/table" Target="../tables/table127.xml"/><Relationship Id="rId12" Type="http://schemas.openxmlformats.org/officeDocument/2006/relationships/table" Target="../tables/table132.xml"/><Relationship Id="rId2" Type="http://schemas.openxmlformats.org/officeDocument/2006/relationships/table" Target="../tables/table122.xml"/><Relationship Id="rId16" Type="http://schemas.openxmlformats.org/officeDocument/2006/relationships/table" Target="../tables/table136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126.xml"/><Relationship Id="rId11" Type="http://schemas.openxmlformats.org/officeDocument/2006/relationships/table" Target="../tables/table131.xml"/><Relationship Id="rId5" Type="http://schemas.openxmlformats.org/officeDocument/2006/relationships/table" Target="../tables/table125.xml"/><Relationship Id="rId15" Type="http://schemas.openxmlformats.org/officeDocument/2006/relationships/table" Target="../tables/table135.xml"/><Relationship Id="rId10" Type="http://schemas.openxmlformats.org/officeDocument/2006/relationships/table" Target="../tables/table130.xml"/><Relationship Id="rId4" Type="http://schemas.openxmlformats.org/officeDocument/2006/relationships/table" Target="../tables/table124.xml"/><Relationship Id="rId9" Type="http://schemas.openxmlformats.org/officeDocument/2006/relationships/table" Target="../tables/table129.xml"/><Relationship Id="rId14" Type="http://schemas.openxmlformats.org/officeDocument/2006/relationships/table" Target="../tables/table134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3.xml"/><Relationship Id="rId13" Type="http://schemas.openxmlformats.org/officeDocument/2006/relationships/table" Target="../tables/table148.xml"/><Relationship Id="rId3" Type="http://schemas.openxmlformats.org/officeDocument/2006/relationships/table" Target="../tables/table138.xml"/><Relationship Id="rId7" Type="http://schemas.openxmlformats.org/officeDocument/2006/relationships/table" Target="../tables/table142.xml"/><Relationship Id="rId12" Type="http://schemas.openxmlformats.org/officeDocument/2006/relationships/table" Target="../tables/table147.xml"/><Relationship Id="rId2" Type="http://schemas.openxmlformats.org/officeDocument/2006/relationships/table" Target="../tables/table137.xml"/><Relationship Id="rId16" Type="http://schemas.openxmlformats.org/officeDocument/2006/relationships/table" Target="../tables/table151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141.xml"/><Relationship Id="rId11" Type="http://schemas.openxmlformats.org/officeDocument/2006/relationships/table" Target="../tables/table146.xml"/><Relationship Id="rId5" Type="http://schemas.openxmlformats.org/officeDocument/2006/relationships/table" Target="../tables/table140.xml"/><Relationship Id="rId15" Type="http://schemas.openxmlformats.org/officeDocument/2006/relationships/table" Target="../tables/table150.xml"/><Relationship Id="rId10" Type="http://schemas.openxmlformats.org/officeDocument/2006/relationships/table" Target="../tables/table145.xml"/><Relationship Id="rId4" Type="http://schemas.openxmlformats.org/officeDocument/2006/relationships/table" Target="../tables/table139.xml"/><Relationship Id="rId9" Type="http://schemas.openxmlformats.org/officeDocument/2006/relationships/table" Target="../tables/table144.xml"/><Relationship Id="rId14" Type="http://schemas.openxmlformats.org/officeDocument/2006/relationships/table" Target="../tables/table14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8.xml"/><Relationship Id="rId13" Type="http://schemas.openxmlformats.org/officeDocument/2006/relationships/table" Target="../tables/table163.xml"/><Relationship Id="rId3" Type="http://schemas.openxmlformats.org/officeDocument/2006/relationships/table" Target="../tables/table153.xml"/><Relationship Id="rId7" Type="http://schemas.openxmlformats.org/officeDocument/2006/relationships/table" Target="../tables/table157.xml"/><Relationship Id="rId12" Type="http://schemas.openxmlformats.org/officeDocument/2006/relationships/table" Target="../tables/table162.xml"/><Relationship Id="rId2" Type="http://schemas.openxmlformats.org/officeDocument/2006/relationships/table" Target="../tables/table152.xml"/><Relationship Id="rId16" Type="http://schemas.openxmlformats.org/officeDocument/2006/relationships/table" Target="../tables/table166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156.xml"/><Relationship Id="rId11" Type="http://schemas.openxmlformats.org/officeDocument/2006/relationships/table" Target="../tables/table161.xml"/><Relationship Id="rId5" Type="http://schemas.openxmlformats.org/officeDocument/2006/relationships/table" Target="../tables/table155.xml"/><Relationship Id="rId15" Type="http://schemas.openxmlformats.org/officeDocument/2006/relationships/table" Target="../tables/table165.xml"/><Relationship Id="rId10" Type="http://schemas.openxmlformats.org/officeDocument/2006/relationships/table" Target="../tables/table160.xml"/><Relationship Id="rId4" Type="http://schemas.openxmlformats.org/officeDocument/2006/relationships/table" Target="../tables/table154.xml"/><Relationship Id="rId9" Type="http://schemas.openxmlformats.org/officeDocument/2006/relationships/table" Target="../tables/table159.xml"/><Relationship Id="rId14" Type="http://schemas.openxmlformats.org/officeDocument/2006/relationships/table" Target="../tables/table164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73.xml"/><Relationship Id="rId13" Type="http://schemas.openxmlformats.org/officeDocument/2006/relationships/table" Target="../tables/table178.xml"/><Relationship Id="rId3" Type="http://schemas.openxmlformats.org/officeDocument/2006/relationships/table" Target="../tables/table168.xml"/><Relationship Id="rId7" Type="http://schemas.openxmlformats.org/officeDocument/2006/relationships/table" Target="../tables/table172.xml"/><Relationship Id="rId12" Type="http://schemas.openxmlformats.org/officeDocument/2006/relationships/table" Target="../tables/table177.xml"/><Relationship Id="rId2" Type="http://schemas.openxmlformats.org/officeDocument/2006/relationships/table" Target="../tables/table167.xml"/><Relationship Id="rId16" Type="http://schemas.openxmlformats.org/officeDocument/2006/relationships/table" Target="../tables/table181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171.xml"/><Relationship Id="rId11" Type="http://schemas.openxmlformats.org/officeDocument/2006/relationships/table" Target="../tables/table176.xml"/><Relationship Id="rId5" Type="http://schemas.openxmlformats.org/officeDocument/2006/relationships/table" Target="../tables/table170.xml"/><Relationship Id="rId15" Type="http://schemas.openxmlformats.org/officeDocument/2006/relationships/table" Target="../tables/table180.xml"/><Relationship Id="rId10" Type="http://schemas.openxmlformats.org/officeDocument/2006/relationships/table" Target="../tables/table175.xml"/><Relationship Id="rId4" Type="http://schemas.openxmlformats.org/officeDocument/2006/relationships/table" Target="../tables/table169.xml"/><Relationship Id="rId9" Type="http://schemas.openxmlformats.org/officeDocument/2006/relationships/table" Target="../tables/table174.xml"/><Relationship Id="rId14" Type="http://schemas.openxmlformats.org/officeDocument/2006/relationships/table" Target="../tables/table179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88.xml"/><Relationship Id="rId13" Type="http://schemas.openxmlformats.org/officeDocument/2006/relationships/table" Target="../tables/table193.xml"/><Relationship Id="rId3" Type="http://schemas.openxmlformats.org/officeDocument/2006/relationships/table" Target="../tables/table183.xml"/><Relationship Id="rId7" Type="http://schemas.openxmlformats.org/officeDocument/2006/relationships/table" Target="../tables/table187.xml"/><Relationship Id="rId12" Type="http://schemas.openxmlformats.org/officeDocument/2006/relationships/table" Target="../tables/table192.xml"/><Relationship Id="rId2" Type="http://schemas.openxmlformats.org/officeDocument/2006/relationships/table" Target="../tables/table182.xml"/><Relationship Id="rId16" Type="http://schemas.openxmlformats.org/officeDocument/2006/relationships/table" Target="../tables/table196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186.xml"/><Relationship Id="rId11" Type="http://schemas.openxmlformats.org/officeDocument/2006/relationships/table" Target="../tables/table191.xml"/><Relationship Id="rId5" Type="http://schemas.openxmlformats.org/officeDocument/2006/relationships/table" Target="../tables/table185.xml"/><Relationship Id="rId15" Type="http://schemas.openxmlformats.org/officeDocument/2006/relationships/table" Target="../tables/table195.xml"/><Relationship Id="rId10" Type="http://schemas.openxmlformats.org/officeDocument/2006/relationships/table" Target="../tables/table190.xml"/><Relationship Id="rId4" Type="http://schemas.openxmlformats.org/officeDocument/2006/relationships/table" Target="../tables/table184.xml"/><Relationship Id="rId9" Type="http://schemas.openxmlformats.org/officeDocument/2006/relationships/table" Target="../tables/table189.xml"/><Relationship Id="rId14" Type="http://schemas.openxmlformats.org/officeDocument/2006/relationships/table" Target="../tables/table194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03.xml"/><Relationship Id="rId13" Type="http://schemas.openxmlformats.org/officeDocument/2006/relationships/table" Target="../tables/table208.xml"/><Relationship Id="rId3" Type="http://schemas.openxmlformats.org/officeDocument/2006/relationships/table" Target="../tables/table198.xml"/><Relationship Id="rId7" Type="http://schemas.openxmlformats.org/officeDocument/2006/relationships/table" Target="../tables/table202.xml"/><Relationship Id="rId12" Type="http://schemas.openxmlformats.org/officeDocument/2006/relationships/table" Target="../tables/table207.xml"/><Relationship Id="rId2" Type="http://schemas.openxmlformats.org/officeDocument/2006/relationships/table" Target="../tables/table197.xml"/><Relationship Id="rId16" Type="http://schemas.openxmlformats.org/officeDocument/2006/relationships/table" Target="../tables/table211.xml"/><Relationship Id="rId1" Type="http://schemas.openxmlformats.org/officeDocument/2006/relationships/printerSettings" Target="../printerSettings/printerSettings14.bin"/><Relationship Id="rId6" Type="http://schemas.openxmlformats.org/officeDocument/2006/relationships/table" Target="../tables/table201.xml"/><Relationship Id="rId11" Type="http://schemas.openxmlformats.org/officeDocument/2006/relationships/table" Target="../tables/table206.xml"/><Relationship Id="rId5" Type="http://schemas.openxmlformats.org/officeDocument/2006/relationships/table" Target="../tables/table200.xml"/><Relationship Id="rId15" Type="http://schemas.openxmlformats.org/officeDocument/2006/relationships/table" Target="../tables/table210.xml"/><Relationship Id="rId10" Type="http://schemas.openxmlformats.org/officeDocument/2006/relationships/table" Target="../tables/table205.xml"/><Relationship Id="rId4" Type="http://schemas.openxmlformats.org/officeDocument/2006/relationships/table" Target="../tables/table199.xml"/><Relationship Id="rId9" Type="http://schemas.openxmlformats.org/officeDocument/2006/relationships/table" Target="../tables/table204.xml"/><Relationship Id="rId14" Type="http://schemas.openxmlformats.org/officeDocument/2006/relationships/table" Target="../tables/table209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18.xml"/><Relationship Id="rId13" Type="http://schemas.openxmlformats.org/officeDocument/2006/relationships/table" Target="../tables/table223.xml"/><Relationship Id="rId3" Type="http://schemas.openxmlformats.org/officeDocument/2006/relationships/table" Target="../tables/table213.xml"/><Relationship Id="rId7" Type="http://schemas.openxmlformats.org/officeDocument/2006/relationships/table" Target="../tables/table217.xml"/><Relationship Id="rId12" Type="http://schemas.openxmlformats.org/officeDocument/2006/relationships/table" Target="../tables/table222.xml"/><Relationship Id="rId2" Type="http://schemas.openxmlformats.org/officeDocument/2006/relationships/table" Target="../tables/table212.xml"/><Relationship Id="rId16" Type="http://schemas.openxmlformats.org/officeDocument/2006/relationships/table" Target="../tables/table226.xml"/><Relationship Id="rId1" Type="http://schemas.openxmlformats.org/officeDocument/2006/relationships/printerSettings" Target="../printerSettings/printerSettings15.bin"/><Relationship Id="rId6" Type="http://schemas.openxmlformats.org/officeDocument/2006/relationships/table" Target="../tables/table216.xml"/><Relationship Id="rId11" Type="http://schemas.openxmlformats.org/officeDocument/2006/relationships/table" Target="../tables/table221.xml"/><Relationship Id="rId5" Type="http://schemas.openxmlformats.org/officeDocument/2006/relationships/table" Target="../tables/table215.xml"/><Relationship Id="rId15" Type="http://schemas.openxmlformats.org/officeDocument/2006/relationships/table" Target="../tables/table225.xml"/><Relationship Id="rId10" Type="http://schemas.openxmlformats.org/officeDocument/2006/relationships/table" Target="../tables/table220.xml"/><Relationship Id="rId4" Type="http://schemas.openxmlformats.org/officeDocument/2006/relationships/table" Target="../tables/table214.xml"/><Relationship Id="rId9" Type="http://schemas.openxmlformats.org/officeDocument/2006/relationships/table" Target="../tables/table219.xml"/><Relationship Id="rId14" Type="http://schemas.openxmlformats.org/officeDocument/2006/relationships/table" Target="../tables/table224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33.xml"/><Relationship Id="rId13" Type="http://schemas.openxmlformats.org/officeDocument/2006/relationships/table" Target="../tables/table238.xml"/><Relationship Id="rId3" Type="http://schemas.openxmlformats.org/officeDocument/2006/relationships/table" Target="../tables/table228.xml"/><Relationship Id="rId7" Type="http://schemas.openxmlformats.org/officeDocument/2006/relationships/table" Target="../tables/table232.xml"/><Relationship Id="rId12" Type="http://schemas.openxmlformats.org/officeDocument/2006/relationships/table" Target="../tables/table237.xml"/><Relationship Id="rId2" Type="http://schemas.openxmlformats.org/officeDocument/2006/relationships/table" Target="../tables/table227.xml"/><Relationship Id="rId16" Type="http://schemas.openxmlformats.org/officeDocument/2006/relationships/table" Target="../tables/table241.xml"/><Relationship Id="rId1" Type="http://schemas.openxmlformats.org/officeDocument/2006/relationships/printerSettings" Target="../printerSettings/printerSettings16.bin"/><Relationship Id="rId6" Type="http://schemas.openxmlformats.org/officeDocument/2006/relationships/table" Target="../tables/table231.xml"/><Relationship Id="rId11" Type="http://schemas.openxmlformats.org/officeDocument/2006/relationships/table" Target="../tables/table236.xml"/><Relationship Id="rId5" Type="http://schemas.openxmlformats.org/officeDocument/2006/relationships/table" Target="../tables/table230.xml"/><Relationship Id="rId15" Type="http://schemas.openxmlformats.org/officeDocument/2006/relationships/table" Target="../tables/table240.xml"/><Relationship Id="rId10" Type="http://schemas.openxmlformats.org/officeDocument/2006/relationships/table" Target="../tables/table235.xml"/><Relationship Id="rId4" Type="http://schemas.openxmlformats.org/officeDocument/2006/relationships/table" Target="../tables/table229.xml"/><Relationship Id="rId9" Type="http://schemas.openxmlformats.org/officeDocument/2006/relationships/table" Target="../tables/table234.xml"/><Relationship Id="rId14" Type="http://schemas.openxmlformats.org/officeDocument/2006/relationships/table" Target="../tables/table23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3.xml"/><Relationship Id="rId13" Type="http://schemas.openxmlformats.org/officeDocument/2006/relationships/table" Target="../tables/table28.xml"/><Relationship Id="rId3" Type="http://schemas.openxmlformats.org/officeDocument/2006/relationships/table" Target="../tables/table18.xml"/><Relationship Id="rId7" Type="http://schemas.openxmlformats.org/officeDocument/2006/relationships/table" Target="../tables/table22.xml"/><Relationship Id="rId12" Type="http://schemas.openxmlformats.org/officeDocument/2006/relationships/table" Target="../tables/table27.xml"/><Relationship Id="rId2" Type="http://schemas.openxmlformats.org/officeDocument/2006/relationships/table" Target="../tables/table17.xml"/><Relationship Id="rId16" Type="http://schemas.openxmlformats.org/officeDocument/2006/relationships/table" Target="../tables/table3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1.xml"/><Relationship Id="rId11" Type="http://schemas.openxmlformats.org/officeDocument/2006/relationships/table" Target="../tables/table26.xml"/><Relationship Id="rId5" Type="http://schemas.openxmlformats.org/officeDocument/2006/relationships/table" Target="../tables/table20.xml"/><Relationship Id="rId15" Type="http://schemas.openxmlformats.org/officeDocument/2006/relationships/table" Target="../tables/table30.xml"/><Relationship Id="rId10" Type="http://schemas.openxmlformats.org/officeDocument/2006/relationships/table" Target="../tables/table25.xml"/><Relationship Id="rId4" Type="http://schemas.openxmlformats.org/officeDocument/2006/relationships/table" Target="../tables/table19.xml"/><Relationship Id="rId9" Type="http://schemas.openxmlformats.org/officeDocument/2006/relationships/table" Target="../tables/table24.xml"/><Relationship Id="rId14" Type="http://schemas.openxmlformats.org/officeDocument/2006/relationships/table" Target="../tables/table2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8.xml"/><Relationship Id="rId13" Type="http://schemas.openxmlformats.org/officeDocument/2006/relationships/table" Target="../tables/table43.xml"/><Relationship Id="rId3" Type="http://schemas.openxmlformats.org/officeDocument/2006/relationships/table" Target="../tables/table33.xml"/><Relationship Id="rId7" Type="http://schemas.openxmlformats.org/officeDocument/2006/relationships/table" Target="../tables/table37.xml"/><Relationship Id="rId12" Type="http://schemas.openxmlformats.org/officeDocument/2006/relationships/table" Target="../tables/table42.xml"/><Relationship Id="rId2" Type="http://schemas.openxmlformats.org/officeDocument/2006/relationships/table" Target="../tables/table32.xml"/><Relationship Id="rId16" Type="http://schemas.openxmlformats.org/officeDocument/2006/relationships/table" Target="../tables/table4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6.xml"/><Relationship Id="rId11" Type="http://schemas.openxmlformats.org/officeDocument/2006/relationships/table" Target="../tables/table41.xml"/><Relationship Id="rId5" Type="http://schemas.openxmlformats.org/officeDocument/2006/relationships/table" Target="../tables/table35.xml"/><Relationship Id="rId15" Type="http://schemas.openxmlformats.org/officeDocument/2006/relationships/table" Target="../tables/table45.xml"/><Relationship Id="rId10" Type="http://schemas.openxmlformats.org/officeDocument/2006/relationships/table" Target="../tables/table40.xml"/><Relationship Id="rId4" Type="http://schemas.openxmlformats.org/officeDocument/2006/relationships/table" Target="../tables/table34.xml"/><Relationship Id="rId9" Type="http://schemas.openxmlformats.org/officeDocument/2006/relationships/table" Target="../tables/table39.xml"/><Relationship Id="rId14" Type="http://schemas.openxmlformats.org/officeDocument/2006/relationships/table" Target="../tables/table4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3.xml"/><Relationship Id="rId13" Type="http://schemas.openxmlformats.org/officeDocument/2006/relationships/table" Target="../tables/table58.xml"/><Relationship Id="rId3" Type="http://schemas.openxmlformats.org/officeDocument/2006/relationships/table" Target="../tables/table48.xml"/><Relationship Id="rId7" Type="http://schemas.openxmlformats.org/officeDocument/2006/relationships/table" Target="../tables/table52.xml"/><Relationship Id="rId12" Type="http://schemas.openxmlformats.org/officeDocument/2006/relationships/table" Target="../tables/table57.xml"/><Relationship Id="rId2" Type="http://schemas.openxmlformats.org/officeDocument/2006/relationships/table" Target="../tables/table47.xml"/><Relationship Id="rId16" Type="http://schemas.openxmlformats.org/officeDocument/2006/relationships/table" Target="../tables/table6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1.xml"/><Relationship Id="rId11" Type="http://schemas.openxmlformats.org/officeDocument/2006/relationships/table" Target="../tables/table56.xml"/><Relationship Id="rId5" Type="http://schemas.openxmlformats.org/officeDocument/2006/relationships/table" Target="../tables/table50.xml"/><Relationship Id="rId15" Type="http://schemas.openxmlformats.org/officeDocument/2006/relationships/table" Target="../tables/table60.xml"/><Relationship Id="rId10" Type="http://schemas.openxmlformats.org/officeDocument/2006/relationships/table" Target="../tables/table55.xml"/><Relationship Id="rId4" Type="http://schemas.openxmlformats.org/officeDocument/2006/relationships/table" Target="../tables/table49.xml"/><Relationship Id="rId9" Type="http://schemas.openxmlformats.org/officeDocument/2006/relationships/table" Target="../tables/table54.xml"/><Relationship Id="rId14" Type="http://schemas.openxmlformats.org/officeDocument/2006/relationships/table" Target="../tables/table5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8.xml"/><Relationship Id="rId13" Type="http://schemas.openxmlformats.org/officeDocument/2006/relationships/table" Target="../tables/table73.xml"/><Relationship Id="rId3" Type="http://schemas.openxmlformats.org/officeDocument/2006/relationships/table" Target="../tables/table63.xml"/><Relationship Id="rId7" Type="http://schemas.openxmlformats.org/officeDocument/2006/relationships/table" Target="../tables/table67.xml"/><Relationship Id="rId12" Type="http://schemas.openxmlformats.org/officeDocument/2006/relationships/table" Target="../tables/table72.xml"/><Relationship Id="rId2" Type="http://schemas.openxmlformats.org/officeDocument/2006/relationships/table" Target="../tables/table62.xml"/><Relationship Id="rId16" Type="http://schemas.openxmlformats.org/officeDocument/2006/relationships/table" Target="../tables/table76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66.xml"/><Relationship Id="rId11" Type="http://schemas.openxmlformats.org/officeDocument/2006/relationships/table" Target="../tables/table71.xml"/><Relationship Id="rId5" Type="http://schemas.openxmlformats.org/officeDocument/2006/relationships/table" Target="../tables/table65.xml"/><Relationship Id="rId15" Type="http://schemas.openxmlformats.org/officeDocument/2006/relationships/table" Target="../tables/table75.xml"/><Relationship Id="rId10" Type="http://schemas.openxmlformats.org/officeDocument/2006/relationships/table" Target="../tables/table70.xml"/><Relationship Id="rId4" Type="http://schemas.openxmlformats.org/officeDocument/2006/relationships/table" Target="../tables/table64.xml"/><Relationship Id="rId9" Type="http://schemas.openxmlformats.org/officeDocument/2006/relationships/table" Target="../tables/table69.xml"/><Relationship Id="rId14" Type="http://schemas.openxmlformats.org/officeDocument/2006/relationships/table" Target="../tables/table74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3.xml"/><Relationship Id="rId13" Type="http://schemas.openxmlformats.org/officeDocument/2006/relationships/table" Target="../tables/table88.xml"/><Relationship Id="rId3" Type="http://schemas.openxmlformats.org/officeDocument/2006/relationships/table" Target="../tables/table78.xml"/><Relationship Id="rId7" Type="http://schemas.openxmlformats.org/officeDocument/2006/relationships/table" Target="../tables/table82.xml"/><Relationship Id="rId12" Type="http://schemas.openxmlformats.org/officeDocument/2006/relationships/table" Target="../tables/table87.xml"/><Relationship Id="rId2" Type="http://schemas.openxmlformats.org/officeDocument/2006/relationships/table" Target="../tables/table77.xml"/><Relationship Id="rId16" Type="http://schemas.openxmlformats.org/officeDocument/2006/relationships/table" Target="../tables/table9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81.xml"/><Relationship Id="rId11" Type="http://schemas.openxmlformats.org/officeDocument/2006/relationships/table" Target="../tables/table86.xml"/><Relationship Id="rId5" Type="http://schemas.openxmlformats.org/officeDocument/2006/relationships/table" Target="../tables/table80.xml"/><Relationship Id="rId15" Type="http://schemas.openxmlformats.org/officeDocument/2006/relationships/table" Target="../tables/table90.xml"/><Relationship Id="rId10" Type="http://schemas.openxmlformats.org/officeDocument/2006/relationships/table" Target="../tables/table85.xml"/><Relationship Id="rId4" Type="http://schemas.openxmlformats.org/officeDocument/2006/relationships/table" Target="../tables/table79.xml"/><Relationship Id="rId9" Type="http://schemas.openxmlformats.org/officeDocument/2006/relationships/table" Target="../tables/table84.xml"/><Relationship Id="rId14" Type="http://schemas.openxmlformats.org/officeDocument/2006/relationships/table" Target="../tables/table8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8.xml"/><Relationship Id="rId13" Type="http://schemas.openxmlformats.org/officeDocument/2006/relationships/table" Target="../tables/table103.xml"/><Relationship Id="rId3" Type="http://schemas.openxmlformats.org/officeDocument/2006/relationships/table" Target="../tables/table93.xml"/><Relationship Id="rId7" Type="http://schemas.openxmlformats.org/officeDocument/2006/relationships/table" Target="../tables/table97.xml"/><Relationship Id="rId12" Type="http://schemas.openxmlformats.org/officeDocument/2006/relationships/table" Target="../tables/table102.xml"/><Relationship Id="rId2" Type="http://schemas.openxmlformats.org/officeDocument/2006/relationships/table" Target="../tables/table92.xml"/><Relationship Id="rId16" Type="http://schemas.openxmlformats.org/officeDocument/2006/relationships/table" Target="../tables/table106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96.xml"/><Relationship Id="rId11" Type="http://schemas.openxmlformats.org/officeDocument/2006/relationships/table" Target="../tables/table101.xml"/><Relationship Id="rId5" Type="http://schemas.openxmlformats.org/officeDocument/2006/relationships/table" Target="../tables/table95.xml"/><Relationship Id="rId15" Type="http://schemas.openxmlformats.org/officeDocument/2006/relationships/table" Target="../tables/table105.xml"/><Relationship Id="rId10" Type="http://schemas.openxmlformats.org/officeDocument/2006/relationships/table" Target="../tables/table100.xml"/><Relationship Id="rId4" Type="http://schemas.openxmlformats.org/officeDocument/2006/relationships/table" Target="../tables/table94.xml"/><Relationship Id="rId9" Type="http://schemas.openxmlformats.org/officeDocument/2006/relationships/table" Target="../tables/table99.xml"/><Relationship Id="rId14" Type="http://schemas.openxmlformats.org/officeDocument/2006/relationships/table" Target="../tables/table10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7AE7-3319-4E77-997B-942D2E2A8E1D}">
  <dimension ref="A1:M15"/>
  <sheetViews>
    <sheetView workbookViewId="0">
      <selection activeCell="F1" sqref="F1:M4"/>
    </sheetView>
  </sheetViews>
  <sheetFormatPr baseColWidth="10" defaultRowHeight="15" x14ac:dyDescent="0.25"/>
  <sheetData>
    <row r="1" spans="1:13" x14ac:dyDescent="0.25">
      <c r="A1" t="s">
        <v>4</v>
      </c>
      <c r="C1" t="s">
        <v>27</v>
      </c>
      <c r="D1" t="s">
        <v>28</v>
      </c>
      <c r="F1" t="s">
        <v>36</v>
      </c>
      <c r="G1" t="s">
        <v>39</v>
      </c>
      <c r="H1" t="s">
        <v>40</v>
      </c>
      <c r="I1" t="s">
        <v>42</v>
      </c>
      <c r="J1" t="s">
        <v>80</v>
      </c>
      <c r="K1" t="s">
        <v>46</v>
      </c>
      <c r="L1" t="s">
        <v>82</v>
      </c>
      <c r="M1" t="s">
        <v>72</v>
      </c>
    </row>
    <row r="2" spans="1:13" x14ac:dyDescent="0.25">
      <c r="A2" t="s">
        <v>6</v>
      </c>
      <c r="C2" t="s">
        <v>19</v>
      </c>
      <c r="D2" t="s">
        <v>29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69</v>
      </c>
    </row>
    <row r="3" spans="1:13" x14ac:dyDescent="0.25">
      <c r="A3" t="s">
        <v>7</v>
      </c>
      <c r="C3" t="s">
        <v>20</v>
      </c>
      <c r="D3" t="s">
        <v>30</v>
      </c>
      <c r="F3" t="s">
        <v>37</v>
      </c>
      <c r="G3" t="s">
        <v>79</v>
      </c>
      <c r="H3" t="s">
        <v>41</v>
      </c>
      <c r="I3" t="s">
        <v>70</v>
      </c>
      <c r="J3" t="s">
        <v>44</v>
      </c>
      <c r="K3" t="s">
        <v>47</v>
      </c>
      <c r="L3" t="s">
        <v>49</v>
      </c>
      <c r="M3" t="s">
        <v>50</v>
      </c>
    </row>
    <row r="4" spans="1:13" x14ac:dyDescent="0.25">
      <c r="A4" t="s">
        <v>8</v>
      </c>
      <c r="C4" t="s">
        <v>21</v>
      </c>
      <c r="D4" t="s">
        <v>31</v>
      </c>
      <c r="F4" t="s">
        <v>52</v>
      </c>
      <c r="G4" t="s">
        <v>53</v>
      </c>
      <c r="H4" t="s">
        <v>54</v>
      </c>
      <c r="I4" t="s">
        <v>73</v>
      </c>
      <c r="J4" t="s">
        <v>57</v>
      </c>
      <c r="K4" t="s">
        <v>81</v>
      </c>
      <c r="L4" t="s">
        <v>59</v>
      </c>
      <c r="M4" t="s">
        <v>74</v>
      </c>
    </row>
    <row r="5" spans="1:13" x14ac:dyDescent="0.25">
      <c r="A5" t="s">
        <v>9</v>
      </c>
      <c r="C5" t="s">
        <v>22</v>
      </c>
      <c r="D5" t="s">
        <v>32</v>
      </c>
    </row>
    <row r="6" spans="1:13" x14ac:dyDescent="0.25">
      <c r="A6" t="s">
        <v>10</v>
      </c>
      <c r="C6" t="s">
        <v>23</v>
      </c>
      <c r="D6" t="s">
        <v>33</v>
      </c>
    </row>
    <row r="7" spans="1:13" x14ac:dyDescent="0.25">
      <c r="A7" t="s">
        <v>11</v>
      </c>
      <c r="C7" t="s">
        <v>24</v>
      </c>
      <c r="D7" t="s">
        <v>34</v>
      </c>
    </row>
    <row r="8" spans="1:13" x14ac:dyDescent="0.25">
      <c r="A8" t="s">
        <v>5</v>
      </c>
      <c r="C8" t="s">
        <v>25</v>
      </c>
      <c r="D8" t="s">
        <v>35</v>
      </c>
    </row>
    <row r="9" spans="1:13" x14ac:dyDescent="0.25">
      <c r="A9" t="s">
        <v>12</v>
      </c>
      <c r="C9" t="s">
        <v>26</v>
      </c>
    </row>
    <row r="10" spans="1:13" x14ac:dyDescent="0.25">
      <c r="A10" t="s">
        <v>13</v>
      </c>
    </row>
    <row r="11" spans="1:13" x14ac:dyDescent="0.25">
      <c r="A11" t="s">
        <v>14</v>
      </c>
    </row>
    <row r="12" spans="1:13" x14ac:dyDescent="0.25">
      <c r="A12" t="s">
        <v>15</v>
      </c>
    </row>
    <row r="13" spans="1:13" x14ac:dyDescent="0.25">
      <c r="A13" t="s">
        <v>16</v>
      </c>
    </row>
    <row r="14" spans="1:13" x14ac:dyDescent="0.25">
      <c r="A14" t="s">
        <v>17</v>
      </c>
    </row>
    <row r="15" spans="1:13" x14ac:dyDescent="0.25">
      <c r="A15" t="s">
        <v>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20560-78F4-4F73-9B54-66B4FBA872F9}">
  <dimension ref="A1:T70"/>
  <sheetViews>
    <sheetView workbookViewId="0">
      <selection activeCell="F6" sqref="F6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1</v>
      </c>
      <c r="G2" s="5" t="s">
        <v>61</v>
      </c>
      <c r="H2" s="6">
        <v>0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IF(ISBLANK(F2),0,IF(Damien!F2+H2+J2=Résultats!F2+H2+J2,3,IF(K2=Résultats!K2,1,0)))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3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1</v>
      </c>
      <c r="G3" s="7" t="s">
        <v>52</v>
      </c>
      <c r="H3" s="6">
        <v>2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IF(ISBLANK(F3),0,IF(Damien!F3+H3+J3=Résultats!F3+H3+J3,3,IF(K3=Résultats!K3,1,0)))</f>
        <v>1</v>
      </c>
      <c r="N3" s="1" t="s">
        <v>122</v>
      </c>
      <c r="O3" s="1" t="s">
        <v>36</v>
      </c>
      <c r="P3" s="1">
        <f>IF(Résultats!N2=1,2,0)</f>
        <v>2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2</v>
      </c>
      <c r="G4" s="7" t="s">
        <v>53</v>
      </c>
      <c r="H4" s="6">
        <v>1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IF(ISBLANK(F4),0,IF(Damien!F4+H4+J4=Résultats!F4+H4+J4,3,IF(K4=Résultats!K4,1,0)))</f>
        <v>0</v>
      </c>
      <c r="N4" s="1" t="s">
        <v>123</v>
      </c>
      <c r="O4" s="1" t="s">
        <v>37</v>
      </c>
      <c r="P4" s="1">
        <f>IF(Résultats!N4=1,2,0)</f>
        <v>0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2</v>
      </c>
      <c r="G5" s="7" t="s">
        <v>62</v>
      </c>
      <c r="H5" s="6">
        <v>2</v>
      </c>
      <c r="I5" s="7">
        <f>IF(F5&gt;H5,3,IF(H5&gt;F5,0,IF(ISBLANK(F5),0,IF(H5=F5,1,""))))</f>
        <v>1</v>
      </c>
      <c r="J5" s="7">
        <f t="shared" si="1"/>
        <v>1</v>
      </c>
      <c r="K5" s="11" t="str">
        <f t="shared" si="2"/>
        <v>NUL</v>
      </c>
      <c r="L5" s="7">
        <f>IF(ISBLANK(F5),0,IF(Damien!F5+H5+J5=Résultats!F5+H5+J5,3,IF(K5=Résultats!K5,1,0)))</f>
        <v>1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IF(ISBLANK(F6),0,IF(Damien!F6+H6+J6=Résultats!F6+H6+J6,6,IF(K6=Résultats!K6,2,0)))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IF(ISBLANK(F7),0,IF(Damien!F7+H7+J7=Résultats!F7+H7+J7,3,IF(K7=Résultats!K7,1,0)))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IF(ISBLANK(F8),0,IF(Damien!F8+H8+J8=Résultats!F8+H8+J8,3,IF(K8=Résultats!K8,1,0)))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IF(ISBLANK(F9),0,IF(Damien!F9+H9+J9=Résultats!F9+H9+J9,3,IF(K9=Résultats!K9,1,0)))</f>
        <v>0</v>
      </c>
      <c r="N9" s="1" t="s">
        <v>122</v>
      </c>
      <c r="O9" s="1" t="s">
        <v>39</v>
      </c>
      <c r="P9" s="1">
        <f>IF(Résultats!N8=1,2,0)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IF(ISBLANK(F10),0,IF(Damien!F10+H10+J10=Résultats!F10+H10+J10,3,IF(K10=Résultats!K10,1,0)))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IF(ISBLANK(F11),0,IF(Damien!F11+H11+J11=Résultats!F11+H11+J11,3,IF(K11=Résultats!K11,1,0)))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IF(ISBLANK(F12),0,IF(Damien!F12+H12+J12=Résultats!F12+H12+J12,3,IF(K12=Résultats!K12,1,0)))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IF(ISBLANK(F13),0,IF(Damien!F13+H13+J13=Résultats!F13+H13+J13,3,IF(K13=Résultats!K13,1,0)))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IF(ISBLANK(F14),0,IF(Damien!F14+H14+J14=Résultats!F14+H14+J14,3,IF(K14=Résultats!K14,1,0)))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IF(ISBLANK(F15),0,IF(Damien!F15+H15+J15=Résultats!F15+H15+J15,3,IF(K15=Résultats!K15,1,0)))</f>
        <v>0</v>
      </c>
      <c r="N15" s="1" t="s">
        <v>122</v>
      </c>
      <c r="O15" s="1" t="s">
        <v>54</v>
      </c>
      <c r="P15" s="1">
        <f>IF(Résultats!N17=1,2,0)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IF(ISBLANK(F16),0,IF(Damien!F16+H16+J16=Résultats!F16+H16+J16,3,IF(K16=Résultats!K16,1,0)))</f>
        <v>0</v>
      </c>
      <c r="N16" s="1" t="s">
        <v>123</v>
      </c>
      <c r="O16" s="1" t="s">
        <v>41</v>
      </c>
      <c r="P16" s="1">
        <f>IF(Résultats!N16=1,2,0)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IF(ISBLANK(F17),0,IF(Damien!F17+H17+J17=Résultats!F17+H17+J17,3,IF(K17=Résultats!K17,1,0)))</f>
        <v>0</v>
      </c>
      <c r="N17" s="1" t="s">
        <v>124</v>
      </c>
      <c r="O17" s="1" t="s">
        <v>63</v>
      </c>
      <c r="P17" s="14">
        <f>IF(Résultats!N14=1,2,0)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IF(ISBLANK(F18),0,IF(Damien!F18+H18+J18=Résultats!F18+H18+J18,3,IF(K18=Résultats!K18,1,0)))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IF(ISBLANK(F19),0,IF(Damien!F19+H19+J19=Résultats!F19+H19+J19,3,IF(K19=Résultats!K19,1,0)))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IF(ISBLANK(F20),0,IF(Damien!F20+H20+J20=Résultats!F20+H20+J20,3,IF(K20=Résultats!K20,1,0)))</f>
        <v>0</v>
      </c>
      <c r="N20" s="1" t="s">
        <v>121</v>
      </c>
      <c r="O20" s="1" t="s">
        <v>70</v>
      </c>
      <c r="P20" s="1">
        <f>IF(Résultats!N22=1,2,0)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IF(ISBLANK(F21),0,IF(Damien!F21+H21+J21=Résultats!F21+H21+J21,3,IF(K21=Résultats!K21,1,0)))</f>
        <v>0</v>
      </c>
      <c r="N21" s="1" t="s">
        <v>122</v>
      </c>
      <c r="O21" s="1" t="s">
        <v>42</v>
      </c>
      <c r="P21" s="1">
        <f>IF(Résultats!N20=1,2,0)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IF(ISBLANK(F22),0,IF(Damien!F22+H22+J22=Résultats!F22+H22+J22,3,IF(K22=Résultats!K22,1,0)))</f>
        <v>0</v>
      </c>
      <c r="N22" s="1" t="s">
        <v>123</v>
      </c>
      <c r="O22" s="1" t="s">
        <v>73</v>
      </c>
      <c r="P22" s="1">
        <f>IF(Résultats!N23=1,2,0)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IF(ISBLANK(F23),0,IF(Damien!F23+H23+J23=Résultats!F23+H23+J23,6,IF(K23=Résultats!K23,2,0)))</f>
        <v>0</v>
      </c>
      <c r="N23" s="1" t="s">
        <v>124</v>
      </c>
      <c r="O23" s="1" t="s">
        <v>64</v>
      </c>
      <c r="P23" s="1">
        <f>IF(Résultats!N21=1,2,0)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IF(ISBLANK(F24),0,IF(Damien!F24+H24+J24=Résultats!F24+H24+J24,3,IF(K24=Résultats!K24,1,0)))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IF(ISBLANK(F25),0,IF(Damien!F25+H25+J25=Résultats!F25+H25+J25,3,IF(K25=Résultats!K25,1,0)))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IF(ISBLANK(F26),0,IF(Damien!F26+H26+J26=Résultats!F26+H26+J26,3,IF(K26=Résultats!K26,1,0)))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IF(ISBLANK(F27),0,IF(Damien!F27+H27+J27=Résultats!F27+H27+J27,3,IF(K27=Résultats!K27,1,0)))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IF(ISBLANK(F28),0,IF(Damien!F28+H28+J28=Résultats!F28+H28+J28,3,IF(K28=Résultats!K28,1,0)))</f>
        <v>0</v>
      </c>
      <c r="N28" s="1" t="s">
        <v>123</v>
      </c>
      <c r="O28" s="1" t="s">
        <v>44</v>
      </c>
      <c r="P28" s="1">
        <f>IF(Résultats!N28=1,2,0)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IF(ISBLANK(F29),0,IF(Damien!F29+H29+J29=Résultats!F29+H29+J29,3,IF(K29=Résultats!K29,1,0)))</f>
        <v>0</v>
      </c>
      <c r="N29" s="1" t="s">
        <v>124</v>
      </c>
      <c r="O29" s="1" t="s">
        <v>57</v>
      </c>
      <c r="P29" s="1">
        <f>IF(Résultats!N29=1,2,0)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IF(ISBLANK(F30),0,IF(Damien!F30+H30+J30=Résultats!F30+H30+J30,3,IF(K30=Résultats!K30,1,0)))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IF(ISBLANK(F31),0,IF(Damien!F31+H31+J31=Résultats!F31+H31+J31,3,IF(K31=Résultats!K31,1,0)))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IF(ISBLANK(F32),0,IF(Damien!F32+H32+J32=Résultats!F32+H32+J32,3,IF(K32=Résultats!K32,1,0)))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IF(ISBLANK(F33),0,IF(Damien!F33+H33+J33=Résultats!F33+H33+J33,3,IF(K33=Résultats!K33,1,0)))</f>
        <v>0</v>
      </c>
      <c r="N33" s="1" t="s">
        <v>122</v>
      </c>
      <c r="O33" s="1" t="s">
        <v>66</v>
      </c>
      <c r="P33" s="1">
        <f>IF(Résultats!N33=1,2,0)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IF(ISBLANK(F34),0,IF(Damien!F34+H34+J34=Résultats!F34+H34+J34,3,IF(K34=Résultats!K34,1,0)))</f>
        <v>0</v>
      </c>
      <c r="N34" s="1" t="s">
        <v>123</v>
      </c>
      <c r="O34" s="1" t="s">
        <v>47</v>
      </c>
      <c r="P34" s="1">
        <f>IF(Résultats!N34=1,2,0)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IF(ISBLANK(F35),0,IF(Damien!F35+H35+J35=Résultats!F35+H35+J35,3,IF(K35=Résultats!K35,1,0)))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IF(ISBLANK(F36),0,IF(Damien!F36+H36+J36=Résultats!F36+H36+J36,3,IF(K36=Résultats!K36,1,0)))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IF(ISBLANK(F37),0,IF(Damien!F37+H37+J37=Résultats!F37+H37+J37,3,IF(K37=Résultats!K37,1,0)))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IF(ISBLANK(F38),0,IF(Damien!F38+H38+J38=Résultats!F38+H38+J38,6,IF(K38=Résultats!K38,2,0)))</f>
        <v>0</v>
      </c>
      <c r="N38" s="1" t="s">
        <v>121</v>
      </c>
      <c r="O38" s="1" t="s">
        <v>82</v>
      </c>
      <c r="P38" s="1">
        <f>IF(Résultats!N38=1,2,0)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IF(ISBLANK(F39),0,IF(Damien!F39+H39+J39=Résultats!F39+H39+J39,3,IF(K39=Résultats!K39,1,0)))</f>
        <v>0</v>
      </c>
      <c r="N39" s="1" t="s">
        <v>122</v>
      </c>
      <c r="O39" s="1" t="s">
        <v>59</v>
      </c>
      <c r="P39" s="1">
        <f>IF(Résultats!N41=1,2,0)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IF(ISBLANK(F40),0,IF(Damien!F40+H40+J40=Résultats!F40+H40+J40,3,IF(K40=Résultats!K40,1,0)))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IF(ISBLANK(F41),0,IF(Damien!F41+H41+J41=Résultats!F41+H41+J41,3,IF(K41=Résultats!K41,1,0)))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IF(ISBLANK(F42),0,IF(Damien!F42+H42+J42=Résultats!F42+H42+J42,3,IF(K42=Résultats!K42,1,0)))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IF(ISBLANK(F43),0,IF(Damien!F43+H43+J43=Résultats!F43+H43+J43,3,IF(K43=Résultats!K43,1,0)))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IF(ISBLANK(F44),0,IF(Damien!F44+H44+J44=Résultats!F44+H44+J44,3,IF(K44=Résultats!K44,1,0)))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IF(ISBLANK(F45),0,IF(Damien!F45+H45+J45=Résultats!F45+H45+J45,3,IF(K45=Résultats!K45,1,0)))</f>
        <v>0</v>
      </c>
      <c r="N45" s="1" t="s">
        <v>122</v>
      </c>
      <c r="O45" s="1" t="s">
        <v>72</v>
      </c>
      <c r="P45" s="1">
        <f>IF(Résultats!N44=1,2,0)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IF(ISBLANK(F46),0,IF(Damien!F46+H46+J46=Résultats!F46+H46+J46,3,IF(K46=Résultats!K46,1,0)))</f>
        <v>0</v>
      </c>
      <c r="N46" s="1" t="s">
        <v>123</v>
      </c>
      <c r="O46" s="1" t="s">
        <v>69</v>
      </c>
      <c r="P46" s="1">
        <f>IF(Résultats!N45=1,2,0)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IF(ISBLANK(F47),0,IF(Damien!F47+H47+J47=Résultats!F47+H47+J47,3,IF(K47=Résultats!K47,1,0)))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IF(ISBLANK(F48),0,IF(Damien!F48+H48+J48=Résultats!F48+H48+J48,3,IF(K48=Résultats!K48,1,0)))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IF(ISBLANK(F49),0,IF(Damien!F49+H49+J49=Résultats!F49+H49+J49,3,IF(K49=Résultats!K49,1,0)))</f>
        <v>0</v>
      </c>
      <c r="N49" s="15" t="s">
        <v>132</v>
      </c>
      <c r="O49" s="16"/>
      <c r="P49" s="17"/>
      <c r="R49" s="15" t="s">
        <v>144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IF(ISBLANK(F51),0,IF(Damien!F51+H51+J51=Résultats!F51+H51+J51,5,IF(K51=Résultats!K51,3,0)))</f>
        <v>0</v>
      </c>
      <c r="N51" s="15" t="s">
        <v>133</v>
      </c>
      <c r="O51" s="16"/>
      <c r="P51" s="17"/>
      <c r="R51" s="15" t="s">
        <v>135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IF(ISBLANK(F52),0,IF(Damien!F52+H52+J52=Résultats!F52+H52+J52,5,IF(K52=Résultats!K52,3,0)))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IF(ISBLANK(F53),0,IF(Damien!F53+H53+J53=Résultats!F53+H53+J53,5,IF(K53=Résultats!K53,3,0)))</f>
        <v>0</v>
      </c>
      <c r="N53" s="15" t="s">
        <v>134</v>
      </c>
      <c r="O53" s="16"/>
      <c r="P53" s="17"/>
      <c r="R53" s="15" t="s">
        <v>45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IF(ISBLANK(F54),0,IF(Damien!F54+H54+J54=Résultats!F54+H54+J54,5,IF(K54=Résultats!K54,3,0)))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IF(ISBLANK(F55),0,IF(Damien!F55+H55+J55=Résultats!F55+H55+J55,5,IF(K55=Résultats!K55,3,0)))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IF(ISBLANK(F56),0,IF(Damien!F56+H56+J56=Résultats!F56+H56+J56,5,IF(K56=Résultats!K56,3,0)))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IF(ISBLANK(F57),0,IF(Damien!F57+H57+J57=Résultats!F57+H57+J57,5,IF(K57=Résultats!K57,3,0)))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IF(ISBLANK(F58),0,IF(Damien!F58+H58+J58=Résultats!F58+H58+J58,5,IF(K58=Résultats!K58,3,0)))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IF(ISBLANK(F60),0,IF(Damien!F60+H60+J60=Résultats!F60+H60+J60,7,IF(K60=Résultats!K60,5,0)))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IF(ISBLANK(F61),0,IF(Damien!F61+H61+J61=Résultats!F61+H61+J61,7,IF(K61=Résultats!K61,5,0)))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IF(ISBLANK(F62),0,IF(Damien!F62+H62+J62=Résultats!F62+H62+J62,7,IF(K62=Résultats!K62,5,0)))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IF(ISBLANK(F63),0,IF(Damien!F63+H63+J63=Résultats!F63+H63+J63,7,IF(K63=Résultats!K63,5,0)))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IF(ISBLANK(F65),0,IF(Damien!F65+H65+J65=Résultats!F65+H65+J65,9,IF(K65=Résultats!K65,7,0)))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IF(ISBLANK(F66),0,IF(Damien!F66+H66+J66=Résultats!F66+H66+J66,9,IF(K66=Résultats!K66,7,0)))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IF(ISBLANK(F68),0,IF(Damien!F68+H68+J68=Résultats!F68+H68+J68,10,IF(K68=Résultats!K68,8,0)))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IF(ISBLANK(F70),0,IF(Damien!F70+H70+J70=Résultats!F70+H70+J70,11,IF(K70=Résultats!K70,9,0)))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9BCC126-C5D7-477D-92F2-3E5760BABD38}">
          <x14:formula1>
            <xm:f>Calculs!$D$1:$D$8</xm:f>
          </x14:formula1>
          <xm:sqref>D2:D9 D12:D49</xm:sqref>
        </x14:dataValidation>
        <x14:dataValidation type="list" allowBlank="1" showInputMessage="1" showErrorMessage="1" xr:uid="{29E2A20F-7276-4581-96BD-34F4F02F51EC}">
          <x14:formula1>
            <xm:f>Calculs!$C$1:$C$9</xm:f>
          </x14:formula1>
          <xm:sqref>B2:B49</xm:sqref>
        </x14:dataValidation>
        <x14:dataValidation type="list" allowBlank="1" showInputMessage="1" showErrorMessage="1" xr:uid="{64DCC00E-08A6-41CB-8A34-6885DE7103A3}">
          <x14:formula1>
            <xm:f>Calculs!$A$1:$A$15</xm:f>
          </x14:formula1>
          <xm:sqref>A2:A49</xm:sqref>
        </x14:dataValidation>
        <x14:dataValidation type="list" allowBlank="1" showInputMessage="1" showErrorMessage="1" xr:uid="{1C4E5B39-AD55-41D9-98B8-D83E51D89346}">
          <x14:formula1>
            <xm:f>'C:\Users\limou\Documents\Prono coupe du monde 2018\[Poule+buteur+best.xlsx]Calcul'!#REF!</xm:f>
          </x14:formula1>
          <xm:sqref>O8:O11 O44:O47 O38:O41 O26:O29 O32:O35</xm:sqref>
        </x14:dataValidation>
        <x14:dataValidation type="list" allowBlank="1" showInputMessage="1" showErrorMessage="1" xr:uid="{C9B5548F-CFC5-4DF4-964C-7FBF5821C2DE}">
          <x14:formula1>
            <xm:f>'C:\Users\limou\Documents\Prono coupe du monde 2018\poule\[Poule+buteur+best Antoine Limou.xlsx]Calcul'!#REF!</xm:f>
          </x14:formula1>
          <xm:sqref>O14:O17 O20:O23 O2:O5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5B7B-F34E-4DED-AA0D-9FCDD1EB3583}">
  <dimension ref="A1:T70"/>
  <sheetViews>
    <sheetView workbookViewId="0">
      <selection activeCell="F6" sqref="F6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1</v>
      </c>
      <c r="G2" s="5" t="s">
        <v>61</v>
      </c>
      <c r="H2" s="6">
        <v>0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IF(ISBLANK(F2),0,IF(Fouéré!F2+H2+J2=Résultats!F2+H2+J2,3,IF(K2=Résultats!K2,1,0)))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4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0</v>
      </c>
      <c r="G3" s="7" t="s">
        <v>52</v>
      </c>
      <c r="H3" s="6">
        <v>2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IF(ISBLANK(F3),0,IF(Fouéré!F3+H3+J3=Résultats!F3+H3+J3,3,IF(K3=Résultats!K3,1,0)))</f>
        <v>3</v>
      </c>
      <c r="N3" s="1" t="s">
        <v>122</v>
      </c>
      <c r="O3" s="1" t="s">
        <v>37</v>
      </c>
      <c r="P3" s="1">
        <f>IF(Résultats!N4=1,2,0)</f>
        <v>0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3</v>
      </c>
      <c r="G4" s="7" t="s">
        <v>53</v>
      </c>
      <c r="H4" s="6">
        <v>0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IF(ISBLANK(F4),0,IF(Fouéré!F4+H4+J4=Résultats!F4+H4+J4,3,IF(K4=Résultats!K4,1,0)))</f>
        <v>0</v>
      </c>
      <c r="N4" s="1" t="s">
        <v>123</v>
      </c>
      <c r="O4" s="1" t="s">
        <v>36</v>
      </c>
      <c r="P4" s="1">
        <f>IF(Résultats!N2=1,2,0)</f>
        <v>2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1</v>
      </c>
      <c r="G5" s="7" t="s">
        <v>62</v>
      </c>
      <c r="H5" s="6">
        <v>0</v>
      </c>
      <c r="I5" s="7">
        <f>IF(F5&gt;H5,3,IF(H5&gt;F5,0,IF(ISBLANK(F5),0,IF(H5=F5,1,""))))</f>
        <v>3</v>
      </c>
      <c r="J5" s="7">
        <f t="shared" si="1"/>
        <v>0</v>
      </c>
      <c r="K5" s="11" t="str">
        <f t="shared" si="2"/>
        <v>DOM</v>
      </c>
      <c r="L5" s="7">
        <f>IF(ISBLANK(F5),0,IF(Fouéré!F5+H5+J5=Résultats!F5+H5+J5,3,IF(K5=Résultats!K5,1,0)))</f>
        <v>0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IF(ISBLANK(F6),0,IF(Fouéré!F6+H6+J6=Résultats!F6+H6+J6,6,IF(K6=Résultats!K6,2,0)))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IF(ISBLANK(F7),0,IF(Fouéré!F7+H7+J7=Résultats!F7+H7+J7,3,IF(K7=Résultats!K7,1,0)))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IF(ISBLANK(F8),0,IF(Fouéré!F8+H8+J8=Résultats!F8+H8+J8,3,IF(K8=Résultats!K8,1,0)))</f>
        <v>0</v>
      </c>
      <c r="N8" s="1" t="s">
        <v>121</v>
      </c>
      <c r="O8" s="1" t="s">
        <v>39</v>
      </c>
      <c r="P8" s="14">
        <f>IF(Résultats!N8=1,2,0)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IF(ISBLANK(F9),0,IF(Fouéré!F9+H9+J9=Résultats!F9+H9+J9,3,IF(K9=Résultats!K9,1,0)))</f>
        <v>0</v>
      </c>
      <c r="N9" s="1" t="s">
        <v>122</v>
      </c>
      <c r="O9" s="1" t="s">
        <v>62</v>
      </c>
      <c r="P9" s="1">
        <f>IF(Résultats!N9=1,2,0)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IF(ISBLANK(F10),0,IF(Fouéré!F10+H10+J10=Résultats!F10+H10+J10,3,IF(K10=Résultats!K10,1,0)))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IF(ISBLANK(F11),0,IF(Fouéré!F11+H11+J11=Résultats!F11+H11+J11,3,IF(K11=Résultats!K11,1,0)))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IF(ISBLANK(F12),0,IF(Fouéré!F12+H12+J12=Résultats!F12+H12+J12,3,IF(K12=Résultats!K12,1,0)))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IF(ISBLANK(F13),0,IF(Fouéré!F13+H13+J13=Résultats!F13+H13+J13,3,IF(K13=Résultats!K13,1,0)))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IF(ISBLANK(F14),0,IF(Fouéré!F14+H14+J14=Résultats!F14+H14+J14,3,IF(K14=Résultats!K14,1,0)))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IF(ISBLANK(F15),0,IF(Fouéré!F15+H15+J15=Résultats!F15+H15+J15,3,IF(K15=Résultats!K15,1,0)))</f>
        <v>0</v>
      </c>
      <c r="N15" s="1" t="s">
        <v>122</v>
      </c>
      <c r="O15" s="1" t="s">
        <v>41</v>
      </c>
      <c r="P15" s="1">
        <f>IF(Résultats!N16=1,2,0)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IF(ISBLANK(F16),0,IF(Fouéré!F16+H16+J16=Résultats!F16+H16+J16,3,IF(K16=Résultats!K16,1,0)))</f>
        <v>0</v>
      </c>
      <c r="N16" s="1" t="s">
        <v>123</v>
      </c>
      <c r="O16" s="1" t="s">
        <v>54</v>
      </c>
      <c r="P16" s="1">
        <f>IF(Résultats!N17=1,2,0)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IF(ISBLANK(F17),0,IF(Fouéré!F17+H17+J17=Résultats!F17+H17+J17,3,IF(K17=Résultats!K17,1,0)))</f>
        <v>0</v>
      </c>
      <c r="N17" s="1" t="s">
        <v>124</v>
      </c>
      <c r="O17" s="1" t="s">
        <v>63</v>
      </c>
      <c r="P17" s="14">
        <f>IF(Résultats!N15=1,2,0)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IF(ISBLANK(F18),0,IF(Fouéré!F18+H18+J18=Résultats!F18+H18+J18,3,IF(K18=Résultats!K18,1,0)))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IF(ISBLANK(F19),0,IF(Fouéré!F19+H19+J19=Résultats!F19+H19+J19,3,IF(K19=Résultats!K19,1,0)))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IF(ISBLANK(F20),0,IF(Fouéré!F20+H20+J20=Résultats!F20+H20+J20,3,IF(K20=Résultats!K20,1,0)))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IF(ISBLANK(F21),0,IF(Fouéré!F21+H21+J21=Résultats!F21+H21+J21,3,IF(K21=Résultats!K21,1,0)))</f>
        <v>0</v>
      </c>
      <c r="N21" s="1" t="s">
        <v>122</v>
      </c>
      <c r="O21" s="1" t="s">
        <v>70</v>
      </c>
      <c r="P21" s="1">
        <f>IF(Résultats!N22=1,2,0)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IF(ISBLANK(F22),0,IF(Fouéré!F22+H22+J22=Résultats!F22+H22+J22,3,IF(K22=Résultats!K22,1,0)))</f>
        <v>0</v>
      </c>
      <c r="N22" s="1" t="s">
        <v>123</v>
      </c>
      <c r="O22" s="1" t="s">
        <v>73</v>
      </c>
      <c r="P22" s="1">
        <f>IF(Résultats!N23=1,2,0)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IF(ISBLANK(F23),0,IF(Fouéré!F23+H23+J23=Résultats!F23+H23+J23,6,IF(K23=Résultats!K23,2,0)))</f>
        <v>0</v>
      </c>
      <c r="N23" s="1" t="s">
        <v>124</v>
      </c>
      <c r="O23" s="1" t="s">
        <v>64</v>
      </c>
      <c r="P23" s="1">
        <f>IF(Résultats!N21=1,2,0)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IF(ISBLANK(F24),0,IF(Fouéré!F24+H24+J24=Résultats!F24+H24+J24,3,IF(K24=Résultats!K24,1,0)))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IF(ISBLANK(F25),0,IF(Fouéré!F25+H25+J25=Résultats!F25+H25+J25,3,IF(K25=Résultats!K25,1,0)))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IF(ISBLANK(F26),0,IF(Fouéré!F26+H26+J26=Résultats!F26+H26+J26,3,IF(K26=Résultats!K26,1,0)))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IF(ISBLANK(F27),0,IF(Fouéré!F27+H27+J27=Résultats!F27+H27+J27,3,IF(K27=Résultats!K27,1,0)))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IF(ISBLANK(F28),0,IF(Fouéré!F28+H28+J28=Résultats!F28+H28+J28,3,IF(K28=Résultats!K28,1,0)))</f>
        <v>0</v>
      </c>
      <c r="N28" s="1" t="s">
        <v>123</v>
      </c>
      <c r="O28" s="1" t="s">
        <v>57</v>
      </c>
      <c r="P28" s="1">
        <f>IF(Résultats!N29=1,2,0)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IF(ISBLANK(F29),0,IF(Fouéré!F29+H29+J29=Résultats!F29+H29+J29,3,IF(K29=Résultats!K29,1,0)))</f>
        <v>0</v>
      </c>
      <c r="N29" s="1" t="s">
        <v>124</v>
      </c>
      <c r="O29" s="1" t="s">
        <v>44</v>
      </c>
      <c r="P29" s="1">
        <f>IF(Résultats!N28=1,2,0)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IF(ISBLANK(F30),0,IF(Fouéré!F30+H30+J30=Résultats!F30+H30+J30,3,IF(K30=Résultats!K30,1,0)))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IF(ISBLANK(F31),0,IF(Fouéré!F31+H31+J31=Résultats!F31+H31+J31,3,IF(K31=Résultats!K31,1,0)))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IF(ISBLANK(F32),0,IF(Fouéré!F32+H32+J32=Résultats!F32+H32+J32,3,IF(K32=Résultats!K32,1,0)))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IF(ISBLANK(F33),0,IF(Fouéré!F33+H33+J33=Résultats!F33+H33+J33,3,IF(K33=Résultats!K33,1,0)))</f>
        <v>0</v>
      </c>
      <c r="N33" s="1" t="s">
        <v>122</v>
      </c>
      <c r="O33" s="1" t="s">
        <v>66</v>
      </c>
      <c r="P33" s="1">
        <f>IF(Résultats!N33=1,2,0)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IF(ISBLANK(F34),0,IF(Fouéré!F34+H34+J34=Résultats!F34+H34+J34,3,IF(K34=Résultats!K34,1,0)))</f>
        <v>0</v>
      </c>
      <c r="N34" s="1" t="s">
        <v>123</v>
      </c>
      <c r="O34" s="1" t="s">
        <v>47</v>
      </c>
      <c r="P34" s="1">
        <f>IF(Résultats!N34=1,2,0)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IF(ISBLANK(F35),0,IF(Fouéré!F35+H35+J35=Résultats!F35+H35+J35,3,IF(K35=Résultats!K35,1,0)))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IF(ISBLANK(F36),0,IF(Fouéré!F36+H36+J36=Résultats!F36+H36+J36,3,IF(K36=Résultats!K36,1,0)))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IF(ISBLANK(F37),0,IF(Fouéré!F37+H37+J37=Résultats!F37+H37+J37,3,IF(K37=Résultats!K37,1,0)))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IF(ISBLANK(F38),0,IF(Fouéré!F38+H38+J38=Résultats!F38+H38+J38,6,IF(K38=Résultats!K38,2,0)))</f>
        <v>0</v>
      </c>
      <c r="N38" s="1" t="s">
        <v>121</v>
      </c>
      <c r="O38" s="1" t="s">
        <v>82</v>
      </c>
      <c r="P38" s="1">
        <f>IF(Résultats!N38=1,2,0)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IF(ISBLANK(F39),0,IF(Fouéré!F39+H39+J39=Résultats!F39+H39+J39,3,IF(K39=Résultats!K39,1,0)))</f>
        <v>0</v>
      </c>
      <c r="N39" s="1" t="s">
        <v>122</v>
      </c>
      <c r="O39" s="1" t="s">
        <v>59</v>
      </c>
      <c r="P39" s="1">
        <f>IF(Résultats!N41=1,2,0)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IF(ISBLANK(F40),0,IF(Fouéré!F40+H40+J40=Résultats!F40+H40+J40,3,IF(K40=Résultats!K40,1,0)))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IF(ISBLANK(F41),0,IF(Fouéré!F41+H41+J41=Résultats!F41+H41+J41,3,IF(K41=Résultats!K41,1,0)))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IF(ISBLANK(F42),0,IF(Fouéré!F42+H42+J42=Résultats!F42+H42+J42,3,IF(K42=Résultats!K42,1,0)))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IF(ISBLANK(F43),0,IF(Fouéré!F43+H43+J43=Résultats!F43+H43+J43,3,IF(K43=Résultats!K43,1,0)))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IF(ISBLANK(F44),0,IF(Fouéré!F44+H44+J44=Résultats!F44+H44+J44,3,IF(K44=Résultats!K44,1,0)))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IF(ISBLANK(F45),0,IF(Fouéré!F45+H45+J45=Résultats!F45+H45+J45,3,IF(K45=Résultats!K45,1,0)))</f>
        <v>0</v>
      </c>
      <c r="N45" s="1" t="s">
        <v>122</v>
      </c>
      <c r="O45" s="1" t="s">
        <v>69</v>
      </c>
      <c r="P45" s="1">
        <f>IF(Résultats!N45=1,2,0)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IF(ISBLANK(F46),0,IF(Fouéré!F46+H46+J46=Résultats!F46+H46+J46,3,IF(K46=Résultats!K46,1,0)))</f>
        <v>0</v>
      </c>
      <c r="N46" s="1" t="s">
        <v>123</v>
      </c>
      <c r="O46" s="1" t="s">
        <v>72</v>
      </c>
      <c r="P46" s="1">
        <f>IF(Résultats!N44=1,2,0)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IF(ISBLANK(F47),0,IF(Fouéré!F47+H47+J47=Résultats!F47+H47+J47,3,IF(K47=Résultats!K47,1,0)))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IF(ISBLANK(F48),0,IF(Fouéré!F48+H48+J48=Résultats!F48+H48+J48,3,IF(K48=Résultats!K48,1,0)))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IF(ISBLANK(F49),0,IF(Fouéré!F49+H49+J49=Résultats!F49+H49+J49,3,IF(K49=Résultats!K49,1,0)))</f>
        <v>0</v>
      </c>
      <c r="N49" s="15" t="s">
        <v>132</v>
      </c>
      <c r="O49" s="16"/>
      <c r="P49" s="17"/>
      <c r="R49" s="15" t="s">
        <v>143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IF(ISBLANK(F51),0,IF(Fouéré!F51+H51+J51=Résultats!F51+H51+J51,5,IF(K51=Résultats!K51,3,0)))</f>
        <v>0</v>
      </c>
      <c r="N51" s="15" t="s">
        <v>133</v>
      </c>
      <c r="O51" s="16"/>
      <c r="P51" s="17"/>
      <c r="R51" s="15" t="s">
        <v>143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IF(ISBLANK(F52),0,IF(Fouéré!F52+H52+J52=Résultats!F52+H52+J52,5,IF(K52=Résultats!K52,3,0)))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IF(ISBLANK(F53),0,IF(Fouéré!F53+H53+J53=Résultats!F53+H53+J53,5,IF(K53=Résultats!K53,3,0)))</f>
        <v>0</v>
      </c>
      <c r="N53" s="15" t="s">
        <v>134</v>
      </c>
      <c r="O53" s="16"/>
      <c r="P53" s="17"/>
      <c r="R53" s="15" t="s">
        <v>40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IF(ISBLANK(F54),0,IF(Fouéré!F54+H54+J54=Résultats!F54+H54+J54,5,IF(K54=Résultats!K54,3,0)))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IF(ISBLANK(F55),0,IF(Fouéré!F55+H55+J55=Résultats!F55+H55+J55,5,IF(K55=Résultats!K55,3,0)))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IF(ISBLANK(F56),0,IF(Fouéré!F56+H56+J56=Résultats!F56+H56+J56,5,IF(K56=Résultats!K56,3,0)))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IF(ISBLANK(F57),0,IF(Fouéré!F57+H57+J57=Résultats!F57+H57+J57,5,IF(K57=Résultats!K57,3,0)))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IF(ISBLANK(F58),0,IF(Fouéré!F58+H58+J58=Résultats!F58+H58+J58,5,IF(K58=Résultats!K58,3,0)))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IF(ISBLANK(F60),0,IF(Fouéré!F60+H60+J60=Résultats!F60+H60+J60,7,IF(K60=Résultats!K60,5,0)))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IF(ISBLANK(F61),0,IF(Fouéré!F61+H61+J61=Résultats!F61+H61+J61,7,IF(K61=Résultats!K61,5,0)))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IF(ISBLANK(F62),0,IF(Fouéré!F62+H62+J62=Résultats!F62+H62+J62,7,IF(K62=Résultats!K62,5,0)))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IF(ISBLANK(F63),0,IF(Fouéré!F63+H63+J63=Résultats!F63+H63+J63,7,IF(K63=Résultats!K63,5,0)))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IF(ISBLANK(F65),0,IF(Fouéré!F65+H65+J65=Résultats!F65+H65+J65,9,IF(K65=Résultats!K65,7,0)))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IF(ISBLANK(F66),0,IF(Fouéré!F66+H66+J66=Résultats!F66+H66+J66,9,IF(K66=Résultats!K66,7,0)))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IF(ISBLANK(F68),0,IF(Fouéré!F68+H68+J68=Résultats!F68+H68+J68,10,IF(K68=Résultats!K68,8,0)))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IF(ISBLANK(F70),0,IF(Fouéré!F70+H70+J70=Résultats!F70+H70+J70,11,IF(K70=Résultats!K70,9,0)))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43287A4-9422-42F8-9AB6-8653FD0312DF}">
          <x14:formula1>
            <xm:f>'C:\Users\limou\Documents\Prono coupe du monde 2018\[Poule+buteur+best.xlsx]Calcul'!#REF!</xm:f>
          </x14:formula1>
          <xm:sqref>O2:O5 O32:O35 O38:O41 O20:O23</xm:sqref>
        </x14:dataValidation>
        <x14:dataValidation type="list" allowBlank="1" showInputMessage="1" showErrorMessage="1" xr:uid="{904A10D5-8E3F-4694-A428-CD0EE9595D09}">
          <x14:formula1>
            <xm:f>Calculs!$A$1:$A$15</xm:f>
          </x14:formula1>
          <xm:sqref>A2:A49</xm:sqref>
        </x14:dataValidation>
        <x14:dataValidation type="list" allowBlank="1" showInputMessage="1" showErrorMessage="1" xr:uid="{84DEECD9-4685-4273-AD77-BC71995FB2E0}">
          <x14:formula1>
            <xm:f>Calculs!$C$1:$C$9</xm:f>
          </x14:formula1>
          <xm:sqref>B2:B49</xm:sqref>
        </x14:dataValidation>
        <x14:dataValidation type="list" allowBlank="1" showInputMessage="1" showErrorMessage="1" xr:uid="{4B241FD6-4932-47E4-A301-D530682AFBF5}">
          <x14:formula1>
            <xm:f>Calculs!$D$1:$D$8</xm:f>
          </x14:formula1>
          <xm:sqref>D2:D9 D12:D49</xm:sqref>
        </x14:dataValidation>
        <x14:dataValidation type="list" allowBlank="1" showInputMessage="1" showErrorMessage="1" xr:uid="{2213268F-56C1-4439-9DDC-76854F44763F}">
          <x14:formula1>
            <xm:f>'C:\Users\limou\Documents\Prono coupe du monde 2018\poule\[Poule+buteur+best Fouéré.xlsx]Calcul'!#REF!</xm:f>
          </x14:formula1>
          <xm:sqref>O8:O11 O44:O47 O26:O29 O14:O17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C64CD-CCD4-43CD-B273-6462F4FA9436}">
  <dimension ref="A1:T70"/>
  <sheetViews>
    <sheetView workbookViewId="0">
      <selection activeCell="F6" sqref="F6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2</v>
      </c>
      <c r="G2" s="5" t="s">
        <v>61</v>
      </c>
      <c r="H2" s="6">
        <v>0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IF(ISBLANK(F2),0,IF(Chirac!F2+H2+J2=Résultats!F2+H2+J2,3,IF(K2=Résultats!K2,1,0)))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4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0</v>
      </c>
      <c r="G3" s="7" t="s">
        <v>52</v>
      </c>
      <c r="H3" s="6">
        <v>3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IF(ISBLANK(F3),0,IF(Chirac!F3+H3+J3=Résultats!F3+H3+J3,3,IF(K3=Résultats!K3,1,0)))</f>
        <v>3</v>
      </c>
      <c r="N3" s="1" t="s">
        <v>122</v>
      </c>
      <c r="O3" s="1" t="s">
        <v>36</v>
      </c>
      <c r="P3" s="1">
        <f>IF(Résultats!N2=1,2,0)</f>
        <v>2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2</v>
      </c>
      <c r="G4" s="7" t="s">
        <v>53</v>
      </c>
      <c r="H4" s="6">
        <v>0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IF(ISBLANK(F4),0,IF(Chirac!F4+H4+J4=Résultats!F4+H4+J4,3,IF(K4=Résultats!K4,1,0)))</f>
        <v>0</v>
      </c>
      <c r="N4" s="1" t="s">
        <v>123</v>
      </c>
      <c r="O4" s="1" t="s">
        <v>37</v>
      </c>
      <c r="P4" s="1">
        <f>IF(Résultats!N4=1,2,0)</f>
        <v>0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2</v>
      </c>
      <c r="G5" s="7" t="s">
        <v>62</v>
      </c>
      <c r="H5" s="6">
        <v>1</v>
      </c>
      <c r="I5" s="7">
        <f>IF(F5&gt;H5,3,IF(H5&gt;F5,0,IF(ISBLANK(F5),0,IF(H5=F5,1,""))))</f>
        <v>3</v>
      </c>
      <c r="J5" s="7">
        <f t="shared" si="1"/>
        <v>0</v>
      </c>
      <c r="K5" s="11" t="str">
        <f t="shared" si="2"/>
        <v>DOM</v>
      </c>
      <c r="L5" s="7">
        <f>IF(ISBLANK(F5),0,IF(Chirac!F5+H5+J5=Résultats!F5+H5+J5,3,IF(K5=Résultats!K5,1,0)))</f>
        <v>0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IF(ISBLANK(F6),0,IF(Chirac!F6+H6+J6=Résultats!F6+H6+J6,6,IF(K6=Résultats!K6,2,0)))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IF(ISBLANK(F7),0,IF(Chirac!F7+H7+J7=Résultats!F7+H7+J7,3,IF(K7=Résultats!K7,1,0)))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IF(ISBLANK(F8),0,IF(Chirac!F8+H8+J8=Résultats!F8+H8+J8,3,IF(K8=Résultats!K8,1,0)))</f>
        <v>0</v>
      </c>
      <c r="N8" s="1" t="s">
        <v>121</v>
      </c>
      <c r="O8" s="1" t="s">
        <v>39</v>
      </c>
      <c r="P8" s="14">
        <f>IF(Résultats!N8=1,2,0)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IF(ISBLANK(F9),0,IF(Chirac!F9+H9+J9=Résultats!F9+H9+J9,3,IF(K9=Résultats!K9,1,0)))</f>
        <v>0</v>
      </c>
      <c r="N9" s="1" t="s">
        <v>122</v>
      </c>
      <c r="O9" s="1" t="s">
        <v>62</v>
      </c>
      <c r="P9" s="1">
        <f>IF(Résultats!N9=1,2,0)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IF(ISBLANK(F10),0,IF(Chirac!F10+H10+J10=Résultats!F10+H10+J10,3,IF(K10=Résultats!K10,1,0)))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IF(ISBLANK(F11),0,IF(Chirac!F11+H11+J11=Résultats!F11+H11+J11,3,IF(K11=Résultats!K11,1,0)))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IF(ISBLANK(F12),0,IF(Chirac!F12+H12+J12=Résultats!F12+H12+J12,3,IF(K12=Résultats!K12,1,0)))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IF(ISBLANK(F13),0,IF(Chirac!F13+H13+J13=Résultats!F13+H13+J13,3,IF(K13=Résultats!K13,1,0)))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IF(ISBLANK(F14),0,IF(Chirac!F14+H14+J14=Résultats!F14+H14+J14,3,IF(K14=Résultats!K14,1,0)))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IF(ISBLANK(F15),0,IF(Chirac!F15+H15+J15=Résultats!F15+H15+J15,3,IF(K15=Résultats!K15,1,0)))</f>
        <v>0</v>
      </c>
      <c r="N15" s="1" t="s">
        <v>122</v>
      </c>
      <c r="O15" s="1" t="s">
        <v>41</v>
      </c>
      <c r="P15" s="1">
        <f>IF(Résultats!N16=1,2,0)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IF(ISBLANK(F16),0,IF(Chirac!F16+H16+J16=Résultats!F16+H16+J16,3,IF(K16=Résultats!K16,1,0)))</f>
        <v>0</v>
      </c>
      <c r="N16" s="1" t="s">
        <v>123</v>
      </c>
      <c r="O16" s="1" t="s">
        <v>54</v>
      </c>
      <c r="P16" s="1">
        <f>IF(Résultats!N17=1,2,0)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IF(ISBLANK(F17),0,IF(Chirac!F17+H17+J17=Résultats!F17+H17+J17,3,IF(K17=Résultats!K17,1,0)))</f>
        <v>0</v>
      </c>
      <c r="N17" s="1" t="s">
        <v>124</v>
      </c>
      <c r="O17" s="1" t="s">
        <v>63</v>
      </c>
      <c r="P17" s="14">
        <f>IF(Résultats!N15=1,2,0)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IF(ISBLANK(F18),0,IF(Chirac!F18+H18+J18=Résultats!F18+H18+J18,3,IF(K18=Résultats!K18,1,0)))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IF(ISBLANK(F19),0,IF(Chirac!F19+H19+J19=Résultats!F19+H19+J19,3,IF(K19=Résultats!K19,1,0)))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IF(ISBLANK(F20),0,IF(Chirac!F20+H20+J20=Résultats!F20+H20+J20,3,IF(K20=Résultats!K20,1,0)))</f>
        <v>0</v>
      </c>
      <c r="N20" s="1" t="s">
        <v>121</v>
      </c>
      <c r="O20" s="1" t="s">
        <v>70</v>
      </c>
      <c r="P20" s="1">
        <f>IF(Résultats!N22=1,2,0)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IF(ISBLANK(F21),0,IF(Chirac!F21+H21+J21=Résultats!F21+H21+J21,3,IF(K21=Résultats!K21,1,0)))</f>
        <v>0</v>
      </c>
      <c r="N21" s="1" t="s">
        <v>122</v>
      </c>
      <c r="O21" s="1" t="s">
        <v>42</v>
      </c>
      <c r="P21" s="1">
        <f>IF(Résultats!N20=1,2,0)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IF(ISBLANK(F22),0,IF(Chirac!F22+H22+J22=Résultats!F22+H22+J22,3,IF(K22=Résultats!K22,1,0)))</f>
        <v>0</v>
      </c>
      <c r="N22" s="1" t="s">
        <v>123</v>
      </c>
      <c r="O22" s="1" t="s">
        <v>73</v>
      </c>
      <c r="P22" s="1">
        <f>IF(Résultats!N23=1,2,0)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IF(ISBLANK(F23),0,IF(Chirac!F23+H23+J23=Résultats!F23+H23+J23,6,IF(K23=Résultats!K23,2,0)))</f>
        <v>0</v>
      </c>
      <c r="N23" s="1" t="s">
        <v>124</v>
      </c>
      <c r="O23" s="1" t="s">
        <v>64</v>
      </c>
      <c r="P23" s="1">
        <f>IF(Résultats!N21=1,2,0)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IF(ISBLANK(F24),0,IF(Chirac!F24+H24+J24=Résultats!F24+H24+J24,3,IF(K24=Résultats!K24,1,0)))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IF(ISBLANK(F25),0,IF(Chirac!F25+H25+J25=Résultats!F25+H25+J25,3,IF(K25=Résultats!K25,1,0)))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IF(ISBLANK(F26),0,IF(Chirac!F26+H26+J26=Résultats!F26+H26+J26,3,IF(K26=Résultats!K26,1,0)))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IF(ISBLANK(F27),0,IF(Chirac!F27+H27+J27=Résultats!F27+H27+J27,3,IF(K27=Résultats!K27,1,0)))</f>
        <v>0</v>
      </c>
      <c r="N27" s="1" t="s">
        <v>122</v>
      </c>
      <c r="O27" s="1" t="s">
        <v>44</v>
      </c>
      <c r="P27" s="1">
        <f>IF(Résultats!N28=1,2,0)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IF(ISBLANK(F28),0,IF(Chirac!F28+H28+J28=Résultats!F28+H28+J28,3,IF(K28=Résultats!K28,1,0)))</f>
        <v>0</v>
      </c>
      <c r="N28" s="1" t="s">
        <v>123</v>
      </c>
      <c r="O28" s="1" t="s">
        <v>57</v>
      </c>
      <c r="P28" s="1">
        <f>IF(Résultats!N29=1,2,0)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IF(ISBLANK(F29),0,IF(Chirac!F29+H29+J29=Résultats!F29+H29+J29,3,IF(K29=Résultats!K29,1,0)))</f>
        <v>0</v>
      </c>
      <c r="N29" s="1" t="s">
        <v>124</v>
      </c>
      <c r="O29" s="1" t="s">
        <v>65</v>
      </c>
      <c r="P29" s="1">
        <f>IF(Résultats!N27=1,2,0)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IF(ISBLANK(F30),0,IF(Chirac!F30+H30+J30=Résultats!F30+H30+J30,3,IF(K30=Résultats!K30,1,0)))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IF(ISBLANK(F31),0,IF(Chirac!F31+H31+J31=Résultats!F31+H31+J31,3,IF(K31=Résultats!K31,1,0)))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IF(ISBLANK(F32),0,IF(Chirac!F32+H32+J32=Résultats!F32+H32+J32,3,IF(K32=Résultats!K32,1,0)))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IF(ISBLANK(F33),0,IF(Chirac!F33+H33+J33=Résultats!F33+H33+J33,3,IF(K33=Résultats!K33,1,0)))</f>
        <v>0</v>
      </c>
      <c r="N33" s="1" t="s">
        <v>122</v>
      </c>
      <c r="O33" s="1" t="s">
        <v>66</v>
      </c>
      <c r="P33" s="1">
        <f>IF(Résultats!N33=1,2,0)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IF(ISBLANK(F34),0,IF(Chirac!F34+H34+J34=Résultats!F34+H34+J34,3,IF(K34=Résultats!K34,1,0)))</f>
        <v>0</v>
      </c>
      <c r="N34" s="1" t="s">
        <v>123</v>
      </c>
      <c r="O34" s="1" t="s">
        <v>47</v>
      </c>
      <c r="P34" s="1">
        <f>IF(Résultats!N34=1,2,0)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IF(ISBLANK(F35),0,IF(Chirac!F35+H35+J35=Résultats!F35+H35+J35,3,IF(K35=Résultats!K35,1,0)))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IF(ISBLANK(F36),0,IF(Chirac!F36+H36+J36=Résultats!F36+H36+J36,3,IF(K36=Résultats!K36,1,0)))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IF(ISBLANK(F37),0,IF(Chirac!F37+H37+J37=Résultats!F37+H37+J37,3,IF(K37=Résultats!K37,1,0)))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IF(ISBLANK(F38),0,IF(Chirac!F38+H38+J38=Résultats!F38+H38+J38,6,IF(K38=Résultats!K38,2,0)))</f>
        <v>0</v>
      </c>
      <c r="N38" s="1" t="s">
        <v>121</v>
      </c>
      <c r="O38" s="1" t="s">
        <v>59</v>
      </c>
      <c r="P38" s="1">
        <f>IF(Résultats!N41=1,2,0)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IF(ISBLANK(F39),0,IF(Chirac!F39+H39+J39=Résultats!F39+H39+J39,3,IF(K39=Résultats!K39,1,0)))</f>
        <v>0</v>
      </c>
      <c r="N39" s="1" t="s">
        <v>122</v>
      </c>
      <c r="O39" s="1" t="s">
        <v>82</v>
      </c>
      <c r="P39" s="1">
        <f>IF(Résultats!N38=1,2,0)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IF(ISBLANK(F40),0,IF(Chirac!F40+H40+J40=Résultats!F40+H40+J40,3,IF(K40=Résultats!K40,1,0)))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IF(ISBLANK(F41),0,IF(Chirac!F41+H41+J41=Résultats!F41+H41+J41,3,IF(K41=Résultats!K41,1,0)))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IF(ISBLANK(F42),0,IF(Chirac!F42+H42+J42=Résultats!F42+H42+J42,3,IF(K42=Résultats!K42,1,0)))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IF(ISBLANK(F43),0,IF(Chirac!F43+H43+J43=Résultats!F43+H43+J43,3,IF(K43=Résultats!K43,1,0)))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IF(ISBLANK(F44),0,IF(Chirac!F44+H44+J44=Résultats!F44+H44+J44,3,IF(K44=Résultats!K44,1,0)))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IF(ISBLANK(F45),0,IF(Chirac!F45+H45+J45=Résultats!F45+H45+J45,3,IF(K45=Résultats!K45,1,0)))</f>
        <v>0</v>
      </c>
      <c r="N45" s="1" t="s">
        <v>122</v>
      </c>
      <c r="O45" s="1" t="s">
        <v>72</v>
      </c>
      <c r="P45" s="1">
        <f>IF(Résultats!N44=1,2,0)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IF(ISBLANK(F46),0,IF(Chirac!F46+H46+J46=Résultats!F46+H46+J46,3,IF(K46=Résultats!K46,1,0)))</f>
        <v>0</v>
      </c>
      <c r="N46" s="1" t="s">
        <v>123</v>
      </c>
      <c r="O46" s="1" t="s">
        <v>69</v>
      </c>
      <c r="P46" s="1">
        <f>IF(Résultats!N45=1,2,0)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IF(ISBLANK(F47),0,IF(Chirac!F47+H47+J47=Résultats!F47+H47+J47,3,IF(K47=Résultats!K47,1,0)))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IF(ISBLANK(F48),0,IF(Chirac!F48+H48+J48=Résultats!F48+H48+J48,3,IF(K48=Résultats!K48,1,0)))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IF(ISBLANK(F49),0,IF(Chirac!F49+H49+J49=Résultats!F49+H49+J49,3,IF(K49=Résultats!K49,1,0)))</f>
        <v>0</v>
      </c>
      <c r="N49" s="15" t="s">
        <v>132</v>
      </c>
      <c r="O49" s="16"/>
      <c r="P49" s="17"/>
      <c r="R49" s="15" t="s">
        <v>145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IF(ISBLANK(F51),0,IF(Chirac!F51+H51+J51=Résultats!F51+H51+J51,5,IF(K51=Résultats!K51,3,0)))</f>
        <v>0</v>
      </c>
      <c r="N51" s="15" t="s">
        <v>133</v>
      </c>
      <c r="O51" s="16"/>
      <c r="P51" s="17"/>
      <c r="R51" s="15" t="s">
        <v>146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IF(ISBLANK(F52),0,IF(Chirac!F52+H52+J52=Résultats!F52+H52+J52,5,IF(K52=Résultats!K52,3,0)))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IF(ISBLANK(F53),0,IF(Chirac!F53+H53+J53=Résultats!F53+H53+J53,5,IF(K53=Résultats!K53,3,0)))</f>
        <v>0</v>
      </c>
      <c r="N53" s="15" t="s">
        <v>134</v>
      </c>
      <c r="O53" s="16"/>
      <c r="P53" s="17"/>
      <c r="R53" s="15" t="s">
        <v>62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IF(ISBLANK(F54),0,IF(Chirac!F54+H54+J54=Résultats!F54+H54+J54,5,IF(K54=Résultats!K54,3,0)))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IF(ISBLANK(F55),0,IF(Chirac!F55+H55+J55=Résultats!F55+H55+J55,5,IF(K55=Résultats!K55,3,0)))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IF(ISBLANK(F56),0,IF(Chirac!F56+H56+J56=Résultats!F56+H56+J56,5,IF(K56=Résultats!K56,3,0)))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IF(ISBLANK(F57),0,IF(Chirac!F57+H57+J57=Résultats!F57+H57+J57,5,IF(K57=Résultats!K57,3,0)))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IF(ISBLANK(F58),0,IF(Chirac!F58+H58+J58=Résultats!F58+H58+J58,5,IF(K58=Résultats!K58,3,0)))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IF(ISBLANK(F60),0,IF(Chirac!F60+H60+J60=Résultats!F60+H60+J60,7,IF(K60=Résultats!K60,5,0)))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IF(ISBLANK(F61),0,IF(Chirac!F61+H61+J61=Résultats!F61+H61+J61,7,IF(K61=Résultats!K61,5,0)))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IF(ISBLANK(F62),0,IF(Chirac!F62+H62+J62=Résultats!F62+H62+J62,7,IF(K62=Résultats!K62,5,0)))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IF(ISBLANK(F63),0,IF(Chirac!F63+H63+J63=Résultats!F63+H63+J63,7,IF(K63=Résultats!K63,5,0)))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IF(ISBLANK(F65),0,IF(Chirac!F65+H65+J65=Résultats!F65+H65+J65,9,IF(K65=Résultats!K65,7,0)))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IF(ISBLANK(F66),0,IF(Chirac!F66+H66+J66=Résultats!F66+H66+J66,9,IF(K66=Résultats!K66,7,0)))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IF(ISBLANK(F68),0,IF(Chirac!F68+H68+J68=Résultats!F68+H68+J68,10,IF(K68=Résultats!K68,8,0)))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IF(ISBLANK(F70),0,IF(Chirac!F70+H70+J70=Résultats!F70+H70+J70,11,IF(K70=Résultats!K70,9,0)))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7435FCF-D19D-4A3A-BCF2-5BEEE637BA51}">
          <x14:formula1>
            <xm:f>Calculs!$D$1:$D$8</xm:f>
          </x14:formula1>
          <xm:sqref>D2:D9 D12:D49</xm:sqref>
        </x14:dataValidation>
        <x14:dataValidation type="list" allowBlank="1" showInputMessage="1" showErrorMessage="1" xr:uid="{33BFFF1A-49E5-4977-8035-5D2456AEAC36}">
          <x14:formula1>
            <xm:f>Calculs!$C$1:$C$9</xm:f>
          </x14:formula1>
          <xm:sqref>B2:B49</xm:sqref>
        </x14:dataValidation>
        <x14:dataValidation type="list" allowBlank="1" showInputMessage="1" showErrorMessage="1" xr:uid="{D48A57A3-3558-411C-B3A3-5AC9DBB8F30A}">
          <x14:formula1>
            <xm:f>Calculs!$A$1:$A$15</xm:f>
          </x14:formula1>
          <xm:sqref>A2:A49</xm:sqref>
        </x14:dataValidation>
        <x14:dataValidation type="list" allowBlank="1" showInputMessage="1" showErrorMessage="1" xr:uid="{FDB43C82-B7BE-4A52-A046-33C1171476D7}">
          <x14:formula1>
            <xm:f>'C:\Users\limou\Documents\Prono coupe du monde 2018\[Poule+buteur+best.xlsx]Calcul'!#REF!</xm:f>
          </x14:formula1>
          <xm:sqref>O32:O35 O44:O47</xm:sqref>
        </x14:dataValidation>
        <x14:dataValidation type="list" allowBlank="1" showInputMessage="1" showErrorMessage="1" xr:uid="{20168763-8104-4703-9119-7E53836506B8}">
          <x14:formula1>
            <xm:f>'C:\Users\limou\Documents\Prono coupe du monde 2018\poule\[Poule+buteur+best Laurent.xlsx]Calcul'!#REF!</xm:f>
          </x14:formula1>
          <xm:sqref>O2:O5 O38:O41 O26:O29 O20:O23 O14:O17 O8:O11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BF3B4-9EB8-4F9E-BA56-A543EEE30A1C}">
  <dimension ref="A1:T70"/>
  <sheetViews>
    <sheetView workbookViewId="0">
      <selection activeCell="F6" sqref="F6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2</v>
      </c>
      <c r="G2" s="5" t="s">
        <v>61</v>
      </c>
      <c r="H2" s="6">
        <v>0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IF(ISBLANK(F2),0,IF(DYDY!F2+H2+J2=Résultats!F2+H2+J2,3,IF(K2=Résultats!K2,1,0)))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5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0</v>
      </c>
      <c r="G3" s="7" t="s">
        <v>52</v>
      </c>
      <c r="H3" s="6">
        <v>2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IF(ISBLANK(F3),0,IF(DYDY!F3+H3+J3=Résultats!F3+H3+J3,3,IF(K3=Résultats!K3,1,0)))</f>
        <v>3</v>
      </c>
      <c r="N3" s="1" t="s">
        <v>122</v>
      </c>
      <c r="O3" s="1" t="s">
        <v>36</v>
      </c>
      <c r="P3" s="1">
        <f>IF(Résultats!N2=1,2,0)</f>
        <v>2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2</v>
      </c>
      <c r="G4" s="7" t="s">
        <v>53</v>
      </c>
      <c r="H4" s="6">
        <v>1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IF(ISBLANK(F4),0,IF(DYDY!F4+H4+J4=Résultats!F4+H4+J4,3,IF(K4=Résultats!K4,1,0)))</f>
        <v>0</v>
      </c>
      <c r="N4" s="1" t="s">
        <v>123</v>
      </c>
      <c r="O4" s="1" t="s">
        <v>37</v>
      </c>
      <c r="P4" s="1">
        <f>IF(Résultats!N4=1,2,0)</f>
        <v>0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1</v>
      </c>
      <c r="G5" s="7" t="s">
        <v>62</v>
      </c>
      <c r="H5" s="6">
        <v>1</v>
      </c>
      <c r="I5" s="7">
        <f>IF(F5&gt;H5,3,IF(H5&gt;F5,0,IF(ISBLANK(F5),0,IF(H5=F5,1,""))))</f>
        <v>1</v>
      </c>
      <c r="J5" s="7">
        <f t="shared" si="1"/>
        <v>1</v>
      </c>
      <c r="K5" s="11" t="str">
        <f t="shared" si="2"/>
        <v>NUL</v>
      </c>
      <c r="L5" s="7">
        <f>IF(ISBLANK(F5),0,IF(DYDY!F5+H5+J5=Résultats!F5+H5+J5,3,IF(K5=Résultats!K5,1,0)))</f>
        <v>1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IF(ISBLANK(F6),0,IF(DYDY!F6+H6+J6=Résultats!F6+H6+J6,6,IF(K6=Résultats!K6,2,0)))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IF(ISBLANK(F7),0,IF(DYDY!F7+H7+J7=Résultats!F7+H7+J7,3,IF(K7=Résultats!K7,1,0)))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IF(ISBLANK(F8),0,IF(DYDY!F8+H8+J8=Résultats!F8+H8+J8,3,IF(K8=Résultats!K8,1,0)))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IF(ISBLANK(F9),0,IF(DYDY!F9+H9+J9=Résultats!F9+H9+J9,3,IF(K9=Résultats!K9,1,0)))</f>
        <v>0</v>
      </c>
      <c r="N9" s="1" t="s">
        <v>122</v>
      </c>
      <c r="O9" s="1" t="s">
        <v>39</v>
      </c>
      <c r="P9" s="1">
        <f>IF(Résultats!N8=1,2,0)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IF(ISBLANK(F10),0,IF(DYDY!F10+H10+J10=Résultats!F10+H10+J10,3,IF(K10=Résultats!K10,1,0)))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IF(ISBLANK(F11),0,IF(DYDY!F11+H11+J11=Résultats!F11+H11+J11,3,IF(K11=Résultats!K11,1,0)))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IF(ISBLANK(F12),0,IF(DYDY!F12+H12+J12=Résultats!F12+H12+J12,3,IF(K12=Résultats!K12,1,0)))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IF(ISBLANK(F13),0,IF(DYDY!F13+H13+J13=Résultats!F13+H13+J13,3,IF(K13=Résultats!K13,1,0)))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IF(ISBLANK(F14),0,IF(DYDY!F14+H14+J14=Résultats!F14+H14+J14,3,IF(K14=Résultats!K14,1,0)))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IF(ISBLANK(F15),0,IF(DYDY!F15+H15+J15=Résultats!F15+H15+J15,3,IF(K15=Résultats!K15,1,0)))</f>
        <v>0</v>
      </c>
      <c r="N15" s="1" t="s">
        <v>122</v>
      </c>
      <c r="O15" s="1" t="s">
        <v>54</v>
      </c>
      <c r="P15" s="1">
        <f>IF(Résultats!N17=1,2,0)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IF(ISBLANK(F16),0,IF(DYDY!F16+H16+J16=Résultats!F16+H16+J16,3,IF(K16=Résultats!K16,1,0)))</f>
        <v>0</v>
      </c>
      <c r="N16" s="1" t="s">
        <v>123</v>
      </c>
      <c r="O16" s="1" t="s">
        <v>41</v>
      </c>
      <c r="P16" s="1">
        <f>IF(Résultats!N16=1,2,0)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IF(ISBLANK(F17),0,IF(DYDY!F17+H17+J17=Résultats!F17+H17+J17,3,IF(K17=Résultats!K17,1,0)))</f>
        <v>0</v>
      </c>
      <c r="N17" s="1" t="s">
        <v>124</v>
      </c>
      <c r="O17" s="1" t="s">
        <v>63</v>
      </c>
      <c r="P17" s="14">
        <f>IF(Résultats!N15=1,2,0)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IF(ISBLANK(F18),0,IF(DYDY!F18+H18+J18=Résultats!F18+H18+J18,3,IF(K18=Résultats!K18,1,0)))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IF(ISBLANK(F19),0,IF(DYDY!F19+H19+J19=Résultats!F19+H19+J19,3,IF(K19=Résultats!K19,1,0)))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IF(ISBLANK(F20),0,IF(DYDY!F20+H20+J20=Résultats!F20+H20+J20,3,IF(K20=Résultats!K20,1,0)))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IF(ISBLANK(F21),0,IF(DYDY!F21+H21+J21=Résultats!F21+H21+J21,3,IF(K21=Résultats!K21,1,0)))</f>
        <v>0</v>
      </c>
      <c r="N21" s="1" t="s">
        <v>122</v>
      </c>
      <c r="O21" s="1" t="s">
        <v>70</v>
      </c>
      <c r="P21" s="1">
        <f>IF(Résultats!N22=1,2,0)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IF(ISBLANK(F22),0,IF(DYDY!F22+H22+J22=Résultats!F22+H22+J22,3,IF(K22=Résultats!K22,1,0)))</f>
        <v>0</v>
      </c>
      <c r="N22" s="1" t="s">
        <v>123</v>
      </c>
      <c r="O22" s="1" t="s">
        <v>64</v>
      </c>
      <c r="P22" s="1">
        <f>IF(Résultats!N21=1,2,0)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IF(ISBLANK(F23),0,IF(DYDY!F23+H23+J23=Résultats!F23+H23+J23,6,IF(K23=Résultats!K23,2,0)))</f>
        <v>0</v>
      </c>
      <c r="N23" s="1" t="s">
        <v>124</v>
      </c>
      <c r="O23" s="1" t="s">
        <v>73</v>
      </c>
      <c r="P23" s="1">
        <f>IF(Résultats!N23=1,2,0)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IF(ISBLANK(F24),0,IF(DYDY!F24+H24+J24=Résultats!F24+H24+J24,3,IF(K24=Résultats!K24,1,0)))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IF(ISBLANK(F25),0,IF(DYDY!F25+H25+J25=Résultats!F25+H25+J25,3,IF(K25=Résultats!K25,1,0)))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IF(ISBLANK(F26),0,IF(DYDY!F26+H26+J26=Résultats!F26+H26+J26,3,IF(K26=Résultats!K26,1,0)))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IF(ISBLANK(F27),0,IF(DYDY!F27+H27+J27=Résultats!F27+H27+J27,3,IF(K27=Résultats!K27,1,0)))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IF(ISBLANK(F28),0,IF(DYDY!F28+H28+J28=Résultats!F28+H28+J28,3,IF(K28=Résultats!K28,1,0)))</f>
        <v>0</v>
      </c>
      <c r="N28" s="1" t="s">
        <v>123</v>
      </c>
      <c r="O28" s="1" t="s">
        <v>57</v>
      </c>
      <c r="P28" s="1">
        <f>IF(Résultats!N29=1,2,0)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IF(ISBLANK(F29),0,IF(DYDY!F29+H29+J29=Résultats!F29+H29+J29,3,IF(K29=Résultats!K29,1,0)))</f>
        <v>0</v>
      </c>
      <c r="N29" s="1" t="s">
        <v>124</v>
      </c>
      <c r="O29" s="1" t="s">
        <v>44</v>
      </c>
      <c r="P29" s="1">
        <f>IF(Résultats!N28=1,2,0)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IF(ISBLANK(F30),0,IF(DYDY!F30+H30+J30=Résultats!F30+H30+J30,3,IF(K30=Résultats!K30,1,0)))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IF(ISBLANK(F31),0,IF(DYDY!F31+H31+J31=Résultats!F31+H31+J31,3,IF(K31=Résultats!K31,1,0)))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IF(ISBLANK(F32),0,IF(DYDY!F32+H32+J32=Résultats!F32+H32+J32,3,IF(K32=Résultats!K32,1,0)))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IF(ISBLANK(F33),0,IF(DYDY!F33+H33+J33=Résultats!F33+H33+J33,3,IF(K33=Résultats!K33,1,0)))</f>
        <v>0</v>
      </c>
      <c r="N33" s="1" t="s">
        <v>122</v>
      </c>
      <c r="O33" s="1" t="s">
        <v>47</v>
      </c>
      <c r="P33" s="1">
        <f>IF(Résultats!N34=1,2,0)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IF(ISBLANK(F34),0,IF(DYDY!F34+H34+J34=Résultats!F34+H34+J34,3,IF(K34=Résultats!K34,1,0)))</f>
        <v>0</v>
      </c>
      <c r="N34" s="1" t="s">
        <v>123</v>
      </c>
      <c r="O34" s="1" t="s">
        <v>66</v>
      </c>
      <c r="P34" s="1">
        <f>IF(Résultats!N33=1,2,0)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IF(ISBLANK(F35),0,IF(DYDY!F35+H35+J35=Résultats!F35+H35+J35,3,IF(K35=Résultats!K35,1,0)))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IF(ISBLANK(F36),0,IF(DYDY!F36+H36+J36=Résultats!F36+H36+J36,3,IF(K36=Résultats!K36,1,0)))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IF(ISBLANK(F37),0,IF(DYDY!F37+H37+J37=Résultats!F37+H37+J37,3,IF(K37=Résultats!K37,1,0)))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IF(ISBLANK(F38),0,IF(DYDY!F38+H38+J38=Résultats!F38+H38+J38,6,IF(K38=Résultats!K38,2,0)))</f>
        <v>0</v>
      </c>
      <c r="N38" s="1" t="s">
        <v>121</v>
      </c>
      <c r="O38" s="1" t="s">
        <v>82</v>
      </c>
      <c r="P38" s="1">
        <f>IF(Résultats!N38=1,2,0)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IF(ISBLANK(F39),0,IF(DYDY!F39+H39+J39=Résultats!F39+H39+J39,3,IF(K39=Résultats!K39,1,0)))</f>
        <v>0</v>
      </c>
      <c r="N39" s="1" t="s">
        <v>122</v>
      </c>
      <c r="O39" s="1" t="s">
        <v>59</v>
      </c>
      <c r="P39" s="1">
        <f>IF(Résultats!N41=1,2,0)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IF(ISBLANK(F40),0,IF(DYDY!F40+H40+J40=Résultats!F40+H40+J40,3,IF(K40=Résultats!K40,1,0)))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IF(ISBLANK(F41),0,IF(DYDY!F41+H41+J41=Résultats!F41+H41+J41,3,IF(K41=Résultats!K41,1,0)))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IF(ISBLANK(F42),0,IF(DYDY!F42+H42+J42=Résultats!F42+H42+J42,3,IF(K42=Résultats!K42,1,0)))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IF(ISBLANK(F43),0,IF(DYDY!F43+H43+J43=Résultats!F43+H43+J43,3,IF(K43=Résultats!K43,1,0)))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IF(ISBLANK(F44),0,IF(DYDY!F44+H44+J44=Résultats!F44+H44+J44,3,IF(K44=Résultats!K44,1,0)))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IF(ISBLANK(F45),0,IF(DYDY!F45+H45+J45=Résultats!F45+H45+J45,3,IF(K45=Résultats!K45,1,0)))</f>
        <v>0</v>
      </c>
      <c r="N45" s="1" t="s">
        <v>122</v>
      </c>
      <c r="O45" s="1" t="s">
        <v>72</v>
      </c>
      <c r="P45" s="1">
        <f>IF(Résultats!N44=1,2,0)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IF(ISBLANK(F46),0,IF(DYDY!F46+H46+J46=Résultats!F46+H46+J46,3,IF(K46=Résultats!K46,1,0)))</f>
        <v>0</v>
      </c>
      <c r="N46" s="1" t="s">
        <v>123</v>
      </c>
      <c r="O46" s="1" t="s">
        <v>69</v>
      </c>
      <c r="P46" s="1">
        <f>IF(Résultats!N45=1,2,0)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IF(ISBLANK(F47),0,IF(DYDY!F47+H47+J47=Résultats!F47+H47+J47,3,IF(K47=Résultats!K47,1,0)))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IF(ISBLANK(F48),0,IF(DYDY!F48+H48+J48=Résultats!F48+H48+J48,3,IF(K48=Résultats!K48,1,0)))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IF(ISBLANK(F49),0,IF(DYDY!F49+H49+J49=Résultats!F49+H49+J49,3,IF(K49=Résultats!K49,1,0)))</f>
        <v>0</v>
      </c>
      <c r="N49" s="15" t="s">
        <v>132</v>
      </c>
      <c r="O49" s="16"/>
      <c r="P49" s="17"/>
      <c r="R49" s="15" t="s">
        <v>143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IF(ISBLANK(F51),0,IF(DYDY!F51+H51+J51=Résultats!F51+H51+J51,5,IF(K51=Résultats!K51,3,0)))</f>
        <v>0</v>
      </c>
      <c r="N51" s="15" t="s">
        <v>133</v>
      </c>
      <c r="O51" s="16"/>
      <c r="P51" s="17"/>
      <c r="R51" s="15" t="s">
        <v>135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IF(ISBLANK(F52),0,IF(DYDY!F52+H52+J52=Résultats!F52+H52+J52,5,IF(K52=Résultats!K52,3,0)))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IF(ISBLANK(F53),0,IF(DYDY!F53+H53+J53=Résultats!F53+H53+J53,5,IF(K53=Résultats!K53,3,0)))</f>
        <v>0</v>
      </c>
      <c r="N53" s="15" t="s">
        <v>134</v>
      </c>
      <c r="O53" s="16"/>
      <c r="P53" s="17"/>
      <c r="R53" s="15" t="s">
        <v>45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IF(ISBLANK(F54),0,IF(DYDY!F54+H54+J54=Résultats!F54+H54+J54,5,IF(K54=Résultats!K54,3,0)))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IF(ISBLANK(F55),0,IF(DYDY!F55+H55+J55=Résultats!F55+H55+J55,5,IF(K55=Résultats!K55,3,0)))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IF(ISBLANK(F56),0,IF(DYDY!F56+H56+J56=Résultats!F56+H56+J56,5,IF(K56=Résultats!K56,3,0)))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IF(ISBLANK(F57),0,IF(DYDY!F57+H57+J57=Résultats!F57+H57+J57,5,IF(K57=Résultats!K57,3,0)))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IF(ISBLANK(F58),0,IF(DYDY!F58+H58+J58=Résultats!F58+H58+J58,5,IF(K58=Résultats!K58,3,0)))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IF(ISBLANK(F60),0,IF(DYDY!F60+H60+J60=Résultats!F60+H60+J60,7,IF(K60=Résultats!K60,5,0)))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IF(ISBLANK(F61),0,IF(DYDY!F61+H61+J61=Résultats!F61+H61+J61,7,IF(K61=Résultats!K61,5,0)))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IF(ISBLANK(F62),0,IF(DYDY!F62+H62+J62=Résultats!F62+H62+J62,7,IF(K62=Résultats!K62,5,0)))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IF(ISBLANK(F63),0,IF(DYDY!F63+H63+J63=Résultats!F63+H63+J63,7,IF(K63=Résultats!K63,5,0)))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IF(ISBLANK(F65),0,IF(DYDY!F65+H65+J65=Résultats!F65+H65+J65,9,IF(K65=Résultats!K65,7,0)))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IF(ISBLANK(F66),0,IF(DYDY!F66+H66+J66=Résultats!F66+H66+J66,9,IF(K66=Résultats!K66,7,0)))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IF(ISBLANK(F68),0,IF(DYDY!F68+H68+J68=Résultats!F68+H68+J68,10,IF(K68=Résultats!K68,8,0)))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IF(ISBLANK(F70),0,IF(DYDY!F70+H70+J70=Résultats!F70+H70+J70,11,IF(K70=Résultats!K70,9,0)))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691686E-6553-4F00-B642-1E1A5721E65A}">
          <x14:formula1>
            <xm:f>'C:\Users\limou\Documents\Prono coupe du monde 2018\poule\[Poule+buteur+best Antoine Limou.xlsx]Calcul'!#REF!</xm:f>
          </x14:formula1>
          <xm:sqref>O14:O17</xm:sqref>
        </x14:dataValidation>
        <x14:dataValidation type="list" allowBlank="1" showInputMessage="1" showErrorMessage="1" xr:uid="{B36C7420-41F3-4ADD-8157-456570ED95DA}">
          <x14:formula1>
            <xm:f>'C:\Users\limou\Documents\Prono coupe du monde 2018\[Poule+buteur+best.xlsx]Calcul'!#REF!</xm:f>
          </x14:formula1>
          <xm:sqref>O8:O11 O38:O41</xm:sqref>
        </x14:dataValidation>
        <x14:dataValidation type="list" allowBlank="1" showInputMessage="1" showErrorMessage="1" xr:uid="{602B87D2-1C5A-4430-AD06-D74D3A0A8093}">
          <x14:formula1>
            <xm:f>Calculs!$A$1:$A$15</xm:f>
          </x14:formula1>
          <xm:sqref>A2:A49</xm:sqref>
        </x14:dataValidation>
        <x14:dataValidation type="list" allowBlank="1" showInputMessage="1" showErrorMessage="1" xr:uid="{C3C39236-10FA-4ACB-AB2E-912DC79DB3BA}">
          <x14:formula1>
            <xm:f>Calculs!$C$1:$C$9</xm:f>
          </x14:formula1>
          <xm:sqref>B2:B49</xm:sqref>
        </x14:dataValidation>
        <x14:dataValidation type="list" allowBlank="1" showInputMessage="1" showErrorMessage="1" xr:uid="{DAD92619-5C67-497B-ADC0-0EB09843EC9A}">
          <x14:formula1>
            <xm:f>Calculs!$D$1:$D$8</xm:f>
          </x14:formula1>
          <xm:sqref>D2:D9 D12:D49</xm:sqref>
        </x14:dataValidation>
        <x14:dataValidation type="list" allowBlank="1" showInputMessage="1" showErrorMessage="1" xr:uid="{B9BE9AAD-C459-43C1-A82B-AD02D90F5F28}">
          <x14:formula1>
            <xm:f>'C:\Users\limou\Documents\Prono coupe du monde 2018\poule\[Poule+buteur+best Antoine Limou.xlsx]Calcul'!#REF!</xm:f>
          </x14:formula1>
          <xm:sqref>O2:O5 O44:O47 O32:O35 O26:O29 O20:O23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9C95D-499F-498B-964A-3C1FCF5AA9B0}">
  <dimension ref="A1:T70"/>
  <sheetViews>
    <sheetView workbookViewId="0">
      <selection activeCell="F6" sqref="F6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1</v>
      </c>
      <c r="G2" s="5" t="s">
        <v>61</v>
      </c>
      <c r="H2" s="6">
        <v>0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IF(ISBLANK(F2),0,IF(Thomas!F2+H2+J2=Résultats!F2+H2+J2,3,IF(K2=Résultats!K2,1,0)))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4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0</v>
      </c>
      <c r="G3" s="7" t="s">
        <v>52</v>
      </c>
      <c r="H3" s="6">
        <v>2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IF(ISBLANK(F3),0,IF(Thomas!F3+H3+J3=Résultats!F3+H3+J3,3,IF(K3=Résultats!K3,1,0)))</f>
        <v>3</v>
      </c>
      <c r="N3" s="1" t="s">
        <v>122</v>
      </c>
      <c r="O3" s="1" t="s">
        <v>37</v>
      </c>
      <c r="P3" s="1">
        <f>IF(Résultats!N4=1,2,0)</f>
        <v>0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2</v>
      </c>
      <c r="G4" s="7" t="s">
        <v>53</v>
      </c>
      <c r="H4" s="6">
        <v>1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IF(ISBLANK(F4),0,IF(Thomas!F4+H4+J4=Résultats!F4+H4+J4,3,IF(K4=Résultats!K4,1,0)))</f>
        <v>0</v>
      </c>
      <c r="N4" s="1" t="s">
        <v>123</v>
      </c>
      <c r="O4" s="1" t="s">
        <v>36</v>
      </c>
      <c r="P4" s="1">
        <f>IF(Résultats!N2=1,2,0)</f>
        <v>2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1</v>
      </c>
      <c r="G5" s="7" t="s">
        <v>62</v>
      </c>
      <c r="H5" s="6">
        <v>2</v>
      </c>
      <c r="I5" s="7">
        <f>IF(F5&gt;H5,3,IF(H5&gt;F5,0,IF(ISBLANK(F5),0,IF(H5=F5,1,""))))</f>
        <v>0</v>
      </c>
      <c r="J5" s="7">
        <f t="shared" si="1"/>
        <v>3</v>
      </c>
      <c r="K5" s="11" t="str">
        <f t="shared" si="2"/>
        <v>EXT</v>
      </c>
      <c r="L5" s="7">
        <f>IF(ISBLANK(F5),0,IF(Thomas!F5+H5+J5=Résultats!F5+H5+J5,3,IF(K5=Résultats!K5,1,0)))</f>
        <v>0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IF(ISBLANK(F6),0,IF(Thomas!F6+H6+J6=Résultats!F6+H6+J6,6,IF(K6=Résultats!K6,2,0)))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IF(ISBLANK(F7),0,IF(Thomas!F7+H7+J7=Résultats!F7+H7+J7,3,IF(K7=Résultats!K7,1,0)))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IF(ISBLANK(F8),0,IF(Thomas!F8+H8+J8=Résultats!F8+H8+J8,3,IF(K8=Résultats!K8,1,0)))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IF(ISBLANK(F9),0,IF(Thomas!F9+H9+J9=Résultats!F9+H9+J9,3,IF(K9=Résultats!K9,1,0)))</f>
        <v>0</v>
      </c>
      <c r="N9" s="1" t="s">
        <v>122</v>
      </c>
      <c r="O9" s="1" t="s">
        <v>39</v>
      </c>
      <c r="P9" s="1">
        <f>IF(Résultats!N8=1,2,0)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IF(ISBLANK(F10),0,IF(Thomas!F10+H10+J10=Résultats!F10+H10+J10,3,IF(K10=Résultats!K10,1,0)))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IF(ISBLANK(F11),0,IF(Thomas!F11+H11+J11=Résultats!F11+H11+J11,3,IF(K11=Résultats!K11,1,0)))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IF(ISBLANK(F12),0,IF(Thomas!F12+H12+J12=Résultats!F12+H12+J12,3,IF(K12=Résultats!K12,1,0)))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IF(ISBLANK(F13),0,IF(Thomas!F13+H13+J13=Résultats!F13+H13+J13,3,IF(K13=Résultats!K13,1,0)))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IF(ISBLANK(F14),0,IF(Thomas!F14+H14+J14=Résultats!F14+H14+J14,3,IF(K14=Résultats!K14,1,0)))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IF(ISBLANK(F15),0,IF(Thomas!F15+H15+J15=Résultats!F15+H15+J15,3,IF(K15=Résultats!K15,1,0)))</f>
        <v>0</v>
      </c>
      <c r="N15" s="1" t="s">
        <v>122</v>
      </c>
      <c r="O15" s="1" t="s">
        <v>54</v>
      </c>
      <c r="P15" s="1">
        <f>IF(Résultats!N17=1,2,0)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IF(ISBLANK(F16),0,IF(Thomas!F16+H16+J16=Résultats!F16+H16+J16,3,IF(K16=Résultats!K16,1,0)))</f>
        <v>0</v>
      </c>
      <c r="N16" s="1" t="s">
        <v>123</v>
      </c>
      <c r="O16" s="1" t="s">
        <v>41</v>
      </c>
      <c r="P16" s="1">
        <f>IF(Résultats!N16=1,2,0)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IF(ISBLANK(F17),0,IF(Thomas!F17+H17+J17=Résultats!F17+H17+J17,3,IF(K17=Résultats!K17,1,0)))</f>
        <v>0</v>
      </c>
      <c r="N17" s="1" t="s">
        <v>124</v>
      </c>
      <c r="O17" s="1" t="s">
        <v>63</v>
      </c>
      <c r="P17" s="14">
        <f>IF(Résultats!N15=1,2,0)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IF(ISBLANK(F18),0,IF(Thomas!F18+H18+J18=Résultats!F18+H18+J18,3,IF(K18=Résultats!K18,1,0)))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IF(ISBLANK(F19),0,IF(Thomas!F19+H19+J19=Résultats!F19+H19+J19,3,IF(K19=Résultats!K19,1,0)))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IF(ISBLANK(F20),0,IF(Thomas!F20+H20+J20=Résultats!F20+H20+J20,3,IF(K20=Résultats!K20,1,0)))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IF(ISBLANK(F21),0,IF(Thomas!F21+H21+J21=Résultats!F21+H21+J21,3,IF(K21=Résultats!K21,1,0)))</f>
        <v>0</v>
      </c>
      <c r="N21" s="1" t="s">
        <v>122</v>
      </c>
      <c r="O21" s="1" t="s">
        <v>70</v>
      </c>
      <c r="P21" s="1">
        <f>IF(Résultats!N22=1,2,0)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IF(ISBLANK(F22),0,IF(Thomas!F22+H22+J22=Résultats!F22+H22+J22,3,IF(K22=Résultats!K22,1,0)))</f>
        <v>0</v>
      </c>
      <c r="N22" s="1" t="s">
        <v>123</v>
      </c>
      <c r="O22" s="1" t="s">
        <v>73</v>
      </c>
      <c r="P22" s="1">
        <f>IF(Résultats!N23=1,2,0)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IF(ISBLANK(F23),0,IF(Thomas!F23+H23+J23=Résultats!F23+H23+J23,6,IF(K23=Résultats!K23,2,0)))</f>
        <v>0</v>
      </c>
      <c r="N23" s="1" t="s">
        <v>124</v>
      </c>
      <c r="O23" s="1" t="s">
        <v>64</v>
      </c>
      <c r="P23" s="1">
        <f>IF(Résultats!N21=1,2,0)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IF(ISBLANK(F24),0,IF(Thomas!F24+H24+J24=Résultats!F24+H24+J24,3,IF(K24=Résultats!K24,1,0)))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IF(ISBLANK(F25),0,IF(Thomas!F25+H25+J25=Résultats!F25+H25+J25,3,IF(K25=Résultats!K25,1,0)))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IF(ISBLANK(F26),0,IF(Thomas!F26+H26+J26=Résultats!F26+H26+J26,3,IF(K26=Résultats!K26,1,0)))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IF(ISBLANK(F27),0,IF(Thomas!F27+H27+J27=Résultats!F27+H27+J27,3,IF(K27=Résultats!K27,1,0)))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IF(ISBLANK(F28),0,IF(Thomas!F28+H28+J28=Résultats!F28+H28+J28,3,IF(K28=Résultats!K28,1,0)))</f>
        <v>0</v>
      </c>
      <c r="N28" s="1" t="s">
        <v>123</v>
      </c>
      <c r="O28" s="1" t="s">
        <v>44</v>
      </c>
      <c r="P28" s="1">
        <f>IF(Résultats!N28=1,2,0)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IF(ISBLANK(F29),0,IF(Thomas!F29+H29+J29=Résultats!F29+H29+J29,3,IF(K29=Résultats!K29,1,0)))</f>
        <v>0</v>
      </c>
      <c r="N29" s="1" t="s">
        <v>124</v>
      </c>
      <c r="O29" s="1" t="s">
        <v>57</v>
      </c>
      <c r="P29" s="1">
        <f>IF(Résultats!N29=1,2,0)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IF(ISBLANK(F30),0,IF(Thomas!F30+H30+J30=Résultats!F30+H30+J30,3,IF(K30=Résultats!K30,1,0)))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IF(ISBLANK(F31),0,IF(Thomas!F31+H31+J31=Résultats!F31+H31+J31,3,IF(K31=Résultats!K31,1,0)))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IF(ISBLANK(F32),0,IF(Thomas!F32+H32+J32=Résultats!F32+H32+J32,3,IF(K32=Résultats!K32,1,0)))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IF(ISBLANK(F33),0,IF(Thomas!F33+H33+J33=Résultats!F33+H33+J33,3,IF(K33=Résultats!K33,1,0)))</f>
        <v>0</v>
      </c>
      <c r="N33" s="1" t="s">
        <v>122</v>
      </c>
      <c r="O33" s="1" t="s">
        <v>47</v>
      </c>
      <c r="P33" s="1">
        <f>IF(Résultats!N34=1,2,0)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IF(ISBLANK(F34),0,IF(Thomas!F34+H34+J34=Résultats!F34+H34+J34,3,IF(K34=Résultats!K34,1,0)))</f>
        <v>0</v>
      </c>
      <c r="N34" s="1" t="s">
        <v>123</v>
      </c>
      <c r="O34" s="1" t="s">
        <v>66</v>
      </c>
      <c r="P34" s="1">
        <f>IF(Résultats!N33=1,2,0)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IF(ISBLANK(F35),0,IF(Thomas!F35+H35+J35=Résultats!F35+H35+J35,3,IF(K35=Résultats!K35,1,0)))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IF(ISBLANK(F36),0,IF(Thomas!F36+H36+J36=Résultats!F36+H36+J36,3,IF(K36=Résultats!K36,1,0)))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IF(ISBLANK(F37),0,IF(Thomas!F37+H37+J37=Résultats!F37+H37+J37,3,IF(K37=Résultats!K37,1,0)))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IF(ISBLANK(F38),0,IF(Thomas!F38+H38+J38=Résultats!F38+H38+J38,6,IF(K38=Résultats!K38,2,0)))</f>
        <v>0</v>
      </c>
      <c r="N38" s="1" t="s">
        <v>121</v>
      </c>
      <c r="O38" s="1" t="s">
        <v>82</v>
      </c>
      <c r="P38" s="1">
        <f>IF(Résultats!N38=1,2,0)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IF(ISBLANK(F39),0,IF(Thomas!F39+H39+J39=Résultats!F39+H39+J39,3,IF(K39=Résultats!K39,1,0)))</f>
        <v>0</v>
      </c>
      <c r="N39" s="1" t="s">
        <v>122</v>
      </c>
      <c r="O39" s="1" t="s">
        <v>59</v>
      </c>
      <c r="P39" s="1">
        <f>IF(Résultats!N41=1,2,0)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IF(ISBLANK(F40),0,IF(Thomas!F40+H40+J40=Résultats!F40+H40+J40,3,IF(K40=Résultats!K40,1,0)))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IF(ISBLANK(F41),0,IF(Thomas!F41+H41+J41=Résultats!F41+H41+J41,3,IF(K41=Résultats!K41,1,0)))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IF(ISBLANK(F42),0,IF(Thomas!F42+H42+J42=Résultats!F42+H42+J42,3,IF(K42=Résultats!K42,1,0)))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IF(ISBLANK(F43),0,IF(Thomas!F43+H43+J43=Résultats!F43+H43+J43,3,IF(K43=Résultats!K43,1,0)))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IF(ISBLANK(F44),0,IF(Thomas!F44+H44+J44=Résultats!F44+H44+J44,3,IF(K44=Résultats!K44,1,0)))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IF(ISBLANK(F45),0,IF(Thomas!F45+H45+J45=Résultats!F45+H45+J45,3,IF(K45=Résultats!K45,1,0)))</f>
        <v>0</v>
      </c>
      <c r="N45" s="1" t="s">
        <v>122</v>
      </c>
      <c r="O45" s="1" t="s">
        <v>72</v>
      </c>
      <c r="P45" s="1">
        <f>IF(Résultats!N44=1,2,0)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IF(ISBLANK(F46),0,IF(Thomas!F46+H46+J46=Résultats!F46+H46+J46,3,IF(K46=Résultats!K46,1,0)))</f>
        <v>0</v>
      </c>
      <c r="N46" s="1" t="s">
        <v>123</v>
      </c>
      <c r="O46" s="1" t="s">
        <v>69</v>
      </c>
      <c r="P46" s="1">
        <f>IF(Résultats!N45=1,2,0)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IF(ISBLANK(F47),0,IF(Thomas!F47+H47+J47=Résultats!F47+H47+J47,3,IF(K47=Résultats!K47,1,0)))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IF(ISBLANK(F48),0,IF(Thomas!F48+H48+J48=Résultats!F48+H48+J48,3,IF(K48=Résultats!K48,1,0)))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IF(ISBLANK(F49),0,IF(Thomas!F49+H49+J49=Résultats!F49+H49+J49,3,IF(K49=Résultats!K49,1,0)))</f>
        <v>0</v>
      </c>
      <c r="N49" s="15" t="s">
        <v>132</v>
      </c>
      <c r="O49" s="16"/>
      <c r="P49" s="17"/>
      <c r="R49" s="15" t="s">
        <v>143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IF(ISBLANK(F51),0,IF(Thomas!F51+H51+J51=Résultats!F51+H51+J51,5,IF(K51=Résultats!K51,3,0)))</f>
        <v>0</v>
      </c>
      <c r="N51" s="15" t="s">
        <v>133</v>
      </c>
      <c r="O51" s="16"/>
      <c r="P51" s="17"/>
      <c r="R51" s="15" t="s">
        <v>135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IF(ISBLANK(F52),0,IF(Thomas!F52+H52+J52=Résultats!F52+H52+J52,5,IF(K52=Résultats!K52,3,0)))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IF(ISBLANK(F53),0,IF(Thomas!F53+H53+J53=Résultats!F53+H53+J53,5,IF(K53=Résultats!K53,3,0)))</f>
        <v>0</v>
      </c>
      <c r="N53" s="15" t="s">
        <v>134</v>
      </c>
      <c r="O53" s="16"/>
      <c r="P53" s="17"/>
      <c r="R53" s="15" t="s">
        <v>40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IF(ISBLANK(F54),0,IF(Thomas!F54+H54+J54=Résultats!F54+H54+J54,5,IF(K54=Résultats!K54,3,0)))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IF(ISBLANK(F55),0,IF(Thomas!F55+H55+J55=Résultats!F55+H55+J55,5,IF(K55=Résultats!K55,3,0)))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IF(ISBLANK(F56),0,IF(Thomas!F56+H56+J56=Résultats!F56+H56+J56,5,IF(K56=Résultats!K56,3,0)))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IF(ISBLANK(F57),0,IF(Thomas!F57+H57+J57=Résultats!F57+H57+J57,5,IF(K57=Résultats!K57,3,0)))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IF(ISBLANK(F58),0,IF(Thomas!F58+H58+J58=Résultats!F58+H58+J58,5,IF(K58=Résultats!K58,3,0)))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IF(ISBLANK(F60),0,IF(Thomas!F60+H60+J60=Résultats!F60+H60+J60,7,IF(K60=Résultats!K60,5,0)))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IF(ISBLANK(F61),0,IF(Thomas!F61+H61+J61=Résultats!F61+H61+J61,7,IF(K61=Résultats!K61,5,0)))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IF(ISBLANK(F62),0,IF(Thomas!F62+H62+J62=Résultats!F62+H62+J62,7,IF(K62=Résultats!K62,5,0)))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IF(ISBLANK(F63),0,IF(Thomas!F63+H63+J63=Résultats!F63+H63+J63,7,IF(K63=Résultats!K63,5,0)))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IF(ISBLANK(F65),0,IF(Thomas!F65+H65+J65=Résultats!F65+H65+J65,9,IF(K65=Résultats!K65,7,0)))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IF(ISBLANK(F66),0,IF(Thomas!F66+H66+J66=Résultats!F66+H66+J66,9,IF(K66=Résultats!K66,7,0)))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IF(ISBLANK(F68),0,IF(Thomas!F68+H68+J68=Résultats!F68+H68+J68,10,IF(K68=Résultats!K68,8,0)))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IF(ISBLANK(F70),0,IF(Thomas!F70+H70+J70=Résultats!F70+H70+J70,11,IF(K70=Résultats!K70,9,0)))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761A60C-301B-467E-9CD5-2A524110CA9E}">
          <x14:formula1>
            <xm:f>'C:\Users\limou\Documents\Prono coupe du monde 2018\poule\[Poule+buteur+best Antoine Limou.xlsx]Calcul'!#REF!</xm:f>
          </x14:formula1>
          <xm:sqref>O14:O17</xm:sqref>
        </x14:dataValidation>
        <x14:dataValidation type="list" allowBlank="1" showInputMessage="1" showErrorMessage="1" xr:uid="{8F24F2B9-8F4C-49E2-8EA8-4AC0ECB04D1B}">
          <x14:formula1>
            <xm:f>'C:\Users\limou\Documents\Prono coupe du monde 2018\[Poule+buteur+best.xlsx]Calcul'!#REF!</xm:f>
          </x14:formula1>
          <xm:sqref>O2:O5 O44:O47 O38:O41 O26:O29 O8:O11 O20:O23</xm:sqref>
        </x14:dataValidation>
        <x14:dataValidation type="list" allowBlank="1" showInputMessage="1" showErrorMessage="1" xr:uid="{ADD2F313-2E5C-436F-859A-DF3DBCA6176D}">
          <x14:formula1>
            <xm:f>Calculs!$A$1:$A$15</xm:f>
          </x14:formula1>
          <xm:sqref>A2:A49</xm:sqref>
        </x14:dataValidation>
        <x14:dataValidation type="list" allowBlank="1" showInputMessage="1" showErrorMessage="1" xr:uid="{02EB9B58-C421-4E0E-9FF3-73A7457D87B7}">
          <x14:formula1>
            <xm:f>Calculs!$C$1:$C$9</xm:f>
          </x14:formula1>
          <xm:sqref>B2:B49</xm:sqref>
        </x14:dataValidation>
        <x14:dataValidation type="list" allowBlank="1" showInputMessage="1" showErrorMessage="1" xr:uid="{20DB44E1-ADD8-401B-8BE3-6A0D9260140E}">
          <x14:formula1>
            <xm:f>Calculs!$D$1:$D$8</xm:f>
          </x14:formula1>
          <xm:sqref>D2:D9 D12:D49</xm:sqref>
        </x14:dataValidation>
        <x14:dataValidation type="list" allowBlank="1" showInputMessage="1" showErrorMessage="1" xr:uid="{B01D8CD8-0321-4091-AD13-09CA827F7543}">
          <x14:formula1>
            <xm:f>'C:\Users\limou\Documents\Prono coupe du monde 2018\poule\[Copie de Poule+buteur+best Thomas Hocquette.xlsx]Calcul'!#REF!</xm:f>
          </x14:formula1>
          <xm:sqref>O32:O35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D4E3-CB21-47F1-A6E9-A835E6DE5D78}">
  <dimension ref="A1:T70"/>
  <sheetViews>
    <sheetView workbookViewId="0">
      <selection activeCell="L70" sqref="L70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3</v>
      </c>
      <c r="G2" s="5" t="s">
        <v>61</v>
      </c>
      <c r="H2" s="6">
        <v>1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IF(ISBLANK(F2),0,IF(Adèle!F2+H2+J2=Résultats!F2+H2+J2,3,IF(K2=Résultats!K2,1,0)))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5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0</v>
      </c>
      <c r="G3" s="7" t="s">
        <v>52</v>
      </c>
      <c r="H3" s="6">
        <v>1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IF(ISBLANK(F3),0,IF(Adèle!F3+H3+J3=Résultats!F3+H3+J3,3,IF(K3=Résultats!K3,1,0)))</f>
        <v>3</v>
      </c>
      <c r="N3" s="1" t="s">
        <v>122</v>
      </c>
      <c r="O3" s="1" t="s">
        <v>36</v>
      </c>
      <c r="P3" s="1">
        <f>IF(Résultats!N2=1,2,0)</f>
        <v>2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1</v>
      </c>
      <c r="G4" s="7" t="s">
        <v>53</v>
      </c>
      <c r="H4" s="6">
        <v>0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IF(ISBLANK(F4),0,IF(Adèle!F4+H4+J4=Résultats!F4+H4+J4,3,IF(K4=Résultats!K4,1,0)))</f>
        <v>0</v>
      </c>
      <c r="N4" s="1" t="s">
        <v>123</v>
      </c>
      <c r="O4" s="1" t="s">
        <v>61</v>
      </c>
      <c r="P4" s="1">
        <f>IF(Résultats!N3=1,2,0)</f>
        <v>0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1</v>
      </c>
      <c r="G5" s="7" t="s">
        <v>62</v>
      </c>
      <c r="H5" s="6">
        <v>1</v>
      </c>
      <c r="I5" s="7">
        <f>IF(F5&gt;H5,3,IF(H5&gt;F5,0,IF(ISBLANK(F5),0,IF(H5=F5,1,""))))</f>
        <v>1</v>
      </c>
      <c r="J5" s="7">
        <f t="shared" si="1"/>
        <v>1</v>
      </c>
      <c r="K5" s="11" t="str">
        <f t="shared" si="2"/>
        <v>NUL</v>
      </c>
      <c r="L5" s="7">
        <f>IF(ISBLANK(F5),0,IF(Adèle!F5+H5+J5=Résultats!F5+H5+J5,3,IF(K5=Résultats!K5,1,0)))</f>
        <v>1</v>
      </c>
      <c r="N5" s="1" t="s">
        <v>124</v>
      </c>
      <c r="O5" s="1" t="s">
        <v>37</v>
      </c>
      <c r="P5" s="1">
        <f>IF(Résultats!N4=1,2,0)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IF(ISBLANK(F6),0,IF(Adèle!F6+H6+J6=Résultats!F6+H6+J6,6,IF(K6=Résultats!K6,2,0)))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IF(ISBLANK(F7),0,IF(Adèle!F7+H7+J7=Résultats!F7+H7+J7,3,IF(K7=Résultats!K7,1,0)))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IF(ISBLANK(F8),0,IF(Adèle!F8+H8+J8=Résultats!F8+H8+J8,3,IF(K8=Résultats!K8,1,0)))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IF(ISBLANK(F9),0,IF(Adèle!F9+H9+J9=Résultats!F9+H9+J9,3,IF(K9=Résultats!K9,1,0)))</f>
        <v>0</v>
      </c>
      <c r="N9" s="1" t="s">
        <v>122</v>
      </c>
      <c r="O9" s="1" t="s">
        <v>39</v>
      </c>
      <c r="P9" s="1">
        <f>IF(Résultats!N8=1,2,0)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IF(ISBLANK(F10),0,IF(Adèle!F10+H10+J10=Résultats!F10+H10+J10,3,IF(K10=Résultats!K10,1,0)))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IF(ISBLANK(F11),0,IF(Adèle!F11+H11+J11=Résultats!F11+H11+J11,3,IF(K11=Résultats!K11,1,0)))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IF(ISBLANK(F12),0,IF(Adèle!F12+H12+J12=Résultats!F12+H12+J12,3,IF(K12=Résultats!K12,1,0)))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IF(ISBLANK(F13),0,IF(Adèle!F13+H13+J13=Résultats!F13+H13+J13,3,IF(K13=Résultats!K13,1,0)))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IF(ISBLANK(F14),0,IF(Adèle!F14+H14+J14=Résultats!F14+H14+J14,3,IF(K14=Résultats!K14,1,0)))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IF(ISBLANK(F15),0,IF(Adèle!F15+H15+J15=Résultats!F15+H15+J15,3,IF(K15=Résultats!K15,1,0)))</f>
        <v>0</v>
      </c>
      <c r="N15" s="1" t="s">
        <v>122</v>
      </c>
      <c r="O15" s="1" t="s">
        <v>54</v>
      </c>
      <c r="P15" s="1">
        <f>IF(Résultats!N17=1,2,0)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IF(ISBLANK(F16),0,IF(Adèle!F16+H16+J16=Résultats!F16+H16+J16,3,IF(K16=Résultats!K16,1,0)))</f>
        <v>0</v>
      </c>
      <c r="N16" s="1" t="s">
        <v>123</v>
      </c>
      <c r="O16" s="1" t="s">
        <v>63</v>
      </c>
      <c r="P16" s="1">
        <f>IF(Résultats!N15=1,2,0)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IF(ISBLANK(F17),0,IF(Adèle!F17+H17+J17=Résultats!F17+H17+J17,3,IF(K17=Résultats!K17,1,0)))</f>
        <v>0</v>
      </c>
      <c r="N17" s="1" t="s">
        <v>124</v>
      </c>
      <c r="O17" s="1" t="s">
        <v>41</v>
      </c>
      <c r="P17" s="14">
        <f>IF(Résultats!N16=1,2,0)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IF(ISBLANK(F18),0,IF(Adèle!F18+H18+J18=Résultats!F18+H18+J18,3,IF(K18=Résultats!K18,1,0)))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IF(ISBLANK(F19),0,IF(Adèle!F19+H19+J19=Résultats!F19+H19+J19,3,IF(K19=Résultats!K19,1,0)))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IF(ISBLANK(F20),0,IF(Adèle!F20+H20+J20=Résultats!F20+H20+J20,3,IF(K20=Résultats!K20,1,0)))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IF(ISBLANK(F21),0,IF(Adèle!F21+H21+J21=Résultats!F21+H21+J21,3,IF(K21=Résultats!K21,1,0)))</f>
        <v>0</v>
      </c>
      <c r="N21" s="1" t="s">
        <v>122</v>
      </c>
      <c r="O21" s="1" t="s">
        <v>64</v>
      </c>
      <c r="P21" s="1">
        <f>IF(Résultats!N21=1,2,0)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IF(ISBLANK(F22),0,IF(Adèle!F22+H22+J22=Résultats!F22+H22+J22,3,IF(K22=Résultats!K22,1,0)))</f>
        <v>0</v>
      </c>
      <c r="N22" s="1" t="s">
        <v>123</v>
      </c>
      <c r="O22" s="1" t="s">
        <v>70</v>
      </c>
      <c r="P22" s="1">
        <f>IF(Résultats!N22=1,2,0)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IF(ISBLANK(F23),0,IF(Adèle!F23+H23+J23=Résultats!F23+H23+J23,6,IF(K23=Résultats!K23,2,0)))</f>
        <v>0</v>
      </c>
      <c r="N23" s="1" t="s">
        <v>124</v>
      </c>
      <c r="O23" s="1" t="s">
        <v>73</v>
      </c>
      <c r="P23" s="1">
        <f>IF(Résultats!N23=1,2,0)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IF(ISBLANK(F24),0,IF(Adèle!F24+H24+J24=Résultats!F24+H24+J24,3,IF(K24=Résultats!K24,1,0)))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IF(ISBLANK(F25),0,IF(Adèle!F25+H25+J25=Résultats!F25+H25+J25,3,IF(K25=Résultats!K25,1,0)))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IF(ISBLANK(F26),0,IF(Adèle!F26+H26+J26=Résultats!F26+H26+J26,3,IF(K26=Résultats!K26,1,0)))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IF(ISBLANK(F27),0,IF(Adèle!F27+H27+J27=Résultats!F27+H27+J27,3,IF(K27=Résultats!K27,1,0)))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IF(ISBLANK(F28),0,IF(Adèle!F28+H28+J28=Résultats!F28+H28+J28,3,IF(K28=Résultats!K28,1,0)))</f>
        <v>0</v>
      </c>
      <c r="N28" s="1" t="s">
        <v>123</v>
      </c>
      <c r="O28" s="1" t="s">
        <v>44</v>
      </c>
      <c r="P28" s="1">
        <f>IF(Résultats!N28=1,2,0)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IF(ISBLANK(F29),0,IF(Adèle!F29+H29+J29=Résultats!F29+H29+J29,3,IF(K29=Résultats!K29,1,0)))</f>
        <v>0</v>
      </c>
      <c r="N29" s="1" t="s">
        <v>124</v>
      </c>
      <c r="O29" s="1" t="s">
        <v>57</v>
      </c>
      <c r="P29" s="1">
        <f>IF(Résultats!N29=1,2,0)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IF(ISBLANK(F30),0,IF(Adèle!F30+H30+J30=Résultats!F30+H30+J30,3,IF(K30=Résultats!K30,1,0)))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IF(ISBLANK(F31),0,IF(Adèle!F31+H31+J31=Résultats!F31+H31+J31,3,IF(K31=Résultats!K31,1,0)))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IF(ISBLANK(F32),0,IF(Adèle!F32+H32+J32=Résultats!F32+H32+J32,3,IF(K32=Résultats!K32,1,0)))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IF(ISBLANK(F33),0,IF(Adèle!F33+H33+J33=Résultats!F33+H33+J33,3,IF(K33=Résultats!K33,1,0)))</f>
        <v>0</v>
      </c>
      <c r="N33" s="1" t="s">
        <v>122</v>
      </c>
      <c r="O33" s="1" t="s">
        <v>47</v>
      </c>
      <c r="P33" s="1">
        <f>IF(Résultats!N34=1,2,0)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IF(ISBLANK(F34),0,IF(Adèle!F34+H34+J34=Résultats!F34+H34+J34,3,IF(K34=Résultats!K34,1,0)))</f>
        <v>0</v>
      </c>
      <c r="N34" s="1" t="s">
        <v>123</v>
      </c>
      <c r="O34" s="1" t="s">
        <v>66</v>
      </c>
      <c r="P34" s="1">
        <f>IF(Résultats!N33=1,2,0)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IF(ISBLANK(F35),0,IF(Adèle!F35+H35+J35=Résultats!F35+H35+J35,3,IF(K35=Résultats!K35,1,0)))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IF(ISBLANK(F36),0,IF(Adèle!F36+H36+J36=Résultats!F36+H36+J36,3,IF(K36=Résultats!K36,1,0)))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IF(ISBLANK(F37),0,IF(Adèle!F37+H37+J37=Résultats!F37+H37+J37,3,IF(K37=Résultats!K37,1,0)))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IF(ISBLANK(F38),0,IF(Adèle!F38+H38+J38=Résultats!F38+H38+J38,6,IF(K38=Résultats!K38,2,0)))</f>
        <v>0</v>
      </c>
      <c r="N38" s="1" t="s">
        <v>121</v>
      </c>
      <c r="O38" s="1" t="s">
        <v>59</v>
      </c>
      <c r="P38" s="1">
        <f>IF(Résultats!N41=1,2,0)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IF(ISBLANK(F39),0,IF(Adèle!F39+H39+J39=Résultats!F39+H39+J39,3,IF(K39=Résultats!K39,1,0)))</f>
        <v>0</v>
      </c>
      <c r="N39" s="1" t="s">
        <v>122</v>
      </c>
      <c r="O39" s="1" t="s">
        <v>82</v>
      </c>
      <c r="P39" s="1">
        <f>IF(Résultats!N38=1,2,0)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IF(ISBLANK(F40),0,IF(Adèle!F40+H40+J40=Résultats!F40+H40+J40,3,IF(K40=Résultats!K40,1,0)))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IF(ISBLANK(F41),0,IF(Adèle!F41+H41+J41=Résultats!F41+H41+J41,3,IF(K41=Résultats!K41,1,0)))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IF(ISBLANK(F42),0,IF(Adèle!F42+H42+J42=Résultats!F42+H42+J42,3,IF(K42=Résultats!K42,1,0)))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IF(ISBLANK(F43),0,IF(Adèle!F43+H43+J43=Résultats!F43+H43+J43,3,IF(K43=Résultats!K43,1,0)))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IF(ISBLANK(F44),0,IF(Adèle!F44+H44+J44=Résultats!F44+H44+J44,3,IF(K44=Résultats!K44,1,0)))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IF(ISBLANK(F45),0,IF(Adèle!F45+H45+J45=Résultats!F45+H45+J45,3,IF(K45=Résultats!K45,1,0)))</f>
        <v>0</v>
      </c>
      <c r="N45" s="1" t="s">
        <v>122</v>
      </c>
      <c r="O45" s="1" t="s">
        <v>72</v>
      </c>
      <c r="P45" s="1">
        <f>IF(Résultats!N44=1,2,0)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IF(ISBLANK(F46),0,IF(Adèle!F46+H46+J46=Résultats!F46+H46+J46,3,IF(K46=Résultats!K46,1,0)))</f>
        <v>0</v>
      </c>
      <c r="N46" s="1" t="s">
        <v>123</v>
      </c>
      <c r="O46" s="1" t="s">
        <v>74</v>
      </c>
      <c r="P46" s="1">
        <f>IF(Résultats!N47=1,2,0)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IF(ISBLANK(F47),0,IF(Adèle!F47+H47+J47=Résultats!F47+H47+J47,3,IF(K47=Résultats!K47,1,0)))</f>
        <v>0</v>
      </c>
      <c r="N47" s="1" t="s">
        <v>124</v>
      </c>
      <c r="O47" s="1" t="s">
        <v>69</v>
      </c>
      <c r="P47" s="1">
        <f>IF(Résultats!N45=1,2,0)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IF(ISBLANK(F48),0,IF(Adèle!F48+H48+J48=Résultats!F48+H48+J48,3,IF(K48=Résultats!K48,1,0)))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IF(ISBLANK(F49),0,IF(Adèle!F49+H49+J49=Résultats!F49+H49+J49,3,IF(K49=Résultats!K49,1,0)))</f>
        <v>0</v>
      </c>
      <c r="N49" s="15" t="s">
        <v>132</v>
      </c>
      <c r="O49" s="16"/>
      <c r="P49" s="17"/>
      <c r="R49" s="15" t="s">
        <v>136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IF(ISBLANK(F51),0,IF(Adèle!F51+H51+J51=Résultats!F51+H51+J51,5,IF(K51=Résultats!K51,3,0)))</f>
        <v>0</v>
      </c>
      <c r="N51" s="15" t="s">
        <v>133</v>
      </c>
      <c r="O51" s="16"/>
      <c r="P51" s="17"/>
      <c r="R51" s="15" t="s">
        <v>147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IF(ISBLANK(F52),0,IF(Adèle!F52+H52+J52=Résultats!F52+H52+J52,5,IF(K52=Résultats!K52,3,0)))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IF(ISBLANK(F53),0,IF(Adèle!F53+H53+J53=Résultats!F53+H53+J53,5,IF(K53=Résultats!K53,3,0)))</f>
        <v>0</v>
      </c>
      <c r="N53" s="15" t="s">
        <v>134</v>
      </c>
      <c r="O53" s="16"/>
      <c r="P53" s="17"/>
      <c r="R53" s="15" t="s">
        <v>40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IF(ISBLANK(F54),0,IF(Adèle!F54+H54+J54=Résultats!F54+H54+J54,5,IF(K54=Résultats!K54,3,0)))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IF(ISBLANK(F55),0,IF(Adèle!F55+H55+J55=Résultats!F55+H55+J55,5,IF(K55=Résultats!K55,3,0)))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IF(ISBLANK(F56),0,IF(Adèle!F56+H56+J56=Résultats!F56+H56+J56,5,IF(K56=Résultats!K56,3,0)))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IF(ISBLANK(F57),0,IF(Adèle!F57+H57+J57=Résultats!F57+H57+J57,5,IF(K57=Résultats!K57,3,0)))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IF(ISBLANK(F58),0,IF(Adèle!F58+H58+J58=Résultats!F58+H58+J58,5,IF(K58=Résultats!K58,3,0)))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IF(ISBLANK(F60),0,IF(Adèle!F60+H60+J60=Résultats!F60+H60+J60,7,IF(K60=Résultats!K60,5,0)))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IF(ISBLANK(F61),0,IF(Adèle!F61+H61+J61=Résultats!F61+H61+J61,7,IF(K61=Résultats!K61,5,0)))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IF(ISBLANK(F62),0,IF(Adèle!F62+H62+J62=Résultats!F62+H62+J62,7,IF(K62=Résultats!K62,5,0)))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IF(ISBLANK(F63),0,IF(Adèle!F63+H63+J63=Résultats!F63+H63+J63,7,IF(K63=Résultats!K63,5,0)))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IF(ISBLANK(F65),0,IF(Adèle!F65+H65+J65=Résultats!F65+H65+J65,9,IF(K65=Résultats!K65,7,0)))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IF(ISBLANK(F66),0,IF(Adèle!F66+H66+J66=Résultats!F66+H66+J66,9,IF(K66=Résultats!K66,7,0)))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IF(ISBLANK(F68),0,IF(Adèle!F68+H68+J68=Résultats!F68+H68+J68,10,IF(K68=Résultats!K68,8,0)))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 t="s">
        <v>164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05AFA71-1F1B-4EF5-A27F-6676B414D854}">
          <x14:formula1>
            <xm:f>Calculs!$D$1:$D$8</xm:f>
          </x14:formula1>
          <xm:sqref>D2:D9 D12:D49</xm:sqref>
        </x14:dataValidation>
        <x14:dataValidation type="list" allowBlank="1" showInputMessage="1" showErrorMessage="1" xr:uid="{8F0AE199-D77F-4F35-94BC-0BA3B0D012DA}">
          <x14:formula1>
            <xm:f>Calculs!$C$1:$C$9</xm:f>
          </x14:formula1>
          <xm:sqref>B2:B49</xm:sqref>
        </x14:dataValidation>
        <x14:dataValidation type="list" allowBlank="1" showInputMessage="1" showErrorMessage="1" xr:uid="{15ECE694-1F81-42A3-86C9-B1A631C15B3C}">
          <x14:formula1>
            <xm:f>Calculs!$A$1:$A$15</xm:f>
          </x14:formula1>
          <xm:sqref>A2:A49</xm:sqref>
        </x14:dataValidation>
        <x14:dataValidation type="list" allowBlank="1" showInputMessage="1" showErrorMessage="1" xr:uid="{F074D0CA-D3E8-486A-89EA-41FD51404CFB}">
          <x14:formula1>
            <xm:f>'C:\Users\limou\Documents\Prono coupe du monde 2018\[Poule+buteur+best.xlsx]Calcul'!#REF!</xm:f>
          </x14:formula1>
          <xm:sqref>O8:O11 O26:O29</xm:sqref>
        </x14:dataValidation>
        <x14:dataValidation type="list" allowBlank="1" showInputMessage="1" showErrorMessage="1" xr:uid="{79EA0465-FA18-40A4-90D8-5DBE5338D627}">
          <x14:formula1>
            <xm:f>'C:\Users\limou\Documents\Prono coupe du monde 2018\poule\[Copie de Poule+buteur+best Thomas Hocquette.xlsx]Calcul'!#REF!</xm:f>
          </x14:formula1>
          <xm:sqref>O2:O5 O44:O47 O38:O41 O32:O35 O20:O23 O14:O17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40F0-53D5-4424-85E9-47C4A0C68139}">
  <dimension ref="A1:T70"/>
  <sheetViews>
    <sheetView tabSelected="1" workbookViewId="0">
      <selection activeCell="L4" sqref="L4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1</v>
      </c>
      <c r="G2" s="5" t="s">
        <v>61</v>
      </c>
      <c r="H2" s="6">
        <v>0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IF(ISBLANK(F2),0,IF(F2+H2=Résultats!F2+H2,3,IF(Bain!K2=Résultats!K2,1,0)))</f>
        <v>1</v>
      </c>
      <c r="N2" s="1" t="s">
        <v>121</v>
      </c>
      <c r="O2" s="1" t="s">
        <v>36</v>
      </c>
      <c r="P2" s="1">
        <f>IF(Résultats!N2=1,2,0)</f>
        <v>2</v>
      </c>
      <c r="R2" s="31">
        <f>SUM(L2:L49,L51:L58,L60:L63,L65:L66,L68,L70)</f>
        <v>7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0</v>
      </c>
      <c r="G3" s="7" t="s">
        <v>52</v>
      </c>
      <c r="H3" s="6">
        <v>4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IF(ISBLANK(F3),0,IF(F3+H3=Résultats!F3+H3,3,IF(Bain!K3=Résultats!K3,1,0)))</f>
        <v>3</v>
      </c>
      <c r="N3" s="1" t="s">
        <v>122</v>
      </c>
      <c r="O3" s="1" t="s">
        <v>52</v>
      </c>
      <c r="P3" s="1">
        <f>IF(Résultats!N5=1,2,0)</f>
        <v>0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2</v>
      </c>
      <c r="G4" s="7" t="s">
        <v>53</v>
      </c>
      <c r="H4" s="6">
        <v>1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IF(ISBLANK(F4),0,IF(F4+H4=Résultats!F4+H4,3,IF(Bain!K4=Résultats!K4,1,0)))</f>
        <v>0</v>
      </c>
      <c r="N4" s="1" t="s">
        <v>123</v>
      </c>
      <c r="O4" s="1" t="s">
        <v>37</v>
      </c>
      <c r="P4" s="1">
        <f>IF(Résultats!N4=1,2,0)</f>
        <v>0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3</v>
      </c>
      <c r="G5" s="7" t="s">
        <v>62</v>
      </c>
      <c r="H5" s="6">
        <v>0</v>
      </c>
      <c r="I5" s="7">
        <f>IF(F5&gt;H5,3,IF(H5&gt;F5,0,IF(ISBLANK(F5),0,IF(H5=F5,1,""))))</f>
        <v>3</v>
      </c>
      <c r="J5" s="7">
        <f t="shared" si="1"/>
        <v>0</v>
      </c>
      <c r="K5" s="11" t="str">
        <f t="shared" si="2"/>
        <v>DOM</v>
      </c>
      <c r="L5" s="7">
        <f>IF(ISBLANK(F5),0,IF(F5+H5=Résultats!F5+H5,3,IF(Bain!K5=Résultats!K5,1,0)))</f>
        <v>3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IF(ISBLANK(F6),0,IF(F6+H6=Résultats!F6+H6,3,IF(Bain!K6=Résultats!K6,1,0)))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IF(ISBLANK(F7),0,IF(F7+H7=Résultats!F7+H7,3,IF(Bain!K7=Résultats!K7,1,0)))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IF(ISBLANK(F8),0,IF(F8+H8=Résultats!F8+H8,3,IF(Bain!K8=Résultats!K8,1,0)))</f>
        <v>0</v>
      </c>
      <c r="N8" s="1" t="s">
        <v>121</v>
      </c>
      <c r="O8" s="1" t="s">
        <v>39</v>
      </c>
      <c r="P8" s="14">
        <f>IF(Résultats!N8=1,2,0)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IF(ISBLANK(F9),0,IF(F9+H9=Résultats!F9+H9,3,IF(Bain!K9=Résultats!K9,1,0)))</f>
        <v>0</v>
      </c>
      <c r="N9" s="1" t="s">
        <v>122</v>
      </c>
      <c r="O9" s="1" t="s">
        <v>62</v>
      </c>
      <c r="P9" s="1">
        <f>IF(Résultats!N9=1,2,0)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IF(ISBLANK(F10),0,IF(F10+H10=Résultats!F10+H10,3,IF(Bain!K10=Résultats!K10,1,0)))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IF(ISBLANK(F11),0,IF(F11+H11=Résultats!F11+H11,3,IF(Bain!K11=Résultats!K11,1,0)))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IF(ISBLANK(F12),0,IF(F12+H12=Résultats!F12+H12,3,IF(Bain!K12=Résultats!K12,1,0)))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IF(ISBLANK(F13),0,IF(F13+H13=Résultats!F13+H13,3,IF(Bain!K13=Résultats!K13,1,0)))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IF(ISBLANK(F14),0,IF(F14+H14=Résultats!F14+H14,3,IF(Bain!K14=Résultats!K14,1,0)))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IF(ISBLANK(F15),0,IF(F15+H15=Résultats!F15+H15,3,IF(Bain!K15=Résultats!K15,1,0)))</f>
        <v>0</v>
      </c>
      <c r="N15" s="1" t="s">
        <v>122</v>
      </c>
      <c r="O15" s="1" t="s">
        <v>54</v>
      </c>
      <c r="P15" s="1">
        <f>IF(Résultats!N17=1,2,0)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IF(ISBLANK(F16),0,IF(F16+H16=Résultats!F16+H16,3,IF(Bain!K16=Résultats!K16,1,0)))</f>
        <v>0</v>
      </c>
      <c r="N16" s="1" t="s">
        <v>123</v>
      </c>
      <c r="O16" s="1" t="s">
        <v>63</v>
      </c>
      <c r="P16" s="1">
        <f>IF(Résultats!N15=1,2,0)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IF(ISBLANK(F17),0,IF(F17+H17=Résultats!F17+H17,3,IF(Bain!K17=Résultats!K17,1,0)))</f>
        <v>0</v>
      </c>
      <c r="N17" s="1" t="s">
        <v>124</v>
      </c>
      <c r="O17" s="1" t="s">
        <v>41</v>
      </c>
      <c r="P17" s="14">
        <f>IF(Résultats!N16=1,2,0)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IF(ISBLANK(F18),0,IF(F18+H18=Résultats!F18+H18,3,IF(Bain!K18=Résultats!K18,1,0)))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IF(ISBLANK(F19),0,IF(F19+H19=Résultats!F19+H19,3,IF(Bain!K19=Résultats!K19,1,0)))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IF(ISBLANK(F20),0,IF(F20+H20=Résultats!F20+H20,3,IF(Bain!K20=Résultats!K20,1,0)))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IF(ISBLANK(F21),0,IF(F21+H21=Résultats!F21+H21,3,IF(Bain!K21=Résultats!K21,1,0)))</f>
        <v>0</v>
      </c>
      <c r="N21" s="1" t="s">
        <v>122</v>
      </c>
      <c r="O21" s="1" t="s">
        <v>70</v>
      </c>
      <c r="P21" s="1">
        <f>IF(Résultats!N22=1,2,0)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IF(ISBLANK(F22),0,IF(F22+H22=Résultats!F22+H22,3,IF(Bain!K22=Résultats!K22,1,0)))</f>
        <v>0</v>
      </c>
      <c r="N22" s="1" t="s">
        <v>123</v>
      </c>
      <c r="O22" s="1" t="s">
        <v>64</v>
      </c>
      <c r="P22" s="1">
        <f>IF(Résultats!N21=1,2,0)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IF(ISBLANK(F23),0,IF(F23+H23=Résultats!F23+H23,3,IF(Bain!K23=Résultats!K23,1,0)))</f>
        <v>0</v>
      </c>
      <c r="N23" s="1" t="s">
        <v>124</v>
      </c>
      <c r="O23" s="1" t="s">
        <v>73</v>
      </c>
      <c r="P23" s="1">
        <f>IF(Résultats!N23=1,2,0)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IF(ISBLANK(F24),0,IF(F24+H24=Résultats!F24+H24,3,IF(Bain!K24=Résultats!K24,1,0)))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IF(ISBLANK(F25),0,IF(F25+H25=Résultats!F25+H25,3,IF(Bain!K25=Résultats!K25,1,0)))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IF(ISBLANK(F26),0,IF(F26+H26=Résultats!F26+H26,3,IF(Bain!K26=Résultats!K26,1,0)))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IF(ISBLANK(F27),0,IF(F27+H27=Résultats!F27+H27,3,IF(Bain!K27=Résultats!K27,1,0)))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IF(ISBLANK(F28),0,IF(F28+H28=Résultats!F28+H28,3,IF(Bain!K28=Résultats!K28,1,0)))</f>
        <v>0</v>
      </c>
      <c r="N28" s="1" t="s">
        <v>123</v>
      </c>
      <c r="O28" s="1" t="s">
        <v>57</v>
      </c>
      <c r="P28" s="1">
        <f>IF(Résultats!N29=1,2,0)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IF(ISBLANK(F29),0,IF(F29+H29=Résultats!F29+H29,3,IF(Bain!K29=Résultats!K29,1,0)))</f>
        <v>0</v>
      </c>
      <c r="N29" s="1" t="s">
        <v>124</v>
      </c>
      <c r="O29" s="1" t="s">
        <v>44</v>
      </c>
      <c r="P29" s="1">
        <f>IF(Résultats!N28=1,2,0)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IF(ISBLANK(F30),0,IF(F30+H30=Résultats!F30+H30,3,IF(Bain!K30=Résultats!K30,1,0)))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IF(ISBLANK(F31),0,IF(F31+H31=Résultats!F31+H31,3,IF(Bain!K31=Résultats!K31,1,0)))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IF(ISBLANK(F32),0,IF(F32+H32=Résultats!F32+H32,3,IF(Bain!K32=Résultats!K32,1,0)))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IF(ISBLANK(F33),0,IF(F33+H33=Résultats!F33+H33,3,IF(Bain!K33=Résultats!K33,1,0)))</f>
        <v>0</v>
      </c>
      <c r="N33" s="1" t="s">
        <v>122</v>
      </c>
      <c r="O33" s="1" t="s">
        <v>47</v>
      </c>
      <c r="P33" s="1">
        <f>IF(Résultats!N34=1,2,0)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IF(ISBLANK(F34),0,IF(F34+H34=Résultats!F34+H34,3,IF(Bain!K34=Résultats!K34,1,0)))</f>
        <v>0</v>
      </c>
      <c r="N34" s="1" t="s">
        <v>123</v>
      </c>
      <c r="O34" s="1" t="s">
        <v>66</v>
      </c>
      <c r="P34" s="1">
        <f>IF(Résultats!N33=1,2,0)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IF(ISBLANK(F35),0,IF(F35+H35=Résultats!F35+H35,3,IF(Bain!K35=Résultats!K35,1,0)))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IF(ISBLANK(F36),0,IF(F36+H36=Résultats!F36+H36,3,IF(Bain!K36=Résultats!K36,1,0)))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IF(ISBLANK(F37),0,IF(F37+H37=Résultats!F37+H37,3,IF(Bain!K37=Résultats!K37,1,0)))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IF(ISBLANK(F38),0,IF(F38+H38=Résultats!F38+H38,3,IF(Bain!K38=Résultats!K38,1,0)))</f>
        <v>0</v>
      </c>
      <c r="N38" s="1" t="s">
        <v>121</v>
      </c>
      <c r="O38" s="1" t="s">
        <v>82</v>
      </c>
      <c r="P38" s="1">
        <f>IF(Résultats!N38=1,2,0)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IF(ISBLANK(F39),0,IF(F39+H39=Résultats!F39+H39,3,IF(Bain!K39=Résultats!K39,1,0)))</f>
        <v>0</v>
      </c>
      <c r="N39" s="1" t="s">
        <v>122</v>
      </c>
      <c r="O39" s="1" t="s">
        <v>59</v>
      </c>
      <c r="P39" s="1">
        <f>IF(Résultats!N41=1,2,0)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IF(ISBLANK(F40),0,IF(F40+H40=Résultats!F40+H40,3,IF(Bain!K40=Résultats!K40,1,0)))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IF(ISBLANK(F41),0,IF(F41+H41=Résultats!F41+H41,3,IF(Bain!K41=Résultats!K41,1,0)))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IF(ISBLANK(F42),0,IF(F42+H42=Résultats!F42+H42,3,IF(Bain!K42=Résultats!K42,1,0)))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IF(ISBLANK(F43),0,IF(F43+H43=Résultats!F43+H43,3,IF(Bain!K43=Résultats!K43,1,0)))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IF(ISBLANK(F44),0,IF(F44+H44=Résultats!F44+H44,3,IF(Bain!K44=Résultats!K44,1,0)))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IF(ISBLANK(F45),0,IF(F45+H45=Résultats!F45+H45,3,IF(Bain!K45=Résultats!K45,1,0)))</f>
        <v>0</v>
      </c>
      <c r="N45" s="1" t="s">
        <v>122</v>
      </c>
      <c r="O45" s="1" t="s">
        <v>72</v>
      </c>
      <c r="P45" s="1">
        <f>IF(Résultats!N44=1,2,0)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IF(ISBLANK(F46),0,IF(F46+H46=Résultats!F46+H46,3,IF(Bain!K46=Résultats!K46,1,0)))</f>
        <v>0</v>
      </c>
      <c r="N46" s="1" t="s">
        <v>123</v>
      </c>
      <c r="O46" s="1" t="s">
        <v>69</v>
      </c>
      <c r="P46" s="1">
        <f>IF(Résultats!N45=1,2,0)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IF(ISBLANK(F47),0,IF(F47+H47=Résultats!F47+H47,3,IF(Bain!K47=Résultats!K47,1,0)))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IF(ISBLANK(F48),0,IF(F48+H48=Résultats!F48+H48,3,IF(Bain!K48=Résultats!K48,1,0)))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IF(ISBLANK(F49),0,IF(F49+H49=Résultats!F49+H49,3,IF(Bain!K49=Résultats!K49,1,0)))</f>
        <v>0</v>
      </c>
      <c r="N49" s="15" t="s">
        <v>132</v>
      </c>
      <c r="O49" s="16"/>
      <c r="P49" s="17"/>
      <c r="R49" s="15" t="s">
        <v>142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IF(ISBLANK(F51),0,IF(Bain!F51+H51+J51=Résultats!F51+H51+J51,5,IF(K51=Résultats!K51,3,0)))</f>
        <v>0</v>
      </c>
      <c r="N51" s="15" t="s">
        <v>133</v>
      </c>
      <c r="O51" s="16"/>
      <c r="P51" s="17"/>
      <c r="R51" s="15" t="s">
        <v>141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IF(ISBLANK(F52),0,IF(Bain!F52+H52+J52=Résultats!F52+H52+J52,5,IF(K52=Résultats!K52,3,0)))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IF(ISBLANK(F53),0,IF(Bain!F53+H53+J53=Résultats!F53+H53+J53,5,IF(K53=Résultats!K53,3,0)))</f>
        <v>0</v>
      </c>
      <c r="N53" s="15" t="s">
        <v>134</v>
      </c>
      <c r="O53" s="16"/>
      <c r="P53" s="17"/>
      <c r="R53" s="15" t="s">
        <v>40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IF(ISBLANK(F54),0,IF(Bain!F54+H54+J54=Résultats!F54+H54+J54,5,IF(K54=Résultats!K54,3,0)))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IF(ISBLANK(F55),0,IF(Bain!F55+H55+J55=Résultats!F55+H55+J55,5,IF(K55=Résultats!K55,3,0)))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IF(ISBLANK(F56),0,IF(Bain!F56+H56+J56=Résultats!F56+H56+J56,5,IF(K56=Résultats!K56,3,0)))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IF(ISBLANK(F57),0,IF(Bain!F57+H57+J57=Résultats!F57+H57+J57,5,IF(K57=Résultats!K57,3,0)))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IF(ISBLANK(F58),0,IF(Bain!F58+H58+J58=Résultats!F58+H58+J58,5,IF(K58=Résultats!K58,3,0)))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IF(ISBLANK(F60),0,IF(Bain!F60+H60+J60=Résultats!F60+H60+J60,7,IF(K60=Résultats!K60,5,0)))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IF(ISBLANK(F61),0,IF(Bain!F61+H61+J61=Résultats!F61+H61+J61,7,IF(K61=Résultats!K61,5,0)))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IF(ISBLANK(F62),0,IF(Bain!F62+H62+J62=Résultats!F62+H62+J62,7,IF(K62=Résultats!K62,5,0)))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IF(ISBLANK(F63),0,IF(Bain!F63+H63+J63=Résultats!F63+H63+J63,7,IF(K63=Résultats!K63,5,0)))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IF(ISBLANK(F65),0,IF(Bain!F65+H65+J65=Résultats!F65+H65+J65,9,IF(K65=Résultats!K65,7,0)))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IF(ISBLANK(F66),0,IF(Bain!F66+H66+J66=Résultats!F66+H66+J66,9,IF(K66=Résultats!K66,7,0)))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IF(ISBLANK(F68),0,IF(Bain!F68+H68+J68=Résultats!F68+H68+J68,10,IF(K68=Résultats!K68,8,0)))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IF(ISBLANK(F70),0,IF(Bain!F70+H70+J70=Résultats!F70+H70+J70,11,IF(K70=Résultats!K70,9,0)))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D234FA5-25C7-489F-AA25-468793B9E3D1}">
          <x14:formula1>
            <xm:f>Calculs!$D$1:$D$8</xm:f>
          </x14:formula1>
          <xm:sqref>D2:D9 D12:D49</xm:sqref>
        </x14:dataValidation>
        <x14:dataValidation type="list" allowBlank="1" showInputMessage="1" showErrorMessage="1" xr:uid="{D259CFCC-A266-445D-86E6-8F7C3C79E452}">
          <x14:formula1>
            <xm:f>Calculs!$C$1:$C$9</xm:f>
          </x14:formula1>
          <xm:sqref>B2:B49</xm:sqref>
        </x14:dataValidation>
        <x14:dataValidation type="list" allowBlank="1" showInputMessage="1" showErrorMessage="1" xr:uid="{0D92314E-631C-408F-B264-4E88357A7F70}">
          <x14:formula1>
            <xm:f>Calculs!$A$1:$A$15</xm:f>
          </x14:formula1>
          <xm:sqref>A2:A49</xm:sqref>
        </x14:dataValidation>
        <x14:dataValidation type="list" allowBlank="1" showInputMessage="1" showErrorMessage="1" xr:uid="{A5A06490-02A2-4468-BF5F-58F956A5E4F6}">
          <x14:formula1>
            <xm:f>'C:\Users\limou\Documents\Prono coupe du monde 2018\[Poule+buteur+best.xlsx]Calcul'!#REF!</xm:f>
          </x14:formula1>
          <xm:sqref>O38:O41 O44:O47</xm:sqref>
        </x14:dataValidation>
        <x14:dataValidation type="list" allowBlank="1" showInputMessage="1" showErrorMessage="1" xr:uid="{B5264BF6-B2CD-4427-A1F6-F7999F6FE560}">
          <x14:formula1>
            <xm:f>'C:\Users\limou\Documents\Prono coupe du monde 2018\poule\[Poule+buteur+best Antoine Limou.xlsx]Calcul'!#REF!</xm:f>
          </x14:formula1>
          <xm:sqref>O2:O5 O32:O35 O26:O29 O20:O23 O14:O17 O8:O11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AE25-4010-4960-A8B5-F89BD970D395}">
  <dimension ref="A1:T70"/>
  <sheetViews>
    <sheetView workbookViewId="0">
      <selection activeCell="F6" sqref="F6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2</v>
      </c>
      <c r="G2" s="5" t="s">
        <v>61</v>
      </c>
      <c r="H2" s="6">
        <v>1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IF(ISBLANK(F2),0,IF('N golo'!F2+H2+J2=Résultats!F2+H2+J2,3,IF(K2=Résultats!K2,1,0)))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4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0</v>
      </c>
      <c r="G3" s="7" t="s">
        <v>52</v>
      </c>
      <c r="H3" s="6">
        <v>3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IF(ISBLANK(F3),0,IF('N golo'!F3+H3+J3=Résultats!F3+H3+J3,3,IF(K3=Résultats!K3,1,0)))</f>
        <v>3</v>
      </c>
      <c r="N3" s="1" t="s">
        <v>122</v>
      </c>
      <c r="O3" s="1" t="s">
        <v>37</v>
      </c>
      <c r="P3" s="1">
        <f>IF(Résultats!N4=1,2,0)</f>
        <v>0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3</v>
      </c>
      <c r="G4" s="7" t="s">
        <v>53</v>
      </c>
      <c r="H4" s="6">
        <v>0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IF(ISBLANK(F4),0,IF('N golo'!F4+H4+J4=Résultats!F4+H4+J4,3,IF(K4=Résultats!K4,1,0)))</f>
        <v>0</v>
      </c>
      <c r="N4" s="1" t="s">
        <v>123</v>
      </c>
      <c r="O4" s="1" t="s">
        <v>36</v>
      </c>
      <c r="P4" s="1">
        <f>IF(Résultats!N2=1,2,0)</f>
        <v>2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0</v>
      </c>
      <c r="G5" s="7" t="s">
        <v>62</v>
      </c>
      <c r="H5" s="6">
        <v>2</v>
      </c>
      <c r="I5" s="7">
        <f>IF(F5&gt;H5,3,IF(H5&gt;F5,0,IF(ISBLANK(F5),0,IF(H5=F5,1,""))))</f>
        <v>0</v>
      </c>
      <c r="J5" s="7">
        <f t="shared" si="1"/>
        <v>3</v>
      </c>
      <c r="K5" s="11" t="str">
        <f t="shared" si="2"/>
        <v>EXT</v>
      </c>
      <c r="L5" s="7">
        <f>IF(ISBLANK(F5),0,IF('N golo'!F5+H5+J5=Résultats!F5+H5+J5,3,IF(K5=Résultats!K5,1,0)))</f>
        <v>0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IF(ISBLANK(F6),0,IF('N golo'!F6+H6+J6=Résultats!F6+H6+J6,6,IF(K6=Résultats!K6,2,0)))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IF(ISBLANK(F7),0,IF('N golo'!F7+H7+J7=Résultats!F7+H7+J7,3,IF(K7=Résultats!K7,1,0)))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IF(ISBLANK(F8),0,IF('N golo'!F8+H8+J8=Résultats!F8+H8+J8,3,IF(K8=Résultats!K8,1,0)))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IF(ISBLANK(F9),0,IF('N golo'!F9+H9+J9=Résultats!F9+H9+J9,3,IF(K9=Résultats!K9,1,0)))</f>
        <v>0</v>
      </c>
      <c r="N9" s="1" t="s">
        <v>122</v>
      </c>
      <c r="O9" s="1" t="s">
        <v>39</v>
      </c>
      <c r="P9" s="1">
        <f>IF(Résultats!N8=1,2,0)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IF(ISBLANK(F10),0,IF('N golo'!F10+H10+J10=Résultats!F10+H10+J10,3,IF(K10=Résultats!K10,1,0)))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IF(ISBLANK(F11),0,IF('N golo'!F11+H11+J11=Résultats!F11+H11+J11,3,IF(K11=Résultats!K11,1,0)))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IF(ISBLANK(F12),0,IF('N golo'!F12+H12+J12=Résultats!F12+H12+J12,3,IF(K12=Résultats!K12,1,0)))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IF(ISBLANK(F13),0,IF('N golo'!F13+H13+J13=Résultats!F13+H13+J13,3,IF(K13=Résultats!K13,1,0)))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IF(ISBLANK(F14),0,IF('N golo'!F14+H14+J14=Résultats!F14+H14+J14,3,IF(K14=Résultats!K14,1,0)))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IF(ISBLANK(F15),0,IF('N golo'!F15+H15+J15=Résultats!F15+H15+J15,3,IF(K15=Résultats!K15,1,0)))</f>
        <v>0</v>
      </c>
      <c r="N15" s="1" t="s">
        <v>122</v>
      </c>
      <c r="O15" s="1" t="s">
        <v>41</v>
      </c>
      <c r="P15" s="1">
        <f>IF(Résultats!N16=1,2,0)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IF(ISBLANK(F16),0,IF('N golo'!F16+H16+J16=Résultats!F16+H16+J16,3,IF(K16=Résultats!K16,1,0)))</f>
        <v>0</v>
      </c>
      <c r="N16" s="1" t="s">
        <v>123</v>
      </c>
      <c r="O16" s="1" t="s">
        <v>54</v>
      </c>
      <c r="P16" s="1">
        <f>IF(Résultats!N17=1,2,0)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IF(ISBLANK(F17),0,IF('N golo'!F17+H17+J17=Résultats!F17+H17+J17,3,IF(K17=Résultats!K17,1,0)))</f>
        <v>0</v>
      </c>
      <c r="N17" s="1" t="s">
        <v>124</v>
      </c>
      <c r="O17" s="1" t="s">
        <v>63</v>
      </c>
      <c r="P17" s="14">
        <f>IF(Résultats!N15=1,2,0)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IF(ISBLANK(F18),0,IF('N golo'!F18+H18+J18=Résultats!F18+H18+J18,3,IF(K18=Résultats!K18,1,0)))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IF(ISBLANK(F19),0,IF('N golo'!F19+H19+J19=Résultats!F19+H19+J19,3,IF(K19=Résultats!K19,1,0)))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IF(ISBLANK(F20),0,IF('N golo'!F20+H20+J20=Résultats!F20+H20+J20,3,IF(K20=Résultats!K20,1,0)))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IF(ISBLANK(F21),0,IF('N golo'!F21+H21+J21=Résultats!F21+H21+J21,3,IF(K21=Résultats!K21,1,0)))</f>
        <v>0</v>
      </c>
      <c r="N21" s="1" t="s">
        <v>122</v>
      </c>
      <c r="O21" s="1" t="s">
        <v>70</v>
      </c>
      <c r="P21" s="1">
        <f>IF(Résultats!N22=1,2,0)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IF(ISBLANK(F22),0,IF('N golo'!F22+H22+J22=Résultats!F22+H22+J22,3,IF(K22=Résultats!K22,1,0)))</f>
        <v>0</v>
      </c>
      <c r="N22" s="1" t="s">
        <v>123</v>
      </c>
      <c r="O22" s="1" t="s">
        <v>64</v>
      </c>
      <c r="P22" s="1">
        <f>IF(Résultats!N21=1,2,0)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IF(ISBLANK(F23),0,IF('N golo'!F23+H23+J23=Résultats!F23+H23+J23,6,IF(K23=Résultats!K23,2,0)))</f>
        <v>0</v>
      </c>
      <c r="N23" s="1" t="s">
        <v>124</v>
      </c>
      <c r="O23" s="1" t="s">
        <v>73</v>
      </c>
      <c r="P23" s="1">
        <f>IF(Résultats!N23=1,2,0)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IF(ISBLANK(F24),0,IF('N golo'!F24+H24+J24=Résultats!F24+H24+J24,3,IF(K24=Résultats!K24,1,0)))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IF(ISBLANK(F25),0,IF('N golo'!F25+H25+J25=Résultats!F25+H25+J25,3,IF(K25=Résultats!K25,1,0)))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IF(ISBLANK(F26),0,IF('N golo'!F26+H26+J26=Résultats!F26+H26+J26,3,IF(K26=Résultats!K26,1,0)))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IF(ISBLANK(F27),0,IF('N golo'!F27+H27+J27=Résultats!F27+H27+J27,3,IF(K27=Résultats!K27,1,0)))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IF(ISBLANK(F28),0,IF('N golo'!F28+H28+J28=Résultats!F28+H28+J28,3,IF(K28=Résultats!K28,1,0)))</f>
        <v>0</v>
      </c>
      <c r="N28" s="1" t="s">
        <v>123</v>
      </c>
      <c r="O28" s="1" t="s">
        <v>57</v>
      </c>
      <c r="P28" s="1">
        <f>IF(Résultats!N29=1,2,0)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IF(ISBLANK(F29),0,IF('N golo'!F29+H29+J29=Résultats!F29+H29+J29,3,IF(K29=Résultats!K29,1,0)))</f>
        <v>0</v>
      </c>
      <c r="N29" s="1" t="s">
        <v>124</v>
      </c>
      <c r="O29" s="1" t="s">
        <v>44</v>
      </c>
      <c r="P29" s="1">
        <f>IF(Résultats!N28=1,2,0)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IF(ISBLANK(F30),0,IF('N golo'!F30+H30+J30=Résultats!F30+H30+J30,3,IF(K30=Résultats!K30,1,0)))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IF(ISBLANK(F31),0,IF('N golo'!F31+H31+J31=Résultats!F31+H31+J31,3,IF(K31=Résultats!K31,1,0)))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IF(ISBLANK(F32),0,IF('N golo'!F32+H32+J32=Résultats!F32+H32+J32,3,IF(K32=Résultats!K32,1,0)))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IF(ISBLANK(F33),0,IF('N golo'!F33+H33+J33=Résultats!F33+H33+J33,3,IF(K33=Résultats!K33,1,0)))</f>
        <v>0</v>
      </c>
      <c r="N33" s="1" t="s">
        <v>122</v>
      </c>
      <c r="O33" s="1" t="s">
        <v>47</v>
      </c>
      <c r="P33" s="1">
        <f>IF(Résultats!N34=1,2,0)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IF(ISBLANK(F34),0,IF('N golo'!F34+H34+J34=Résultats!F34+H34+J34,3,IF(K34=Résultats!K34,1,0)))</f>
        <v>0</v>
      </c>
      <c r="N34" s="1" t="s">
        <v>123</v>
      </c>
      <c r="O34" s="1" t="s">
        <v>66</v>
      </c>
      <c r="P34" s="1">
        <f>IF(Résultats!N33=1,2,0)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IF(ISBLANK(F35),0,IF('N golo'!F35+H35+J35=Résultats!F35+H35+J35,3,IF(K35=Résultats!K35,1,0)))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IF(ISBLANK(F36),0,IF('N golo'!F36+H36+J36=Résultats!F36+H36+J36,3,IF(K36=Résultats!K36,1,0)))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IF(ISBLANK(F37),0,IF('N golo'!F37+H37+J37=Résultats!F37+H37+J37,3,IF(K37=Résultats!K37,1,0)))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IF(ISBLANK(F38),0,IF('N golo'!F38+H38+J38=Résultats!F38+H38+J38,6,IF(K38=Résultats!K38,2,0)))</f>
        <v>0</v>
      </c>
      <c r="N38" s="1" t="s">
        <v>121</v>
      </c>
      <c r="O38" s="1" t="s">
        <v>82</v>
      </c>
      <c r="P38" s="1">
        <f>IF(Résultats!N38=1,2,0)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IF(ISBLANK(F39),0,IF('N golo'!F39+H39+J39=Résultats!F39+H39+J39,3,IF(K39=Résultats!K39,1,0)))</f>
        <v>0</v>
      </c>
      <c r="N39" s="1" t="s">
        <v>122</v>
      </c>
      <c r="O39" s="1" t="s">
        <v>59</v>
      </c>
      <c r="P39" s="1">
        <f>IF(Résultats!N41=1,2,0)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IF(ISBLANK(F40),0,IF('N golo'!F40+H40+J40=Résultats!F40+H40+J40,3,IF(K40=Résultats!K40,1,0)))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IF(ISBLANK(F41),0,IF('N golo'!F41+H41+J41=Résultats!F41+H41+J41,3,IF(K41=Résultats!K41,1,0)))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IF(ISBLANK(F42),0,IF('N golo'!F42+H42+J42=Résultats!F42+H42+J42,3,IF(K42=Résultats!K42,1,0)))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IF(ISBLANK(F43),0,IF('N golo'!F43+H43+J43=Résultats!F43+H43+J43,3,IF(K43=Résultats!K43,1,0)))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IF(ISBLANK(F44),0,IF('N golo'!F44+H44+J44=Résultats!F44+H44+J44,3,IF(K44=Résultats!K44,1,0)))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IF(ISBLANK(F45),0,IF('N golo'!F45+H45+J45=Résultats!F45+H45+J45,3,IF(K45=Résultats!K45,1,0)))</f>
        <v>0</v>
      </c>
      <c r="N45" s="1" t="s">
        <v>122</v>
      </c>
      <c r="O45" s="1" t="s">
        <v>72</v>
      </c>
      <c r="P45" s="1">
        <f>IF(Résultats!N44=1,2,0)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IF(ISBLANK(F46),0,IF('N golo'!F46+H46+J46=Résultats!F46+H46+J46,3,IF(K46=Résultats!K46,1,0)))</f>
        <v>0</v>
      </c>
      <c r="N46" s="1" t="s">
        <v>123</v>
      </c>
      <c r="O46" s="1" t="s">
        <v>69</v>
      </c>
      <c r="P46" s="1">
        <f>IF(Résultats!N45=1,2,0)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IF(ISBLANK(F47),0,IF('N golo'!F47+H47+J47=Résultats!F47+H47+J47,3,IF(K47=Résultats!K47,1,0)))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IF(ISBLANK(F48),0,IF('N golo'!F48+H48+J48=Résultats!F48+H48+J48,3,IF(K48=Résultats!K48,1,0)))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IF(ISBLANK(F49),0,IF('N golo'!F49+H49+J49=Résultats!F49+H49+J49,3,IF(K49=Résultats!K49,1,0)))</f>
        <v>0</v>
      </c>
      <c r="N49" s="15" t="s">
        <v>132</v>
      </c>
      <c r="O49" s="16"/>
      <c r="P49" s="17"/>
      <c r="R49" s="15" t="s">
        <v>143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IF(ISBLANK(F51),0,IF('N golo'!F51+H51+J51=Résultats!F51+H51+J51,5,IF(K51=Résultats!K51,3,0)))</f>
        <v>0</v>
      </c>
      <c r="N51" s="15" t="s">
        <v>133</v>
      </c>
      <c r="O51" s="16"/>
      <c r="P51" s="17"/>
      <c r="R51" s="15" t="s">
        <v>148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IF(ISBLANK(F52),0,IF('N golo'!F52+H52+J52=Résultats!F52+H52+J52,5,IF(K52=Résultats!K52,3,0)))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IF(ISBLANK(F53),0,IF('N golo'!F53+H53+J53=Résultats!F53+H53+J53,5,IF(K53=Résultats!K53,3,0)))</f>
        <v>0</v>
      </c>
      <c r="N53" s="15" t="s">
        <v>134</v>
      </c>
      <c r="O53" s="16"/>
      <c r="P53" s="17"/>
      <c r="R53" s="15" t="s">
        <v>62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IF(ISBLANK(F54),0,IF('N golo'!F54+H54+J54=Résultats!F54+H54+J54,5,IF(K54=Résultats!K54,3,0)))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IF(ISBLANK(F55),0,IF('N golo'!F55+H55+J55=Résultats!F55+H55+J55,5,IF(K55=Résultats!K55,3,0)))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IF(ISBLANK(F56),0,IF('N golo'!F56+H56+J56=Résultats!F56+H56+J56,5,IF(K56=Résultats!K56,3,0)))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IF(ISBLANK(F57),0,IF('N golo'!F57+H57+J57=Résultats!F57+H57+J57,5,IF(K57=Résultats!K57,3,0)))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IF(ISBLANK(F58),0,IF('N golo'!F58+H58+J58=Résultats!F58+H58+J58,5,IF(K58=Résultats!K58,3,0)))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IF(ISBLANK(F60),0,IF('N golo'!F60+H60+J60=Résultats!F60+H60+J60,7,IF(K60=Résultats!K60,5,0)))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IF(ISBLANK(F61),0,IF('N golo'!F61+H61+J61=Résultats!F61+H61+J61,7,IF(K61=Résultats!K61,5,0)))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IF(ISBLANK(F62),0,IF('N golo'!F62+H62+J62=Résultats!F62+H62+J62,7,IF(K62=Résultats!K62,5,0)))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IF(ISBLANK(F63),0,IF('N golo'!F63+H63+J63=Résultats!F63+H63+J63,7,IF(K63=Résultats!K63,5,0)))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IF(ISBLANK(F65),0,IF('N golo'!F65+H65+J65=Résultats!F65+H65+J65,9,IF(K65=Résultats!K65,7,0)))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IF(ISBLANK(F66),0,IF('N golo'!F66+H66+J66=Résultats!F66+H66+J66,9,IF(K66=Résultats!K66,7,0)))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IF(ISBLANK(F68),0,IF('N golo'!F68+H68+J68=Résultats!F68+H68+J68,10,IF(K68=Résultats!K68,8,0)))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IF(ISBLANK(F70),0,IF('N golo'!F70+H70+J70=Résultats!F70+H70+J70,11,IF(K70=Résultats!K70,9,0)))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41467C8-DE90-4888-89DB-07D68F1097C7}">
          <x14:formula1>
            <xm:f>'C:\Users\limou\Documents\Prono coupe du monde 2018\[Poule+buteur+best.xlsx]Calcul'!#REF!</xm:f>
          </x14:formula1>
          <xm:sqref>O2:O5 O44:O47 O38:O41 O8:O11</xm:sqref>
        </x14:dataValidation>
        <x14:dataValidation type="list" allowBlank="1" showInputMessage="1" showErrorMessage="1" xr:uid="{702938DE-CBE2-4141-85F4-46FAE06887EC}">
          <x14:formula1>
            <xm:f>Calculs!$A$1:$A$15</xm:f>
          </x14:formula1>
          <xm:sqref>A2:A49</xm:sqref>
        </x14:dataValidation>
        <x14:dataValidation type="list" allowBlank="1" showInputMessage="1" showErrorMessage="1" xr:uid="{ABC8EE28-C1A8-4727-B245-2E27581C4774}">
          <x14:formula1>
            <xm:f>Calculs!$C$1:$C$9</xm:f>
          </x14:formula1>
          <xm:sqref>B2:B49</xm:sqref>
        </x14:dataValidation>
        <x14:dataValidation type="list" allowBlank="1" showInputMessage="1" showErrorMessage="1" xr:uid="{AAD3695D-3096-45E7-B7F5-9F514FFC99CF}">
          <x14:formula1>
            <xm:f>Calculs!$D$1:$D$8</xm:f>
          </x14:formula1>
          <xm:sqref>D2:D9 D12:D49</xm:sqref>
        </x14:dataValidation>
        <x14:dataValidation type="list" allowBlank="1" showInputMessage="1" showErrorMessage="1" xr:uid="{98B239D7-1602-4575-9DFF-5CA4F3FC879B}">
          <x14:formula1>
            <xm:f>'C:\Users\limou\Documents\Prono coupe du monde 2018\poule\[Poule+buteur+best Antoine Limou.xlsx]Calcul'!#REF!</xm:f>
          </x14:formula1>
          <xm:sqref>O14:O17 O32:O35 O26:O29 O20:O23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2B6EE-CC70-4905-B571-10177E317590}">
  <dimension ref="A1:T70"/>
  <sheetViews>
    <sheetView workbookViewId="0">
      <selection activeCell="F6" sqref="F6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2</v>
      </c>
      <c r="G2" s="5" t="s">
        <v>61</v>
      </c>
      <c r="H2" s="6">
        <v>1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IF(ISBLANK(F2),0,IF(Heude!F2+H2+J2=Résultats!F2+H2+J2,3,IF(K2=Résultats!K2,1,0)))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2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1</v>
      </c>
      <c r="G3" s="7" t="s">
        <v>52</v>
      </c>
      <c r="H3" s="6">
        <v>2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IF(ISBLANK(F3),0,IF(Heude!F3+H3+J3=Résultats!F3+H3+J3,3,IF(K3=Résultats!K3,1,0)))</f>
        <v>1</v>
      </c>
      <c r="N3" s="1" t="s">
        <v>122</v>
      </c>
      <c r="O3" s="1" t="s">
        <v>37</v>
      </c>
      <c r="P3" s="1">
        <f>IF(Résultats!N4=1,2,0)</f>
        <v>0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2</v>
      </c>
      <c r="G4" s="7" t="s">
        <v>53</v>
      </c>
      <c r="H4" s="6">
        <v>0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IF(ISBLANK(F4),0,IF(Heude!F4+H4+J4=Résultats!F4+H4+J4,3,IF(K4=Résultats!K4,1,0)))</f>
        <v>0</v>
      </c>
      <c r="N4" s="1" t="s">
        <v>123</v>
      </c>
      <c r="O4" s="1" t="s">
        <v>36</v>
      </c>
      <c r="P4" s="1">
        <f>IF(Résultats!N2=1,2,0)</f>
        <v>2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1</v>
      </c>
      <c r="G5" s="7" t="s">
        <v>62</v>
      </c>
      <c r="H5" s="6">
        <v>3</v>
      </c>
      <c r="I5" s="7">
        <f>IF(F5&gt;H5,3,IF(H5&gt;F5,0,IF(ISBLANK(F5),0,IF(H5=F5,1,""))))</f>
        <v>0</v>
      </c>
      <c r="J5" s="7">
        <f t="shared" si="1"/>
        <v>3</v>
      </c>
      <c r="K5" s="11" t="str">
        <f t="shared" si="2"/>
        <v>EXT</v>
      </c>
      <c r="L5" s="7">
        <f>IF(ISBLANK(F5),0,IF(Heude!F5+H5+J5=Résultats!F5+H5+J5,3,IF(K5=Résultats!K5,1,0)))</f>
        <v>0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IF(ISBLANK(F6),0,IF(Heude!F6+H6+J6=Résultats!F6+H6+J6,6,IF(K6=Résultats!K6,2,0)))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IF(ISBLANK(F7),0,IF(Heude!F7+H7+J7=Résultats!F7+H7+J7,3,IF(K7=Résultats!K7,1,0)))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IF(ISBLANK(F8),0,IF(Heude!F8+H8+J8=Résultats!F8+H8+J8,3,IF(K8=Résultats!K8,1,0)))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IF(ISBLANK(F9),0,IF(Heude!F9+H9+J9=Résultats!F9+H9+J9,3,IF(K9=Résultats!K9,1,0)))</f>
        <v>0</v>
      </c>
      <c r="N9" s="1" t="s">
        <v>122</v>
      </c>
      <c r="O9" s="1" t="s">
        <v>39</v>
      </c>
      <c r="P9" s="1">
        <f>IF(Résultats!N8=1,2,0)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IF(ISBLANK(F10),0,IF(Heude!F10+H10+J10=Résultats!F10+H10+J10,3,IF(K10=Résultats!K10,1,0)))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IF(ISBLANK(F11),0,IF(Heude!F11+H11+J11=Résultats!F11+H11+J11,3,IF(K11=Résultats!K11,1,0)))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IF(ISBLANK(F12),0,IF(Heude!F12+H12+J12=Résultats!F12+H12+J12,3,IF(K12=Résultats!K12,1,0)))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IF(ISBLANK(F13),0,IF(Heude!F13+H13+J13=Résultats!F13+H13+J13,3,IF(K13=Résultats!K13,1,0)))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IF(ISBLANK(F14),0,IF(Heude!F14+H14+J14=Résultats!F14+H14+J14,3,IF(K14=Résultats!K14,1,0)))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IF(ISBLANK(F15),0,IF(Heude!F15+H15+J15=Résultats!F15+H15+J15,3,IF(K15=Résultats!K15,1,0)))</f>
        <v>0</v>
      </c>
      <c r="N15" s="1" t="s">
        <v>122</v>
      </c>
      <c r="O15" s="1" t="s">
        <v>54</v>
      </c>
      <c r="P15" s="1">
        <f>IF(Résultats!N17=1,2,0)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IF(ISBLANK(F16),0,IF(Heude!F16+H16+J16=Résultats!F16+H16+J16,3,IF(K16=Résultats!K16,1,0)))</f>
        <v>0</v>
      </c>
      <c r="N16" s="1" t="s">
        <v>123</v>
      </c>
      <c r="O16" s="1" t="s">
        <v>41</v>
      </c>
      <c r="P16" s="1">
        <f>IF(Résultats!N16=1,2,0)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IF(ISBLANK(F17),0,IF(Heude!F17+H17+J17=Résultats!F17+H17+J17,3,IF(K17=Résultats!K17,1,0)))</f>
        <v>0</v>
      </c>
      <c r="N17" s="1" t="s">
        <v>124</v>
      </c>
      <c r="O17" s="1" t="s">
        <v>63</v>
      </c>
      <c r="P17" s="14">
        <f>IF(Résultats!N14=1,2,0)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IF(ISBLANK(F18),0,IF(Heude!F18+H18+J18=Résultats!F18+H18+J18,3,IF(K18=Résultats!K18,1,0)))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IF(ISBLANK(F19),0,IF(Heude!F19+H19+J19=Résultats!F19+H19+J19,3,IF(K19=Résultats!K19,1,0)))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IF(ISBLANK(F20),0,IF(Heude!F20+H20+J20=Résultats!F20+H20+J20,3,IF(K20=Résultats!K20,1,0)))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IF(ISBLANK(F21),0,IF(Heude!F21+H21+J21=Résultats!F21+H21+J21,3,IF(K21=Résultats!K21,1,0)))</f>
        <v>0</v>
      </c>
      <c r="N21" s="1" t="s">
        <v>122</v>
      </c>
      <c r="O21" s="1" t="s">
        <v>70</v>
      </c>
      <c r="P21" s="1">
        <f>IF(Résultats!N22=1,2,0)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IF(ISBLANK(F22),0,IF(Heude!F22+H22+J22=Résultats!F22+H22+J22,3,IF(K22=Résultats!K22,1,0)))</f>
        <v>0</v>
      </c>
      <c r="N22" s="1" t="s">
        <v>123</v>
      </c>
      <c r="O22" s="1" t="s">
        <v>73</v>
      </c>
      <c r="P22" s="1">
        <f>IF(Résultats!N23=1,2,0)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IF(ISBLANK(F23),0,IF(Heude!F23+H23+J23=Résultats!F23+H23+J23,6,IF(K23=Résultats!K23,2,0)))</f>
        <v>0</v>
      </c>
      <c r="N23" s="1" t="s">
        <v>124</v>
      </c>
      <c r="O23" s="1" t="s">
        <v>64</v>
      </c>
      <c r="P23" s="1">
        <f>IF(Résultats!N21=1,2,0)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IF(ISBLANK(F24),0,IF(Heude!F24+H24+J24=Résultats!F24+H24+J24,3,IF(K24=Résultats!K24,1,0)))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IF(ISBLANK(F25),0,IF(Heude!F25+H25+J25=Résultats!F25+H25+J25,3,IF(K25=Résultats!K25,1,0)))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IF(ISBLANK(F26),0,IF(Heude!F26+H26+J26=Résultats!F26+H26+J26,3,IF(K26=Résultats!K26,1,0)))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IF(ISBLANK(F27),0,IF(Heude!F27+H27+J27=Résultats!F27+H27+J27,3,IF(K27=Résultats!K27,1,0)))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IF(ISBLANK(F28),0,IF(Heude!F28+H28+J28=Résultats!F28+H28+J28,3,IF(K28=Résultats!K28,1,0)))</f>
        <v>0</v>
      </c>
      <c r="N28" s="1" t="s">
        <v>123</v>
      </c>
      <c r="O28" s="1" t="s">
        <v>44</v>
      </c>
      <c r="P28" s="1">
        <f>IF(Résultats!N28=1,2,0)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IF(ISBLANK(F29),0,IF(Heude!F29+H29+J29=Résultats!F29+H29+J29,3,IF(K29=Résultats!K29,1,0)))</f>
        <v>0</v>
      </c>
      <c r="N29" s="1" t="s">
        <v>124</v>
      </c>
      <c r="O29" s="1" t="s">
        <v>57</v>
      </c>
      <c r="P29" s="1">
        <f>IF(Résultats!N29=1,2,0)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IF(ISBLANK(F30),0,IF(Heude!F30+H30+J30=Résultats!F30+H30+J30,3,IF(K30=Résultats!K30,1,0)))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IF(ISBLANK(F31),0,IF(Heude!F31+H31+J31=Résultats!F31+H31+J31,3,IF(K31=Résultats!K31,1,0)))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IF(ISBLANK(F32),0,IF(Heude!F32+H32+J32=Résultats!F32+H32+J32,3,IF(K32=Résultats!K32,1,0)))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IF(ISBLANK(F33),0,IF(Heude!F33+H33+J33=Résultats!F33+H33+J33,3,IF(K33=Résultats!K33,1,0)))</f>
        <v>0</v>
      </c>
      <c r="N33" s="1" t="s">
        <v>122</v>
      </c>
      <c r="O33" s="1" t="s">
        <v>66</v>
      </c>
      <c r="P33" s="1">
        <f>IF(Résultats!N33=1,2,0)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IF(ISBLANK(F34),0,IF(Heude!F34+H34+J34=Résultats!F34+H34+J34,3,IF(K34=Résultats!K34,1,0)))</f>
        <v>0</v>
      </c>
      <c r="N34" s="1" t="s">
        <v>123</v>
      </c>
      <c r="O34" s="1" t="s">
        <v>47</v>
      </c>
      <c r="P34" s="1">
        <f>IF(Résultats!N34=1,2,0)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IF(ISBLANK(F35),0,IF(Heude!F35+H35+J35=Résultats!F35+H35+J35,3,IF(K35=Résultats!K35,1,0)))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IF(ISBLANK(F36),0,IF(Heude!F36+H36+J36=Résultats!F36+H36+J36,3,IF(K36=Résultats!K36,1,0)))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IF(ISBLANK(F37),0,IF(Heude!F37+H37+J37=Résultats!F37+H37+J37,3,IF(K37=Résultats!K37,1,0)))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IF(ISBLANK(F38),0,IF(Heude!F38+H38+J38=Résultats!F38+H38+J38,6,IF(K38=Résultats!K38,2,0)))</f>
        <v>0</v>
      </c>
      <c r="N38" s="1" t="s">
        <v>121</v>
      </c>
      <c r="O38" s="1" t="s">
        <v>82</v>
      </c>
      <c r="P38" s="1">
        <f>IF(Résultats!N38=1,2,0)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IF(ISBLANK(F39),0,IF(Heude!F39+H39+J39=Résultats!F39+H39+J39,3,IF(K39=Résultats!K39,1,0)))</f>
        <v>0</v>
      </c>
      <c r="N39" s="1" t="s">
        <v>122</v>
      </c>
      <c r="O39" s="1" t="s">
        <v>59</v>
      </c>
      <c r="P39" s="1">
        <f>IF(Résultats!N41=1,2,0)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IF(ISBLANK(F40),0,IF(Heude!F40+H40+J40=Résultats!F40+H40+J40,3,IF(K40=Résultats!K40,1,0)))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IF(ISBLANK(F41),0,IF(Heude!F41+H41+J41=Résultats!F41+H41+J41,3,IF(K41=Résultats!K41,1,0)))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IF(ISBLANK(F42),0,IF(Heude!F42+H42+J42=Résultats!F42+H42+J42,3,IF(K42=Résultats!K42,1,0)))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IF(ISBLANK(F43),0,IF(Heude!F43+H43+J43=Résultats!F43+H43+J43,3,IF(K43=Résultats!K43,1,0)))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IF(ISBLANK(F44),0,IF(Heude!F44+H44+J44=Résultats!F44+H44+J44,3,IF(K44=Résultats!K44,1,0)))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IF(ISBLANK(F45),0,IF(Heude!F45+H45+J45=Résultats!F45+H45+J45,3,IF(K45=Résultats!K45,1,0)))</f>
        <v>0</v>
      </c>
      <c r="N45" s="1" t="s">
        <v>122</v>
      </c>
      <c r="O45" s="1" t="s">
        <v>72</v>
      </c>
      <c r="P45" s="1">
        <f>IF(Résultats!N44=1,2,0)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IF(ISBLANK(F46),0,IF(Heude!F46+H46+J46=Résultats!F46+H46+J46,3,IF(K46=Résultats!K46,1,0)))</f>
        <v>0</v>
      </c>
      <c r="N46" s="1" t="s">
        <v>123</v>
      </c>
      <c r="O46" s="1" t="s">
        <v>69</v>
      </c>
      <c r="P46" s="1">
        <f>IF(Résultats!N45=1,2,0)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IF(ISBLANK(F47),0,IF(Heude!F47+H47+J47=Résultats!F47+H47+J47,3,IF(K47=Résultats!K47,1,0)))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IF(ISBLANK(F48),0,IF(Heude!F48+H48+J48=Résultats!F48+H48+J48,3,IF(K48=Résultats!K48,1,0)))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IF(ISBLANK(F49),0,IF(Heude!F49+H49+J49=Résultats!F49+H49+J49,3,IF(K49=Résultats!K49,1,0)))</f>
        <v>0</v>
      </c>
      <c r="N49" s="15" t="s">
        <v>132</v>
      </c>
      <c r="O49" s="16"/>
      <c r="P49" s="17"/>
      <c r="R49" s="15" t="s">
        <v>142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IF(ISBLANK(F51),0,IF(Heude!F51+H51+J51=Résultats!F51+H51+J51,5,IF(K51=Résultats!K51,3,0)))</f>
        <v>0</v>
      </c>
      <c r="N51" s="15" t="s">
        <v>133</v>
      </c>
      <c r="O51" s="16"/>
      <c r="P51" s="17"/>
      <c r="R51" s="15" t="s">
        <v>141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IF(ISBLANK(F52),0,IF(Heude!F52+H52+J52=Résultats!F52+H52+J52,5,IF(K52=Résultats!K52,3,0)))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IF(ISBLANK(F53),0,IF(Heude!F53+H53+J53=Résultats!F53+H53+J53,5,IF(K53=Résultats!K53,3,0)))</f>
        <v>0</v>
      </c>
      <c r="N53" s="15" t="s">
        <v>134</v>
      </c>
      <c r="O53" s="16"/>
      <c r="P53" s="17"/>
      <c r="R53" s="15" t="s">
        <v>40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IF(ISBLANK(F54),0,IF(Heude!F54+H54+J54=Résultats!F54+H54+J54,5,IF(K54=Résultats!K54,3,0)))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IF(ISBLANK(F55),0,IF(Heude!F55+H55+J55=Résultats!F55+H55+J55,5,IF(K55=Résultats!K55,3,0)))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IF(ISBLANK(F56),0,IF(Heude!F56+H56+J56=Résultats!F56+H56+J56,5,IF(K56=Résultats!K56,3,0)))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IF(ISBLANK(F57),0,IF(Heude!F57+H57+J57=Résultats!F57+H57+J57,5,IF(K57=Résultats!K57,3,0)))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IF(ISBLANK(F58),0,IF(Heude!F58+H58+J58=Résultats!F58+H58+J58,5,IF(K58=Résultats!K58,3,0)))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IF(ISBLANK(F60),0,IF(Heude!F60+H60+J60=Résultats!F60+H60+J60,7,IF(K60=Résultats!K60,5,0)))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IF(ISBLANK(F61),0,IF(Heude!F61+H61+J61=Résultats!F61+H61+J61,7,IF(K61=Résultats!K61,5,0)))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IF(ISBLANK(F62),0,IF(Heude!F62+H62+J62=Résultats!F62+H62+J62,7,IF(K62=Résultats!K62,5,0)))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IF(ISBLANK(F63),0,IF(Heude!F63+H63+J63=Résultats!F63+H63+J63,7,IF(K63=Résultats!K63,5,0)))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IF(ISBLANK(F65),0,IF(Heude!F65+H65+J65=Résultats!F65+H65+J65,9,IF(K65=Résultats!K65,7,0)))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IF(ISBLANK(F66),0,IF(Heude!F66+H66+J66=Résultats!F66+H66+J66,9,IF(K66=Résultats!K66,7,0)))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IF(ISBLANK(F68),0,IF(Heude!F68+H68+J68=Résultats!F68+H68+J68,10,IF(K68=Résultats!K68,8,0)))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IF(ISBLANK(F70),0,IF(Heude!F70+H70+J70=Résultats!F70+H70+J70,11,IF(K70=Résultats!K70,9,0)))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46A72A5-A432-430C-A8F9-033A891F8B0C}">
          <x14:formula1>
            <xm:f>Calculs!$D$1:$D$8</xm:f>
          </x14:formula1>
          <xm:sqref>D2:D9 D12:D49</xm:sqref>
        </x14:dataValidation>
        <x14:dataValidation type="list" allowBlank="1" showInputMessage="1" showErrorMessage="1" xr:uid="{E6F638D2-069B-4CE5-B99A-6682E2DADCB5}">
          <x14:formula1>
            <xm:f>Calculs!$C$1:$C$9</xm:f>
          </x14:formula1>
          <xm:sqref>B2:B49</xm:sqref>
        </x14:dataValidation>
        <x14:dataValidation type="list" allowBlank="1" showInputMessage="1" showErrorMessage="1" xr:uid="{C5289685-834B-4113-9588-E84FF85846B0}">
          <x14:formula1>
            <xm:f>Calculs!$A$1:$A$15</xm:f>
          </x14:formula1>
          <xm:sqref>A2:A49</xm:sqref>
        </x14:dataValidation>
        <x14:dataValidation type="list" allowBlank="1" showInputMessage="1" showErrorMessage="1" xr:uid="{13AFB8A1-823C-49B3-8DE3-0FBC68330674}">
          <x14:formula1>
            <xm:f>'C:\Users\limou\Documents\Prono coupe du monde 2018\[Poule+buteur+best.xlsx]Calcul'!#REF!</xm:f>
          </x14:formula1>
          <xm:sqref>O2:O5 O44:O47 O38:O41 O26:O29 O32:O35 O20:O23 O8:O11</xm:sqref>
        </x14:dataValidation>
        <x14:dataValidation type="list" allowBlank="1" showInputMessage="1" showErrorMessage="1" xr:uid="{D0C92DF8-75DC-45D9-AAD3-15042B79DB10}">
          <x14:formula1>
            <xm:f>'C:\Users\limou\Documents\Prono coupe du monde 2018\poule\[Poule+buteur+best Antoine Limou.xlsx]Calcul'!#REF!</xm:f>
          </x14:formula1>
          <xm:sqref>O14:O17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044F9-918C-4006-B46D-90051A05D2B6}">
  <dimension ref="A1:T70"/>
  <sheetViews>
    <sheetView topLeftCell="C1" workbookViewId="0">
      <selection activeCell="F6" sqref="F6"/>
    </sheetView>
  </sheetViews>
  <sheetFormatPr baseColWidth="10" defaultRowHeight="15" x14ac:dyDescent="0.25"/>
  <cols>
    <col min="1" max="1" width="21.7109375" customWidth="1"/>
    <col min="2" max="4" width="11.5703125" customWidth="1"/>
    <col min="5" max="5" width="15.7109375" customWidth="1"/>
    <col min="6" max="6" width="11.5703125" customWidth="1"/>
    <col min="7" max="7" width="15.7109375" customWidth="1"/>
    <col min="8" max="9" width="11.5703125" customWidth="1"/>
    <col min="10" max="10" width="12.5703125" customWidth="1"/>
    <col min="11" max="11" width="2.7109375" customWidth="1"/>
    <col min="12" max="12" width="5.5703125" customWidth="1"/>
    <col min="13" max="13" width="14.7109375" customWidth="1"/>
    <col min="14" max="14" width="3.5703125" customWidth="1"/>
    <col min="15" max="15" width="11.140625" customWidth="1"/>
    <col min="16" max="16" width="9.7109375" customWidth="1"/>
    <col min="17" max="18" width="5.14062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92</v>
      </c>
      <c r="N1" t="s">
        <v>83</v>
      </c>
      <c r="O1" t="s">
        <v>28</v>
      </c>
      <c r="P1" t="s">
        <v>84</v>
      </c>
      <c r="Q1" t="s">
        <v>85</v>
      </c>
      <c r="R1" t="s">
        <v>86</v>
      </c>
      <c r="S1" t="s">
        <v>90</v>
      </c>
      <c r="T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tr">
        <f>IF(O$2&lt;&gt;"",O$2,"")</f>
        <v>Russie</v>
      </c>
      <c r="F2" s="6">
        <v>5</v>
      </c>
      <c r="G2" s="5" t="str">
        <f>IF(O$3&lt;&gt;"",O$3,"")</f>
        <v>Arabie Saoudite</v>
      </c>
      <c r="H2" s="6">
        <v>0</v>
      </c>
      <c r="I2" s="7">
        <f t="shared" ref="I2:I48" si="0">IF(F2&gt;H2,3,IF(H2&gt;F2,0,IF(ISBLANK(F2),0,IF(H2=F2,1,""))))</f>
        <v>3</v>
      </c>
      <c r="J2" s="7">
        <f>IF(F2&lt;H2,3,IF(H2&lt;F2,0,IF(ISBLANK(F2),0,IF(H2=F2,1,""))))</f>
        <v>0</v>
      </c>
      <c r="K2" s="7" t="str">
        <f t="shared" ref="K2:K49" si="1">IF(F2&gt;H2,"DOM",IF(F2&lt;H2,"EXT",IF(ISBLANK(F2),0,IF(F2=H2,"NUL",""))))</f>
        <v>DOM</v>
      </c>
      <c r="N2">
        <f>RANK(S2,S$2:S$5)</f>
        <v>1</v>
      </c>
      <c r="O2" t="s">
        <v>36</v>
      </c>
      <c r="P2">
        <f>F2+H34+F18</f>
        <v>5</v>
      </c>
      <c r="Q2">
        <f>H18+H2+F34</f>
        <v>0</v>
      </c>
      <c r="R2">
        <f>P2-Q2</f>
        <v>5</v>
      </c>
      <c r="S2">
        <f>T2+R2/100+P2/101</f>
        <v>3.0995049504950494</v>
      </c>
      <c r="T2">
        <f>I2+I18+J34</f>
        <v>3</v>
      </c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9">
        <v>0</v>
      </c>
      <c r="G3" s="7" t="s">
        <v>52</v>
      </c>
      <c r="H3" s="6">
        <v>1</v>
      </c>
      <c r="I3" s="7">
        <f t="shared" si="0"/>
        <v>0</v>
      </c>
      <c r="J3" s="7">
        <f t="shared" ref="J3:J49" si="2">IF(F3&lt;H3,3,IF(H3&lt;F3,0,IF(ISBLANK(F3),0,IF(H3=F3,1,""))))</f>
        <v>3</v>
      </c>
      <c r="K3" s="7" t="str">
        <f t="shared" si="1"/>
        <v>EXT</v>
      </c>
      <c r="N3">
        <f>RANK(S3,S$2:S$5)</f>
        <v>4</v>
      </c>
      <c r="O3" t="s">
        <v>61</v>
      </c>
      <c r="P3">
        <f>H19+F35+H2</f>
        <v>0</v>
      </c>
      <c r="Q3">
        <f>F2+F19+H35</f>
        <v>5</v>
      </c>
      <c r="R3">
        <f>P3-Q3</f>
        <v>-5</v>
      </c>
      <c r="S3">
        <f>T3+R3/100+P3/101</f>
        <v>-0.05</v>
      </c>
      <c r="T3">
        <f>J19+J2+I35</f>
        <v>0</v>
      </c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9">
        <v>0</v>
      </c>
      <c r="G4" s="7" t="s">
        <v>53</v>
      </c>
      <c r="H4" s="6">
        <v>1</v>
      </c>
      <c r="I4" s="7">
        <f t="shared" si="0"/>
        <v>0</v>
      </c>
      <c r="J4" s="7">
        <f t="shared" si="2"/>
        <v>3</v>
      </c>
      <c r="K4" s="7" t="str">
        <f t="shared" si="1"/>
        <v>EXT</v>
      </c>
      <c r="N4">
        <f>RANK(S4,S$2:S$5)</f>
        <v>3</v>
      </c>
      <c r="O4" t="s">
        <v>37</v>
      </c>
      <c r="P4">
        <f>F3+H18+H35</f>
        <v>0</v>
      </c>
      <c r="Q4">
        <f>H3+F18+F35</f>
        <v>1</v>
      </c>
      <c r="R4">
        <f>P4-Q4</f>
        <v>-1</v>
      </c>
      <c r="S4">
        <f>T4+R4/100+P4/101</f>
        <v>-0.01</v>
      </c>
      <c r="T4">
        <f>I3+I18+J35</f>
        <v>0</v>
      </c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9">
        <v>3</v>
      </c>
      <c r="G5" s="7" t="s">
        <v>62</v>
      </c>
      <c r="H5" s="6">
        <v>3</v>
      </c>
      <c r="I5" s="7">
        <f>IF(F5&gt;H5,3,IF(H5&gt;F5,0,IF(ISBLANK(F5),0,IF(H5=F5,1,""))))</f>
        <v>1</v>
      </c>
      <c r="J5" s="7">
        <f t="shared" si="2"/>
        <v>1</v>
      </c>
      <c r="K5" s="7" t="str">
        <f t="shared" si="1"/>
        <v>NUL</v>
      </c>
      <c r="N5">
        <f>RANK(S5,S$2:S$5)</f>
        <v>2</v>
      </c>
      <c r="O5" t="s">
        <v>52</v>
      </c>
      <c r="P5">
        <f>H3+F19+F34</f>
        <v>1</v>
      </c>
      <c r="Q5">
        <f>F3+H19+H34</f>
        <v>0</v>
      </c>
      <c r="R5">
        <f>P5-Q5</f>
        <v>1</v>
      </c>
      <c r="S5">
        <f>T5+R5/100+P5/101</f>
        <v>3.0199009900990097</v>
      </c>
      <c r="T5">
        <f>J3+I19+I34</f>
        <v>3</v>
      </c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9"/>
      <c r="G6" s="7" t="s">
        <v>63</v>
      </c>
      <c r="H6" s="6"/>
      <c r="I6" s="7">
        <f t="shared" si="0"/>
        <v>0</v>
      </c>
      <c r="J6" s="7">
        <f t="shared" si="2"/>
        <v>0</v>
      </c>
      <c r="K6" s="7">
        <f t="shared" si="1"/>
        <v>0</v>
      </c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9"/>
      <c r="G7" s="7" t="s">
        <v>54</v>
      </c>
      <c r="H7" s="6"/>
      <c r="I7" s="7">
        <f t="shared" si="0"/>
        <v>0</v>
      </c>
      <c r="J7" s="7">
        <f t="shared" si="2"/>
        <v>0</v>
      </c>
      <c r="K7" s="7">
        <f t="shared" si="1"/>
        <v>0</v>
      </c>
      <c r="N7" t="s">
        <v>83</v>
      </c>
      <c r="O7" t="s">
        <v>91</v>
      </c>
      <c r="P7" t="s">
        <v>84</v>
      </c>
      <c r="Q7" t="s">
        <v>85</v>
      </c>
      <c r="R7" t="s">
        <v>86</v>
      </c>
      <c r="S7" t="s">
        <v>90</v>
      </c>
      <c r="T7" t="s">
        <v>87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9"/>
      <c r="G8" s="7" t="s">
        <v>64</v>
      </c>
      <c r="H8" s="6"/>
      <c r="I8" s="7">
        <f t="shared" si="0"/>
        <v>0</v>
      </c>
      <c r="J8" s="7">
        <f t="shared" si="2"/>
        <v>0</v>
      </c>
      <c r="K8" s="7">
        <f t="shared" si="1"/>
        <v>0</v>
      </c>
      <c r="N8">
        <f>RANK(S8,S$8:S$11)</f>
        <v>2</v>
      </c>
      <c r="O8" t="s">
        <v>39</v>
      </c>
      <c r="P8">
        <f>F5+F20+H36</f>
        <v>3</v>
      </c>
      <c r="Q8">
        <f>H5+H20+F36</f>
        <v>3</v>
      </c>
      <c r="R8">
        <f>P8-Q8</f>
        <v>0</v>
      </c>
      <c r="S8">
        <f>T8+R8/100+P8/101</f>
        <v>1.0297029702970297</v>
      </c>
      <c r="T8">
        <f>I5+I20+J36</f>
        <v>1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9"/>
      <c r="G9" s="7" t="s">
        <v>73</v>
      </c>
      <c r="H9" s="6"/>
      <c r="I9" s="7">
        <f t="shared" si="0"/>
        <v>0</v>
      </c>
      <c r="J9" s="7">
        <f t="shared" si="2"/>
        <v>0</v>
      </c>
      <c r="K9" s="7">
        <f t="shared" si="1"/>
        <v>0</v>
      </c>
      <c r="N9">
        <f>RANK(S9,S$8:S$11)</f>
        <v>2</v>
      </c>
      <c r="O9" t="s">
        <v>62</v>
      </c>
      <c r="P9">
        <f>H5+H21+F37</f>
        <v>3</v>
      </c>
      <c r="Q9">
        <f>F5+F21+H37</f>
        <v>3</v>
      </c>
      <c r="R9">
        <f>P9-Q9</f>
        <v>0</v>
      </c>
      <c r="S9">
        <f>T9+R9/100+P9/101</f>
        <v>1.0297029702970297</v>
      </c>
      <c r="T9">
        <f>J5+J22+I37</f>
        <v>1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9"/>
      <c r="G10" s="7" t="s">
        <v>57</v>
      </c>
      <c r="H10" s="6"/>
      <c r="I10" s="7">
        <f t="shared" si="0"/>
        <v>0</v>
      </c>
      <c r="J10" s="7">
        <f t="shared" si="2"/>
        <v>0</v>
      </c>
      <c r="K10" s="7">
        <f t="shared" si="1"/>
        <v>0</v>
      </c>
      <c r="N10">
        <f>RANK(S10,S$8:S$11)</f>
        <v>4</v>
      </c>
      <c r="O10" t="s">
        <v>79</v>
      </c>
      <c r="P10">
        <f>F4+H20+H37</f>
        <v>0</v>
      </c>
      <c r="Q10">
        <f>H4+F20+F37</f>
        <v>1</v>
      </c>
      <c r="R10">
        <f>P10-Q10</f>
        <v>-1</v>
      </c>
      <c r="S10">
        <f>T10+R10/100+P10/101</f>
        <v>-0.01</v>
      </c>
      <c r="T10">
        <f>I4+J20+J37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9"/>
      <c r="G11" s="7" t="s">
        <v>65</v>
      </c>
      <c r="H11" s="6"/>
      <c r="I11" s="7">
        <f t="shared" si="0"/>
        <v>0</v>
      </c>
      <c r="J11" s="7">
        <f t="shared" si="2"/>
        <v>0</v>
      </c>
      <c r="K11" s="7">
        <f t="shared" si="1"/>
        <v>0</v>
      </c>
      <c r="N11">
        <f>RANK(S11,S$8:S$11)</f>
        <v>1</v>
      </c>
      <c r="O11" t="s">
        <v>53</v>
      </c>
      <c r="P11">
        <f>H4+F21+F36</f>
        <v>1</v>
      </c>
      <c r="Q11">
        <f>F4+H21+H36</f>
        <v>0</v>
      </c>
      <c r="R11">
        <f>P11-Q11</f>
        <v>1</v>
      </c>
      <c r="S11">
        <f>T11+R11/100+P11/101</f>
        <v>3.0199009900990097</v>
      </c>
      <c r="T11">
        <f>J4+I21+I36</f>
        <v>3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9"/>
      <c r="G12" s="7" t="s">
        <v>66</v>
      </c>
      <c r="H12" s="6"/>
      <c r="I12" s="7">
        <f t="shared" si="0"/>
        <v>0</v>
      </c>
      <c r="J12" s="7">
        <f t="shared" si="2"/>
        <v>0</v>
      </c>
      <c r="K12" s="7">
        <f t="shared" si="1"/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9"/>
      <c r="G13" s="7" t="s">
        <v>58</v>
      </c>
      <c r="H13" s="6"/>
      <c r="I13" s="7">
        <f t="shared" si="0"/>
        <v>0</v>
      </c>
      <c r="J13" s="7">
        <f t="shared" si="2"/>
        <v>0</v>
      </c>
      <c r="K13" s="7">
        <f t="shared" si="1"/>
        <v>0</v>
      </c>
      <c r="N13" t="s">
        <v>83</v>
      </c>
      <c r="O13" t="s">
        <v>30</v>
      </c>
      <c r="P13" t="s">
        <v>84</v>
      </c>
      <c r="Q13" t="s">
        <v>85</v>
      </c>
      <c r="R13" t="s">
        <v>86</v>
      </c>
      <c r="S13" t="s">
        <v>90</v>
      </c>
      <c r="T13" t="s">
        <v>87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9"/>
      <c r="G14" s="7" t="s">
        <v>67</v>
      </c>
      <c r="H14" s="6"/>
      <c r="I14" s="7">
        <f t="shared" si="0"/>
        <v>0</v>
      </c>
      <c r="J14" s="7">
        <f t="shared" si="2"/>
        <v>0</v>
      </c>
      <c r="K14" s="7">
        <f t="shared" si="1"/>
        <v>0</v>
      </c>
      <c r="N14">
        <f>RANK(S14,S$14:S$17)</f>
        <v>1</v>
      </c>
      <c r="O14" t="s">
        <v>40</v>
      </c>
      <c r="P14">
        <f>F6+F23+H38</f>
        <v>0</v>
      </c>
      <c r="Q14">
        <f>H6+H23+F38</f>
        <v>0</v>
      </c>
      <c r="R14">
        <f>P14-Q14</f>
        <v>0</v>
      </c>
      <c r="S14">
        <f>T14+R14/100+P14/101</f>
        <v>0</v>
      </c>
      <c r="T14">
        <f>I6+I23+J38</f>
        <v>0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9"/>
      <c r="G15" s="7" t="s">
        <v>59</v>
      </c>
      <c r="H15" s="6"/>
      <c r="I15" s="7">
        <f t="shared" si="0"/>
        <v>0</v>
      </c>
      <c r="J15" s="7">
        <f t="shared" si="2"/>
        <v>0</v>
      </c>
      <c r="K15" s="7">
        <f t="shared" si="1"/>
        <v>0</v>
      </c>
      <c r="N15">
        <f>RANK(S15,S$14:S$17)</f>
        <v>1</v>
      </c>
      <c r="O15" t="s">
        <v>63</v>
      </c>
      <c r="P15">
        <f>H6+H22+F39</f>
        <v>0</v>
      </c>
      <c r="Q15">
        <f>F6+H39+F22</f>
        <v>0</v>
      </c>
      <c r="R15">
        <f>P15-Q15</f>
        <v>0</v>
      </c>
      <c r="S15">
        <f>T15+R15/100+P15/101</f>
        <v>0</v>
      </c>
      <c r="T15">
        <f>J6+J22+I39</f>
        <v>0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9"/>
      <c r="G16" s="7" t="s">
        <v>74</v>
      </c>
      <c r="H16" s="6"/>
      <c r="I16" s="7">
        <f t="shared" si="0"/>
        <v>0</v>
      </c>
      <c r="J16" s="7">
        <f t="shared" si="2"/>
        <v>0</v>
      </c>
      <c r="K16" s="7">
        <f t="shared" si="1"/>
        <v>0</v>
      </c>
      <c r="N16">
        <f>RANK(S16,S$14:S$17)</f>
        <v>1</v>
      </c>
      <c r="O16" t="s">
        <v>41</v>
      </c>
      <c r="P16">
        <f>F7+H23+H39</f>
        <v>0</v>
      </c>
      <c r="Q16">
        <f>H7+F23+F39</f>
        <v>0</v>
      </c>
      <c r="R16">
        <f>P16-Q16</f>
        <v>0</v>
      </c>
      <c r="S16">
        <f>T16+R16/100+P16/101</f>
        <v>0</v>
      </c>
      <c r="T16">
        <f>J23+I7+J39</f>
        <v>0</v>
      </c>
    </row>
    <row r="17" spans="1:20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9"/>
      <c r="G17" s="7" t="s">
        <v>69</v>
      </c>
      <c r="H17" s="6"/>
      <c r="I17" s="7">
        <f t="shared" si="0"/>
        <v>0</v>
      </c>
      <c r="J17" s="7">
        <f t="shared" si="2"/>
        <v>0</v>
      </c>
      <c r="K17" s="7">
        <f t="shared" si="1"/>
        <v>0</v>
      </c>
      <c r="N17">
        <f>RANK(S17,S$14:S$17)</f>
        <v>1</v>
      </c>
      <c r="O17" t="s">
        <v>54</v>
      </c>
      <c r="P17">
        <f>H7+F22+F38</f>
        <v>0</v>
      </c>
      <c r="Q17">
        <f>F7+H22+H38</f>
        <v>0</v>
      </c>
      <c r="R17">
        <f>P17-Q17</f>
        <v>0</v>
      </c>
      <c r="S17">
        <f>T17+R17/100+P17/101</f>
        <v>0</v>
      </c>
      <c r="T17">
        <f>J7+I22+I38</f>
        <v>0</v>
      </c>
    </row>
    <row r="18" spans="1:20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9"/>
      <c r="G18" s="7" t="s">
        <v>37</v>
      </c>
      <c r="H18" s="6"/>
      <c r="I18" s="7">
        <f t="shared" si="0"/>
        <v>0</v>
      </c>
      <c r="J18" s="7">
        <f t="shared" si="2"/>
        <v>0</v>
      </c>
      <c r="K18" s="7">
        <f t="shared" si="1"/>
        <v>0</v>
      </c>
    </row>
    <row r="19" spans="1:20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9"/>
      <c r="G19" s="7" t="s">
        <v>61</v>
      </c>
      <c r="H19" s="6"/>
      <c r="I19" s="7">
        <f t="shared" si="0"/>
        <v>0</v>
      </c>
      <c r="J19" s="7">
        <f t="shared" si="2"/>
        <v>0</v>
      </c>
      <c r="K19" s="7">
        <f t="shared" si="1"/>
        <v>0</v>
      </c>
      <c r="N19" t="s">
        <v>83</v>
      </c>
      <c r="O19" t="s">
        <v>31</v>
      </c>
      <c r="P19" t="s">
        <v>84</v>
      </c>
      <c r="Q19" t="s">
        <v>85</v>
      </c>
      <c r="R19" t="s">
        <v>86</v>
      </c>
      <c r="S19" t="s">
        <v>90</v>
      </c>
      <c r="T19" t="s">
        <v>87</v>
      </c>
    </row>
    <row r="20" spans="1:20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9"/>
      <c r="G20" s="7" t="s">
        <v>38</v>
      </c>
      <c r="H20" s="6"/>
      <c r="I20" s="7">
        <f t="shared" si="0"/>
        <v>0</v>
      </c>
      <c r="J20" s="7">
        <f t="shared" si="2"/>
        <v>0</v>
      </c>
      <c r="K20" s="7">
        <f t="shared" si="1"/>
        <v>0</v>
      </c>
      <c r="N20">
        <f>RANK(S20,S$20:S$23)</f>
        <v>1</v>
      </c>
      <c r="O20" t="s">
        <v>42</v>
      </c>
      <c r="P20">
        <f>F8+F24+H40</f>
        <v>0</v>
      </c>
      <c r="Q20">
        <f>H8+H24+F40</f>
        <v>0</v>
      </c>
      <c r="R20">
        <f>P20-Q20</f>
        <v>0</v>
      </c>
      <c r="S20">
        <f>T20+R20/100+P20/101</f>
        <v>0</v>
      </c>
      <c r="T20">
        <f>I8+I24+J40</f>
        <v>0</v>
      </c>
    </row>
    <row r="21" spans="1:20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9"/>
      <c r="G21" s="7" t="s">
        <v>62</v>
      </c>
      <c r="H21" s="6"/>
      <c r="I21" s="7">
        <f t="shared" si="0"/>
        <v>0</v>
      </c>
      <c r="J21" s="7">
        <f t="shared" si="2"/>
        <v>0</v>
      </c>
      <c r="K21" s="7">
        <f t="shared" si="1"/>
        <v>0</v>
      </c>
      <c r="N21">
        <f>RANK(S21,S$20:S$23)</f>
        <v>1</v>
      </c>
      <c r="O21" t="s">
        <v>64</v>
      </c>
      <c r="P21">
        <f>H8+H25+F41</f>
        <v>0</v>
      </c>
      <c r="Q21">
        <f>F8+F25+H41</f>
        <v>0</v>
      </c>
      <c r="R21">
        <f>P21-Q21</f>
        <v>0</v>
      </c>
      <c r="S21">
        <f>T21+R21/100+P21/101</f>
        <v>0</v>
      </c>
      <c r="T21">
        <f>J8+J25+I41</f>
        <v>0</v>
      </c>
    </row>
    <row r="22" spans="1:20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9"/>
      <c r="G22" s="7" t="s">
        <v>63</v>
      </c>
      <c r="H22" s="6"/>
      <c r="I22" s="7">
        <f t="shared" si="0"/>
        <v>0</v>
      </c>
      <c r="J22" s="7">
        <f t="shared" si="2"/>
        <v>0</v>
      </c>
      <c r="K22" s="7">
        <f t="shared" si="1"/>
        <v>0</v>
      </c>
      <c r="N22">
        <f>RANK(S22,S$20:S$23)</f>
        <v>1</v>
      </c>
      <c r="O22" t="s">
        <v>70</v>
      </c>
      <c r="P22">
        <f>F9+H24+H41</f>
        <v>0</v>
      </c>
      <c r="Q22">
        <f>H9+F24+F41</f>
        <v>0</v>
      </c>
      <c r="R22">
        <f>P22-Q22</f>
        <v>0</v>
      </c>
      <c r="S22">
        <f>T22+R22/100+P22/101</f>
        <v>0</v>
      </c>
      <c r="T22">
        <f>I9+J24+J41</f>
        <v>0</v>
      </c>
    </row>
    <row r="23" spans="1:20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9"/>
      <c r="G23" s="7" t="s">
        <v>41</v>
      </c>
      <c r="H23" s="6"/>
      <c r="I23" s="7">
        <f t="shared" si="0"/>
        <v>0</v>
      </c>
      <c r="J23" s="7">
        <f t="shared" si="2"/>
        <v>0</v>
      </c>
      <c r="K23" s="7">
        <f t="shared" si="1"/>
        <v>0</v>
      </c>
      <c r="N23">
        <f>RANK(S23,S$20:S$23)</f>
        <v>1</v>
      </c>
      <c r="O23" t="s">
        <v>73</v>
      </c>
      <c r="P23">
        <f>H9+F25+F40</f>
        <v>0</v>
      </c>
      <c r="Q23">
        <f>F9+H25+H40</f>
        <v>0</v>
      </c>
      <c r="R23">
        <f>P23-Q23</f>
        <v>0</v>
      </c>
      <c r="S23">
        <f>T23+R23/100+P23/101</f>
        <v>0</v>
      </c>
      <c r="T23">
        <f>J9+I25+I40</f>
        <v>0</v>
      </c>
    </row>
    <row r="24" spans="1:20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9"/>
      <c r="G24" s="7" t="s">
        <v>70</v>
      </c>
      <c r="H24" s="6"/>
      <c r="I24" s="7">
        <f t="shared" si="0"/>
        <v>0</v>
      </c>
      <c r="J24" s="7">
        <f t="shared" si="2"/>
        <v>0</v>
      </c>
      <c r="K24" s="7">
        <f t="shared" si="1"/>
        <v>0</v>
      </c>
    </row>
    <row r="25" spans="1:20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9"/>
      <c r="G25" s="7" t="s">
        <v>64</v>
      </c>
      <c r="H25" s="6"/>
      <c r="I25" s="7">
        <f t="shared" si="0"/>
        <v>0</v>
      </c>
      <c r="J25" s="7">
        <f t="shared" si="2"/>
        <v>0</v>
      </c>
      <c r="K25" s="7">
        <f t="shared" si="1"/>
        <v>0</v>
      </c>
      <c r="N25" t="s">
        <v>83</v>
      </c>
      <c r="O25" t="s">
        <v>32</v>
      </c>
      <c r="P25" t="s">
        <v>84</v>
      </c>
      <c r="Q25" t="s">
        <v>85</v>
      </c>
      <c r="R25" t="s">
        <v>86</v>
      </c>
      <c r="S25" t="s">
        <v>90</v>
      </c>
      <c r="T25" t="s">
        <v>87</v>
      </c>
    </row>
    <row r="26" spans="1:20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9"/>
      <c r="G26" s="7" t="s">
        <v>44</v>
      </c>
      <c r="H26" s="6"/>
      <c r="I26" s="7">
        <f t="shared" si="0"/>
        <v>0</v>
      </c>
      <c r="J26" s="7">
        <f t="shared" si="2"/>
        <v>0</v>
      </c>
      <c r="K26" s="7">
        <f t="shared" si="1"/>
        <v>0</v>
      </c>
      <c r="N26">
        <f>RANK(S26,S$26:S$29)</f>
        <v>1</v>
      </c>
      <c r="O26" t="s">
        <v>80</v>
      </c>
      <c r="P26">
        <f>F11+F26+H42</f>
        <v>0</v>
      </c>
      <c r="Q26">
        <f>H11+H26+F42</f>
        <v>0</v>
      </c>
      <c r="R26">
        <f>P26-Q26</f>
        <v>0</v>
      </c>
      <c r="S26">
        <f>T26+R26/100+P26/101</f>
        <v>0</v>
      </c>
      <c r="T26">
        <f>I11+I26+J42</f>
        <v>0</v>
      </c>
    </row>
    <row r="27" spans="1:20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9"/>
      <c r="G27" s="7" t="s">
        <v>65</v>
      </c>
      <c r="H27" s="6"/>
      <c r="I27" s="7">
        <f t="shared" si="0"/>
        <v>0</v>
      </c>
      <c r="J27" s="7">
        <f t="shared" si="2"/>
        <v>0</v>
      </c>
      <c r="K27" s="7">
        <f t="shared" si="1"/>
        <v>0</v>
      </c>
      <c r="N27">
        <f>RANK(S27,S$26:S$29)</f>
        <v>1</v>
      </c>
      <c r="O27" t="s">
        <v>65</v>
      </c>
      <c r="P27">
        <f>H11+H27+F43</f>
        <v>0</v>
      </c>
      <c r="Q27">
        <f>F11+F27+H43</f>
        <v>0</v>
      </c>
      <c r="R27">
        <f>P27-Q27</f>
        <v>0</v>
      </c>
      <c r="S27">
        <f>T27+R27/100+P27/101</f>
        <v>0</v>
      </c>
      <c r="T27">
        <f>J11+J27+I43</f>
        <v>0</v>
      </c>
    </row>
    <row r="28" spans="1:20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9"/>
      <c r="G28" s="7" t="s">
        <v>66</v>
      </c>
      <c r="H28" s="6"/>
      <c r="I28" s="7">
        <f t="shared" si="0"/>
        <v>0</v>
      </c>
      <c r="J28" s="7">
        <f t="shared" si="2"/>
        <v>0</v>
      </c>
      <c r="K28" s="7">
        <f t="shared" si="1"/>
        <v>0</v>
      </c>
      <c r="N28">
        <f>RANK(S28,S$26:S$29)</f>
        <v>1</v>
      </c>
      <c r="O28" t="s">
        <v>44</v>
      </c>
      <c r="P28">
        <f>H26+H43+F10</f>
        <v>0</v>
      </c>
      <c r="Q28">
        <f>F26+F43+H10</f>
        <v>0</v>
      </c>
      <c r="R28">
        <f>P28-Q28</f>
        <v>0</v>
      </c>
      <c r="S28">
        <f>T28+R28/100+P28/101</f>
        <v>0</v>
      </c>
      <c r="T28">
        <f>I10+J26+J43</f>
        <v>0</v>
      </c>
    </row>
    <row r="29" spans="1:20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9"/>
      <c r="G29" s="7" t="s">
        <v>47</v>
      </c>
      <c r="H29" s="6"/>
      <c r="I29" s="7">
        <f t="shared" si="0"/>
        <v>0</v>
      </c>
      <c r="J29" s="7">
        <f t="shared" si="2"/>
        <v>0</v>
      </c>
      <c r="K29" s="7">
        <f t="shared" si="1"/>
        <v>0</v>
      </c>
      <c r="N29">
        <f>RANK(S29,S$26:S$29)</f>
        <v>1</v>
      </c>
      <c r="O29" t="s">
        <v>57</v>
      </c>
      <c r="P29">
        <f>H10+F27+F42</f>
        <v>0</v>
      </c>
      <c r="Q29">
        <f>F10+H27+H42</f>
        <v>0</v>
      </c>
      <c r="R29">
        <f>P29-Q29</f>
        <v>0</v>
      </c>
      <c r="S29">
        <f>T29+R29/100+P29/101</f>
        <v>0</v>
      </c>
      <c r="T29">
        <f>J10+I27+I42</f>
        <v>0</v>
      </c>
    </row>
    <row r="30" spans="1:20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9"/>
      <c r="G30" s="7" t="s">
        <v>71</v>
      </c>
      <c r="H30" s="6"/>
      <c r="I30" s="7">
        <f t="shared" si="0"/>
        <v>0</v>
      </c>
      <c r="J30" s="7">
        <f t="shared" si="2"/>
        <v>0</v>
      </c>
      <c r="K30" s="7">
        <f t="shared" si="1"/>
        <v>0</v>
      </c>
    </row>
    <row r="31" spans="1:20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9"/>
      <c r="G31" s="7" t="s">
        <v>67</v>
      </c>
      <c r="H31" s="6"/>
      <c r="I31" s="7">
        <f t="shared" si="0"/>
        <v>0</v>
      </c>
      <c r="J31" s="7">
        <f t="shared" si="2"/>
        <v>0</v>
      </c>
      <c r="K31" s="7">
        <f t="shared" si="1"/>
        <v>0</v>
      </c>
      <c r="N31" t="s">
        <v>83</v>
      </c>
      <c r="O31" t="s">
        <v>33</v>
      </c>
      <c r="P31" t="s">
        <v>84</v>
      </c>
      <c r="Q31" t="s">
        <v>85</v>
      </c>
      <c r="R31" t="s">
        <v>86</v>
      </c>
      <c r="S31" t="s">
        <v>90</v>
      </c>
      <c r="T31" t="s">
        <v>87</v>
      </c>
    </row>
    <row r="32" spans="1:20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9"/>
      <c r="G32" s="7" t="s">
        <v>69</v>
      </c>
      <c r="H32" s="6"/>
      <c r="I32" s="7">
        <f t="shared" si="0"/>
        <v>0</v>
      </c>
      <c r="J32" s="7">
        <f t="shared" si="2"/>
        <v>0</v>
      </c>
      <c r="K32" s="7">
        <f t="shared" si="1"/>
        <v>0</v>
      </c>
      <c r="N32">
        <f>RANK(S32,S$32:S$35)</f>
        <v>1</v>
      </c>
      <c r="O32" t="s">
        <v>46</v>
      </c>
      <c r="P32">
        <f>F29+F12+H45</f>
        <v>0</v>
      </c>
      <c r="Q32">
        <f>H29+H12+F45</f>
        <v>0</v>
      </c>
      <c r="R32">
        <f>P32-Q32</f>
        <v>0</v>
      </c>
      <c r="S32">
        <f>T32+R32/100+P32/101</f>
        <v>0</v>
      </c>
      <c r="T32">
        <f>I12+I29+J45</f>
        <v>0</v>
      </c>
    </row>
    <row r="33" spans="1:20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9"/>
      <c r="G33" s="7" t="s">
        <v>50</v>
      </c>
      <c r="H33" s="6"/>
      <c r="I33" s="7">
        <f t="shared" si="0"/>
        <v>0</v>
      </c>
      <c r="J33" s="7">
        <f t="shared" si="2"/>
        <v>0</v>
      </c>
      <c r="K33" s="7">
        <f t="shared" si="1"/>
        <v>0</v>
      </c>
      <c r="N33">
        <f>RANK(S33,S$32:S$35)</f>
        <v>1</v>
      </c>
      <c r="O33" t="s">
        <v>66</v>
      </c>
      <c r="P33">
        <f>H12+H28+F44</f>
        <v>0</v>
      </c>
      <c r="Q33">
        <f>F12+F28+H44</f>
        <v>0</v>
      </c>
      <c r="R33">
        <f>P33-Q33</f>
        <v>0</v>
      </c>
      <c r="S33">
        <f>T33+R33/100+P33/101</f>
        <v>0</v>
      </c>
      <c r="T33">
        <f>J12+J28+I44</f>
        <v>0</v>
      </c>
    </row>
    <row r="34" spans="1:20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9"/>
      <c r="G34" s="7" t="s">
        <v>36</v>
      </c>
      <c r="H34" s="6"/>
      <c r="I34" s="7">
        <f t="shared" si="0"/>
        <v>0</v>
      </c>
      <c r="J34" s="7">
        <f t="shared" si="2"/>
        <v>0</v>
      </c>
      <c r="K34" s="7">
        <f t="shared" si="1"/>
        <v>0</v>
      </c>
      <c r="N34">
        <f>RANK(S34,S$32:S$35)</f>
        <v>1</v>
      </c>
      <c r="O34" t="s">
        <v>47</v>
      </c>
      <c r="P34">
        <f>F13+H29+H44</f>
        <v>0</v>
      </c>
      <c r="Q34">
        <f>H13+F29+F44</f>
        <v>0</v>
      </c>
      <c r="R34">
        <f>P34-Q34</f>
        <v>0</v>
      </c>
      <c r="S34">
        <f>T34+R34/100+P34/101</f>
        <v>0</v>
      </c>
      <c r="T34">
        <f>I13+J29+J44</f>
        <v>0</v>
      </c>
    </row>
    <row r="35" spans="1:20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9"/>
      <c r="G35" s="7" t="s">
        <v>37</v>
      </c>
      <c r="H35" s="6"/>
      <c r="I35" s="7">
        <f t="shared" si="0"/>
        <v>0</v>
      </c>
      <c r="J35" s="7">
        <f t="shared" si="2"/>
        <v>0</v>
      </c>
      <c r="K35" s="7">
        <f t="shared" si="1"/>
        <v>0</v>
      </c>
      <c r="N35">
        <f>RANK(S35,S$32:S$35)</f>
        <v>1</v>
      </c>
      <c r="O35" t="s">
        <v>81</v>
      </c>
      <c r="P35">
        <f>H13+F28+F45</f>
        <v>0</v>
      </c>
      <c r="Q35">
        <f>F13+H28+H45</f>
        <v>0</v>
      </c>
      <c r="R35">
        <f>P35-Q35</f>
        <v>0</v>
      </c>
      <c r="S35">
        <f>T35+R35/100+P35/101</f>
        <v>0</v>
      </c>
      <c r="T35">
        <f>J13+I28+I45</f>
        <v>0</v>
      </c>
    </row>
    <row r="36" spans="1:20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9"/>
      <c r="G36" s="7" t="s">
        <v>39</v>
      </c>
      <c r="H36" s="6"/>
      <c r="I36" s="7">
        <f t="shared" si="0"/>
        <v>0</v>
      </c>
      <c r="J36" s="7">
        <f t="shared" si="2"/>
        <v>0</v>
      </c>
      <c r="K36" s="7">
        <f t="shared" si="1"/>
        <v>0</v>
      </c>
    </row>
    <row r="37" spans="1:20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9"/>
      <c r="G37" s="7" t="s">
        <v>38</v>
      </c>
      <c r="H37" s="6"/>
      <c r="I37" s="7">
        <f t="shared" si="0"/>
        <v>0</v>
      </c>
      <c r="J37" s="7">
        <f t="shared" si="2"/>
        <v>0</v>
      </c>
      <c r="K37" s="7">
        <f t="shared" si="1"/>
        <v>0</v>
      </c>
      <c r="N37" t="s">
        <v>83</v>
      </c>
      <c r="O37" t="s">
        <v>34</v>
      </c>
      <c r="P37" t="s">
        <v>84</v>
      </c>
      <c r="Q37" t="s">
        <v>85</v>
      </c>
      <c r="R37" t="s">
        <v>86</v>
      </c>
      <c r="S37" t="s">
        <v>90</v>
      </c>
      <c r="T37" t="s">
        <v>87</v>
      </c>
    </row>
    <row r="38" spans="1:20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9"/>
      <c r="G38" s="7" t="s">
        <v>40</v>
      </c>
      <c r="H38" s="6"/>
      <c r="I38" s="7">
        <f t="shared" si="0"/>
        <v>0</v>
      </c>
      <c r="J38" s="7">
        <f t="shared" si="2"/>
        <v>0</v>
      </c>
      <c r="K38" s="7">
        <f t="shared" si="1"/>
        <v>0</v>
      </c>
      <c r="N38">
        <f>RANK(S38,S$38:S$41)</f>
        <v>1</v>
      </c>
      <c r="O38" t="s">
        <v>82</v>
      </c>
      <c r="P38">
        <f>F14+F30+H47</f>
        <v>0</v>
      </c>
      <c r="Q38">
        <f>H14+H30+F47</f>
        <v>0</v>
      </c>
      <c r="R38">
        <f>P38-Q38</f>
        <v>0</v>
      </c>
      <c r="S38">
        <f>T38+R38/100+P38/101</f>
        <v>0</v>
      </c>
      <c r="T38">
        <f>I14+I30+J47</f>
        <v>0</v>
      </c>
    </row>
    <row r="39" spans="1:20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9"/>
      <c r="G39" s="7" t="s">
        <v>41</v>
      </c>
      <c r="H39" s="6"/>
      <c r="I39" s="7">
        <f t="shared" si="0"/>
        <v>0</v>
      </c>
      <c r="J39" s="7">
        <f t="shared" si="2"/>
        <v>0</v>
      </c>
      <c r="K39" s="7">
        <f t="shared" si="1"/>
        <v>0</v>
      </c>
      <c r="N39">
        <f>RANK(S39,S$38:S$41)</f>
        <v>1</v>
      </c>
      <c r="O39" t="s">
        <v>67</v>
      </c>
      <c r="P39">
        <f>H14+H31+F46</f>
        <v>0</v>
      </c>
      <c r="Q39">
        <f>F14+F31+H46</f>
        <v>0</v>
      </c>
      <c r="R39">
        <f>P39-Q39</f>
        <v>0</v>
      </c>
      <c r="S39">
        <f>T39+R39/100+P39/101</f>
        <v>0</v>
      </c>
      <c r="T39">
        <f>J14+J31+I46</f>
        <v>0</v>
      </c>
    </row>
    <row r="40" spans="1:20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9"/>
      <c r="G40" s="7" t="s">
        <v>42</v>
      </c>
      <c r="H40" s="6"/>
      <c r="I40" s="7">
        <f t="shared" si="0"/>
        <v>0</v>
      </c>
      <c r="J40" s="7">
        <f t="shared" si="2"/>
        <v>0</v>
      </c>
      <c r="K40" s="7">
        <f t="shared" si="1"/>
        <v>0</v>
      </c>
      <c r="N40">
        <f>RANK(S40,S$38:S$41)</f>
        <v>1</v>
      </c>
      <c r="O40" t="s">
        <v>49</v>
      </c>
      <c r="P40">
        <f>F34+H51+H68</f>
        <v>0</v>
      </c>
      <c r="Q40">
        <f>H34+F51+F68</f>
        <v>0</v>
      </c>
      <c r="R40">
        <f>P40-Q40</f>
        <v>0</v>
      </c>
      <c r="S40">
        <f>T40+R40/100+P40/101</f>
        <v>0</v>
      </c>
      <c r="T40">
        <f>I15+J30+J46</f>
        <v>0</v>
      </c>
    </row>
    <row r="41" spans="1:20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9"/>
      <c r="G41" s="7" t="s">
        <v>70</v>
      </c>
      <c r="H41" s="6"/>
      <c r="I41" s="7">
        <f t="shared" si="0"/>
        <v>0</v>
      </c>
      <c r="J41" s="7">
        <f t="shared" si="2"/>
        <v>0</v>
      </c>
      <c r="K41" s="7">
        <f t="shared" si="1"/>
        <v>0</v>
      </c>
      <c r="N41">
        <f>RANK(S41,S$38:S$41)</f>
        <v>1</v>
      </c>
      <c r="O41" t="s">
        <v>59</v>
      </c>
      <c r="P41">
        <f>H15+F31+F47</f>
        <v>0</v>
      </c>
      <c r="Q41">
        <f>F15+H31+H47</f>
        <v>0</v>
      </c>
      <c r="R41">
        <f>P41-Q41</f>
        <v>0</v>
      </c>
      <c r="S41">
        <f>T41+R41/100+P41/101</f>
        <v>0</v>
      </c>
      <c r="T41">
        <f>J15+I31+I47</f>
        <v>0</v>
      </c>
    </row>
    <row r="42" spans="1:20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9"/>
      <c r="G42" s="7" t="s">
        <v>45</v>
      </c>
      <c r="H42" s="6"/>
      <c r="I42" s="7">
        <f t="shared" si="0"/>
        <v>0</v>
      </c>
      <c r="J42" s="7">
        <f t="shared" si="2"/>
        <v>0</v>
      </c>
      <c r="K42" s="7">
        <f t="shared" si="1"/>
        <v>0</v>
      </c>
    </row>
    <row r="43" spans="1:20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9"/>
      <c r="G43" s="7" t="s">
        <v>44</v>
      </c>
      <c r="H43" s="6"/>
      <c r="I43" s="7">
        <f t="shared" si="0"/>
        <v>0</v>
      </c>
      <c r="J43" s="7">
        <f t="shared" si="2"/>
        <v>0</v>
      </c>
      <c r="K43" s="7">
        <f t="shared" si="1"/>
        <v>0</v>
      </c>
      <c r="N43" t="s">
        <v>83</v>
      </c>
      <c r="O43" t="s">
        <v>35</v>
      </c>
      <c r="P43" t="s">
        <v>84</v>
      </c>
      <c r="Q43" t="s">
        <v>85</v>
      </c>
      <c r="R43" t="s">
        <v>86</v>
      </c>
      <c r="S43" t="s">
        <v>90</v>
      </c>
      <c r="T43" t="s">
        <v>87</v>
      </c>
    </row>
    <row r="44" spans="1:20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9"/>
      <c r="G44" s="7" t="s">
        <v>47</v>
      </c>
      <c r="H44" s="6"/>
      <c r="I44" s="7">
        <f t="shared" si="0"/>
        <v>0</v>
      </c>
      <c r="J44" s="7">
        <f t="shared" si="2"/>
        <v>0</v>
      </c>
      <c r="K44" s="7">
        <f t="shared" si="1"/>
        <v>0</v>
      </c>
      <c r="N44">
        <f>RANK(S44,S$44:S$47)</f>
        <v>1</v>
      </c>
      <c r="O44" t="s">
        <v>72</v>
      </c>
      <c r="P44">
        <f>F17+H48+F33</f>
        <v>0</v>
      </c>
      <c r="Q44">
        <f>H17+F48+H33</f>
        <v>0</v>
      </c>
      <c r="R44">
        <f>P44-Q44</f>
        <v>0</v>
      </c>
      <c r="S44">
        <f>T44+R44/100+P44/101</f>
        <v>0</v>
      </c>
      <c r="T44">
        <f>I17+I33+J48</f>
        <v>0</v>
      </c>
    </row>
    <row r="45" spans="1:20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9"/>
      <c r="G45" s="7" t="s">
        <v>46</v>
      </c>
      <c r="H45" s="6"/>
      <c r="I45" s="7">
        <f t="shared" si="0"/>
        <v>0</v>
      </c>
      <c r="J45" s="7">
        <f t="shared" si="2"/>
        <v>0</v>
      </c>
      <c r="K45" s="7">
        <f t="shared" si="1"/>
        <v>0</v>
      </c>
      <c r="N45">
        <f>RANK(S45,S$44:S$47)</f>
        <v>1</v>
      </c>
      <c r="O45" t="s">
        <v>69</v>
      </c>
      <c r="P45">
        <f>H17+H32+F49</f>
        <v>0</v>
      </c>
      <c r="Q45">
        <f>F17+F32+H49</f>
        <v>0</v>
      </c>
      <c r="R45">
        <f>P45-Q45</f>
        <v>0</v>
      </c>
      <c r="S45">
        <f>T45+R45/100+P45/101</f>
        <v>0</v>
      </c>
      <c r="T45">
        <f>J17+J32+I49</f>
        <v>0</v>
      </c>
    </row>
    <row r="46" spans="1:20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9"/>
      <c r="G46" s="7" t="s">
        <v>71</v>
      </c>
      <c r="H46" s="6"/>
      <c r="I46" s="7">
        <f t="shared" si="0"/>
        <v>0</v>
      </c>
      <c r="J46" s="7">
        <f t="shared" si="2"/>
        <v>0</v>
      </c>
      <c r="K46" s="7">
        <f t="shared" si="1"/>
        <v>0</v>
      </c>
      <c r="N46">
        <f>RANK(S46,S$44:S$47)</f>
        <v>1</v>
      </c>
      <c r="O46" t="s">
        <v>50</v>
      </c>
      <c r="P46">
        <f>F16+H33+H49</f>
        <v>0</v>
      </c>
      <c r="Q46">
        <f>H16+F33+F49</f>
        <v>0</v>
      </c>
      <c r="R46">
        <f>P46-Q46</f>
        <v>0</v>
      </c>
      <c r="S46">
        <f>T46+R46/100+P46/101</f>
        <v>0</v>
      </c>
      <c r="T46">
        <f>I16+J33+J49</f>
        <v>0</v>
      </c>
    </row>
    <row r="47" spans="1:20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9"/>
      <c r="G47" s="7" t="s">
        <v>48</v>
      </c>
      <c r="H47" s="6"/>
      <c r="I47" s="7">
        <f t="shared" si="0"/>
        <v>0</v>
      </c>
      <c r="J47" s="7">
        <f t="shared" si="2"/>
        <v>0</v>
      </c>
      <c r="K47" s="7">
        <f t="shared" si="1"/>
        <v>0</v>
      </c>
      <c r="N47">
        <f>RANK(S47,S$44:S$47)</f>
        <v>1</v>
      </c>
      <c r="O47" t="s">
        <v>74</v>
      </c>
      <c r="P47">
        <f>H16+F32+F48</f>
        <v>0</v>
      </c>
      <c r="Q47">
        <f>F16+H32+H48</f>
        <v>0</v>
      </c>
      <c r="R47">
        <f>P47-Q47</f>
        <v>0</v>
      </c>
      <c r="S47">
        <f>T47+R47/100+P47/101</f>
        <v>0</v>
      </c>
      <c r="T47">
        <f>J16+I48+I32</f>
        <v>0</v>
      </c>
    </row>
    <row r="48" spans="1:20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9"/>
      <c r="G48" s="7" t="s">
        <v>72</v>
      </c>
      <c r="H48" s="6"/>
      <c r="I48" s="7">
        <f t="shared" si="0"/>
        <v>0</v>
      </c>
      <c r="J48" s="7">
        <f t="shared" si="2"/>
        <v>0</v>
      </c>
      <c r="K48" s="7">
        <f t="shared" si="1"/>
        <v>0</v>
      </c>
    </row>
    <row r="49" spans="1:20" ht="16.5" thickTop="1" thickBot="1" x14ac:dyDescent="0.3">
      <c r="A49" s="2" t="s">
        <v>18</v>
      </c>
      <c r="B49" s="8" t="s">
        <v>21</v>
      </c>
      <c r="C49" s="7">
        <v>48</v>
      </c>
      <c r="D49" s="7" t="s">
        <v>35</v>
      </c>
      <c r="E49" s="7" t="s">
        <v>69</v>
      </c>
      <c r="F49" s="9"/>
      <c r="G49" s="7" t="s">
        <v>50</v>
      </c>
      <c r="H49" s="6"/>
      <c r="I49" s="7">
        <f>IF(F49&gt;H49,3,IF(H49&gt;F49,0,IF(ISBLANK(F49),0,IF(H49=F49,1,""))))</f>
        <v>0</v>
      </c>
      <c r="J49" s="7">
        <f t="shared" si="2"/>
        <v>0</v>
      </c>
      <c r="K49" s="7">
        <f t="shared" si="1"/>
        <v>0</v>
      </c>
      <c r="N49" s="15" t="s">
        <v>132</v>
      </c>
      <c r="O49" s="16"/>
      <c r="P49" s="17"/>
      <c r="R49" s="15"/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 t="shared" ref="K51:K58" si="5">IF(F51&gt;H51,"DOM",IF(F51&lt;H51,"EXT",IF(ISBLANK(F51),0,IF(F51=H51,"NUL",""))))</f>
        <v>0</v>
      </c>
      <c r="N51" s="15" t="s">
        <v>133</v>
      </c>
      <c r="O51" s="16"/>
      <c r="P51" s="17"/>
      <c r="R51" s="15"/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si="5"/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N53" s="15" t="s">
        <v>134</v>
      </c>
      <c r="O53" s="16"/>
      <c r="P53" s="17"/>
      <c r="R53" s="15"/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 t="shared" ref="K60:K63" si="8">IF(F60&gt;H60,"DOM",IF(F60&lt;H60,"EXT",IF(ISBLANK(F60),0,IF(F60=H60,"NUL",""))))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 t="shared" si="8"/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si="8"/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 t="shared" ref="K65:K66" si="11">IF(F65&gt;H65,"DOM",IF(F65&lt;H65,"EXT",IF(ISBLANK(F65),0,IF(F65=H65,"NUL",""))))</f>
        <v>0</v>
      </c>
    </row>
    <row r="66" spans="1:11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 t="shared" si="11"/>
        <v>0</v>
      </c>
    </row>
    <row r="67" spans="1:11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</row>
    <row r="69" spans="1:11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</row>
    <row r="70" spans="1:11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</row>
  </sheetData>
  <mergeCells count="11">
    <mergeCell ref="A50:K50"/>
    <mergeCell ref="A59:K59"/>
    <mergeCell ref="A64:K64"/>
    <mergeCell ref="A67:K67"/>
    <mergeCell ref="A69:K69"/>
    <mergeCell ref="R53:T53"/>
    <mergeCell ref="R51:T51"/>
    <mergeCell ref="R49:T49"/>
    <mergeCell ref="N53:P53"/>
    <mergeCell ref="N51:P51"/>
    <mergeCell ref="N49:P49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5F26D9CA-4B83-47BC-81A6-66951E0D5F55}">
          <x14:formula1>
            <xm:f>Calculs!$A$1:$A$15</xm:f>
          </x14:formula1>
          <xm:sqref>A2:A49</xm:sqref>
        </x14:dataValidation>
        <x14:dataValidation type="list" allowBlank="1" showInputMessage="1" showErrorMessage="1" xr:uid="{2B044FD1-3C41-47F5-B0CE-67E1EC2B00B9}">
          <x14:formula1>
            <xm:f>Calculs!$C$1:$C$9</xm:f>
          </x14:formula1>
          <xm:sqref>B2:B49</xm:sqref>
        </x14:dataValidation>
        <x14:dataValidation type="list" allowBlank="1" showInputMessage="1" showErrorMessage="1" xr:uid="{BDE585B1-45BD-42F6-B4EB-4D6D4E2E5AD8}">
          <x14:formula1>
            <xm:f>Calculs!$D$1:$D$8</xm:f>
          </x14:formula1>
          <xm:sqref>D2:D9 D12:D49</xm:sqref>
        </x14:dataValidation>
        <x14:dataValidation type="list" allowBlank="1" showInputMessage="1" showErrorMessage="1" xr:uid="{B102E177-C0C1-441F-84F5-E4DC53E575DD}">
          <x14:formula1>
            <xm:f>Calculs!$F$1:$F$4</xm:f>
          </x14:formula1>
          <xm:sqref>O2:O5</xm:sqref>
        </x14:dataValidation>
        <x14:dataValidation type="list" allowBlank="1" showInputMessage="1" showErrorMessage="1" xr:uid="{EC741213-AFE8-488A-96F6-4E4002AB5062}">
          <x14:formula1>
            <xm:f>Calculs!$G$1:$G$4</xm:f>
          </x14:formula1>
          <xm:sqref>O8:O11</xm:sqref>
        </x14:dataValidation>
        <x14:dataValidation type="list" allowBlank="1" showInputMessage="1" showErrorMessage="1" xr:uid="{A9A6F281-CBC9-4ADB-B8CC-56813C72CB2D}">
          <x14:formula1>
            <xm:f>Calculs!$H$1:$H$4</xm:f>
          </x14:formula1>
          <xm:sqref>O14:O17</xm:sqref>
        </x14:dataValidation>
        <x14:dataValidation type="list" allowBlank="1" showInputMessage="1" showErrorMessage="1" xr:uid="{64D7A0C0-01C6-4A47-BDCF-718F9F250534}">
          <x14:formula1>
            <xm:f>Calculs!$I$1:$I$4</xm:f>
          </x14:formula1>
          <xm:sqref>O20:O23</xm:sqref>
        </x14:dataValidation>
        <x14:dataValidation type="list" allowBlank="1" showInputMessage="1" showErrorMessage="1" xr:uid="{0695A86B-870D-4584-8BEC-CF19ACDAD89D}">
          <x14:formula1>
            <xm:f>Calculs!$J$1:$J$4</xm:f>
          </x14:formula1>
          <xm:sqref>O26:O29</xm:sqref>
        </x14:dataValidation>
        <x14:dataValidation type="list" allowBlank="1" showInputMessage="1" showErrorMessage="1" xr:uid="{D3E19EB4-A843-4681-9971-B1B28D68209D}">
          <x14:formula1>
            <xm:f>Calculs!$K$1:$K$4</xm:f>
          </x14:formula1>
          <xm:sqref>O32:O35</xm:sqref>
        </x14:dataValidation>
        <x14:dataValidation type="list" allowBlank="1" showInputMessage="1" showErrorMessage="1" xr:uid="{82F3FA9B-5058-450F-B88A-E269536152F6}">
          <x14:formula1>
            <xm:f>Calculs!$L$1:$L$4</xm:f>
          </x14:formula1>
          <xm:sqref>O38:O41</xm:sqref>
        </x14:dataValidation>
        <x14:dataValidation type="list" allowBlank="1" showInputMessage="1" showErrorMessage="1" xr:uid="{D198A0ED-FCD9-4745-A450-A5585D567F09}">
          <x14:formula1>
            <xm:f>Calculs!$M$1:$M$4</xm:f>
          </x14:formula1>
          <xm:sqref>O44:O47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DC8C-86A5-4537-BA9D-37E8822FF519}">
  <dimension ref="D1:K20"/>
  <sheetViews>
    <sheetView workbookViewId="0">
      <selection activeCell="K14" sqref="K14"/>
    </sheetView>
  </sheetViews>
  <sheetFormatPr baseColWidth="10" defaultRowHeight="15" x14ac:dyDescent="0.25"/>
  <cols>
    <col min="5" max="7" width="11.5703125" customWidth="1"/>
  </cols>
  <sheetData>
    <row r="1" spans="4:11" ht="15.75" thickBot="1" x14ac:dyDescent="0.3"/>
    <row r="2" spans="4:11" ht="15.75" thickTop="1" x14ac:dyDescent="0.25">
      <c r="D2" s="25" t="s">
        <v>138</v>
      </c>
      <c r="E2" s="26"/>
      <c r="F2" s="26"/>
      <c r="G2" s="26"/>
      <c r="H2" s="26"/>
      <c r="I2" s="26"/>
      <c r="J2" s="27"/>
    </row>
    <row r="3" spans="4:11" ht="15.75" thickBot="1" x14ac:dyDescent="0.3">
      <c r="D3" s="28"/>
      <c r="E3" s="29"/>
      <c r="F3" s="29"/>
      <c r="G3" s="29"/>
      <c r="H3" s="29"/>
      <c r="I3" s="29"/>
      <c r="J3" s="30"/>
    </row>
    <row r="4" spans="4:11" ht="15.75" thickTop="1" x14ac:dyDescent="0.25"/>
    <row r="5" spans="4:11" x14ac:dyDescent="0.25">
      <c r="F5" s="1" t="s">
        <v>139</v>
      </c>
      <c r="G5" s="1" t="s">
        <v>87</v>
      </c>
      <c r="H5" s="1" t="s">
        <v>140</v>
      </c>
    </row>
    <row r="6" spans="4:11" x14ac:dyDescent="0.25">
      <c r="F6" s="1" t="s">
        <v>149</v>
      </c>
      <c r="G6" s="1">
        <f>Antoine!R2</f>
        <v>2</v>
      </c>
      <c r="H6" s="1">
        <f>RANK(G6,Tableau181[PTS])</f>
        <v>10</v>
      </c>
    </row>
    <row r="7" spans="4:11" x14ac:dyDescent="0.25">
      <c r="F7" s="1" t="s">
        <v>150</v>
      </c>
      <c r="G7" s="1">
        <f>David!R2</f>
        <v>2</v>
      </c>
      <c r="H7" s="1">
        <f>RANK(G7,Tableau181[PTS])</f>
        <v>10</v>
      </c>
    </row>
    <row r="8" spans="4:11" x14ac:dyDescent="0.25">
      <c r="F8" s="1" t="s">
        <v>151</v>
      </c>
      <c r="G8" s="1">
        <f>Cocherie!R2</f>
        <v>2</v>
      </c>
      <c r="H8" s="1">
        <f>RANK(G8,Tableau181[PTS])</f>
        <v>10</v>
      </c>
    </row>
    <row r="9" spans="4:11" x14ac:dyDescent="0.25">
      <c r="F9" s="1" t="s">
        <v>152</v>
      </c>
      <c r="G9" s="1">
        <f>Quentin!R2</f>
        <v>1</v>
      </c>
      <c r="H9" s="1">
        <f>RANK(G9,Tableau181[PTS])</f>
        <v>15</v>
      </c>
    </row>
    <row r="10" spans="4:11" x14ac:dyDescent="0.25">
      <c r="F10" s="1" t="s">
        <v>153</v>
      </c>
      <c r="G10" s="1">
        <f>Baptiste!R2</f>
        <v>2</v>
      </c>
      <c r="H10" s="1">
        <f>RANK(G10,Tableau181[PTS])</f>
        <v>10</v>
      </c>
    </row>
    <row r="11" spans="4:11" x14ac:dyDescent="0.25">
      <c r="F11" s="1" t="s">
        <v>154</v>
      </c>
      <c r="G11" s="1">
        <f>Guillaume!R2</f>
        <v>4</v>
      </c>
      <c r="H11" s="1">
        <f>RANK(G11,Tableau181[PTS])</f>
        <v>4</v>
      </c>
    </row>
    <row r="12" spans="4:11" x14ac:dyDescent="0.25">
      <c r="F12" s="1" t="s">
        <v>155</v>
      </c>
      <c r="G12" s="1">
        <f>Damien!R2</f>
        <v>3</v>
      </c>
      <c r="H12" s="1">
        <f>RANK(G12,Tableau181[PTS])</f>
        <v>9</v>
      </c>
    </row>
    <row r="13" spans="4:11" x14ac:dyDescent="0.25">
      <c r="F13" s="1" t="s">
        <v>156</v>
      </c>
      <c r="G13" s="1">
        <f>Fouéré!R2</f>
        <v>4</v>
      </c>
      <c r="H13" s="1">
        <f>RANK(G13,Tableau181[PTS])</f>
        <v>4</v>
      </c>
    </row>
    <row r="14" spans="4:11" x14ac:dyDescent="0.25">
      <c r="F14" s="1" t="s">
        <v>157</v>
      </c>
      <c r="G14" s="1">
        <f>Chirac!R2</f>
        <v>4</v>
      </c>
      <c r="H14" s="1">
        <f>RANK(G14,Tableau181[PTS])</f>
        <v>4</v>
      </c>
      <c r="K14" t="s">
        <v>165</v>
      </c>
    </row>
    <row r="15" spans="4:11" x14ac:dyDescent="0.25">
      <c r="F15" s="1" t="s">
        <v>158</v>
      </c>
      <c r="G15" s="1">
        <f>DYDY!R2</f>
        <v>5</v>
      </c>
      <c r="H15" s="1">
        <f>RANK(G15,Tableau181[PTS])</f>
        <v>2</v>
      </c>
    </row>
    <row r="16" spans="4:11" x14ac:dyDescent="0.25">
      <c r="F16" s="1" t="s">
        <v>159</v>
      </c>
      <c r="G16" s="1">
        <f>Thomas!R2</f>
        <v>4</v>
      </c>
      <c r="H16" s="1">
        <f>RANK(G16,Tableau181[PTS])</f>
        <v>4</v>
      </c>
    </row>
    <row r="17" spans="6:8" x14ac:dyDescent="0.25">
      <c r="F17" s="1" t="s">
        <v>160</v>
      </c>
      <c r="G17" s="1">
        <f>Adèle!R2</f>
        <v>5</v>
      </c>
      <c r="H17" s="1">
        <f>RANK(G17,Tableau181[PTS])</f>
        <v>2</v>
      </c>
    </row>
    <row r="18" spans="6:8" x14ac:dyDescent="0.25">
      <c r="F18" s="1" t="s">
        <v>161</v>
      </c>
      <c r="G18" s="1">
        <f>Bain!R2</f>
        <v>7</v>
      </c>
      <c r="H18" s="1">
        <f>RANK(G18,Tableau181[PTS])</f>
        <v>1</v>
      </c>
    </row>
    <row r="19" spans="6:8" x14ac:dyDescent="0.25">
      <c r="F19" s="1" t="s">
        <v>162</v>
      </c>
      <c r="G19" s="1">
        <f>'N golo'!R2</f>
        <v>4</v>
      </c>
      <c r="H19" s="1">
        <f>RANK(G19,Tableau181[PTS])</f>
        <v>4</v>
      </c>
    </row>
    <row r="20" spans="6:8" x14ac:dyDescent="0.25">
      <c r="F20" s="1" t="s">
        <v>163</v>
      </c>
      <c r="G20" s="1">
        <f>Heude!R2</f>
        <v>2</v>
      </c>
      <c r="H20" s="1">
        <f>RANK(G20,Tableau181[PTS])</f>
        <v>10</v>
      </c>
    </row>
  </sheetData>
  <mergeCells count="1">
    <mergeCell ref="D2:J3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3466-2961-4380-8C8F-3FB1151A3171}">
  <dimension ref="A1:T70"/>
  <sheetViews>
    <sheetView workbookViewId="0">
      <selection activeCell="L2" sqref="L2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1</v>
      </c>
      <c r="G2" s="5" t="s">
        <v>61</v>
      </c>
      <c r="H2" s="6">
        <v>1</v>
      </c>
      <c r="I2" s="7">
        <f>IF(F2&gt;H2,3,IF(H2&gt;F2,0,IF(ISBLANK(F2),0,IF(H2=F2,1,""))))</f>
        <v>1</v>
      </c>
      <c r="J2" s="7">
        <f>IF(F2&lt;H2,3,IF(H2&lt;F2,0,IF(ISBLANK(F2),0,IF(H2=F2,1,""))))</f>
        <v>1</v>
      </c>
      <c r="K2" s="11" t="str">
        <f>IF(F2&gt;H2,"DOM",IF(F2&lt;H2,"EXT",IF(ISBLANK(F2),0,IF(F2=H2,"NUL",""))))</f>
        <v>NUL</v>
      </c>
      <c r="L2" s="7">
        <f>IF(ISBLANK(F2),0,IF(Antoine!F2+H2+J2=Résultats!F2+H2+J2,3,IF(K2=Résultats!K2,1,0)))</f>
        <v>0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2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0</v>
      </c>
      <c r="G3" s="7" t="s">
        <v>52</v>
      </c>
      <c r="H3" s="6">
        <v>2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IF(ISBLANK(F3),0,IF(Résultats!F3+H3+J3=Antoine!F3+H3+J3,IF(K3=Résultats!K3,1,0)))</f>
        <v>1</v>
      </c>
      <c r="N3" s="1" t="s">
        <v>122</v>
      </c>
      <c r="O3" s="1" t="s">
        <v>37</v>
      </c>
      <c r="P3" s="1">
        <f>IF(Résultats!N4=1,2,0)</f>
        <v>0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2</v>
      </c>
      <c r="G4" s="7" t="s">
        <v>53</v>
      </c>
      <c r="H4" s="6">
        <v>0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IF(ISBLANK(F4),0,IF(Antoine!F4+H4+J4=Résultats!F4+H4+J4,3,IF(K4=Résultats!K4,1,0)))</f>
        <v>0</v>
      </c>
      <c r="N4" s="1" t="s">
        <v>123</v>
      </c>
      <c r="O4" s="1" t="s">
        <v>36</v>
      </c>
      <c r="P4" s="1">
        <f>IF(Résultats!N2=1,2,0)</f>
        <v>2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1</v>
      </c>
      <c r="G5" s="7" t="s">
        <v>62</v>
      </c>
      <c r="H5" s="6">
        <v>1</v>
      </c>
      <c r="I5" s="7">
        <f>IF(F5&gt;H5,3,IF(H5&gt;F5,0,IF(ISBLANK(F5),0,IF(H5=F5,1,""))))</f>
        <v>1</v>
      </c>
      <c r="J5" s="7">
        <f t="shared" si="1"/>
        <v>1</v>
      </c>
      <c r="K5" s="11" t="str">
        <f t="shared" si="2"/>
        <v>NUL</v>
      </c>
      <c r="L5" s="7">
        <f>IF(ISBLANK(F5),0,IF(Antoine!F5+H5+J5=Résultats!F5+H5+J5,3,IF(K5=Résultats!K5,1,0)))</f>
        <v>1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IF(ISBLANK(F6),0,IF(Antoine!F6+H6+J6=Résultats!F6+H6+J6,6,IF(K6=Résultats!K6,2,0)))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IF(ISBLANK(F7),0,IF(Antoine!F7+H7+J7=Résultats!F7+H7+J7,3,IF(K7=Résultats!K7,1,0)))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IF(ISBLANK(F8),0,IF(Antoine!F8+H8+J8=Résultats!F8+H8+J8,3,IF(K8=Résultats!K8,1,0)))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IF(ISBLANK(F9),0,IF(Antoine!F9+H9+J9=Résultats!F9+H9+J9,3,IF(K9=Résultats!K9,1,0)))</f>
        <v>0</v>
      </c>
      <c r="N9" s="1" t="s">
        <v>122</v>
      </c>
      <c r="O9" s="1" t="s">
        <v>39</v>
      </c>
      <c r="P9" s="1">
        <f>IF(Résultats!N8=1,2,0)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IF(ISBLANK(F10),0,IF(Antoine!F10+H10+J10=Résultats!F10+H10+J10,3,IF(K10=Résultats!K10,1,0)))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IF(ISBLANK(F11),0,IF(Antoine!F11+H11+J11=Résultats!F11+H11+J11,3,IF(K11=Résultats!K11,1,0)))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IF(ISBLANK(F12),0,IF(Antoine!F12+H12+J12=Résultats!F12+H12+J12,3,IF(K12=Résultats!K12,1,0)))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IF(ISBLANK(F13),0,IF(Antoine!F13+H13+J13=Résultats!F13+H13+J13,3,IF(K13=Résultats!K13,1,0)))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IF(ISBLANK(F14),0,IF(Antoine!F14+H14+J14=Résultats!F14+H14+J14,3,IF(K14=Résultats!K14,1,0)))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IF(ISBLANK(F15),0,IF(Antoine!F15+H15+J15=Résultats!F15+H15+J15,3,IF(K15=Résultats!K15,1,0)))</f>
        <v>0</v>
      </c>
      <c r="N15" s="1" t="s">
        <v>122</v>
      </c>
      <c r="O15" s="1" t="s">
        <v>54</v>
      </c>
      <c r="P15" s="1">
        <f>IF(Résultats!N17=1,2,0)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IF(ISBLANK(F16),0,IF(Antoine!F16+H16+J16=Résultats!F16+H16+J16,3,IF(K16=Résultats!K16,1,0)))</f>
        <v>0</v>
      </c>
      <c r="N16" s="1" t="s">
        <v>123</v>
      </c>
      <c r="O16" s="1" t="s">
        <v>41</v>
      </c>
      <c r="P16" s="1">
        <f>IF(Résultats!N16=1,2,0)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IF(ISBLANK(F17),0,IF(Antoine!F17+H17+J17=Résultats!F17+H17+J17,3,IF(K17=Résultats!K17,1,0)))</f>
        <v>0</v>
      </c>
      <c r="N17" s="1" t="s">
        <v>124</v>
      </c>
      <c r="O17" s="1" t="s">
        <v>63</v>
      </c>
      <c r="P17" s="14">
        <f>IF(Résultats!N15=1,2,0)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IF(ISBLANK(F18),0,IF(Antoine!F18+H18+J18=Résultats!F18+H18+J18,3,IF(K18=Résultats!K18,1,0)))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IF(ISBLANK(F19),0,IF(Antoine!F19+H19+J19=Résultats!F19+H19+J19,3,IF(K19=Résultats!K19,1,0)))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IF(ISBLANK(F20),0,IF(Antoine!F20+H20+J20=Résultats!F20+H20+J20,3,IF(K20=Résultats!K20,1,0)))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IF(ISBLANK(F21),0,IF(Antoine!F21+H21+J21=Résultats!F21+H21+J21,3,IF(K21=Résultats!K21,1,0)))</f>
        <v>0</v>
      </c>
      <c r="N21" s="1" t="s">
        <v>122</v>
      </c>
      <c r="O21" s="1" t="s">
        <v>70</v>
      </c>
      <c r="P21" s="1">
        <f>IF(Résultats!N22=1,2,0)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IF(ISBLANK(F22),0,IF(Antoine!F22+H22+J22=Résultats!F22+H22+J22,3,IF(K22=Résultats!K22,1,0)))</f>
        <v>0</v>
      </c>
      <c r="N22" s="1" t="s">
        <v>123</v>
      </c>
      <c r="O22" s="1" t="s">
        <v>73</v>
      </c>
      <c r="P22" s="1">
        <f>IF(Résultats!N23=1,2,0)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IF(ISBLANK(F23),0,IF(Antoine!F23+H23+J23=Résultats!F23+H23+J23,6,IF(K23=Résultats!K23,2,0)))</f>
        <v>0</v>
      </c>
      <c r="N23" s="1" t="s">
        <v>124</v>
      </c>
      <c r="O23" s="1" t="s">
        <v>64</v>
      </c>
      <c r="P23" s="1">
        <f>IF(Résultats!N21=1,2,0)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IF(ISBLANK(F24),0,IF(Antoine!F24+H24+J24=Résultats!F24+H24+J24,3,IF(K24=Résultats!K24,1,0)))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IF(ISBLANK(F25),0,IF(Antoine!F25+H25+J25=Résultats!F25+H25+J25,3,IF(K25=Résultats!K25,1,0)))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IF(ISBLANK(F26),0,IF(Antoine!F26+H26+J26=Résultats!F26+H26+J26,3,IF(K26=Résultats!K26,1,0)))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IF(ISBLANK(F27),0,IF(Antoine!F27+H27+J27=Résultats!F27+H27+J27,3,IF(K27=Résultats!K27,1,0)))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IF(ISBLANK(F28),0,IF(Antoine!F28+H28+J28=Résultats!F28+H28+J28,3,IF(K28=Résultats!K28,1,0)))</f>
        <v>0</v>
      </c>
      <c r="N28" s="1" t="s">
        <v>123</v>
      </c>
      <c r="O28" s="1" t="s">
        <v>44</v>
      </c>
      <c r="P28" s="1">
        <f>IF(Résultats!N28=1,2,0)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IF(ISBLANK(F29),0,IF(Antoine!F29+H29+J29=Résultats!F29+H29+J29,3,IF(K29=Résultats!K29,1,0)))</f>
        <v>0</v>
      </c>
      <c r="N29" s="1" t="s">
        <v>124</v>
      </c>
      <c r="O29" s="1" t="s">
        <v>57</v>
      </c>
      <c r="P29" s="1">
        <f>IF(Résultats!N29=1,2,0)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IF(ISBLANK(F30),0,IF(Antoine!F30+H30+J30=Résultats!F30+H30+J30,3,IF(K30=Résultats!K30,1,0)))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IF(ISBLANK(F31),0,IF(Antoine!F31+H31+J31=Résultats!F31+H31+J31,3,IF(K31=Résultats!K31,1,0)))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IF(ISBLANK(F32),0,IF(Antoine!F32+H32+J32=Résultats!F32+H32+J32,3,IF(K32=Résultats!K32,1,0)))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IF(ISBLANK(F33),0,IF(Antoine!F33+H33+J33=Résultats!F33+H33+J33,3,IF(K33=Résultats!K33,1,0)))</f>
        <v>0</v>
      </c>
      <c r="N33" s="1" t="s">
        <v>122</v>
      </c>
      <c r="O33" s="1" t="s">
        <v>66</v>
      </c>
      <c r="P33" s="1">
        <f>IF(Résultats!N33=1,2,0)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IF(ISBLANK(F34),0,IF(Antoine!F34+H34+J34=Résultats!F34+H34+J34,3,IF(K34=Résultats!K34,1,0)))</f>
        <v>0</v>
      </c>
      <c r="N34" s="1" t="s">
        <v>123</v>
      </c>
      <c r="O34" s="1" t="s">
        <v>47</v>
      </c>
      <c r="P34" s="1">
        <f>IF(Résultats!N34=1,2,0)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IF(ISBLANK(F35),0,IF(Antoine!F35+H35+J35=Résultats!F35+H35+J35,3,IF(K35=Résultats!K35,1,0)))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IF(ISBLANK(F36),0,IF(Antoine!F36+H36+J36=Résultats!F36+H36+J36,3,IF(K36=Résultats!K36,1,0)))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IF(ISBLANK(F37),0,IF(Antoine!F37+H37+J37=Résultats!F37+H37+J37,3,IF(K37=Résultats!K37,1,0)))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IF(ISBLANK(F38),0,IF(Antoine!F38+H38+J38=Résultats!F38+H38+J38,6,IF(K38=Résultats!K38,2,0)))</f>
        <v>0</v>
      </c>
      <c r="N38" s="1" t="s">
        <v>121</v>
      </c>
      <c r="O38" s="1" t="s">
        <v>82</v>
      </c>
      <c r="P38" s="1">
        <f>IF(Résultats!N38=1,2,0)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IF(ISBLANK(F39),0,IF(Antoine!F39+H39+J39=Résultats!F39+H39+J39,3,IF(K39=Résultats!K39,1,0)))</f>
        <v>0</v>
      </c>
      <c r="N39" s="1" t="s">
        <v>122</v>
      </c>
      <c r="O39" s="1" t="s">
        <v>59</v>
      </c>
      <c r="P39" s="1">
        <f>IF(Résultats!N41=1,2,0)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IF(ISBLANK(F40),0,IF(Antoine!F40+H40+J40=Résultats!F40+H40+J40,3,IF(K40=Résultats!K40,1,0)))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IF(ISBLANK(F41),0,IF(Antoine!F41+H41+J41=Résultats!F41+H41+J41,3,IF(K41=Résultats!K41,1,0)))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IF(ISBLANK(F42),0,IF(Antoine!F42+H42+J42=Résultats!F42+H42+J42,3,IF(K42=Résultats!K42,1,0)))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IF(ISBLANK(F43),0,IF(Antoine!F43+H43+J43=Résultats!F43+H43+J43,3,IF(K43=Résultats!K43,1,0)))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IF(ISBLANK(F44),0,IF(Antoine!F44+H44+J44=Résultats!F44+H44+J44,3,IF(K44=Résultats!K44,1,0)))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IF(ISBLANK(F45),0,IF(Antoine!F45+H45+J45=Résultats!F45+H45+J45,3,IF(K45=Résultats!K45,1,0)))</f>
        <v>0</v>
      </c>
      <c r="N45" s="1" t="s">
        <v>122</v>
      </c>
      <c r="O45" s="1" t="s">
        <v>72</v>
      </c>
      <c r="P45" s="1">
        <f>IF(Résultats!N44=1,2,0)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IF(ISBLANK(F46),0,IF(Antoine!F46+H46+J46=Résultats!F46+H46+J46,3,IF(K46=Résultats!K46,1,0)))</f>
        <v>0</v>
      </c>
      <c r="N46" s="1" t="s">
        <v>123</v>
      </c>
      <c r="O46" s="1" t="s">
        <v>69</v>
      </c>
      <c r="P46" s="1">
        <f>IF(Résultats!N45=1,2,0)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IF(ISBLANK(F47),0,IF(Antoine!F47+H47+J47=Résultats!F47+H47+J47,3,IF(K47=Résultats!K47,1,0)))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IF(ISBLANK(F48),0,IF(Antoine!F48+H48+J48=Résultats!F48+H48+J48,3,IF(K48=Résultats!K48,1,0)))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IF(ISBLANK(F49),0,IF(Antoine!F49+H49+J49=Résultats!F49+H49+J49,3,IF(K49=Résultats!K49,1,0)))</f>
        <v>0</v>
      </c>
      <c r="N49" s="15" t="s">
        <v>132</v>
      </c>
      <c r="O49" s="16"/>
      <c r="P49" s="17"/>
      <c r="R49" s="15"/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IF(ISBLANK(F51),0,IF(Antoine!F51+H51+J51=Résultats!F51+H51+J51,5,IF(K51=Résultats!K51,3,0)))</f>
        <v>0</v>
      </c>
      <c r="N51" s="15" t="s">
        <v>133</v>
      </c>
      <c r="O51" s="16"/>
      <c r="P51" s="17"/>
      <c r="R51" s="15"/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IF(ISBLANK(F52),0,IF(Antoine!F52+H52+J52=Résultats!F52+H52+J52,5,IF(K52=Résultats!K52,3,0)))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IF(ISBLANK(F53),0,IF(Antoine!F53+H53+J53=Résultats!F53+H53+J53,5,IF(K53=Résultats!K53,3,0)))</f>
        <v>0</v>
      </c>
      <c r="N53" s="15" t="s">
        <v>134</v>
      </c>
      <c r="O53" s="16"/>
      <c r="P53" s="17"/>
      <c r="R53" s="15"/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IF(ISBLANK(F54),0,IF(Antoine!F54+H54+J54=Résultats!F54+H54+J54,5,IF(K54=Résultats!K54,3,0)))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IF(ISBLANK(F55),0,IF(Antoine!F55+H55+J55=Résultats!F55+H55+J55,5,IF(K55=Résultats!K55,3,0)))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IF(ISBLANK(F56),0,IF(Antoine!F56+H56+J56=Résultats!F56+H56+J56,5,IF(K56=Résultats!K56,3,0)))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IF(ISBLANK(F57),0,IF(Antoine!F57+H57+J57=Résultats!F57+H57+J57,5,IF(K57=Résultats!K57,3,0)))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IF(ISBLANK(F58),0,IF(Antoine!F58+H58+J58=Résultats!F58+H58+J58,5,IF(K58=Résultats!K58,3,0)))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IF(ISBLANK(F60),0,IF(Antoine!F60+H60+J60=Résultats!F60+H60+J60,7,IF(K60=Résultats!K60,5,0)))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IF(ISBLANK(F61),0,IF(Antoine!F61+H61+J61=Résultats!F61+H61+J61,7,IF(K61=Résultats!K61,5,0)))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IF(ISBLANK(F62),0,IF(Antoine!F62+H62+J62=Résultats!F62+H62+J62,7,IF(K62=Résultats!K62,5,0)))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IF(ISBLANK(F63),0,IF(Antoine!F63+H63+J63=Résultats!F63+H63+J63,7,IF(K63=Résultats!K63,5,0)))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IF(ISBLANK(F65),0,IF(Antoine!F65+H65+J65=Résultats!F65+H65+J65,9,IF(K65=Résultats!K65,7,0)))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IF(ISBLANK(F66),0,IF(Antoine!F66+H66+J66=Résultats!F66+H66+J66,9,IF(K66=Résultats!K66,7,0)))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IF(ISBLANK(F68),0,IF(Antoine!F68+H68+J68=Résultats!F68+H68+J68,10,IF(K68=Résultats!K68,8,0)))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IF(ISBLANK(F70),0,IF(Antoine!F70+H70+J70=Résultats!F70+H70+J70,11,IF(K70=Résultats!K70,9,0)))</f>
        <v>0</v>
      </c>
    </row>
  </sheetData>
  <mergeCells count="12">
    <mergeCell ref="N53:P53"/>
    <mergeCell ref="R53:T53"/>
    <mergeCell ref="A67:L67"/>
    <mergeCell ref="A69:L69"/>
    <mergeCell ref="A50:L50"/>
    <mergeCell ref="A59:L59"/>
    <mergeCell ref="A64:L64"/>
    <mergeCell ref="R2:T6"/>
    <mergeCell ref="N49:P49"/>
    <mergeCell ref="R49:T49"/>
    <mergeCell ref="N51:P51"/>
    <mergeCell ref="R51:T51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5FDF2A4-B09D-4A26-80E4-F0493D22312D}">
          <x14:formula1>
            <xm:f>Calculs!$D$1:$D$8</xm:f>
          </x14:formula1>
          <xm:sqref>D2:D9 D12:D49</xm:sqref>
        </x14:dataValidation>
        <x14:dataValidation type="list" allowBlank="1" showInputMessage="1" showErrorMessage="1" xr:uid="{FF843E4F-45A8-4F9F-9CFC-0B6C13EA984C}">
          <x14:formula1>
            <xm:f>Calculs!$C$1:$C$9</xm:f>
          </x14:formula1>
          <xm:sqref>B2:B49</xm:sqref>
        </x14:dataValidation>
        <x14:dataValidation type="list" allowBlank="1" showInputMessage="1" showErrorMessage="1" xr:uid="{7D2A1379-64EB-4131-8E78-4DD4EA4C1E1E}">
          <x14:formula1>
            <xm:f>Calculs!$A$1:$A$15</xm:f>
          </x14:formula1>
          <xm:sqref>A2:A49</xm:sqref>
        </x14:dataValidation>
        <x14:dataValidation type="list" allowBlank="1" showInputMessage="1" showErrorMessage="1" xr:uid="{E74A8098-FC52-4634-A1DB-E83D3A594AC5}">
          <x14:formula1>
            <xm:f>'C:\Users\limou\Documents\Prono coupe du monde 2018\[Poule+buteur+best.xlsx]Calcul'!#REF!</xm:f>
          </x14:formula1>
          <xm:sqref>O2:O5 O44:O47 O38:O41 O26:O29 O32:O35 O20:O23 O8:O11</xm:sqref>
        </x14:dataValidation>
        <x14:dataValidation type="list" allowBlank="1" showInputMessage="1" showErrorMessage="1" xr:uid="{B67A7C50-17DB-401F-AECE-C5C549583FD6}">
          <x14:formula1>
            <xm:f>'C:\Users\limou\Documents\Prono coupe du monde 2018\poule\[Poule+buteur+best Antoine Limou.xlsx]Calcul'!#REF!</xm:f>
          </x14:formula1>
          <xm:sqref>O14:O17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778AC-6290-43C4-A7C7-FD16C522F25C}">
  <dimension ref="A1:T70"/>
  <sheetViews>
    <sheetView topLeftCell="B1" zoomScaleNormal="100" workbookViewId="0">
      <selection activeCell="L5" sqref="L5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2</v>
      </c>
      <c r="G2" s="5" t="s">
        <v>61</v>
      </c>
      <c r="H2" s="6">
        <v>0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IF(ISBLANK(F2),0,IF(David!F2+H2+J2=Résultats!F2+H2+J2,3,IF(K2=Résultats!K2,1,0)))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2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0</v>
      </c>
      <c r="G3" s="7" t="s">
        <v>52</v>
      </c>
      <c r="H3" s="6">
        <v>3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IF(ISBLANK(F3),0,IF((Résultats!F3+H3=David!F3+H3+J3),3,IF(K3=Résultats!K3,1,0)))</f>
        <v>1</v>
      </c>
      <c r="N3" s="1" t="s">
        <v>122</v>
      </c>
      <c r="O3" s="1" t="s">
        <v>37</v>
      </c>
      <c r="P3" s="1">
        <f>IF(Résultats!N4=1,2,0)</f>
        <v>0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2</v>
      </c>
      <c r="G4" s="7" t="s">
        <v>53</v>
      </c>
      <c r="H4" s="6">
        <v>1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IF(ISBLANK(F4),0,IF(David!F4+H4+J4=Résultats!F4+H4+J4,3,IF(K4=Résultats!K4,1,0)))</f>
        <v>0</v>
      </c>
      <c r="N4" s="1" t="s">
        <v>123</v>
      </c>
      <c r="O4" s="1" t="s">
        <v>36</v>
      </c>
      <c r="P4" s="1">
        <f>IF(Résultats!N2=1,2,0)</f>
        <v>2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0</v>
      </c>
      <c r="G5" s="7" t="s">
        <v>62</v>
      </c>
      <c r="H5" s="6">
        <v>2</v>
      </c>
      <c r="I5" s="7">
        <f>IF(F5&gt;H5,3,IF(H5&gt;F5,0,IF(ISBLANK(F5),0,IF(H5=F5,1,""))))</f>
        <v>0</v>
      </c>
      <c r="J5" s="7">
        <f t="shared" si="1"/>
        <v>3</v>
      </c>
      <c r="K5" s="11" t="str">
        <f t="shared" si="2"/>
        <v>EXT</v>
      </c>
      <c r="L5" s="7">
        <f>IF(ISBLANK(F5),0,IF(David!F5+H5=Résultats!F5+H5+J5,3,IF(K5=Résultats!K5,1,0)))</f>
        <v>0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IF(ISBLANK(F6),0,IF(David!F6+H6+J6=Résultats!F6+H6+J6,6,IF(K6=Résultats!K6,2,0)))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IF(ISBLANK(F7),0,IF(David!F7+H7+J7=Résultats!F7+H7+J7,3,IF(K7=Résultats!K7,1,0)))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IF(ISBLANK(F8),0,IF(David!F8+H8+J8=Résultats!F8+H8+J8,3,IF(K8=Résultats!K8,1,0)))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IF(ISBLANK(F9),0,IF(David!F9+H9+J9=Résultats!F9+H9+J9,3,IF(K9=Résultats!K9,1,0)))</f>
        <v>0</v>
      </c>
      <c r="N9" s="1" t="s">
        <v>122</v>
      </c>
      <c r="O9" s="1" t="s">
        <v>39</v>
      </c>
      <c r="P9" s="1">
        <f>IF(Résultats!N8=1,2,0)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IF(ISBLANK(F10),0,IF(David!F10+H10+J10=Résultats!F10+H10+J10,3,IF(K10=Résultats!K10,1,0)))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IF(ISBLANK(F11),0,IF(David!F11+H11+J11=Résultats!F11+H11+J11,3,IF(K11=Résultats!K11,1,0)))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IF(ISBLANK(F12),0,IF(David!F12+H12+J12=Résultats!F12+H12+J12,3,IF(K12=Résultats!K12,1,0)))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IF(ISBLANK(F13),0,IF(David!F13+H13+J13=Résultats!F13+H13+J13,3,IF(K13=Résultats!K13,1,0)))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IF(ISBLANK(F14),0,IF(David!F14+H14+J14=Résultats!F14+H14+J14,3,IF(K14=Résultats!K14,1,0)))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IF(ISBLANK(F15),0,IF(David!F15+H15+J15=Résultats!F15+H15+J15,3,IF(K15=Résultats!K15,1,0)))</f>
        <v>0</v>
      </c>
      <c r="N15" s="1" t="s">
        <v>122</v>
      </c>
      <c r="O15" s="1" t="s">
        <v>54</v>
      </c>
      <c r="P15" s="1">
        <f>IF(Résultats!N17=1,2,0)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IF(ISBLANK(F16),0,IF(David!F16+H16+J16=Résultats!F16+H16+J16,3,IF(K16=Résultats!K16,1,0)))</f>
        <v>0</v>
      </c>
      <c r="N16" s="1" t="s">
        <v>123</v>
      </c>
      <c r="O16" s="1" t="s">
        <v>41</v>
      </c>
      <c r="P16" s="1">
        <f>IF(Résultats!N16=1,2,0)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IF(ISBLANK(F17),0,IF(David!F17+H17+J17=Résultats!F17+H17+J17,3,IF(K17=Résultats!K17,1,0)))</f>
        <v>0</v>
      </c>
      <c r="N17" s="1" t="s">
        <v>124</v>
      </c>
      <c r="O17" s="1" t="s">
        <v>63</v>
      </c>
      <c r="P17" s="14">
        <f>IF(Résultats!N15=1,2,0)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IF(ISBLANK(F18),0,IF(David!F18+H18+J18=Résultats!F18+H18+J18,3,IF(K18=Résultats!K18,1,0)))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IF(ISBLANK(F19),0,IF(David!F19+H19+J19=Résultats!F19+H19+J19,3,IF(K19=Résultats!K19,1,0)))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IF(ISBLANK(F20),0,IF(David!F20+H20+J20=Résultats!F20+H20+J20,3,IF(K20=Résultats!K20,1,0)))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IF(ISBLANK(F21),0,IF(David!F21+H21+J21=Résultats!F21+H21+J21,3,IF(K21=Résultats!K21,1,0)))</f>
        <v>0</v>
      </c>
      <c r="N21" s="1" t="s">
        <v>122</v>
      </c>
      <c r="O21" s="1" t="s">
        <v>70</v>
      </c>
      <c r="P21" s="1">
        <f>IF(Résultats!N22=1,2,0)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IF(ISBLANK(F22),0,IF(David!F22+H22+J22=Résultats!F22+H22+J22,3,IF(K22=Résultats!K22,1,0)))</f>
        <v>0</v>
      </c>
      <c r="N22" s="1" t="s">
        <v>123</v>
      </c>
      <c r="O22" s="1" t="s">
        <v>73</v>
      </c>
      <c r="P22" s="1">
        <f>IF(Résultats!N23=1,2,0)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IF(ISBLANK(F23),0,IF(David!F23+H23+J23=Résultats!F23+H23+J23,6,IF(K23=Résultats!K23,2,0)))</f>
        <v>0</v>
      </c>
      <c r="N23" s="1" t="s">
        <v>124</v>
      </c>
      <c r="O23" s="1" t="s">
        <v>64</v>
      </c>
      <c r="P23" s="1">
        <f>IF(Résultats!N21=1,2,0)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IF(ISBLANK(F24),0,IF(David!F24+H24+J24=Résultats!F24+H24+J24,3,IF(K24=Résultats!K24,1,0)))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IF(ISBLANK(F25),0,IF(David!F25+H25+J25=Résultats!F25+H25+J25,3,IF(K25=Résultats!K25,1,0)))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IF(ISBLANK(F26),0,IF(David!F26+H26+J26=Résultats!F26+H26+J26,3,IF(K26=Résultats!K26,1,0)))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IF(ISBLANK(F27),0,IF(David!F27+H27+J27=Résultats!F27+H27+J27,3,IF(K27=Résultats!K27,1,0)))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IF(ISBLANK(F28),0,IF(David!F28+H28+J28=Résultats!F28+H28+J28,3,IF(K28=Résultats!K28,1,0)))</f>
        <v>0</v>
      </c>
      <c r="N28" s="1" t="s">
        <v>123</v>
      </c>
      <c r="O28" s="1" t="s">
        <v>57</v>
      </c>
      <c r="P28" s="1">
        <f>IF(Résultats!N29=1,2,0)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IF(ISBLANK(F29),0,IF(David!F29+H29+J29=Résultats!F29+H29+J29,3,IF(K29=Résultats!K29,1,0)))</f>
        <v>0</v>
      </c>
      <c r="N29" s="1" t="s">
        <v>124</v>
      </c>
      <c r="O29" s="1" t="s">
        <v>44</v>
      </c>
      <c r="P29" s="1">
        <f>IF(Résultats!N28=1,2,0)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IF(ISBLANK(F30),0,IF(David!F30+H30+J30=Résultats!F30+H30+J30,3,IF(K30=Résultats!K30,1,0)))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IF(ISBLANK(F31),0,IF(David!F31+H31+J31=Résultats!F31+H31+J31,3,IF(K31=Résultats!K31,1,0)))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IF(ISBLANK(F32),0,IF(David!F32+H32+J32=Résultats!F32+H32+J32,3,IF(K32=Résultats!K32,1,0)))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IF(ISBLANK(F33),0,IF(David!F33+H33+J33=Résultats!F33+H33+J33,3,IF(K33=Résultats!K33,1,0)))</f>
        <v>0</v>
      </c>
      <c r="N33" s="1" t="s">
        <v>122</v>
      </c>
      <c r="O33" s="1" t="s">
        <v>66</v>
      </c>
      <c r="P33" s="1">
        <f>IF(Résultats!N33=1,2,0)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IF(ISBLANK(F34),0,IF(David!F34+H34+J34=Résultats!F34+H34+J34,3,IF(K34=Résultats!K34,1,0)))</f>
        <v>0</v>
      </c>
      <c r="N34" s="1" t="s">
        <v>123</v>
      </c>
      <c r="O34" s="1" t="s">
        <v>47</v>
      </c>
      <c r="P34" s="1">
        <f>IF(Résultats!N34=1,2,0)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IF(ISBLANK(F35),0,IF(David!F35+H35+J35=Résultats!F35+H35+J35,3,IF(K35=Résultats!K35,1,0)))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IF(ISBLANK(F36),0,IF(David!F36+H36+J36=Résultats!F36+H36+J36,3,IF(K36=Résultats!K36,1,0)))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IF(ISBLANK(F37),0,IF(David!F37+H37+J37=Résultats!F37+H37+J37,3,IF(K37=Résultats!K37,1,0)))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IF(ISBLANK(F38),0,IF(David!F38+H38+J38=Résultats!F38+H38+J38,6,IF(K38=Résultats!K38,2,0)))</f>
        <v>0</v>
      </c>
      <c r="N38" s="1" t="s">
        <v>121</v>
      </c>
      <c r="O38" s="1" t="s">
        <v>82</v>
      </c>
      <c r="P38" s="1">
        <f>IF(Résultats!N38=1,2,0)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IF(ISBLANK(F39),0,IF(David!F39+H39+J39=Résultats!F39+H39+J39,3,IF(K39=Résultats!K39,1,0)))</f>
        <v>0</v>
      </c>
      <c r="N39" s="1" t="s">
        <v>122</v>
      </c>
      <c r="O39" s="1" t="s">
        <v>59</v>
      </c>
      <c r="P39" s="1">
        <f>IF(Résultats!N41=1,2,0)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IF(ISBLANK(F40),0,IF(David!F40+H40+J40=Résultats!F40+H40+J40,3,IF(K40=Résultats!K40,1,0)))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IF(ISBLANK(F41),0,IF(David!F41+H41+J41=Résultats!F41+H41+J41,3,IF(K41=Résultats!K41,1,0)))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IF(ISBLANK(F42),0,IF(David!F42+H42+J42=Résultats!F42+H42+J42,3,IF(K42=Résultats!K42,1,0)))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IF(ISBLANK(F43),0,IF(David!F43+H43+J43=Résultats!F43+H43+J43,3,IF(K43=Résultats!K43,1,0)))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IF(ISBLANK(F44),0,IF(David!F44+H44+J44=Résultats!F44+H44+J44,3,IF(K44=Résultats!K44,1,0)))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IF(ISBLANK(F45),0,IF(David!F45+H45+J45=Résultats!F45+H45+J45,3,IF(K45=Résultats!K45,1,0)))</f>
        <v>0</v>
      </c>
      <c r="N45" s="1" t="s">
        <v>122</v>
      </c>
      <c r="O45" s="1" t="s">
        <v>69</v>
      </c>
      <c r="P45" s="1">
        <f>IF(Résultats!N45=1,2,0)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IF(ISBLANK(F46),0,IF(David!F46+H46+J46=Résultats!F46+H46+J46,3,IF(K46=Résultats!K46,1,0)))</f>
        <v>0</v>
      </c>
      <c r="N46" s="1" t="s">
        <v>123</v>
      </c>
      <c r="O46" s="1" t="s">
        <v>72</v>
      </c>
      <c r="P46" s="1">
        <f>IF(Résultats!N44=1,2,0)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IF(ISBLANK(F47),0,IF(David!F47+H47+J47=Résultats!F47+H47+J47,3,IF(K47=Résultats!K47,1,0)))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IF(ISBLANK(F48),0,IF(David!F48+H48+J48=Résultats!F48+H48+J48,3,IF(K48=Résultats!K48,1,0)))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IF(ISBLANK(F49),0,IF(David!F49+H49+J49=Résultats!F49+H49+J49,3,IF(K49=Résultats!K49,1,0)))</f>
        <v>0</v>
      </c>
      <c r="N49" s="15" t="s">
        <v>132</v>
      </c>
      <c r="O49" s="16"/>
      <c r="P49" s="17"/>
      <c r="R49" s="15" t="s">
        <v>135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IF(ISBLANK(F51),0,IF(David!F51+H51+J51=Résultats!F51+H51+J51,5,IF(K51=Résultats!K51,3,0)))</f>
        <v>0</v>
      </c>
      <c r="N51" s="15" t="s">
        <v>133</v>
      </c>
      <c r="O51" s="16"/>
      <c r="P51" s="17"/>
      <c r="R51" s="15" t="s">
        <v>136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IF(ISBLANK(F52),0,IF(David!F52+H52+J52=Résultats!F52+H52+J52,5,IF(K52=Résultats!K52,3,0)))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IF(ISBLANK(F53),0,IF(David!F53+H53+J53=Résultats!F53+H53+J53,5,IF(K53=Résultats!K53,3,0)))</f>
        <v>0</v>
      </c>
      <c r="N53" s="15" t="s">
        <v>134</v>
      </c>
      <c r="O53" s="16"/>
      <c r="P53" s="17"/>
      <c r="R53" s="15" t="s">
        <v>40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IF(ISBLANK(F54),0,IF(David!F54+H54+J54=Résultats!F54+H54+J54,5,IF(K54=Résultats!K54,3,0)))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IF(ISBLANK(F55),0,IF(David!F55+H55+J55=Résultats!F55+H55+J55,5,IF(K55=Résultats!K55,3,0)))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IF(ISBLANK(F56),0,IF(David!F56+H56+J56=Résultats!F56+H56+J56,5,IF(K56=Résultats!K56,3,0)))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IF(ISBLANK(F57),0,IF(David!F57+H57+J57=Résultats!F57+H57+J57,5,IF(K57=Résultats!K57,3,0)))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IF(ISBLANK(F58),0,IF(David!F58+H58+J58=Résultats!F58+H58+J58,5,IF(K58=Résultats!K58,3,0)))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IF(ISBLANK(F60),0,IF(David!F60+H60+J60=Résultats!F60+H60+J60,7,IF(K60=Résultats!K60,5,0)))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IF(ISBLANK(F61),0,IF(David!F61+H61+J61=Résultats!F61+H61+J61,7,IF(K61=Résultats!K61,5,0)))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IF(ISBLANK(F62),0,IF(David!F62+H62+J62=Résultats!F62+H62+J62,7,IF(K62=Résultats!K62,5,0)))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IF(ISBLANK(F63),0,IF(David!F63+H63+J63=Résultats!F63+H63+J63,7,IF(K63=Résultats!K63,5,0)))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IF(ISBLANK(F65),0,IF(David!F65+H65+J65=Résultats!F65+H65+J65,9,IF(K65=Résultats!K65,7,0)))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IF(ISBLANK(F66),0,IF(David!F66+H66+J66=Résultats!F66+H66+J66,9,IF(K66=Résultats!K66,7,0)))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IF(ISBLANK(F68),0,IF(David!F68+H68+J68=Résultats!F68+H68+J68,10,IF(K68=Résultats!K68,8,0)))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IF(ISBLANK(F70),0,IF(David!F70+H70+J70=Résultats!F70+H70+J70,11,IF(K70=Résultats!K70,9,0)))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E3001EF-F547-48CD-90EF-BFB923342012}">
          <x14:formula1>
            <xm:f>'C:\Users\limou\Documents\Prono coupe du monde 2018\poule\[Poule+buteur+best Antoine Limou.xlsx]Calcul'!#REF!</xm:f>
          </x14:formula1>
          <xm:sqref>O14:O17</xm:sqref>
        </x14:dataValidation>
        <x14:dataValidation type="list" allowBlank="1" showInputMessage="1" showErrorMessage="1" xr:uid="{3DC1CF4C-8575-4FE6-983F-278211D21B75}">
          <x14:formula1>
            <xm:f>'C:\Users\limou\Documents\Prono coupe du monde 2018\[Poule+buteur+best.xlsx]Calcul'!#REF!</xm:f>
          </x14:formula1>
          <xm:sqref>O2:O5 O20:O23 O38:O41 O8:O11 O32:O35</xm:sqref>
        </x14:dataValidation>
        <x14:dataValidation type="list" allowBlank="1" showInputMessage="1" showErrorMessage="1" xr:uid="{C81B1BA9-A63B-4F4F-BEC4-33870AE77B5D}">
          <x14:formula1>
            <xm:f>Calculs!$A$1:$A$15</xm:f>
          </x14:formula1>
          <xm:sqref>A2:A49</xm:sqref>
        </x14:dataValidation>
        <x14:dataValidation type="list" allowBlank="1" showInputMessage="1" showErrorMessage="1" xr:uid="{49D2CBA3-B059-492E-AE97-88F1B89CCFC5}">
          <x14:formula1>
            <xm:f>Calculs!$C$1:$C$9</xm:f>
          </x14:formula1>
          <xm:sqref>B2:B49</xm:sqref>
        </x14:dataValidation>
        <x14:dataValidation type="list" allowBlank="1" showInputMessage="1" showErrorMessage="1" xr:uid="{E1547A39-0AED-453C-9D79-A2B57016DC6D}">
          <x14:formula1>
            <xm:f>Calculs!$D$1:$D$8</xm:f>
          </x14:formula1>
          <xm:sqref>D2:D9 D12:D49</xm:sqref>
        </x14:dataValidation>
        <x14:dataValidation type="list" allowBlank="1" showInputMessage="1" showErrorMessage="1" xr:uid="{49A7E107-9701-47FB-9A12-E80C7497ED0F}">
          <x14:formula1>
            <xm:f>'C:\Users\limou\Documents\Prono coupe du monde 2018\poule\[Poule+buteur+best Antoine Limou.xlsx]Calcul'!#REF!</xm:f>
          </x14:formula1>
          <xm:sqref>O26:O29 O44:O47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001DB-2C8D-4676-A4CE-80CDA179FAE9}">
  <dimension ref="A1:T70"/>
  <sheetViews>
    <sheetView workbookViewId="0">
      <selection activeCell="H5" sqref="H5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2</v>
      </c>
      <c r="G2" s="5" t="s">
        <v>61</v>
      </c>
      <c r="H2" s="6">
        <v>0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IF(ISBLANK(F2),0,IF(Cocherie!F2+H2+J2=Résultats!F2+H2+J2,3,IF(K2=Résultats!K2,1,0)))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2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1</v>
      </c>
      <c r="G3" s="7" t="s">
        <v>52</v>
      </c>
      <c r="H3" s="6">
        <v>3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IF(ISBLANK(F3),0,IF(Cocherie!F3+H3+J3=Résultats!F3+H3+J3,3,IF(K3=Résultats!K3,1,0)))</f>
        <v>1</v>
      </c>
      <c r="N3" s="1" t="s">
        <v>122</v>
      </c>
      <c r="O3" s="1" t="s">
        <v>36</v>
      </c>
      <c r="P3" s="1">
        <f>IF(Résultats!N2=1,2,0)</f>
        <v>2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2</v>
      </c>
      <c r="G4" s="7" t="s">
        <v>53</v>
      </c>
      <c r="H4" s="6">
        <v>0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IF(ISBLANK(F4),0,IF(Cocherie!F4+H4+J4=Résultats!F4+H4+J4,3,IF(K4=Résultats!K4,1,0)))</f>
        <v>0</v>
      </c>
      <c r="N4" s="1" t="s">
        <v>123</v>
      </c>
      <c r="O4" s="1" t="s">
        <v>37</v>
      </c>
      <c r="P4" s="1">
        <f>IF(Résultats!N4=1,2,0)</f>
        <v>0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1</v>
      </c>
      <c r="G5" s="7" t="s">
        <v>62</v>
      </c>
      <c r="H5" s="6">
        <v>2</v>
      </c>
      <c r="I5" s="7">
        <f>IF(F5&gt;H5,3,IF(H5&gt;F5,0,IF(ISBLANK(F5),0,IF(H5=F5,1,""))))</f>
        <v>0</v>
      </c>
      <c r="J5" s="7">
        <f t="shared" si="1"/>
        <v>3</v>
      </c>
      <c r="K5" s="11" t="str">
        <f t="shared" si="2"/>
        <v>EXT</v>
      </c>
      <c r="L5" s="7">
        <f>IF(ISBLANK(F5),0,IF(Cocherie!F5+H5+J5=Résultats!F5+H5+J5,3,IF(K5=Résultats!K5,1,0)))</f>
        <v>0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IF(ISBLANK(F6),0,IF(Cocherie!F6+H6+J6=Résultats!F6+H6+J6,6,IF(K6=Résultats!K6,2,0)))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IF(ISBLANK(F7),0,IF(Cocherie!F7+H7+J7=Résultats!F7+H7+J7,3,IF(K7=Résultats!K7,1,0)))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IF(ISBLANK(F8),0,IF(Cocherie!F8+H8+J8=Résultats!F8+H8+J8,3,IF(K8=Résultats!K8,1,0)))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IF(ISBLANK(F9),0,IF(Cocherie!F9+H9+J9=Résultats!F9+H9+J9,3,IF(K9=Résultats!K9,1,0)))</f>
        <v>0</v>
      </c>
      <c r="N9" s="1" t="s">
        <v>122</v>
      </c>
      <c r="O9" s="1" t="s">
        <v>79</v>
      </c>
      <c r="P9" s="1">
        <f>IF(Résultats!N10=1,2,0)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IF(ISBLANK(F10),0,IF(Cocherie!F10+H10+J10=Résultats!F10+H10+J10,3,IF(K10=Résultats!K10,1,0)))</f>
        <v>0</v>
      </c>
      <c r="N10" s="1" t="s">
        <v>123</v>
      </c>
      <c r="O10" s="1" t="s">
        <v>39</v>
      </c>
      <c r="P10" s="1">
        <f>IF(Résultats!N8=1,2,0)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IF(ISBLANK(F11),0,IF(Cocherie!F11+H11+J11=Résultats!F11+H11+J11,3,IF(K11=Résultats!K11,1,0)))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IF(ISBLANK(F12),0,IF(Cocherie!F12+H12+J12=Résultats!F12+H12+J12,3,IF(K12=Résultats!K12,1,0)))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IF(ISBLANK(F13),0,IF(Cocherie!F13+H13+J13=Résultats!F13+H13+J13,3,IF(K13=Résultats!K13,1,0)))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IF(ISBLANK(F14),0,IF(Cocherie!F14+H14+J14=Résultats!F14+H14+J14,3,IF(K14=Résultats!K14,1,0)))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IF(ISBLANK(F15),0,IF(Cocherie!F15+H15+J15=Résultats!F15+H15+J15,3,IF(K15=Résultats!K15,1,0)))</f>
        <v>0</v>
      </c>
      <c r="N15" s="1" t="s">
        <v>122</v>
      </c>
      <c r="O15" s="1" t="s">
        <v>41</v>
      </c>
      <c r="P15" s="1">
        <f>IF(Résultats!N16=1,2,0)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IF(ISBLANK(F16),0,IF(Cocherie!F16+H16+J16=Résultats!F16+H16+J16,3,IF(K16=Résultats!K16,1,0)))</f>
        <v>0</v>
      </c>
      <c r="N16" s="1" t="s">
        <v>123</v>
      </c>
      <c r="O16" s="1" t="s">
        <v>54</v>
      </c>
      <c r="P16" s="1">
        <f>IF(Résultats!N17=1,2,0)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IF(ISBLANK(F17),0,IF(Cocherie!F17+H17+J17=Résultats!F17+H17+J17,3,IF(K17=Résultats!K17,1,0)))</f>
        <v>0</v>
      </c>
      <c r="N17" s="1" t="s">
        <v>124</v>
      </c>
      <c r="O17" s="1" t="s">
        <v>63</v>
      </c>
      <c r="P17" s="14">
        <f>IF(Résultats!N15=1,2,0)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IF(ISBLANK(F18),0,IF(Cocherie!F18+H18+J18=Résultats!F18+H18+J18,3,IF(K18=Résultats!K18,1,0)))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IF(ISBLANK(F19),0,IF(Cocherie!F19+H19+J19=Résultats!F19+H19+J19,3,IF(K19=Résultats!K19,1,0)))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IF(ISBLANK(F20),0,IF(Cocherie!F20+H20+J20=Résultats!F20+H20+J20,3,IF(K20=Résultats!K20,1,0)))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IF(ISBLANK(F21),0,IF(Cocherie!F21+H21+J21=Résultats!F21+H21+J21,3,IF(K21=Résultats!K21,1,0)))</f>
        <v>0</v>
      </c>
      <c r="N21" s="1" t="s">
        <v>122</v>
      </c>
      <c r="O21" s="1" t="s">
        <v>70</v>
      </c>
      <c r="P21" s="1">
        <f>IF(Résultats!N22=1,2,0)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IF(ISBLANK(F22),0,IF(Cocherie!F22+H22+J22=Résultats!F22+H22+J22,3,IF(K22=Résultats!K22,1,0)))</f>
        <v>0</v>
      </c>
      <c r="N22" s="1" t="s">
        <v>123</v>
      </c>
      <c r="O22" s="1" t="s">
        <v>64</v>
      </c>
      <c r="P22" s="1">
        <f>IF(Résultats!N21=1,2,0)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IF(ISBLANK(F23),0,IF(Cocherie!F23+H23+J23=Résultats!F23+H23+J23,6,IF(K23=Résultats!K23,2,0)))</f>
        <v>0</v>
      </c>
      <c r="N23" s="1" t="s">
        <v>124</v>
      </c>
      <c r="O23" s="1" t="s">
        <v>73</v>
      </c>
      <c r="P23" s="1">
        <f>IF(Résultats!N23=1,2,0)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IF(ISBLANK(F24),0,IF(Cocherie!F24+H24+J24=Résultats!F24+H24+J24,3,IF(K24=Résultats!K24,1,0)))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IF(ISBLANK(F25),0,IF(Cocherie!F25+H25+J25=Résultats!F25+H25+J25,3,IF(K25=Résultats!K25,1,0)))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IF(ISBLANK(F26),0,IF(Cocherie!F26+H26+J26=Résultats!F26+H26+J26,3,IF(K26=Résultats!K26,1,0)))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IF(ISBLANK(F27),0,IF(Cocherie!F27+H27+J27=Résultats!F27+H27+J27,3,IF(K27=Résultats!K27,1,0)))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IF(ISBLANK(F28),0,IF(Cocherie!F28+H28+J28=Résultats!F28+H28+J28,3,IF(K28=Résultats!K28,1,0)))</f>
        <v>0</v>
      </c>
      <c r="N28" s="1" t="s">
        <v>123</v>
      </c>
      <c r="O28" s="1" t="s">
        <v>44</v>
      </c>
      <c r="P28" s="1">
        <f>IF(Résultats!N28=1,2,0)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IF(ISBLANK(F29),0,IF(Cocherie!F29+H29+J29=Résultats!F29+H29+J29,3,IF(K29=Résultats!K29,1,0)))</f>
        <v>0</v>
      </c>
      <c r="N29" s="1" t="s">
        <v>124</v>
      </c>
      <c r="O29" s="1" t="s">
        <v>57</v>
      </c>
      <c r="P29" s="1">
        <f>IF(Résultats!N29=1,2,0)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IF(ISBLANK(F30),0,IF(Cocherie!F30+H30+J30=Résultats!F30+H30+J30,3,IF(K30=Résultats!K30,1,0)))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IF(ISBLANK(F31),0,IF(Cocherie!F31+H31+J31=Résultats!F31+H31+J31,3,IF(K31=Résultats!K31,1,0)))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IF(ISBLANK(F32),0,IF(Cocherie!F32+H32+J32=Résultats!F32+H32+J32,3,IF(K32=Résultats!K32,1,0)))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IF(ISBLANK(F33),0,IF(Cocherie!F33+H33+J33=Résultats!F33+H33+J33,3,IF(K33=Résultats!K33,1,0)))</f>
        <v>0</v>
      </c>
      <c r="N33" s="1" t="s">
        <v>122</v>
      </c>
      <c r="O33" s="1" t="s">
        <v>47</v>
      </c>
      <c r="P33" s="1">
        <f>IF(Résultats!N34=1,2,0)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IF(ISBLANK(F34),0,IF(Cocherie!F34+H34+J34=Résultats!F34+H34+J34,3,IF(K34=Résultats!K34,1,0)))</f>
        <v>0</v>
      </c>
      <c r="N34" s="1" t="s">
        <v>123</v>
      </c>
      <c r="O34" s="1" t="s">
        <v>66</v>
      </c>
      <c r="P34" s="1">
        <f>IF(Résultats!N33=1,2,0)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IF(ISBLANK(F35),0,IF(Cocherie!F35+H35+J35=Résultats!F35+H35+J35,3,IF(K35=Résultats!K35,1,0)))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IF(ISBLANK(F36),0,IF(Cocherie!F36+H36+J36=Résultats!F36+H36+J36,3,IF(K36=Résultats!K36,1,0)))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IF(ISBLANK(F37),0,IF(Cocherie!F37+H37+J37=Résultats!F37+H37+J37,3,IF(K37=Résultats!K37,1,0)))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IF(ISBLANK(F38),0,IF(Cocherie!F38+H38+J38=Résultats!F38+H38+J38,6,IF(K38=Résultats!K38,2,0)))</f>
        <v>0</v>
      </c>
      <c r="N38" s="1" t="s">
        <v>121</v>
      </c>
      <c r="O38" s="1" t="s">
        <v>59</v>
      </c>
      <c r="P38" s="1">
        <f>IF(Résultats!N41=1,2,0)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IF(ISBLANK(F39),0,IF(Cocherie!F39+H39+J39=Résultats!F39+H39+J39,3,IF(K39=Résultats!K39,1,0)))</f>
        <v>0</v>
      </c>
      <c r="N39" s="1" t="s">
        <v>122</v>
      </c>
      <c r="O39" s="1" t="s">
        <v>82</v>
      </c>
      <c r="P39" s="1">
        <f>IF(Résultats!N38=1,2,0)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IF(ISBLANK(F40),0,IF(Cocherie!F40+H40+J40=Résultats!F40+H40+J40,3,IF(K40=Résultats!K40,1,0)))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IF(ISBLANK(F41),0,IF(Cocherie!F41+H41+J41=Résultats!F41+H41+J41,3,IF(K41=Résultats!K41,1,0)))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IF(ISBLANK(F42),0,IF(Cocherie!F42+H42+J42=Résultats!F42+H42+J42,3,IF(K42=Résultats!K42,1,0)))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IF(ISBLANK(F43),0,IF(Cocherie!F43+H43+J43=Résultats!F43+H43+J43,3,IF(K43=Résultats!K43,1,0)))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IF(ISBLANK(F44),0,IF(Cocherie!F44+H44+J44=Résultats!F44+H44+J44,3,IF(K44=Résultats!K44,1,0)))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IF(ISBLANK(F45),0,IF(Cocherie!F45+H45+J45=Résultats!F45+H45+J45,3,IF(K45=Résultats!K45,1,0)))</f>
        <v>0</v>
      </c>
      <c r="N45" s="1" t="s">
        <v>122</v>
      </c>
      <c r="O45" s="1" t="s">
        <v>69</v>
      </c>
      <c r="P45" s="1">
        <f>IF(Résultats!N45=1,2,0)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IF(ISBLANK(F46),0,IF(Cocherie!F46+H46+J46=Résultats!F46+H46+J46,3,IF(K46=Résultats!K46,1,0)))</f>
        <v>0</v>
      </c>
      <c r="N46" s="1" t="s">
        <v>123</v>
      </c>
      <c r="O46" s="1" t="s">
        <v>72</v>
      </c>
      <c r="P46" s="1">
        <f>IF(Résultats!N44=1,2,0)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IF(ISBLANK(F47),0,IF(Cocherie!F47+H47+J47=Résultats!F47+H47+J47,3,IF(K47=Résultats!K47,1,0)))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IF(ISBLANK(F48),0,IF(Cocherie!F48+H48+J48=Résultats!F48+H48+J48,3,IF(K48=Résultats!K48,1,0)))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IF(ISBLANK(F49),0,IF(Cocherie!F49+H49+J49=Résultats!F49+H49+J49,3,IF(K49=Résultats!K49,1,0)))</f>
        <v>0</v>
      </c>
      <c r="N49" s="15" t="s">
        <v>132</v>
      </c>
      <c r="O49" s="16"/>
      <c r="P49" s="17"/>
      <c r="R49" s="15" t="s">
        <v>135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IF(ISBLANK(F51),0,IF(Cocherie!F51+H51+J51=Résultats!F51+H51+J51,5,IF(K51=Résultats!K51,3,0)))</f>
        <v>0</v>
      </c>
      <c r="N51" s="15" t="s">
        <v>133</v>
      </c>
      <c r="O51" s="16"/>
      <c r="P51" s="17"/>
      <c r="R51" s="15" t="s">
        <v>137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IF(ISBLANK(F52),0,IF(Cocherie!F52+H52+J52=Résultats!F52+H52+J52,5,IF(K52=Résultats!K52,3,0)))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IF(ISBLANK(F53),0,IF(Cocherie!F53+H53+J53=Résultats!F53+H53+J53,5,IF(K53=Résultats!K53,3,0)))</f>
        <v>0</v>
      </c>
      <c r="N53" s="15" t="s">
        <v>134</v>
      </c>
      <c r="O53" s="16"/>
      <c r="P53" s="17"/>
      <c r="R53" s="15" t="s">
        <v>45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IF(ISBLANK(F54),0,IF(Cocherie!F54+H54+J54=Résultats!F54+H54+J54,5,IF(K54=Résultats!K54,3,0)))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IF(ISBLANK(F55),0,IF(Cocherie!F55+H55+J55=Résultats!F55+H55+J55,5,IF(K55=Résultats!K55,3,0)))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IF(ISBLANK(F56),0,IF(Cocherie!F56+H56+J56=Résultats!F56+H56+J56,5,IF(K56=Résultats!K56,3,0)))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IF(ISBLANK(F57),0,IF(Cocherie!F57+H57+J57=Résultats!F57+H57+J57,5,IF(K57=Résultats!K57,3,0)))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IF(ISBLANK(F58),0,IF(Cocherie!F58+H58+J58=Résultats!F58+H58+J58,5,IF(K58=Résultats!K58,3,0)))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IF(ISBLANK(F60),0,IF(Cocherie!F60+H60+J60=Résultats!F60+H60+J60,7,IF(K60=Résultats!K60,5,0)))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IF(ISBLANK(F61),0,IF(Cocherie!F61+H61+J61=Résultats!F61+H61+J61,7,IF(K61=Résultats!K61,5,0)))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IF(ISBLANK(F62),0,IF(Cocherie!F62+H62+J62=Résultats!F62+H62+J62,7,IF(K62=Résultats!K62,5,0)))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IF(ISBLANK(F63),0,IF(Cocherie!F63+H63+J63=Résultats!F63+H63+J63,7,IF(K63=Résultats!K63,5,0)))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IF(ISBLANK(F65),0,IF(Cocherie!F65+H65+J65=Résultats!F65+H65+J65,9,IF(K65=Résultats!K65,7,0)))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IF(ISBLANK(F66),0,IF(Cocherie!F66+H66+J66=Résultats!F66+H66+J66,9,IF(K66=Résultats!K66,7,0)))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IF(ISBLANK(F68),0,IF(Cocherie!F68+H68+J68=Résultats!F68+H68+J68,10,IF(K68=Résultats!K68,8,0)))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IF(ISBLANK(F70),0,IF(Cocherie!F70+H70+J70=Résultats!F70+H70+J70,11,IF(K70=Résultats!K70,9,0)))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25C8125-B266-4DD7-8BE5-E951AFEEFA25}">
          <x14:formula1>
            <xm:f>Calculs!$A$1:$A$15</xm:f>
          </x14:formula1>
          <xm:sqref>A2:A49</xm:sqref>
        </x14:dataValidation>
        <x14:dataValidation type="list" allowBlank="1" showInputMessage="1" showErrorMessage="1" xr:uid="{7C707FBA-DF02-42D0-BF0B-8AFC3900CD6B}">
          <x14:formula1>
            <xm:f>Calculs!$C$1:$C$9</xm:f>
          </x14:formula1>
          <xm:sqref>B2:B49</xm:sqref>
        </x14:dataValidation>
        <x14:dataValidation type="list" allowBlank="1" showInputMessage="1" showErrorMessage="1" xr:uid="{5A3C1D3A-156A-458B-B003-C5B919B82ED3}">
          <x14:formula1>
            <xm:f>Calculs!$D$1:$D$8</xm:f>
          </x14:formula1>
          <xm:sqref>D2:D9 D12:D49</xm:sqref>
        </x14:dataValidation>
        <x14:dataValidation type="list" allowBlank="1" showInputMessage="1" showErrorMessage="1" xr:uid="{82B55D49-6A22-4345-91FA-53A867D02F00}">
          <x14:formula1>
            <xm:f>'C:\Users\limou\Documents\Prono coupe du monde 2018\poule\[Poule+buteur+best Antoine Limou.xlsx]Calcul'!#REF!</xm:f>
          </x14:formula1>
          <xm:sqref>O2:O5 O44:O47 O38:O41 O32:O35 O26:O29 O20:O23 O14:O17 O8:O11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C477-CC56-4AEB-9BC0-DFF46B8538AC}">
  <dimension ref="A1:T70"/>
  <sheetViews>
    <sheetView workbookViewId="0">
      <selection activeCell="F5" sqref="F5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2</v>
      </c>
      <c r="G2" s="5" t="s">
        <v>61</v>
      </c>
      <c r="H2" s="6">
        <v>2</v>
      </c>
      <c r="I2" s="7">
        <f>IF(F2&gt;H2,3,IF(H2&gt;F2,0,IF(ISBLANK(F2),0,IF(H2=F2,1,""))))</f>
        <v>1</v>
      </c>
      <c r="J2" s="7">
        <f>IF(F2&lt;H2,3,IF(H2&lt;F2,0,IF(ISBLANK(F2),0,IF(H2=F2,1,""))))</f>
        <v>1</v>
      </c>
      <c r="K2" s="11" t="str">
        <f>IF(F2&gt;H2,"DOM",IF(F2&lt;H2,"EXT",IF(ISBLANK(F2),0,IF(F2=H2,"NUL",""))))</f>
        <v>NUL</v>
      </c>
      <c r="L2" s="7">
        <f>IF(ISBLANK(F2),0,IF(Quentin!F2+H2+J2=Résultats!F2+H2+J2,3,IF(K2=Résultats!K2,1,0)))</f>
        <v>0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1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1</v>
      </c>
      <c r="G3" s="7" t="s">
        <v>52</v>
      </c>
      <c r="H3" s="6">
        <v>3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IF(ISBLANK(F3),0,IF(Quentin!F3+H3+J3=Résultats!F3+H3+J3,3,IF(K3=Résultats!K3,1,0)))</f>
        <v>1</v>
      </c>
      <c r="N3" s="1" t="s">
        <v>122</v>
      </c>
      <c r="O3" s="1" t="s">
        <v>36</v>
      </c>
      <c r="P3" s="1">
        <f>IF(Résultats!N2=1,2,0)</f>
        <v>2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2</v>
      </c>
      <c r="G4" s="7" t="s">
        <v>53</v>
      </c>
      <c r="H4" s="6">
        <v>0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IF(ISBLANK(F4),0,IF(Quentin!F4+H4+J4=Résultats!F4+H4+J4,3,IF(K4=Résultats!K4,1,0)))</f>
        <v>0</v>
      </c>
      <c r="N4" s="1" t="s">
        <v>123</v>
      </c>
      <c r="O4" s="1" t="s">
        <v>37</v>
      </c>
      <c r="P4" s="1">
        <f>IF(Résultats!N4=1,2,0)</f>
        <v>0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1</v>
      </c>
      <c r="G5" s="7" t="s">
        <v>62</v>
      </c>
      <c r="H5" s="6">
        <v>0</v>
      </c>
      <c r="I5" s="7">
        <f>IF(F5&gt;H5,3,IF(H5&gt;F5,0,IF(ISBLANK(F5),0,IF(H5=F5,1,""))))</f>
        <v>3</v>
      </c>
      <c r="J5" s="7">
        <f t="shared" si="1"/>
        <v>0</v>
      </c>
      <c r="K5" s="11" t="str">
        <f t="shared" si="2"/>
        <v>DOM</v>
      </c>
      <c r="L5" s="7">
        <f>IF(ISBLANK(F5),0,IF(Quentin!F5+H5+J5=Résultats!F5+H5+J5,3,IF(K5=Résultats!K5,1,0)))</f>
        <v>0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IF(ISBLANK(F6),0,IF(Quentin!F6+H6+J6=Résultats!F6+H6+J6,6,IF(K6=Résultats!K6,2,0)))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IF(ISBLANK(F7),0,IF(Quentin!F7+H7+J7=Résultats!F7+H7+J7,3,IF(K7=Résultats!K7,1,0)))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IF(ISBLANK(F8),0,IF(Quentin!F8+H8+J8=Résultats!F8+H8+J8,3,IF(K8=Résultats!K8,1,0)))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IF(ISBLANK(F9),0,IF(Quentin!F9+H9+J9=Résultats!F9+H9+J9,3,IF(K9=Résultats!K9,1,0)))</f>
        <v>0</v>
      </c>
      <c r="N9" s="1" t="s">
        <v>122</v>
      </c>
      <c r="O9" s="1" t="s">
        <v>39</v>
      </c>
      <c r="P9" s="1">
        <f>IF(Résultats!N8=1,2,0)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IF(ISBLANK(F10),0,IF(Quentin!F10+H10+J10=Résultats!F10+H10+J10,3,IF(K10=Résultats!K10,1,0)))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IF(ISBLANK(F11),0,IF(Quentin!F11+H11+J11=Résultats!F11+H11+J11,3,IF(K11=Résultats!K11,1,0)))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IF(ISBLANK(F12),0,IF(Quentin!F12+H12+J12=Résultats!F12+H12+J12,3,IF(K12=Résultats!K12,1,0)))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IF(ISBLANK(F13),0,IF(Quentin!F13+H13+J13=Résultats!F13+H13+J13,3,IF(K13=Résultats!K13,1,0)))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IF(ISBLANK(F14),0,IF(Quentin!F14+H14+J14=Résultats!F14+H14+J14,3,IF(K14=Résultats!K14,1,0)))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IF(ISBLANK(F15),0,IF(Quentin!F15+H15+J15=Résultats!F15+H15+J15,3,IF(K15=Résultats!K15,1,0)))</f>
        <v>0</v>
      </c>
      <c r="N15" s="1" t="s">
        <v>122</v>
      </c>
      <c r="O15" s="1" t="s">
        <v>54</v>
      </c>
      <c r="P15" s="1">
        <f>IF(Résultats!N17=1,2,0)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IF(ISBLANK(F16),0,IF(Quentin!F16+H16+J16=Résultats!F16+H16+J16,3,IF(K16=Résultats!K16,1,0)))</f>
        <v>0</v>
      </c>
      <c r="N16" s="1" t="s">
        <v>123</v>
      </c>
      <c r="O16" s="1" t="s">
        <v>41</v>
      </c>
      <c r="P16" s="1">
        <f>IF(Résultats!N16=1,2,0)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IF(ISBLANK(F17),0,IF(Quentin!F17+H17+J17=Résultats!F17+H17+J17,3,IF(K17=Résultats!K17,1,0)))</f>
        <v>0</v>
      </c>
      <c r="N17" s="1" t="s">
        <v>124</v>
      </c>
      <c r="O17" s="1" t="s">
        <v>63</v>
      </c>
      <c r="P17" s="14">
        <f>IF(Résultats!N15=1,2,0)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IF(ISBLANK(F18),0,IF(Quentin!F18+H18+J18=Résultats!F18+H18+J18,3,IF(K18=Résultats!K18,1,0)))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IF(ISBLANK(F19),0,IF(Quentin!F19+H19+J19=Résultats!F19+H19+J19,3,IF(K19=Résultats!K19,1,0)))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IF(ISBLANK(F20),0,IF(Quentin!F20+H20+J20=Résultats!F20+H20+J20,3,IF(K20=Résultats!K20,1,0)))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IF(ISBLANK(F21),0,IF(Quentin!F21+H21+J21=Résultats!F21+H21+J21,3,IF(K21=Résultats!K21,1,0)))</f>
        <v>0</v>
      </c>
      <c r="N21" s="1" t="s">
        <v>122</v>
      </c>
      <c r="O21" s="1" t="s">
        <v>70</v>
      </c>
      <c r="P21" s="1">
        <f>IF(Résultats!N22=1,2,0)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IF(ISBLANK(F22),0,IF(Quentin!F22+H22+J22=Résultats!F22+H22+J22,3,IF(K22=Résultats!K22,1,0)))</f>
        <v>0</v>
      </c>
      <c r="N22" s="1" t="s">
        <v>123</v>
      </c>
      <c r="O22" s="1" t="s">
        <v>73</v>
      </c>
      <c r="P22" s="1">
        <f>IF(Résultats!N23=1,2,0)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IF(ISBLANK(F23),0,IF(Quentin!F23+H23+J23=Résultats!F23+H23+J23,6,IF(K23=Résultats!K23,2,0)))</f>
        <v>0</v>
      </c>
      <c r="N23" s="1" t="s">
        <v>124</v>
      </c>
      <c r="O23" s="1" t="s">
        <v>64</v>
      </c>
      <c r="P23" s="1">
        <f>IF(Résultats!N21=1,2,0)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IF(ISBLANK(F24),0,IF(Quentin!F24+H24+J24=Résultats!F24+H24+J24,3,IF(K24=Résultats!K24,1,0)))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IF(ISBLANK(F25),0,IF(Quentin!F25+H25+J25=Résultats!F25+H25+J25,3,IF(K25=Résultats!K25,1,0)))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IF(ISBLANK(F26),0,IF(Quentin!F26+H26+J26=Résultats!F26+H26+J26,3,IF(K26=Résultats!K26,1,0)))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IF(ISBLANK(F27),0,IF(Quentin!F27+H27+J27=Résultats!F27+H27+J27,3,IF(K27=Résultats!K27,1,0)))</f>
        <v>0</v>
      </c>
      <c r="N27" s="1" t="s">
        <v>122</v>
      </c>
      <c r="O27" s="1" t="s">
        <v>57</v>
      </c>
      <c r="P27" s="1">
        <f>IF(Résultats!N29=1,2,0)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IF(ISBLANK(F28),0,IF(Quentin!F28+H28+J28=Résultats!F28+H28+J28,3,IF(K28=Résultats!K28,1,0)))</f>
        <v>0</v>
      </c>
      <c r="N28" s="1" t="s">
        <v>123</v>
      </c>
      <c r="O28" s="1" t="s">
        <v>65</v>
      </c>
      <c r="P28" s="1">
        <f>IF(Résultats!N27=1,2,0)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IF(ISBLANK(F29),0,IF(Quentin!F29+H29+J29=Résultats!F29+H29+J29,3,IF(K29=Résultats!K29,1,0)))</f>
        <v>0</v>
      </c>
      <c r="N29" s="1" t="s">
        <v>124</v>
      </c>
      <c r="O29" s="1" t="s">
        <v>44</v>
      </c>
      <c r="P29" s="1">
        <f>IF(Résultats!N28=1,2,0)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IF(ISBLANK(F30),0,IF(Quentin!F30+H30+J30=Résultats!F30+H30+J30,3,IF(K30=Résultats!K30,1,0)))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IF(ISBLANK(F31),0,IF(Quentin!F31+H31+J31=Résultats!F31+H31+J31,3,IF(K31=Résultats!K31,1,0)))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IF(ISBLANK(F32),0,IF(Quentin!F32+H32+J32=Résultats!F32+H32+J32,3,IF(K32=Résultats!K32,1,0)))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IF(ISBLANK(F33),0,IF(Quentin!F33+H33+J33=Résultats!F33+H33+J33,3,IF(K33=Résultats!K33,1,0)))</f>
        <v>0</v>
      </c>
      <c r="N33" s="1" t="s">
        <v>122</v>
      </c>
      <c r="O33" s="1" t="s">
        <v>66</v>
      </c>
      <c r="P33" s="1">
        <f>IF(Résultats!N33=1,2,0)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IF(ISBLANK(F34),0,IF(Quentin!F34+H34+J34=Résultats!F34+H34+J34,3,IF(K34=Résultats!K34,1,0)))</f>
        <v>0</v>
      </c>
      <c r="N34" s="1" t="s">
        <v>123</v>
      </c>
      <c r="O34" s="1" t="s">
        <v>47</v>
      </c>
      <c r="P34" s="1">
        <f>IF(Résultats!N34=1,2,0)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IF(ISBLANK(F35),0,IF(Quentin!F35+H35+J35=Résultats!F35+H35+J35,3,IF(K35=Résultats!K35,1,0)))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IF(ISBLANK(F36),0,IF(Quentin!F36+H36+J36=Résultats!F36+H36+J36,3,IF(K36=Résultats!K36,1,0)))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IF(ISBLANK(F37),0,IF(Quentin!F37+H37+J37=Résultats!F37+H37+J37,3,IF(K37=Résultats!K37,1,0)))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IF(ISBLANK(F38),0,IF(Quentin!F38+H38+J38=Résultats!F38+H38+J38,6,IF(K38=Résultats!K38,2,0)))</f>
        <v>0</v>
      </c>
      <c r="N38" s="1" t="s">
        <v>121</v>
      </c>
      <c r="O38" s="1" t="s">
        <v>82</v>
      </c>
      <c r="P38" s="1">
        <f>IF(Résultats!N38=1,2,0)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IF(ISBLANK(F39),0,IF(Quentin!F39+H39+J39=Résultats!F39+H39+J39,3,IF(K39=Résultats!K39,1,0)))</f>
        <v>0</v>
      </c>
      <c r="N39" s="1" t="s">
        <v>122</v>
      </c>
      <c r="O39" s="1" t="s">
        <v>49</v>
      </c>
      <c r="P39" s="1">
        <f>IF(Résultats!N40=1,2,0)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IF(ISBLANK(F40),0,IF(Quentin!F40+H40+J40=Résultats!F40+H40+J40,3,IF(K40=Résultats!K40,1,0)))</f>
        <v>0</v>
      </c>
      <c r="N40" s="1" t="s">
        <v>123</v>
      </c>
      <c r="O40" s="1" t="s">
        <v>59</v>
      </c>
      <c r="P40" s="1">
        <f>IF(Résultats!N41=1,2,0)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IF(ISBLANK(F41),0,IF(Quentin!F41+H41+J41=Résultats!F41+H41+J41,3,IF(K41=Résultats!K41,1,0)))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IF(ISBLANK(F42),0,IF(Quentin!F42+H42+J42=Résultats!F42+H42+J42,3,IF(K42=Résultats!K42,1,0)))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IF(ISBLANK(F43),0,IF(Quentin!F43+H43+J43=Résultats!F43+H43+J43,3,IF(K43=Résultats!K43,1,0)))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IF(ISBLANK(F44),0,IF(Quentin!F44+H44+J44=Résultats!F44+H44+J44,3,IF(K44=Résultats!K44,1,0)))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IF(ISBLANK(F45),0,IF(Quentin!F45+H45+J45=Résultats!F45+H45+J45,3,IF(K45=Résultats!K45,1,0)))</f>
        <v>0</v>
      </c>
      <c r="N45" s="1" t="s">
        <v>122</v>
      </c>
      <c r="O45" s="1" t="s">
        <v>69</v>
      </c>
      <c r="P45" s="1">
        <f>IF(Résultats!N45=1,2,0)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IF(ISBLANK(F46),0,IF(Quentin!F46+H46+J46=Résultats!F46+H46+J46,3,IF(K46=Résultats!K46,1,0)))</f>
        <v>0</v>
      </c>
      <c r="N46" s="1" t="s">
        <v>123</v>
      </c>
      <c r="O46" s="1" t="s">
        <v>72</v>
      </c>
      <c r="P46" s="1">
        <f>IF(Résultats!N44=1,2,0)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IF(ISBLANK(F47),0,IF(Quentin!F47+H47+J47=Résultats!F47+H47+J47,3,IF(K47=Résultats!K47,1,0)))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IF(ISBLANK(F48),0,IF(Quentin!F48+H48+J48=Résultats!F48+H48+J48,3,IF(K48=Résultats!K48,1,0)))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IF(ISBLANK(F49),0,IF(Quentin!F49+H49+J49=Résultats!F49+H49+J49,3,IF(K49=Résultats!K49,1,0)))</f>
        <v>0</v>
      </c>
      <c r="N49" s="15" t="s">
        <v>132</v>
      </c>
      <c r="O49" s="16"/>
      <c r="P49" s="17"/>
      <c r="R49" s="15" t="s">
        <v>142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IF(ISBLANK(F51),0,IF(Quentin!F51+H51+J51=Résultats!F51+H51+J51,5,IF(K51=Résultats!K51,3,0)))</f>
        <v>0</v>
      </c>
      <c r="N51" s="15" t="s">
        <v>133</v>
      </c>
      <c r="O51" s="16"/>
      <c r="P51" s="17"/>
      <c r="R51" s="15" t="s">
        <v>135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IF(ISBLANK(F52),0,IF(Quentin!F52+H52+J52=Résultats!F52+H52+J52,5,IF(K52=Résultats!K52,3,0)))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IF(ISBLANK(F53),0,IF(Quentin!F53+H53+J53=Résultats!F53+H53+J53,5,IF(K53=Résultats!K53,3,0)))</f>
        <v>0</v>
      </c>
      <c r="N53" s="15" t="s">
        <v>134</v>
      </c>
      <c r="O53" s="16"/>
      <c r="P53" s="17"/>
      <c r="R53" s="15" t="s">
        <v>46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IF(ISBLANK(F54),0,IF(Quentin!F54+H54+J54=Résultats!F54+H54+J54,5,IF(K54=Résultats!K54,3,0)))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IF(ISBLANK(F55),0,IF(Quentin!F55+H55+J55=Résultats!F55+H55+J55,5,IF(K55=Résultats!K55,3,0)))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IF(ISBLANK(F56),0,IF(Quentin!F56+H56+J56=Résultats!F56+H56+J56,5,IF(K56=Résultats!K56,3,0)))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IF(ISBLANK(F57),0,IF(Quentin!F57+H57+J57=Résultats!F57+H57+J57,5,IF(K57=Résultats!K57,3,0)))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IF(ISBLANK(F58),0,IF(Quentin!F58+H58+J58=Résultats!F58+H58+J58,5,IF(K58=Résultats!K58,3,0)))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IF(ISBLANK(F60),0,IF(Quentin!F60+H60+J60=Résultats!F60+H60+J60,7,IF(K60=Résultats!K60,5,0)))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IF(ISBLANK(F61),0,IF(Quentin!F61+H61+J61=Résultats!F61+H61+J61,7,IF(K61=Résultats!K61,5,0)))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IF(ISBLANK(F62),0,IF(Quentin!F62+H62+J62=Résultats!F62+H62+J62,7,IF(K62=Résultats!K62,5,0)))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IF(ISBLANK(F63),0,IF(Quentin!F63+H63+J63=Résultats!F63+H63+J63,7,IF(K63=Résultats!K63,5,0)))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IF(ISBLANK(F65),0,IF(Quentin!F65+H65+J65=Résultats!F65+H65+J65,9,IF(K65=Résultats!K65,7,0)))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IF(ISBLANK(F66),0,IF(Quentin!F66+H66+J66=Résultats!F66+H66+J66,9,IF(K66=Résultats!K66,7,0)))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IF(ISBLANK(F68),0,IF(Quentin!F68+H68+J68=Résultats!F68+H68+J68,10,IF(K68=Résultats!K68,8,0)))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IF(ISBLANK(F70),0,IF(Quentin!F70+H70+J70=Résultats!F70+H70+J70,11,IF(K70=Résultats!K70,9,0)))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CBBC0B9-3822-40C0-9D91-B3C0B0156575}">
          <x14:formula1>
            <xm:f>Calculs!$D$1:$D$8</xm:f>
          </x14:formula1>
          <xm:sqref>D2:D9 D12:D49</xm:sqref>
        </x14:dataValidation>
        <x14:dataValidation type="list" allowBlank="1" showInputMessage="1" showErrorMessage="1" xr:uid="{14F7616C-699E-4F0D-BFF4-D0FA477B91BF}">
          <x14:formula1>
            <xm:f>Calculs!$C$1:$C$9</xm:f>
          </x14:formula1>
          <xm:sqref>B2:B49</xm:sqref>
        </x14:dataValidation>
        <x14:dataValidation type="list" allowBlank="1" showInputMessage="1" showErrorMessage="1" xr:uid="{5A353266-3742-4AFC-8D88-8FD493541C16}">
          <x14:formula1>
            <xm:f>Calculs!$A$1:$A$15</xm:f>
          </x14:formula1>
          <xm:sqref>A2:A49</xm:sqref>
        </x14:dataValidation>
        <x14:dataValidation type="list" allowBlank="1" showInputMessage="1" showErrorMessage="1" xr:uid="{675851C1-7EFB-4161-94A7-C39C647A4B45}">
          <x14:formula1>
            <xm:f>'C:\Users\limou\Documents\Prono coupe du monde 2018\[Poule+buteur+best.xlsx]Calcul'!#REF!</xm:f>
          </x14:formula1>
          <xm:sqref>O8:O11 O20:O23 O32:O35</xm:sqref>
        </x14:dataValidation>
        <x14:dataValidation type="list" allowBlank="1" showInputMessage="1" showErrorMessage="1" xr:uid="{49A4ECA4-D789-4CED-BFBD-A4E44EC64F99}">
          <x14:formula1>
            <xm:f>'C:\Users\limou\Documents\Prono coupe du monde 2018\poule\[Poule+buteur+best Antoine Limou.xlsx]Calcul'!#REF!</xm:f>
          </x14:formula1>
          <xm:sqref>O14:O17</xm:sqref>
        </x14:dataValidation>
        <x14:dataValidation type="list" allowBlank="1" showInputMessage="1" showErrorMessage="1" xr:uid="{2D5CE07F-74B7-47F0-8C00-BC6F457A13C0}">
          <x14:formula1>
            <xm:f>'C:\Users\limou\Documents\Prono coupe du monde 2018\poule\[Poule+buteur+best QLF.xlsx]Calcul'!#REF!</xm:f>
          </x14:formula1>
          <xm:sqref>O2:O5 O44:O47 O38:O41 O26:O29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150D1-B3A1-4518-9595-9CB1C68189DB}">
  <dimension ref="A1:T70"/>
  <sheetViews>
    <sheetView workbookViewId="0">
      <selection activeCell="F5" sqref="F5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1</v>
      </c>
      <c r="G2" s="5" t="s">
        <v>61</v>
      </c>
      <c r="H2" s="6">
        <v>0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IF(ISBLANK(F2),0,IF(Baptiste!F2+H2+J2=Résultats!F2+H2+J2,3,IF(K2=Résultats!K2,1,0)))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2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1</v>
      </c>
      <c r="G3" s="7" t="s">
        <v>52</v>
      </c>
      <c r="H3" s="6">
        <v>2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IF(ISBLANK(F3),0,IF(Baptiste!F3+H3+J3=Résultats!F3+H3+J3,3,IF(K3=Résultats!K3,1,0)))</f>
        <v>1</v>
      </c>
      <c r="N3" s="1" t="s">
        <v>122</v>
      </c>
      <c r="O3" s="1" t="s">
        <v>36</v>
      </c>
      <c r="P3" s="1">
        <f>IF(Résultats!N42=1,2,0)</f>
        <v>0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3</v>
      </c>
      <c r="G4" s="7" t="s">
        <v>53</v>
      </c>
      <c r="H4" s="6">
        <v>0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IF(ISBLANK(F4),0,IF(Baptiste!F4+H4+J4=Résultats!F4+H4+J4,3,IF(K4=Résultats!K4,1,0)))</f>
        <v>0</v>
      </c>
      <c r="N4" s="1" t="s">
        <v>123</v>
      </c>
      <c r="O4" s="1" t="s">
        <v>37</v>
      </c>
      <c r="P4" s="1">
        <f>IF(Résultats!N4=1,2,0)</f>
        <v>0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1</v>
      </c>
      <c r="G5" s="7" t="s">
        <v>62</v>
      </c>
      <c r="H5" s="6">
        <v>2</v>
      </c>
      <c r="I5" s="7">
        <f>IF(F5&gt;H5,3,IF(H5&gt;F5,0,IF(ISBLANK(F5),0,IF(H5=F5,1,""))))</f>
        <v>0</v>
      </c>
      <c r="J5" s="7">
        <f t="shared" si="1"/>
        <v>3</v>
      </c>
      <c r="K5" s="11" t="str">
        <f t="shared" si="2"/>
        <v>EXT</v>
      </c>
      <c r="L5" s="7">
        <f>IF(ISBLANK(F5),0,IF(Baptiste!F5+H5+J5=Résultats!F5+H5+J5,3,IF(K5=Résultats!K5,1,0)))</f>
        <v>0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IF(ISBLANK(F6),0,IF(Baptiste!F6+H6+J6=Résultats!F6+H6+J6,6,IF(K6=Résultats!K6,2,0)))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IF(ISBLANK(F7),0,IF(Baptiste!F7+H7+J7=Résultats!F7+H7+J7,3,IF(K7=Résultats!K7,1,0)))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IF(ISBLANK(F8),0,IF(Baptiste!F8+H8+J8=Résultats!F8+H8+J8,3,IF(K8=Résultats!K8,1,0)))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IF(ISBLANK(F9),0,IF(Baptiste!F9+H9+J9=Résultats!F9+H9+J9,3,IF(K9=Résultats!K9,1,0)))</f>
        <v>0</v>
      </c>
      <c r="N9" s="1" t="s">
        <v>122</v>
      </c>
      <c r="O9" s="1" t="s">
        <v>39</v>
      </c>
      <c r="P9" s="1">
        <f>IF(Résultats!N8=1,2,0)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IF(ISBLANK(F10),0,IF(Baptiste!F10+H10+J10=Résultats!F10+H10+J10,3,IF(K10=Résultats!K10,1,0)))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IF(ISBLANK(F11),0,IF(Baptiste!F11+H11+J11=Résultats!F11+H11+J11,3,IF(K11=Résultats!K11,1,0)))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IF(ISBLANK(F12),0,IF(Baptiste!F12+H12+J12=Résultats!F12+H12+J12,3,IF(K12=Résultats!K12,1,0)))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IF(ISBLANK(F13),0,IF(Baptiste!F13+H13+J13=Résultats!F13+H13+J13,3,IF(K13=Résultats!K13,1,0)))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IF(ISBLANK(F14),0,IF(Baptiste!F14+H14+J14=Résultats!F14+H14+J14,3,IF(K14=Résultats!K14,1,0)))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IF(ISBLANK(F15),0,IF(Baptiste!F15+H15+J15=Résultats!F15+H15+J15,3,IF(K15=Résultats!K15,1,0)))</f>
        <v>0</v>
      </c>
      <c r="N15" s="1" t="s">
        <v>122</v>
      </c>
      <c r="O15" s="1" t="s">
        <v>63</v>
      </c>
      <c r="P15" s="1">
        <f>IF(Résultats!N15=1,2,0)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IF(ISBLANK(F16),0,IF(Baptiste!F16+H16+J16=Résultats!F16+H16+J16,3,IF(K16=Résultats!K16,1,0)))</f>
        <v>0</v>
      </c>
      <c r="N16" s="1" t="s">
        <v>123</v>
      </c>
      <c r="O16" s="1" t="s">
        <v>54</v>
      </c>
      <c r="P16" s="1">
        <f>IF(Résultats!N17=1,2,0)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IF(ISBLANK(F17),0,IF(Baptiste!F17+H17+J17=Résultats!F17+H17+J17,3,IF(K17=Résultats!K17,1,0)))</f>
        <v>0</v>
      </c>
      <c r="N17" s="1" t="s">
        <v>124</v>
      </c>
      <c r="O17" s="1" t="s">
        <v>41</v>
      </c>
      <c r="P17" s="14">
        <f>IF(Résultats!N16=1,2,0)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IF(ISBLANK(F18),0,IF(Baptiste!F18+H18+J18=Résultats!F18+H18+J18,3,IF(K18=Résultats!K18,1,0)))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IF(ISBLANK(F19),0,IF(Baptiste!F19+H19+J19=Résultats!F19+H19+J19,3,IF(K19=Résultats!K19,1,0)))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IF(ISBLANK(F20),0,IF(Baptiste!F20+H20+J20=Résultats!F20+H20+J20,3,IF(K20=Résultats!K20,1,0)))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IF(ISBLANK(F21),0,IF(Baptiste!F21+H21+J21=Résultats!F21+H21+J21,3,IF(K21=Résultats!K21,1,0)))</f>
        <v>0</v>
      </c>
      <c r="N21" s="1" t="s">
        <v>122</v>
      </c>
      <c r="O21" s="1" t="s">
        <v>64</v>
      </c>
      <c r="P21" s="1">
        <f>IF(Résultats!N21=1,2,0)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IF(ISBLANK(F22),0,IF(Baptiste!F22+H22+J22=Résultats!F22+H22+J22,3,IF(K22=Résultats!K22,1,0)))</f>
        <v>0</v>
      </c>
      <c r="N22" s="1" t="s">
        <v>123</v>
      </c>
      <c r="O22" s="1" t="s">
        <v>70</v>
      </c>
      <c r="P22" s="1">
        <f>IF(Résultats!N22=1,2,0)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IF(ISBLANK(F23),0,IF(Baptiste!F23+H23+J23=Résultats!F23+H23+J23,6,IF(K23=Résultats!K23,2,0)))</f>
        <v>0</v>
      </c>
      <c r="N23" s="1" t="s">
        <v>124</v>
      </c>
      <c r="O23" s="1" t="s">
        <v>73</v>
      </c>
      <c r="P23" s="1">
        <f>IF(Résultats!N23=1,2,0)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IF(ISBLANK(F24),0,IF(Baptiste!F24+H24+J24=Résultats!F24+H24+J24,3,IF(K24=Résultats!K24,1,0)))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IF(ISBLANK(F25),0,IF(Baptiste!F25+H25+J25=Résultats!F25+H25+J25,3,IF(K25=Résultats!K25,1,0)))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IF(ISBLANK(F26),0,IF(Baptiste!F26+H26+J26=Résultats!F26+H26+J26,3,IF(K26=Résultats!K26,1,0)))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IF(ISBLANK(F27),0,IF(Baptiste!F27+H27+J27=Résultats!F27+H27+J27,3,IF(K27=Résultats!K27,1,0)))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IF(ISBLANK(F28),0,IF(Baptiste!F28+H28+J28=Résultats!F28+H28+J28,3,IF(K28=Résultats!K28,1,0)))</f>
        <v>0</v>
      </c>
      <c r="N28" s="1" t="s">
        <v>123</v>
      </c>
      <c r="O28" s="1" t="s">
        <v>57</v>
      </c>
      <c r="P28" s="1">
        <f>IF(Résultats!N29=1,2,0)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IF(ISBLANK(F29),0,IF(Baptiste!F29+H29+J29=Résultats!F29+H29+J29,3,IF(K29=Résultats!K29,1,0)))</f>
        <v>0</v>
      </c>
      <c r="N29" s="1" t="s">
        <v>124</v>
      </c>
      <c r="O29" s="1" t="s">
        <v>44</v>
      </c>
      <c r="P29" s="1">
        <f>IF(Résultats!N28=1,2,0)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IF(ISBLANK(F30),0,IF(Baptiste!F30+H30+J30=Résultats!F30+H30+J30,3,IF(K30=Résultats!K30,1,0)))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IF(ISBLANK(F31),0,IF(Baptiste!F31+H31+J31=Résultats!F31+H31+J31,3,IF(K31=Résultats!K31,1,0)))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IF(ISBLANK(F32),0,IF(Baptiste!F32+H32+J32=Résultats!F32+H32+J32,3,IF(K32=Résultats!K32,1,0)))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IF(ISBLANK(F33),0,IF(Baptiste!F33+H33+J33=Résultats!F33+H33+J33,3,IF(K33=Résultats!K33,1,0)))</f>
        <v>0</v>
      </c>
      <c r="N33" s="1" t="s">
        <v>122</v>
      </c>
      <c r="O33" s="1" t="s">
        <v>66</v>
      </c>
      <c r="P33" s="1">
        <f>IF(Résultats!N33=1,2,0)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IF(ISBLANK(F34),0,IF(Baptiste!F34+H34+J34=Résultats!F34+H34+J34,3,IF(K34=Résultats!K34,1,0)))</f>
        <v>0</v>
      </c>
      <c r="N34" s="1" t="s">
        <v>123</v>
      </c>
      <c r="O34" s="1" t="s">
        <v>47</v>
      </c>
      <c r="P34" s="1">
        <f>IF(Résultats!N34=1,2,0)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IF(ISBLANK(F35),0,IF(Baptiste!F35+H35+J35=Résultats!F35+H35+J35,3,IF(K35=Résultats!K35,1,0)))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IF(ISBLANK(F36),0,IF(Baptiste!F36+H36+J36=Résultats!F36+H36+J36,3,IF(K36=Résultats!K36,1,0)))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IF(ISBLANK(F37),0,IF(Baptiste!F37+H37+J37=Résultats!F37+H37+J37,3,IF(K37=Résultats!K37,1,0)))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IF(ISBLANK(F38),0,IF(Baptiste!F38+H38+J38=Résultats!F38+H38+J38,6,IF(K38=Résultats!K38,2,0)))</f>
        <v>0</v>
      </c>
      <c r="N38" s="1" t="s">
        <v>121</v>
      </c>
      <c r="O38" s="1" t="s">
        <v>59</v>
      </c>
      <c r="P38" s="1">
        <f>IF(Résultats!N41=1,2,0)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IF(ISBLANK(F39),0,IF(Baptiste!F39+H39+J39=Résultats!F39+H39+J39,3,IF(K39=Résultats!K39,1,0)))</f>
        <v>0</v>
      </c>
      <c r="N39" s="1" t="s">
        <v>122</v>
      </c>
      <c r="O39" s="1" t="s">
        <v>82</v>
      </c>
      <c r="P39" s="1">
        <f>IF(Résultats!N38=1,2,0)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IF(ISBLANK(F40),0,IF(Baptiste!F40+H40+J40=Résultats!F40+H40+J40,3,IF(K40=Résultats!K40,1,0)))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IF(ISBLANK(F41),0,IF(Baptiste!F41+H41+J41=Résultats!F41+H41+J41,3,IF(K41=Résultats!K41,1,0)))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IF(ISBLANK(F42),0,IF(Baptiste!F42+H42+J42=Résultats!F42+H42+J42,3,IF(K42=Résultats!K42,1,0)))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IF(ISBLANK(F43),0,IF(Baptiste!F43+H43+J43=Résultats!F43+H43+J43,3,IF(K43=Résultats!K43,1,0)))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IF(ISBLANK(F44),0,IF(Baptiste!F44+H44+J44=Résultats!F44+H44+J44,3,IF(K44=Résultats!K44,1,0)))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IF(ISBLANK(F45),0,IF(Baptiste!F45+H45+J45=Résultats!F45+H45+J45,3,IF(K45=Résultats!K45,1,0)))</f>
        <v>0</v>
      </c>
      <c r="N45" s="1" t="s">
        <v>122</v>
      </c>
      <c r="O45" s="1" t="s">
        <v>72</v>
      </c>
      <c r="P45" s="1">
        <f>IF(Résultats!N44=1,2,0)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IF(ISBLANK(F46),0,IF(Baptiste!F46+H46+J46=Résultats!F46+H46+J46,3,IF(K46=Résultats!K46,1,0)))</f>
        <v>0</v>
      </c>
      <c r="N46" s="1" t="s">
        <v>123</v>
      </c>
      <c r="O46" s="1" t="s">
        <v>69</v>
      </c>
      <c r="P46" s="1">
        <f>IF(Résultats!N45=1,2,0)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IF(ISBLANK(F47),0,IF(Baptiste!F47+H47+J47=Résultats!F47+H47+J47,3,IF(K47=Résultats!K47,1,0)))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IF(ISBLANK(F48),0,IF(Baptiste!F48+H48+J48=Résultats!F48+H48+J48,3,IF(K48=Résultats!K48,1,0)))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IF(ISBLANK(F49),0,IF(Baptiste!F49+H49+J49=Résultats!F49+H49+J49,3,IF(K49=Résultats!K49,1,0)))</f>
        <v>0</v>
      </c>
      <c r="N49" s="15" t="s">
        <v>132</v>
      </c>
      <c r="O49" s="16"/>
      <c r="P49" s="17"/>
      <c r="R49" s="15" t="s">
        <v>143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IF(ISBLANK(F51),0,IF(Baptiste!F51+H51+J51=Résultats!F51+H51+J51,5,IF(K51=Résultats!K51,3,0)))</f>
        <v>0</v>
      </c>
      <c r="N51" s="15" t="s">
        <v>133</v>
      </c>
      <c r="O51" s="16"/>
      <c r="P51" s="17"/>
      <c r="R51" s="15" t="s">
        <v>135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IF(ISBLANK(F52),0,IF(Baptiste!F52+H52+J52=Résultats!F52+H52+J52,5,IF(K52=Résultats!K52,3,0)))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IF(ISBLANK(F53),0,IF(Baptiste!F53+H53+J53=Résultats!F53+H53+J53,5,IF(K53=Résultats!K53,3,0)))</f>
        <v>0</v>
      </c>
      <c r="N53" s="15" t="s">
        <v>134</v>
      </c>
      <c r="O53" s="16"/>
      <c r="P53" s="17"/>
      <c r="R53" s="15" t="s">
        <v>40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IF(ISBLANK(F54),0,IF(Baptiste!F54+H54+J54=Résultats!F54+H54+J54,5,IF(K54=Résultats!K54,3,0)))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IF(ISBLANK(F55),0,IF(Baptiste!F55+H55+J55=Résultats!F55+H55+J55,5,IF(K55=Résultats!K55,3,0)))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IF(ISBLANK(F56),0,IF(Baptiste!F56+H56+J56=Résultats!F56+H56+J56,5,IF(K56=Résultats!K56,3,0)))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IF(ISBLANK(F57),0,IF(Baptiste!F57+H57+J57=Résultats!F57+H57+J57,5,IF(K57=Résultats!K57,3,0)))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IF(ISBLANK(F58),0,IF(Baptiste!F58+H58+J58=Résultats!F58+H58+J58,5,IF(K58=Résultats!K58,3,0)))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IF(ISBLANK(F60),0,IF(Baptiste!F60+H60+J60=Résultats!F60+H60+J60,7,IF(K60=Résultats!K60,5,0)))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IF(ISBLANK(F61),0,IF(Baptiste!F61+H61+J61=Résultats!F61+H61+J61,7,IF(K61=Résultats!K61,5,0)))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IF(ISBLANK(F62),0,IF(Baptiste!F62+H62+J62=Résultats!F62+H62+J62,7,IF(K62=Résultats!K62,5,0)))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IF(ISBLANK(F63),0,IF(Baptiste!F63+H63+J63=Résultats!F63+H63+J63,7,IF(K63=Résultats!K63,5,0)))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IF(ISBLANK(F65),0,IF(Baptiste!F65+H65+J65=Résultats!F65+H65+J65,9,IF(K65=Résultats!K65,7,0)))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IF(ISBLANK(F66),0,IF(Baptiste!F66+H66+J66=Résultats!F66+H66+J66,9,IF(K66=Résultats!K66,7,0)))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IF(ISBLANK(F68),0,IF(Baptiste!F68+H68+J68=Résultats!F68+H68+J68,10,IF(K68=Résultats!K68,8,0)))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IF(ISBLANK(F70),0,IF(Baptiste!F70+H70+J70=Résultats!F70+H70+J70,11,IF(K70=Résultats!K70,9,0)))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DC33494-BAE4-4E70-A247-C08A88D7BE06}">
          <x14:formula1>
            <xm:f>Calculs!$D$1:$D$8</xm:f>
          </x14:formula1>
          <xm:sqref>D2:D9 D12:D49</xm:sqref>
        </x14:dataValidation>
        <x14:dataValidation type="list" allowBlank="1" showInputMessage="1" showErrorMessage="1" xr:uid="{98E1936A-84B2-4E14-885E-D3E60D233598}">
          <x14:formula1>
            <xm:f>Calculs!$C$1:$C$9</xm:f>
          </x14:formula1>
          <xm:sqref>B2:B49</xm:sqref>
        </x14:dataValidation>
        <x14:dataValidation type="list" allowBlank="1" showInputMessage="1" showErrorMessage="1" xr:uid="{0BB13A74-6413-4FDF-A30C-E10214D91B2D}">
          <x14:formula1>
            <xm:f>Calculs!$A$1:$A$15</xm:f>
          </x14:formula1>
          <xm:sqref>A2:A49</xm:sqref>
        </x14:dataValidation>
        <x14:dataValidation type="list" allowBlank="1" showInputMessage="1" showErrorMessage="1" xr:uid="{D9F98B5B-7FAF-42B7-A929-BAD45020A6C6}">
          <x14:formula1>
            <xm:f>'C:\Users\limou\Documents\Prono coupe du monde 2018\[Poule+buteur+best.xlsx]Calcul'!#REF!</xm:f>
          </x14:formula1>
          <xm:sqref>O8:O11 O44:O47 O32:O35</xm:sqref>
        </x14:dataValidation>
        <x14:dataValidation type="list" allowBlank="1" showInputMessage="1" showErrorMessage="1" xr:uid="{A3C142F5-68E0-48C2-B7D9-38DF8A55705E}">
          <x14:formula1>
            <xm:f>'C:\Users\limou\Documents\Prono coupe du monde 2018\poule\[Poule+buteur+best Antoine Limou.xlsx]Calcul'!#REF!</xm:f>
          </x14:formula1>
          <xm:sqref>O2:O5 O38:O41 O26:O29 O20:O23 O14:O17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5620-300E-42A9-B274-E336E25BBD66}">
  <dimension ref="A1:T70"/>
  <sheetViews>
    <sheetView workbookViewId="0">
      <selection activeCell="L4" sqref="L4"/>
    </sheetView>
  </sheetViews>
  <sheetFormatPr baseColWidth="10" defaultRowHeight="15" x14ac:dyDescent="0.25"/>
  <cols>
    <col min="1" max="1" width="21" customWidth="1"/>
    <col min="2" max="2" width="5.140625" customWidth="1"/>
    <col min="3" max="3" width="2.7109375" customWidth="1"/>
    <col min="4" max="4" width="10.28515625" customWidth="1"/>
    <col min="5" max="5" width="14.85546875" customWidth="1"/>
    <col min="6" max="6" width="3.5703125" customWidth="1"/>
    <col min="7" max="7" width="15.140625" customWidth="1"/>
    <col min="8" max="8" width="8.5703125" customWidth="1"/>
    <col min="9" max="9" width="2.140625" customWidth="1"/>
    <col min="10" max="10" width="7.140625" customWidth="1"/>
    <col min="11" max="11" width="8.85546875" customWidth="1"/>
    <col min="12" max="12" width="10.85546875" customWidth="1"/>
  </cols>
  <sheetData>
    <row r="1" spans="1:20" x14ac:dyDescent="0.25">
      <c r="A1" s="2" t="s">
        <v>0</v>
      </c>
      <c r="B1" s="1" t="s">
        <v>1</v>
      </c>
      <c r="C1" s="1" t="s">
        <v>3</v>
      </c>
      <c r="D1" s="1" t="s">
        <v>2</v>
      </c>
      <c r="E1" s="1" t="s">
        <v>75</v>
      </c>
      <c r="F1" s="1" t="s">
        <v>77</v>
      </c>
      <c r="G1" s="1" t="s">
        <v>76</v>
      </c>
      <c r="H1" s="1" t="s">
        <v>78</v>
      </c>
      <c r="I1" s="1" t="s">
        <v>88</v>
      </c>
      <c r="J1" s="1" t="s">
        <v>89</v>
      </c>
      <c r="K1" s="1" t="s">
        <v>93</v>
      </c>
      <c r="L1" s="1" t="s">
        <v>87</v>
      </c>
      <c r="N1" s="1" t="s">
        <v>119</v>
      </c>
      <c r="O1" s="1" t="s">
        <v>120</v>
      </c>
      <c r="P1" s="1" t="s">
        <v>87</v>
      </c>
    </row>
    <row r="2" spans="1:20" x14ac:dyDescent="0.25">
      <c r="A2" s="3" t="s">
        <v>4</v>
      </c>
      <c r="B2" s="4" t="s">
        <v>22</v>
      </c>
      <c r="C2" s="5">
        <v>1</v>
      </c>
      <c r="D2" s="5" t="s">
        <v>28</v>
      </c>
      <c r="E2" s="5" t="s">
        <v>36</v>
      </c>
      <c r="F2" s="6">
        <v>2</v>
      </c>
      <c r="G2" s="5" t="s">
        <v>61</v>
      </c>
      <c r="H2" s="6">
        <v>0</v>
      </c>
      <c r="I2" s="7">
        <f>IF(F2&gt;H2,3,IF(H2&gt;F2,0,IF(ISBLANK(F2),0,IF(H2=F2,1,""))))</f>
        <v>3</v>
      </c>
      <c r="J2" s="7">
        <f>IF(F2&lt;H2,3,IF(H2&lt;F2,0,IF(ISBLANK(F2),0,IF(H2=F2,1,""))))</f>
        <v>0</v>
      </c>
      <c r="K2" s="11" t="str">
        <f>IF(F2&gt;H2,"DOM",IF(F2&lt;H2,"EXT",IF(ISBLANK(F2),0,IF(F2=H2,"NUL",""))))</f>
        <v>DOM</v>
      </c>
      <c r="L2" s="7">
        <f>IF(ISBLANK(F2),0,IF(Guillaume!F2+H2+J2=Résultats!F2+H2+J2,3,IF(K2=Résultats!K2,1,0)))</f>
        <v>1</v>
      </c>
      <c r="N2" s="1" t="s">
        <v>121</v>
      </c>
      <c r="O2" s="1" t="s">
        <v>52</v>
      </c>
      <c r="P2" s="1">
        <f>IF(Résultats!N5=1,2,0)</f>
        <v>0</v>
      </c>
      <c r="R2" s="31">
        <f>SUM(L2:L49,L51:L58,L60:L63,L65:L66,L68,L70)</f>
        <v>4</v>
      </c>
      <c r="S2" s="31"/>
      <c r="T2" s="31"/>
    </row>
    <row r="3" spans="1:20" x14ac:dyDescent="0.25">
      <c r="A3" s="2" t="s">
        <v>6</v>
      </c>
      <c r="B3" s="8" t="s">
        <v>19</v>
      </c>
      <c r="C3" s="7">
        <v>2</v>
      </c>
      <c r="D3" s="7" t="s">
        <v>28</v>
      </c>
      <c r="E3" s="7" t="s">
        <v>37</v>
      </c>
      <c r="F3" s="6">
        <v>0</v>
      </c>
      <c r="G3" s="7" t="s">
        <v>52</v>
      </c>
      <c r="H3" s="6">
        <v>2</v>
      </c>
      <c r="I3" s="7">
        <f t="shared" ref="I3:I49" si="0">IF(F3&gt;H3,3,IF(H3&gt;F3,0,IF(ISBLANK(F3),0,IF(H3=F3,1,""))))</f>
        <v>0</v>
      </c>
      <c r="J3" s="7">
        <f t="shared" ref="J3:J49" si="1">IF(F3&lt;H3,3,IF(H3&lt;F3,0,IF(ISBLANK(F3),0,IF(H3=F3,1,""))))</f>
        <v>3</v>
      </c>
      <c r="K3" s="11" t="str">
        <f t="shared" ref="K3:K49" si="2">IF(F3&gt;H3,"DOM",IF(F3&lt;H3,"EXT",IF(ISBLANK(F3),0,IF(F3=H3,"NUL",""))))</f>
        <v>EXT</v>
      </c>
      <c r="L3" s="7">
        <f>IF(ISBLANK(F3),0,IF(Résultats!F3+H3+J3=Guillaume!F3+H3+J3,3,IF(K3=Résultats!K3,1,0)))</f>
        <v>3</v>
      </c>
      <c r="N3" s="1" t="s">
        <v>122</v>
      </c>
      <c r="O3" s="1" t="s">
        <v>36</v>
      </c>
      <c r="P3" s="1">
        <f>IF(Résultats!N2=1,2,0)</f>
        <v>2</v>
      </c>
      <c r="R3" s="31"/>
      <c r="S3" s="31"/>
      <c r="T3" s="31"/>
    </row>
    <row r="4" spans="1:20" x14ac:dyDescent="0.25">
      <c r="A4" s="2" t="s">
        <v>6</v>
      </c>
      <c r="B4" s="8" t="s">
        <v>22</v>
      </c>
      <c r="C4" s="7">
        <v>3</v>
      </c>
      <c r="D4" s="7" t="s">
        <v>29</v>
      </c>
      <c r="E4" s="7" t="s">
        <v>38</v>
      </c>
      <c r="F4" s="6">
        <v>3</v>
      </c>
      <c r="G4" s="7" t="s">
        <v>53</v>
      </c>
      <c r="H4" s="6">
        <v>0</v>
      </c>
      <c r="I4" s="7">
        <f t="shared" si="0"/>
        <v>3</v>
      </c>
      <c r="J4" s="7">
        <f t="shared" si="1"/>
        <v>0</v>
      </c>
      <c r="K4" s="11" t="str">
        <f t="shared" si="2"/>
        <v>DOM</v>
      </c>
      <c r="L4" s="7">
        <f>IF(ISBLANK(F4),0,IF(Guillaume!F4+H4+J4=Résultats!F4+H4+J4,3,IF(K4=Résultats!K4,1,0)))</f>
        <v>0</v>
      </c>
      <c r="N4" s="1" t="s">
        <v>123</v>
      </c>
      <c r="O4" s="1" t="s">
        <v>37</v>
      </c>
      <c r="P4" s="1">
        <f>IF(Résultats!N4=1,2,0)</f>
        <v>0</v>
      </c>
      <c r="R4" s="31"/>
      <c r="S4" s="31"/>
      <c r="T4" s="31"/>
    </row>
    <row r="5" spans="1:20" x14ac:dyDescent="0.25">
      <c r="A5" s="2" t="s">
        <v>6</v>
      </c>
      <c r="B5" s="8" t="s">
        <v>25</v>
      </c>
      <c r="C5" s="7">
        <v>4</v>
      </c>
      <c r="D5" s="7" t="s">
        <v>29</v>
      </c>
      <c r="E5" s="7" t="s">
        <v>39</v>
      </c>
      <c r="F5" s="6">
        <v>0</v>
      </c>
      <c r="G5" s="7" t="s">
        <v>62</v>
      </c>
      <c r="H5" s="6">
        <v>1</v>
      </c>
      <c r="I5" s="7">
        <f>IF(F5&gt;H5,3,IF(H5&gt;F5,0,IF(ISBLANK(F5),0,IF(H5=F5,1,""))))</f>
        <v>0</v>
      </c>
      <c r="J5" s="7">
        <f t="shared" si="1"/>
        <v>3</v>
      </c>
      <c r="K5" s="11" t="str">
        <f t="shared" si="2"/>
        <v>EXT</v>
      </c>
      <c r="L5" s="7">
        <f>IF(ISBLANK(F5),0,IF(Guillaume!F5+H5+J5=Résultats!F5+H5+J5,3,IF(K5=Résultats!K5,1,0)))</f>
        <v>0</v>
      </c>
      <c r="N5" s="1" t="s">
        <v>124</v>
      </c>
      <c r="O5" s="1" t="s">
        <v>61</v>
      </c>
      <c r="P5" s="1">
        <f>IF(Résultats!N3=1,2,0)</f>
        <v>0</v>
      </c>
      <c r="R5" s="31"/>
      <c r="S5" s="31"/>
      <c r="T5" s="31"/>
    </row>
    <row r="6" spans="1:20" x14ac:dyDescent="0.25">
      <c r="A6" s="2" t="s">
        <v>7</v>
      </c>
      <c r="B6" s="8" t="s">
        <v>27</v>
      </c>
      <c r="C6" s="7">
        <v>5</v>
      </c>
      <c r="D6" s="7" t="s">
        <v>30</v>
      </c>
      <c r="E6" s="7" t="s">
        <v>40</v>
      </c>
      <c r="F6" s="6"/>
      <c r="G6" s="7" t="s">
        <v>63</v>
      </c>
      <c r="H6" s="6"/>
      <c r="I6" s="7">
        <f t="shared" si="0"/>
        <v>0</v>
      </c>
      <c r="J6" s="7">
        <f t="shared" si="1"/>
        <v>0</v>
      </c>
      <c r="K6" s="11">
        <f t="shared" si="2"/>
        <v>0</v>
      </c>
      <c r="L6" s="7">
        <f>IF(ISBLANK(F6),0,IF(Guillaume!F6+H6+J6=Résultats!F6+H6+J6,6,IF(K6=Résultats!K6,2,0)))</f>
        <v>0</v>
      </c>
      <c r="R6" s="31"/>
      <c r="S6" s="31"/>
      <c r="T6" s="31"/>
    </row>
    <row r="7" spans="1:20" x14ac:dyDescent="0.25">
      <c r="A7" s="2" t="s">
        <v>7</v>
      </c>
      <c r="B7" s="8" t="s">
        <v>23</v>
      </c>
      <c r="C7" s="7">
        <v>6</v>
      </c>
      <c r="D7" s="7" t="s">
        <v>30</v>
      </c>
      <c r="E7" s="7" t="s">
        <v>41</v>
      </c>
      <c r="F7" s="6"/>
      <c r="G7" s="7" t="s">
        <v>54</v>
      </c>
      <c r="H7" s="6"/>
      <c r="I7" s="7">
        <f t="shared" si="0"/>
        <v>0</v>
      </c>
      <c r="J7" s="7">
        <f t="shared" si="1"/>
        <v>0</v>
      </c>
      <c r="K7" s="11">
        <f t="shared" si="2"/>
        <v>0</v>
      </c>
      <c r="L7" s="7">
        <f>IF(ISBLANK(F7),0,IF(Guillaume!F7+H7+J7=Résultats!F7+H7+J7,3,IF(K7=Résultats!K7,1,0)))</f>
        <v>0</v>
      </c>
      <c r="N7" s="1" t="s">
        <v>125</v>
      </c>
      <c r="O7" s="1" t="s">
        <v>120</v>
      </c>
      <c r="P7" s="1" t="s">
        <v>93</v>
      </c>
    </row>
    <row r="8" spans="1:20" x14ac:dyDescent="0.25">
      <c r="A8" s="2" t="s">
        <v>7</v>
      </c>
      <c r="B8" s="8" t="s">
        <v>20</v>
      </c>
      <c r="C8" s="7">
        <v>7</v>
      </c>
      <c r="D8" s="7" t="s">
        <v>31</v>
      </c>
      <c r="E8" s="7" t="s">
        <v>42</v>
      </c>
      <c r="F8" s="6"/>
      <c r="G8" s="7" t="s">
        <v>64</v>
      </c>
      <c r="H8" s="6"/>
      <c r="I8" s="7">
        <f t="shared" si="0"/>
        <v>0</v>
      </c>
      <c r="J8" s="7">
        <f t="shared" si="1"/>
        <v>0</v>
      </c>
      <c r="K8" s="11">
        <f t="shared" si="2"/>
        <v>0</v>
      </c>
      <c r="L8" s="7">
        <f>IF(ISBLANK(F8),0,IF(Guillaume!F8+H8+J8=Résultats!F8+H8+J8,3,IF(K8=Résultats!K8,1,0)))</f>
        <v>0</v>
      </c>
      <c r="N8" s="1" t="s">
        <v>121</v>
      </c>
      <c r="O8" s="1" t="s">
        <v>62</v>
      </c>
      <c r="P8" s="14">
        <f>IF(Résultats!N9=1,2,0)</f>
        <v>0</v>
      </c>
    </row>
    <row r="9" spans="1:20" x14ac:dyDescent="0.25">
      <c r="A9" s="2" t="s">
        <v>7</v>
      </c>
      <c r="B9" s="8" t="s">
        <v>26</v>
      </c>
      <c r="C9" s="7">
        <v>8</v>
      </c>
      <c r="D9" s="7" t="s">
        <v>31</v>
      </c>
      <c r="E9" s="7" t="s">
        <v>43</v>
      </c>
      <c r="F9" s="6"/>
      <c r="G9" s="7" t="s">
        <v>73</v>
      </c>
      <c r="H9" s="6"/>
      <c r="I9" s="7">
        <f t="shared" si="0"/>
        <v>0</v>
      </c>
      <c r="J9" s="7">
        <f t="shared" si="1"/>
        <v>0</v>
      </c>
      <c r="K9" s="11">
        <f t="shared" si="2"/>
        <v>0</v>
      </c>
      <c r="L9" s="7">
        <f>IF(ISBLANK(F9),0,IF(Guillaume!F9+H9+J9=Résultats!F9+H9+J9,3,IF(K9=Résultats!K9,1,0)))</f>
        <v>0</v>
      </c>
      <c r="N9" s="1" t="s">
        <v>122</v>
      </c>
      <c r="O9" s="1" t="s">
        <v>39</v>
      </c>
      <c r="P9" s="1">
        <f>IF(Résultats!N8=1,2,0)</f>
        <v>0</v>
      </c>
    </row>
    <row r="10" spans="1:20" x14ac:dyDescent="0.25">
      <c r="A10" s="2" t="s">
        <v>8</v>
      </c>
      <c r="B10" s="8" t="s">
        <v>19</v>
      </c>
      <c r="C10" s="7">
        <v>9</v>
      </c>
      <c r="D10" s="7" t="s">
        <v>32</v>
      </c>
      <c r="E10" s="7" t="s">
        <v>44</v>
      </c>
      <c r="F10" s="6"/>
      <c r="G10" s="7" t="s">
        <v>57</v>
      </c>
      <c r="H10" s="6"/>
      <c r="I10" s="7">
        <f t="shared" si="0"/>
        <v>0</v>
      </c>
      <c r="J10" s="7">
        <f t="shared" si="1"/>
        <v>0</v>
      </c>
      <c r="K10" s="11">
        <f t="shared" si="2"/>
        <v>0</v>
      </c>
      <c r="L10" s="7">
        <f>IF(ISBLANK(F10),0,IF(Guillaume!F10+H10+J10=Résultats!F10+H10+J10,3,IF(K10=Résultats!K10,1,0)))</f>
        <v>0</v>
      </c>
      <c r="N10" s="1" t="s">
        <v>123</v>
      </c>
      <c r="O10" s="1" t="s">
        <v>79</v>
      </c>
      <c r="P10" s="1">
        <f>IF(Résultats!N10=1,2,0)</f>
        <v>0</v>
      </c>
    </row>
    <row r="11" spans="1:20" x14ac:dyDescent="0.25">
      <c r="A11" s="2" t="s">
        <v>8</v>
      </c>
      <c r="B11" s="8" t="s">
        <v>25</v>
      </c>
      <c r="C11" s="7">
        <v>10</v>
      </c>
      <c r="D11" s="7" t="s">
        <v>32</v>
      </c>
      <c r="E11" s="7" t="s">
        <v>45</v>
      </c>
      <c r="F11" s="6"/>
      <c r="G11" s="7" t="s">
        <v>65</v>
      </c>
      <c r="H11" s="6"/>
      <c r="I11" s="7">
        <f t="shared" si="0"/>
        <v>0</v>
      </c>
      <c r="J11" s="7">
        <f t="shared" si="1"/>
        <v>0</v>
      </c>
      <c r="K11" s="11">
        <f t="shared" si="2"/>
        <v>0</v>
      </c>
      <c r="L11" s="7">
        <f>IF(ISBLANK(F11),0,IF(Guillaume!F11+H11+J11=Résultats!F11+H11+J11,3,IF(K11=Résultats!K11,1,0)))</f>
        <v>0</v>
      </c>
      <c r="N11" s="1" t="s">
        <v>124</v>
      </c>
      <c r="O11" s="1" t="s">
        <v>53</v>
      </c>
      <c r="P11" s="1">
        <f>IF(Résultats!N11=1,2,0)</f>
        <v>2</v>
      </c>
    </row>
    <row r="12" spans="1:20" x14ac:dyDescent="0.25">
      <c r="A12" s="2" t="s">
        <v>8</v>
      </c>
      <c r="B12" s="8" t="s">
        <v>22</v>
      </c>
      <c r="C12" s="7">
        <v>11</v>
      </c>
      <c r="D12" s="7" t="s">
        <v>33</v>
      </c>
      <c r="E12" s="7" t="s">
        <v>46</v>
      </c>
      <c r="F12" s="6"/>
      <c r="G12" s="7" t="s">
        <v>66</v>
      </c>
      <c r="H12" s="6"/>
      <c r="I12" s="7">
        <f t="shared" si="0"/>
        <v>0</v>
      </c>
      <c r="J12" s="7">
        <f t="shared" si="1"/>
        <v>0</v>
      </c>
      <c r="K12" s="11">
        <f t="shared" si="2"/>
        <v>0</v>
      </c>
      <c r="L12" s="7">
        <f>IF(ISBLANK(F12),0,IF(Guillaume!F12+H12+J12=Résultats!F12+H12+J12,3,IF(K12=Résultats!K12,1,0)))</f>
        <v>0</v>
      </c>
    </row>
    <row r="13" spans="1:20" x14ac:dyDescent="0.25">
      <c r="A13" s="2" t="s">
        <v>9</v>
      </c>
      <c r="B13" s="8" t="s">
        <v>19</v>
      </c>
      <c r="C13" s="7">
        <v>12</v>
      </c>
      <c r="D13" s="7" t="s">
        <v>33</v>
      </c>
      <c r="E13" s="7" t="s">
        <v>47</v>
      </c>
      <c r="F13" s="6"/>
      <c r="G13" s="7" t="s">
        <v>58</v>
      </c>
      <c r="H13" s="6"/>
      <c r="I13" s="7">
        <f t="shared" si="0"/>
        <v>0</v>
      </c>
      <c r="J13" s="7">
        <f t="shared" si="1"/>
        <v>0</v>
      </c>
      <c r="K13" s="11">
        <f t="shared" si="2"/>
        <v>0</v>
      </c>
      <c r="L13" s="7">
        <f>IF(ISBLANK(F13),0,IF(Guillaume!F13+H13+J13=Résultats!F13+H13+J13,3,IF(K13=Résultats!K13,1,0)))</f>
        <v>0</v>
      </c>
      <c r="N13" s="1" t="s">
        <v>126</v>
      </c>
      <c r="O13" s="1" t="s">
        <v>120</v>
      </c>
      <c r="P13" s="1" t="s">
        <v>93</v>
      </c>
    </row>
    <row r="14" spans="1:20" x14ac:dyDescent="0.25">
      <c r="A14" s="2" t="s">
        <v>9</v>
      </c>
      <c r="B14" s="8" t="s">
        <v>22</v>
      </c>
      <c r="C14" s="7">
        <v>13</v>
      </c>
      <c r="D14" s="7" t="s">
        <v>34</v>
      </c>
      <c r="E14" s="7" t="s">
        <v>48</v>
      </c>
      <c r="F14" s="6"/>
      <c r="G14" s="7" t="s">
        <v>67</v>
      </c>
      <c r="H14" s="6"/>
      <c r="I14" s="7">
        <f t="shared" si="0"/>
        <v>0</v>
      </c>
      <c r="J14" s="7">
        <f t="shared" si="1"/>
        <v>0</v>
      </c>
      <c r="K14" s="11">
        <f t="shared" si="2"/>
        <v>0</v>
      </c>
      <c r="L14" s="7">
        <f>IF(ISBLANK(F14),0,IF(Guillaume!F14+H14+J14=Résultats!F14+H14+J14,3,IF(K14=Résultats!K14,1,0)))</f>
        <v>0</v>
      </c>
      <c r="N14" s="1" t="s">
        <v>121</v>
      </c>
      <c r="O14" s="1" t="s">
        <v>40</v>
      </c>
      <c r="P14" s="1">
        <f>IF(Résultats!N14=1,2,0)</f>
        <v>2</v>
      </c>
    </row>
    <row r="15" spans="1:20" x14ac:dyDescent="0.25">
      <c r="A15" s="2" t="s">
        <v>9</v>
      </c>
      <c r="B15" s="8" t="s">
        <v>25</v>
      </c>
      <c r="C15" s="7">
        <v>14</v>
      </c>
      <c r="D15" s="7" t="s">
        <v>34</v>
      </c>
      <c r="E15" s="7" t="s">
        <v>49</v>
      </c>
      <c r="F15" s="6"/>
      <c r="G15" s="7" t="s">
        <v>59</v>
      </c>
      <c r="H15" s="6"/>
      <c r="I15" s="7">
        <f t="shared" si="0"/>
        <v>0</v>
      </c>
      <c r="J15" s="7">
        <f t="shared" si="1"/>
        <v>0</v>
      </c>
      <c r="K15" s="11">
        <f t="shared" si="2"/>
        <v>0</v>
      </c>
      <c r="L15" s="7">
        <f>IF(ISBLANK(F15),0,IF(Guillaume!F15+H15+J15=Résultats!F15+H15+J15,3,IF(K15=Résultats!K15,1,0)))</f>
        <v>0</v>
      </c>
      <c r="N15" s="1" t="s">
        <v>122</v>
      </c>
      <c r="O15" s="1" t="s">
        <v>54</v>
      </c>
      <c r="P15" s="1">
        <f>IF(Résultats!N17=1,2,0)</f>
        <v>2</v>
      </c>
    </row>
    <row r="16" spans="1:20" x14ac:dyDescent="0.25">
      <c r="A16" s="2" t="s">
        <v>10</v>
      </c>
      <c r="B16" s="8" t="s">
        <v>19</v>
      </c>
      <c r="C16" s="7">
        <v>15</v>
      </c>
      <c r="D16" s="7" t="s">
        <v>35</v>
      </c>
      <c r="E16" s="7" t="s">
        <v>50</v>
      </c>
      <c r="F16" s="6"/>
      <c r="G16" s="7" t="s">
        <v>74</v>
      </c>
      <c r="H16" s="6"/>
      <c r="I16" s="7">
        <f t="shared" si="0"/>
        <v>0</v>
      </c>
      <c r="J16" s="7">
        <f t="shared" si="1"/>
        <v>0</v>
      </c>
      <c r="K16" s="11">
        <f t="shared" si="2"/>
        <v>0</v>
      </c>
      <c r="L16" s="7">
        <f>IF(ISBLANK(F16),0,IF(Guillaume!F16+H16+J16=Résultats!F16+H16+J16,3,IF(K16=Résultats!K16,1,0)))</f>
        <v>0</v>
      </c>
      <c r="N16" s="1" t="s">
        <v>123</v>
      </c>
      <c r="O16" s="1" t="s">
        <v>63</v>
      </c>
      <c r="P16" s="1">
        <f>IF(Résultats!N15=1,2,0)</f>
        <v>2</v>
      </c>
    </row>
    <row r="17" spans="1:16" x14ac:dyDescent="0.25">
      <c r="A17" s="2" t="s">
        <v>10</v>
      </c>
      <c r="B17" s="8" t="s">
        <v>25</v>
      </c>
      <c r="C17" s="7">
        <v>16</v>
      </c>
      <c r="D17" s="7" t="s">
        <v>35</v>
      </c>
      <c r="E17" s="7" t="s">
        <v>51</v>
      </c>
      <c r="F17" s="6"/>
      <c r="G17" s="7" t="s">
        <v>69</v>
      </c>
      <c r="H17" s="6"/>
      <c r="I17" s="7">
        <f t="shared" si="0"/>
        <v>0</v>
      </c>
      <c r="J17" s="7">
        <f t="shared" si="1"/>
        <v>0</v>
      </c>
      <c r="K17" s="11">
        <f t="shared" si="2"/>
        <v>0</v>
      </c>
      <c r="L17" s="7">
        <f>IF(ISBLANK(F17),0,IF(Guillaume!F17+H17+J17=Résultats!F17+H17+J17,3,IF(K17=Résultats!K17,1,0)))</f>
        <v>0</v>
      </c>
      <c r="N17" s="1" t="s">
        <v>124</v>
      </c>
      <c r="O17" s="1" t="s">
        <v>41</v>
      </c>
      <c r="P17" s="14">
        <f>IF(Résultats!N16=1,2,0)</f>
        <v>2</v>
      </c>
    </row>
    <row r="18" spans="1:16" x14ac:dyDescent="0.25">
      <c r="A18" s="2" t="s">
        <v>10</v>
      </c>
      <c r="B18" s="8" t="s">
        <v>22</v>
      </c>
      <c r="C18" s="7">
        <v>17</v>
      </c>
      <c r="D18" s="7" t="s">
        <v>28</v>
      </c>
      <c r="E18" s="7" t="s">
        <v>36</v>
      </c>
      <c r="F18" s="6"/>
      <c r="G18" s="7" t="s">
        <v>37</v>
      </c>
      <c r="H18" s="6"/>
      <c r="I18" s="7">
        <f t="shared" si="0"/>
        <v>0</v>
      </c>
      <c r="J18" s="7">
        <f t="shared" si="1"/>
        <v>0</v>
      </c>
      <c r="K18" s="11">
        <f t="shared" si="2"/>
        <v>0</v>
      </c>
      <c r="L18" s="7">
        <f>IF(ISBLANK(F18),0,IF(Guillaume!F18+H18+J18=Résultats!F18+H18+J18,3,IF(K18=Résultats!K18,1,0)))</f>
        <v>0</v>
      </c>
    </row>
    <row r="19" spans="1:16" x14ac:dyDescent="0.25">
      <c r="A19" s="2" t="s">
        <v>11</v>
      </c>
      <c r="B19" s="8" t="s">
        <v>22</v>
      </c>
      <c r="C19" s="7">
        <v>18</v>
      </c>
      <c r="D19" s="7" t="s">
        <v>28</v>
      </c>
      <c r="E19" s="7" t="s">
        <v>52</v>
      </c>
      <c r="F19" s="6"/>
      <c r="G19" s="7" t="s">
        <v>61</v>
      </c>
      <c r="H19" s="6"/>
      <c r="I19" s="7">
        <f t="shared" si="0"/>
        <v>0</v>
      </c>
      <c r="J19" s="7">
        <f t="shared" si="1"/>
        <v>0</v>
      </c>
      <c r="K19" s="11">
        <f t="shared" si="2"/>
        <v>0</v>
      </c>
      <c r="L19" s="7">
        <f>IF(ISBLANK(F19),0,IF(Guillaume!F19+H19+J19=Résultats!F19+H19+J19,3,IF(K19=Résultats!K19,1,0)))</f>
        <v>0</v>
      </c>
      <c r="N19" s="1" t="s">
        <v>127</v>
      </c>
      <c r="O19" s="1" t="s">
        <v>120</v>
      </c>
      <c r="P19" s="1" t="s">
        <v>93</v>
      </c>
    </row>
    <row r="20" spans="1:16" x14ac:dyDescent="0.25">
      <c r="A20" s="2" t="s">
        <v>11</v>
      </c>
      <c r="B20" s="8" t="s">
        <v>19</v>
      </c>
      <c r="C20" s="7">
        <v>19</v>
      </c>
      <c r="D20" s="7" t="s">
        <v>29</v>
      </c>
      <c r="E20" s="7" t="s">
        <v>39</v>
      </c>
      <c r="F20" s="6"/>
      <c r="G20" s="7" t="s">
        <v>38</v>
      </c>
      <c r="H20" s="6"/>
      <c r="I20" s="7">
        <f t="shared" si="0"/>
        <v>0</v>
      </c>
      <c r="J20" s="7">
        <f t="shared" si="1"/>
        <v>0</v>
      </c>
      <c r="K20" s="11">
        <f t="shared" si="2"/>
        <v>0</v>
      </c>
      <c r="L20" s="7">
        <f>IF(ISBLANK(F20),0,IF(Guillaume!F20+H20+J20=Résultats!F20+H20+J20,3,IF(K20=Résultats!K20,1,0)))</f>
        <v>0</v>
      </c>
      <c r="N20" s="1" t="s">
        <v>121</v>
      </c>
      <c r="O20" s="1" t="s">
        <v>42</v>
      </c>
      <c r="P20" s="1">
        <f>IF(Résultats!N20=1,2,0)</f>
        <v>2</v>
      </c>
    </row>
    <row r="21" spans="1:16" x14ac:dyDescent="0.25">
      <c r="A21" s="2" t="s">
        <v>11</v>
      </c>
      <c r="B21" s="8" t="s">
        <v>25</v>
      </c>
      <c r="C21" s="7">
        <v>20</v>
      </c>
      <c r="D21" s="7" t="s">
        <v>29</v>
      </c>
      <c r="E21" s="7" t="s">
        <v>53</v>
      </c>
      <c r="F21" s="6"/>
      <c r="G21" s="7" t="s">
        <v>62</v>
      </c>
      <c r="H21" s="6"/>
      <c r="I21" s="7">
        <f t="shared" si="0"/>
        <v>0</v>
      </c>
      <c r="J21" s="7">
        <f t="shared" si="1"/>
        <v>0</v>
      </c>
      <c r="K21" s="11">
        <f t="shared" si="2"/>
        <v>0</v>
      </c>
      <c r="L21" s="7">
        <f>IF(ISBLANK(F21),0,IF(Guillaume!F21+H21+J21=Résultats!F21+H21+J21,3,IF(K21=Résultats!K21,1,0)))</f>
        <v>0</v>
      </c>
      <c r="N21" s="1" t="s">
        <v>122</v>
      </c>
      <c r="O21" s="1" t="s">
        <v>70</v>
      </c>
      <c r="P21" s="1">
        <f>IF(Résultats!N22=1,2,0)</f>
        <v>2</v>
      </c>
    </row>
    <row r="22" spans="1:16" x14ac:dyDescent="0.25">
      <c r="A22" s="2" t="s">
        <v>5</v>
      </c>
      <c r="B22" s="8" t="s">
        <v>19</v>
      </c>
      <c r="C22" s="7">
        <v>21</v>
      </c>
      <c r="D22" s="7" t="s">
        <v>30</v>
      </c>
      <c r="E22" s="7" t="s">
        <v>54</v>
      </c>
      <c r="F22" s="6"/>
      <c r="G22" s="7" t="s">
        <v>63</v>
      </c>
      <c r="H22" s="6"/>
      <c r="I22" s="7">
        <f t="shared" si="0"/>
        <v>0</v>
      </c>
      <c r="J22" s="7">
        <f t="shared" si="1"/>
        <v>0</v>
      </c>
      <c r="K22" s="11">
        <f t="shared" si="2"/>
        <v>0</v>
      </c>
      <c r="L22" s="7">
        <f>IF(ISBLANK(F22),0,IF(Guillaume!F22+H22+J22=Résultats!F22+H22+J22,3,IF(K22=Résultats!K22,1,0)))</f>
        <v>0</v>
      </c>
      <c r="N22" s="1" t="s">
        <v>123</v>
      </c>
      <c r="O22" s="1" t="s">
        <v>64</v>
      </c>
      <c r="P22" s="1">
        <f>IF(Résultats!N21=1,2,0)</f>
        <v>2</v>
      </c>
    </row>
    <row r="23" spans="1:16" x14ac:dyDescent="0.25">
      <c r="A23" s="2" t="s">
        <v>5</v>
      </c>
      <c r="B23" s="8" t="s">
        <v>22</v>
      </c>
      <c r="C23" s="7">
        <v>22</v>
      </c>
      <c r="D23" s="7" t="s">
        <v>30</v>
      </c>
      <c r="E23" s="7" t="s">
        <v>55</v>
      </c>
      <c r="F23" s="6"/>
      <c r="G23" s="7" t="s">
        <v>41</v>
      </c>
      <c r="H23" s="6"/>
      <c r="I23" s="7">
        <f t="shared" si="0"/>
        <v>0</v>
      </c>
      <c r="J23" s="7">
        <f t="shared" si="1"/>
        <v>0</v>
      </c>
      <c r="K23" s="11">
        <f t="shared" si="2"/>
        <v>0</v>
      </c>
      <c r="L23" s="7">
        <f>IF(ISBLANK(F23),0,IF(Guillaume!F23+H23+J23=Résultats!F23+H23+J23,6,IF(K23=Résultats!K23,2,0)))</f>
        <v>0</v>
      </c>
      <c r="N23" s="1" t="s">
        <v>124</v>
      </c>
      <c r="O23" s="1" t="s">
        <v>73</v>
      </c>
      <c r="P23" s="1">
        <f>IF(Résultats!N23=1,2,0)</f>
        <v>2</v>
      </c>
    </row>
    <row r="24" spans="1:16" x14ac:dyDescent="0.25">
      <c r="A24" s="2" t="s">
        <v>5</v>
      </c>
      <c r="B24" s="8" t="s">
        <v>25</v>
      </c>
      <c r="C24" s="7">
        <v>23</v>
      </c>
      <c r="D24" s="7" t="s">
        <v>31</v>
      </c>
      <c r="E24" s="7" t="s">
        <v>42</v>
      </c>
      <c r="F24" s="6"/>
      <c r="G24" s="7" t="s">
        <v>70</v>
      </c>
      <c r="H24" s="6"/>
      <c r="I24" s="7">
        <f t="shared" si="0"/>
        <v>0</v>
      </c>
      <c r="J24" s="7">
        <f t="shared" si="1"/>
        <v>0</v>
      </c>
      <c r="K24" s="11">
        <f t="shared" si="2"/>
        <v>0</v>
      </c>
      <c r="L24" s="7">
        <f>IF(ISBLANK(F24),0,IF(Guillaume!F24+H24+J24=Résultats!F24+H24+J24,3,IF(K24=Résultats!K24,1,0)))</f>
        <v>0</v>
      </c>
    </row>
    <row r="25" spans="1:16" x14ac:dyDescent="0.25">
      <c r="A25" s="2" t="s">
        <v>12</v>
      </c>
      <c r="B25" s="8" t="s">
        <v>22</v>
      </c>
      <c r="C25" s="7">
        <v>24</v>
      </c>
      <c r="D25" s="7" t="s">
        <v>31</v>
      </c>
      <c r="E25" s="7" t="s">
        <v>56</v>
      </c>
      <c r="F25" s="6"/>
      <c r="G25" s="7" t="s">
        <v>64</v>
      </c>
      <c r="H25" s="6"/>
      <c r="I25" s="7">
        <f t="shared" si="0"/>
        <v>0</v>
      </c>
      <c r="J25" s="7">
        <f t="shared" si="1"/>
        <v>0</v>
      </c>
      <c r="K25" s="11">
        <f t="shared" si="2"/>
        <v>0</v>
      </c>
      <c r="L25" s="7">
        <f>IF(ISBLANK(F25),0,IF(Guillaume!F25+H25+J25=Résultats!F25+H25+J25,3,IF(K25=Résultats!K25,1,0)))</f>
        <v>0</v>
      </c>
      <c r="N25" s="1" t="s">
        <v>129</v>
      </c>
      <c r="O25" s="1" t="s">
        <v>120</v>
      </c>
      <c r="P25" s="1" t="s">
        <v>93</v>
      </c>
    </row>
    <row r="26" spans="1:16" x14ac:dyDescent="0.25">
      <c r="A26" s="2" t="s">
        <v>12</v>
      </c>
      <c r="B26" s="8" t="s">
        <v>19</v>
      </c>
      <c r="C26" s="7">
        <v>25</v>
      </c>
      <c r="D26" s="7" t="s">
        <v>32</v>
      </c>
      <c r="E26" s="7" t="s">
        <v>45</v>
      </c>
      <c r="F26" s="6"/>
      <c r="G26" s="7" t="s">
        <v>44</v>
      </c>
      <c r="H26" s="6"/>
      <c r="I26" s="7">
        <f t="shared" si="0"/>
        <v>0</v>
      </c>
      <c r="J26" s="7">
        <f t="shared" si="1"/>
        <v>0</v>
      </c>
      <c r="K26" s="11">
        <f t="shared" si="2"/>
        <v>0</v>
      </c>
      <c r="L26" s="7">
        <f>IF(ISBLANK(F26),0,IF(Guillaume!F26+H26+J26=Résultats!F26+H26+J26,3,IF(K26=Résultats!K26,1,0)))</f>
        <v>0</v>
      </c>
      <c r="N26" s="1" t="s">
        <v>121</v>
      </c>
      <c r="O26" s="1" t="s">
        <v>80</v>
      </c>
      <c r="P26" s="1">
        <f>IF(Résultats!N26=1,2,0)</f>
        <v>2</v>
      </c>
    </row>
    <row r="27" spans="1:16" x14ac:dyDescent="0.25">
      <c r="A27" s="2" t="s">
        <v>12</v>
      </c>
      <c r="B27" s="8" t="s">
        <v>25</v>
      </c>
      <c r="C27" s="7">
        <v>26</v>
      </c>
      <c r="D27" s="7" t="s">
        <v>32</v>
      </c>
      <c r="E27" s="7" t="s">
        <v>57</v>
      </c>
      <c r="F27" s="6"/>
      <c r="G27" s="7" t="s">
        <v>65</v>
      </c>
      <c r="H27" s="6"/>
      <c r="I27" s="7">
        <f t="shared" si="0"/>
        <v>0</v>
      </c>
      <c r="J27" s="7">
        <f t="shared" si="1"/>
        <v>0</v>
      </c>
      <c r="K27" s="11">
        <f t="shared" si="2"/>
        <v>0</v>
      </c>
      <c r="L27" s="7">
        <f>IF(ISBLANK(F27),0,IF(Guillaume!F27+H27+J27=Résultats!F27+H27+J27,3,IF(K27=Résultats!K27,1,0)))</f>
        <v>0</v>
      </c>
      <c r="N27" s="1" t="s">
        <v>122</v>
      </c>
      <c r="O27" s="1" t="s">
        <v>65</v>
      </c>
      <c r="P27" s="1">
        <f>IF(Résultats!N27=1,2,0)</f>
        <v>2</v>
      </c>
    </row>
    <row r="28" spans="1:16" x14ac:dyDescent="0.25">
      <c r="A28" s="2" t="s">
        <v>13</v>
      </c>
      <c r="B28" s="8" t="s">
        <v>25</v>
      </c>
      <c r="C28" s="7">
        <v>27</v>
      </c>
      <c r="D28" s="7" t="s">
        <v>33</v>
      </c>
      <c r="E28" s="7" t="s">
        <v>58</v>
      </c>
      <c r="F28" s="6"/>
      <c r="G28" s="7" t="s">
        <v>66</v>
      </c>
      <c r="H28" s="6"/>
      <c r="I28" s="7">
        <f t="shared" si="0"/>
        <v>0</v>
      </c>
      <c r="J28" s="7">
        <f t="shared" si="1"/>
        <v>0</v>
      </c>
      <c r="K28" s="11">
        <f t="shared" si="2"/>
        <v>0</v>
      </c>
      <c r="L28" s="7">
        <f>IF(ISBLANK(F28),0,IF(Guillaume!F28+H28+J28=Résultats!F28+H28+J28,3,IF(K28=Résultats!K28,1,0)))</f>
        <v>0</v>
      </c>
      <c r="N28" s="1" t="s">
        <v>123</v>
      </c>
      <c r="O28" s="1" t="s">
        <v>44</v>
      </c>
      <c r="P28" s="1">
        <f>IF(Résultats!N28=1,2,0)</f>
        <v>2</v>
      </c>
    </row>
    <row r="29" spans="1:16" x14ac:dyDescent="0.25">
      <c r="A29" s="2" t="s">
        <v>13</v>
      </c>
      <c r="B29" s="8" t="s">
        <v>22</v>
      </c>
      <c r="C29" s="7">
        <v>28</v>
      </c>
      <c r="D29" s="7" t="s">
        <v>33</v>
      </c>
      <c r="E29" s="7" t="s">
        <v>46</v>
      </c>
      <c r="F29" s="6"/>
      <c r="G29" s="7" t="s">
        <v>47</v>
      </c>
      <c r="H29" s="6"/>
      <c r="I29" s="7">
        <f t="shared" si="0"/>
        <v>0</v>
      </c>
      <c r="J29" s="7">
        <f t="shared" si="1"/>
        <v>0</v>
      </c>
      <c r="K29" s="11">
        <f t="shared" si="2"/>
        <v>0</v>
      </c>
      <c r="L29" s="7">
        <f>IF(ISBLANK(F29),0,IF(Guillaume!F29+H29+J29=Résultats!F29+H29+J29,3,IF(K29=Résultats!K29,1,0)))</f>
        <v>0</v>
      </c>
      <c r="N29" s="1" t="s">
        <v>124</v>
      </c>
      <c r="O29" s="1" t="s">
        <v>57</v>
      </c>
      <c r="P29" s="1">
        <f>IF(Résultats!N29=1,2,0)</f>
        <v>2</v>
      </c>
    </row>
    <row r="30" spans="1:16" x14ac:dyDescent="0.25">
      <c r="A30" s="2" t="s">
        <v>13</v>
      </c>
      <c r="B30" s="8" t="s">
        <v>19</v>
      </c>
      <c r="C30" s="7">
        <v>29</v>
      </c>
      <c r="D30" s="7" t="s">
        <v>34</v>
      </c>
      <c r="E30" s="7" t="s">
        <v>48</v>
      </c>
      <c r="F30" s="6"/>
      <c r="G30" s="7" t="s">
        <v>71</v>
      </c>
      <c r="H30" s="6"/>
      <c r="I30" s="7">
        <f t="shared" si="0"/>
        <v>0</v>
      </c>
      <c r="J30" s="7">
        <f t="shared" si="1"/>
        <v>0</v>
      </c>
      <c r="K30" s="11">
        <f t="shared" si="2"/>
        <v>0</v>
      </c>
      <c r="L30" s="7">
        <f>IF(ISBLANK(F30),0,IF(Guillaume!F30+H30+J30=Résultats!F30+H30+J30,3,IF(K30=Résultats!K30,1,0)))</f>
        <v>0</v>
      </c>
    </row>
    <row r="31" spans="1:16" x14ac:dyDescent="0.25">
      <c r="A31" s="2" t="s">
        <v>14</v>
      </c>
      <c r="B31" s="8" t="s">
        <v>19</v>
      </c>
      <c r="C31" s="7">
        <v>30</v>
      </c>
      <c r="D31" s="7" t="s">
        <v>34</v>
      </c>
      <c r="E31" s="7" t="s">
        <v>59</v>
      </c>
      <c r="F31" s="6"/>
      <c r="G31" s="7" t="s">
        <v>67</v>
      </c>
      <c r="H31" s="6"/>
      <c r="I31" s="7">
        <f t="shared" si="0"/>
        <v>0</v>
      </c>
      <c r="J31" s="7">
        <f t="shared" si="1"/>
        <v>0</v>
      </c>
      <c r="K31" s="11">
        <f t="shared" si="2"/>
        <v>0</v>
      </c>
      <c r="L31" s="7">
        <f>IF(ISBLANK(F31),0,IF(Guillaume!F31+H31+J31=Résultats!F31+H31+J31,3,IF(K31=Résultats!K31,1,0)))</f>
        <v>0</v>
      </c>
      <c r="N31" s="1" t="s">
        <v>128</v>
      </c>
      <c r="O31" s="1" t="s">
        <v>120</v>
      </c>
      <c r="P31" s="1" t="s">
        <v>93</v>
      </c>
    </row>
    <row r="32" spans="1:16" x14ac:dyDescent="0.25">
      <c r="A32" s="2" t="s">
        <v>14</v>
      </c>
      <c r="B32" s="8" t="s">
        <v>22</v>
      </c>
      <c r="C32" s="7">
        <v>31</v>
      </c>
      <c r="D32" s="7" t="s">
        <v>35</v>
      </c>
      <c r="E32" s="7" t="s">
        <v>60</v>
      </c>
      <c r="F32" s="6"/>
      <c r="G32" s="7" t="s">
        <v>69</v>
      </c>
      <c r="H32" s="6"/>
      <c r="I32" s="7">
        <f t="shared" si="0"/>
        <v>0</v>
      </c>
      <c r="J32" s="7">
        <f t="shared" si="1"/>
        <v>0</v>
      </c>
      <c r="K32" s="11">
        <f t="shared" si="2"/>
        <v>0</v>
      </c>
      <c r="L32" s="7">
        <f>IF(ISBLANK(F32),0,IF(Guillaume!F32+H32+J32=Résultats!F32+H32+J32,3,IF(K32=Résultats!K32,1,0)))</f>
        <v>0</v>
      </c>
      <c r="N32" s="1" t="s">
        <v>121</v>
      </c>
      <c r="O32" s="1" t="s">
        <v>46</v>
      </c>
      <c r="P32" s="1">
        <f>IF(Résultats!N32=1,2,0)</f>
        <v>2</v>
      </c>
    </row>
    <row r="33" spans="1:16" x14ac:dyDescent="0.25">
      <c r="A33" s="2" t="s">
        <v>14</v>
      </c>
      <c r="B33" s="8" t="s">
        <v>25</v>
      </c>
      <c r="C33" s="7">
        <v>32</v>
      </c>
      <c r="D33" s="7" t="s">
        <v>35</v>
      </c>
      <c r="E33" s="7" t="s">
        <v>51</v>
      </c>
      <c r="F33" s="6"/>
      <c r="G33" s="7" t="s">
        <v>50</v>
      </c>
      <c r="H33" s="6"/>
      <c r="I33" s="7">
        <f t="shared" si="0"/>
        <v>0</v>
      </c>
      <c r="J33" s="7">
        <f t="shared" si="1"/>
        <v>0</v>
      </c>
      <c r="K33" s="11">
        <f t="shared" si="2"/>
        <v>0</v>
      </c>
      <c r="L33" s="7">
        <f>IF(ISBLANK(F33),0,IF(Guillaume!F33+H33+J33=Résultats!F33+H33+J33,3,IF(K33=Résultats!K33,1,0)))</f>
        <v>0</v>
      </c>
      <c r="N33" s="1" t="s">
        <v>122</v>
      </c>
      <c r="O33" s="1" t="s">
        <v>47</v>
      </c>
      <c r="P33" s="1">
        <f>IF(Résultats!N34=1,2,0)</f>
        <v>2</v>
      </c>
    </row>
    <row r="34" spans="1:16" x14ac:dyDescent="0.25">
      <c r="A34" s="2" t="s">
        <v>15</v>
      </c>
      <c r="B34" s="8" t="s">
        <v>21</v>
      </c>
      <c r="C34" s="7">
        <v>33</v>
      </c>
      <c r="D34" s="7" t="s">
        <v>28</v>
      </c>
      <c r="E34" s="7" t="s">
        <v>52</v>
      </c>
      <c r="F34" s="6"/>
      <c r="G34" s="7" t="s">
        <v>36</v>
      </c>
      <c r="H34" s="6"/>
      <c r="I34" s="7">
        <f t="shared" si="0"/>
        <v>0</v>
      </c>
      <c r="J34" s="7">
        <f t="shared" si="1"/>
        <v>0</v>
      </c>
      <c r="K34" s="11">
        <f t="shared" si="2"/>
        <v>0</v>
      </c>
      <c r="L34" s="7">
        <f>IF(ISBLANK(F34),0,IF(Guillaume!F34+H34+J34=Résultats!F34+H34+J34,3,IF(K34=Résultats!K34,1,0)))</f>
        <v>0</v>
      </c>
      <c r="N34" s="1" t="s">
        <v>123</v>
      </c>
      <c r="O34" s="1" t="s">
        <v>66</v>
      </c>
      <c r="P34" s="1">
        <f>IF(Résultats!N33=1,2,0)</f>
        <v>2</v>
      </c>
    </row>
    <row r="35" spans="1:16" x14ac:dyDescent="0.25">
      <c r="A35" s="2" t="s">
        <v>15</v>
      </c>
      <c r="B35" s="8" t="s">
        <v>21</v>
      </c>
      <c r="C35" s="7">
        <v>34</v>
      </c>
      <c r="D35" s="7" t="s">
        <v>28</v>
      </c>
      <c r="E35" s="7" t="s">
        <v>61</v>
      </c>
      <c r="F35" s="6"/>
      <c r="G35" s="7" t="s">
        <v>37</v>
      </c>
      <c r="H35" s="6"/>
      <c r="I35" s="7">
        <f t="shared" si="0"/>
        <v>0</v>
      </c>
      <c r="J35" s="7">
        <f t="shared" si="1"/>
        <v>0</v>
      </c>
      <c r="K35" s="11">
        <f t="shared" si="2"/>
        <v>0</v>
      </c>
      <c r="L35" s="7">
        <f>IF(ISBLANK(F35),0,IF(Guillaume!F35+H35+J35=Résultats!F35+H35+J35,3,IF(K35=Résultats!K35,1,0)))</f>
        <v>0</v>
      </c>
      <c r="N35" s="1" t="s">
        <v>124</v>
      </c>
      <c r="O35" s="1" t="s">
        <v>81</v>
      </c>
      <c r="P35" s="1">
        <f>IF(Résultats!N35=1,2,0)</f>
        <v>2</v>
      </c>
    </row>
    <row r="36" spans="1:16" x14ac:dyDescent="0.25">
      <c r="A36" s="2" t="s">
        <v>15</v>
      </c>
      <c r="B36" s="8" t="s">
        <v>25</v>
      </c>
      <c r="C36" s="7">
        <v>35</v>
      </c>
      <c r="D36" s="7" t="s">
        <v>29</v>
      </c>
      <c r="E36" s="7" t="s">
        <v>53</v>
      </c>
      <c r="F36" s="6"/>
      <c r="G36" s="7" t="s">
        <v>39</v>
      </c>
      <c r="H36" s="6"/>
      <c r="I36" s="7">
        <f t="shared" si="0"/>
        <v>0</v>
      </c>
      <c r="J36" s="7">
        <f t="shared" si="1"/>
        <v>0</v>
      </c>
      <c r="K36" s="11">
        <f t="shared" si="2"/>
        <v>0</v>
      </c>
      <c r="L36" s="7">
        <f>IF(ISBLANK(F36),0,IF(Guillaume!F36+H36+J36=Résultats!F36+H36+J36,3,IF(K36=Résultats!K36,1,0)))</f>
        <v>0</v>
      </c>
    </row>
    <row r="37" spans="1:16" x14ac:dyDescent="0.25">
      <c r="A37" s="2" t="s">
        <v>15</v>
      </c>
      <c r="B37" s="8" t="s">
        <v>25</v>
      </c>
      <c r="C37" s="7">
        <v>36</v>
      </c>
      <c r="D37" s="7" t="s">
        <v>29</v>
      </c>
      <c r="E37" s="7" t="s">
        <v>62</v>
      </c>
      <c r="F37" s="6"/>
      <c r="G37" s="7" t="s">
        <v>38</v>
      </c>
      <c r="H37" s="6"/>
      <c r="I37" s="7">
        <f t="shared" si="0"/>
        <v>0</v>
      </c>
      <c r="J37" s="7">
        <f t="shared" si="1"/>
        <v>0</v>
      </c>
      <c r="K37" s="11">
        <f t="shared" si="2"/>
        <v>0</v>
      </c>
      <c r="L37" s="7">
        <f>IF(ISBLANK(F37),0,IF(Guillaume!F37+H37+J37=Résultats!F37+H37+J37,3,IF(K37=Résultats!K37,1,0)))</f>
        <v>0</v>
      </c>
      <c r="N37" s="1" t="s">
        <v>130</v>
      </c>
      <c r="O37" s="1" t="s">
        <v>120</v>
      </c>
      <c r="P37" s="1" t="s">
        <v>93</v>
      </c>
    </row>
    <row r="38" spans="1:16" x14ac:dyDescent="0.25">
      <c r="A38" s="2" t="s">
        <v>16</v>
      </c>
      <c r="B38" s="8" t="s">
        <v>21</v>
      </c>
      <c r="C38" s="7">
        <v>37</v>
      </c>
      <c r="D38" s="7" t="s">
        <v>30</v>
      </c>
      <c r="E38" s="7" t="s">
        <v>54</v>
      </c>
      <c r="F38" s="6"/>
      <c r="G38" s="7" t="s">
        <v>40</v>
      </c>
      <c r="H38" s="6"/>
      <c r="I38" s="7">
        <f t="shared" si="0"/>
        <v>0</v>
      </c>
      <c r="J38" s="7">
        <f t="shared" si="1"/>
        <v>0</v>
      </c>
      <c r="K38" s="11">
        <f t="shared" si="2"/>
        <v>0</v>
      </c>
      <c r="L38" s="7">
        <f>IF(ISBLANK(F38),0,IF(Guillaume!F38+H38+J38=Résultats!F38+H38+J38,6,IF(K38=Résultats!K38,2,0)))</f>
        <v>0</v>
      </c>
      <c r="N38" s="1" t="s">
        <v>121</v>
      </c>
      <c r="O38" s="1" t="s">
        <v>82</v>
      </c>
      <c r="P38" s="1">
        <f>IF(Résultats!N38=1,2,0)</f>
        <v>2</v>
      </c>
    </row>
    <row r="39" spans="1:16" x14ac:dyDescent="0.25">
      <c r="A39" s="2" t="s">
        <v>16</v>
      </c>
      <c r="B39" s="8" t="s">
        <v>21</v>
      </c>
      <c r="C39" s="7">
        <v>38</v>
      </c>
      <c r="D39" s="7" t="s">
        <v>30</v>
      </c>
      <c r="E39" s="7" t="s">
        <v>63</v>
      </c>
      <c r="F39" s="6"/>
      <c r="G39" s="7" t="s">
        <v>41</v>
      </c>
      <c r="H39" s="6"/>
      <c r="I39" s="7">
        <f t="shared" si="0"/>
        <v>0</v>
      </c>
      <c r="J39" s="7">
        <f t="shared" si="1"/>
        <v>0</v>
      </c>
      <c r="K39" s="11">
        <f t="shared" si="2"/>
        <v>0</v>
      </c>
      <c r="L39" s="7">
        <f>IF(ISBLANK(F39),0,IF(Guillaume!F39+H39+J39=Résultats!F39+H39+J39,3,IF(K39=Résultats!K39,1,0)))</f>
        <v>0</v>
      </c>
      <c r="N39" s="1" t="s">
        <v>122</v>
      </c>
      <c r="O39" s="1" t="s">
        <v>59</v>
      </c>
      <c r="P39" s="1">
        <f>IF(Résultats!N41=1,2,0)</f>
        <v>2</v>
      </c>
    </row>
    <row r="40" spans="1:16" x14ac:dyDescent="0.25">
      <c r="A40" s="2" t="s">
        <v>16</v>
      </c>
      <c r="B40" s="8" t="s">
        <v>25</v>
      </c>
      <c r="C40" s="7">
        <v>39</v>
      </c>
      <c r="D40" s="7" t="s">
        <v>31</v>
      </c>
      <c r="E40" s="7" t="s">
        <v>56</v>
      </c>
      <c r="F40" s="6"/>
      <c r="G40" s="7" t="s">
        <v>42</v>
      </c>
      <c r="H40" s="6"/>
      <c r="I40" s="7">
        <f t="shared" si="0"/>
        <v>0</v>
      </c>
      <c r="J40" s="7">
        <f t="shared" si="1"/>
        <v>0</v>
      </c>
      <c r="K40" s="11">
        <f t="shared" si="2"/>
        <v>0</v>
      </c>
      <c r="L40" s="7">
        <f>IF(ISBLANK(F40),0,IF(Guillaume!F40+H40+J40=Résultats!F40+H40+J40,3,IF(K40=Résultats!K40,1,0)))</f>
        <v>0</v>
      </c>
      <c r="N40" s="1" t="s">
        <v>123</v>
      </c>
      <c r="O40" s="1" t="s">
        <v>49</v>
      </c>
      <c r="P40" s="1">
        <f>IF(Résultats!N40=1,2,0)</f>
        <v>2</v>
      </c>
    </row>
    <row r="41" spans="1:16" x14ac:dyDescent="0.25">
      <c r="A41" s="2" t="s">
        <v>16</v>
      </c>
      <c r="B41" s="8" t="s">
        <v>25</v>
      </c>
      <c r="C41" s="7">
        <v>40</v>
      </c>
      <c r="D41" s="7" t="s">
        <v>31</v>
      </c>
      <c r="E41" s="7" t="s">
        <v>64</v>
      </c>
      <c r="F41" s="6"/>
      <c r="G41" s="7" t="s">
        <v>70</v>
      </c>
      <c r="H41" s="6"/>
      <c r="I41" s="7">
        <f t="shared" si="0"/>
        <v>0</v>
      </c>
      <c r="J41" s="7">
        <f t="shared" si="1"/>
        <v>0</v>
      </c>
      <c r="K41" s="11">
        <f t="shared" si="2"/>
        <v>0</v>
      </c>
      <c r="L41" s="7">
        <f>IF(ISBLANK(F41),0,IF(Guillaume!F41+H41+J41=Résultats!F41+H41+J41,3,IF(K41=Résultats!K41,1,0)))</f>
        <v>0</v>
      </c>
      <c r="N41" s="1" t="s">
        <v>124</v>
      </c>
      <c r="O41" s="1" t="s">
        <v>67</v>
      </c>
      <c r="P41" s="1">
        <f>IF(Résultats!N39=1,2,0)</f>
        <v>2</v>
      </c>
    </row>
    <row r="42" spans="1:16" x14ac:dyDescent="0.25">
      <c r="A42" s="2" t="s">
        <v>17</v>
      </c>
      <c r="B42" s="8" t="s">
        <v>25</v>
      </c>
      <c r="C42" s="7">
        <v>41</v>
      </c>
      <c r="D42" s="7" t="s">
        <v>32</v>
      </c>
      <c r="E42" s="7" t="s">
        <v>57</v>
      </c>
      <c r="F42" s="6"/>
      <c r="G42" s="7" t="s">
        <v>45</v>
      </c>
      <c r="H42" s="6"/>
      <c r="I42" s="7">
        <f t="shared" si="0"/>
        <v>0</v>
      </c>
      <c r="J42" s="7">
        <f t="shared" si="1"/>
        <v>0</v>
      </c>
      <c r="K42" s="11">
        <f t="shared" si="2"/>
        <v>0</v>
      </c>
      <c r="L42" s="7">
        <f>IF(ISBLANK(F42),0,IF(Guillaume!F42+H42+J42=Résultats!F42+H42+J42,3,IF(K42=Résultats!K42,1,0)))</f>
        <v>0</v>
      </c>
    </row>
    <row r="43" spans="1:16" x14ac:dyDescent="0.25">
      <c r="A43" s="2" t="s">
        <v>17</v>
      </c>
      <c r="B43" s="8" t="s">
        <v>25</v>
      </c>
      <c r="C43" s="7">
        <v>42</v>
      </c>
      <c r="D43" s="7" t="s">
        <v>32</v>
      </c>
      <c r="E43" s="7" t="s">
        <v>65</v>
      </c>
      <c r="F43" s="6"/>
      <c r="G43" s="7" t="s">
        <v>44</v>
      </c>
      <c r="H43" s="6"/>
      <c r="I43" s="7">
        <f t="shared" si="0"/>
        <v>0</v>
      </c>
      <c r="J43" s="7">
        <f t="shared" si="1"/>
        <v>0</v>
      </c>
      <c r="K43" s="11">
        <f t="shared" si="2"/>
        <v>0</v>
      </c>
      <c r="L43" s="7">
        <f>IF(ISBLANK(F43),0,IF(Guillaume!F43+H43+J43=Résultats!F43+H43+J43,3,IF(K43=Résultats!K43,1,0)))</f>
        <v>0</v>
      </c>
      <c r="N43" s="1" t="s">
        <v>131</v>
      </c>
      <c r="O43" s="1" t="s">
        <v>120</v>
      </c>
      <c r="P43" s="1" t="s">
        <v>93</v>
      </c>
    </row>
    <row r="44" spans="1:16" x14ac:dyDescent="0.25">
      <c r="A44" s="2" t="s">
        <v>17</v>
      </c>
      <c r="B44" s="8" t="s">
        <v>21</v>
      </c>
      <c r="C44" s="7">
        <v>43</v>
      </c>
      <c r="D44" s="7" t="s">
        <v>33</v>
      </c>
      <c r="E44" s="7" t="s">
        <v>66</v>
      </c>
      <c r="F44" s="6"/>
      <c r="G44" s="7" t="s">
        <v>47</v>
      </c>
      <c r="H44" s="6"/>
      <c r="I44" s="7">
        <f t="shared" si="0"/>
        <v>0</v>
      </c>
      <c r="J44" s="7">
        <f t="shared" si="1"/>
        <v>0</v>
      </c>
      <c r="K44" s="11">
        <f t="shared" si="2"/>
        <v>0</v>
      </c>
      <c r="L44" s="7">
        <f>IF(ISBLANK(F44),0,IF(Guillaume!F44+H44+J44=Résultats!F44+H44+J44,3,IF(K44=Résultats!K44,1,0)))</f>
        <v>0</v>
      </c>
      <c r="N44" s="1" t="s">
        <v>121</v>
      </c>
      <c r="O44" s="1" t="s">
        <v>50</v>
      </c>
      <c r="P44" s="1">
        <f>IF(Résultats!N46=1,2,0)</f>
        <v>2</v>
      </c>
    </row>
    <row r="45" spans="1:16" x14ac:dyDescent="0.25">
      <c r="A45" s="2" t="s">
        <v>17</v>
      </c>
      <c r="B45" s="8" t="s">
        <v>21</v>
      </c>
      <c r="C45" s="7">
        <v>44</v>
      </c>
      <c r="D45" s="7" t="s">
        <v>33</v>
      </c>
      <c r="E45" s="7" t="s">
        <v>58</v>
      </c>
      <c r="F45" s="6"/>
      <c r="G45" s="7" t="s">
        <v>46</v>
      </c>
      <c r="H45" s="6"/>
      <c r="I45" s="7">
        <f t="shared" si="0"/>
        <v>0</v>
      </c>
      <c r="J45" s="7">
        <f t="shared" si="1"/>
        <v>0</v>
      </c>
      <c r="K45" s="11">
        <f t="shared" si="2"/>
        <v>0</v>
      </c>
      <c r="L45" s="7">
        <f>IF(ISBLANK(F45),0,IF(Guillaume!F45+H45+J45=Résultats!F45+H45+J45,3,IF(K45=Résultats!K45,1,0)))</f>
        <v>0</v>
      </c>
      <c r="N45" s="1" t="s">
        <v>122</v>
      </c>
      <c r="O45" s="1" t="s">
        <v>69</v>
      </c>
      <c r="P45" s="1">
        <f>IF(Résultats!N45=1,2,0)</f>
        <v>2</v>
      </c>
    </row>
    <row r="46" spans="1:16" x14ac:dyDescent="0.25">
      <c r="A46" s="2" t="s">
        <v>18</v>
      </c>
      <c r="B46" s="8" t="s">
        <v>25</v>
      </c>
      <c r="C46" s="7">
        <v>45</v>
      </c>
      <c r="D46" s="7" t="s">
        <v>34</v>
      </c>
      <c r="E46" s="7" t="s">
        <v>67</v>
      </c>
      <c r="F46" s="6"/>
      <c r="G46" s="7" t="s">
        <v>71</v>
      </c>
      <c r="H46" s="6"/>
      <c r="I46" s="7">
        <f t="shared" si="0"/>
        <v>0</v>
      </c>
      <c r="J46" s="7">
        <f t="shared" si="1"/>
        <v>0</v>
      </c>
      <c r="K46" s="11">
        <f t="shared" si="2"/>
        <v>0</v>
      </c>
      <c r="L46" s="7">
        <f>IF(ISBLANK(F46),0,IF(Guillaume!F46+H46+J46=Résultats!F46+H46+J46,3,IF(K46=Résultats!K46,1,0)))</f>
        <v>0</v>
      </c>
      <c r="N46" s="1" t="s">
        <v>123</v>
      </c>
      <c r="O46" s="1" t="s">
        <v>72</v>
      </c>
      <c r="P46" s="1">
        <f>IF(Résultats!N44=1,2,0)</f>
        <v>2</v>
      </c>
    </row>
    <row r="47" spans="1:16" x14ac:dyDescent="0.25">
      <c r="A47" s="2" t="s">
        <v>18</v>
      </c>
      <c r="B47" s="8" t="s">
        <v>25</v>
      </c>
      <c r="C47" s="7">
        <v>46</v>
      </c>
      <c r="D47" s="7" t="s">
        <v>34</v>
      </c>
      <c r="E47" s="7" t="s">
        <v>59</v>
      </c>
      <c r="F47" s="6"/>
      <c r="G47" s="7" t="s">
        <v>48</v>
      </c>
      <c r="H47" s="6"/>
      <c r="I47" s="7">
        <f t="shared" si="0"/>
        <v>0</v>
      </c>
      <c r="J47" s="7">
        <f t="shared" si="1"/>
        <v>0</v>
      </c>
      <c r="K47" s="11">
        <f t="shared" si="2"/>
        <v>0</v>
      </c>
      <c r="L47" s="7">
        <f>IF(ISBLANK(F47),0,IF(Guillaume!F47+H47+J47=Résultats!F47+H47+J47,3,IF(K47=Résultats!K47,1,0)))</f>
        <v>0</v>
      </c>
      <c r="N47" s="1" t="s">
        <v>124</v>
      </c>
      <c r="O47" s="1" t="s">
        <v>74</v>
      </c>
      <c r="P47" s="1">
        <f>IF(Résultats!N47=1,2,0)</f>
        <v>2</v>
      </c>
    </row>
    <row r="48" spans="1:16" ht="15.75" thickBot="1" x14ac:dyDescent="0.3">
      <c r="A48" s="2" t="s">
        <v>18</v>
      </c>
      <c r="B48" s="8" t="s">
        <v>21</v>
      </c>
      <c r="C48" s="7">
        <v>47</v>
      </c>
      <c r="D48" s="7" t="s">
        <v>35</v>
      </c>
      <c r="E48" s="7" t="s">
        <v>68</v>
      </c>
      <c r="F48" s="6"/>
      <c r="G48" s="7" t="s">
        <v>72</v>
      </c>
      <c r="H48" s="6"/>
      <c r="I48" s="7">
        <f t="shared" si="0"/>
        <v>0</v>
      </c>
      <c r="J48" s="7">
        <f t="shared" si="1"/>
        <v>0</v>
      </c>
      <c r="K48" s="11">
        <f t="shared" si="2"/>
        <v>0</v>
      </c>
      <c r="L48" s="7">
        <f>IF(ISBLANK(F48),0,IF(Guillaume!F48+H48+J48=Résultats!F48+H48+J48,3,IF(K48=Résultats!K48,1,0)))</f>
        <v>0</v>
      </c>
    </row>
    <row r="49" spans="1:20" ht="16.5" thickTop="1" thickBot="1" x14ac:dyDescent="0.3">
      <c r="A49" s="2" t="s">
        <v>18</v>
      </c>
      <c r="B49" s="12" t="s">
        <v>21</v>
      </c>
      <c r="C49" s="13">
        <v>48</v>
      </c>
      <c r="D49" s="13" t="s">
        <v>35</v>
      </c>
      <c r="E49" s="13" t="s">
        <v>69</v>
      </c>
      <c r="F49" s="6"/>
      <c r="G49" s="13" t="s">
        <v>50</v>
      </c>
      <c r="H49" s="6"/>
      <c r="I49" s="7">
        <f t="shared" si="0"/>
        <v>0</v>
      </c>
      <c r="J49" s="7">
        <f t="shared" si="1"/>
        <v>0</v>
      </c>
      <c r="K49" s="11">
        <f t="shared" si="2"/>
        <v>0</v>
      </c>
      <c r="L49" s="7">
        <f>IF(ISBLANK(F49),0,IF(Guillaume!F49+H49+J49=Résultats!F49+H49+J49,3,IF(K49=Résultats!K49,1,0)))</f>
        <v>0</v>
      </c>
      <c r="N49" s="15" t="s">
        <v>132</v>
      </c>
      <c r="O49" s="16"/>
      <c r="P49" s="17"/>
      <c r="R49" s="15" t="s">
        <v>143</v>
      </c>
      <c r="S49" s="16"/>
      <c r="T49" s="17"/>
    </row>
    <row r="50" spans="1:20" ht="16.5" thickTop="1" thickBot="1" x14ac:dyDescent="0.3">
      <c r="A50" s="18" t="s">
        <v>108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0" ht="16.5" thickTop="1" thickBot="1" x14ac:dyDescent="0.3">
      <c r="A51" s="1" t="s">
        <v>94</v>
      </c>
      <c r="B51" s="1" t="s">
        <v>98</v>
      </c>
      <c r="C51" s="1">
        <v>1</v>
      </c>
      <c r="D51" s="1" t="s">
        <v>100</v>
      </c>
      <c r="E51" s="1"/>
      <c r="F51" s="10"/>
      <c r="G51" s="1"/>
      <c r="H51" s="10"/>
      <c r="I51" s="1">
        <f t="shared" ref="I51:I58" si="3">IF(F51&gt;H51,3,IF(H51&gt;F51,0,IF(ISBLANK(F51),0,IF(H51=F51,1,""))))</f>
        <v>0</v>
      </c>
      <c r="J51" s="1">
        <f t="shared" ref="J51:J58" si="4">IF(F51&lt;H51,3,IF(H51&lt;F51,0,IF(ISBLANK(F51),0,IF(H51=F51,1,""))))</f>
        <v>0</v>
      </c>
      <c r="K51" s="1">
        <f>IF(F51&gt;H51,"DOM",IF(F51&lt;H51,"EXT",IF(ISBLANK(F51),0,IF(F51=H51,"NUL",""))))</f>
        <v>0</v>
      </c>
      <c r="L51" s="14">
        <f>IF(ISBLANK(F51),0,IF(Guillaume!F51+H51+J51=Résultats!F51+H51+J51,5,IF(K51=Résultats!K51,3,0)))</f>
        <v>0</v>
      </c>
      <c r="N51" s="15" t="s">
        <v>133</v>
      </c>
      <c r="O51" s="16"/>
      <c r="P51" s="17"/>
      <c r="R51" s="15" t="s">
        <v>135</v>
      </c>
      <c r="S51" s="16"/>
      <c r="T51" s="17"/>
    </row>
    <row r="52" spans="1:20" ht="16.5" thickTop="1" thickBot="1" x14ac:dyDescent="0.3">
      <c r="A52" s="1" t="s">
        <v>94</v>
      </c>
      <c r="B52" s="1" t="s">
        <v>99</v>
      </c>
      <c r="C52" s="1">
        <v>2</v>
      </c>
      <c r="D52" s="1" t="s">
        <v>101</v>
      </c>
      <c r="E52" s="1"/>
      <c r="F52" s="10"/>
      <c r="G52" s="1"/>
      <c r="H52" s="10"/>
      <c r="I52" s="1">
        <f t="shared" si="3"/>
        <v>0</v>
      </c>
      <c r="J52" s="1">
        <f t="shared" si="4"/>
        <v>0</v>
      </c>
      <c r="K52" s="1">
        <f t="shared" ref="K52:K58" si="5">IF(F52&gt;H52,"DOM",IF(F52&lt;H52,"EXT",IF(ISBLANK(F52),0,IF(F52=H52,"NUL",""))))</f>
        <v>0</v>
      </c>
      <c r="L52" s="14">
        <f>IF(ISBLANK(F52),0,IF(Guillaume!F52+H52+J52=Résultats!F52+H52+J52,5,IF(K52=Résultats!K52,3,0)))</f>
        <v>0</v>
      </c>
    </row>
    <row r="53" spans="1:20" ht="16.5" thickTop="1" thickBot="1" x14ac:dyDescent="0.3">
      <c r="A53" s="1" t="s">
        <v>95</v>
      </c>
      <c r="B53" s="1" t="s">
        <v>98</v>
      </c>
      <c r="C53" s="1">
        <v>3</v>
      </c>
      <c r="D53" s="1" t="s">
        <v>102</v>
      </c>
      <c r="E53" s="1"/>
      <c r="F53" s="10"/>
      <c r="G53" s="1"/>
      <c r="H53" s="10"/>
      <c r="I53" s="1">
        <f t="shared" si="3"/>
        <v>0</v>
      </c>
      <c r="J53" s="1">
        <f t="shared" si="4"/>
        <v>0</v>
      </c>
      <c r="K53" s="1">
        <f t="shared" si="5"/>
        <v>0</v>
      </c>
      <c r="L53" s="14">
        <f>IF(ISBLANK(F53),0,IF(Guillaume!F53+H53+J53=Résultats!F53+H53+J53,5,IF(K53=Résultats!K53,3,0)))</f>
        <v>0</v>
      </c>
      <c r="N53" s="15" t="s">
        <v>134</v>
      </c>
      <c r="O53" s="16"/>
      <c r="P53" s="17"/>
      <c r="R53" s="15" t="s">
        <v>40</v>
      </c>
      <c r="S53" s="16"/>
      <c r="T53" s="17"/>
    </row>
    <row r="54" spans="1:20" ht="15.75" thickTop="1" x14ac:dyDescent="0.25">
      <c r="A54" s="1" t="s">
        <v>95</v>
      </c>
      <c r="B54" s="1" t="s">
        <v>99</v>
      </c>
      <c r="C54" s="1">
        <v>4</v>
      </c>
      <c r="D54" s="1" t="s">
        <v>103</v>
      </c>
      <c r="E54" s="1"/>
      <c r="F54" s="10"/>
      <c r="G54" s="1"/>
      <c r="H54" s="10"/>
      <c r="I54" s="1">
        <f t="shared" si="3"/>
        <v>0</v>
      </c>
      <c r="J54" s="1">
        <f t="shared" si="4"/>
        <v>0</v>
      </c>
      <c r="K54" s="1">
        <f t="shared" si="5"/>
        <v>0</v>
      </c>
      <c r="L54" s="14">
        <f>IF(ISBLANK(F54),0,IF(Guillaume!F54+H54+J54=Résultats!F54+H54+J54,5,IF(K54=Résultats!K54,3,0)))</f>
        <v>0</v>
      </c>
    </row>
    <row r="55" spans="1:20" x14ac:dyDescent="0.25">
      <c r="A55" s="1" t="s">
        <v>96</v>
      </c>
      <c r="B55" s="1" t="s">
        <v>98</v>
      </c>
      <c r="C55" s="1">
        <v>5</v>
      </c>
      <c r="D55" s="1" t="s">
        <v>104</v>
      </c>
      <c r="E55" s="1"/>
      <c r="F55" s="10"/>
      <c r="G55" s="1"/>
      <c r="H55" s="10"/>
      <c r="I55" s="1">
        <f t="shared" si="3"/>
        <v>0</v>
      </c>
      <c r="J55" s="1">
        <f t="shared" si="4"/>
        <v>0</v>
      </c>
      <c r="K55" s="1">
        <f t="shared" si="5"/>
        <v>0</v>
      </c>
      <c r="L55" s="14">
        <f>IF(ISBLANK(F55),0,IF(Guillaume!F55+H55+J55=Résultats!F55+H55+J55,5,IF(K55=Résultats!K55,3,0)))</f>
        <v>0</v>
      </c>
    </row>
    <row r="56" spans="1:20" x14ac:dyDescent="0.25">
      <c r="A56" s="1" t="s">
        <v>96</v>
      </c>
      <c r="B56" s="1" t="s">
        <v>99</v>
      </c>
      <c r="C56" s="1">
        <v>6</v>
      </c>
      <c r="D56" s="1" t="s">
        <v>105</v>
      </c>
      <c r="E56" s="1"/>
      <c r="F56" s="10"/>
      <c r="G56" s="1"/>
      <c r="H56" s="10"/>
      <c r="I56" s="1">
        <f t="shared" si="3"/>
        <v>0</v>
      </c>
      <c r="J56" s="1">
        <f t="shared" si="4"/>
        <v>0</v>
      </c>
      <c r="K56" s="1">
        <f t="shared" si="5"/>
        <v>0</v>
      </c>
      <c r="L56" s="14">
        <f>IF(ISBLANK(F56),0,IF(Guillaume!F56+H56+J56=Résultats!F56+H56+J56,5,IF(K56=Résultats!K56,3,0)))</f>
        <v>0</v>
      </c>
    </row>
    <row r="57" spans="1:20" x14ac:dyDescent="0.25">
      <c r="A57" s="1" t="s">
        <v>97</v>
      </c>
      <c r="B57" s="1" t="s">
        <v>98</v>
      </c>
      <c r="C57" s="1">
        <v>7</v>
      </c>
      <c r="D57" s="1" t="s">
        <v>106</v>
      </c>
      <c r="E57" s="1"/>
      <c r="F57" s="10"/>
      <c r="G57" s="1"/>
      <c r="H57" s="10"/>
      <c r="I57" s="1">
        <f t="shared" si="3"/>
        <v>0</v>
      </c>
      <c r="J57" s="1">
        <f t="shared" si="4"/>
        <v>0</v>
      </c>
      <c r="K57" s="1">
        <f t="shared" si="5"/>
        <v>0</v>
      </c>
      <c r="L57" s="14">
        <f>IF(ISBLANK(F57),0,IF(Guillaume!F57+H57+J57=Résultats!F57+H57+J57,5,IF(K57=Résultats!K57,3,0)))</f>
        <v>0</v>
      </c>
    </row>
    <row r="58" spans="1:20" x14ac:dyDescent="0.25">
      <c r="A58" s="1" t="s">
        <v>97</v>
      </c>
      <c r="B58" s="1" t="s">
        <v>99</v>
      </c>
      <c r="C58" s="1">
        <v>8</v>
      </c>
      <c r="D58" s="1" t="s">
        <v>107</v>
      </c>
      <c r="E58" s="1"/>
      <c r="F58" s="10"/>
      <c r="G58" s="1"/>
      <c r="H58" s="10"/>
      <c r="I58" s="1">
        <f t="shared" si="3"/>
        <v>0</v>
      </c>
      <c r="J58" s="1">
        <f t="shared" si="4"/>
        <v>0</v>
      </c>
      <c r="K58" s="1">
        <f t="shared" si="5"/>
        <v>0</v>
      </c>
      <c r="L58" s="14">
        <f>IF(ISBLANK(F58),0,IF(Guillaume!F58+H58+J58=Résultats!F58+H58+J58,5,IF(K58=Résultats!K58,3,0)))</f>
        <v>0</v>
      </c>
    </row>
    <row r="59" spans="1:20" x14ac:dyDescent="0.25">
      <c r="A59" s="20" t="s">
        <v>109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20" x14ac:dyDescent="0.25">
      <c r="A60" s="1" t="s">
        <v>110</v>
      </c>
      <c r="B60" s="1" t="s">
        <v>98</v>
      </c>
      <c r="C60" s="1">
        <v>1</v>
      </c>
      <c r="D60" s="1"/>
      <c r="E60" s="1"/>
      <c r="F60" s="10"/>
      <c r="G60" s="1"/>
      <c r="H60" s="10"/>
      <c r="I60" s="1">
        <f t="shared" ref="I60:I63" si="6">IF(F60&gt;H60,3,IF(H60&gt;F60,0,IF(ISBLANK(F60),0,IF(H60=F60,1,""))))</f>
        <v>0</v>
      </c>
      <c r="J60" s="1">
        <f t="shared" ref="J60:J63" si="7">IF(F60&lt;H60,3,IF(H60&lt;F60,0,IF(ISBLANK(F60),0,IF(H60=F60,1,""))))</f>
        <v>0</v>
      </c>
      <c r="K60" s="1">
        <f>IF(F60&gt;H60,"DOM",IF(F60&lt;H60,"EXT",IF(ISBLANK(F60),0,IF(F60=H60,"NUL",""))))</f>
        <v>0</v>
      </c>
      <c r="L60" s="14">
        <f>IF(ISBLANK(F60),0,IF(Guillaume!F60+H60+J60=Résultats!F60+H60+J60,7,IF(K60=Résultats!K60,5,0)))</f>
        <v>0</v>
      </c>
    </row>
    <row r="61" spans="1:20" x14ac:dyDescent="0.25">
      <c r="A61" s="1" t="s">
        <v>110</v>
      </c>
      <c r="B61" s="1" t="s">
        <v>99</v>
      </c>
      <c r="C61" s="1">
        <v>2</v>
      </c>
      <c r="D61" s="1"/>
      <c r="E61" s="1"/>
      <c r="F61" s="10"/>
      <c r="G61" s="1"/>
      <c r="H61" s="10"/>
      <c r="I61" s="1">
        <f t="shared" si="6"/>
        <v>0</v>
      </c>
      <c r="J61" s="1">
        <f t="shared" si="7"/>
        <v>0</v>
      </c>
      <c r="K61" s="1">
        <f>IF(F61&gt;H61,"DOM",IF(F61&lt;H61,"EXT",IF(ISBLANK(F61),0,IF(F61=H61,"NUL",""))))</f>
        <v>0</v>
      </c>
      <c r="L61" s="14">
        <f>IF(ISBLANK(F61),0,IF(Guillaume!F61+H61+J61=Résultats!F61+H61+J61,7,IF(K61=Résultats!K61,5,0)))</f>
        <v>0</v>
      </c>
    </row>
    <row r="62" spans="1:20" x14ac:dyDescent="0.25">
      <c r="A62" s="1" t="s">
        <v>111</v>
      </c>
      <c r="B62" s="1" t="s">
        <v>98</v>
      </c>
      <c r="C62" s="1">
        <v>3</v>
      </c>
      <c r="D62" s="1"/>
      <c r="E62" s="1"/>
      <c r="F62" s="10"/>
      <c r="G62" s="1"/>
      <c r="H62" s="10"/>
      <c r="I62" s="1">
        <f t="shared" si="6"/>
        <v>0</v>
      </c>
      <c r="J62" s="1">
        <f t="shared" si="7"/>
        <v>0</v>
      </c>
      <c r="K62" s="1">
        <f t="shared" ref="K62:K63" si="8">IF(F62&gt;H62,"DOM",IF(F62&lt;H62,"EXT",IF(ISBLANK(F62),0,IF(F62=H62,"NUL",""))))</f>
        <v>0</v>
      </c>
      <c r="L62" s="14">
        <f>IF(ISBLANK(F62),0,IF(Guillaume!F62+H62+J62=Résultats!F62+H62+J62,7,IF(K62=Résultats!K62,5,0)))</f>
        <v>0</v>
      </c>
    </row>
    <row r="63" spans="1:20" x14ac:dyDescent="0.25">
      <c r="A63" s="1" t="s">
        <v>111</v>
      </c>
      <c r="B63" s="1" t="s">
        <v>99</v>
      </c>
      <c r="C63" s="1">
        <v>4</v>
      </c>
      <c r="D63" s="1"/>
      <c r="E63" s="1"/>
      <c r="F63" s="10"/>
      <c r="G63" s="1"/>
      <c r="H63" s="10"/>
      <c r="I63" s="1">
        <f t="shared" si="6"/>
        <v>0</v>
      </c>
      <c r="J63" s="1">
        <f t="shared" si="7"/>
        <v>0</v>
      </c>
      <c r="K63" s="1">
        <f t="shared" si="8"/>
        <v>0</v>
      </c>
      <c r="L63" s="14">
        <f>IF(ISBLANK(F63),0,IF(Guillaume!F63+H63+J63=Résultats!F63+H63+J63,7,IF(K63=Résultats!K63,5,0)))</f>
        <v>0</v>
      </c>
    </row>
    <row r="64" spans="1:20" x14ac:dyDescent="0.25">
      <c r="A64" s="21" t="s">
        <v>112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x14ac:dyDescent="0.25">
      <c r="A65" s="1" t="s">
        <v>113</v>
      </c>
      <c r="B65" s="1" t="s">
        <v>99</v>
      </c>
      <c r="C65" s="1">
        <v>1</v>
      </c>
      <c r="D65" s="1"/>
      <c r="E65" s="1"/>
      <c r="F65" s="10"/>
      <c r="G65" s="1"/>
      <c r="H65" s="10"/>
      <c r="I65" s="1">
        <f t="shared" ref="I65:I66" si="9">IF(F65&gt;H65,3,IF(H65&gt;F65,0,IF(ISBLANK(F65),0,IF(H65=F65,1,""))))</f>
        <v>0</v>
      </c>
      <c r="J65" s="1">
        <f t="shared" ref="J65:J66" si="10">IF(F65&lt;H65,3,IF(H65&lt;F65,0,IF(ISBLANK(F65),0,IF(H65=F65,1,""))))</f>
        <v>0</v>
      </c>
      <c r="K65" s="1">
        <f>IF(F65&gt;H65,"DOM",IF(F65&lt;H65,"EXT",IF(ISBLANK(F65),0,IF(F65=H65,"NUL",""))))</f>
        <v>0</v>
      </c>
      <c r="L65" s="14">
        <f>IF(ISBLANK(F65),0,IF(Guillaume!F65+H65+J65=Résultats!F65+H65+J65,9,IF(K65=Résultats!K65,7,0)))</f>
        <v>0</v>
      </c>
    </row>
    <row r="66" spans="1:12" x14ac:dyDescent="0.25">
      <c r="A66" s="1" t="s">
        <v>114</v>
      </c>
      <c r="B66" s="1" t="s">
        <v>99</v>
      </c>
      <c r="C66" s="1">
        <v>2</v>
      </c>
      <c r="D66" s="1"/>
      <c r="E66" s="1"/>
      <c r="F66" s="10"/>
      <c r="G66" s="1"/>
      <c r="H66" s="10"/>
      <c r="I66" s="1">
        <f t="shared" si="9"/>
        <v>0</v>
      </c>
      <c r="J66" s="1">
        <f t="shared" si="10"/>
        <v>0</v>
      </c>
      <c r="K66" s="1">
        <f>IF(F66&gt;H66,"DOM",IF(F66&lt;H66,"EXT",IF(ISBLANK(F66),0,IF(F66=H66,"NUL",""))))</f>
        <v>0</v>
      </c>
      <c r="L66" s="14">
        <f>IF(ISBLANK(F66),0,IF(Guillaume!F66+H66+J66=Résultats!F66+H66+J66,9,IF(K66=Résultats!K66,7,0)))</f>
        <v>0</v>
      </c>
    </row>
    <row r="67" spans="1:12" x14ac:dyDescent="0.25">
      <c r="A67" s="22" t="s">
        <v>115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x14ac:dyDescent="0.25">
      <c r="A68" s="1" t="s">
        <v>116</v>
      </c>
      <c r="B68" s="1" t="s">
        <v>99</v>
      </c>
      <c r="C68" s="1">
        <v>1</v>
      </c>
      <c r="D68" s="1"/>
      <c r="E68" s="1"/>
      <c r="F68" s="10"/>
      <c r="G68" s="1"/>
      <c r="H68" s="10"/>
      <c r="I68" s="1">
        <f>IF(F68&gt;H68,3,IF(H68&gt;F68,0,IF(ISBLANK(F68),0,IF(H68=F68,1,""))))</f>
        <v>0</v>
      </c>
      <c r="J68" s="1">
        <f>IF(F68&lt;H68,3,IF(H68&lt;F68,0,IF(ISBLANK(F68),0,IF(H68=F68,1,""))))</f>
        <v>0</v>
      </c>
      <c r="K68" s="1">
        <f>IF(F68&gt;H68,"DOM",IF(F68&lt;H68,"EXT",IF(ISBLANK(F68),0,IF(F68=H68,"NUL",""))))</f>
        <v>0</v>
      </c>
      <c r="L68" s="1">
        <f>IF(ISBLANK(F68),0,IF(Guillaume!F68+H68+J68=Résultats!F68+H68+J68,10,IF(K68=Résultats!K68,8,0)))</f>
        <v>0</v>
      </c>
    </row>
    <row r="69" spans="1:12" x14ac:dyDescent="0.25">
      <c r="A69" s="23" t="s">
        <v>117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x14ac:dyDescent="0.25">
      <c r="A70" s="1" t="s">
        <v>118</v>
      </c>
      <c r="B70" s="1" t="s">
        <v>99</v>
      </c>
      <c r="C70" s="1">
        <v>1</v>
      </c>
      <c r="D70" s="1"/>
      <c r="E70" s="1"/>
      <c r="F70" s="10"/>
      <c r="G70" s="1"/>
      <c r="H70" s="10"/>
      <c r="I70" s="1">
        <f>IF(F70&gt;H70,3,IF(H70&gt;F70,0,IF(ISBLANK(F70),0,IF(H70=F70,1,""))))</f>
        <v>0</v>
      </c>
      <c r="J70" s="1">
        <f>IF(F70&lt;H70,3,IF(H70&lt;F70,0,IF(ISBLANK(F70),0,IF(H70=F70,1,""))))</f>
        <v>0</v>
      </c>
      <c r="K70" s="1">
        <f>IF(F70&gt;H70,"DOM",IF(F70&lt;H70,"EXT",IF(ISBLANK(F70),0,IF(F70=H70,"NUL",""))))</f>
        <v>0</v>
      </c>
      <c r="L70" s="1">
        <f>IF(ISBLANK(F70),0,IF(Guillaume!F70+H70+J70=Résultats!F70+H70+J70,11,IF(K70=Résultats!K70,9,0)))</f>
        <v>0</v>
      </c>
    </row>
  </sheetData>
  <mergeCells count="12">
    <mergeCell ref="A69:L69"/>
    <mergeCell ref="R2:T6"/>
    <mergeCell ref="N49:P49"/>
    <mergeCell ref="R49:T49"/>
    <mergeCell ref="A50:L50"/>
    <mergeCell ref="N51:P51"/>
    <mergeCell ref="R51:T51"/>
    <mergeCell ref="N53:P53"/>
    <mergeCell ref="R53:T53"/>
    <mergeCell ref="A59:L59"/>
    <mergeCell ref="A64:L64"/>
    <mergeCell ref="A67:L67"/>
  </mergeCells>
  <pageMargins left="0.7" right="0.7" top="0.75" bottom="0.75" header="0.3" footer="0.3"/>
  <pageSetup paperSize="9" orientation="portrait" horizontalDpi="4294967292" verticalDpi="120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F23D301-54AC-431D-8210-2F4389A6E272}">
          <x14:formula1>
            <xm:f>'C:\Users\limou\Documents\Prono coupe du monde 2018\[Poule+buteur+best.xlsx]Calcul'!#REF!</xm:f>
          </x14:formula1>
          <xm:sqref>O26:O29 O38:O41</xm:sqref>
        </x14:dataValidation>
        <x14:dataValidation type="list" allowBlank="1" showInputMessage="1" showErrorMessage="1" xr:uid="{2D5D9304-62A9-42B9-BA3B-EA7DD26D7B72}">
          <x14:formula1>
            <xm:f>Calculs!$A$1:$A$15</xm:f>
          </x14:formula1>
          <xm:sqref>A2:A49</xm:sqref>
        </x14:dataValidation>
        <x14:dataValidation type="list" allowBlank="1" showInputMessage="1" showErrorMessage="1" xr:uid="{B6FDC300-F2C8-45CF-A800-73B4698C1081}">
          <x14:formula1>
            <xm:f>Calculs!$C$1:$C$9</xm:f>
          </x14:formula1>
          <xm:sqref>B2:B49</xm:sqref>
        </x14:dataValidation>
        <x14:dataValidation type="list" allowBlank="1" showInputMessage="1" showErrorMessage="1" xr:uid="{5FA9E6CF-435C-4762-B1A2-7C67AF7CD0DA}">
          <x14:formula1>
            <xm:f>Calculs!$D$1:$D$8</xm:f>
          </x14:formula1>
          <xm:sqref>D2:D9 D12:D49</xm:sqref>
        </x14:dataValidation>
        <x14:dataValidation type="list" allowBlank="1" showInputMessage="1" showErrorMessage="1" xr:uid="{E2B65B8D-1AE4-4FB8-AB7F-61DC294F6471}">
          <x14:formula1>
            <xm:f>'C:\Users\limou\Documents\Prono coupe du monde 2018\poule\[Poule+buteur+best Antoine Limou.xlsx]Calcul'!#REF!</xm:f>
          </x14:formula1>
          <xm:sqref>O2:O5 O44:O47 O32:O35 O20:O23 O14:O17 O8:O11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Calculs</vt:lpstr>
      <vt:lpstr>Résultats</vt:lpstr>
      <vt:lpstr>Classement</vt:lpstr>
      <vt:lpstr>Antoine</vt:lpstr>
      <vt:lpstr>David</vt:lpstr>
      <vt:lpstr>Cocherie</vt:lpstr>
      <vt:lpstr>Quentin</vt:lpstr>
      <vt:lpstr>Baptiste</vt:lpstr>
      <vt:lpstr>Guillaume</vt:lpstr>
      <vt:lpstr>Damien</vt:lpstr>
      <vt:lpstr>Fouéré</vt:lpstr>
      <vt:lpstr>Chirac</vt:lpstr>
      <vt:lpstr>DYDY</vt:lpstr>
      <vt:lpstr>Thomas</vt:lpstr>
      <vt:lpstr>Adèle</vt:lpstr>
      <vt:lpstr>Bain</vt:lpstr>
      <vt:lpstr>N golo</vt:lpstr>
      <vt:lpstr>Heude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limou</dc:creator>
  <cp:lastModifiedBy>limou</cp:lastModifiedBy>
  <dcterms:created xsi:type="dcterms:W3CDTF">2018-06-06T20:16:29Z</dcterms:created>
  <dcterms:modified xsi:type="dcterms:W3CDTF">2018-06-15T23:15:14Z</dcterms:modified>
</cp:coreProperties>
</file>