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Gestion des immeubles" sheetId="1" r:id="rId1"/>
  </sheets>
  <externalReferences>
    <externalReference r:id="rId2"/>
    <externalReference r:id="rId3"/>
    <externalReference r:id="rId4"/>
  </externalReferences>
  <definedNames>
    <definedName name="achatsequipements">OFFSET([1]codes!$G$2,,,COUNTA([1]codes!$G:$G)-1)</definedName>
    <definedName name="Annee">Locaux[Colonne55]</definedName>
    <definedName name="annuel">OFFSET([2]tréso!A1,,-COLUMN()+2+YEAR([2]tréso!A$51)-2007)</definedName>
    <definedName name="annuelprec">OFFSET([2]tréso!A1,,-COLUMN()+1+YEAR([2]tréso!A$52)-2007)</definedName>
    <definedName name="Beg_Bal">'[3]Emprunt 1'!$C$13:$C$372</definedName>
    <definedName name="com_datecom">OFFSET([1]com!$C$1,1,,COUNTA([1]com!$A:$A)-1)</definedName>
    <definedName name="com_etatcom">OFFSET([1]com!$H$1,1,,COUNTA([1]com!$A:$A)-1)</definedName>
    <definedName name="com_numcom">OFFSET([1]com!$A$1,1,,COUNTA([1]com!$A:$A)-1)</definedName>
    <definedName name="com_numfourn">OFFSET([1]com!$G$1,1,,COUNTA([1]com!$A:$A)-1)</definedName>
    <definedName name="com_tva">OFFSET([1]com!$E$1,1,,COUNTA([1]com!$A:$A)-1)</definedName>
    <definedName name="com_type">OFFSET([1]com!$F$1,1,,COUNTA([1]com!$A:$A)-1)</definedName>
    <definedName name="credit_date">OFFSET([1]crédit!$A$2,,,COUNTA([1]crédit!$A:$A)-1)</definedName>
    <definedName name="credit_libellé">OFFSET([1]crédit!$C$2,,,COUNTA([1]crédit!$A:$A)-1)</definedName>
    <definedName name="credit_montant">OFFSET([1]crédit!$D$2,,,COUNTA([1]crédit!$A:$A)-1)</definedName>
    <definedName name="credit_origine">OFFSET([1]crédit!$B$2,,,COUNTA([1]crédit!$A:$A)-1)</definedName>
    <definedName name="datemodif">[2]Data!$B$1</definedName>
    <definedName name="détails_base">OFFSET([1]détails!$A$1,1,,COUNTA([1]détails!$A:$A)-1,COUNTA([1]détails!$1:$1))</definedName>
    <definedName name="détails_codemat">OFFSET([1]détails!$J$1,1,,COUNTA([1]détails!$A:$A)-1)</definedName>
    <definedName name="détails_datebanque">OFFSET([1]détails!$V$1,1,,COUNTA([1]détails!$A:$A)-1)</definedName>
    <definedName name="détails_factttc">OFFSET([1]détails!$U$1,1,,COUNTA([1]détails!$A:$A)-1)</definedName>
    <definedName name="détails_factxlab">OFFSET([1]détails!$M$1,1,,COUNTA([1]détails!$A:$A)-1)</definedName>
    <definedName name="détails_liblign">[1]!détails[[intitulé ligne ]]</definedName>
    <definedName name="détails_numcom">OFFSET([1]détails!$A$1,1,,COUNTA([1]détails!$A:$A)-1)</definedName>
    <definedName name="détails_numligncom">OFFSET([1]détails!$G$1,1,,COUNTA([1]détails!$A:$A)-1)</definedName>
    <definedName name="detcom_htligne">OFFSET([1]detcom!$D$1,1,,COUNTA([1]detcom!$A:$A)-1)</definedName>
    <definedName name="detcom_mat">OFFSET([1]detcom!$G$1,1,,COUNTA([1]detcom!$A:$A)-1)</definedName>
    <definedName name="detcom_numcom">OFFSET([1]detcom!$A$1,1,,COUNTA([1]detcom!$A:$A)-1)</definedName>
    <definedName name="detcom_numlignecom">OFFSET([1]detcom!$B$1,1,,COUNTA([1]detcom!$B:$B)-1)</definedName>
    <definedName name="detcom_tvaligne">OFFSET([1]detcom!$F$1,1,,COUNTA([1]detcom!$A:$A)-1)</definedName>
    <definedName name="detfact_numfact">OFFSET([1]detfact!$G$1,1,,COUNTA([1]detfact!$G:$G)-1)</definedName>
    <definedName name="detfact_numlign">OFFSET([1]detfact!$B$1,1,,COUNTA([1]detfact!$B:$B)-1)</definedName>
    <definedName name="End_Bal">'[3]Emprunt 1'!$I$13:$I$372</definedName>
    <definedName name="Extra_Pay">'[3]Emprunt 1'!$E$13:$E$372</definedName>
    <definedName name="fact_numfactxlab">OFFSET([1]fact!$H$1,1,,COUNTA([1]fact!$H:$H)-1)</definedName>
    <definedName name="facttemp_base">OFFSET([1]facttemp!#REF!,,,COUNTA([1]facttemp!$A:$A),COUNTA([1]facttemp!#REF!))</definedName>
    <definedName name="fourn_nom">OFFSET([1]fourn!$B$2,,,COUNTA([1]fourn!$B:$B)-1)</definedName>
    <definedName name="fourn_numfourn">OFFSET([1]fourn!$A$2,,,COUNTA([1]fourn!$A:$A)-1)</definedName>
    <definedName name="Full_Print">'[3]Emprunt 1'!$A$1:$I$372</definedName>
    <definedName name="Header">ROW('[3]Emprunt 1'!#REF!)</definedName>
    <definedName name="Header_Row">ROW('[3]Emprunt 1'!#REF!)</definedName>
    <definedName name="Int">'[3]Emprunt 1'!$H$13:$H$372</definedName>
    <definedName name="Interest_Rate">'[3]Emprunt 1'!$D$4</definedName>
    <definedName name="la">IF([0]!Values_Entered,Header+[0]!Number_of_Payments,Header)</definedName>
    <definedName name="Last_Row">IF(Values_Entered,Header_Row+Number_of_Payments,Header_Row)</definedName>
    <definedName name="Loan_Amount">'[3]Emprunt 1'!$D$3</definedName>
    <definedName name="Loan_Start">'[3]Emprunt 1'!$D$7</definedName>
    <definedName name="Loan_Years">'[3]Emprunt 1'!$D$5</definedName>
    <definedName name="mat_code">OFFSET([1]mat!$A$2,,,COUNTA([1]mat!$A:$A)-1)</definedName>
    <definedName name="mat_nom">OFFSET([1]mat!$B$2,,,COUNTA([1]mat!$B:$B)-1)</definedName>
    <definedName name="Num_Pmt_Per_Year">'[3]Emprunt 1'!$D$6</definedName>
    <definedName name="Number_of_Payments">MATCH(0.01,End_Bal,-1)+1</definedName>
    <definedName name="Pay_Date">'[3]Emprunt 1'!$B$13:$B$372</definedName>
    <definedName name="Pay_Num">'[3]Emprunt 1'!$A$13:$A$372</definedName>
    <definedName name="Payment">DATE(YEAR([0]!Loan_Start),MONTH([0]!Loan_Start)+Payment_Number,DAY([0]!Loan_Start))</definedName>
    <definedName name="Payment_Date">DATE(YEAR(Loan_Start),MONTH(Loan_Start)+Payment_Number,DAY(Loan_Start))</definedName>
    <definedName name="Princ">'[3]Emprunt 1'!$G$13:$G$372</definedName>
    <definedName name="Print">OFFSET([0]!Full_Print,0,0,la)</definedName>
    <definedName name="Print_Area_Reset">OFFSET(Full_Print,0,0,Last_Row)</definedName>
    <definedName name="Prix">Locaux[Colonne58]</definedName>
    <definedName name="recettes_date">OFFSET([1]recettes!$B$2,,,COUNTA([1]recettes!$A:$A)-1)</definedName>
    <definedName name="recettes_montant">OFFSET([1]recettes!$E$2,,,COUNTA([1]recettes!$A:$A)-1)</definedName>
    <definedName name="recettes_type">OFFSET([1]recettes!$A$2,,,COUNTA([1]recettes!$A:$A)-1)</definedName>
    <definedName name="Sched_Pay">'[3]Emprunt 1'!$D$13:$D$372</definedName>
    <definedName name="Scheduled_Extra_Payments">'[3]Emprunt 1'!$D$8</definedName>
    <definedName name="Scheduled_Monthly_Payment">'[3]Emprunt 1'!$H$3</definedName>
    <definedName name="Total">Scheduled_Payment+Extra_Payment</definedName>
    <definedName name="Total_Pay">'[3]Emprunt 1'!$F$13:$F$372</definedName>
    <definedName name="Total_Payment">Scheduled_Payment+Extra_Payment</definedName>
    <definedName name="tva">0.196</definedName>
    <definedName name="tvar">0.055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G29" i="1" l="1"/>
  <c r="D29" i="1"/>
  <c r="L28" i="1"/>
  <c r="J28" i="1"/>
  <c r="H28" i="1"/>
  <c r="I28" i="1" s="1"/>
  <c r="L27" i="1"/>
  <c r="J27" i="1"/>
  <c r="H27" i="1"/>
  <c r="I27" i="1" s="1"/>
  <c r="L26" i="1"/>
  <c r="J26" i="1"/>
  <c r="I26" i="1"/>
  <c r="H26" i="1"/>
  <c r="L25" i="1"/>
  <c r="J25" i="1"/>
  <c r="I25" i="1"/>
  <c r="H25" i="1"/>
  <c r="L24" i="1"/>
  <c r="J24" i="1"/>
  <c r="I24" i="1"/>
  <c r="H24" i="1"/>
  <c r="L23" i="1"/>
  <c r="J23" i="1"/>
  <c r="H23" i="1"/>
  <c r="I23" i="1" s="1"/>
  <c r="L22" i="1"/>
  <c r="J22" i="1"/>
  <c r="H22" i="1"/>
  <c r="I22" i="1" s="1"/>
  <c r="L21" i="1"/>
  <c r="J21" i="1"/>
  <c r="H21" i="1"/>
  <c r="I21" i="1" s="1"/>
  <c r="L20" i="1"/>
  <c r="J20" i="1"/>
  <c r="H20" i="1"/>
  <c r="I20" i="1" s="1"/>
  <c r="L19" i="1"/>
  <c r="J19" i="1"/>
  <c r="H19" i="1"/>
  <c r="I19" i="1" s="1"/>
  <c r="L18" i="1"/>
  <c r="J18" i="1"/>
  <c r="H18" i="1"/>
  <c r="I18" i="1" s="1"/>
  <c r="L17" i="1"/>
  <c r="J17" i="1"/>
  <c r="H17" i="1"/>
  <c r="I17" i="1" s="1"/>
  <c r="L16" i="1"/>
  <c r="J16" i="1"/>
  <c r="H16" i="1"/>
  <c r="I16" i="1" s="1"/>
  <c r="L15" i="1"/>
  <c r="J15" i="1"/>
  <c r="H15" i="1"/>
  <c r="I15" i="1" s="1"/>
  <c r="L14" i="1"/>
  <c r="J14" i="1"/>
  <c r="H14" i="1"/>
  <c r="I14" i="1" s="1"/>
  <c r="L13" i="1"/>
  <c r="J13" i="1"/>
  <c r="H13" i="1"/>
  <c r="I13" i="1" s="1"/>
  <c r="L12" i="1"/>
  <c r="J12" i="1"/>
  <c r="H12" i="1"/>
  <c r="I12" i="1" s="1"/>
  <c r="L11" i="1"/>
  <c r="J11" i="1"/>
  <c r="I11" i="1"/>
  <c r="H11" i="1"/>
  <c r="L10" i="1"/>
  <c r="J10" i="1"/>
  <c r="I10" i="1"/>
  <c r="H10" i="1"/>
  <c r="L9" i="1"/>
  <c r="J9" i="1"/>
  <c r="H9" i="1"/>
  <c r="I9" i="1" s="1"/>
  <c r="L8" i="1"/>
  <c r="J8" i="1"/>
  <c r="H8" i="1"/>
  <c r="I8" i="1" s="1"/>
  <c r="L7" i="1"/>
  <c r="J7" i="1"/>
  <c r="H7" i="1"/>
  <c r="I7" i="1" s="1"/>
  <c r="L6" i="1"/>
  <c r="J6" i="1"/>
  <c r="H6" i="1"/>
  <c r="I6" i="1" s="1"/>
  <c r="L5" i="1"/>
  <c r="J5" i="1"/>
  <c r="H5" i="1"/>
  <c r="I5" i="1" s="1"/>
  <c r="L4" i="1"/>
  <c r="J4" i="1"/>
  <c r="H4" i="1"/>
  <c r="I4" i="1" s="1"/>
  <c r="L3" i="1"/>
  <c r="L29" i="1" s="1"/>
  <c r="J3" i="1"/>
  <c r="H3" i="1"/>
  <c r="H29" i="1" s="1"/>
  <c r="M2" i="1"/>
  <c r="M28" i="1" l="1"/>
  <c r="M27" i="1"/>
  <c r="M26" i="1"/>
  <c r="M25" i="1"/>
  <c r="M24" i="1"/>
  <c r="M22" i="1"/>
  <c r="M21" i="1"/>
  <c r="M20" i="1"/>
  <c r="M23" i="1"/>
  <c r="M18" i="1"/>
  <c r="M19" i="1"/>
  <c r="M17" i="1"/>
  <c r="M16" i="1"/>
  <c r="M14" i="1"/>
  <c r="M12" i="1"/>
  <c r="M15" i="1"/>
  <c r="M13" i="1"/>
  <c r="M11" i="1"/>
  <c r="M10" i="1"/>
  <c r="M3" i="1"/>
  <c r="M6" i="1"/>
  <c r="N2" i="1"/>
  <c r="I3" i="1"/>
  <c r="M9" i="1"/>
  <c r="M4" i="1"/>
  <c r="M5" i="1"/>
  <c r="M7" i="1"/>
  <c r="M8" i="1"/>
  <c r="M29" i="1" l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O2" i="1"/>
  <c r="N8" i="1"/>
  <c r="N7" i="1"/>
  <c r="N6" i="1"/>
  <c r="N5" i="1"/>
  <c r="N4" i="1"/>
  <c r="N3" i="1"/>
  <c r="N29" i="1" l="1"/>
  <c r="O28" i="1"/>
  <c r="O27" i="1"/>
  <c r="O26" i="1"/>
  <c r="O25" i="1"/>
  <c r="O24" i="1"/>
  <c r="O23" i="1"/>
  <c r="O22" i="1"/>
  <c r="O21" i="1"/>
  <c r="O19" i="1"/>
  <c r="O18" i="1"/>
  <c r="O17" i="1"/>
  <c r="O16" i="1"/>
  <c r="O20" i="1"/>
  <c r="O11" i="1"/>
  <c r="O10" i="1"/>
  <c r="O9" i="1"/>
  <c r="O15" i="1"/>
  <c r="O13" i="1"/>
  <c r="O14" i="1"/>
  <c r="O12" i="1"/>
  <c r="P2" i="1"/>
  <c r="O8" i="1"/>
  <c r="O7" i="1"/>
  <c r="O6" i="1"/>
  <c r="O5" i="1"/>
  <c r="O4" i="1"/>
  <c r="O3" i="1"/>
  <c r="O29" i="1" l="1"/>
  <c r="P28" i="1"/>
  <c r="P27" i="1"/>
  <c r="P26" i="1"/>
  <c r="P25" i="1"/>
  <c r="P23" i="1"/>
  <c r="P22" i="1"/>
  <c r="P21" i="1"/>
  <c r="P24" i="1"/>
  <c r="P19" i="1"/>
  <c r="P18" i="1"/>
  <c r="P17" i="1"/>
  <c r="P20" i="1"/>
  <c r="P15" i="1"/>
  <c r="P13" i="1"/>
  <c r="P14" i="1"/>
  <c r="P12" i="1"/>
  <c r="P16" i="1"/>
  <c r="P11" i="1"/>
  <c r="P10" i="1"/>
  <c r="P9" i="1"/>
  <c r="P8" i="1"/>
  <c r="P7" i="1"/>
  <c r="P6" i="1"/>
  <c r="P5" i="1"/>
  <c r="P3" i="1"/>
  <c r="P29" i="1" s="1"/>
  <c r="Q2" i="1"/>
  <c r="P4" i="1"/>
  <c r="Q28" i="1" l="1"/>
  <c r="Q27" i="1"/>
  <c r="Q26" i="1"/>
  <c r="Q25" i="1"/>
  <c r="Q24" i="1"/>
  <c r="Q22" i="1"/>
  <c r="Q21" i="1"/>
  <c r="Q20" i="1"/>
  <c r="Q23" i="1"/>
  <c r="Q19" i="1"/>
  <c r="Q18" i="1"/>
  <c r="Q14" i="1"/>
  <c r="Q12" i="1"/>
  <c r="Q16" i="1"/>
  <c r="Q11" i="1"/>
  <c r="Q10" i="1"/>
  <c r="Q17" i="1"/>
  <c r="Q15" i="1"/>
  <c r="Q13" i="1"/>
  <c r="Q9" i="1"/>
  <c r="Q7" i="1"/>
  <c r="Q6" i="1"/>
  <c r="Q3" i="1"/>
  <c r="Q29" i="1" s="1"/>
  <c r="Q8" i="1"/>
  <c r="R2" i="1"/>
  <c r="Q5" i="1"/>
  <c r="Q4" i="1"/>
  <c r="R28" i="1" l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0" i="1"/>
  <c r="R8" i="1"/>
  <c r="S2" i="1"/>
  <c r="R11" i="1"/>
  <c r="R9" i="1"/>
  <c r="R7" i="1"/>
  <c r="R6" i="1"/>
  <c r="R5" i="1"/>
  <c r="R4" i="1"/>
  <c r="R3" i="1"/>
  <c r="R29" i="1" s="1"/>
  <c r="S28" i="1" l="1"/>
  <c r="S27" i="1"/>
  <c r="S26" i="1"/>
  <c r="S25" i="1"/>
  <c r="S24" i="1"/>
  <c r="S23" i="1"/>
  <c r="S22" i="1"/>
  <c r="S21" i="1"/>
  <c r="S20" i="1"/>
  <c r="S18" i="1"/>
  <c r="S17" i="1"/>
  <c r="S16" i="1"/>
  <c r="S19" i="1"/>
  <c r="S14" i="1"/>
  <c r="S12" i="1"/>
  <c r="S11" i="1"/>
  <c r="S10" i="1"/>
  <c r="S9" i="1"/>
  <c r="S15" i="1"/>
  <c r="S13" i="1"/>
  <c r="T2" i="1"/>
  <c r="S7" i="1"/>
  <c r="S6" i="1"/>
  <c r="S5" i="1"/>
  <c r="S4" i="1"/>
  <c r="S3" i="1"/>
  <c r="S29" i="1" s="1"/>
  <c r="S8" i="1"/>
  <c r="T28" i="1" l="1"/>
  <c r="T27" i="1"/>
  <c r="T25" i="1"/>
  <c r="T26" i="1"/>
  <c r="T24" i="1"/>
  <c r="T23" i="1"/>
  <c r="T22" i="1"/>
  <c r="T21" i="1"/>
  <c r="T20" i="1"/>
  <c r="T18" i="1"/>
  <c r="T17" i="1"/>
  <c r="T19" i="1"/>
  <c r="T16" i="1"/>
  <c r="T15" i="1"/>
  <c r="T13" i="1"/>
  <c r="T14" i="1"/>
  <c r="T12" i="1"/>
  <c r="T11" i="1"/>
  <c r="T10" i="1"/>
  <c r="T9" i="1"/>
  <c r="T8" i="1"/>
  <c r="T7" i="1"/>
  <c r="T6" i="1"/>
  <c r="T5" i="1"/>
  <c r="T4" i="1"/>
  <c r="U2" i="1"/>
  <c r="T3" i="1"/>
  <c r="U28" i="1" l="1"/>
  <c r="U27" i="1"/>
  <c r="U25" i="1"/>
  <c r="U24" i="1"/>
  <c r="U26" i="1"/>
  <c r="U23" i="1"/>
  <c r="U22" i="1"/>
  <c r="U21" i="1"/>
  <c r="U20" i="1"/>
  <c r="U18" i="1"/>
  <c r="U19" i="1"/>
  <c r="U16" i="1"/>
  <c r="U15" i="1"/>
  <c r="U13" i="1"/>
  <c r="U17" i="1"/>
  <c r="U14" i="1"/>
  <c r="U12" i="1"/>
  <c r="U11" i="1"/>
  <c r="U10" i="1"/>
  <c r="U7" i="1"/>
  <c r="U6" i="1"/>
  <c r="U4" i="1"/>
  <c r="U9" i="1"/>
  <c r="U8" i="1"/>
  <c r="V2" i="1"/>
  <c r="U5" i="1"/>
  <c r="U3" i="1"/>
  <c r="U29" i="1" s="1"/>
  <c r="T29" i="1"/>
  <c r="V28" i="1" l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9" i="1"/>
  <c r="V8" i="1"/>
  <c r="W2" i="1"/>
  <c r="V11" i="1"/>
  <c r="V10" i="1"/>
  <c r="V7" i="1"/>
  <c r="V6" i="1"/>
  <c r="V5" i="1"/>
  <c r="V4" i="1"/>
  <c r="V3" i="1"/>
  <c r="V29" i="1" s="1"/>
  <c r="W28" i="1" l="1"/>
  <c r="W27" i="1"/>
  <c r="W26" i="1"/>
  <c r="W25" i="1"/>
  <c r="W24" i="1"/>
  <c r="W23" i="1"/>
  <c r="W22" i="1"/>
  <c r="W21" i="1"/>
  <c r="W20" i="1"/>
  <c r="W19" i="1"/>
  <c r="W18" i="1"/>
  <c r="W17" i="1"/>
  <c r="W16" i="1"/>
  <c r="W11" i="1"/>
  <c r="W10" i="1"/>
  <c r="W9" i="1"/>
  <c r="W14" i="1"/>
  <c r="W12" i="1"/>
  <c r="W15" i="1"/>
  <c r="W13" i="1"/>
  <c r="W8" i="1"/>
  <c r="X2" i="1"/>
  <c r="W7" i="1"/>
  <c r="W6" i="1"/>
  <c r="W5" i="1"/>
  <c r="W4" i="1"/>
  <c r="W3" i="1"/>
  <c r="W29" i="1" l="1"/>
  <c r="X28" i="1"/>
  <c r="X27" i="1"/>
  <c r="X26" i="1"/>
  <c r="X25" i="1"/>
  <c r="X24" i="1"/>
  <c r="X22" i="1"/>
  <c r="X21" i="1"/>
  <c r="X20" i="1"/>
  <c r="X23" i="1"/>
  <c r="X18" i="1"/>
  <c r="X17" i="1"/>
  <c r="X19" i="1"/>
  <c r="X14" i="1"/>
  <c r="X12" i="1"/>
  <c r="X15" i="1"/>
  <c r="X13" i="1"/>
  <c r="X16" i="1"/>
  <c r="X11" i="1"/>
  <c r="X10" i="1"/>
  <c r="X9" i="1"/>
  <c r="X8" i="1"/>
  <c r="X7" i="1"/>
  <c r="X6" i="1"/>
  <c r="X5" i="1"/>
  <c r="X3" i="1"/>
  <c r="X29" i="1" s="1"/>
  <c r="Y2" i="1"/>
  <c r="X4" i="1"/>
  <c r="Y28" i="1" l="1"/>
  <c r="Y27" i="1"/>
  <c r="Y25" i="1"/>
  <c r="Y24" i="1"/>
  <c r="Y26" i="1"/>
  <c r="Y22" i="1"/>
  <c r="Y21" i="1"/>
  <c r="Y20" i="1"/>
  <c r="Y23" i="1"/>
  <c r="Y18" i="1"/>
  <c r="Y19" i="1"/>
  <c r="Y17" i="1"/>
  <c r="Y15" i="1"/>
  <c r="Y13" i="1"/>
  <c r="Y16" i="1"/>
  <c r="Y11" i="1"/>
  <c r="Y10" i="1"/>
  <c r="Y14" i="1"/>
  <c r="Y12" i="1"/>
  <c r="Y9" i="1"/>
  <c r="Y7" i="1"/>
  <c r="Y6" i="1"/>
  <c r="Y5" i="1"/>
  <c r="Y8" i="1"/>
  <c r="Z2" i="1"/>
  <c r="Y4" i="1"/>
  <c r="Y3" i="1"/>
  <c r="Y29" i="1" s="1"/>
  <c r="Z28" i="1" l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8" i="1"/>
  <c r="AA2" i="1"/>
  <c r="Z9" i="1"/>
  <c r="Z7" i="1"/>
  <c r="Z6" i="1"/>
  <c r="Z5" i="1"/>
  <c r="Z4" i="1"/>
  <c r="Z3" i="1"/>
  <c r="Z29" i="1" s="1"/>
  <c r="AA28" i="1" l="1"/>
  <c r="AA27" i="1"/>
  <c r="AA26" i="1"/>
  <c r="AA25" i="1"/>
  <c r="AA24" i="1"/>
  <c r="AA23" i="1"/>
  <c r="AA22" i="1"/>
  <c r="AA21" i="1"/>
  <c r="AA19" i="1"/>
  <c r="AA18" i="1"/>
  <c r="AA17" i="1"/>
  <c r="AA16" i="1"/>
  <c r="AA20" i="1"/>
  <c r="AA15" i="1"/>
  <c r="AA13" i="1"/>
  <c r="AA11" i="1"/>
  <c r="AA10" i="1"/>
  <c r="AA9" i="1"/>
  <c r="AA14" i="1"/>
  <c r="AA12" i="1"/>
  <c r="AA8" i="1"/>
  <c r="AB2" i="1"/>
  <c r="AA7" i="1"/>
  <c r="AA6" i="1"/>
  <c r="AA5" i="1"/>
  <c r="AA4" i="1"/>
  <c r="AA3" i="1"/>
  <c r="AA29" i="1" s="1"/>
  <c r="AB28" i="1" l="1"/>
  <c r="AB27" i="1"/>
  <c r="AB26" i="1"/>
  <c r="AB25" i="1"/>
  <c r="AB24" i="1"/>
  <c r="AB22" i="1"/>
  <c r="AB21" i="1"/>
  <c r="AB20" i="1"/>
  <c r="AB23" i="1"/>
  <c r="AB19" i="1"/>
  <c r="AB18" i="1"/>
  <c r="AB17" i="1"/>
  <c r="AB16" i="1"/>
  <c r="AB14" i="1"/>
  <c r="AB12" i="1"/>
  <c r="AB15" i="1"/>
  <c r="AB13" i="1"/>
  <c r="AB11" i="1"/>
  <c r="AB10" i="1"/>
  <c r="AB9" i="1"/>
  <c r="AB8" i="1"/>
  <c r="AB7" i="1"/>
  <c r="AB6" i="1"/>
  <c r="AB5" i="1"/>
  <c r="AB4" i="1"/>
  <c r="AC2" i="1"/>
  <c r="AB3" i="1"/>
  <c r="AC28" i="1" l="1"/>
  <c r="AC27" i="1"/>
  <c r="AC26" i="1"/>
  <c r="AC25" i="1"/>
  <c r="AC24" i="1"/>
  <c r="AC22" i="1"/>
  <c r="AC21" i="1"/>
  <c r="AC20" i="1"/>
  <c r="AC23" i="1"/>
  <c r="AC18" i="1"/>
  <c r="AC19" i="1"/>
  <c r="AC17" i="1"/>
  <c r="AC16" i="1"/>
  <c r="AC14" i="1"/>
  <c r="AC12" i="1"/>
  <c r="AC15" i="1"/>
  <c r="AC13" i="1"/>
  <c r="AC11" i="1"/>
  <c r="AC10" i="1"/>
  <c r="AC8" i="1"/>
  <c r="AC7" i="1"/>
  <c r="AC3" i="1"/>
  <c r="AC9" i="1"/>
  <c r="AD2" i="1"/>
  <c r="AC6" i="1"/>
  <c r="AC5" i="1"/>
  <c r="AC4" i="1"/>
  <c r="AB29" i="1"/>
  <c r="AD28" i="1" l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E2" i="1"/>
  <c r="AD8" i="1"/>
  <c r="AD7" i="1"/>
  <c r="AD6" i="1"/>
  <c r="AD5" i="1"/>
  <c r="AD4" i="1"/>
  <c r="AD3" i="1"/>
  <c r="AD29" i="1" s="1"/>
  <c r="AC29" i="1"/>
  <c r="AE28" i="1" l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1" i="1"/>
  <c r="AE10" i="1"/>
  <c r="AE9" i="1"/>
  <c r="AE15" i="1"/>
  <c r="AE13" i="1"/>
  <c r="AE14" i="1"/>
  <c r="AE12" i="1"/>
  <c r="AF2" i="1"/>
  <c r="AE8" i="1"/>
  <c r="AE7" i="1"/>
  <c r="AE6" i="1"/>
  <c r="AE5" i="1"/>
  <c r="AE4" i="1"/>
  <c r="AE3" i="1"/>
  <c r="AF28" i="1" l="1"/>
  <c r="AF27" i="1"/>
  <c r="AF26" i="1"/>
  <c r="AF25" i="1"/>
  <c r="AF24" i="1"/>
  <c r="AF23" i="1"/>
  <c r="AF22" i="1"/>
  <c r="AF21" i="1"/>
  <c r="AF20" i="1"/>
  <c r="AF19" i="1"/>
  <c r="AF18" i="1"/>
  <c r="AF17" i="1"/>
  <c r="AF15" i="1"/>
  <c r="AF13" i="1"/>
  <c r="AF14" i="1"/>
  <c r="AF12" i="1"/>
  <c r="AF16" i="1"/>
  <c r="AF11" i="1"/>
  <c r="AF10" i="1"/>
  <c r="AF9" i="1"/>
  <c r="AF8" i="1"/>
  <c r="AF7" i="1"/>
  <c r="AF6" i="1"/>
  <c r="AF5" i="1"/>
  <c r="AF4" i="1"/>
  <c r="AG2" i="1"/>
  <c r="AF3" i="1"/>
  <c r="AF29" i="1" s="1"/>
  <c r="AE29" i="1"/>
  <c r="AG28" i="1" l="1"/>
  <c r="AG27" i="1"/>
  <c r="AG25" i="1"/>
  <c r="AG24" i="1"/>
  <c r="AG26" i="1"/>
  <c r="AG22" i="1"/>
  <c r="AG21" i="1"/>
  <c r="AG20" i="1"/>
  <c r="AG23" i="1"/>
  <c r="AG19" i="1"/>
  <c r="AG18" i="1"/>
  <c r="AG14" i="1"/>
  <c r="AG12" i="1"/>
  <c r="AG16" i="1"/>
  <c r="AG11" i="1"/>
  <c r="AG10" i="1"/>
  <c r="AG17" i="1"/>
  <c r="AG15" i="1"/>
  <c r="AG13" i="1"/>
  <c r="AG9" i="1"/>
  <c r="AG7" i="1"/>
  <c r="AG6" i="1"/>
  <c r="AG5" i="1"/>
  <c r="AG4" i="1"/>
  <c r="AG8" i="1"/>
  <c r="AH2" i="1"/>
  <c r="AG3" i="1"/>
  <c r="AG29" i="1" s="1"/>
  <c r="AH28" i="1" l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0" i="1"/>
  <c r="AH8" i="1"/>
  <c r="AI2" i="1"/>
  <c r="AH11" i="1"/>
  <c r="AH9" i="1"/>
  <c r="AH7" i="1"/>
  <c r="AH6" i="1"/>
  <c r="AH5" i="1"/>
  <c r="AH4" i="1"/>
  <c r="AH3" i="1"/>
  <c r="AI28" i="1" l="1"/>
  <c r="AI27" i="1"/>
  <c r="AI26" i="1"/>
  <c r="AI25" i="1"/>
  <c r="AI24" i="1"/>
  <c r="AI23" i="1"/>
  <c r="AI22" i="1"/>
  <c r="AI21" i="1"/>
  <c r="AI20" i="1"/>
  <c r="AI18" i="1"/>
  <c r="AI17" i="1"/>
  <c r="AI16" i="1"/>
  <c r="AI19" i="1"/>
  <c r="AI14" i="1"/>
  <c r="AI12" i="1"/>
  <c r="AI11" i="1"/>
  <c r="AI10" i="1"/>
  <c r="AI9" i="1"/>
  <c r="AI15" i="1"/>
  <c r="AI13" i="1"/>
  <c r="AJ2" i="1"/>
  <c r="AI7" i="1"/>
  <c r="AI6" i="1"/>
  <c r="AI5" i="1"/>
  <c r="AI4" i="1"/>
  <c r="AI3" i="1"/>
  <c r="AI29" i="1" s="1"/>
  <c r="AI8" i="1"/>
  <c r="AH29" i="1"/>
  <c r="AJ28" i="1" l="1"/>
  <c r="AJ27" i="1"/>
  <c r="AJ26" i="1"/>
  <c r="AJ25" i="1"/>
  <c r="AJ24" i="1"/>
  <c r="AJ23" i="1"/>
  <c r="AJ22" i="1"/>
  <c r="AJ21" i="1"/>
  <c r="AJ20" i="1"/>
  <c r="AJ18" i="1"/>
  <c r="AJ17" i="1"/>
  <c r="AJ19" i="1"/>
  <c r="AJ16" i="1"/>
  <c r="AJ15" i="1"/>
  <c r="AJ13" i="1"/>
  <c r="AJ14" i="1"/>
  <c r="AJ12" i="1"/>
  <c r="AJ11" i="1"/>
  <c r="AJ10" i="1"/>
  <c r="AJ9" i="1"/>
  <c r="AJ8" i="1"/>
  <c r="AJ7" i="1"/>
  <c r="AJ6" i="1"/>
  <c r="AJ5" i="1"/>
  <c r="AJ4" i="1"/>
  <c r="AJ3" i="1"/>
  <c r="AK2" i="1"/>
  <c r="AK28" i="1" l="1"/>
  <c r="AK27" i="1"/>
  <c r="AK26" i="1"/>
  <c r="AK25" i="1"/>
  <c r="AK24" i="1"/>
  <c r="AK23" i="1"/>
  <c r="AK22" i="1"/>
  <c r="AK21" i="1"/>
  <c r="AK20" i="1"/>
  <c r="AK18" i="1"/>
  <c r="AK19" i="1"/>
  <c r="AK16" i="1"/>
  <c r="AK15" i="1"/>
  <c r="AK13" i="1"/>
  <c r="AK17" i="1"/>
  <c r="AK14" i="1"/>
  <c r="AK12" i="1"/>
  <c r="AK11" i="1"/>
  <c r="AK10" i="1"/>
  <c r="AK7" i="1"/>
  <c r="AK6" i="1"/>
  <c r="AK3" i="1"/>
  <c r="AK9" i="1"/>
  <c r="AK8" i="1"/>
  <c r="AL2" i="1"/>
  <c r="AK5" i="1"/>
  <c r="AK4" i="1"/>
  <c r="AJ29" i="1"/>
  <c r="AK29" i="1" l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9" i="1"/>
  <c r="AL8" i="1"/>
  <c r="AM2" i="1"/>
  <c r="AL11" i="1"/>
  <c r="AL10" i="1"/>
  <c r="AL7" i="1"/>
  <c r="AL6" i="1"/>
  <c r="AL5" i="1"/>
  <c r="AL4" i="1"/>
  <c r="AL3" i="1"/>
  <c r="AL29" i="1" l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1" i="1"/>
  <c r="AM10" i="1"/>
  <c r="AM9" i="1"/>
  <c r="AM14" i="1"/>
  <c r="AM12" i="1"/>
  <c r="AM15" i="1"/>
  <c r="AM13" i="1"/>
  <c r="AM8" i="1"/>
  <c r="AN2" i="1"/>
  <c r="AM7" i="1"/>
  <c r="AM6" i="1"/>
  <c r="AM5" i="1"/>
  <c r="AM4" i="1"/>
  <c r="AM3" i="1"/>
  <c r="AM29" i="1" s="1"/>
  <c r="AN28" i="1" l="1"/>
  <c r="AN27" i="1"/>
  <c r="AN26" i="1"/>
  <c r="AN25" i="1"/>
  <c r="AN24" i="1"/>
  <c r="AN22" i="1"/>
  <c r="AN21" i="1"/>
  <c r="AN20" i="1"/>
  <c r="AN23" i="1"/>
  <c r="AN18" i="1"/>
  <c r="AN17" i="1"/>
  <c r="AN19" i="1"/>
  <c r="AN14" i="1"/>
  <c r="AN12" i="1"/>
  <c r="AN15" i="1"/>
  <c r="AN13" i="1"/>
  <c r="AN16" i="1"/>
  <c r="AN11" i="1"/>
  <c r="AN10" i="1"/>
  <c r="AN9" i="1"/>
  <c r="AN8" i="1"/>
  <c r="AN7" i="1"/>
  <c r="AN6" i="1"/>
  <c r="AN5" i="1"/>
  <c r="AO2" i="1"/>
  <c r="AN4" i="1"/>
  <c r="AN3" i="1"/>
  <c r="AN29" i="1" l="1"/>
  <c r="AO28" i="1"/>
  <c r="AO27" i="1"/>
  <c r="AO25" i="1"/>
  <c r="AO24" i="1"/>
  <c r="AO26" i="1"/>
  <c r="AO22" i="1"/>
  <c r="AO21" i="1"/>
  <c r="AO20" i="1"/>
  <c r="AO23" i="1"/>
  <c r="AO18" i="1"/>
  <c r="AO17" i="1"/>
  <c r="AO19" i="1"/>
  <c r="AO15" i="1"/>
  <c r="AO13" i="1"/>
  <c r="AO16" i="1"/>
  <c r="AO11" i="1"/>
  <c r="AO10" i="1"/>
  <c r="AO14" i="1"/>
  <c r="AO12" i="1"/>
  <c r="AO9" i="1"/>
  <c r="AO7" i="1"/>
  <c r="AO6" i="1"/>
  <c r="AO5" i="1"/>
  <c r="AO4" i="1"/>
  <c r="AO8" i="1"/>
  <c r="AP2" i="1"/>
  <c r="AO3" i="1"/>
  <c r="AO29" i="1" l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8" i="1"/>
  <c r="AQ2" i="1"/>
  <c r="AP9" i="1"/>
  <c r="AP7" i="1"/>
  <c r="AP6" i="1"/>
  <c r="AP5" i="1"/>
  <c r="AP4" i="1"/>
  <c r="AP3" i="1"/>
  <c r="AP29" i="1" l="1"/>
  <c r="AQ28" i="1"/>
  <c r="AQ27" i="1"/>
  <c r="AQ26" i="1"/>
  <c r="AQ25" i="1"/>
  <c r="AQ24" i="1"/>
  <c r="AQ23" i="1"/>
  <c r="AQ22" i="1"/>
  <c r="AQ21" i="1"/>
  <c r="AQ19" i="1"/>
  <c r="AQ18" i="1"/>
  <c r="AQ17" i="1"/>
  <c r="AQ16" i="1"/>
  <c r="AQ20" i="1"/>
  <c r="AQ15" i="1"/>
  <c r="AQ13" i="1"/>
  <c r="AQ11" i="1"/>
  <c r="AQ10" i="1"/>
  <c r="AQ9" i="1"/>
  <c r="AQ14" i="1"/>
  <c r="AQ12" i="1"/>
  <c r="AQ8" i="1"/>
  <c r="AR2" i="1"/>
  <c r="AQ7" i="1"/>
  <c r="AQ6" i="1"/>
  <c r="AQ5" i="1"/>
  <c r="AQ4" i="1"/>
  <c r="AQ3" i="1"/>
  <c r="AQ29" i="1" l="1"/>
  <c r="AR28" i="1"/>
  <c r="AR27" i="1"/>
  <c r="AR26" i="1"/>
  <c r="AR25" i="1"/>
  <c r="AR24" i="1"/>
  <c r="AR21" i="1"/>
  <c r="AR20" i="1"/>
  <c r="AR22" i="1"/>
  <c r="AR23" i="1"/>
  <c r="AR19" i="1"/>
  <c r="AR18" i="1"/>
  <c r="AR17" i="1"/>
  <c r="AR16" i="1"/>
  <c r="AR14" i="1"/>
  <c r="AR12" i="1"/>
  <c r="AR15" i="1"/>
  <c r="AR13" i="1"/>
  <c r="AR11" i="1"/>
  <c r="AR10" i="1"/>
  <c r="AR9" i="1"/>
  <c r="AR8" i="1"/>
  <c r="AR7" i="1"/>
  <c r="AR6" i="1"/>
  <c r="AR5" i="1"/>
  <c r="AR4" i="1"/>
  <c r="AS2" i="1"/>
  <c r="AR3" i="1"/>
  <c r="AR29" i="1" l="1"/>
  <c r="AS28" i="1"/>
  <c r="AS27" i="1"/>
  <c r="AS26" i="1"/>
  <c r="AS25" i="1"/>
  <c r="AS24" i="1"/>
  <c r="AS21" i="1"/>
  <c r="AS20" i="1"/>
  <c r="AS22" i="1"/>
  <c r="AS23" i="1"/>
  <c r="AS18" i="1"/>
  <c r="AS17" i="1"/>
  <c r="AS19" i="1"/>
  <c r="AS16" i="1"/>
  <c r="AS14" i="1"/>
  <c r="AS12" i="1"/>
  <c r="AS15" i="1"/>
  <c r="AS13" i="1"/>
  <c r="AS11" i="1"/>
  <c r="AS10" i="1"/>
  <c r="AS8" i="1"/>
  <c r="AS7" i="1"/>
  <c r="AS6" i="1"/>
  <c r="AS3" i="1"/>
  <c r="AS9" i="1"/>
  <c r="AT2" i="1"/>
  <c r="AS5" i="1"/>
  <c r="AS4" i="1"/>
  <c r="AS29" i="1" l="1"/>
  <c r="AT28" i="1"/>
  <c r="AT27" i="1"/>
  <c r="AT26" i="1"/>
  <c r="AT25" i="1"/>
  <c r="AT24" i="1"/>
  <c r="AT22" i="1"/>
  <c r="AT23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U2" i="1"/>
  <c r="AT8" i="1"/>
  <c r="AT7" i="1"/>
  <c r="AT6" i="1"/>
  <c r="AT5" i="1"/>
  <c r="AT4" i="1"/>
  <c r="AT3" i="1"/>
  <c r="AT29" i="1" l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1" i="1"/>
  <c r="AU10" i="1"/>
  <c r="AU9" i="1"/>
  <c r="AU15" i="1"/>
  <c r="AU13" i="1"/>
  <c r="AU14" i="1"/>
  <c r="AU12" i="1"/>
  <c r="AV2" i="1"/>
  <c r="AU8" i="1"/>
  <c r="AU7" i="1"/>
  <c r="AU6" i="1"/>
  <c r="AU5" i="1"/>
  <c r="AU4" i="1"/>
  <c r="AU3" i="1"/>
  <c r="AU29" i="1" l="1"/>
  <c r="AV28" i="1"/>
  <c r="AV27" i="1"/>
  <c r="AV26" i="1"/>
  <c r="AV25" i="1"/>
  <c r="AV24" i="1"/>
  <c r="AV23" i="1"/>
  <c r="AV21" i="1"/>
  <c r="AV20" i="1"/>
  <c r="AV22" i="1"/>
  <c r="AV19" i="1"/>
  <c r="AV18" i="1"/>
  <c r="AV17" i="1"/>
  <c r="AV15" i="1"/>
  <c r="AV13" i="1"/>
  <c r="AV14" i="1"/>
  <c r="AV12" i="1"/>
  <c r="AV16" i="1"/>
  <c r="AV11" i="1"/>
  <c r="AV10" i="1"/>
  <c r="AV9" i="1"/>
  <c r="AV8" i="1"/>
  <c r="AV7" i="1"/>
  <c r="AV6" i="1"/>
  <c r="AV5" i="1"/>
  <c r="AV4" i="1"/>
  <c r="AV3" i="1"/>
  <c r="AV29" i="1" s="1"/>
  <c r="AW2" i="1"/>
  <c r="AW28" i="1" l="1"/>
  <c r="AW27" i="1"/>
  <c r="AW26" i="1"/>
  <c r="AW25" i="1"/>
  <c r="AW24" i="1"/>
  <c r="AW21" i="1"/>
  <c r="AW20" i="1"/>
  <c r="AW22" i="1"/>
  <c r="AW23" i="1"/>
  <c r="AW19" i="1"/>
  <c r="AW18" i="1"/>
  <c r="AW17" i="1"/>
  <c r="AW14" i="1"/>
  <c r="AW12" i="1"/>
  <c r="AW16" i="1"/>
  <c r="AW11" i="1"/>
  <c r="AW10" i="1"/>
  <c r="AW15" i="1"/>
  <c r="AW13" i="1"/>
  <c r="AW9" i="1"/>
  <c r="AW7" i="1"/>
  <c r="AW6" i="1"/>
  <c r="AW5" i="1"/>
  <c r="AW4" i="1"/>
  <c r="AW8" i="1"/>
  <c r="AX2" i="1"/>
  <c r="AW3" i="1"/>
  <c r="AX28" i="1" l="1"/>
  <c r="AX27" i="1"/>
  <c r="AX26" i="1"/>
  <c r="AX25" i="1"/>
  <c r="AX24" i="1"/>
  <c r="AX22" i="1"/>
  <c r="AX23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8" i="1"/>
  <c r="AY2" i="1"/>
  <c r="AX9" i="1"/>
  <c r="AX7" i="1"/>
  <c r="AX6" i="1"/>
  <c r="AX5" i="1"/>
  <c r="AX4" i="1"/>
  <c r="AX3" i="1"/>
  <c r="AX29" i="1" s="1"/>
  <c r="AW29" i="1"/>
  <c r="AY28" i="1" l="1"/>
  <c r="AY27" i="1"/>
  <c r="AY26" i="1"/>
  <c r="AY25" i="1"/>
  <c r="AY24" i="1"/>
  <c r="AY23" i="1"/>
  <c r="AY22" i="1"/>
  <c r="AY21" i="1"/>
  <c r="AY20" i="1"/>
  <c r="AY18" i="1"/>
  <c r="AY17" i="1"/>
  <c r="AY16" i="1"/>
  <c r="AY19" i="1"/>
  <c r="AY14" i="1"/>
  <c r="AY12" i="1"/>
  <c r="AY11" i="1"/>
  <c r="AY10" i="1"/>
  <c r="AY9" i="1"/>
  <c r="AY15" i="1"/>
  <c r="AY13" i="1"/>
  <c r="AZ2" i="1"/>
  <c r="AY7" i="1"/>
  <c r="AY6" i="1"/>
  <c r="AY5" i="1"/>
  <c r="AY4" i="1"/>
  <c r="AY3" i="1"/>
  <c r="AY29" i="1" s="1"/>
  <c r="AY8" i="1"/>
  <c r="AZ28" i="1" l="1"/>
  <c r="AZ27" i="1"/>
  <c r="AZ25" i="1"/>
  <c r="AZ24" i="1"/>
  <c r="AZ26" i="1"/>
  <c r="AZ22" i="1"/>
  <c r="AZ23" i="1"/>
  <c r="AZ21" i="1"/>
  <c r="AZ20" i="1"/>
  <c r="AZ18" i="1"/>
  <c r="AZ17" i="1"/>
  <c r="AZ19" i="1"/>
  <c r="AZ16" i="1"/>
  <c r="AZ15" i="1"/>
  <c r="AZ13" i="1"/>
  <c r="AZ14" i="1"/>
  <c r="AZ12" i="1"/>
  <c r="AZ11" i="1"/>
  <c r="AZ10" i="1"/>
  <c r="AZ9" i="1"/>
  <c r="AZ8" i="1"/>
  <c r="AZ7" i="1"/>
  <c r="AZ6" i="1"/>
  <c r="AZ5" i="1"/>
  <c r="AZ4" i="1"/>
  <c r="BA2" i="1"/>
  <c r="AZ3" i="1"/>
  <c r="AZ29" i="1" s="1"/>
  <c r="BA28" i="1" l="1"/>
  <c r="BA27" i="1"/>
  <c r="BA26" i="1"/>
  <c r="BA25" i="1"/>
  <c r="BA24" i="1"/>
  <c r="BA23" i="1"/>
  <c r="BA21" i="1"/>
  <c r="BA20" i="1"/>
  <c r="BA22" i="1"/>
  <c r="BA18" i="1"/>
  <c r="BA17" i="1"/>
  <c r="BA19" i="1"/>
  <c r="BA16" i="1"/>
  <c r="BA15" i="1"/>
  <c r="BA13" i="1"/>
  <c r="BA14" i="1"/>
  <c r="BA12" i="1"/>
  <c r="BA11" i="1"/>
  <c r="BA10" i="1"/>
  <c r="BA7" i="1"/>
  <c r="BA6" i="1"/>
  <c r="BA9" i="1"/>
  <c r="BA8" i="1"/>
  <c r="BB2" i="1"/>
  <c r="BA5" i="1"/>
  <c r="BA4" i="1"/>
  <c r="BA3" i="1"/>
  <c r="BB28" i="1" l="1"/>
  <c r="BB27" i="1"/>
  <c r="BB26" i="1"/>
  <c r="BB25" i="1"/>
  <c r="BB24" i="1"/>
  <c r="BB22" i="1"/>
  <c r="BB23" i="1"/>
  <c r="BB21" i="1"/>
  <c r="BB20" i="1"/>
  <c r="BB19" i="1"/>
  <c r="BB18" i="1"/>
  <c r="BB17" i="1"/>
  <c r="BB16" i="1"/>
  <c r="BB15" i="1"/>
  <c r="BB14" i="1"/>
  <c r="BB13" i="1"/>
  <c r="BB12" i="1"/>
  <c r="BB11" i="1"/>
  <c r="BB9" i="1"/>
  <c r="BB8" i="1"/>
  <c r="BC2" i="1"/>
  <c r="BB10" i="1"/>
  <c r="BB7" i="1"/>
  <c r="BB6" i="1"/>
  <c r="BB5" i="1"/>
  <c r="BB4" i="1"/>
  <c r="BB3" i="1"/>
  <c r="BB29" i="1" s="1"/>
  <c r="BA29" i="1"/>
  <c r="BC28" i="1" l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1" i="1"/>
  <c r="BC10" i="1"/>
  <c r="BC9" i="1"/>
  <c r="BC14" i="1"/>
  <c r="BC12" i="1"/>
  <c r="BC15" i="1"/>
  <c r="BC13" i="1"/>
  <c r="BC8" i="1"/>
  <c r="BD2" i="1"/>
  <c r="BC7" i="1"/>
  <c r="BC6" i="1"/>
  <c r="BC5" i="1"/>
  <c r="BC4" i="1"/>
  <c r="BC3" i="1"/>
  <c r="BC29" i="1" l="1"/>
  <c r="BD28" i="1"/>
  <c r="BD27" i="1"/>
  <c r="BD26" i="1"/>
  <c r="BD25" i="1"/>
  <c r="BD24" i="1"/>
  <c r="BD22" i="1"/>
  <c r="BD21" i="1"/>
  <c r="BD20" i="1"/>
  <c r="BD23" i="1"/>
  <c r="BD18" i="1"/>
  <c r="BD17" i="1"/>
  <c r="BD19" i="1"/>
  <c r="BD14" i="1"/>
  <c r="BD12" i="1"/>
  <c r="BD15" i="1"/>
  <c r="BD13" i="1"/>
  <c r="BD16" i="1"/>
  <c r="BD11" i="1"/>
  <c r="BD10" i="1"/>
  <c r="BD9" i="1"/>
  <c r="BD8" i="1"/>
  <c r="BD7" i="1"/>
  <c r="BD6" i="1"/>
  <c r="BD5" i="1"/>
  <c r="BD4" i="1"/>
  <c r="BD3" i="1"/>
  <c r="BD29" i="1" s="1"/>
  <c r="BE2" i="1"/>
  <c r="BE28" i="1" l="1"/>
  <c r="BE27" i="1"/>
  <c r="BE26" i="1"/>
  <c r="BE25" i="1"/>
  <c r="BE24" i="1"/>
  <c r="BE22" i="1"/>
  <c r="BE21" i="1"/>
  <c r="BE20" i="1"/>
  <c r="BE19" i="1"/>
  <c r="BE23" i="1"/>
  <c r="BE18" i="1"/>
  <c r="BE17" i="1"/>
  <c r="BE15" i="1"/>
  <c r="BE13" i="1"/>
  <c r="BE16" i="1"/>
  <c r="BE11" i="1"/>
  <c r="BE10" i="1"/>
  <c r="BE14" i="1"/>
  <c r="BE12" i="1"/>
  <c r="BE9" i="1"/>
  <c r="BE7" i="1"/>
  <c r="BE6" i="1"/>
  <c r="BE5" i="1"/>
  <c r="BE3" i="1"/>
  <c r="BE8" i="1"/>
  <c r="BF2" i="1"/>
  <c r="BE4" i="1"/>
  <c r="BE29" i="1" l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8" i="1"/>
  <c r="BG2" i="1"/>
  <c r="BF9" i="1"/>
  <c r="BF7" i="1"/>
  <c r="BF6" i="1"/>
  <c r="BF5" i="1"/>
  <c r="BF4" i="1"/>
  <c r="BF3" i="1"/>
  <c r="BF29" i="1" l="1"/>
  <c r="BG28" i="1"/>
  <c r="BG27" i="1"/>
  <c r="BG26" i="1"/>
  <c r="BG25" i="1"/>
  <c r="BG24" i="1"/>
  <c r="BG23" i="1"/>
  <c r="BG22" i="1"/>
  <c r="BG21" i="1"/>
  <c r="BG20" i="1"/>
  <c r="BG19" i="1"/>
  <c r="BG17" i="1"/>
  <c r="BG16" i="1"/>
  <c r="BG18" i="1"/>
  <c r="BG15" i="1"/>
  <c r="BG13" i="1"/>
  <c r="BG11" i="1"/>
  <c r="BG10" i="1"/>
  <c r="BG9" i="1"/>
  <c r="BG14" i="1"/>
  <c r="BG12" i="1"/>
  <c r="BG8" i="1"/>
  <c r="BH2" i="1"/>
  <c r="BG7" i="1"/>
  <c r="BG6" i="1"/>
  <c r="BG5" i="1"/>
  <c r="BG4" i="1"/>
  <c r="BG3" i="1"/>
  <c r="BG29" i="1" l="1"/>
  <c r="BH28" i="1"/>
  <c r="BH27" i="1"/>
  <c r="BH26" i="1"/>
  <c r="BH25" i="1"/>
  <c r="BH24" i="1"/>
  <c r="BH21" i="1"/>
  <c r="BH20" i="1"/>
  <c r="BH22" i="1"/>
  <c r="BH23" i="1"/>
  <c r="BH19" i="1"/>
  <c r="BH17" i="1"/>
  <c r="BH18" i="1"/>
  <c r="BH16" i="1"/>
  <c r="BH14" i="1"/>
  <c r="BH12" i="1"/>
  <c r="BH15" i="1"/>
  <c r="BH13" i="1"/>
  <c r="BH11" i="1"/>
  <c r="BH10" i="1"/>
  <c r="BH9" i="1"/>
  <c r="BH8" i="1"/>
  <c r="BH7" i="1"/>
  <c r="BH6" i="1"/>
  <c r="BH5" i="1"/>
  <c r="BH4" i="1"/>
  <c r="BH3" i="1"/>
  <c r="BH29" i="1" s="1"/>
  <c r="BI2" i="1"/>
  <c r="BI28" i="1" l="1"/>
  <c r="BI27" i="1"/>
  <c r="BI26" i="1"/>
  <c r="BI25" i="1"/>
  <c r="BI24" i="1"/>
  <c r="BI21" i="1"/>
  <c r="BI20" i="1"/>
  <c r="BI19" i="1"/>
  <c r="BI22" i="1"/>
  <c r="BI23" i="1"/>
  <c r="BI17" i="1"/>
  <c r="BI18" i="1"/>
  <c r="BI16" i="1"/>
  <c r="BI14" i="1"/>
  <c r="BI12" i="1"/>
  <c r="BI15" i="1"/>
  <c r="BI13" i="1"/>
  <c r="BI11" i="1"/>
  <c r="BI10" i="1"/>
  <c r="BI8" i="1"/>
  <c r="BI7" i="1"/>
  <c r="BI6" i="1"/>
  <c r="BI4" i="1"/>
  <c r="BI9" i="1"/>
  <c r="BJ2" i="1"/>
  <c r="BI5" i="1"/>
  <c r="BI3" i="1"/>
  <c r="BI29" i="1" l="1"/>
  <c r="BJ28" i="1"/>
  <c r="BJ27" i="1"/>
  <c r="BJ26" i="1"/>
  <c r="BJ25" i="1"/>
  <c r="BJ24" i="1"/>
  <c r="BJ22" i="1"/>
  <c r="BJ23" i="1"/>
  <c r="BJ21" i="1"/>
  <c r="BJ20" i="1"/>
  <c r="BJ19" i="1"/>
  <c r="BJ18" i="1"/>
  <c r="BJ17" i="1"/>
  <c r="BJ16" i="1"/>
  <c r="BJ15" i="1"/>
  <c r="BJ14" i="1"/>
  <c r="BJ13" i="1"/>
  <c r="BJ12" i="1"/>
  <c r="BJ11" i="1"/>
  <c r="BJ10" i="1"/>
  <c r="BJ9" i="1"/>
  <c r="BK2" i="1"/>
  <c r="BJ8" i="1"/>
  <c r="BJ7" i="1"/>
  <c r="BJ6" i="1"/>
  <c r="BJ5" i="1"/>
  <c r="BJ4" i="1"/>
  <c r="BJ3" i="1"/>
  <c r="BJ29" i="1" l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1" i="1"/>
  <c r="BK10" i="1"/>
  <c r="BK9" i="1"/>
  <c r="BK15" i="1"/>
  <c r="BK13" i="1"/>
  <c r="BK14" i="1"/>
  <c r="BK12" i="1"/>
  <c r="BL2" i="1"/>
  <c r="BK8" i="1"/>
  <c r="BK7" i="1"/>
  <c r="BK6" i="1"/>
  <c r="BK5" i="1"/>
  <c r="BK4" i="1"/>
  <c r="BK3" i="1"/>
  <c r="BK29" i="1" l="1"/>
  <c r="BL28" i="1"/>
  <c r="BL27" i="1"/>
  <c r="BL26" i="1"/>
  <c r="BL25" i="1"/>
  <c r="BL24" i="1"/>
  <c r="BL23" i="1"/>
  <c r="BL21" i="1"/>
  <c r="BL20" i="1"/>
  <c r="BL22" i="1"/>
  <c r="BL17" i="1"/>
  <c r="BL19" i="1"/>
  <c r="BL18" i="1"/>
  <c r="BL15" i="1"/>
  <c r="BL13" i="1"/>
  <c r="BL14" i="1"/>
  <c r="BL12" i="1"/>
  <c r="BL16" i="1"/>
  <c r="BL11" i="1"/>
  <c r="BL10" i="1"/>
  <c r="BL9" i="1"/>
  <c r="BL8" i="1"/>
  <c r="BL7" i="1"/>
  <c r="BL6" i="1"/>
  <c r="BL5" i="1"/>
  <c r="BL4" i="1"/>
  <c r="BM2" i="1"/>
  <c r="BL3" i="1"/>
  <c r="BL29" i="1" l="1"/>
  <c r="BM28" i="1"/>
  <c r="BM27" i="1"/>
  <c r="BM26" i="1"/>
  <c r="BM25" i="1"/>
  <c r="BM24" i="1"/>
  <c r="BM21" i="1"/>
  <c r="BM20" i="1"/>
  <c r="BM19" i="1"/>
  <c r="BM22" i="1"/>
  <c r="BM23" i="1"/>
  <c r="BM17" i="1"/>
  <c r="BM18" i="1"/>
  <c r="BM14" i="1"/>
  <c r="BM12" i="1"/>
  <c r="BM16" i="1"/>
  <c r="BM11" i="1"/>
  <c r="BM10" i="1"/>
  <c r="BM15" i="1"/>
  <c r="BM13" i="1"/>
  <c r="BM9" i="1"/>
  <c r="BM7" i="1"/>
  <c r="BM6" i="1"/>
  <c r="BM5" i="1"/>
  <c r="BM3" i="1"/>
  <c r="BM29" i="1" s="1"/>
  <c r="BM8" i="1"/>
  <c r="BN2" i="1"/>
  <c r="BM4" i="1"/>
  <c r="BN28" i="1" l="1"/>
  <c r="BN27" i="1"/>
  <c r="BN26" i="1"/>
  <c r="BN25" i="1"/>
  <c r="BN24" i="1"/>
  <c r="BN22" i="1"/>
  <c r="BN23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8" i="1"/>
  <c r="BO2" i="1"/>
  <c r="BN9" i="1"/>
  <c r="BN7" i="1"/>
  <c r="BN6" i="1"/>
  <c r="BN5" i="1"/>
  <c r="BN4" i="1"/>
  <c r="BN3" i="1"/>
  <c r="BN29" i="1" s="1"/>
  <c r="BO28" i="1" l="1"/>
  <c r="BO27" i="1"/>
  <c r="BO26" i="1"/>
  <c r="BO25" i="1"/>
  <c r="BO24" i="1"/>
  <c r="BO23" i="1"/>
  <c r="BO22" i="1"/>
  <c r="BO21" i="1"/>
  <c r="BO20" i="1"/>
  <c r="BO18" i="1"/>
  <c r="BO19" i="1"/>
  <c r="BO17" i="1"/>
  <c r="BO16" i="1"/>
  <c r="BO14" i="1"/>
  <c r="BO12" i="1"/>
  <c r="BO11" i="1"/>
  <c r="BO10" i="1"/>
  <c r="BO9" i="1"/>
  <c r="BO15" i="1"/>
  <c r="BO13" i="1"/>
  <c r="BP2" i="1"/>
  <c r="BO7" i="1"/>
  <c r="BO6" i="1"/>
  <c r="BO5" i="1"/>
  <c r="BO4" i="1"/>
  <c r="BO3" i="1"/>
  <c r="BO29" i="1" s="1"/>
  <c r="BO8" i="1"/>
  <c r="BP28" i="1" l="1"/>
  <c r="BP27" i="1"/>
  <c r="BP25" i="1"/>
  <c r="BP24" i="1"/>
  <c r="BP26" i="1"/>
  <c r="BP22" i="1"/>
  <c r="BP23" i="1"/>
  <c r="BP21" i="1"/>
  <c r="BP20" i="1"/>
  <c r="BP18" i="1"/>
  <c r="BP19" i="1"/>
  <c r="BP17" i="1"/>
  <c r="BP16" i="1"/>
  <c r="BP15" i="1"/>
  <c r="BP13" i="1"/>
  <c r="BP14" i="1"/>
  <c r="BP12" i="1"/>
  <c r="BP11" i="1"/>
  <c r="BP10" i="1"/>
  <c r="BP9" i="1"/>
  <c r="BP8" i="1"/>
  <c r="BP7" i="1"/>
  <c r="BP6" i="1"/>
  <c r="BP5" i="1"/>
  <c r="BP4" i="1"/>
  <c r="BP3" i="1"/>
  <c r="BP29" i="1" s="1"/>
  <c r="BQ2" i="1"/>
  <c r="BQ28" i="1" l="1"/>
  <c r="BQ27" i="1"/>
  <c r="BQ26" i="1"/>
  <c r="BQ25" i="1"/>
  <c r="BQ24" i="1"/>
  <c r="BQ23" i="1"/>
  <c r="BQ21" i="1"/>
  <c r="BQ20" i="1"/>
  <c r="BQ19" i="1"/>
  <c r="BQ22" i="1"/>
  <c r="BQ17" i="1"/>
  <c r="BQ18" i="1"/>
  <c r="BQ16" i="1"/>
  <c r="BQ15" i="1"/>
  <c r="BQ13" i="1"/>
  <c r="BQ14" i="1"/>
  <c r="BQ12" i="1"/>
  <c r="BQ11" i="1"/>
  <c r="BQ10" i="1"/>
  <c r="BQ7" i="1"/>
  <c r="BQ6" i="1"/>
  <c r="BQ4" i="1"/>
  <c r="BQ9" i="1"/>
  <c r="BQ8" i="1"/>
  <c r="BR2" i="1"/>
  <c r="BQ5" i="1"/>
  <c r="BQ3" i="1"/>
  <c r="BQ29" i="1" s="1"/>
  <c r="BR28" i="1" l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9" i="1"/>
  <c r="BR8" i="1"/>
  <c r="BS2" i="1"/>
  <c r="BR10" i="1"/>
  <c r="BR7" i="1"/>
  <c r="BR6" i="1"/>
  <c r="BR5" i="1"/>
  <c r="BR4" i="1"/>
  <c r="BR3" i="1"/>
  <c r="BR29" i="1" s="1"/>
  <c r="BS28" i="1" l="1"/>
  <c r="BS27" i="1"/>
  <c r="BS26" i="1"/>
  <c r="BS25" i="1"/>
  <c r="BS24" i="1"/>
  <c r="BS23" i="1"/>
  <c r="BS22" i="1"/>
  <c r="BS21" i="1"/>
  <c r="BS20" i="1"/>
  <c r="BS19" i="1"/>
  <c r="BS18" i="1"/>
  <c r="BS17" i="1"/>
  <c r="BS16" i="1"/>
  <c r="BS11" i="1"/>
  <c r="BS10" i="1"/>
  <c r="BS9" i="1"/>
  <c r="BS14" i="1"/>
  <c r="BS12" i="1"/>
  <c r="BS15" i="1"/>
  <c r="BS13" i="1"/>
  <c r="BS8" i="1"/>
  <c r="BT2" i="1"/>
  <c r="BS7" i="1"/>
  <c r="BS6" i="1"/>
  <c r="BS5" i="1"/>
  <c r="BS4" i="1"/>
  <c r="BS3" i="1"/>
  <c r="BS29" i="1" s="1"/>
  <c r="BT28" i="1" l="1"/>
  <c r="BT27" i="1"/>
  <c r="BT26" i="1"/>
  <c r="BT25" i="1"/>
  <c r="BT24" i="1"/>
  <c r="BT22" i="1"/>
  <c r="BT21" i="1"/>
  <c r="BT20" i="1"/>
  <c r="BT23" i="1"/>
  <c r="BT18" i="1"/>
  <c r="BT17" i="1"/>
  <c r="BT19" i="1"/>
  <c r="BT14" i="1"/>
  <c r="BT12" i="1"/>
  <c r="BT15" i="1"/>
  <c r="BT13" i="1"/>
  <c r="BT16" i="1"/>
  <c r="BT11" i="1"/>
  <c r="BT10" i="1"/>
  <c r="BT9" i="1"/>
  <c r="BT8" i="1"/>
  <c r="BT7" i="1"/>
  <c r="BT6" i="1"/>
  <c r="BT5" i="1"/>
  <c r="BT4" i="1"/>
  <c r="BT3" i="1"/>
  <c r="BU2" i="1"/>
  <c r="BU28" i="1" l="1"/>
  <c r="BU27" i="1"/>
  <c r="BU26" i="1"/>
  <c r="BU25" i="1"/>
  <c r="BU24" i="1"/>
  <c r="BU23" i="1"/>
  <c r="BU22" i="1"/>
  <c r="BU21" i="1"/>
  <c r="BU20" i="1"/>
  <c r="BU19" i="1"/>
  <c r="BU18" i="1"/>
  <c r="BU17" i="1"/>
  <c r="BU15" i="1"/>
  <c r="BU13" i="1"/>
  <c r="BU16" i="1"/>
  <c r="BU11" i="1"/>
  <c r="BU10" i="1"/>
  <c r="BU14" i="1"/>
  <c r="BU12" i="1"/>
  <c r="BU9" i="1"/>
  <c r="BU7" i="1"/>
  <c r="BU6" i="1"/>
  <c r="BU5" i="1"/>
  <c r="BU3" i="1"/>
  <c r="BU8" i="1"/>
  <c r="BV2" i="1"/>
  <c r="BU4" i="1"/>
  <c r="BT29" i="1"/>
  <c r="BU29" i="1" l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8" i="1"/>
  <c r="BW2" i="1"/>
  <c r="BV9" i="1"/>
  <c r="BV7" i="1"/>
  <c r="BV6" i="1"/>
  <c r="BV5" i="1"/>
  <c r="BV4" i="1"/>
  <c r="BV3" i="1"/>
  <c r="BV29" i="1" l="1"/>
  <c r="BW28" i="1"/>
  <c r="BW27" i="1"/>
  <c r="BW26" i="1"/>
  <c r="BW25" i="1"/>
  <c r="BW24" i="1"/>
  <c r="BW23" i="1"/>
  <c r="BW22" i="1"/>
  <c r="BW21" i="1"/>
  <c r="BW20" i="1"/>
  <c r="BW19" i="1"/>
  <c r="BW17" i="1"/>
  <c r="BW16" i="1"/>
  <c r="BW18" i="1"/>
  <c r="BW15" i="1"/>
  <c r="BW13" i="1"/>
  <c r="BW11" i="1"/>
  <c r="BW10" i="1"/>
  <c r="BW9" i="1"/>
  <c r="BW14" i="1"/>
  <c r="BW12" i="1"/>
  <c r="BW8" i="1"/>
  <c r="BX2" i="1"/>
  <c r="BW7" i="1"/>
  <c r="BW6" i="1"/>
  <c r="BW5" i="1"/>
  <c r="BW4" i="1"/>
  <c r="BW3" i="1"/>
  <c r="BW29" i="1" l="1"/>
  <c r="BX28" i="1"/>
  <c r="BX27" i="1"/>
  <c r="BX26" i="1"/>
  <c r="BX25" i="1"/>
  <c r="BX24" i="1"/>
  <c r="BX23" i="1"/>
  <c r="BX21" i="1"/>
  <c r="BX20" i="1"/>
  <c r="BX22" i="1"/>
  <c r="BX19" i="1"/>
  <c r="BX17" i="1"/>
  <c r="BX18" i="1"/>
  <c r="BX16" i="1"/>
  <c r="BX14" i="1"/>
  <c r="BX12" i="1"/>
  <c r="BX15" i="1"/>
  <c r="BX13" i="1"/>
  <c r="BX11" i="1"/>
  <c r="BX10" i="1"/>
  <c r="BX9" i="1"/>
  <c r="BX8" i="1"/>
  <c r="BX7" i="1"/>
  <c r="BX6" i="1"/>
  <c r="BX5" i="1"/>
  <c r="BX4" i="1"/>
  <c r="BX3" i="1"/>
  <c r="BX29" i="1" s="1"/>
  <c r="BY2" i="1"/>
  <c r="BY28" i="1" l="1"/>
  <c r="BY27" i="1"/>
  <c r="BY26" i="1"/>
  <c r="BY25" i="1"/>
  <c r="BY24" i="1"/>
  <c r="BY23" i="1"/>
  <c r="BY21" i="1"/>
  <c r="BY20" i="1"/>
  <c r="BY19" i="1"/>
  <c r="BY22" i="1"/>
  <c r="BY17" i="1"/>
  <c r="BY18" i="1"/>
  <c r="BY16" i="1"/>
  <c r="BY14" i="1"/>
  <c r="BY12" i="1"/>
  <c r="BY15" i="1"/>
  <c r="BY13" i="1"/>
  <c r="BY11" i="1"/>
  <c r="BY10" i="1"/>
  <c r="BY9" i="1"/>
  <c r="BY8" i="1"/>
  <c r="BY7" i="1"/>
  <c r="BY6" i="1"/>
  <c r="BY4" i="1"/>
  <c r="BZ2" i="1"/>
  <c r="BY5" i="1"/>
  <c r="BY3" i="1"/>
  <c r="BY29" i="1" l="1"/>
  <c r="BZ28" i="1"/>
  <c r="BZ27" i="1"/>
  <c r="BZ26" i="1"/>
  <c r="BZ25" i="1"/>
  <c r="BZ24" i="1"/>
  <c r="BZ23" i="1"/>
  <c r="BZ22" i="1"/>
  <c r="BZ21" i="1"/>
  <c r="BZ20" i="1"/>
  <c r="BZ19" i="1"/>
  <c r="BZ18" i="1"/>
  <c r="BZ17" i="1"/>
  <c r="BZ16" i="1"/>
  <c r="BZ15" i="1"/>
  <c r="BZ14" i="1"/>
  <c r="BZ13" i="1"/>
  <c r="BZ12" i="1"/>
  <c r="BZ11" i="1"/>
  <c r="BZ10" i="1"/>
  <c r="BZ9" i="1"/>
  <c r="CA2" i="1"/>
  <c r="BZ8" i="1"/>
  <c r="BZ7" i="1"/>
  <c r="BZ6" i="1"/>
  <c r="BZ5" i="1"/>
  <c r="BZ4" i="1"/>
  <c r="BZ3" i="1"/>
  <c r="BZ29" i="1" l="1"/>
  <c r="CA28" i="1"/>
  <c r="CA27" i="1"/>
  <c r="CA26" i="1"/>
  <c r="CA25" i="1"/>
  <c r="CA24" i="1"/>
  <c r="CA23" i="1"/>
  <c r="CA22" i="1"/>
  <c r="CA21" i="1"/>
  <c r="CA20" i="1"/>
  <c r="CA19" i="1"/>
  <c r="CA18" i="1"/>
  <c r="CA17" i="1"/>
  <c r="CA16" i="1"/>
  <c r="CA11" i="1"/>
  <c r="CA10" i="1"/>
  <c r="CA9" i="1"/>
  <c r="CA15" i="1"/>
  <c r="CA13" i="1"/>
  <c r="CA14" i="1"/>
  <c r="CA12" i="1"/>
  <c r="CB2" i="1"/>
  <c r="CA8" i="1"/>
  <c r="CA7" i="1"/>
  <c r="CA6" i="1"/>
  <c r="CA5" i="1"/>
  <c r="CA4" i="1"/>
  <c r="CA3" i="1"/>
  <c r="CA29" i="1" l="1"/>
  <c r="CB28" i="1"/>
  <c r="CB27" i="1"/>
  <c r="CB26" i="1"/>
  <c r="CB25" i="1"/>
  <c r="CB24" i="1"/>
  <c r="CB21" i="1"/>
  <c r="CB20" i="1"/>
  <c r="CB23" i="1"/>
  <c r="CB22" i="1"/>
  <c r="CB17" i="1"/>
  <c r="CB19" i="1"/>
  <c r="CB18" i="1"/>
  <c r="CB15" i="1"/>
  <c r="CB13" i="1"/>
  <c r="CB14" i="1"/>
  <c r="CB12" i="1"/>
  <c r="CB16" i="1"/>
  <c r="CB11" i="1"/>
  <c r="CB10" i="1"/>
  <c r="CB9" i="1"/>
  <c r="CB8" i="1"/>
  <c r="CB7" i="1"/>
  <c r="CB6" i="1"/>
  <c r="CB5" i="1"/>
  <c r="CB4" i="1"/>
  <c r="CB3" i="1"/>
  <c r="CC2" i="1"/>
  <c r="CC28" i="1" l="1"/>
  <c r="CC27" i="1"/>
  <c r="CC26" i="1"/>
  <c r="CC25" i="1"/>
  <c r="CC24" i="1"/>
  <c r="CC23" i="1"/>
  <c r="CC21" i="1"/>
  <c r="CC20" i="1"/>
  <c r="CC19" i="1"/>
  <c r="CC22" i="1"/>
  <c r="CC17" i="1"/>
  <c r="CC18" i="1"/>
  <c r="CC14" i="1"/>
  <c r="CC12" i="1"/>
  <c r="CC16" i="1"/>
  <c r="CC11" i="1"/>
  <c r="CC10" i="1"/>
  <c r="CC9" i="1"/>
  <c r="CC15" i="1"/>
  <c r="CC13" i="1"/>
  <c r="CC7" i="1"/>
  <c r="CC6" i="1"/>
  <c r="CC4" i="1"/>
  <c r="CC3" i="1"/>
  <c r="CC8" i="1"/>
  <c r="CD2" i="1"/>
  <c r="CC5" i="1"/>
  <c r="CB29" i="1"/>
  <c r="CC29" i="1" l="1"/>
  <c r="CD28" i="1"/>
  <c r="CD27" i="1"/>
  <c r="CD26" i="1"/>
  <c r="CD25" i="1"/>
  <c r="CD24" i="1"/>
  <c r="CD22" i="1"/>
  <c r="CD23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8" i="1"/>
  <c r="CD9" i="1"/>
  <c r="CE2" i="1"/>
  <c r="CD7" i="1"/>
  <c r="CD6" i="1"/>
  <c r="CD5" i="1"/>
  <c r="CD4" i="1"/>
  <c r="CD3" i="1"/>
  <c r="CD29" i="1" l="1"/>
  <c r="CE28" i="1"/>
  <c r="CE27" i="1"/>
  <c r="CE26" i="1"/>
  <c r="CE25" i="1"/>
  <c r="CE24" i="1"/>
  <c r="CE23" i="1"/>
  <c r="CE22" i="1"/>
  <c r="CE21" i="1"/>
  <c r="CE20" i="1"/>
  <c r="CE18" i="1"/>
  <c r="CE19" i="1"/>
  <c r="CE17" i="1"/>
  <c r="CE16" i="1"/>
  <c r="CE14" i="1"/>
  <c r="CE12" i="1"/>
  <c r="CE11" i="1"/>
  <c r="CE10" i="1"/>
  <c r="CE9" i="1"/>
  <c r="CE15" i="1"/>
  <c r="CE13" i="1"/>
  <c r="CF2" i="1"/>
  <c r="CE7" i="1"/>
  <c r="CE6" i="1"/>
  <c r="CE5" i="1"/>
  <c r="CE4" i="1"/>
  <c r="CE3" i="1"/>
  <c r="CE29" i="1" s="1"/>
  <c r="CE8" i="1"/>
  <c r="CF28" i="1" l="1"/>
  <c r="CF27" i="1"/>
  <c r="CF25" i="1"/>
  <c r="CF24" i="1"/>
  <c r="CF26" i="1"/>
  <c r="CF22" i="1"/>
  <c r="CF23" i="1"/>
  <c r="CF21" i="1"/>
  <c r="CF20" i="1"/>
  <c r="CF18" i="1"/>
  <c r="CF19" i="1"/>
  <c r="CF17" i="1"/>
  <c r="CF16" i="1"/>
  <c r="CF15" i="1"/>
  <c r="CF13" i="1"/>
  <c r="CF14" i="1"/>
  <c r="CF12" i="1"/>
  <c r="CF11" i="1"/>
  <c r="CF10" i="1"/>
  <c r="CF9" i="1"/>
  <c r="CF8" i="1"/>
  <c r="CF7" i="1"/>
  <c r="CF6" i="1"/>
  <c r="CF5" i="1"/>
  <c r="CF4" i="1"/>
  <c r="CF3" i="1"/>
  <c r="CF29" i="1" s="1"/>
  <c r="CG2" i="1"/>
  <c r="CG28" i="1" l="1"/>
  <c r="CG27" i="1"/>
  <c r="CG26" i="1"/>
  <c r="CG25" i="1"/>
  <c r="CG24" i="1"/>
  <c r="CG23" i="1"/>
  <c r="CG21" i="1"/>
  <c r="CG20" i="1"/>
  <c r="CG19" i="1"/>
  <c r="CG22" i="1"/>
  <c r="CG17" i="1"/>
  <c r="CG18" i="1"/>
  <c r="CG16" i="1"/>
  <c r="CG15" i="1"/>
  <c r="CG13" i="1"/>
  <c r="CG14" i="1"/>
  <c r="CG12" i="1"/>
  <c r="CG11" i="1"/>
  <c r="CG10" i="1"/>
  <c r="CG9" i="1"/>
  <c r="CG7" i="1"/>
  <c r="CG6" i="1"/>
  <c r="CG4" i="1"/>
  <c r="CG8" i="1"/>
  <c r="CH2" i="1"/>
  <c r="CG5" i="1"/>
  <c r="CG3" i="1"/>
  <c r="CG29" i="1" s="1"/>
  <c r="CH28" i="1" l="1"/>
  <c r="CH27" i="1"/>
  <c r="CH26" i="1"/>
  <c r="CH25" i="1"/>
  <c r="CH24" i="1"/>
  <c r="CH23" i="1"/>
  <c r="CH22" i="1"/>
  <c r="CH21" i="1"/>
  <c r="CH20" i="1"/>
  <c r="CH19" i="1"/>
  <c r="CH18" i="1"/>
  <c r="CH17" i="1"/>
  <c r="CH16" i="1"/>
  <c r="CH15" i="1"/>
  <c r="CH14" i="1"/>
  <c r="CH13" i="1"/>
  <c r="CH12" i="1"/>
  <c r="CH11" i="1"/>
  <c r="CH9" i="1"/>
  <c r="CH8" i="1"/>
  <c r="CI2" i="1"/>
  <c r="CH10" i="1"/>
  <c r="CH7" i="1"/>
  <c r="CH6" i="1"/>
  <c r="CH5" i="1"/>
  <c r="CH4" i="1"/>
  <c r="CH3" i="1"/>
  <c r="CH29" i="1" s="1"/>
  <c r="CI28" i="1" l="1"/>
  <c r="CI27" i="1"/>
  <c r="CI26" i="1"/>
  <c r="CI25" i="1"/>
  <c r="CI24" i="1"/>
  <c r="CI23" i="1"/>
  <c r="CI22" i="1"/>
  <c r="CI21" i="1"/>
  <c r="CI20" i="1"/>
  <c r="CI19" i="1"/>
  <c r="CI18" i="1"/>
  <c r="CI17" i="1"/>
  <c r="CI16" i="1"/>
  <c r="CI11" i="1"/>
  <c r="CI10" i="1"/>
  <c r="CI9" i="1"/>
  <c r="CI14" i="1"/>
  <c r="CI12" i="1"/>
  <c r="CI15" i="1"/>
  <c r="CI13" i="1"/>
  <c r="CI8" i="1"/>
  <c r="CJ2" i="1"/>
  <c r="CI7" i="1"/>
  <c r="CI6" i="1"/>
  <c r="CI5" i="1"/>
  <c r="CI4" i="1"/>
  <c r="CI3" i="1"/>
  <c r="CI29" i="1" s="1"/>
  <c r="CJ28" i="1" l="1"/>
  <c r="CJ27" i="1"/>
  <c r="CJ26" i="1"/>
  <c r="CJ25" i="1"/>
  <c r="CJ24" i="1"/>
  <c r="CJ22" i="1"/>
  <c r="CJ21" i="1"/>
  <c r="CJ20" i="1"/>
  <c r="CJ23" i="1"/>
  <c r="CJ18" i="1"/>
  <c r="CJ17" i="1"/>
  <c r="CJ19" i="1"/>
  <c r="CJ14" i="1"/>
  <c r="CJ12" i="1"/>
  <c r="CJ15" i="1"/>
  <c r="CJ13" i="1"/>
  <c r="CJ16" i="1"/>
  <c r="CJ11" i="1"/>
  <c r="CJ10" i="1"/>
  <c r="CJ9" i="1"/>
  <c r="CJ8" i="1"/>
  <c r="CJ7" i="1"/>
  <c r="CJ6" i="1"/>
  <c r="CJ5" i="1"/>
  <c r="CJ4" i="1"/>
  <c r="CJ3" i="1"/>
  <c r="CJ29" i="1" s="1"/>
  <c r="CK2" i="1"/>
  <c r="CK28" i="1" l="1"/>
  <c r="CK27" i="1"/>
  <c r="CK26" i="1"/>
  <c r="CK25" i="1"/>
  <c r="CK24" i="1"/>
  <c r="CK23" i="1"/>
  <c r="CK22" i="1"/>
  <c r="CK21" i="1"/>
  <c r="CK20" i="1"/>
  <c r="CK19" i="1"/>
  <c r="CK18" i="1"/>
  <c r="CK17" i="1"/>
  <c r="CK15" i="1"/>
  <c r="CK13" i="1"/>
  <c r="CK16" i="1"/>
  <c r="CK11" i="1"/>
  <c r="CK10" i="1"/>
  <c r="CK9" i="1"/>
  <c r="CK14" i="1"/>
  <c r="CK12" i="1"/>
  <c r="CK7" i="1"/>
  <c r="CK6" i="1"/>
  <c r="CK4" i="1"/>
  <c r="CK3" i="1"/>
  <c r="CK8" i="1"/>
  <c r="CL2" i="1"/>
  <c r="CK5" i="1"/>
  <c r="CK29" i="1" l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8" i="1"/>
  <c r="CM2" i="1"/>
  <c r="CL9" i="1"/>
  <c r="CL7" i="1"/>
  <c r="CL6" i="1"/>
  <c r="CL5" i="1"/>
  <c r="CL4" i="1"/>
  <c r="CL3" i="1"/>
  <c r="CL29" i="1" l="1"/>
  <c r="CM28" i="1"/>
  <c r="CM27" i="1"/>
  <c r="CM26" i="1"/>
  <c r="CM25" i="1"/>
  <c r="CM24" i="1"/>
  <c r="CM23" i="1"/>
  <c r="CM22" i="1"/>
  <c r="CM21" i="1"/>
  <c r="CM20" i="1"/>
  <c r="CM19" i="1"/>
  <c r="CM17" i="1"/>
  <c r="CM16" i="1"/>
  <c r="CM18" i="1"/>
  <c r="CM15" i="1"/>
  <c r="CM13" i="1"/>
  <c r="CM11" i="1"/>
  <c r="CM10" i="1"/>
  <c r="CM9" i="1"/>
  <c r="CM14" i="1"/>
  <c r="CM12" i="1"/>
  <c r="CM8" i="1"/>
  <c r="CN2" i="1"/>
  <c r="CM7" i="1"/>
  <c r="CM6" i="1"/>
  <c r="CM5" i="1"/>
  <c r="CM4" i="1"/>
  <c r="CM3" i="1"/>
  <c r="CM29" i="1" l="1"/>
  <c r="CN28" i="1"/>
  <c r="CN27" i="1"/>
  <c r="CN26" i="1"/>
  <c r="CN25" i="1"/>
  <c r="CN24" i="1"/>
  <c r="CN23" i="1"/>
  <c r="CN21" i="1"/>
  <c r="CN20" i="1"/>
  <c r="CN22" i="1"/>
  <c r="CN19" i="1"/>
  <c r="CN17" i="1"/>
  <c r="CN18" i="1"/>
  <c r="CN16" i="1"/>
  <c r="CN14" i="1"/>
  <c r="CN12" i="1"/>
  <c r="CN15" i="1"/>
  <c r="CN13" i="1"/>
  <c r="CN11" i="1"/>
  <c r="CN10" i="1"/>
  <c r="CN9" i="1"/>
  <c r="CN8" i="1"/>
  <c r="CN7" i="1"/>
  <c r="CN6" i="1"/>
  <c r="CN5" i="1"/>
  <c r="CN4" i="1"/>
  <c r="CN3" i="1"/>
  <c r="CN29" i="1" s="1"/>
  <c r="CO2" i="1"/>
  <c r="CO28" i="1" l="1"/>
  <c r="CO27" i="1"/>
  <c r="CO26" i="1"/>
  <c r="CO25" i="1"/>
  <c r="CO24" i="1"/>
  <c r="CO23" i="1"/>
  <c r="CO21" i="1"/>
  <c r="CO20" i="1"/>
  <c r="CO19" i="1"/>
  <c r="CO22" i="1"/>
  <c r="CO17" i="1"/>
  <c r="CO18" i="1"/>
  <c r="CO16" i="1"/>
  <c r="CO14" i="1"/>
  <c r="CO12" i="1"/>
  <c r="CO15" i="1"/>
  <c r="CO13" i="1"/>
  <c r="CO11" i="1"/>
  <c r="CO10" i="1"/>
  <c r="CO9" i="1"/>
  <c r="CO8" i="1"/>
  <c r="CO7" i="1"/>
  <c r="CO6" i="1"/>
  <c r="CO4" i="1"/>
  <c r="CO3" i="1"/>
  <c r="CO29" i="1" s="1"/>
  <c r="CP2" i="1"/>
  <c r="CO5" i="1"/>
  <c r="CP28" i="1" l="1"/>
  <c r="CP27" i="1"/>
  <c r="CP26" i="1"/>
  <c r="CP25" i="1"/>
  <c r="CP24" i="1"/>
  <c r="CP23" i="1"/>
  <c r="CP22" i="1"/>
  <c r="CP21" i="1"/>
  <c r="CP20" i="1"/>
  <c r="CP19" i="1"/>
  <c r="CP18" i="1"/>
  <c r="CP17" i="1"/>
  <c r="CP16" i="1"/>
  <c r="CP15" i="1"/>
  <c r="CP14" i="1"/>
  <c r="CP13" i="1"/>
  <c r="CP12" i="1"/>
  <c r="CP11" i="1"/>
  <c r="CP10" i="1"/>
  <c r="CP9" i="1"/>
  <c r="CQ2" i="1"/>
  <c r="CP8" i="1"/>
  <c r="CP7" i="1"/>
  <c r="CP6" i="1"/>
  <c r="CP5" i="1"/>
  <c r="CP4" i="1"/>
  <c r="CP3" i="1"/>
  <c r="CP29" i="1" s="1"/>
  <c r="CQ28" i="1" l="1"/>
  <c r="CQ27" i="1"/>
  <c r="CQ26" i="1"/>
  <c r="CQ25" i="1"/>
  <c r="CQ24" i="1"/>
  <c r="CQ23" i="1"/>
  <c r="CQ22" i="1"/>
  <c r="CQ21" i="1"/>
  <c r="CQ20" i="1"/>
  <c r="CQ19" i="1"/>
  <c r="CQ18" i="1"/>
  <c r="CQ17" i="1"/>
  <c r="CQ16" i="1"/>
  <c r="CQ10" i="1"/>
  <c r="CQ9" i="1"/>
  <c r="CQ8" i="1"/>
  <c r="CQ15" i="1"/>
  <c r="CQ13" i="1"/>
  <c r="CQ11" i="1"/>
  <c r="CQ14" i="1"/>
  <c r="CQ12" i="1"/>
  <c r="CR2" i="1"/>
  <c r="CQ7" i="1"/>
  <c r="CQ6" i="1"/>
  <c r="CQ5" i="1"/>
  <c r="CQ4" i="1"/>
  <c r="CQ3" i="1"/>
  <c r="CQ29" i="1" l="1"/>
  <c r="CR28" i="1"/>
  <c r="CR27" i="1"/>
  <c r="CR26" i="1"/>
  <c r="CR25" i="1"/>
  <c r="CR24" i="1"/>
  <c r="CR21" i="1"/>
  <c r="CR20" i="1"/>
  <c r="CR23" i="1"/>
  <c r="CR22" i="1"/>
  <c r="CR17" i="1"/>
  <c r="CR16" i="1"/>
  <c r="CR19" i="1"/>
  <c r="CR18" i="1"/>
  <c r="CR15" i="1"/>
  <c r="CR13" i="1"/>
  <c r="CR11" i="1"/>
  <c r="CR14" i="1"/>
  <c r="CR12" i="1"/>
  <c r="CR10" i="1"/>
  <c r="CR9" i="1"/>
  <c r="CR8" i="1"/>
  <c r="CR7" i="1"/>
  <c r="CR6" i="1"/>
  <c r="CR5" i="1"/>
  <c r="CR4" i="1"/>
  <c r="CR3" i="1"/>
  <c r="CR29" i="1" s="1"/>
</calcChain>
</file>

<file path=xl/sharedStrings.xml><?xml version="1.0" encoding="utf-8"?>
<sst xmlns="http://schemas.openxmlformats.org/spreadsheetml/2006/main" count="20" uniqueCount="20">
  <si>
    <t>Equipement</t>
  </si>
  <si>
    <t>Date d'achat</t>
  </si>
  <si>
    <t>Année d'acquisition</t>
  </si>
  <si>
    <t>Montant HT Immobilisé</t>
  </si>
  <si>
    <t>Durée amortissement</t>
  </si>
  <si>
    <t>Année de cession</t>
  </si>
  <si>
    <t>Prix de cession</t>
  </si>
  <si>
    <t>Plus-value imposable IR</t>
  </si>
  <si>
    <t>Impot plus-value IR</t>
  </si>
  <si>
    <t>Durée de détention</t>
  </si>
  <si>
    <t>VNC</t>
  </si>
  <si>
    <t>Majoration du prix d'acquisition</t>
  </si>
  <si>
    <t>Années de détention</t>
  </si>
  <si>
    <t>Taux d'abattement</t>
  </si>
  <si>
    <t>Abattement cumulé</t>
  </si>
  <si>
    <t>Majoration Frais de cession</t>
  </si>
  <si>
    <t>Majoration Travaux</t>
  </si>
  <si>
    <t>Imposition plus-value</t>
  </si>
  <si>
    <t>Taux d'imposition plus value</t>
  </si>
  <si>
    <t xml:space="preserve"> + CSG / CRDS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</si>
</sst>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_ ;\-0\ "/>
    <numFmt numFmtId="165" formatCode="_-* #,##0_-;\-* #,##0_-;_-* &quot;-&quot;\ _-;_-@_-"/>
    <numFmt numFmtId="166" formatCode="0.0"/>
    <numFmt numFmtId="167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0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</font>
    <font>
      <sz val="8"/>
      <color indexed="8"/>
      <name val="Calibri"/>
      <family val="2"/>
    </font>
    <font>
      <sz val="8"/>
      <color theme="0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Verdana"/>
      <family val="2"/>
    </font>
    <font>
      <sz val="10"/>
      <name val="Arial"/>
      <family val="2"/>
    </font>
    <font>
      <sz val="8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theme="5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29"/>
      </left>
      <right style="hair">
        <color indexed="29"/>
      </right>
      <top/>
      <bottom/>
      <diagonal/>
    </border>
    <border>
      <left style="hair">
        <color indexed="29"/>
      </left>
      <right style="hair">
        <color indexed="29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5" borderId="6" applyNumberFormat="0" applyFont="0" applyBorder="0" applyAlignment="0" applyProtection="0">
      <alignment horizontal="left" indent="1"/>
    </xf>
    <xf numFmtId="166" fontId="3" fillId="6" borderId="7" applyBorder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7" fillId="0" borderId="0"/>
    <xf numFmtId="0" fontId="1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9" fillId="0" borderId="0" applyFont="0" applyFill="0" applyBorder="0" applyAlignment="0" applyProtection="0"/>
  </cellStyleXfs>
  <cellXfs count="39">
    <xf numFmtId="0" fontId="0" fillId="0" borderId="0" xfId="0"/>
    <xf numFmtId="0" fontId="1" fillId="2" borderId="0" xfId="1" applyFill="1"/>
    <xf numFmtId="0" fontId="1" fillId="2" borderId="0" xfId="1" applyFill="1" applyAlignment="1">
      <alignment horizontal="center"/>
    </xf>
    <xf numFmtId="0" fontId="1" fillId="0" borderId="0" xfId="1"/>
    <xf numFmtId="0" fontId="2" fillId="3" borderId="1" xfId="1" applyNumberFormat="1" applyFont="1" applyFill="1" applyBorder="1" applyAlignment="1">
      <alignment horizontal="center" vertical="center"/>
    </xf>
    <xf numFmtId="0" fontId="2" fillId="3" borderId="2" xfId="1" applyNumberFormat="1" applyFont="1" applyFill="1" applyBorder="1" applyAlignment="1">
      <alignment horizontal="center" vertical="center"/>
    </xf>
    <xf numFmtId="0" fontId="2" fillId="3" borderId="2" xfId="1" applyNumberFormat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 wrapText="1"/>
    </xf>
    <xf numFmtId="0" fontId="1" fillId="2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4" borderId="0" xfId="1" applyFont="1" applyFill="1"/>
    <xf numFmtId="14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1" fontId="4" fillId="0" borderId="0" xfId="1" applyNumberFormat="1" applyFont="1" applyAlignment="1">
      <alignment horizontal="center"/>
    </xf>
    <xf numFmtId="165" fontId="1" fillId="0" borderId="0" xfId="1" applyNumberFormat="1" applyFont="1" applyFill="1" applyBorder="1" applyAlignment="1">
      <alignment vertical="top" wrapText="1"/>
    </xf>
    <xf numFmtId="165" fontId="5" fillId="0" borderId="0" xfId="1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Border="1" applyAlignment="1" applyProtection="1">
      <alignment vertical="top" wrapText="1"/>
    </xf>
    <xf numFmtId="0" fontId="1" fillId="2" borderId="0" xfId="1" applyFill="1" applyAlignment="1">
      <alignment vertical="center"/>
    </xf>
    <xf numFmtId="0" fontId="1" fillId="2" borderId="4" xfId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" fillId="2" borderId="4" xfId="1" applyFill="1" applyBorder="1"/>
    <xf numFmtId="10" fontId="1" fillId="2" borderId="4" xfId="1" applyNumberFormat="1" applyFill="1" applyBorder="1" applyAlignment="1">
      <alignment horizontal="center"/>
    </xf>
    <xf numFmtId="0" fontId="1" fillId="2" borderId="4" xfId="1" applyFill="1" applyBorder="1" applyAlignment="1">
      <alignment horizontal="center"/>
    </xf>
    <xf numFmtId="10" fontId="1" fillId="2" borderId="0" xfId="1" applyNumberFormat="1" applyFill="1" applyBorder="1" applyAlignment="1">
      <alignment horizontal="center"/>
    </xf>
    <xf numFmtId="0" fontId="3" fillId="2" borderId="0" xfId="1" applyFont="1" applyFill="1"/>
    <xf numFmtId="10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1" fillId="2" borderId="0" xfId="1" applyFill="1" applyAlignment="1">
      <alignment vertical="center"/>
    </xf>
    <xf numFmtId="0" fontId="0" fillId="0" borderId="5" xfId="0" applyBorder="1" applyAlignment="1">
      <alignment vertical="center"/>
    </xf>
    <xf numFmtId="10" fontId="1" fillId="2" borderId="0" xfId="1" applyNumberFormat="1" applyFill="1" applyAlignment="1">
      <alignment horizontal="center"/>
    </xf>
    <xf numFmtId="165" fontId="3" fillId="2" borderId="0" xfId="1" applyNumberFormat="1" applyFont="1" applyFill="1" applyBorder="1" applyAlignment="1">
      <alignment vertical="top" wrapText="1"/>
    </xf>
  </cellXfs>
  <cellStyles count="13">
    <cellStyle name="BFR" xfId="2"/>
    <cellStyle name="manuel" xfId="3"/>
    <cellStyle name="Milliers 2" xfId="4"/>
    <cellStyle name="Milliers 3" xfId="5"/>
    <cellStyle name="Milliers 4" xfId="6"/>
    <cellStyle name="Normal" xfId="0" builtinId="0"/>
    <cellStyle name="Normal 2" xfId="7"/>
    <cellStyle name="Normal 3" xfId="1"/>
    <cellStyle name="Normal 4" xfId="8"/>
    <cellStyle name="Normal 5" xfId="9"/>
    <cellStyle name="Pourcentage 2" xfId="10"/>
    <cellStyle name="Pourcentage 3" xfId="11"/>
    <cellStyle name="Währung" xfId="12"/>
  </cellStyles>
  <dxfs count="28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_-* #,##0_-;\-* #,##0_-;_-* &quot;-&quot;\ 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solid">
          <fgColor indexed="64"/>
          <bgColor theme="7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0" formatCode="General"/>
      <fill>
        <patternFill patternType="solid">
          <fgColor indexed="64"/>
          <bgColor theme="8" tint="-0.74996185186315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lexel\compta\comptaXl\!2011comptaSx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lexel\!bp\!bp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'as%20gagn&#233;%20un%20ordi%20!/Desktop/M&#233;mo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temp"/>
      <sheetName val="detcomtemp"/>
      <sheetName val="facttemp"/>
      <sheetName val="detfacttemp"/>
      <sheetName val="com"/>
      <sheetName val="detcom"/>
      <sheetName val="fact"/>
      <sheetName val="detfact"/>
      <sheetName val="crédit"/>
      <sheetName val="fourn"/>
      <sheetName val="mat"/>
      <sheetName val="codes"/>
      <sheetName val="recettes"/>
      <sheetName val="détails"/>
      <sheetName val="trésoXlab"/>
      <sheetName val="anomalies"/>
      <sheetName val="!2011comptaSxL"/>
    </sheetNames>
    <sheetDataSet>
      <sheetData sheetId="0"/>
      <sheetData sheetId="1"/>
      <sheetData sheetId="2">
        <row r="1">
          <cell r="A1">
            <v>806</v>
          </cell>
        </row>
        <row r="2">
          <cell r="A2">
            <v>807</v>
          </cell>
        </row>
        <row r="3">
          <cell r="A3">
            <v>707</v>
          </cell>
        </row>
        <row r="4">
          <cell r="A4">
            <v>811</v>
          </cell>
        </row>
        <row r="5">
          <cell r="A5">
            <v>812</v>
          </cell>
        </row>
        <row r="6">
          <cell r="A6">
            <v>813</v>
          </cell>
        </row>
        <row r="7">
          <cell r="A7">
            <v>814</v>
          </cell>
        </row>
        <row r="8">
          <cell r="A8">
            <v>815</v>
          </cell>
        </row>
        <row r="9">
          <cell r="A9">
            <v>809</v>
          </cell>
        </row>
        <row r="10">
          <cell r="A10">
            <v>781</v>
          </cell>
        </row>
        <row r="11">
          <cell r="A11">
            <v>816</v>
          </cell>
        </row>
        <row r="12">
          <cell r="A12">
            <v>817</v>
          </cell>
        </row>
        <row r="13">
          <cell r="A13">
            <v>818</v>
          </cell>
        </row>
        <row r="14">
          <cell r="A14">
            <v>819</v>
          </cell>
        </row>
        <row r="15">
          <cell r="A15">
            <v>820</v>
          </cell>
        </row>
        <row r="16">
          <cell r="A16">
            <v>821</v>
          </cell>
        </row>
        <row r="17">
          <cell r="A17">
            <v>822</v>
          </cell>
        </row>
        <row r="18">
          <cell r="A18">
            <v>823</v>
          </cell>
        </row>
        <row r="19">
          <cell r="A19">
            <v>824</v>
          </cell>
        </row>
        <row r="20">
          <cell r="A20">
            <v>825</v>
          </cell>
        </row>
        <row r="21">
          <cell r="A21">
            <v>831</v>
          </cell>
        </row>
        <row r="22">
          <cell r="A22">
            <v>832</v>
          </cell>
        </row>
        <row r="23">
          <cell r="A23">
            <v>810</v>
          </cell>
        </row>
        <row r="24">
          <cell r="A24">
            <v>780</v>
          </cell>
        </row>
        <row r="25">
          <cell r="A25">
            <v>833</v>
          </cell>
        </row>
        <row r="26">
          <cell r="A26">
            <v>834</v>
          </cell>
        </row>
        <row r="27">
          <cell r="A27">
            <v>838</v>
          </cell>
        </row>
        <row r="28">
          <cell r="A28">
            <v>840</v>
          </cell>
        </row>
        <row r="29">
          <cell r="A29">
            <v>841</v>
          </cell>
        </row>
        <row r="30">
          <cell r="A30">
            <v>828</v>
          </cell>
        </row>
        <row r="31">
          <cell r="A31">
            <v>827</v>
          </cell>
        </row>
        <row r="32">
          <cell r="A32">
            <v>843</v>
          </cell>
        </row>
        <row r="33">
          <cell r="A33">
            <v>844</v>
          </cell>
        </row>
        <row r="34">
          <cell r="A34">
            <v>845</v>
          </cell>
        </row>
        <row r="35">
          <cell r="A35">
            <v>808</v>
          </cell>
        </row>
        <row r="36">
          <cell r="A36">
            <v>846</v>
          </cell>
        </row>
        <row r="37">
          <cell r="A37">
            <v>847</v>
          </cell>
        </row>
        <row r="38">
          <cell r="A38">
            <v>848</v>
          </cell>
        </row>
        <row r="39">
          <cell r="A39">
            <v>839</v>
          </cell>
        </row>
        <row r="40">
          <cell r="A40">
            <v>854</v>
          </cell>
        </row>
        <row r="41">
          <cell r="A41">
            <v>855</v>
          </cell>
        </row>
        <row r="42">
          <cell r="A42">
            <v>856</v>
          </cell>
        </row>
        <row r="43">
          <cell r="A43">
            <v>857</v>
          </cell>
        </row>
        <row r="44">
          <cell r="A44">
            <v>858</v>
          </cell>
        </row>
        <row r="45">
          <cell r="A45">
            <v>859</v>
          </cell>
        </row>
        <row r="46">
          <cell r="A46">
            <v>850</v>
          </cell>
        </row>
        <row r="47">
          <cell r="A47">
            <v>851</v>
          </cell>
        </row>
        <row r="48">
          <cell r="A48">
            <v>829</v>
          </cell>
        </row>
        <row r="49">
          <cell r="A49">
            <v>849</v>
          </cell>
        </row>
        <row r="50">
          <cell r="A50">
            <v>860</v>
          </cell>
        </row>
        <row r="51">
          <cell r="A51">
            <v>861</v>
          </cell>
        </row>
        <row r="52">
          <cell r="A52">
            <v>862</v>
          </cell>
        </row>
        <row r="53">
          <cell r="A53">
            <v>805</v>
          </cell>
        </row>
        <row r="54">
          <cell r="A54">
            <v>864</v>
          </cell>
        </row>
        <row r="55">
          <cell r="A55">
            <v>865</v>
          </cell>
        </row>
        <row r="56">
          <cell r="A56">
            <v>866</v>
          </cell>
        </row>
        <row r="57">
          <cell r="A57">
            <v>867</v>
          </cell>
        </row>
        <row r="58">
          <cell r="A58">
            <v>868</v>
          </cell>
        </row>
        <row r="59">
          <cell r="A59">
            <v>869</v>
          </cell>
        </row>
        <row r="60">
          <cell r="A60">
            <v>870</v>
          </cell>
        </row>
        <row r="61">
          <cell r="A61">
            <v>871</v>
          </cell>
        </row>
        <row r="62">
          <cell r="A62">
            <v>874</v>
          </cell>
        </row>
        <row r="63">
          <cell r="A63">
            <v>876</v>
          </cell>
        </row>
        <row r="64">
          <cell r="A64">
            <v>875</v>
          </cell>
        </row>
        <row r="65">
          <cell r="A65">
            <v>877</v>
          </cell>
        </row>
        <row r="66">
          <cell r="A66">
            <v>878</v>
          </cell>
        </row>
        <row r="67">
          <cell r="A67">
            <v>830</v>
          </cell>
        </row>
        <row r="68">
          <cell r="A68">
            <v>881</v>
          </cell>
        </row>
        <row r="69">
          <cell r="A69">
            <v>884</v>
          </cell>
        </row>
        <row r="70">
          <cell r="A70">
            <v>885</v>
          </cell>
        </row>
        <row r="71">
          <cell r="A71">
            <v>892</v>
          </cell>
        </row>
        <row r="72">
          <cell r="A72">
            <v>893</v>
          </cell>
        </row>
        <row r="73">
          <cell r="A73">
            <v>894</v>
          </cell>
        </row>
        <row r="74">
          <cell r="A74">
            <v>895</v>
          </cell>
        </row>
        <row r="75">
          <cell r="A75">
            <v>897</v>
          </cell>
        </row>
        <row r="76">
          <cell r="A76">
            <v>891</v>
          </cell>
        </row>
        <row r="77">
          <cell r="A77">
            <v>898</v>
          </cell>
        </row>
        <row r="78">
          <cell r="A78">
            <v>899</v>
          </cell>
        </row>
        <row r="79">
          <cell r="A79">
            <v>900</v>
          </cell>
        </row>
        <row r="80">
          <cell r="A80">
            <v>882</v>
          </cell>
        </row>
        <row r="81">
          <cell r="A81">
            <v>880</v>
          </cell>
        </row>
        <row r="82">
          <cell r="A82">
            <v>873</v>
          </cell>
        </row>
        <row r="83">
          <cell r="A83">
            <v>853</v>
          </cell>
        </row>
        <row r="84">
          <cell r="A84">
            <v>887</v>
          </cell>
        </row>
        <row r="85">
          <cell r="A85">
            <v>872</v>
          </cell>
        </row>
        <row r="86">
          <cell r="A86">
            <v>829</v>
          </cell>
        </row>
        <row r="87">
          <cell r="A87">
            <v>851</v>
          </cell>
        </row>
        <row r="88">
          <cell r="A88">
            <v>902</v>
          </cell>
        </row>
        <row r="89">
          <cell r="A89">
            <v>903</v>
          </cell>
        </row>
        <row r="90">
          <cell r="A90">
            <v>904</v>
          </cell>
        </row>
        <row r="91">
          <cell r="A91">
            <v>896</v>
          </cell>
        </row>
        <row r="92">
          <cell r="A92">
            <v>901</v>
          </cell>
        </row>
        <row r="93">
          <cell r="A93">
            <v>907</v>
          </cell>
        </row>
        <row r="94">
          <cell r="A94">
            <v>906</v>
          </cell>
        </row>
        <row r="95">
          <cell r="A95">
            <v>908</v>
          </cell>
        </row>
        <row r="96">
          <cell r="A96">
            <v>905</v>
          </cell>
        </row>
        <row r="97">
          <cell r="A97">
            <v>883</v>
          </cell>
        </row>
        <row r="98">
          <cell r="A98">
            <v>890</v>
          </cell>
        </row>
        <row r="99">
          <cell r="A99">
            <v>852</v>
          </cell>
        </row>
        <row r="100">
          <cell r="A100">
            <v>879</v>
          </cell>
        </row>
        <row r="101">
          <cell r="A101">
            <v>919</v>
          </cell>
        </row>
        <row r="102">
          <cell r="A102">
            <v>920</v>
          </cell>
        </row>
        <row r="103">
          <cell r="A103">
            <v>921</v>
          </cell>
        </row>
        <row r="104">
          <cell r="A104">
            <v>922</v>
          </cell>
        </row>
        <row r="105">
          <cell r="A105">
            <v>923</v>
          </cell>
        </row>
        <row r="106">
          <cell r="A106">
            <v>924</v>
          </cell>
        </row>
        <row r="107">
          <cell r="A107">
            <v>927</v>
          </cell>
        </row>
        <row r="108">
          <cell r="A108">
            <v>926</v>
          </cell>
        </row>
        <row r="109">
          <cell r="A109">
            <v>928</v>
          </cell>
        </row>
        <row r="110">
          <cell r="A110">
            <v>929</v>
          </cell>
        </row>
        <row r="111">
          <cell r="A111">
            <v>930</v>
          </cell>
        </row>
        <row r="112">
          <cell r="A112">
            <v>931</v>
          </cell>
        </row>
        <row r="113">
          <cell r="A113">
            <v>932</v>
          </cell>
        </row>
        <row r="114">
          <cell r="A114">
            <v>933</v>
          </cell>
        </row>
        <row r="115">
          <cell r="A115">
            <v>835</v>
          </cell>
        </row>
        <row r="116">
          <cell r="A116">
            <v>886</v>
          </cell>
        </row>
        <row r="117">
          <cell r="A117">
            <v>889</v>
          </cell>
        </row>
        <row r="118">
          <cell r="A118">
            <v>915</v>
          </cell>
        </row>
        <row r="119">
          <cell r="A119">
            <v>910</v>
          </cell>
        </row>
        <row r="120">
          <cell r="A120">
            <v>937</v>
          </cell>
        </row>
        <row r="121">
          <cell r="A121">
            <v>938</v>
          </cell>
        </row>
        <row r="122">
          <cell r="A122">
            <v>939</v>
          </cell>
        </row>
        <row r="123">
          <cell r="A123">
            <v>940</v>
          </cell>
        </row>
        <row r="124">
          <cell r="A124">
            <v>941</v>
          </cell>
        </row>
        <row r="125">
          <cell r="A125">
            <v>944</v>
          </cell>
        </row>
        <row r="126">
          <cell r="A126">
            <v>945</v>
          </cell>
        </row>
        <row r="127">
          <cell r="A127">
            <v>946</v>
          </cell>
        </row>
        <row r="128">
          <cell r="A128">
            <v>947</v>
          </cell>
        </row>
        <row r="129">
          <cell r="A129">
            <v>948</v>
          </cell>
        </row>
        <row r="130">
          <cell r="A130">
            <v>950</v>
          </cell>
        </row>
        <row r="131">
          <cell r="A131">
            <v>956</v>
          </cell>
        </row>
        <row r="132">
          <cell r="A132">
            <v>957</v>
          </cell>
        </row>
        <row r="133">
          <cell r="A133">
            <v>955</v>
          </cell>
        </row>
        <row r="134">
          <cell r="A134">
            <v>959</v>
          </cell>
        </row>
        <row r="135">
          <cell r="A135">
            <v>917</v>
          </cell>
        </row>
        <row r="136">
          <cell r="A136">
            <v>918</v>
          </cell>
        </row>
        <row r="137">
          <cell r="A137">
            <v>863</v>
          </cell>
        </row>
        <row r="138">
          <cell r="A138">
            <v>942</v>
          </cell>
        </row>
        <row r="139">
          <cell r="A139">
            <v>951</v>
          </cell>
        </row>
        <row r="140">
          <cell r="A140">
            <v>910</v>
          </cell>
        </row>
        <row r="141">
          <cell r="A141">
            <v>952</v>
          </cell>
        </row>
        <row r="142">
          <cell r="A142">
            <v>909</v>
          </cell>
        </row>
        <row r="143">
          <cell r="A143">
            <v>913</v>
          </cell>
        </row>
        <row r="144">
          <cell r="A144">
            <v>935</v>
          </cell>
        </row>
        <row r="145">
          <cell r="A145">
            <v>960</v>
          </cell>
        </row>
        <row r="146">
          <cell r="A146">
            <v>961</v>
          </cell>
        </row>
        <row r="147">
          <cell r="A147">
            <v>963</v>
          </cell>
        </row>
        <row r="148">
          <cell r="A148">
            <v>964</v>
          </cell>
        </row>
        <row r="149">
          <cell r="A149">
            <v>965</v>
          </cell>
        </row>
        <row r="150">
          <cell r="A150">
            <v>954</v>
          </cell>
        </row>
        <row r="151">
          <cell r="A151">
            <v>967</v>
          </cell>
        </row>
        <row r="152">
          <cell r="A152">
            <v>969</v>
          </cell>
        </row>
        <row r="153">
          <cell r="A153">
            <v>958</v>
          </cell>
        </row>
        <row r="154">
          <cell r="A154">
            <v>962</v>
          </cell>
        </row>
        <row r="155">
          <cell r="A155">
            <v>966</v>
          </cell>
        </row>
        <row r="156">
          <cell r="A156">
            <v>970</v>
          </cell>
        </row>
        <row r="157">
          <cell r="A157">
            <v>972</v>
          </cell>
        </row>
        <row r="158">
          <cell r="A158">
            <v>914</v>
          </cell>
        </row>
        <row r="159">
          <cell r="A159">
            <v>971</v>
          </cell>
        </row>
        <row r="160">
          <cell r="A160">
            <v>968</v>
          </cell>
        </row>
        <row r="161">
          <cell r="A161">
            <v>979</v>
          </cell>
        </row>
        <row r="162">
          <cell r="A162">
            <v>953</v>
          </cell>
        </row>
        <row r="163">
          <cell r="A163">
            <v>888</v>
          </cell>
        </row>
        <row r="164">
          <cell r="A164">
            <v>943</v>
          </cell>
        </row>
        <row r="165">
          <cell r="A165">
            <v>952</v>
          </cell>
        </row>
        <row r="166">
          <cell r="A166">
            <v>936</v>
          </cell>
        </row>
        <row r="167">
          <cell r="A167">
            <v>980</v>
          </cell>
        </row>
        <row r="168">
          <cell r="A168">
            <v>982</v>
          </cell>
        </row>
        <row r="169">
          <cell r="A169">
            <v>975</v>
          </cell>
        </row>
        <row r="170">
          <cell r="A170">
            <v>984</v>
          </cell>
        </row>
        <row r="171">
          <cell r="A171">
            <v>985</v>
          </cell>
        </row>
        <row r="172">
          <cell r="A172">
            <v>986</v>
          </cell>
        </row>
        <row r="173">
          <cell r="A173">
            <v>987</v>
          </cell>
        </row>
        <row r="174">
          <cell r="A174">
            <v>988</v>
          </cell>
        </row>
        <row r="175">
          <cell r="A175">
            <v>983</v>
          </cell>
        </row>
        <row r="176">
          <cell r="A176">
            <v>989</v>
          </cell>
        </row>
        <row r="177">
          <cell r="A177">
            <v>990</v>
          </cell>
        </row>
        <row r="178">
          <cell r="A178">
            <v>991</v>
          </cell>
        </row>
        <row r="179">
          <cell r="A179">
            <v>992</v>
          </cell>
        </row>
        <row r="180">
          <cell r="A180">
            <v>996</v>
          </cell>
        </row>
        <row r="181">
          <cell r="A181">
            <v>1000</v>
          </cell>
        </row>
        <row r="182">
          <cell r="A182">
            <v>993</v>
          </cell>
        </row>
        <row r="183">
          <cell r="A183">
            <v>976</v>
          </cell>
        </row>
        <row r="184">
          <cell r="A184">
            <v>973</v>
          </cell>
        </row>
        <row r="185">
          <cell r="A185">
            <v>994</v>
          </cell>
        </row>
        <row r="186">
          <cell r="A186">
            <v>995</v>
          </cell>
        </row>
        <row r="187">
          <cell r="A187">
            <v>974</v>
          </cell>
        </row>
        <row r="188">
          <cell r="A188">
            <v>998</v>
          </cell>
        </row>
        <row r="189">
          <cell r="A189">
            <v>978</v>
          </cell>
        </row>
        <row r="190">
          <cell r="A190">
            <v>981</v>
          </cell>
        </row>
        <row r="191">
          <cell r="A191">
            <v>999</v>
          </cell>
        </row>
        <row r="192">
          <cell r="A192">
            <v>977</v>
          </cell>
        </row>
        <row r="193">
          <cell r="A193">
            <v>1002</v>
          </cell>
        </row>
        <row r="194">
          <cell r="A194">
            <v>1003</v>
          </cell>
        </row>
        <row r="195">
          <cell r="A195">
            <v>1004</v>
          </cell>
        </row>
        <row r="196">
          <cell r="A196">
            <v>1007</v>
          </cell>
        </row>
        <row r="197">
          <cell r="A197">
            <v>1008</v>
          </cell>
        </row>
        <row r="198">
          <cell r="A198">
            <v>1009</v>
          </cell>
        </row>
        <row r="199">
          <cell r="A199">
            <v>1010</v>
          </cell>
        </row>
        <row r="200">
          <cell r="A200">
            <v>1011</v>
          </cell>
        </row>
        <row r="201">
          <cell r="A201">
            <v>1012</v>
          </cell>
        </row>
        <row r="202">
          <cell r="A202">
            <v>1013</v>
          </cell>
        </row>
        <row r="203">
          <cell r="A203">
            <v>1014</v>
          </cell>
        </row>
        <row r="204">
          <cell r="A204">
            <v>1016</v>
          </cell>
        </row>
        <row r="205">
          <cell r="A205">
            <v>1017</v>
          </cell>
        </row>
        <row r="206">
          <cell r="A206">
            <v>1018</v>
          </cell>
        </row>
        <row r="207">
          <cell r="A207">
            <v>1019</v>
          </cell>
        </row>
        <row r="208">
          <cell r="A208">
            <v>1020</v>
          </cell>
        </row>
        <row r="209">
          <cell r="A209">
            <v>1021</v>
          </cell>
        </row>
        <row r="210">
          <cell r="A210">
            <v>997</v>
          </cell>
        </row>
        <row r="211">
          <cell r="A211">
            <v>1001</v>
          </cell>
        </row>
        <row r="212">
          <cell r="A212">
            <v>1022</v>
          </cell>
        </row>
        <row r="213">
          <cell r="A213">
            <v>1023</v>
          </cell>
        </row>
        <row r="214">
          <cell r="A214">
            <v>1024</v>
          </cell>
        </row>
        <row r="215">
          <cell r="A215">
            <v>1025</v>
          </cell>
        </row>
        <row r="216">
          <cell r="A216">
            <v>1026</v>
          </cell>
        </row>
        <row r="217">
          <cell r="A217">
            <v>1027</v>
          </cell>
        </row>
        <row r="218">
          <cell r="A218">
            <v>1028</v>
          </cell>
        </row>
        <row r="219">
          <cell r="A219">
            <v>1029</v>
          </cell>
        </row>
        <row r="220">
          <cell r="A220">
            <v>1030</v>
          </cell>
        </row>
        <row r="221">
          <cell r="A221">
            <v>1031</v>
          </cell>
        </row>
        <row r="222">
          <cell r="A222">
            <v>1032</v>
          </cell>
        </row>
        <row r="223">
          <cell r="A223">
            <v>1033</v>
          </cell>
        </row>
        <row r="224">
          <cell r="A224">
            <v>1041</v>
          </cell>
        </row>
        <row r="225">
          <cell r="A225">
            <v>1042</v>
          </cell>
        </row>
        <row r="226">
          <cell r="A226">
            <v>1043</v>
          </cell>
        </row>
        <row r="227">
          <cell r="A227">
            <v>1044</v>
          </cell>
        </row>
        <row r="228">
          <cell r="A228">
            <v>1045</v>
          </cell>
        </row>
        <row r="229">
          <cell r="A229">
            <v>1046</v>
          </cell>
        </row>
        <row r="230">
          <cell r="A230">
            <v>1047</v>
          </cell>
        </row>
        <row r="231">
          <cell r="A231">
            <v>974</v>
          </cell>
        </row>
        <row r="232">
          <cell r="A232">
            <v>1035</v>
          </cell>
        </row>
        <row r="233">
          <cell r="A233">
            <v>1036</v>
          </cell>
        </row>
        <row r="234">
          <cell r="A234">
            <v>1037</v>
          </cell>
        </row>
        <row r="235">
          <cell r="A235">
            <v>1034</v>
          </cell>
        </row>
        <row r="236">
          <cell r="A236">
            <v>1048</v>
          </cell>
        </row>
        <row r="237">
          <cell r="A237">
            <v>1049</v>
          </cell>
        </row>
        <row r="238">
          <cell r="A238">
            <v>1050</v>
          </cell>
        </row>
        <row r="239">
          <cell r="A239">
            <v>1051</v>
          </cell>
        </row>
        <row r="240">
          <cell r="A240">
            <v>1052</v>
          </cell>
        </row>
        <row r="241">
          <cell r="A241">
            <v>1053</v>
          </cell>
        </row>
        <row r="242">
          <cell r="A242">
            <v>1054</v>
          </cell>
        </row>
      </sheetData>
      <sheetData sheetId="3"/>
      <sheetData sheetId="4">
        <row r="1">
          <cell r="A1" t="str">
            <v>num_com</v>
          </cell>
          <cell r="C1" t="str">
            <v>date_com</v>
          </cell>
          <cell r="E1" t="str">
            <v>tva_tot_com</v>
          </cell>
          <cell r="F1" t="str">
            <v>nature</v>
          </cell>
          <cell r="G1" t="str">
            <v>numéro fournisseur</v>
          </cell>
          <cell r="H1" t="str">
            <v>comm soldée</v>
          </cell>
        </row>
        <row r="2">
          <cell r="A2">
            <v>862</v>
          </cell>
        </row>
        <row r="3">
          <cell r="A3">
            <v>863</v>
          </cell>
        </row>
        <row r="4">
          <cell r="A4">
            <v>864</v>
          </cell>
        </row>
        <row r="5">
          <cell r="A5">
            <v>865</v>
          </cell>
        </row>
        <row r="6">
          <cell r="A6">
            <v>866</v>
          </cell>
        </row>
        <row r="7">
          <cell r="A7">
            <v>867</v>
          </cell>
        </row>
        <row r="8">
          <cell r="A8">
            <v>868</v>
          </cell>
        </row>
        <row r="9">
          <cell r="A9">
            <v>869</v>
          </cell>
        </row>
        <row r="10">
          <cell r="A10">
            <v>870</v>
          </cell>
        </row>
        <row r="11">
          <cell r="A11">
            <v>871</v>
          </cell>
        </row>
        <row r="12">
          <cell r="A12">
            <v>872</v>
          </cell>
        </row>
        <row r="13">
          <cell r="A13">
            <v>873</v>
          </cell>
        </row>
        <row r="14">
          <cell r="A14">
            <v>874</v>
          </cell>
        </row>
        <row r="15">
          <cell r="A15">
            <v>875</v>
          </cell>
        </row>
        <row r="16">
          <cell r="A16">
            <v>876</v>
          </cell>
        </row>
        <row r="17">
          <cell r="A17">
            <v>877</v>
          </cell>
        </row>
        <row r="18">
          <cell r="A18">
            <v>878</v>
          </cell>
        </row>
        <row r="19">
          <cell r="A19">
            <v>879</v>
          </cell>
        </row>
        <row r="20">
          <cell r="A20">
            <v>880</v>
          </cell>
        </row>
        <row r="21">
          <cell r="A21">
            <v>881</v>
          </cell>
        </row>
        <row r="22">
          <cell r="A22">
            <v>882</v>
          </cell>
        </row>
        <row r="23">
          <cell r="A23">
            <v>883</v>
          </cell>
        </row>
        <row r="24">
          <cell r="A24">
            <v>884</v>
          </cell>
        </row>
        <row r="25">
          <cell r="A25">
            <v>885</v>
          </cell>
        </row>
        <row r="26">
          <cell r="A26">
            <v>886</v>
          </cell>
        </row>
        <row r="27">
          <cell r="A27">
            <v>887</v>
          </cell>
        </row>
        <row r="28">
          <cell r="A28">
            <v>888</v>
          </cell>
        </row>
        <row r="29">
          <cell r="A29">
            <v>889</v>
          </cell>
        </row>
        <row r="30">
          <cell r="A30">
            <v>890</v>
          </cell>
        </row>
        <row r="31">
          <cell r="A31">
            <v>891</v>
          </cell>
        </row>
        <row r="32">
          <cell r="A32">
            <v>892</v>
          </cell>
        </row>
        <row r="33">
          <cell r="A33">
            <v>893</v>
          </cell>
        </row>
        <row r="34">
          <cell r="A34">
            <v>894</v>
          </cell>
        </row>
        <row r="35">
          <cell r="A35">
            <v>895</v>
          </cell>
        </row>
        <row r="36">
          <cell r="A36">
            <v>896</v>
          </cell>
        </row>
        <row r="37">
          <cell r="A37">
            <v>897</v>
          </cell>
        </row>
        <row r="38">
          <cell r="A38">
            <v>898</v>
          </cell>
        </row>
        <row r="39">
          <cell r="A39">
            <v>899</v>
          </cell>
        </row>
        <row r="40">
          <cell r="A40">
            <v>900</v>
          </cell>
        </row>
        <row r="41">
          <cell r="A41">
            <v>901</v>
          </cell>
        </row>
        <row r="42">
          <cell r="A42">
            <v>902</v>
          </cell>
        </row>
        <row r="43">
          <cell r="A43">
            <v>903</v>
          </cell>
        </row>
        <row r="44">
          <cell r="A44">
            <v>904</v>
          </cell>
        </row>
        <row r="45">
          <cell r="A45">
            <v>905</v>
          </cell>
        </row>
        <row r="46">
          <cell r="A46">
            <v>906</v>
          </cell>
        </row>
        <row r="47">
          <cell r="A47">
            <v>907</v>
          </cell>
        </row>
        <row r="48">
          <cell r="A48">
            <v>908</v>
          </cell>
        </row>
        <row r="49">
          <cell r="A49">
            <v>909</v>
          </cell>
        </row>
        <row r="50">
          <cell r="A50">
            <v>910</v>
          </cell>
        </row>
        <row r="51">
          <cell r="A51">
            <v>913</v>
          </cell>
        </row>
        <row r="52">
          <cell r="A52">
            <v>914</v>
          </cell>
        </row>
        <row r="53">
          <cell r="A53">
            <v>915</v>
          </cell>
        </row>
        <row r="54">
          <cell r="A54">
            <v>917</v>
          </cell>
        </row>
        <row r="55">
          <cell r="A55">
            <v>918</v>
          </cell>
        </row>
        <row r="56">
          <cell r="A56">
            <v>919</v>
          </cell>
        </row>
        <row r="57">
          <cell r="A57">
            <v>920</v>
          </cell>
        </row>
        <row r="58">
          <cell r="A58">
            <v>921</v>
          </cell>
        </row>
        <row r="59">
          <cell r="A59">
            <v>922</v>
          </cell>
        </row>
        <row r="60">
          <cell r="A60">
            <v>923</v>
          </cell>
        </row>
        <row r="61">
          <cell r="A61">
            <v>924</v>
          </cell>
        </row>
        <row r="62">
          <cell r="A62">
            <v>926</v>
          </cell>
        </row>
        <row r="63">
          <cell r="A63">
            <v>927</v>
          </cell>
        </row>
        <row r="64">
          <cell r="A64">
            <v>928</v>
          </cell>
        </row>
        <row r="65">
          <cell r="A65">
            <v>929</v>
          </cell>
        </row>
        <row r="66">
          <cell r="A66">
            <v>930</v>
          </cell>
        </row>
        <row r="67">
          <cell r="A67">
            <v>931</v>
          </cell>
        </row>
        <row r="68">
          <cell r="A68">
            <v>932</v>
          </cell>
        </row>
        <row r="69">
          <cell r="A69">
            <v>933</v>
          </cell>
        </row>
        <row r="70">
          <cell r="A70">
            <v>935</v>
          </cell>
        </row>
        <row r="71">
          <cell r="A71">
            <v>936</v>
          </cell>
        </row>
        <row r="72">
          <cell r="A72">
            <v>937</v>
          </cell>
        </row>
        <row r="73">
          <cell r="A73">
            <v>938</v>
          </cell>
        </row>
        <row r="74">
          <cell r="A74">
            <v>939</v>
          </cell>
        </row>
        <row r="75">
          <cell r="A75">
            <v>940</v>
          </cell>
        </row>
        <row r="76">
          <cell r="A76">
            <v>941</v>
          </cell>
        </row>
        <row r="77">
          <cell r="A77">
            <v>942</v>
          </cell>
        </row>
        <row r="78">
          <cell r="A78">
            <v>943</v>
          </cell>
        </row>
        <row r="79">
          <cell r="A79">
            <v>944</v>
          </cell>
        </row>
        <row r="80">
          <cell r="A80">
            <v>945</v>
          </cell>
        </row>
        <row r="81">
          <cell r="A81">
            <v>946</v>
          </cell>
        </row>
        <row r="82">
          <cell r="A82">
            <v>947</v>
          </cell>
        </row>
        <row r="83">
          <cell r="A83">
            <v>948</v>
          </cell>
        </row>
        <row r="84">
          <cell r="A84">
            <v>950</v>
          </cell>
        </row>
        <row r="85">
          <cell r="A85">
            <v>951</v>
          </cell>
        </row>
        <row r="86">
          <cell r="A86">
            <v>952</v>
          </cell>
        </row>
        <row r="87">
          <cell r="A87">
            <v>953</v>
          </cell>
        </row>
        <row r="88">
          <cell r="A88">
            <v>954</v>
          </cell>
        </row>
        <row r="89">
          <cell r="A89">
            <v>955</v>
          </cell>
        </row>
        <row r="90">
          <cell r="A90">
            <v>956</v>
          </cell>
        </row>
        <row r="91">
          <cell r="A91">
            <v>957</v>
          </cell>
        </row>
        <row r="92">
          <cell r="A92">
            <v>958</v>
          </cell>
        </row>
        <row r="93">
          <cell r="A93">
            <v>959</v>
          </cell>
        </row>
        <row r="94">
          <cell r="A94">
            <v>960</v>
          </cell>
        </row>
        <row r="95">
          <cell r="A95">
            <v>961</v>
          </cell>
        </row>
        <row r="96">
          <cell r="A96">
            <v>962</v>
          </cell>
        </row>
        <row r="97">
          <cell r="A97">
            <v>963</v>
          </cell>
        </row>
        <row r="98">
          <cell r="A98">
            <v>964</v>
          </cell>
        </row>
        <row r="99">
          <cell r="A99">
            <v>965</v>
          </cell>
        </row>
        <row r="100">
          <cell r="A100">
            <v>966</v>
          </cell>
        </row>
        <row r="101">
          <cell r="A101">
            <v>967</v>
          </cell>
        </row>
        <row r="102">
          <cell r="A102">
            <v>968</v>
          </cell>
        </row>
        <row r="103">
          <cell r="A103">
            <v>969</v>
          </cell>
        </row>
        <row r="104">
          <cell r="A104">
            <v>970</v>
          </cell>
        </row>
        <row r="105">
          <cell r="A105">
            <v>971</v>
          </cell>
        </row>
        <row r="106">
          <cell r="A106">
            <v>972</v>
          </cell>
        </row>
        <row r="107">
          <cell r="A107">
            <v>973</v>
          </cell>
        </row>
        <row r="108">
          <cell r="A108">
            <v>974</v>
          </cell>
        </row>
        <row r="109">
          <cell r="A109">
            <v>975</v>
          </cell>
        </row>
        <row r="110">
          <cell r="A110">
            <v>976</v>
          </cell>
        </row>
        <row r="111">
          <cell r="A111">
            <v>977</v>
          </cell>
        </row>
        <row r="112">
          <cell r="A112">
            <v>978</v>
          </cell>
        </row>
        <row r="113">
          <cell r="A113">
            <v>979</v>
          </cell>
        </row>
        <row r="114">
          <cell r="A114">
            <v>980</v>
          </cell>
        </row>
        <row r="115">
          <cell r="A115">
            <v>981</v>
          </cell>
        </row>
        <row r="116">
          <cell r="A116">
            <v>982</v>
          </cell>
        </row>
        <row r="117">
          <cell r="A117">
            <v>983</v>
          </cell>
        </row>
        <row r="118">
          <cell r="A118">
            <v>984</v>
          </cell>
        </row>
        <row r="119">
          <cell r="A119">
            <v>985</v>
          </cell>
        </row>
        <row r="120">
          <cell r="A120">
            <v>986</v>
          </cell>
        </row>
        <row r="121">
          <cell r="A121">
            <v>987</v>
          </cell>
        </row>
        <row r="122">
          <cell r="A122">
            <v>988</v>
          </cell>
        </row>
        <row r="123">
          <cell r="A123">
            <v>989</v>
          </cell>
        </row>
        <row r="124">
          <cell r="A124">
            <v>990</v>
          </cell>
        </row>
        <row r="125">
          <cell r="A125">
            <v>991</v>
          </cell>
        </row>
        <row r="126">
          <cell r="A126">
            <v>992</v>
          </cell>
        </row>
        <row r="127">
          <cell r="A127">
            <v>993</v>
          </cell>
        </row>
        <row r="128">
          <cell r="A128">
            <v>994</v>
          </cell>
        </row>
        <row r="129">
          <cell r="A129">
            <v>995</v>
          </cell>
        </row>
        <row r="130">
          <cell r="A130">
            <v>996</v>
          </cell>
        </row>
        <row r="131">
          <cell r="A131">
            <v>997</v>
          </cell>
        </row>
        <row r="132">
          <cell r="A132">
            <v>998</v>
          </cell>
        </row>
        <row r="133">
          <cell r="A133">
            <v>999</v>
          </cell>
        </row>
        <row r="134">
          <cell r="A134">
            <v>1000</v>
          </cell>
        </row>
        <row r="135">
          <cell r="A135">
            <v>1001</v>
          </cell>
        </row>
        <row r="136">
          <cell r="A136">
            <v>1002</v>
          </cell>
        </row>
        <row r="137">
          <cell r="A137">
            <v>1003</v>
          </cell>
        </row>
        <row r="138">
          <cell r="A138">
            <v>1004</v>
          </cell>
        </row>
        <row r="139">
          <cell r="A139">
            <v>1005</v>
          </cell>
        </row>
        <row r="140">
          <cell r="A140">
            <v>1006</v>
          </cell>
        </row>
        <row r="141">
          <cell r="A141">
            <v>1007</v>
          </cell>
        </row>
        <row r="142">
          <cell r="A142">
            <v>1008</v>
          </cell>
        </row>
        <row r="143">
          <cell r="A143">
            <v>1009</v>
          </cell>
        </row>
        <row r="144">
          <cell r="A144">
            <v>1010</v>
          </cell>
        </row>
        <row r="145">
          <cell r="A145">
            <v>1011</v>
          </cell>
        </row>
        <row r="146">
          <cell r="A146">
            <v>1012</v>
          </cell>
        </row>
        <row r="147">
          <cell r="A147">
            <v>1013</v>
          </cell>
        </row>
        <row r="148">
          <cell r="A148">
            <v>1014</v>
          </cell>
        </row>
        <row r="149">
          <cell r="A149">
            <v>1015</v>
          </cell>
        </row>
        <row r="150">
          <cell r="A150">
            <v>1016</v>
          </cell>
        </row>
        <row r="151">
          <cell r="A151">
            <v>1017</v>
          </cell>
        </row>
        <row r="152">
          <cell r="A152">
            <v>1018</v>
          </cell>
        </row>
        <row r="153">
          <cell r="A153">
            <v>1019</v>
          </cell>
        </row>
        <row r="154">
          <cell r="A154">
            <v>1020</v>
          </cell>
        </row>
        <row r="155">
          <cell r="A155">
            <v>1021</v>
          </cell>
        </row>
        <row r="156">
          <cell r="A156">
            <v>1022</v>
          </cell>
        </row>
        <row r="157">
          <cell r="A157">
            <v>1023</v>
          </cell>
        </row>
        <row r="158">
          <cell r="A158">
            <v>1024</v>
          </cell>
        </row>
        <row r="159">
          <cell r="A159">
            <v>1025</v>
          </cell>
        </row>
        <row r="160">
          <cell r="A160">
            <v>1026</v>
          </cell>
        </row>
        <row r="161">
          <cell r="A161">
            <v>1027</v>
          </cell>
        </row>
        <row r="162">
          <cell r="A162">
            <v>1028</v>
          </cell>
        </row>
        <row r="163">
          <cell r="A163">
            <v>1029</v>
          </cell>
        </row>
        <row r="164">
          <cell r="A164">
            <v>1030</v>
          </cell>
        </row>
        <row r="165">
          <cell r="A165">
            <v>1031</v>
          </cell>
        </row>
        <row r="166">
          <cell r="A166">
            <v>1032</v>
          </cell>
        </row>
        <row r="167">
          <cell r="A167">
            <v>1033</v>
          </cell>
        </row>
        <row r="168">
          <cell r="A168">
            <v>1034</v>
          </cell>
        </row>
        <row r="169">
          <cell r="A169">
            <v>1035</v>
          </cell>
        </row>
        <row r="170">
          <cell r="A170">
            <v>1036</v>
          </cell>
        </row>
        <row r="171">
          <cell r="A171">
            <v>1037</v>
          </cell>
        </row>
        <row r="172">
          <cell r="A172">
            <v>1038</v>
          </cell>
        </row>
        <row r="173">
          <cell r="A173">
            <v>1039</v>
          </cell>
        </row>
        <row r="174">
          <cell r="A174">
            <v>1040</v>
          </cell>
        </row>
        <row r="175">
          <cell r="A175">
            <v>1041</v>
          </cell>
        </row>
        <row r="176">
          <cell r="A176">
            <v>1042</v>
          </cell>
        </row>
        <row r="177">
          <cell r="A177">
            <v>1043</v>
          </cell>
        </row>
        <row r="178">
          <cell r="A178">
            <v>1044</v>
          </cell>
        </row>
        <row r="179">
          <cell r="A179">
            <v>1045</v>
          </cell>
        </row>
        <row r="180">
          <cell r="A180">
            <v>1046</v>
          </cell>
        </row>
        <row r="181">
          <cell r="A181">
            <v>1047</v>
          </cell>
        </row>
        <row r="182">
          <cell r="A182">
            <v>1048</v>
          </cell>
        </row>
        <row r="183">
          <cell r="A183">
            <v>1049</v>
          </cell>
        </row>
        <row r="184">
          <cell r="A184">
            <v>1050</v>
          </cell>
        </row>
        <row r="185">
          <cell r="A185">
            <v>1051</v>
          </cell>
        </row>
        <row r="186">
          <cell r="A186">
            <v>1052</v>
          </cell>
        </row>
        <row r="187">
          <cell r="A187">
            <v>1053</v>
          </cell>
        </row>
        <row r="188">
          <cell r="A188">
            <v>1054</v>
          </cell>
        </row>
      </sheetData>
      <sheetData sheetId="5">
        <row r="1">
          <cell r="A1" t="str">
            <v>num_com</v>
          </cell>
          <cell r="B1" t="str">
            <v>num_lign_com</v>
          </cell>
          <cell r="D1" t="str">
            <v>TTC_lign_com</v>
          </cell>
          <cell r="F1" t="str">
            <v>TVA_lign_com</v>
          </cell>
          <cell r="G1" t="str">
            <v>matière</v>
          </cell>
        </row>
        <row r="2">
          <cell r="A2">
            <v>862</v>
          </cell>
          <cell r="B2">
            <v>2155</v>
          </cell>
        </row>
        <row r="3">
          <cell r="A3">
            <v>863</v>
          </cell>
          <cell r="B3">
            <v>2156</v>
          </cell>
        </row>
        <row r="4">
          <cell r="A4">
            <v>863</v>
          </cell>
          <cell r="B4">
            <v>2157</v>
          </cell>
        </row>
        <row r="5">
          <cell r="A5">
            <v>864</v>
          </cell>
          <cell r="B5">
            <v>2158</v>
          </cell>
        </row>
        <row r="6">
          <cell r="A6">
            <v>865</v>
          </cell>
          <cell r="B6">
            <v>2159</v>
          </cell>
        </row>
        <row r="7">
          <cell r="A7">
            <v>866</v>
          </cell>
          <cell r="B7">
            <v>2160</v>
          </cell>
        </row>
        <row r="8">
          <cell r="A8">
            <v>867</v>
          </cell>
          <cell r="B8">
            <v>2161</v>
          </cell>
        </row>
        <row r="9">
          <cell r="A9">
            <v>868</v>
          </cell>
          <cell r="B9">
            <v>2162</v>
          </cell>
        </row>
        <row r="10">
          <cell r="A10">
            <v>869</v>
          </cell>
          <cell r="B10">
            <v>2163</v>
          </cell>
        </row>
        <row r="11">
          <cell r="A11">
            <v>869</v>
          </cell>
          <cell r="B11">
            <v>2164</v>
          </cell>
        </row>
        <row r="12">
          <cell r="A12">
            <v>870</v>
          </cell>
          <cell r="B12">
            <v>2165</v>
          </cell>
        </row>
        <row r="13">
          <cell r="A13">
            <v>870</v>
          </cell>
          <cell r="B13">
            <v>2166</v>
          </cell>
        </row>
        <row r="14">
          <cell r="A14">
            <v>871</v>
          </cell>
          <cell r="B14">
            <v>2167</v>
          </cell>
        </row>
        <row r="15">
          <cell r="A15">
            <v>871</v>
          </cell>
          <cell r="B15">
            <v>2168</v>
          </cell>
        </row>
        <row r="16">
          <cell r="A16">
            <v>871</v>
          </cell>
          <cell r="B16">
            <v>2169</v>
          </cell>
        </row>
        <row r="17">
          <cell r="A17">
            <v>871</v>
          </cell>
          <cell r="B17">
            <v>2170</v>
          </cell>
        </row>
        <row r="18">
          <cell r="A18">
            <v>871</v>
          </cell>
          <cell r="B18">
            <v>2171</v>
          </cell>
        </row>
        <row r="19">
          <cell r="A19">
            <v>872</v>
          </cell>
          <cell r="B19">
            <v>2172</v>
          </cell>
        </row>
        <row r="20">
          <cell r="A20">
            <v>872</v>
          </cell>
          <cell r="B20">
            <v>2173</v>
          </cell>
        </row>
        <row r="21">
          <cell r="A21">
            <v>872</v>
          </cell>
          <cell r="B21">
            <v>2174</v>
          </cell>
        </row>
        <row r="22">
          <cell r="A22">
            <v>872</v>
          </cell>
          <cell r="B22">
            <v>2175</v>
          </cell>
        </row>
        <row r="23">
          <cell r="A23">
            <v>872</v>
          </cell>
          <cell r="B23">
            <v>2176</v>
          </cell>
        </row>
        <row r="24">
          <cell r="A24">
            <v>872</v>
          </cell>
          <cell r="B24">
            <v>2177</v>
          </cell>
        </row>
        <row r="25">
          <cell r="A25">
            <v>873</v>
          </cell>
          <cell r="B25">
            <v>2178</v>
          </cell>
        </row>
        <row r="26">
          <cell r="A26">
            <v>873</v>
          </cell>
          <cell r="B26">
            <v>2179</v>
          </cell>
        </row>
        <row r="27">
          <cell r="A27">
            <v>873</v>
          </cell>
          <cell r="B27">
            <v>2180</v>
          </cell>
        </row>
        <row r="28">
          <cell r="A28">
            <v>873</v>
          </cell>
          <cell r="B28">
            <v>2181</v>
          </cell>
        </row>
        <row r="29">
          <cell r="A29">
            <v>873</v>
          </cell>
          <cell r="B29">
            <v>2182</v>
          </cell>
        </row>
        <row r="30">
          <cell r="A30">
            <v>873</v>
          </cell>
          <cell r="B30">
            <v>2183</v>
          </cell>
        </row>
        <row r="31">
          <cell r="A31">
            <v>873</v>
          </cell>
          <cell r="B31">
            <v>2184</v>
          </cell>
        </row>
        <row r="32">
          <cell r="A32">
            <v>873</v>
          </cell>
          <cell r="B32">
            <v>2185</v>
          </cell>
        </row>
        <row r="33">
          <cell r="A33">
            <v>873</v>
          </cell>
          <cell r="B33">
            <v>2186</v>
          </cell>
        </row>
        <row r="34">
          <cell r="A34">
            <v>873</v>
          </cell>
          <cell r="B34">
            <v>2187</v>
          </cell>
        </row>
        <row r="35">
          <cell r="A35">
            <v>873</v>
          </cell>
          <cell r="B35">
            <v>2188</v>
          </cell>
        </row>
        <row r="36">
          <cell r="A36">
            <v>873</v>
          </cell>
          <cell r="B36">
            <v>2189</v>
          </cell>
        </row>
        <row r="37">
          <cell r="A37">
            <v>873</v>
          </cell>
          <cell r="B37">
            <v>2196</v>
          </cell>
        </row>
        <row r="38">
          <cell r="A38">
            <v>873</v>
          </cell>
          <cell r="B38">
            <v>2197</v>
          </cell>
        </row>
        <row r="39">
          <cell r="A39">
            <v>873</v>
          </cell>
          <cell r="B39">
            <v>2198</v>
          </cell>
        </row>
        <row r="40">
          <cell r="A40">
            <v>873</v>
          </cell>
          <cell r="B40">
            <v>2199</v>
          </cell>
        </row>
        <row r="41">
          <cell r="A41">
            <v>873</v>
          </cell>
          <cell r="B41">
            <v>2200</v>
          </cell>
        </row>
        <row r="42">
          <cell r="A42">
            <v>873</v>
          </cell>
          <cell r="B42">
            <v>2201</v>
          </cell>
        </row>
        <row r="43">
          <cell r="A43">
            <v>873</v>
          </cell>
          <cell r="B43">
            <v>2202</v>
          </cell>
        </row>
        <row r="44">
          <cell r="A44">
            <v>874</v>
          </cell>
          <cell r="B44">
            <v>2190</v>
          </cell>
        </row>
        <row r="45">
          <cell r="A45">
            <v>875</v>
          </cell>
          <cell r="B45">
            <v>2191</v>
          </cell>
        </row>
        <row r="46">
          <cell r="A46">
            <v>876</v>
          </cell>
          <cell r="B46">
            <v>2192</v>
          </cell>
        </row>
        <row r="47">
          <cell r="A47">
            <v>877</v>
          </cell>
          <cell r="B47">
            <v>2193</v>
          </cell>
        </row>
        <row r="48">
          <cell r="A48">
            <v>878</v>
          </cell>
          <cell r="B48">
            <v>2194</v>
          </cell>
        </row>
        <row r="49">
          <cell r="A49">
            <v>879</v>
          </cell>
          <cell r="B49">
            <v>2203</v>
          </cell>
        </row>
        <row r="50">
          <cell r="A50">
            <v>879</v>
          </cell>
          <cell r="B50">
            <v>2204</v>
          </cell>
        </row>
        <row r="51">
          <cell r="A51">
            <v>879</v>
          </cell>
          <cell r="B51">
            <v>2205</v>
          </cell>
        </row>
        <row r="52">
          <cell r="A52">
            <v>880</v>
          </cell>
          <cell r="B52">
            <v>2206</v>
          </cell>
        </row>
        <row r="53">
          <cell r="A53">
            <v>880</v>
          </cell>
          <cell r="B53">
            <v>2207</v>
          </cell>
        </row>
        <row r="54">
          <cell r="A54">
            <v>881</v>
          </cell>
          <cell r="B54">
            <v>2208</v>
          </cell>
        </row>
        <row r="55">
          <cell r="A55">
            <v>882</v>
          </cell>
          <cell r="B55">
            <v>2209</v>
          </cell>
        </row>
        <row r="56">
          <cell r="A56">
            <v>882</v>
          </cell>
          <cell r="B56">
            <v>2210</v>
          </cell>
        </row>
        <row r="57">
          <cell r="A57">
            <v>882</v>
          </cell>
          <cell r="B57">
            <v>2211</v>
          </cell>
        </row>
        <row r="58">
          <cell r="A58">
            <v>882</v>
          </cell>
          <cell r="B58">
            <v>2212</v>
          </cell>
        </row>
        <row r="59">
          <cell r="A59">
            <v>882</v>
          </cell>
          <cell r="B59">
            <v>2213</v>
          </cell>
        </row>
        <row r="60">
          <cell r="A60">
            <v>882</v>
          </cell>
          <cell r="B60">
            <v>2214</v>
          </cell>
        </row>
        <row r="61">
          <cell r="A61">
            <v>882</v>
          </cell>
          <cell r="B61">
            <v>2215</v>
          </cell>
        </row>
        <row r="62">
          <cell r="A62">
            <v>882</v>
          </cell>
          <cell r="B62">
            <v>2216</v>
          </cell>
        </row>
        <row r="63">
          <cell r="A63">
            <v>882</v>
          </cell>
          <cell r="B63">
            <v>2217</v>
          </cell>
        </row>
        <row r="64">
          <cell r="A64">
            <v>882</v>
          </cell>
          <cell r="B64">
            <v>2218</v>
          </cell>
        </row>
        <row r="65">
          <cell r="A65">
            <v>882</v>
          </cell>
          <cell r="B65">
            <v>2219</v>
          </cell>
        </row>
        <row r="66">
          <cell r="A66">
            <v>883</v>
          </cell>
          <cell r="B66">
            <v>2220</v>
          </cell>
        </row>
        <row r="67">
          <cell r="A67">
            <v>883</v>
          </cell>
          <cell r="B67">
            <v>2221</v>
          </cell>
        </row>
        <row r="68">
          <cell r="A68">
            <v>884</v>
          </cell>
          <cell r="B68">
            <v>2222</v>
          </cell>
        </row>
        <row r="69">
          <cell r="A69">
            <v>885</v>
          </cell>
          <cell r="B69">
            <v>2223</v>
          </cell>
        </row>
        <row r="70">
          <cell r="A70">
            <v>886</v>
          </cell>
          <cell r="B70">
            <v>2224</v>
          </cell>
        </row>
        <row r="71">
          <cell r="A71">
            <v>887</v>
          </cell>
          <cell r="B71">
            <v>2225</v>
          </cell>
        </row>
        <row r="72">
          <cell r="A72">
            <v>887</v>
          </cell>
          <cell r="B72">
            <v>2226</v>
          </cell>
        </row>
        <row r="73">
          <cell r="A73">
            <v>887</v>
          </cell>
          <cell r="B73">
            <v>2248</v>
          </cell>
        </row>
        <row r="74">
          <cell r="A74">
            <v>888</v>
          </cell>
          <cell r="B74">
            <v>2227</v>
          </cell>
        </row>
        <row r="75">
          <cell r="A75">
            <v>888</v>
          </cell>
          <cell r="B75">
            <v>2228</v>
          </cell>
        </row>
        <row r="76">
          <cell r="A76">
            <v>889</v>
          </cell>
          <cell r="B76">
            <v>2229</v>
          </cell>
        </row>
        <row r="77">
          <cell r="A77">
            <v>890</v>
          </cell>
          <cell r="B77">
            <v>2230</v>
          </cell>
        </row>
        <row r="78">
          <cell r="A78">
            <v>890</v>
          </cell>
          <cell r="B78">
            <v>2231</v>
          </cell>
        </row>
        <row r="79">
          <cell r="A79">
            <v>890</v>
          </cell>
          <cell r="B79">
            <v>2232</v>
          </cell>
        </row>
        <row r="80">
          <cell r="A80">
            <v>891</v>
          </cell>
          <cell r="B80">
            <v>2235</v>
          </cell>
        </row>
        <row r="81">
          <cell r="A81">
            <v>891</v>
          </cell>
          <cell r="B81">
            <v>2236</v>
          </cell>
        </row>
        <row r="82">
          <cell r="A82">
            <v>892</v>
          </cell>
          <cell r="B82">
            <v>2237</v>
          </cell>
        </row>
        <row r="83">
          <cell r="A83">
            <v>893</v>
          </cell>
          <cell r="B83">
            <v>2238</v>
          </cell>
        </row>
        <row r="84">
          <cell r="A84">
            <v>894</v>
          </cell>
          <cell r="B84">
            <v>2239</v>
          </cell>
        </row>
        <row r="85">
          <cell r="A85">
            <v>895</v>
          </cell>
          <cell r="B85">
            <v>2240</v>
          </cell>
        </row>
        <row r="86">
          <cell r="A86">
            <v>896</v>
          </cell>
          <cell r="B86">
            <v>2241</v>
          </cell>
        </row>
        <row r="87">
          <cell r="A87">
            <v>897</v>
          </cell>
          <cell r="B87">
            <v>2242</v>
          </cell>
        </row>
        <row r="88">
          <cell r="A88">
            <v>898</v>
          </cell>
          <cell r="B88">
            <v>2243</v>
          </cell>
        </row>
        <row r="89">
          <cell r="A89">
            <v>898</v>
          </cell>
          <cell r="B89">
            <v>2244</v>
          </cell>
        </row>
        <row r="90">
          <cell r="A90">
            <v>899</v>
          </cell>
          <cell r="B90">
            <v>2245</v>
          </cell>
        </row>
        <row r="91">
          <cell r="A91">
            <v>900</v>
          </cell>
          <cell r="B91">
            <v>2246</v>
          </cell>
        </row>
        <row r="92">
          <cell r="A92">
            <v>901</v>
          </cell>
          <cell r="B92">
            <v>2247</v>
          </cell>
        </row>
        <row r="93">
          <cell r="A93">
            <v>902</v>
          </cell>
          <cell r="B93">
            <v>2249</v>
          </cell>
        </row>
        <row r="94">
          <cell r="A94">
            <v>903</v>
          </cell>
          <cell r="B94">
            <v>2250</v>
          </cell>
        </row>
        <row r="95">
          <cell r="A95">
            <v>904</v>
          </cell>
          <cell r="B95">
            <v>2251</v>
          </cell>
        </row>
        <row r="96">
          <cell r="A96">
            <v>905</v>
          </cell>
          <cell r="B96">
            <v>2252</v>
          </cell>
        </row>
        <row r="97">
          <cell r="A97">
            <v>905</v>
          </cell>
          <cell r="B97">
            <v>2253</v>
          </cell>
        </row>
        <row r="98">
          <cell r="A98">
            <v>905</v>
          </cell>
          <cell r="B98">
            <v>2254</v>
          </cell>
        </row>
        <row r="99">
          <cell r="A99">
            <v>906</v>
          </cell>
          <cell r="B99">
            <v>2255</v>
          </cell>
        </row>
        <row r="100">
          <cell r="A100">
            <v>906</v>
          </cell>
          <cell r="B100">
            <v>2256</v>
          </cell>
        </row>
        <row r="101">
          <cell r="A101">
            <v>906</v>
          </cell>
          <cell r="B101">
            <v>2257</v>
          </cell>
        </row>
        <row r="102">
          <cell r="A102">
            <v>906</v>
          </cell>
          <cell r="B102">
            <v>2258</v>
          </cell>
        </row>
        <row r="103">
          <cell r="A103">
            <v>906</v>
          </cell>
          <cell r="B103">
            <v>2259</v>
          </cell>
        </row>
        <row r="104">
          <cell r="A104">
            <v>906</v>
          </cell>
          <cell r="B104">
            <v>2260</v>
          </cell>
        </row>
        <row r="105">
          <cell r="A105">
            <v>907</v>
          </cell>
          <cell r="B105">
            <v>2261</v>
          </cell>
        </row>
        <row r="106">
          <cell r="A106">
            <v>908</v>
          </cell>
          <cell r="B106">
            <v>2262</v>
          </cell>
        </row>
        <row r="107">
          <cell r="A107">
            <v>908</v>
          </cell>
          <cell r="B107">
            <v>2263</v>
          </cell>
        </row>
        <row r="108">
          <cell r="A108">
            <v>908</v>
          </cell>
          <cell r="B108">
            <v>2264</v>
          </cell>
        </row>
        <row r="109">
          <cell r="A109">
            <v>909</v>
          </cell>
          <cell r="B109">
            <v>2267</v>
          </cell>
        </row>
        <row r="110">
          <cell r="A110">
            <v>910</v>
          </cell>
          <cell r="B110">
            <v>2268</v>
          </cell>
        </row>
        <row r="111">
          <cell r="A111">
            <v>910</v>
          </cell>
          <cell r="B111">
            <v>2271</v>
          </cell>
        </row>
        <row r="112">
          <cell r="A112">
            <v>910</v>
          </cell>
          <cell r="B112">
            <v>2272</v>
          </cell>
        </row>
        <row r="113">
          <cell r="A113">
            <v>910</v>
          </cell>
          <cell r="B113">
            <v>2273</v>
          </cell>
        </row>
        <row r="114">
          <cell r="A114">
            <v>910</v>
          </cell>
          <cell r="B114">
            <v>2274</v>
          </cell>
        </row>
        <row r="115">
          <cell r="A115">
            <v>910</v>
          </cell>
          <cell r="B115">
            <v>2275</v>
          </cell>
        </row>
        <row r="116">
          <cell r="A116">
            <v>910</v>
          </cell>
          <cell r="B116">
            <v>2276</v>
          </cell>
        </row>
        <row r="117">
          <cell r="A117">
            <v>913</v>
          </cell>
          <cell r="B117">
            <v>2277</v>
          </cell>
        </row>
        <row r="118">
          <cell r="A118">
            <v>914</v>
          </cell>
          <cell r="B118">
            <v>2278</v>
          </cell>
        </row>
        <row r="119">
          <cell r="A119">
            <v>915</v>
          </cell>
          <cell r="B119">
            <v>2279</v>
          </cell>
        </row>
        <row r="120">
          <cell r="A120">
            <v>915</v>
          </cell>
          <cell r="B120">
            <v>2280</v>
          </cell>
        </row>
        <row r="121">
          <cell r="A121">
            <v>917</v>
          </cell>
          <cell r="B121">
            <v>2282</v>
          </cell>
        </row>
        <row r="122">
          <cell r="A122">
            <v>917</v>
          </cell>
          <cell r="B122">
            <v>2283</v>
          </cell>
        </row>
        <row r="123">
          <cell r="A123">
            <v>918</v>
          </cell>
          <cell r="B123">
            <v>2284</v>
          </cell>
        </row>
        <row r="124">
          <cell r="A124">
            <v>919</v>
          </cell>
          <cell r="B124">
            <v>2285</v>
          </cell>
        </row>
        <row r="125">
          <cell r="A125">
            <v>920</v>
          </cell>
          <cell r="B125">
            <v>2286</v>
          </cell>
        </row>
        <row r="126">
          <cell r="A126">
            <v>920</v>
          </cell>
          <cell r="B126">
            <v>2287</v>
          </cell>
        </row>
        <row r="127">
          <cell r="A127">
            <v>920</v>
          </cell>
          <cell r="B127">
            <v>2288</v>
          </cell>
        </row>
        <row r="128">
          <cell r="A128">
            <v>921</v>
          </cell>
          <cell r="B128">
            <v>2289</v>
          </cell>
        </row>
        <row r="129">
          <cell r="A129">
            <v>921</v>
          </cell>
          <cell r="B129">
            <v>2290</v>
          </cell>
        </row>
        <row r="130">
          <cell r="A130">
            <v>922</v>
          </cell>
          <cell r="B130">
            <v>2291</v>
          </cell>
        </row>
        <row r="131">
          <cell r="A131">
            <v>923</v>
          </cell>
          <cell r="B131">
            <v>2292</v>
          </cell>
        </row>
        <row r="132">
          <cell r="A132">
            <v>924</v>
          </cell>
          <cell r="B132">
            <v>2293</v>
          </cell>
        </row>
        <row r="133">
          <cell r="A133">
            <v>926</v>
          </cell>
          <cell r="B133">
            <v>2295</v>
          </cell>
        </row>
        <row r="134">
          <cell r="A134">
            <v>926</v>
          </cell>
          <cell r="B134">
            <v>2296</v>
          </cell>
        </row>
        <row r="135">
          <cell r="A135">
            <v>927</v>
          </cell>
          <cell r="B135">
            <v>2297</v>
          </cell>
        </row>
        <row r="136">
          <cell r="A136">
            <v>928</v>
          </cell>
          <cell r="B136">
            <v>2298</v>
          </cell>
        </row>
        <row r="137">
          <cell r="A137">
            <v>929</v>
          </cell>
          <cell r="B137">
            <v>2299</v>
          </cell>
        </row>
        <row r="138">
          <cell r="A138">
            <v>930</v>
          </cell>
          <cell r="B138">
            <v>2300</v>
          </cell>
        </row>
        <row r="139">
          <cell r="A139">
            <v>931</v>
          </cell>
          <cell r="B139">
            <v>2301</v>
          </cell>
        </row>
        <row r="140">
          <cell r="A140">
            <v>932</v>
          </cell>
          <cell r="B140">
            <v>2302</v>
          </cell>
        </row>
        <row r="141">
          <cell r="A141">
            <v>933</v>
          </cell>
          <cell r="B141">
            <v>2303</v>
          </cell>
        </row>
        <row r="142">
          <cell r="A142">
            <v>935</v>
          </cell>
          <cell r="B142">
            <v>2305</v>
          </cell>
        </row>
        <row r="143">
          <cell r="A143">
            <v>936</v>
          </cell>
          <cell r="B143">
            <v>2306</v>
          </cell>
        </row>
        <row r="144">
          <cell r="A144">
            <v>936</v>
          </cell>
          <cell r="B144">
            <v>2307</v>
          </cell>
        </row>
        <row r="145">
          <cell r="A145">
            <v>937</v>
          </cell>
          <cell r="B145">
            <v>2308</v>
          </cell>
        </row>
        <row r="146">
          <cell r="A146">
            <v>938</v>
          </cell>
          <cell r="B146">
            <v>2309</v>
          </cell>
        </row>
        <row r="147">
          <cell r="A147">
            <v>939</v>
          </cell>
          <cell r="B147">
            <v>2310</v>
          </cell>
        </row>
        <row r="148">
          <cell r="A148">
            <v>940</v>
          </cell>
          <cell r="B148">
            <v>2311</v>
          </cell>
        </row>
        <row r="149">
          <cell r="A149">
            <v>941</v>
          </cell>
          <cell r="B149">
            <v>2312</v>
          </cell>
        </row>
        <row r="150">
          <cell r="A150">
            <v>942</v>
          </cell>
          <cell r="B150">
            <v>2313</v>
          </cell>
        </row>
        <row r="151">
          <cell r="A151">
            <v>942</v>
          </cell>
          <cell r="B151">
            <v>2314</v>
          </cell>
        </row>
        <row r="152">
          <cell r="A152">
            <v>942</v>
          </cell>
          <cell r="B152">
            <v>2315</v>
          </cell>
        </row>
        <row r="153">
          <cell r="A153">
            <v>942</v>
          </cell>
          <cell r="B153">
            <v>2316</v>
          </cell>
        </row>
        <row r="154">
          <cell r="A154">
            <v>942</v>
          </cell>
          <cell r="B154">
            <v>2317</v>
          </cell>
        </row>
        <row r="155">
          <cell r="A155">
            <v>943</v>
          </cell>
          <cell r="B155">
            <v>2318</v>
          </cell>
        </row>
        <row r="156">
          <cell r="A156">
            <v>944</v>
          </cell>
          <cell r="B156">
            <v>2319</v>
          </cell>
        </row>
        <row r="157">
          <cell r="A157">
            <v>945</v>
          </cell>
          <cell r="B157">
            <v>2320</v>
          </cell>
        </row>
        <row r="158">
          <cell r="A158">
            <v>946</v>
          </cell>
          <cell r="B158">
            <v>2321</v>
          </cell>
        </row>
        <row r="159">
          <cell r="A159">
            <v>947</v>
          </cell>
          <cell r="B159">
            <v>2322</v>
          </cell>
        </row>
        <row r="160">
          <cell r="A160">
            <v>948</v>
          </cell>
          <cell r="B160">
            <v>2323</v>
          </cell>
        </row>
        <row r="161">
          <cell r="A161">
            <v>950</v>
          </cell>
          <cell r="B161">
            <v>2325</v>
          </cell>
        </row>
        <row r="162">
          <cell r="A162">
            <v>951</v>
          </cell>
          <cell r="B162">
            <v>2326</v>
          </cell>
        </row>
        <row r="163">
          <cell r="A163">
            <v>951</v>
          </cell>
          <cell r="B163">
            <v>2327</v>
          </cell>
        </row>
        <row r="164">
          <cell r="A164">
            <v>951</v>
          </cell>
          <cell r="B164">
            <v>2328</v>
          </cell>
        </row>
        <row r="165">
          <cell r="A165">
            <v>951</v>
          </cell>
          <cell r="B165">
            <v>2329</v>
          </cell>
        </row>
        <row r="166">
          <cell r="A166">
            <v>951</v>
          </cell>
          <cell r="B166">
            <v>2330</v>
          </cell>
        </row>
        <row r="167">
          <cell r="A167">
            <v>951</v>
          </cell>
          <cell r="B167">
            <v>2331</v>
          </cell>
        </row>
        <row r="168">
          <cell r="A168">
            <v>951</v>
          </cell>
          <cell r="B168">
            <v>2332</v>
          </cell>
        </row>
        <row r="169">
          <cell r="A169">
            <v>951</v>
          </cell>
          <cell r="B169">
            <v>2333</v>
          </cell>
        </row>
        <row r="170">
          <cell r="A170">
            <v>952</v>
          </cell>
          <cell r="B170">
            <v>2334</v>
          </cell>
        </row>
        <row r="171">
          <cell r="A171">
            <v>952</v>
          </cell>
          <cell r="B171">
            <v>2335</v>
          </cell>
        </row>
        <row r="172">
          <cell r="A172">
            <v>952</v>
          </cell>
          <cell r="B172">
            <v>2336</v>
          </cell>
        </row>
        <row r="173">
          <cell r="A173">
            <v>952</v>
          </cell>
          <cell r="B173">
            <v>2337</v>
          </cell>
        </row>
        <row r="174">
          <cell r="A174">
            <v>953</v>
          </cell>
          <cell r="B174">
            <v>2338</v>
          </cell>
        </row>
        <row r="175">
          <cell r="A175">
            <v>953</v>
          </cell>
          <cell r="B175">
            <v>2339</v>
          </cell>
        </row>
        <row r="176">
          <cell r="A176">
            <v>953</v>
          </cell>
          <cell r="B176">
            <v>2340</v>
          </cell>
        </row>
        <row r="177">
          <cell r="A177">
            <v>953</v>
          </cell>
          <cell r="B177">
            <v>2341</v>
          </cell>
        </row>
        <row r="178">
          <cell r="A178">
            <v>954</v>
          </cell>
          <cell r="B178">
            <v>2342</v>
          </cell>
        </row>
        <row r="179">
          <cell r="A179">
            <v>954</v>
          </cell>
          <cell r="B179">
            <v>2343</v>
          </cell>
        </row>
        <row r="180">
          <cell r="A180">
            <v>954</v>
          </cell>
          <cell r="B180">
            <v>2344</v>
          </cell>
        </row>
        <row r="181">
          <cell r="A181">
            <v>954</v>
          </cell>
          <cell r="B181">
            <v>2358</v>
          </cell>
        </row>
        <row r="182">
          <cell r="A182">
            <v>955</v>
          </cell>
          <cell r="B182">
            <v>2345</v>
          </cell>
        </row>
        <row r="183">
          <cell r="A183">
            <v>956</v>
          </cell>
          <cell r="B183">
            <v>2346</v>
          </cell>
        </row>
        <row r="184">
          <cell r="A184">
            <v>957</v>
          </cell>
          <cell r="B184">
            <v>2347</v>
          </cell>
        </row>
        <row r="185">
          <cell r="A185">
            <v>958</v>
          </cell>
          <cell r="B185">
            <v>2348</v>
          </cell>
        </row>
        <row r="186">
          <cell r="A186">
            <v>959</v>
          </cell>
          <cell r="B186">
            <v>2349</v>
          </cell>
        </row>
        <row r="187">
          <cell r="A187">
            <v>960</v>
          </cell>
          <cell r="B187">
            <v>2350</v>
          </cell>
        </row>
        <row r="188">
          <cell r="A188">
            <v>961</v>
          </cell>
          <cell r="B188">
            <v>2351</v>
          </cell>
        </row>
        <row r="189">
          <cell r="A189">
            <v>962</v>
          </cell>
          <cell r="B189">
            <v>2352</v>
          </cell>
        </row>
        <row r="190">
          <cell r="A190">
            <v>963</v>
          </cell>
          <cell r="B190">
            <v>2353</v>
          </cell>
        </row>
        <row r="191">
          <cell r="A191">
            <v>964</v>
          </cell>
          <cell r="B191">
            <v>2354</v>
          </cell>
        </row>
        <row r="192">
          <cell r="A192">
            <v>965</v>
          </cell>
          <cell r="B192">
            <v>2355</v>
          </cell>
        </row>
        <row r="193">
          <cell r="A193">
            <v>965</v>
          </cell>
          <cell r="B193">
            <v>2356</v>
          </cell>
        </row>
        <row r="194">
          <cell r="A194">
            <v>966</v>
          </cell>
          <cell r="B194">
            <v>2357</v>
          </cell>
        </row>
        <row r="195">
          <cell r="A195">
            <v>967</v>
          </cell>
          <cell r="B195">
            <v>2359</v>
          </cell>
        </row>
        <row r="196">
          <cell r="A196">
            <v>968</v>
          </cell>
          <cell r="B196">
            <v>2360</v>
          </cell>
        </row>
        <row r="197">
          <cell r="A197">
            <v>968</v>
          </cell>
          <cell r="B197">
            <v>2361</v>
          </cell>
        </row>
        <row r="198">
          <cell r="A198">
            <v>968</v>
          </cell>
          <cell r="B198">
            <v>2362</v>
          </cell>
        </row>
        <row r="199">
          <cell r="A199">
            <v>968</v>
          </cell>
          <cell r="B199">
            <v>2363</v>
          </cell>
        </row>
        <row r="200">
          <cell r="A200">
            <v>968</v>
          </cell>
          <cell r="B200">
            <v>2403</v>
          </cell>
        </row>
        <row r="201">
          <cell r="A201">
            <v>969</v>
          </cell>
          <cell r="B201">
            <v>2364</v>
          </cell>
        </row>
        <row r="202">
          <cell r="A202">
            <v>969</v>
          </cell>
          <cell r="B202">
            <v>2365</v>
          </cell>
        </row>
        <row r="203">
          <cell r="A203">
            <v>970</v>
          </cell>
          <cell r="B203">
            <v>2366</v>
          </cell>
        </row>
        <row r="204">
          <cell r="A204">
            <v>971</v>
          </cell>
          <cell r="B204">
            <v>2367</v>
          </cell>
        </row>
        <row r="205">
          <cell r="A205">
            <v>971</v>
          </cell>
          <cell r="B205">
            <v>2368</v>
          </cell>
        </row>
        <row r="206">
          <cell r="A206">
            <v>971</v>
          </cell>
          <cell r="B206">
            <v>2369</v>
          </cell>
        </row>
        <row r="207">
          <cell r="A207">
            <v>971</v>
          </cell>
          <cell r="B207">
            <v>2370</v>
          </cell>
        </row>
        <row r="208">
          <cell r="A208">
            <v>971</v>
          </cell>
          <cell r="B208">
            <v>2371</v>
          </cell>
        </row>
        <row r="209">
          <cell r="A209">
            <v>972</v>
          </cell>
          <cell r="B209">
            <v>2372</v>
          </cell>
        </row>
        <row r="210">
          <cell r="A210">
            <v>973</v>
          </cell>
          <cell r="B210">
            <v>2373</v>
          </cell>
        </row>
        <row r="211">
          <cell r="A211">
            <v>973</v>
          </cell>
          <cell r="B211">
            <v>2374</v>
          </cell>
        </row>
        <row r="212">
          <cell r="A212">
            <v>974</v>
          </cell>
          <cell r="B212">
            <v>2375</v>
          </cell>
        </row>
        <row r="213">
          <cell r="A213">
            <v>974</v>
          </cell>
          <cell r="B213">
            <v>2376</v>
          </cell>
        </row>
        <row r="214">
          <cell r="A214">
            <v>974</v>
          </cell>
          <cell r="B214">
            <v>2377</v>
          </cell>
        </row>
        <row r="215">
          <cell r="A215">
            <v>974</v>
          </cell>
          <cell r="B215">
            <v>2378</v>
          </cell>
        </row>
        <row r="216">
          <cell r="A216">
            <v>974</v>
          </cell>
          <cell r="B216">
            <v>2379</v>
          </cell>
        </row>
        <row r="217">
          <cell r="A217">
            <v>974</v>
          </cell>
          <cell r="B217">
            <v>2380</v>
          </cell>
        </row>
        <row r="218">
          <cell r="A218">
            <v>974</v>
          </cell>
          <cell r="B218">
            <v>2381</v>
          </cell>
        </row>
        <row r="219">
          <cell r="A219">
            <v>974</v>
          </cell>
          <cell r="B219">
            <v>2382</v>
          </cell>
        </row>
        <row r="220">
          <cell r="A220">
            <v>974</v>
          </cell>
          <cell r="B220">
            <v>2383</v>
          </cell>
        </row>
        <row r="221">
          <cell r="A221">
            <v>974</v>
          </cell>
          <cell r="B221">
            <v>2384</v>
          </cell>
        </row>
        <row r="222">
          <cell r="A222">
            <v>974</v>
          </cell>
          <cell r="B222">
            <v>2385</v>
          </cell>
        </row>
        <row r="223">
          <cell r="A223">
            <v>974</v>
          </cell>
          <cell r="B223">
            <v>2453</v>
          </cell>
        </row>
        <row r="224">
          <cell r="A224">
            <v>975</v>
          </cell>
          <cell r="B224">
            <v>2386</v>
          </cell>
        </row>
        <row r="225">
          <cell r="A225">
            <v>975</v>
          </cell>
          <cell r="B225">
            <v>2387</v>
          </cell>
        </row>
        <row r="226">
          <cell r="A226">
            <v>976</v>
          </cell>
          <cell r="B226">
            <v>2388</v>
          </cell>
        </row>
        <row r="227">
          <cell r="A227">
            <v>976</v>
          </cell>
          <cell r="B227">
            <v>2389</v>
          </cell>
        </row>
        <row r="228">
          <cell r="A228">
            <v>976</v>
          </cell>
          <cell r="B228">
            <v>2390</v>
          </cell>
        </row>
        <row r="229">
          <cell r="A229">
            <v>976</v>
          </cell>
          <cell r="B229">
            <v>2391</v>
          </cell>
        </row>
        <row r="230">
          <cell r="A230">
            <v>976</v>
          </cell>
          <cell r="B230">
            <v>2392</v>
          </cell>
        </row>
        <row r="231">
          <cell r="A231">
            <v>976</v>
          </cell>
          <cell r="B231">
            <v>2393</v>
          </cell>
        </row>
        <row r="232">
          <cell r="A232">
            <v>976</v>
          </cell>
          <cell r="B232">
            <v>2394</v>
          </cell>
        </row>
        <row r="233">
          <cell r="A233">
            <v>977</v>
          </cell>
          <cell r="B233">
            <v>2395</v>
          </cell>
        </row>
        <row r="234">
          <cell r="A234">
            <v>977</v>
          </cell>
          <cell r="B234">
            <v>2396</v>
          </cell>
        </row>
        <row r="235">
          <cell r="A235">
            <v>977</v>
          </cell>
          <cell r="B235">
            <v>2397</v>
          </cell>
        </row>
        <row r="236">
          <cell r="A236">
            <v>977</v>
          </cell>
          <cell r="B236">
            <v>2398</v>
          </cell>
        </row>
        <row r="237">
          <cell r="A237">
            <v>977</v>
          </cell>
          <cell r="B237">
            <v>2399</v>
          </cell>
        </row>
        <row r="238">
          <cell r="A238">
            <v>977</v>
          </cell>
          <cell r="B238">
            <v>2458</v>
          </cell>
        </row>
        <row r="239">
          <cell r="A239">
            <v>978</v>
          </cell>
          <cell r="B239">
            <v>2400</v>
          </cell>
        </row>
        <row r="240">
          <cell r="A240">
            <v>978</v>
          </cell>
          <cell r="B240">
            <v>2401</v>
          </cell>
        </row>
        <row r="241">
          <cell r="A241">
            <v>978</v>
          </cell>
          <cell r="B241">
            <v>2402</v>
          </cell>
        </row>
        <row r="242">
          <cell r="A242">
            <v>979</v>
          </cell>
          <cell r="B242">
            <v>2404</v>
          </cell>
        </row>
        <row r="243">
          <cell r="A243">
            <v>980</v>
          </cell>
          <cell r="B243">
            <v>2405</v>
          </cell>
        </row>
        <row r="244">
          <cell r="A244">
            <v>981</v>
          </cell>
          <cell r="B244">
            <v>2406</v>
          </cell>
        </row>
        <row r="245">
          <cell r="A245">
            <v>982</v>
          </cell>
          <cell r="B245">
            <v>2407</v>
          </cell>
        </row>
        <row r="246">
          <cell r="A246">
            <v>983</v>
          </cell>
          <cell r="B246">
            <v>2408</v>
          </cell>
        </row>
        <row r="247">
          <cell r="A247">
            <v>983</v>
          </cell>
          <cell r="B247">
            <v>2409</v>
          </cell>
        </row>
        <row r="248">
          <cell r="A248">
            <v>984</v>
          </cell>
          <cell r="B248">
            <v>2410</v>
          </cell>
        </row>
        <row r="249">
          <cell r="A249">
            <v>985</v>
          </cell>
          <cell r="B249">
            <v>2411</v>
          </cell>
        </row>
        <row r="250">
          <cell r="A250">
            <v>986</v>
          </cell>
          <cell r="B250">
            <v>2412</v>
          </cell>
        </row>
        <row r="251">
          <cell r="A251">
            <v>987</v>
          </cell>
          <cell r="B251">
            <v>2413</v>
          </cell>
        </row>
        <row r="252">
          <cell r="A252">
            <v>988</v>
          </cell>
          <cell r="B252">
            <v>2414</v>
          </cell>
        </row>
        <row r="253">
          <cell r="A253">
            <v>989</v>
          </cell>
          <cell r="B253">
            <v>2415</v>
          </cell>
        </row>
        <row r="254">
          <cell r="A254">
            <v>990</v>
          </cell>
          <cell r="B254">
            <v>2416</v>
          </cell>
        </row>
        <row r="255">
          <cell r="A255">
            <v>991</v>
          </cell>
          <cell r="B255">
            <v>2417</v>
          </cell>
        </row>
        <row r="256">
          <cell r="A256">
            <v>991</v>
          </cell>
          <cell r="B256">
            <v>2418</v>
          </cell>
        </row>
        <row r="257">
          <cell r="A257">
            <v>992</v>
          </cell>
          <cell r="B257">
            <v>2419</v>
          </cell>
        </row>
        <row r="258">
          <cell r="A258">
            <v>992</v>
          </cell>
          <cell r="B258">
            <v>2420</v>
          </cell>
        </row>
        <row r="259">
          <cell r="A259">
            <v>993</v>
          </cell>
          <cell r="B259">
            <v>2421</v>
          </cell>
        </row>
        <row r="260">
          <cell r="A260">
            <v>993</v>
          </cell>
          <cell r="B260">
            <v>2422</v>
          </cell>
        </row>
        <row r="261">
          <cell r="A261">
            <v>994</v>
          </cell>
          <cell r="B261">
            <v>2423</v>
          </cell>
        </row>
        <row r="262">
          <cell r="A262">
            <v>994</v>
          </cell>
          <cell r="B262">
            <v>2424</v>
          </cell>
        </row>
        <row r="263">
          <cell r="A263">
            <v>994</v>
          </cell>
          <cell r="B263">
            <v>2425</v>
          </cell>
        </row>
        <row r="264">
          <cell r="A264">
            <v>994</v>
          </cell>
          <cell r="B264">
            <v>2426</v>
          </cell>
        </row>
        <row r="265">
          <cell r="A265">
            <v>994</v>
          </cell>
          <cell r="B265">
            <v>2427</v>
          </cell>
        </row>
        <row r="266">
          <cell r="A266">
            <v>994</v>
          </cell>
          <cell r="B266">
            <v>2428</v>
          </cell>
        </row>
        <row r="267">
          <cell r="A267">
            <v>994</v>
          </cell>
          <cell r="B267">
            <v>2429</v>
          </cell>
        </row>
        <row r="268">
          <cell r="A268">
            <v>994</v>
          </cell>
          <cell r="B268">
            <v>2430</v>
          </cell>
        </row>
        <row r="269">
          <cell r="A269">
            <v>994</v>
          </cell>
          <cell r="B269">
            <v>2431</v>
          </cell>
        </row>
        <row r="270">
          <cell r="A270">
            <v>995</v>
          </cell>
          <cell r="B270">
            <v>2432</v>
          </cell>
        </row>
        <row r="271">
          <cell r="A271">
            <v>995</v>
          </cell>
          <cell r="B271">
            <v>2433</v>
          </cell>
        </row>
        <row r="272">
          <cell r="A272">
            <v>995</v>
          </cell>
          <cell r="B272">
            <v>2434</v>
          </cell>
        </row>
        <row r="273">
          <cell r="A273">
            <v>995</v>
          </cell>
          <cell r="B273">
            <v>2435</v>
          </cell>
        </row>
        <row r="274">
          <cell r="A274">
            <v>995</v>
          </cell>
          <cell r="B274">
            <v>2436</v>
          </cell>
        </row>
        <row r="275">
          <cell r="A275">
            <v>995</v>
          </cell>
          <cell r="B275">
            <v>2437</v>
          </cell>
        </row>
        <row r="276">
          <cell r="A276">
            <v>996</v>
          </cell>
          <cell r="B276">
            <v>2438</v>
          </cell>
        </row>
        <row r="277">
          <cell r="A277">
            <v>997</v>
          </cell>
          <cell r="B277">
            <v>2439</v>
          </cell>
        </row>
        <row r="278">
          <cell r="A278">
            <v>997</v>
          </cell>
          <cell r="B278">
            <v>2440</v>
          </cell>
        </row>
        <row r="279">
          <cell r="A279">
            <v>997</v>
          </cell>
          <cell r="B279">
            <v>2441</v>
          </cell>
        </row>
        <row r="280">
          <cell r="A280">
            <v>998</v>
          </cell>
          <cell r="B280">
            <v>2448</v>
          </cell>
        </row>
        <row r="281">
          <cell r="A281">
            <v>998</v>
          </cell>
          <cell r="B281">
            <v>2454</v>
          </cell>
        </row>
        <row r="282">
          <cell r="A282">
            <v>999</v>
          </cell>
          <cell r="B282">
            <v>2449</v>
          </cell>
        </row>
        <row r="283">
          <cell r="A283">
            <v>999</v>
          </cell>
          <cell r="B283">
            <v>2450</v>
          </cell>
        </row>
        <row r="284">
          <cell r="A284">
            <v>999</v>
          </cell>
          <cell r="B284">
            <v>2451</v>
          </cell>
        </row>
        <row r="285">
          <cell r="A285">
            <v>1000</v>
          </cell>
          <cell r="B285">
            <v>2452</v>
          </cell>
        </row>
        <row r="286">
          <cell r="A286">
            <v>1001</v>
          </cell>
          <cell r="B286">
            <v>2455</v>
          </cell>
        </row>
        <row r="287">
          <cell r="A287">
            <v>1001</v>
          </cell>
          <cell r="B287">
            <v>2456</v>
          </cell>
        </row>
        <row r="288">
          <cell r="A288">
            <v>1001</v>
          </cell>
          <cell r="B288">
            <v>2457</v>
          </cell>
        </row>
        <row r="289">
          <cell r="A289">
            <v>1002</v>
          </cell>
          <cell r="B289">
            <v>2459</v>
          </cell>
        </row>
        <row r="290">
          <cell r="A290">
            <v>1003</v>
          </cell>
          <cell r="B290">
            <v>2460</v>
          </cell>
        </row>
        <row r="291">
          <cell r="A291">
            <v>1003</v>
          </cell>
          <cell r="B291">
            <v>2461</v>
          </cell>
        </row>
        <row r="292">
          <cell r="A292">
            <v>1004</v>
          </cell>
          <cell r="B292">
            <v>2462</v>
          </cell>
        </row>
        <row r="293">
          <cell r="A293">
            <v>1005</v>
          </cell>
          <cell r="B293">
            <v>2463</v>
          </cell>
        </row>
        <row r="294">
          <cell r="A294">
            <v>1005</v>
          </cell>
          <cell r="B294">
            <v>2464</v>
          </cell>
        </row>
        <row r="295">
          <cell r="A295">
            <v>1006</v>
          </cell>
          <cell r="B295">
            <v>2465</v>
          </cell>
        </row>
        <row r="296">
          <cell r="A296">
            <v>1007</v>
          </cell>
          <cell r="B296">
            <v>2466</v>
          </cell>
        </row>
        <row r="297">
          <cell r="A297">
            <v>1008</v>
          </cell>
          <cell r="B297">
            <v>2467</v>
          </cell>
        </row>
        <row r="298">
          <cell r="A298">
            <v>1009</v>
          </cell>
          <cell r="B298">
            <v>2468</v>
          </cell>
        </row>
        <row r="299">
          <cell r="A299">
            <v>1010</v>
          </cell>
          <cell r="B299">
            <v>2469</v>
          </cell>
        </row>
        <row r="300">
          <cell r="A300">
            <v>1011</v>
          </cell>
          <cell r="B300">
            <v>2470</v>
          </cell>
        </row>
        <row r="301">
          <cell r="A301">
            <v>1012</v>
          </cell>
          <cell r="B301">
            <v>2471</v>
          </cell>
        </row>
        <row r="302">
          <cell r="A302">
            <v>1013</v>
          </cell>
          <cell r="B302">
            <v>2472</v>
          </cell>
        </row>
        <row r="303">
          <cell r="A303">
            <v>1014</v>
          </cell>
          <cell r="B303">
            <v>2473</v>
          </cell>
        </row>
        <row r="304">
          <cell r="A304">
            <v>1015</v>
          </cell>
          <cell r="B304">
            <v>2474</v>
          </cell>
        </row>
        <row r="305">
          <cell r="A305">
            <v>1016</v>
          </cell>
          <cell r="B305">
            <v>2475</v>
          </cell>
        </row>
        <row r="306">
          <cell r="A306">
            <v>1016</v>
          </cell>
          <cell r="B306">
            <v>2476</v>
          </cell>
        </row>
        <row r="307">
          <cell r="A307">
            <v>1017</v>
          </cell>
          <cell r="B307">
            <v>2477</v>
          </cell>
        </row>
        <row r="308">
          <cell r="A308">
            <v>1018</v>
          </cell>
          <cell r="B308">
            <v>2478</v>
          </cell>
        </row>
        <row r="309">
          <cell r="A309">
            <v>1019</v>
          </cell>
          <cell r="B309">
            <v>2479</v>
          </cell>
        </row>
        <row r="310">
          <cell r="A310">
            <v>1020</v>
          </cell>
          <cell r="B310">
            <v>2480</v>
          </cell>
        </row>
        <row r="311">
          <cell r="A311">
            <v>1021</v>
          </cell>
          <cell r="B311">
            <v>2481</v>
          </cell>
        </row>
        <row r="312">
          <cell r="A312">
            <v>1022</v>
          </cell>
          <cell r="B312">
            <v>2482</v>
          </cell>
        </row>
        <row r="313">
          <cell r="A313">
            <v>1022</v>
          </cell>
          <cell r="B313">
            <v>2483</v>
          </cell>
        </row>
        <row r="314">
          <cell r="A314">
            <v>1023</v>
          </cell>
          <cell r="B314">
            <v>2484</v>
          </cell>
        </row>
        <row r="315">
          <cell r="A315">
            <v>1024</v>
          </cell>
          <cell r="B315">
            <v>2485</v>
          </cell>
        </row>
        <row r="316">
          <cell r="A316">
            <v>1024</v>
          </cell>
          <cell r="B316">
            <v>2486</v>
          </cell>
        </row>
        <row r="317">
          <cell r="A317">
            <v>1025</v>
          </cell>
          <cell r="B317">
            <v>2487</v>
          </cell>
        </row>
        <row r="318">
          <cell r="A318">
            <v>1026</v>
          </cell>
          <cell r="B318">
            <v>2488</v>
          </cell>
        </row>
        <row r="319">
          <cell r="A319">
            <v>1027</v>
          </cell>
          <cell r="B319">
            <v>2489</v>
          </cell>
        </row>
        <row r="320">
          <cell r="A320">
            <v>1028</v>
          </cell>
          <cell r="B320">
            <v>2491</v>
          </cell>
        </row>
        <row r="321">
          <cell r="A321">
            <v>1029</v>
          </cell>
          <cell r="B321">
            <v>2492</v>
          </cell>
        </row>
        <row r="322">
          <cell r="A322">
            <v>1030</v>
          </cell>
          <cell r="B322">
            <v>2493</v>
          </cell>
        </row>
        <row r="323">
          <cell r="A323">
            <v>1031</v>
          </cell>
          <cell r="B323">
            <v>2494</v>
          </cell>
        </row>
        <row r="324">
          <cell r="A324">
            <v>1032</v>
          </cell>
          <cell r="B324">
            <v>2495</v>
          </cell>
        </row>
        <row r="325">
          <cell r="A325">
            <v>1033</v>
          </cell>
          <cell r="B325">
            <v>2496</v>
          </cell>
        </row>
        <row r="326">
          <cell r="A326">
            <v>1034</v>
          </cell>
          <cell r="B326">
            <v>2497</v>
          </cell>
        </row>
        <row r="327">
          <cell r="A327">
            <v>1034</v>
          </cell>
          <cell r="B327">
            <v>2498</v>
          </cell>
        </row>
        <row r="328">
          <cell r="A328">
            <v>1035</v>
          </cell>
          <cell r="B328">
            <v>2499</v>
          </cell>
        </row>
        <row r="329">
          <cell r="A329">
            <v>1035</v>
          </cell>
          <cell r="B329">
            <v>2500</v>
          </cell>
        </row>
        <row r="330">
          <cell r="A330">
            <v>1035</v>
          </cell>
          <cell r="B330">
            <v>2501</v>
          </cell>
        </row>
        <row r="331">
          <cell r="A331">
            <v>1035</v>
          </cell>
          <cell r="B331">
            <v>2502</v>
          </cell>
        </row>
        <row r="332">
          <cell r="A332">
            <v>1035</v>
          </cell>
          <cell r="B332">
            <v>2503</v>
          </cell>
        </row>
        <row r="333">
          <cell r="A333">
            <v>1036</v>
          </cell>
          <cell r="B333">
            <v>2504</v>
          </cell>
        </row>
        <row r="334">
          <cell r="A334">
            <v>1036</v>
          </cell>
          <cell r="B334">
            <v>2505</v>
          </cell>
        </row>
        <row r="335">
          <cell r="A335">
            <v>1036</v>
          </cell>
          <cell r="B335">
            <v>2506</v>
          </cell>
        </row>
        <row r="336">
          <cell r="A336">
            <v>1037</v>
          </cell>
          <cell r="B336">
            <v>2509</v>
          </cell>
        </row>
        <row r="337">
          <cell r="A337">
            <v>1037</v>
          </cell>
          <cell r="B337">
            <v>2510</v>
          </cell>
        </row>
        <row r="338">
          <cell r="A338">
            <v>1037</v>
          </cell>
          <cell r="B338">
            <v>2511</v>
          </cell>
        </row>
        <row r="339">
          <cell r="A339">
            <v>1037</v>
          </cell>
          <cell r="B339">
            <v>2512</v>
          </cell>
        </row>
        <row r="340">
          <cell r="A340">
            <v>1037</v>
          </cell>
          <cell r="B340">
            <v>2513</v>
          </cell>
        </row>
        <row r="341">
          <cell r="A341">
            <v>1038</v>
          </cell>
          <cell r="B341">
            <v>2514</v>
          </cell>
        </row>
        <row r="342">
          <cell r="A342">
            <v>1039</v>
          </cell>
          <cell r="B342">
            <v>2515</v>
          </cell>
        </row>
        <row r="343">
          <cell r="A343">
            <v>1039</v>
          </cell>
          <cell r="B343">
            <v>2516</v>
          </cell>
        </row>
        <row r="344">
          <cell r="A344">
            <v>1040</v>
          </cell>
          <cell r="B344">
            <v>2517</v>
          </cell>
        </row>
        <row r="345">
          <cell r="A345">
            <v>1040</v>
          </cell>
          <cell r="B345">
            <v>2518</v>
          </cell>
        </row>
        <row r="346">
          <cell r="A346">
            <v>1040</v>
          </cell>
          <cell r="B346">
            <v>2519</v>
          </cell>
        </row>
        <row r="347">
          <cell r="A347">
            <v>1040</v>
          </cell>
          <cell r="B347">
            <v>2520</v>
          </cell>
        </row>
        <row r="348">
          <cell r="A348">
            <v>1040</v>
          </cell>
          <cell r="B348">
            <v>2521</v>
          </cell>
        </row>
        <row r="349">
          <cell r="A349">
            <v>1041</v>
          </cell>
          <cell r="B349">
            <v>2522</v>
          </cell>
        </row>
        <row r="350">
          <cell r="A350">
            <v>1042</v>
          </cell>
          <cell r="B350">
            <v>2523</v>
          </cell>
        </row>
        <row r="351">
          <cell r="A351">
            <v>1043</v>
          </cell>
          <cell r="B351">
            <v>2524</v>
          </cell>
        </row>
        <row r="352">
          <cell r="A352">
            <v>1044</v>
          </cell>
          <cell r="B352">
            <v>2525</v>
          </cell>
        </row>
        <row r="353">
          <cell r="A353">
            <v>1045</v>
          </cell>
          <cell r="B353">
            <v>2526</v>
          </cell>
        </row>
        <row r="354">
          <cell r="A354">
            <v>1046</v>
          </cell>
          <cell r="B354">
            <v>2527</v>
          </cell>
        </row>
        <row r="355">
          <cell r="A355">
            <v>1047</v>
          </cell>
          <cell r="B355">
            <v>2528</v>
          </cell>
        </row>
        <row r="356">
          <cell r="A356">
            <v>1047</v>
          </cell>
          <cell r="B356">
            <v>2529</v>
          </cell>
        </row>
        <row r="357">
          <cell r="A357">
            <v>1048</v>
          </cell>
          <cell r="B357">
            <v>2530</v>
          </cell>
        </row>
        <row r="358">
          <cell r="A358">
            <v>1049</v>
          </cell>
          <cell r="B358">
            <v>2531</v>
          </cell>
        </row>
        <row r="359">
          <cell r="A359">
            <v>1049</v>
          </cell>
          <cell r="B359">
            <v>2532</v>
          </cell>
        </row>
        <row r="360">
          <cell r="A360">
            <v>1050</v>
          </cell>
          <cell r="B360">
            <v>2533</v>
          </cell>
        </row>
        <row r="361">
          <cell r="A361">
            <v>1051</v>
          </cell>
          <cell r="B361">
            <v>2534</v>
          </cell>
        </row>
        <row r="362">
          <cell r="A362">
            <v>1052</v>
          </cell>
          <cell r="B362">
            <v>2535</v>
          </cell>
        </row>
        <row r="363">
          <cell r="A363">
            <v>1052</v>
          </cell>
          <cell r="B363">
            <v>2536</v>
          </cell>
        </row>
        <row r="364">
          <cell r="A364">
            <v>1052</v>
          </cell>
          <cell r="B364">
            <v>2537</v>
          </cell>
        </row>
        <row r="365">
          <cell r="A365">
            <v>1052</v>
          </cell>
          <cell r="B365">
            <v>2538</v>
          </cell>
        </row>
        <row r="366">
          <cell r="A366">
            <v>1053</v>
          </cell>
          <cell r="B366">
            <v>2540</v>
          </cell>
        </row>
        <row r="367">
          <cell r="A367">
            <v>1054</v>
          </cell>
          <cell r="B367">
            <v>2541</v>
          </cell>
        </row>
      </sheetData>
      <sheetData sheetId="6">
        <row r="1">
          <cell r="H1" t="str">
            <v>num_fact_xlab</v>
          </cell>
        </row>
        <row r="2">
          <cell r="H2">
            <v>894</v>
          </cell>
        </row>
        <row r="3">
          <cell r="H3">
            <v>983</v>
          </cell>
        </row>
        <row r="4">
          <cell r="H4">
            <v>897</v>
          </cell>
        </row>
        <row r="5">
          <cell r="H5">
            <v>898</v>
          </cell>
        </row>
        <row r="6">
          <cell r="H6">
            <v>899</v>
          </cell>
        </row>
        <row r="7">
          <cell r="H7">
            <v>900</v>
          </cell>
        </row>
        <row r="8">
          <cell r="H8">
            <v>901</v>
          </cell>
        </row>
        <row r="9">
          <cell r="H9">
            <v>902</v>
          </cell>
        </row>
        <row r="10">
          <cell r="H10">
            <v>903</v>
          </cell>
        </row>
        <row r="11">
          <cell r="H11">
            <v>904</v>
          </cell>
        </row>
        <row r="12">
          <cell r="H12">
            <v>928</v>
          </cell>
        </row>
        <row r="13">
          <cell r="H13">
            <v>925</v>
          </cell>
        </row>
        <row r="14">
          <cell r="H14">
            <v>905</v>
          </cell>
        </row>
        <row r="15">
          <cell r="H15">
            <v>907</v>
          </cell>
        </row>
        <row r="16">
          <cell r="H16">
            <v>906</v>
          </cell>
        </row>
        <row r="17">
          <cell r="H17">
            <v>908</v>
          </cell>
        </row>
        <row r="18">
          <cell r="H18">
            <v>909</v>
          </cell>
        </row>
        <row r="19">
          <cell r="H19">
            <v>943</v>
          </cell>
        </row>
        <row r="20">
          <cell r="H20">
            <v>924</v>
          </cell>
        </row>
        <row r="21">
          <cell r="H21">
            <v>911</v>
          </cell>
        </row>
        <row r="22">
          <cell r="H22">
            <v>923</v>
          </cell>
        </row>
        <row r="23">
          <cell r="H23">
            <v>940</v>
          </cell>
        </row>
        <row r="24">
          <cell r="H24">
            <v>912</v>
          </cell>
        </row>
        <row r="25">
          <cell r="H25">
            <v>913</v>
          </cell>
        </row>
        <row r="26">
          <cell r="H26">
            <v>961</v>
          </cell>
        </row>
        <row r="27">
          <cell r="H27">
            <v>927</v>
          </cell>
        </row>
        <row r="28">
          <cell r="H28">
            <v>1011</v>
          </cell>
        </row>
        <row r="29">
          <cell r="H29">
            <v>962</v>
          </cell>
        </row>
        <row r="30">
          <cell r="H30">
            <v>941</v>
          </cell>
        </row>
        <row r="31">
          <cell r="H31">
            <v>919</v>
          </cell>
        </row>
        <row r="32">
          <cell r="H32">
            <v>914</v>
          </cell>
        </row>
        <row r="33">
          <cell r="H33">
            <v>915</v>
          </cell>
        </row>
        <row r="34">
          <cell r="H34">
            <v>916</v>
          </cell>
        </row>
        <row r="35">
          <cell r="H35">
            <v>917</v>
          </cell>
        </row>
        <row r="36">
          <cell r="H36">
            <v>934</v>
          </cell>
        </row>
        <row r="37">
          <cell r="H37">
            <v>918</v>
          </cell>
        </row>
        <row r="38">
          <cell r="H38">
            <v>920</v>
          </cell>
        </row>
        <row r="39">
          <cell r="H39">
            <v>921</v>
          </cell>
        </row>
        <row r="40">
          <cell r="H40">
            <v>922</v>
          </cell>
        </row>
        <row r="41">
          <cell r="H41">
            <v>935</v>
          </cell>
        </row>
        <row r="42">
          <cell r="H42">
            <v>931</v>
          </cell>
        </row>
        <row r="43">
          <cell r="H43">
            <v>932</v>
          </cell>
        </row>
        <row r="44">
          <cell r="H44">
            <v>933</v>
          </cell>
        </row>
        <row r="45">
          <cell r="H45">
            <v>939</v>
          </cell>
        </row>
        <row r="46">
          <cell r="H46">
            <v>937</v>
          </cell>
        </row>
        <row r="47">
          <cell r="H47">
            <v>936</v>
          </cell>
        </row>
        <row r="48">
          <cell r="H48">
            <v>938</v>
          </cell>
        </row>
        <row r="49">
          <cell r="H49">
            <v>988</v>
          </cell>
        </row>
        <row r="50">
          <cell r="H50">
            <v>964</v>
          </cell>
        </row>
        <row r="51">
          <cell r="H51">
            <v>986</v>
          </cell>
        </row>
        <row r="52">
          <cell r="H52">
            <v>989</v>
          </cell>
        </row>
        <row r="53">
          <cell r="H53">
            <v>1006</v>
          </cell>
        </row>
        <row r="54">
          <cell r="H54">
            <v>963</v>
          </cell>
        </row>
        <row r="55">
          <cell r="H55">
            <v>981</v>
          </cell>
        </row>
        <row r="56">
          <cell r="H56">
            <v>982</v>
          </cell>
        </row>
        <row r="57">
          <cell r="H57">
            <v>944</v>
          </cell>
        </row>
        <row r="58">
          <cell r="H58">
            <v>945</v>
          </cell>
        </row>
        <row r="59">
          <cell r="H59">
            <v>946</v>
          </cell>
        </row>
        <row r="60">
          <cell r="H60">
            <v>947</v>
          </cell>
        </row>
        <row r="61">
          <cell r="H61">
            <v>948</v>
          </cell>
        </row>
        <row r="62">
          <cell r="H62">
            <v>949</v>
          </cell>
        </row>
        <row r="63">
          <cell r="H63">
            <v>950</v>
          </cell>
        </row>
        <row r="64">
          <cell r="H64">
            <v>953</v>
          </cell>
        </row>
        <row r="65">
          <cell r="H65">
            <v>952</v>
          </cell>
        </row>
        <row r="66">
          <cell r="H66">
            <v>954</v>
          </cell>
        </row>
        <row r="67">
          <cell r="H67">
            <v>955</v>
          </cell>
        </row>
        <row r="68">
          <cell r="H68">
            <v>956</v>
          </cell>
        </row>
        <row r="69">
          <cell r="H69">
            <v>957</v>
          </cell>
        </row>
        <row r="70">
          <cell r="H70">
            <v>958</v>
          </cell>
        </row>
        <row r="71">
          <cell r="H71">
            <v>959</v>
          </cell>
        </row>
        <row r="72">
          <cell r="H72">
            <v>990</v>
          </cell>
        </row>
        <row r="73">
          <cell r="H73">
            <v>1014</v>
          </cell>
        </row>
        <row r="74">
          <cell r="H74">
            <v>965</v>
          </cell>
        </row>
        <row r="75">
          <cell r="H75">
            <v>966</v>
          </cell>
        </row>
        <row r="76">
          <cell r="H76">
            <v>967</v>
          </cell>
        </row>
        <row r="77">
          <cell r="H77">
            <v>968</v>
          </cell>
        </row>
        <row r="78">
          <cell r="H78">
            <v>969</v>
          </cell>
        </row>
        <row r="79">
          <cell r="H79">
            <v>984</v>
          </cell>
        </row>
        <row r="80">
          <cell r="H80">
            <v>1012</v>
          </cell>
        </row>
        <row r="81">
          <cell r="H81">
            <v>970</v>
          </cell>
        </row>
        <row r="82">
          <cell r="H82">
            <v>971</v>
          </cell>
        </row>
        <row r="83">
          <cell r="H83">
            <v>972</v>
          </cell>
        </row>
        <row r="84">
          <cell r="H84">
            <v>973</v>
          </cell>
        </row>
        <row r="85">
          <cell r="H85">
            <v>974</v>
          </cell>
        </row>
        <row r="86">
          <cell r="H86">
            <v>976</v>
          </cell>
        </row>
        <row r="87">
          <cell r="H87">
            <v>985</v>
          </cell>
        </row>
        <row r="88">
          <cell r="H88">
            <v>987</v>
          </cell>
        </row>
        <row r="89">
          <cell r="H89">
            <v>1013</v>
          </cell>
        </row>
        <row r="90">
          <cell r="H90">
            <v>1010</v>
          </cell>
        </row>
        <row r="91">
          <cell r="H91">
            <v>997</v>
          </cell>
        </row>
        <row r="92">
          <cell r="H92">
            <v>979</v>
          </cell>
        </row>
        <row r="93">
          <cell r="H93">
            <v>977</v>
          </cell>
        </row>
        <row r="94">
          <cell r="H94">
            <v>978</v>
          </cell>
        </row>
        <row r="95">
          <cell r="H95">
            <v>1000</v>
          </cell>
        </row>
        <row r="96">
          <cell r="H96">
            <v>980</v>
          </cell>
        </row>
        <row r="97">
          <cell r="H97">
            <v>991</v>
          </cell>
        </row>
        <row r="98">
          <cell r="H98">
            <v>992</v>
          </cell>
        </row>
        <row r="99">
          <cell r="H99">
            <v>1001</v>
          </cell>
        </row>
        <row r="100">
          <cell r="H100">
            <v>993</v>
          </cell>
        </row>
        <row r="101">
          <cell r="H101">
            <v>994</v>
          </cell>
        </row>
        <row r="102">
          <cell r="H102">
            <v>995</v>
          </cell>
        </row>
        <row r="103">
          <cell r="H103">
            <v>1002</v>
          </cell>
        </row>
        <row r="104">
          <cell r="H104">
            <v>998</v>
          </cell>
        </row>
        <row r="105">
          <cell r="H105">
            <v>1008</v>
          </cell>
        </row>
        <row r="106">
          <cell r="H106">
            <v>999</v>
          </cell>
        </row>
        <row r="107">
          <cell r="H107">
            <v>1004</v>
          </cell>
        </row>
        <row r="108">
          <cell r="H108">
            <v>1007</v>
          </cell>
        </row>
        <row r="109">
          <cell r="H109">
            <v>1005</v>
          </cell>
        </row>
        <row r="110">
          <cell r="H110">
            <v>1033</v>
          </cell>
        </row>
        <row r="111">
          <cell r="H111">
            <v>1036</v>
          </cell>
        </row>
        <row r="112">
          <cell r="H112">
            <v>1080</v>
          </cell>
        </row>
        <row r="113">
          <cell r="H113">
            <v>1018</v>
          </cell>
        </row>
        <row r="114">
          <cell r="H114">
            <v>1032</v>
          </cell>
        </row>
        <row r="115">
          <cell r="H115">
            <v>1041</v>
          </cell>
        </row>
        <row r="116">
          <cell r="H116">
            <v>1038</v>
          </cell>
        </row>
        <row r="117">
          <cell r="H117">
            <v>1009</v>
          </cell>
        </row>
        <row r="118">
          <cell r="H118">
            <v>1016</v>
          </cell>
        </row>
        <row r="119">
          <cell r="H119">
            <v>1039</v>
          </cell>
        </row>
        <row r="120">
          <cell r="H120">
            <v>1017</v>
          </cell>
        </row>
        <row r="121">
          <cell r="H121">
            <v>1024</v>
          </cell>
        </row>
        <row r="122">
          <cell r="H122">
            <v>1019</v>
          </cell>
        </row>
        <row r="123">
          <cell r="H123">
            <v>1020</v>
          </cell>
        </row>
        <row r="124">
          <cell r="H124">
            <v>1021</v>
          </cell>
        </row>
        <row r="125">
          <cell r="H125">
            <v>1022</v>
          </cell>
        </row>
        <row r="126">
          <cell r="H126">
            <v>1023</v>
          </cell>
        </row>
        <row r="127">
          <cell r="H127">
            <v>1025</v>
          </cell>
        </row>
        <row r="128">
          <cell r="H128">
            <v>1026</v>
          </cell>
        </row>
        <row r="129">
          <cell r="H129">
            <v>1027</v>
          </cell>
        </row>
        <row r="130">
          <cell r="H130">
            <v>1028</v>
          </cell>
        </row>
        <row r="131">
          <cell r="H131">
            <v>1031</v>
          </cell>
        </row>
        <row r="132">
          <cell r="H132">
            <v>1034</v>
          </cell>
        </row>
        <row r="133">
          <cell r="H133">
            <v>1035</v>
          </cell>
        </row>
        <row r="134">
          <cell r="H134">
            <v>1029</v>
          </cell>
        </row>
        <row r="135">
          <cell r="H135">
            <v>1059</v>
          </cell>
        </row>
        <row r="136">
          <cell r="H136">
            <v>1037</v>
          </cell>
        </row>
        <row r="137">
          <cell r="H137">
            <v>1040</v>
          </cell>
        </row>
        <row r="138">
          <cell r="H138">
            <v>1030</v>
          </cell>
        </row>
        <row r="139">
          <cell r="H139">
            <v>1060</v>
          </cell>
        </row>
        <row r="140">
          <cell r="H140">
            <v>1042</v>
          </cell>
        </row>
        <row r="141">
          <cell r="H141">
            <v>1043</v>
          </cell>
        </row>
        <row r="142">
          <cell r="H142">
            <v>1044</v>
          </cell>
        </row>
        <row r="143">
          <cell r="H143">
            <v>1045</v>
          </cell>
        </row>
        <row r="144">
          <cell r="H144">
            <v>1046</v>
          </cell>
        </row>
        <row r="145">
          <cell r="H145">
            <v>1047</v>
          </cell>
        </row>
        <row r="146">
          <cell r="H146">
            <v>1048</v>
          </cell>
        </row>
        <row r="147">
          <cell r="H147">
            <v>1049</v>
          </cell>
        </row>
        <row r="148">
          <cell r="H148">
            <v>1050</v>
          </cell>
        </row>
        <row r="149">
          <cell r="H149">
            <v>1051</v>
          </cell>
        </row>
        <row r="150">
          <cell r="H150">
            <v>1052</v>
          </cell>
        </row>
        <row r="151">
          <cell r="H151">
            <v>1053</v>
          </cell>
        </row>
        <row r="152">
          <cell r="H152">
            <v>1054</v>
          </cell>
        </row>
        <row r="153">
          <cell r="H153">
            <v>1055</v>
          </cell>
        </row>
        <row r="154">
          <cell r="H154">
            <v>1056</v>
          </cell>
        </row>
        <row r="155">
          <cell r="H155">
            <v>1057</v>
          </cell>
        </row>
        <row r="156">
          <cell r="H156">
            <v>1058</v>
          </cell>
        </row>
        <row r="157">
          <cell r="H157">
            <v>1061</v>
          </cell>
        </row>
        <row r="158">
          <cell r="H158">
            <v>1062</v>
          </cell>
        </row>
        <row r="159">
          <cell r="H159">
            <v>1063</v>
          </cell>
        </row>
        <row r="160">
          <cell r="H160">
            <v>1064</v>
          </cell>
        </row>
        <row r="161">
          <cell r="H161">
            <v>1065</v>
          </cell>
        </row>
        <row r="162">
          <cell r="H162">
            <v>1066</v>
          </cell>
        </row>
        <row r="163">
          <cell r="H163">
            <v>1067</v>
          </cell>
        </row>
        <row r="164">
          <cell r="H164">
            <v>1068</v>
          </cell>
        </row>
        <row r="165">
          <cell r="H165">
            <v>1069</v>
          </cell>
        </row>
        <row r="166">
          <cell r="H166">
            <v>1070</v>
          </cell>
        </row>
        <row r="167">
          <cell r="H167">
            <v>1071</v>
          </cell>
        </row>
        <row r="168">
          <cell r="H168">
            <v>1072</v>
          </cell>
        </row>
        <row r="169">
          <cell r="H169">
            <v>1084</v>
          </cell>
        </row>
        <row r="170">
          <cell r="H170">
            <v>1081</v>
          </cell>
        </row>
        <row r="171">
          <cell r="H171">
            <v>1082</v>
          </cell>
        </row>
        <row r="172">
          <cell r="H172">
            <v>1083</v>
          </cell>
        </row>
        <row r="173">
          <cell r="H173">
            <v>1073</v>
          </cell>
        </row>
        <row r="174">
          <cell r="H174">
            <v>1074</v>
          </cell>
        </row>
        <row r="175">
          <cell r="H175">
            <v>1075</v>
          </cell>
        </row>
        <row r="176">
          <cell r="H176">
            <v>1076</v>
          </cell>
        </row>
        <row r="177">
          <cell r="H177">
            <v>1077</v>
          </cell>
        </row>
        <row r="178">
          <cell r="H178">
            <v>1078</v>
          </cell>
        </row>
        <row r="179">
          <cell r="H179">
            <v>1079</v>
          </cell>
        </row>
        <row r="180">
          <cell r="H180">
            <v>1085</v>
          </cell>
        </row>
        <row r="181">
          <cell r="H181">
            <v>1086</v>
          </cell>
        </row>
        <row r="182">
          <cell r="H182">
            <v>1087</v>
          </cell>
        </row>
        <row r="183">
          <cell r="H183">
            <v>1088</v>
          </cell>
        </row>
        <row r="184">
          <cell r="H184">
            <v>1089</v>
          </cell>
        </row>
        <row r="185">
          <cell r="H185">
            <v>1090</v>
          </cell>
        </row>
        <row r="186">
          <cell r="H186">
            <v>1091</v>
          </cell>
        </row>
      </sheetData>
      <sheetData sheetId="7">
        <row r="1">
          <cell r="B1" t="str">
            <v>num_lign_com</v>
          </cell>
          <cell r="G1" t="str">
            <v>num_fact_xlab</v>
          </cell>
        </row>
        <row r="2">
          <cell r="B2">
            <v>2155</v>
          </cell>
          <cell r="G2">
            <v>894</v>
          </cell>
        </row>
        <row r="3">
          <cell r="B3">
            <v>2156</v>
          </cell>
          <cell r="G3">
            <v>983</v>
          </cell>
        </row>
        <row r="4">
          <cell r="B4">
            <v>2157</v>
          </cell>
          <cell r="G4">
            <v>983</v>
          </cell>
        </row>
        <row r="5">
          <cell r="B5">
            <v>2158</v>
          </cell>
          <cell r="G5">
            <v>897</v>
          </cell>
        </row>
        <row r="6">
          <cell r="B6">
            <v>2159</v>
          </cell>
          <cell r="G6">
            <v>898</v>
          </cell>
        </row>
        <row r="7">
          <cell r="B7">
            <v>2160</v>
          </cell>
          <cell r="G7">
            <v>899</v>
          </cell>
        </row>
        <row r="8">
          <cell r="B8">
            <v>2161</v>
          </cell>
          <cell r="G8">
            <v>900</v>
          </cell>
        </row>
        <row r="9">
          <cell r="B9">
            <v>2162</v>
          </cell>
          <cell r="G9">
            <v>901</v>
          </cell>
        </row>
        <row r="10">
          <cell r="B10">
            <v>2163</v>
          </cell>
          <cell r="G10">
            <v>902</v>
          </cell>
        </row>
        <row r="11">
          <cell r="B11">
            <v>2164</v>
          </cell>
          <cell r="G11">
            <v>902</v>
          </cell>
        </row>
        <row r="12">
          <cell r="B12">
            <v>2165</v>
          </cell>
          <cell r="G12">
            <v>903</v>
          </cell>
        </row>
        <row r="13">
          <cell r="B13">
            <v>2166</v>
          </cell>
          <cell r="G13">
            <v>903</v>
          </cell>
        </row>
        <row r="14">
          <cell r="B14">
            <v>2167</v>
          </cell>
          <cell r="G14">
            <v>904</v>
          </cell>
        </row>
        <row r="15">
          <cell r="B15">
            <v>2168</v>
          </cell>
          <cell r="G15">
            <v>904</v>
          </cell>
        </row>
        <row r="16">
          <cell r="B16">
            <v>2169</v>
          </cell>
          <cell r="G16">
            <v>904</v>
          </cell>
        </row>
        <row r="17">
          <cell r="B17">
            <v>2170</v>
          </cell>
          <cell r="G17">
            <v>904</v>
          </cell>
        </row>
        <row r="18">
          <cell r="B18">
            <v>2171</v>
          </cell>
          <cell r="G18">
            <v>904</v>
          </cell>
        </row>
        <row r="19">
          <cell r="B19">
            <v>2172</v>
          </cell>
          <cell r="G19">
            <v>928</v>
          </cell>
        </row>
        <row r="20">
          <cell r="B20">
            <v>2173</v>
          </cell>
          <cell r="G20">
            <v>928</v>
          </cell>
        </row>
        <row r="21">
          <cell r="B21">
            <v>2174</v>
          </cell>
          <cell r="G21">
            <v>928</v>
          </cell>
        </row>
        <row r="22">
          <cell r="B22">
            <v>2175</v>
          </cell>
          <cell r="G22">
            <v>928</v>
          </cell>
        </row>
        <row r="23">
          <cell r="B23">
            <v>2176</v>
          </cell>
          <cell r="G23">
            <v>928</v>
          </cell>
        </row>
        <row r="24">
          <cell r="B24">
            <v>2177</v>
          </cell>
          <cell r="G24">
            <v>928</v>
          </cell>
        </row>
        <row r="25">
          <cell r="B25">
            <v>2178</v>
          </cell>
          <cell r="G25">
            <v>925</v>
          </cell>
        </row>
        <row r="26">
          <cell r="B26">
            <v>2179</v>
          </cell>
          <cell r="G26">
            <v>925</v>
          </cell>
        </row>
        <row r="27">
          <cell r="B27">
            <v>2180</v>
          </cell>
          <cell r="G27">
            <v>925</v>
          </cell>
        </row>
        <row r="28">
          <cell r="B28">
            <v>2181</v>
          </cell>
          <cell r="G28">
            <v>925</v>
          </cell>
        </row>
        <row r="29">
          <cell r="B29">
            <v>2182</v>
          </cell>
          <cell r="G29">
            <v>925</v>
          </cell>
        </row>
        <row r="30">
          <cell r="B30">
            <v>2183</v>
          </cell>
          <cell r="G30">
            <v>925</v>
          </cell>
        </row>
        <row r="31">
          <cell r="B31">
            <v>2184</v>
          </cell>
          <cell r="G31">
            <v>925</v>
          </cell>
        </row>
        <row r="32">
          <cell r="B32">
            <v>2185</v>
          </cell>
          <cell r="G32">
            <v>925</v>
          </cell>
        </row>
        <row r="33">
          <cell r="B33">
            <v>2186</v>
          </cell>
          <cell r="G33">
            <v>925</v>
          </cell>
        </row>
        <row r="34">
          <cell r="B34">
            <v>2187</v>
          </cell>
          <cell r="G34">
            <v>925</v>
          </cell>
        </row>
        <row r="35">
          <cell r="B35">
            <v>2188</v>
          </cell>
          <cell r="G35">
            <v>925</v>
          </cell>
        </row>
        <row r="36">
          <cell r="B36">
            <v>2189</v>
          </cell>
          <cell r="G36">
            <v>925</v>
          </cell>
        </row>
        <row r="37">
          <cell r="B37">
            <v>2196</v>
          </cell>
          <cell r="G37">
            <v>925</v>
          </cell>
        </row>
        <row r="38">
          <cell r="B38">
            <v>2197</v>
          </cell>
          <cell r="G38">
            <v>925</v>
          </cell>
        </row>
        <row r="39">
          <cell r="B39">
            <v>2198</v>
          </cell>
          <cell r="G39">
            <v>925</v>
          </cell>
        </row>
        <row r="40">
          <cell r="B40">
            <v>2199</v>
          </cell>
          <cell r="G40">
            <v>925</v>
          </cell>
        </row>
        <row r="41">
          <cell r="B41">
            <v>2200</v>
          </cell>
          <cell r="G41">
            <v>925</v>
          </cell>
        </row>
        <row r="42">
          <cell r="B42">
            <v>2201</v>
          </cell>
          <cell r="G42">
            <v>925</v>
          </cell>
        </row>
        <row r="43">
          <cell r="B43">
            <v>2202</v>
          </cell>
          <cell r="G43">
            <v>925</v>
          </cell>
        </row>
        <row r="44">
          <cell r="B44">
            <v>2190</v>
          </cell>
          <cell r="G44">
            <v>905</v>
          </cell>
        </row>
        <row r="45">
          <cell r="B45">
            <v>2191</v>
          </cell>
          <cell r="G45">
            <v>907</v>
          </cell>
        </row>
        <row r="46">
          <cell r="B46">
            <v>2192</v>
          </cell>
          <cell r="G46">
            <v>906</v>
          </cell>
        </row>
        <row r="47">
          <cell r="B47">
            <v>2193</v>
          </cell>
          <cell r="G47">
            <v>908</v>
          </cell>
        </row>
        <row r="48">
          <cell r="B48">
            <v>2194</v>
          </cell>
          <cell r="G48">
            <v>909</v>
          </cell>
        </row>
        <row r="49">
          <cell r="B49">
            <v>2203</v>
          </cell>
          <cell r="G49">
            <v>943</v>
          </cell>
        </row>
        <row r="50">
          <cell r="B50">
            <v>2204</v>
          </cell>
          <cell r="G50">
            <v>943</v>
          </cell>
        </row>
        <row r="51">
          <cell r="B51">
            <v>2205</v>
          </cell>
          <cell r="G51">
            <v>943</v>
          </cell>
        </row>
        <row r="52">
          <cell r="B52">
            <v>2206</v>
          </cell>
          <cell r="G52">
            <v>924</v>
          </cell>
        </row>
        <row r="53">
          <cell r="B53">
            <v>2207</v>
          </cell>
          <cell r="G53">
            <v>924</v>
          </cell>
        </row>
        <row r="54">
          <cell r="B54">
            <v>2208</v>
          </cell>
          <cell r="G54">
            <v>911</v>
          </cell>
        </row>
        <row r="55">
          <cell r="B55">
            <v>2209</v>
          </cell>
          <cell r="G55">
            <v>923</v>
          </cell>
        </row>
        <row r="56">
          <cell r="B56">
            <v>2210</v>
          </cell>
          <cell r="G56">
            <v>923</v>
          </cell>
        </row>
        <row r="57">
          <cell r="B57">
            <v>2211</v>
          </cell>
          <cell r="G57">
            <v>923</v>
          </cell>
        </row>
        <row r="58">
          <cell r="B58">
            <v>2212</v>
          </cell>
          <cell r="G58">
            <v>923</v>
          </cell>
        </row>
        <row r="59">
          <cell r="B59">
            <v>2213</v>
          </cell>
          <cell r="G59">
            <v>923</v>
          </cell>
        </row>
        <row r="60">
          <cell r="B60">
            <v>2214</v>
          </cell>
          <cell r="G60">
            <v>923</v>
          </cell>
        </row>
        <row r="61">
          <cell r="B61">
            <v>2215</v>
          </cell>
          <cell r="G61">
            <v>923</v>
          </cell>
        </row>
        <row r="62">
          <cell r="B62">
            <v>2216</v>
          </cell>
          <cell r="G62">
            <v>923</v>
          </cell>
        </row>
        <row r="63">
          <cell r="B63">
            <v>2217</v>
          </cell>
          <cell r="G63">
            <v>923</v>
          </cell>
        </row>
        <row r="64">
          <cell r="B64">
            <v>2218</v>
          </cell>
          <cell r="G64">
            <v>923</v>
          </cell>
        </row>
        <row r="65">
          <cell r="B65">
            <v>2219</v>
          </cell>
          <cell r="G65">
            <v>923</v>
          </cell>
        </row>
        <row r="66">
          <cell r="B66">
            <v>2220</v>
          </cell>
          <cell r="G66">
            <v>940</v>
          </cell>
        </row>
        <row r="67">
          <cell r="B67">
            <v>2221</v>
          </cell>
          <cell r="G67">
            <v>940</v>
          </cell>
        </row>
        <row r="68">
          <cell r="B68">
            <v>2222</v>
          </cell>
          <cell r="G68">
            <v>912</v>
          </cell>
        </row>
        <row r="69">
          <cell r="B69">
            <v>2223</v>
          </cell>
          <cell r="G69">
            <v>913</v>
          </cell>
        </row>
        <row r="70">
          <cell r="B70">
            <v>2224</v>
          </cell>
          <cell r="G70">
            <v>961</v>
          </cell>
        </row>
        <row r="71">
          <cell r="B71">
            <v>2225</v>
          </cell>
          <cell r="G71">
            <v>927</v>
          </cell>
        </row>
        <row r="72">
          <cell r="B72">
            <v>2226</v>
          </cell>
          <cell r="G72">
            <v>927</v>
          </cell>
        </row>
        <row r="73">
          <cell r="B73">
            <v>2248</v>
          </cell>
          <cell r="G73">
            <v>927</v>
          </cell>
        </row>
        <row r="74">
          <cell r="B74">
            <v>2227</v>
          </cell>
          <cell r="G74">
            <v>1011</v>
          </cell>
        </row>
        <row r="75">
          <cell r="B75">
            <v>2228</v>
          </cell>
          <cell r="G75">
            <v>1011</v>
          </cell>
        </row>
        <row r="76">
          <cell r="B76">
            <v>2229</v>
          </cell>
          <cell r="G76">
            <v>962</v>
          </cell>
        </row>
        <row r="77">
          <cell r="B77">
            <v>2230</v>
          </cell>
          <cell r="G77">
            <v>941</v>
          </cell>
        </row>
        <row r="78">
          <cell r="B78">
            <v>2231</v>
          </cell>
          <cell r="G78">
            <v>941</v>
          </cell>
        </row>
        <row r="79">
          <cell r="B79">
            <v>2232</v>
          </cell>
          <cell r="G79">
            <v>941</v>
          </cell>
        </row>
        <row r="80">
          <cell r="B80">
            <v>2235</v>
          </cell>
          <cell r="G80">
            <v>919</v>
          </cell>
        </row>
        <row r="81">
          <cell r="B81">
            <v>2236</v>
          </cell>
          <cell r="G81">
            <v>919</v>
          </cell>
        </row>
        <row r="82">
          <cell r="B82">
            <v>2237</v>
          </cell>
          <cell r="G82">
            <v>914</v>
          </cell>
        </row>
        <row r="83">
          <cell r="B83">
            <v>2238</v>
          </cell>
          <cell r="G83">
            <v>915</v>
          </cell>
        </row>
        <row r="84">
          <cell r="B84">
            <v>2239</v>
          </cell>
          <cell r="G84">
            <v>916</v>
          </cell>
        </row>
        <row r="85">
          <cell r="B85">
            <v>2240</v>
          </cell>
          <cell r="G85">
            <v>917</v>
          </cell>
        </row>
        <row r="86">
          <cell r="B86">
            <v>2241</v>
          </cell>
          <cell r="G86">
            <v>934</v>
          </cell>
        </row>
        <row r="87">
          <cell r="B87">
            <v>2242</v>
          </cell>
          <cell r="G87">
            <v>918</v>
          </cell>
        </row>
        <row r="88">
          <cell r="B88">
            <v>2243</v>
          </cell>
          <cell r="G88">
            <v>920</v>
          </cell>
        </row>
        <row r="89">
          <cell r="B89">
            <v>2244</v>
          </cell>
          <cell r="G89">
            <v>920</v>
          </cell>
        </row>
        <row r="90">
          <cell r="B90">
            <v>2245</v>
          </cell>
          <cell r="G90">
            <v>921</v>
          </cell>
        </row>
        <row r="91">
          <cell r="B91">
            <v>2246</v>
          </cell>
          <cell r="G91">
            <v>922</v>
          </cell>
        </row>
        <row r="92">
          <cell r="B92">
            <v>2247</v>
          </cell>
          <cell r="G92">
            <v>935</v>
          </cell>
        </row>
        <row r="93">
          <cell r="B93">
            <v>2249</v>
          </cell>
          <cell r="G93">
            <v>931</v>
          </cell>
        </row>
        <row r="94">
          <cell r="B94">
            <v>2250</v>
          </cell>
          <cell r="G94">
            <v>932</v>
          </cell>
        </row>
        <row r="95">
          <cell r="B95">
            <v>2251</v>
          </cell>
          <cell r="G95">
            <v>933</v>
          </cell>
        </row>
        <row r="96">
          <cell r="B96">
            <v>2252</v>
          </cell>
          <cell r="G96">
            <v>939</v>
          </cell>
        </row>
        <row r="97">
          <cell r="B97">
            <v>2253</v>
          </cell>
          <cell r="G97">
            <v>939</v>
          </cell>
        </row>
        <row r="98">
          <cell r="B98">
            <v>2254</v>
          </cell>
          <cell r="G98">
            <v>939</v>
          </cell>
        </row>
        <row r="99">
          <cell r="B99">
            <v>2255</v>
          </cell>
          <cell r="G99">
            <v>937</v>
          </cell>
        </row>
        <row r="100">
          <cell r="B100">
            <v>2256</v>
          </cell>
          <cell r="G100">
            <v>937</v>
          </cell>
        </row>
        <row r="101">
          <cell r="B101">
            <v>2257</v>
          </cell>
          <cell r="G101">
            <v>937</v>
          </cell>
        </row>
        <row r="102">
          <cell r="B102">
            <v>2258</v>
          </cell>
          <cell r="G102">
            <v>937</v>
          </cell>
        </row>
        <row r="103">
          <cell r="B103">
            <v>2259</v>
          </cell>
          <cell r="G103">
            <v>937</v>
          </cell>
        </row>
        <row r="104">
          <cell r="B104">
            <v>2260</v>
          </cell>
          <cell r="G104">
            <v>937</v>
          </cell>
        </row>
        <row r="105">
          <cell r="B105">
            <v>2261</v>
          </cell>
          <cell r="G105">
            <v>936</v>
          </cell>
        </row>
        <row r="106">
          <cell r="B106">
            <v>2262</v>
          </cell>
          <cell r="G106">
            <v>938</v>
          </cell>
        </row>
        <row r="107">
          <cell r="B107">
            <v>2263</v>
          </cell>
          <cell r="G107">
            <v>938</v>
          </cell>
        </row>
        <row r="108">
          <cell r="B108">
            <v>2264</v>
          </cell>
          <cell r="G108">
            <v>938</v>
          </cell>
        </row>
        <row r="109">
          <cell r="B109">
            <v>2267</v>
          </cell>
          <cell r="G109">
            <v>988</v>
          </cell>
        </row>
        <row r="110">
          <cell r="B110">
            <v>2268</v>
          </cell>
          <cell r="G110">
            <v>964</v>
          </cell>
        </row>
        <row r="111">
          <cell r="B111">
            <v>2271</v>
          </cell>
          <cell r="G111">
            <v>964</v>
          </cell>
        </row>
        <row r="112">
          <cell r="B112">
            <v>2272</v>
          </cell>
          <cell r="G112">
            <v>964</v>
          </cell>
        </row>
        <row r="113">
          <cell r="B113">
            <v>2273</v>
          </cell>
          <cell r="G113">
            <v>964</v>
          </cell>
        </row>
        <row r="114">
          <cell r="B114">
            <v>2275</v>
          </cell>
          <cell r="G114">
            <v>986</v>
          </cell>
        </row>
        <row r="115">
          <cell r="B115">
            <v>2277</v>
          </cell>
          <cell r="G115">
            <v>989</v>
          </cell>
        </row>
        <row r="116">
          <cell r="B116">
            <v>2278</v>
          </cell>
          <cell r="G116">
            <v>1006</v>
          </cell>
        </row>
        <row r="117">
          <cell r="B117">
            <v>2279</v>
          </cell>
          <cell r="G117">
            <v>963</v>
          </cell>
        </row>
        <row r="118">
          <cell r="B118">
            <v>2280</v>
          </cell>
          <cell r="G118">
            <v>963</v>
          </cell>
        </row>
        <row r="119">
          <cell r="B119">
            <v>2282</v>
          </cell>
          <cell r="G119">
            <v>981</v>
          </cell>
        </row>
        <row r="120">
          <cell r="B120">
            <v>2283</v>
          </cell>
          <cell r="G120">
            <v>981</v>
          </cell>
        </row>
        <row r="121">
          <cell r="B121">
            <v>2284</v>
          </cell>
          <cell r="G121">
            <v>982</v>
          </cell>
        </row>
        <row r="122">
          <cell r="B122">
            <v>2285</v>
          </cell>
          <cell r="G122">
            <v>944</v>
          </cell>
        </row>
        <row r="123">
          <cell r="B123">
            <v>2286</v>
          </cell>
          <cell r="G123">
            <v>946</v>
          </cell>
        </row>
        <row r="124">
          <cell r="B124">
            <v>2287</v>
          </cell>
          <cell r="G124">
            <v>946</v>
          </cell>
        </row>
        <row r="125">
          <cell r="B125">
            <v>2288</v>
          </cell>
          <cell r="G125">
            <v>946</v>
          </cell>
        </row>
        <row r="126">
          <cell r="B126">
            <v>2289</v>
          </cell>
          <cell r="G126">
            <v>947</v>
          </cell>
        </row>
        <row r="127">
          <cell r="B127">
            <v>2290</v>
          </cell>
          <cell r="G127">
            <v>947</v>
          </cell>
        </row>
        <row r="128">
          <cell r="B128">
            <v>2291</v>
          </cell>
          <cell r="G128">
            <v>948</v>
          </cell>
        </row>
        <row r="129">
          <cell r="B129">
            <v>2292</v>
          </cell>
          <cell r="G129">
            <v>949</v>
          </cell>
        </row>
        <row r="130">
          <cell r="B130">
            <v>2293</v>
          </cell>
          <cell r="G130">
            <v>950</v>
          </cell>
        </row>
        <row r="131">
          <cell r="B131">
            <v>2295</v>
          </cell>
          <cell r="G131">
            <v>953</v>
          </cell>
        </row>
        <row r="132">
          <cell r="B132">
            <v>2296</v>
          </cell>
          <cell r="G132">
            <v>953</v>
          </cell>
        </row>
        <row r="133">
          <cell r="B133">
            <v>2297</v>
          </cell>
          <cell r="G133">
            <v>952</v>
          </cell>
        </row>
        <row r="134">
          <cell r="B134">
            <v>2298</v>
          </cell>
          <cell r="G134">
            <v>954</v>
          </cell>
        </row>
        <row r="135">
          <cell r="B135">
            <v>2299</v>
          </cell>
          <cell r="G135">
            <v>955</v>
          </cell>
        </row>
        <row r="136">
          <cell r="B136">
            <v>2300</v>
          </cell>
          <cell r="G136">
            <v>956</v>
          </cell>
        </row>
        <row r="137">
          <cell r="B137">
            <v>2301</v>
          </cell>
          <cell r="G137">
            <v>957</v>
          </cell>
        </row>
        <row r="138">
          <cell r="B138">
            <v>2302</v>
          </cell>
          <cell r="G138">
            <v>958</v>
          </cell>
        </row>
        <row r="139">
          <cell r="B139">
            <v>2303</v>
          </cell>
          <cell r="G139">
            <v>959</v>
          </cell>
        </row>
        <row r="140">
          <cell r="B140">
            <v>2305</v>
          </cell>
          <cell r="G140">
            <v>990</v>
          </cell>
        </row>
        <row r="141">
          <cell r="B141">
            <v>2306</v>
          </cell>
          <cell r="G141">
            <v>1014</v>
          </cell>
        </row>
        <row r="142">
          <cell r="B142">
            <v>2307</v>
          </cell>
          <cell r="G142">
            <v>1014</v>
          </cell>
        </row>
        <row r="143">
          <cell r="B143">
            <v>2308</v>
          </cell>
          <cell r="G143">
            <v>965</v>
          </cell>
        </row>
        <row r="144">
          <cell r="B144">
            <v>2309</v>
          </cell>
          <cell r="G144">
            <v>966</v>
          </cell>
        </row>
        <row r="145">
          <cell r="B145">
            <v>2310</v>
          </cell>
          <cell r="G145">
            <v>967</v>
          </cell>
        </row>
        <row r="146">
          <cell r="B146">
            <v>2311</v>
          </cell>
          <cell r="G146">
            <v>968</v>
          </cell>
        </row>
        <row r="147">
          <cell r="B147">
            <v>2312</v>
          </cell>
          <cell r="G147">
            <v>969</v>
          </cell>
        </row>
        <row r="148">
          <cell r="B148">
            <v>2313</v>
          </cell>
          <cell r="G148">
            <v>984</v>
          </cell>
        </row>
        <row r="149">
          <cell r="B149">
            <v>2314</v>
          </cell>
          <cell r="G149">
            <v>984</v>
          </cell>
        </row>
        <row r="150">
          <cell r="B150">
            <v>2315</v>
          </cell>
          <cell r="G150">
            <v>984</v>
          </cell>
        </row>
        <row r="151">
          <cell r="B151">
            <v>2316</v>
          </cell>
          <cell r="G151">
            <v>984</v>
          </cell>
        </row>
        <row r="152">
          <cell r="B152">
            <v>2317</v>
          </cell>
          <cell r="G152">
            <v>984</v>
          </cell>
        </row>
        <row r="153">
          <cell r="B153">
            <v>2318</v>
          </cell>
          <cell r="G153">
            <v>1012</v>
          </cell>
        </row>
        <row r="154">
          <cell r="B154">
            <v>2319</v>
          </cell>
          <cell r="G154">
            <v>970</v>
          </cell>
        </row>
        <row r="155">
          <cell r="B155">
            <v>2320</v>
          </cell>
          <cell r="G155">
            <v>971</v>
          </cell>
        </row>
        <row r="156">
          <cell r="B156">
            <v>2321</v>
          </cell>
          <cell r="G156">
            <v>972</v>
          </cell>
        </row>
        <row r="157">
          <cell r="B157">
            <v>2322</v>
          </cell>
          <cell r="G157">
            <v>973</v>
          </cell>
        </row>
        <row r="158">
          <cell r="B158">
            <v>2323</v>
          </cell>
          <cell r="G158">
            <v>974</v>
          </cell>
        </row>
        <row r="159">
          <cell r="B159">
            <v>2325</v>
          </cell>
          <cell r="G159">
            <v>976</v>
          </cell>
        </row>
        <row r="160">
          <cell r="B160">
            <v>2326</v>
          </cell>
          <cell r="G160">
            <v>985</v>
          </cell>
        </row>
        <row r="161">
          <cell r="B161">
            <v>2327</v>
          </cell>
          <cell r="G161">
            <v>985</v>
          </cell>
        </row>
        <row r="162">
          <cell r="B162">
            <v>2328</v>
          </cell>
          <cell r="G162">
            <v>985</v>
          </cell>
        </row>
        <row r="163">
          <cell r="B163">
            <v>2329</v>
          </cell>
          <cell r="G163">
            <v>985</v>
          </cell>
        </row>
        <row r="164">
          <cell r="B164">
            <v>2330</v>
          </cell>
          <cell r="G164">
            <v>985</v>
          </cell>
        </row>
        <row r="165">
          <cell r="B165">
            <v>2331</v>
          </cell>
          <cell r="G165">
            <v>985</v>
          </cell>
        </row>
        <row r="166">
          <cell r="B166">
            <v>2332</v>
          </cell>
          <cell r="G166">
            <v>985</v>
          </cell>
        </row>
        <row r="167">
          <cell r="B167">
            <v>2333</v>
          </cell>
          <cell r="G167">
            <v>985</v>
          </cell>
        </row>
        <row r="168">
          <cell r="B168">
            <v>2336</v>
          </cell>
          <cell r="G168">
            <v>987</v>
          </cell>
        </row>
        <row r="169">
          <cell r="B169">
            <v>2334</v>
          </cell>
          <cell r="G169">
            <v>1013</v>
          </cell>
        </row>
        <row r="170">
          <cell r="B170">
            <v>2335</v>
          </cell>
          <cell r="G170">
            <v>1013</v>
          </cell>
        </row>
        <row r="171">
          <cell r="B171">
            <v>2338</v>
          </cell>
          <cell r="G171">
            <v>1010</v>
          </cell>
        </row>
        <row r="172">
          <cell r="B172">
            <v>2339</v>
          </cell>
          <cell r="G172">
            <v>1010</v>
          </cell>
        </row>
        <row r="173">
          <cell r="B173">
            <v>2340</v>
          </cell>
          <cell r="G173">
            <v>1010</v>
          </cell>
        </row>
        <row r="174">
          <cell r="B174">
            <v>2341</v>
          </cell>
          <cell r="G174">
            <v>1010</v>
          </cell>
        </row>
        <row r="175">
          <cell r="B175">
            <v>2342</v>
          </cell>
          <cell r="G175">
            <v>997</v>
          </cell>
        </row>
        <row r="176">
          <cell r="B176">
            <v>2343</v>
          </cell>
          <cell r="G176">
            <v>997</v>
          </cell>
        </row>
        <row r="177">
          <cell r="B177">
            <v>2344</v>
          </cell>
          <cell r="G177">
            <v>997</v>
          </cell>
        </row>
        <row r="178">
          <cell r="B178">
            <v>2358</v>
          </cell>
          <cell r="G178">
            <v>997</v>
          </cell>
        </row>
        <row r="179">
          <cell r="B179">
            <v>2345</v>
          </cell>
          <cell r="G179">
            <v>979</v>
          </cell>
        </row>
        <row r="180">
          <cell r="B180">
            <v>2346</v>
          </cell>
          <cell r="G180">
            <v>977</v>
          </cell>
        </row>
        <row r="181">
          <cell r="B181">
            <v>2347</v>
          </cell>
          <cell r="G181">
            <v>978</v>
          </cell>
        </row>
        <row r="182">
          <cell r="B182">
            <v>2348</v>
          </cell>
          <cell r="G182">
            <v>1000</v>
          </cell>
        </row>
        <row r="183">
          <cell r="B183">
            <v>2349</v>
          </cell>
          <cell r="G183">
            <v>980</v>
          </cell>
        </row>
        <row r="184">
          <cell r="B184">
            <v>2350</v>
          </cell>
          <cell r="G184">
            <v>991</v>
          </cell>
        </row>
        <row r="185">
          <cell r="B185">
            <v>2351</v>
          </cell>
          <cell r="G185">
            <v>992</v>
          </cell>
        </row>
        <row r="186">
          <cell r="B186">
            <v>2352</v>
          </cell>
          <cell r="G186">
            <v>1001</v>
          </cell>
        </row>
        <row r="187">
          <cell r="B187">
            <v>2353</v>
          </cell>
          <cell r="G187">
            <v>993</v>
          </cell>
        </row>
        <row r="188">
          <cell r="B188">
            <v>2354</v>
          </cell>
          <cell r="G188">
            <v>994</v>
          </cell>
        </row>
        <row r="189">
          <cell r="B189">
            <v>2355</v>
          </cell>
          <cell r="G189">
            <v>995</v>
          </cell>
        </row>
        <row r="190">
          <cell r="B190">
            <v>2356</v>
          </cell>
          <cell r="G190">
            <v>995</v>
          </cell>
        </row>
        <row r="191">
          <cell r="B191">
            <v>2357</v>
          </cell>
          <cell r="G191">
            <v>1002</v>
          </cell>
        </row>
        <row r="192">
          <cell r="B192">
            <v>2359</v>
          </cell>
          <cell r="G192">
            <v>998</v>
          </cell>
        </row>
        <row r="193">
          <cell r="B193">
            <v>2360</v>
          </cell>
          <cell r="G193">
            <v>1008</v>
          </cell>
        </row>
        <row r="194">
          <cell r="B194">
            <v>2361</v>
          </cell>
          <cell r="G194">
            <v>1008</v>
          </cell>
        </row>
        <row r="195">
          <cell r="B195">
            <v>2362</v>
          </cell>
          <cell r="G195">
            <v>1008</v>
          </cell>
        </row>
        <row r="196">
          <cell r="B196">
            <v>2363</v>
          </cell>
          <cell r="G196">
            <v>1008</v>
          </cell>
        </row>
        <row r="197">
          <cell r="B197">
            <v>2403</v>
          </cell>
          <cell r="G197">
            <v>1008</v>
          </cell>
        </row>
        <row r="198">
          <cell r="B198">
            <v>2364</v>
          </cell>
          <cell r="G198">
            <v>999</v>
          </cell>
        </row>
        <row r="199">
          <cell r="B199">
            <v>2365</v>
          </cell>
          <cell r="G199">
            <v>999</v>
          </cell>
        </row>
        <row r="200">
          <cell r="B200">
            <v>2366</v>
          </cell>
          <cell r="G200">
            <v>1004</v>
          </cell>
        </row>
        <row r="201">
          <cell r="B201">
            <v>2367</v>
          </cell>
          <cell r="G201">
            <v>1007</v>
          </cell>
        </row>
        <row r="202">
          <cell r="B202">
            <v>2368</v>
          </cell>
          <cell r="G202">
            <v>1007</v>
          </cell>
        </row>
        <row r="203">
          <cell r="B203">
            <v>2369</v>
          </cell>
          <cell r="G203">
            <v>1007</v>
          </cell>
        </row>
        <row r="204">
          <cell r="B204">
            <v>2370</v>
          </cell>
          <cell r="G204">
            <v>1007</v>
          </cell>
        </row>
        <row r="205">
          <cell r="B205">
            <v>2371</v>
          </cell>
          <cell r="G205">
            <v>1007</v>
          </cell>
        </row>
        <row r="206">
          <cell r="B206">
            <v>2372</v>
          </cell>
          <cell r="G206">
            <v>1005</v>
          </cell>
        </row>
        <row r="207">
          <cell r="B207">
            <v>2373</v>
          </cell>
          <cell r="G207">
            <v>1033</v>
          </cell>
        </row>
        <row r="208">
          <cell r="B208">
            <v>2374</v>
          </cell>
          <cell r="G208">
            <v>1033</v>
          </cell>
        </row>
        <row r="209">
          <cell r="B209">
            <v>2378</v>
          </cell>
          <cell r="G209">
            <v>1036</v>
          </cell>
        </row>
        <row r="210">
          <cell r="B210">
            <v>2383</v>
          </cell>
          <cell r="G210">
            <v>1036</v>
          </cell>
        </row>
        <row r="211">
          <cell r="B211">
            <v>2385</v>
          </cell>
          <cell r="G211">
            <v>1036</v>
          </cell>
        </row>
        <row r="212">
          <cell r="B212">
            <v>2453</v>
          </cell>
          <cell r="G212">
            <v>1036</v>
          </cell>
        </row>
        <row r="213">
          <cell r="B213">
            <v>2381</v>
          </cell>
          <cell r="G213">
            <v>1080</v>
          </cell>
        </row>
        <row r="214">
          <cell r="B214">
            <v>2386</v>
          </cell>
          <cell r="G214">
            <v>1018</v>
          </cell>
        </row>
        <row r="215">
          <cell r="B215">
            <v>2387</v>
          </cell>
          <cell r="G215">
            <v>1018</v>
          </cell>
        </row>
        <row r="216">
          <cell r="B216">
            <v>2388</v>
          </cell>
          <cell r="G216">
            <v>1032</v>
          </cell>
        </row>
        <row r="217">
          <cell r="B217">
            <v>2389</v>
          </cell>
          <cell r="G217">
            <v>1032</v>
          </cell>
        </row>
        <row r="218">
          <cell r="B218">
            <v>2390</v>
          </cell>
          <cell r="G218">
            <v>1032</v>
          </cell>
        </row>
        <row r="219">
          <cell r="B219">
            <v>2391</v>
          </cell>
          <cell r="G219">
            <v>1032</v>
          </cell>
        </row>
        <row r="220">
          <cell r="B220">
            <v>2392</v>
          </cell>
          <cell r="G220">
            <v>1032</v>
          </cell>
        </row>
        <row r="221">
          <cell r="B221">
            <v>2393</v>
          </cell>
          <cell r="G221">
            <v>1032</v>
          </cell>
        </row>
        <row r="222">
          <cell r="B222">
            <v>2394</v>
          </cell>
          <cell r="G222">
            <v>1032</v>
          </cell>
        </row>
        <row r="223">
          <cell r="B223">
            <v>2395</v>
          </cell>
          <cell r="G223">
            <v>1041</v>
          </cell>
        </row>
        <row r="224">
          <cell r="B224">
            <v>2396</v>
          </cell>
          <cell r="G224">
            <v>1041</v>
          </cell>
        </row>
        <row r="225">
          <cell r="B225">
            <v>2397</v>
          </cell>
          <cell r="G225">
            <v>1041</v>
          </cell>
        </row>
        <row r="226">
          <cell r="B226">
            <v>2398</v>
          </cell>
          <cell r="G226">
            <v>1041</v>
          </cell>
        </row>
        <row r="227">
          <cell r="B227">
            <v>2399</v>
          </cell>
          <cell r="G227">
            <v>1041</v>
          </cell>
        </row>
        <row r="228">
          <cell r="B228">
            <v>2458</v>
          </cell>
          <cell r="G228">
            <v>1041</v>
          </cell>
        </row>
        <row r="229">
          <cell r="B229">
            <v>2400</v>
          </cell>
          <cell r="G229">
            <v>1038</v>
          </cell>
        </row>
        <row r="230">
          <cell r="B230">
            <v>2401</v>
          </cell>
          <cell r="G230">
            <v>1038</v>
          </cell>
        </row>
        <row r="231">
          <cell r="B231">
            <v>2402</v>
          </cell>
          <cell r="G231">
            <v>1038</v>
          </cell>
        </row>
        <row r="232">
          <cell r="B232">
            <v>2404</v>
          </cell>
          <cell r="G232">
            <v>1009</v>
          </cell>
        </row>
        <row r="233">
          <cell r="B233">
            <v>2405</v>
          </cell>
          <cell r="G233">
            <v>1016</v>
          </cell>
        </row>
        <row r="234">
          <cell r="B234">
            <v>2406</v>
          </cell>
          <cell r="G234">
            <v>1039</v>
          </cell>
        </row>
        <row r="235">
          <cell r="B235">
            <v>2407</v>
          </cell>
          <cell r="G235">
            <v>1017</v>
          </cell>
        </row>
        <row r="236">
          <cell r="B236">
            <v>2408</v>
          </cell>
          <cell r="G236">
            <v>1024</v>
          </cell>
        </row>
        <row r="237">
          <cell r="B237">
            <v>2409</v>
          </cell>
          <cell r="G237">
            <v>1024</v>
          </cell>
        </row>
        <row r="238">
          <cell r="B238">
            <v>2410</v>
          </cell>
          <cell r="G238">
            <v>1019</v>
          </cell>
        </row>
        <row r="239">
          <cell r="B239">
            <v>2411</v>
          </cell>
          <cell r="G239">
            <v>1020</v>
          </cell>
        </row>
        <row r="240">
          <cell r="B240">
            <v>2412</v>
          </cell>
          <cell r="G240">
            <v>1021</v>
          </cell>
        </row>
        <row r="241">
          <cell r="B241">
            <v>2413</v>
          </cell>
          <cell r="G241">
            <v>1022</v>
          </cell>
        </row>
        <row r="242">
          <cell r="B242">
            <v>2414</v>
          </cell>
          <cell r="G242">
            <v>1023</v>
          </cell>
        </row>
        <row r="243">
          <cell r="B243">
            <v>2415</v>
          </cell>
          <cell r="G243">
            <v>1025</v>
          </cell>
        </row>
        <row r="244">
          <cell r="B244">
            <v>2416</v>
          </cell>
          <cell r="G244">
            <v>1026</v>
          </cell>
        </row>
        <row r="245">
          <cell r="B245">
            <v>2417</v>
          </cell>
          <cell r="G245">
            <v>1027</v>
          </cell>
        </row>
        <row r="246">
          <cell r="B246">
            <v>2418</v>
          </cell>
          <cell r="G246">
            <v>1027</v>
          </cell>
        </row>
        <row r="247">
          <cell r="B247">
            <v>2419</v>
          </cell>
          <cell r="G247">
            <v>1028</v>
          </cell>
        </row>
        <row r="248">
          <cell r="B248">
            <v>2420</v>
          </cell>
          <cell r="G248">
            <v>1028</v>
          </cell>
        </row>
        <row r="249">
          <cell r="B249">
            <v>2421</v>
          </cell>
          <cell r="G249">
            <v>1031</v>
          </cell>
        </row>
        <row r="250">
          <cell r="B250">
            <v>2422</v>
          </cell>
          <cell r="G250">
            <v>1031</v>
          </cell>
        </row>
        <row r="251">
          <cell r="B251">
            <v>2423</v>
          </cell>
          <cell r="G251">
            <v>1034</v>
          </cell>
        </row>
        <row r="252">
          <cell r="B252">
            <v>2424</v>
          </cell>
          <cell r="G252">
            <v>1034</v>
          </cell>
        </row>
        <row r="253">
          <cell r="B253">
            <v>2425</v>
          </cell>
          <cell r="G253">
            <v>1034</v>
          </cell>
        </row>
        <row r="254">
          <cell r="B254">
            <v>2426</v>
          </cell>
          <cell r="G254">
            <v>1034</v>
          </cell>
        </row>
        <row r="255">
          <cell r="B255">
            <v>2427</v>
          </cell>
          <cell r="G255">
            <v>1034</v>
          </cell>
        </row>
        <row r="256">
          <cell r="B256">
            <v>2428</v>
          </cell>
          <cell r="G256">
            <v>1034</v>
          </cell>
        </row>
        <row r="257">
          <cell r="B257">
            <v>2429</v>
          </cell>
          <cell r="G257">
            <v>1034</v>
          </cell>
        </row>
        <row r="258">
          <cell r="B258">
            <v>2430</v>
          </cell>
          <cell r="G258">
            <v>1034</v>
          </cell>
        </row>
        <row r="259">
          <cell r="B259">
            <v>2431</v>
          </cell>
          <cell r="G259">
            <v>1034</v>
          </cell>
        </row>
        <row r="260">
          <cell r="B260">
            <v>2432</v>
          </cell>
          <cell r="G260">
            <v>1035</v>
          </cell>
        </row>
        <row r="261">
          <cell r="B261">
            <v>2433</v>
          </cell>
          <cell r="G261">
            <v>1035</v>
          </cell>
        </row>
        <row r="262">
          <cell r="B262">
            <v>2434</v>
          </cell>
          <cell r="G262">
            <v>1035</v>
          </cell>
        </row>
        <row r="263">
          <cell r="B263">
            <v>2435</v>
          </cell>
          <cell r="G263">
            <v>1035</v>
          </cell>
        </row>
        <row r="264">
          <cell r="B264">
            <v>2436</v>
          </cell>
          <cell r="G264">
            <v>1035</v>
          </cell>
        </row>
        <row r="265">
          <cell r="B265">
            <v>2437</v>
          </cell>
          <cell r="G265">
            <v>1035</v>
          </cell>
        </row>
        <row r="266">
          <cell r="B266">
            <v>2438</v>
          </cell>
          <cell r="G266">
            <v>1029</v>
          </cell>
        </row>
        <row r="267">
          <cell r="B267">
            <v>2439</v>
          </cell>
          <cell r="G267">
            <v>1059</v>
          </cell>
        </row>
        <row r="268">
          <cell r="B268">
            <v>2440</v>
          </cell>
          <cell r="G268">
            <v>1059</v>
          </cell>
        </row>
        <row r="269">
          <cell r="B269">
            <v>2441</v>
          </cell>
          <cell r="G269">
            <v>1059</v>
          </cell>
        </row>
        <row r="270">
          <cell r="B270">
            <v>2448</v>
          </cell>
          <cell r="G270">
            <v>1037</v>
          </cell>
        </row>
        <row r="271">
          <cell r="B271">
            <v>2454</v>
          </cell>
          <cell r="G271">
            <v>1037</v>
          </cell>
        </row>
        <row r="272">
          <cell r="B272">
            <v>2449</v>
          </cell>
          <cell r="G272">
            <v>1040</v>
          </cell>
        </row>
        <row r="273">
          <cell r="B273">
            <v>2450</v>
          </cell>
          <cell r="G273">
            <v>1040</v>
          </cell>
        </row>
        <row r="274">
          <cell r="B274">
            <v>2451</v>
          </cell>
          <cell r="G274">
            <v>1040</v>
          </cell>
        </row>
        <row r="275">
          <cell r="B275">
            <v>2452</v>
          </cell>
          <cell r="G275">
            <v>1030</v>
          </cell>
        </row>
        <row r="276">
          <cell r="B276">
            <v>2455</v>
          </cell>
          <cell r="G276">
            <v>1060</v>
          </cell>
        </row>
        <row r="277">
          <cell r="B277">
            <v>2456</v>
          </cell>
          <cell r="G277">
            <v>1060</v>
          </cell>
        </row>
        <row r="278">
          <cell r="B278">
            <v>2457</v>
          </cell>
          <cell r="G278">
            <v>1060</v>
          </cell>
        </row>
        <row r="279">
          <cell r="B279">
            <v>2459</v>
          </cell>
          <cell r="G279">
            <v>1042</v>
          </cell>
        </row>
        <row r="280">
          <cell r="B280">
            <v>2460</v>
          </cell>
          <cell r="G280">
            <v>1043</v>
          </cell>
        </row>
        <row r="281">
          <cell r="B281">
            <v>2461</v>
          </cell>
          <cell r="G281">
            <v>1043</v>
          </cell>
        </row>
        <row r="282">
          <cell r="B282">
            <v>2462</v>
          </cell>
          <cell r="G282">
            <v>1044</v>
          </cell>
        </row>
        <row r="283">
          <cell r="B283">
            <v>2466</v>
          </cell>
          <cell r="G283">
            <v>1045</v>
          </cell>
        </row>
        <row r="284">
          <cell r="B284">
            <v>2467</v>
          </cell>
          <cell r="G284">
            <v>1046</v>
          </cell>
        </row>
        <row r="285">
          <cell r="B285">
            <v>2468</v>
          </cell>
          <cell r="G285">
            <v>1047</v>
          </cell>
        </row>
        <row r="286">
          <cell r="B286">
            <v>2469</v>
          </cell>
          <cell r="G286">
            <v>1048</v>
          </cell>
        </row>
        <row r="287">
          <cell r="B287">
            <v>2470</v>
          </cell>
          <cell r="G287">
            <v>1049</v>
          </cell>
        </row>
        <row r="288">
          <cell r="B288">
            <v>2471</v>
          </cell>
          <cell r="G288">
            <v>1050</v>
          </cell>
        </row>
        <row r="289">
          <cell r="B289">
            <v>2472</v>
          </cell>
          <cell r="G289">
            <v>1051</v>
          </cell>
        </row>
        <row r="290">
          <cell r="B290">
            <v>2473</v>
          </cell>
          <cell r="G290">
            <v>1052</v>
          </cell>
        </row>
        <row r="291">
          <cell r="B291">
            <v>2475</v>
          </cell>
          <cell r="G291">
            <v>1053</v>
          </cell>
        </row>
        <row r="292">
          <cell r="B292">
            <v>2476</v>
          </cell>
          <cell r="G292">
            <v>1053</v>
          </cell>
        </row>
        <row r="293">
          <cell r="B293">
            <v>2477</v>
          </cell>
          <cell r="G293">
            <v>1054</v>
          </cell>
        </row>
        <row r="294">
          <cell r="B294">
            <v>2478</v>
          </cell>
          <cell r="G294">
            <v>1055</v>
          </cell>
        </row>
        <row r="295">
          <cell r="B295">
            <v>2479</v>
          </cell>
          <cell r="G295">
            <v>1056</v>
          </cell>
        </row>
        <row r="296">
          <cell r="B296">
            <v>2480</v>
          </cell>
          <cell r="G296">
            <v>1057</v>
          </cell>
        </row>
        <row r="297">
          <cell r="B297">
            <v>2481</v>
          </cell>
          <cell r="G297">
            <v>1058</v>
          </cell>
        </row>
        <row r="298">
          <cell r="B298">
            <v>2482</v>
          </cell>
          <cell r="G298">
            <v>1061</v>
          </cell>
        </row>
        <row r="299">
          <cell r="B299">
            <v>2483</v>
          </cell>
          <cell r="G299">
            <v>1061</v>
          </cell>
        </row>
        <row r="300">
          <cell r="B300">
            <v>2484</v>
          </cell>
          <cell r="G300">
            <v>1062</v>
          </cell>
        </row>
        <row r="301">
          <cell r="B301">
            <v>2485</v>
          </cell>
          <cell r="G301">
            <v>1063</v>
          </cell>
        </row>
        <row r="302">
          <cell r="B302">
            <v>2486</v>
          </cell>
          <cell r="G302">
            <v>1063</v>
          </cell>
        </row>
        <row r="303">
          <cell r="B303">
            <v>2487</v>
          </cell>
          <cell r="G303">
            <v>1064</v>
          </cell>
        </row>
        <row r="304">
          <cell r="B304">
            <v>2488</v>
          </cell>
          <cell r="G304">
            <v>1065</v>
          </cell>
        </row>
        <row r="305">
          <cell r="B305">
            <v>2489</v>
          </cell>
          <cell r="G305">
            <v>1066</v>
          </cell>
        </row>
        <row r="306">
          <cell r="B306">
            <v>2491</v>
          </cell>
          <cell r="G306">
            <v>1067</v>
          </cell>
        </row>
        <row r="307">
          <cell r="B307">
            <v>2492</v>
          </cell>
          <cell r="G307">
            <v>1068</v>
          </cell>
        </row>
        <row r="308">
          <cell r="B308">
            <v>2493</v>
          </cell>
          <cell r="G308">
            <v>1069</v>
          </cell>
        </row>
        <row r="309">
          <cell r="B309">
            <v>2494</v>
          </cell>
          <cell r="G309">
            <v>1070</v>
          </cell>
        </row>
        <row r="310">
          <cell r="B310">
            <v>2495</v>
          </cell>
          <cell r="G310">
            <v>1071</v>
          </cell>
        </row>
        <row r="311">
          <cell r="B311">
            <v>2496</v>
          </cell>
          <cell r="G311">
            <v>1072</v>
          </cell>
        </row>
        <row r="312">
          <cell r="B312">
            <v>2497</v>
          </cell>
          <cell r="G312">
            <v>1084</v>
          </cell>
        </row>
        <row r="313">
          <cell r="B313">
            <v>2498</v>
          </cell>
          <cell r="G313">
            <v>1084</v>
          </cell>
        </row>
        <row r="314">
          <cell r="B314">
            <v>2499</v>
          </cell>
          <cell r="G314">
            <v>1081</v>
          </cell>
        </row>
        <row r="315">
          <cell r="B315">
            <v>2500</v>
          </cell>
          <cell r="G315">
            <v>1081</v>
          </cell>
        </row>
        <row r="316">
          <cell r="B316">
            <v>2501</v>
          </cell>
          <cell r="G316">
            <v>1081</v>
          </cell>
        </row>
        <row r="317">
          <cell r="B317">
            <v>2502</v>
          </cell>
          <cell r="G317">
            <v>1081</v>
          </cell>
        </row>
        <row r="318">
          <cell r="B318">
            <v>2503</v>
          </cell>
          <cell r="G318">
            <v>1081</v>
          </cell>
        </row>
        <row r="319">
          <cell r="B319">
            <v>2504</v>
          </cell>
          <cell r="G319">
            <v>1082</v>
          </cell>
        </row>
        <row r="320">
          <cell r="B320">
            <v>2505</v>
          </cell>
          <cell r="G320">
            <v>1082</v>
          </cell>
        </row>
        <row r="321">
          <cell r="B321">
            <v>2506</v>
          </cell>
          <cell r="G321">
            <v>1082</v>
          </cell>
        </row>
        <row r="322">
          <cell r="B322">
            <v>2509</v>
          </cell>
          <cell r="G322">
            <v>1083</v>
          </cell>
        </row>
        <row r="323">
          <cell r="B323">
            <v>2510</v>
          </cell>
          <cell r="G323">
            <v>1083</v>
          </cell>
        </row>
        <row r="324">
          <cell r="B324">
            <v>2511</v>
          </cell>
          <cell r="G324">
            <v>1083</v>
          </cell>
        </row>
        <row r="325">
          <cell r="B325">
            <v>2512</v>
          </cell>
          <cell r="G325">
            <v>1083</v>
          </cell>
        </row>
        <row r="326">
          <cell r="B326">
            <v>2513</v>
          </cell>
          <cell r="G326">
            <v>1083</v>
          </cell>
        </row>
        <row r="327">
          <cell r="B327">
            <v>2522</v>
          </cell>
          <cell r="G327">
            <v>1073</v>
          </cell>
        </row>
        <row r="328">
          <cell r="B328">
            <v>2523</v>
          </cell>
          <cell r="G328">
            <v>1074</v>
          </cell>
        </row>
        <row r="329">
          <cell r="B329">
            <v>2524</v>
          </cell>
          <cell r="G329">
            <v>1075</v>
          </cell>
        </row>
        <row r="330">
          <cell r="B330">
            <v>2525</v>
          </cell>
          <cell r="G330">
            <v>1076</v>
          </cell>
        </row>
        <row r="331">
          <cell r="B331">
            <v>2526</v>
          </cell>
          <cell r="G331">
            <v>1077</v>
          </cell>
        </row>
        <row r="332">
          <cell r="B332">
            <v>2527</v>
          </cell>
          <cell r="G332">
            <v>1078</v>
          </cell>
        </row>
        <row r="333">
          <cell r="B333">
            <v>2528</v>
          </cell>
          <cell r="G333">
            <v>1079</v>
          </cell>
        </row>
        <row r="334">
          <cell r="B334">
            <v>2529</v>
          </cell>
          <cell r="G334">
            <v>1079</v>
          </cell>
        </row>
        <row r="335">
          <cell r="B335">
            <v>2530</v>
          </cell>
          <cell r="G335">
            <v>1085</v>
          </cell>
        </row>
        <row r="336">
          <cell r="B336">
            <v>2531</v>
          </cell>
          <cell r="G336">
            <v>1086</v>
          </cell>
        </row>
        <row r="337">
          <cell r="B337">
            <v>2532</v>
          </cell>
          <cell r="G337">
            <v>1086</v>
          </cell>
        </row>
        <row r="338">
          <cell r="B338">
            <v>2533</v>
          </cell>
          <cell r="G338">
            <v>1087</v>
          </cell>
        </row>
        <row r="339">
          <cell r="B339">
            <v>2534</v>
          </cell>
          <cell r="G339">
            <v>1088</v>
          </cell>
        </row>
        <row r="340">
          <cell r="B340">
            <v>2535</v>
          </cell>
          <cell r="G340">
            <v>1089</v>
          </cell>
        </row>
        <row r="341">
          <cell r="B341">
            <v>2536</v>
          </cell>
          <cell r="G341">
            <v>1089</v>
          </cell>
        </row>
        <row r="342">
          <cell r="B342">
            <v>2537</v>
          </cell>
          <cell r="G342">
            <v>1089</v>
          </cell>
        </row>
        <row r="343">
          <cell r="B343">
            <v>2538</v>
          </cell>
          <cell r="G343">
            <v>1089</v>
          </cell>
        </row>
        <row r="344">
          <cell r="B344">
            <v>2540</v>
          </cell>
          <cell r="G344">
            <v>1090</v>
          </cell>
        </row>
        <row r="345">
          <cell r="B345">
            <v>2541</v>
          </cell>
          <cell r="G345">
            <v>1091</v>
          </cell>
        </row>
      </sheetData>
      <sheetData sheetId="8">
        <row r="1">
          <cell r="A1" t="str">
            <v>date</v>
          </cell>
        </row>
        <row r="2">
          <cell r="A2">
            <v>40547</v>
          </cell>
          <cell r="B2" t="str">
            <v>ADMIN</v>
          </cell>
          <cell r="C2" t="str">
            <v>solde HSBC 31/12/2010</v>
          </cell>
          <cell r="D2">
            <v>247458.25</v>
          </cell>
        </row>
        <row r="3">
          <cell r="A3">
            <v>40517</v>
          </cell>
        </row>
        <row r="4">
          <cell r="A4">
            <v>40548</v>
          </cell>
        </row>
        <row r="5">
          <cell r="A5">
            <v>40548</v>
          </cell>
        </row>
        <row r="6">
          <cell r="A6">
            <v>40606</v>
          </cell>
        </row>
        <row r="7">
          <cell r="A7">
            <v>40627</v>
          </cell>
        </row>
        <row r="8">
          <cell r="A8">
            <v>40606</v>
          </cell>
        </row>
        <row r="9">
          <cell r="A9">
            <v>40687</v>
          </cell>
        </row>
        <row r="10">
          <cell r="A10">
            <v>40710</v>
          </cell>
        </row>
        <row r="11">
          <cell r="A11">
            <v>40710</v>
          </cell>
        </row>
        <row r="12">
          <cell r="A12">
            <v>40750</v>
          </cell>
        </row>
        <row r="13">
          <cell r="A13">
            <v>40730</v>
          </cell>
        </row>
      </sheetData>
      <sheetData sheetId="9">
        <row r="1">
          <cell r="A1" t="str">
            <v>Num fourn</v>
          </cell>
          <cell r="B1" t="str">
            <v>Raison sociale</v>
          </cell>
        </row>
        <row r="2">
          <cell r="A2">
            <v>999999</v>
          </cell>
          <cell r="B2" t="str">
            <v>AUTRE</v>
          </cell>
        </row>
        <row r="3">
          <cell r="A3">
            <v>999998</v>
          </cell>
          <cell r="B3" t="str">
            <v>OM COLLECTIF</v>
          </cell>
        </row>
        <row r="4">
          <cell r="A4">
            <v>1</v>
          </cell>
          <cell r="B4" t="str">
            <v>CABON FLORENCE</v>
          </cell>
        </row>
        <row r="5">
          <cell r="A5">
            <v>2</v>
          </cell>
          <cell r="B5" t="str">
            <v>LE QUOTIDIEN JURIDIQUE</v>
          </cell>
        </row>
        <row r="6">
          <cell r="A6">
            <v>3</v>
          </cell>
          <cell r="B6" t="str">
            <v xml:space="preserve">ATTALI PIERRE                 </v>
          </cell>
        </row>
        <row r="7">
          <cell r="A7">
            <v>4</v>
          </cell>
          <cell r="B7" t="str">
            <v>COMETEX</v>
          </cell>
        </row>
        <row r="8">
          <cell r="A8">
            <v>5</v>
          </cell>
          <cell r="B8" t="str">
            <v>JPG</v>
          </cell>
        </row>
        <row r="9">
          <cell r="A9">
            <v>6</v>
          </cell>
          <cell r="B9" t="str">
            <v>TOOTAMPON</v>
          </cell>
        </row>
        <row r="10">
          <cell r="A10">
            <v>7</v>
          </cell>
          <cell r="B10" t="str">
            <v>DELL</v>
          </cell>
        </row>
        <row r="11">
          <cell r="A11">
            <v>8</v>
          </cell>
          <cell r="B11" t="str">
            <v>JURITRAVAIL</v>
          </cell>
        </row>
        <row r="12">
          <cell r="A12">
            <v>9</v>
          </cell>
          <cell r="B12" t="str">
            <v>GANDI</v>
          </cell>
        </row>
        <row r="13">
          <cell r="A13">
            <v>10</v>
          </cell>
          <cell r="B13" t="str">
            <v>CLUB CHALLENGE +</v>
          </cell>
        </row>
        <row r="14">
          <cell r="A14">
            <v>11</v>
          </cell>
          <cell r="B14" t="str">
            <v>BRED</v>
          </cell>
        </row>
        <row r="15">
          <cell r="A15">
            <v>12</v>
          </cell>
          <cell r="B15" t="str">
            <v>VWR</v>
          </cell>
        </row>
        <row r="16">
          <cell r="A16">
            <v>14</v>
          </cell>
          <cell r="B16" t="str">
            <v>ACIST</v>
          </cell>
        </row>
        <row r="17">
          <cell r="A17">
            <v>15</v>
          </cell>
          <cell r="B17" t="str">
            <v>ATGC</v>
          </cell>
        </row>
        <row r="18">
          <cell r="A18">
            <v>16</v>
          </cell>
          <cell r="B18" t="str">
            <v>EUROGENTEC</v>
          </cell>
        </row>
        <row r="19">
          <cell r="A19">
            <v>17</v>
          </cell>
          <cell r="B19" t="str">
            <v>QIAGEN</v>
          </cell>
        </row>
        <row r="20">
          <cell r="A20">
            <v>18</v>
          </cell>
          <cell r="B20" t="str">
            <v>EUROMEDEX</v>
          </cell>
        </row>
        <row r="21">
          <cell r="A21">
            <v>19</v>
          </cell>
          <cell r="B21" t="str">
            <v>APPLERA/APPLIED FRANCE</v>
          </cell>
        </row>
        <row r="22">
          <cell r="A22">
            <v>21</v>
          </cell>
          <cell r="B22" t="str">
            <v>DARTY</v>
          </cell>
        </row>
        <row r="23">
          <cell r="A23">
            <v>22</v>
          </cell>
          <cell r="B23" t="str">
            <v>DOMINIQUE DUTSCHER SAS</v>
          </cell>
        </row>
        <row r="24">
          <cell r="A24">
            <v>23</v>
          </cell>
          <cell r="B24" t="str">
            <v>SIGMA</v>
          </cell>
        </row>
        <row r="25">
          <cell r="A25">
            <v>25</v>
          </cell>
          <cell r="B25" t="str">
            <v>FISHER SCIENTIFIC BIOBLOCK</v>
          </cell>
        </row>
        <row r="26">
          <cell r="A26">
            <v>26</v>
          </cell>
          <cell r="B26" t="str">
            <v>AMAZON</v>
          </cell>
        </row>
        <row r="27">
          <cell r="A27">
            <v>27</v>
          </cell>
          <cell r="B27" t="str">
            <v>STRATAGENE EUROPE</v>
          </cell>
        </row>
        <row r="28">
          <cell r="A28">
            <v>28</v>
          </cell>
          <cell r="B28" t="str">
            <v>URSSAF</v>
          </cell>
        </row>
        <row r="29">
          <cell r="A29">
            <v>29</v>
          </cell>
          <cell r="B29" t="str">
            <v>GROUPE MORNAY</v>
          </cell>
        </row>
        <row r="30">
          <cell r="A30">
            <v>31</v>
          </cell>
          <cell r="B30" t="str">
            <v>OZYME</v>
          </cell>
        </row>
        <row r="31">
          <cell r="A31">
            <v>32</v>
          </cell>
          <cell r="B31" t="str">
            <v>CNRS ILE DE FRANCE EST</v>
          </cell>
        </row>
        <row r="32">
          <cell r="A32">
            <v>33</v>
          </cell>
          <cell r="B32" t="str">
            <v>WEBINFOGREEFE</v>
          </cell>
        </row>
        <row r="33">
          <cell r="A33">
            <v>35</v>
          </cell>
          <cell r="B33" t="str">
            <v>TRÉSOR PUBLIC</v>
          </cell>
        </row>
        <row r="34">
          <cell r="A34">
            <v>37</v>
          </cell>
          <cell r="B34" t="str">
            <v>AIR FRANCE</v>
          </cell>
        </row>
        <row r="35">
          <cell r="A35">
            <v>38</v>
          </cell>
          <cell r="B35" t="str">
            <v>ARTP</v>
          </cell>
        </row>
        <row r="36">
          <cell r="A36">
            <v>39</v>
          </cell>
          <cell r="B36" t="str">
            <v>DIGITAL RIVER GMBH</v>
          </cell>
        </row>
        <row r="37">
          <cell r="A37">
            <v>41</v>
          </cell>
          <cell r="B37" t="str">
            <v>UNIVERSITÉ PARIS VI</v>
          </cell>
        </row>
        <row r="38">
          <cell r="A38">
            <v>42</v>
          </cell>
          <cell r="B38" t="str">
            <v>GIRINDUS AG</v>
          </cell>
        </row>
        <row r="39">
          <cell r="A39">
            <v>44</v>
          </cell>
          <cell r="B39" t="str">
            <v>INVITROGEN</v>
          </cell>
        </row>
        <row r="40">
          <cell r="A40">
            <v>45</v>
          </cell>
          <cell r="B40" t="str">
            <v>INTERCHIM</v>
          </cell>
        </row>
        <row r="41">
          <cell r="A41">
            <v>46</v>
          </cell>
          <cell r="B41" t="str">
            <v>STARLAB FRANCE</v>
          </cell>
        </row>
        <row r="42">
          <cell r="A42">
            <v>47</v>
          </cell>
          <cell r="B42" t="str">
            <v>CARTE BANCAIRE SXL</v>
          </cell>
        </row>
        <row r="43">
          <cell r="A43">
            <v>48</v>
          </cell>
          <cell r="B43" t="str">
            <v>OPCA</v>
          </cell>
        </row>
        <row r="44">
          <cell r="A44">
            <v>49</v>
          </cell>
          <cell r="B44" t="str">
            <v>AIDA</v>
          </cell>
        </row>
        <row r="45">
          <cell r="A45">
            <v>50</v>
          </cell>
          <cell r="B45" t="str">
            <v>BECTON DICKINSON FRANCE SAS</v>
          </cell>
        </row>
        <row r="46">
          <cell r="A46">
            <v>51</v>
          </cell>
          <cell r="B46" t="str">
            <v>CHARLES RIVER LABORATORIES F</v>
          </cell>
        </row>
        <row r="47">
          <cell r="A47">
            <v>52</v>
          </cell>
          <cell r="B47" t="str">
            <v>TEBU-BIO</v>
          </cell>
        </row>
        <row r="48">
          <cell r="A48">
            <v>54</v>
          </cell>
          <cell r="B48" t="str">
            <v>IR&amp;DC</v>
          </cell>
        </row>
        <row r="49">
          <cell r="A49">
            <v>55</v>
          </cell>
          <cell r="B49" t="str">
            <v>KABANI CATHERINE</v>
          </cell>
        </row>
        <row r="50">
          <cell r="A50">
            <v>56</v>
          </cell>
          <cell r="B50" t="str">
            <v>FILORGA</v>
          </cell>
        </row>
        <row r="51">
          <cell r="A51">
            <v>57</v>
          </cell>
          <cell r="B51" t="str">
            <v>PHYMEP SARL</v>
          </cell>
        </row>
        <row r="52">
          <cell r="A52">
            <v>58</v>
          </cell>
          <cell r="B52" t="str">
            <v>APGIS</v>
          </cell>
        </row>
        <row r="53">
          <cell r="A53">
            <v>59</v>
          </cell>
          <cell r="B53" t="str">
            <v>THERMO FISHER SCIENTIFIC</v>
          </cell>
        </row>
        <row r="54">
          <cell r="A54">
            <v>60</v>
          </cell>
          <cell r="B54" t="str">
            <v>R&amp;D SYSTEMS EUROPE</v>
          </cell>
        </row>
        <row r="55">
          <cell r="A55">
            <v>61</v>
          </cell>
          <cell r="B55" t="str">
            <v>TRANSCOURRIER</v>
          </cell>
        </row>
        <row r="56">
          <cell r="A56">
            <v>62</v>
          </cell>
          <cell r="B56" t="str">
            <v>EPPENDORF FRANCE</v>
          </cell>
        </row>
        <row r="57">
          <cell r="A57">
            <v>63</v>
          </cell>
          <cell r="B57" t="str">
            <v>ADGENIX</v>
          </cell>
        </row>
        <row r="58">
          <cell r="A58">
            <v>65</v>
          </cell>
          <cell r="B58" t="str">
            <v>POLE EMPLOI</v>
          </cell>
        </row>
        <row r="59">
          <cell r="A59">
            <v>66</v>
          </cell>
          <cell r="B59" t="str">
            <v>FEDEX</v>
          </cell>
        </row>
        <row r="60">
          <cell r="A60">
            <v>67</v>
          </cell>
          <cell r="B60" t="str">
            <v>SGA2</v>
          </cell>
        </row>
        <row r="61">
          <cell r="A61">
            <v>69</v>
          </cell>
          <cell r="B61" t="str">
            <v>ABCAM</v>
          </cell>
        </row>
        <row r="62">
          <cell r="A62">
            <v>70</v>
          </cell>
          <cell r="B62" t="str">
            <v>INVIVOGEN EUROPE</v>
          </cell>
        </row>
        <row r="63">
          <cell r="A63">
            <v>72</v>
          </cell>
          <cell r="B63" t="str">
            <v>CRYO'ICE</v>
          </cell>
        </row>
        <row r="64">
          <cell r="A64">
            <v>73</v>
          </cell>
          <cell r="B64" t="str">
            <v>DELMAS STÉPHANIE</v>
          </cell>
        </row>
        <row r="65">
          <cell r="A65">
            <v>74</v>
          </cell>
          <cell r="B65" t="str">
            <v>NAKHLE JESSICA</v>
          </cell>
        </row>
        <row r="66">
          <cell r="A66">
            <v>75</v>
          </cell>
          <cell r="B66" t="str">
            <v>LIGNON DAVID</v>
          </cell>
        </row>
        <row r="67">
          <cell r="A67">
            <v>76</v>
          </cell>
          <cell r="B67" t="str">
            <v>LABTECH FRANCE</v>
          </cell>
        </row>
        <row r="68">
          <cell r="A68">
            <v>77</v>
          </cell>
          <cell r="B68" t="str">
            <v>ROCHE DIAGNOSTICS</v>
          </cell>
        </row>
        <row r="69">
          <cell r="A69">
            <v>78</v>
          </cell>
          <cell r="B69" t="str">
            <v>BIOSEB</v>
          </cell>
        </row>
        <row r="70">
          <cell r="A70">
            <v>79</v>
          </cell>
          <cell r="B70" t="str">
            <v>CHUSSEAU MAUD</v>
          </cell>
        </row>
        <row r="71">
          <cell r="A71">
            <v>80</v>
          </cell>
          <cell r="B71" t="str">
            <v>CNRS PARIS MICHEL-ANGE</v>
          </cell>
        </row>
        <row r="72">
          <cell r="A72">
            <v>81</v>
          </cell>
          <cell r="B72" t="str">
            <v>LDLC</v>
          </cell>
        </row>
        <row r="73">
          <cell r="A73">
            <v>82</v>
          </cell>
          <cell r="B73" t="str">
            <v>NOVAGRAAF</v>
          </cell>
        </row>
        <row r="74">
          <cell r="A74">
            <v>83</v>
          </cell>
          <cell r="B74" t="str">
            <v>FONGECIF</v>
          </cell>
        </row>
        <row r="75">
          <cell r="A75">
            <v>84</v>
          </cell>
          <cell r="B75" t="str">
            <v>AXA</v>
          </cell>
        </row>
        <row r="76">
          <cell r="A76">
            <v>85</v>
          </cell>
          <cell r="B76" t="str">
            <v>BIOVALLEY</v>
          </cell>
        </row>
        <row r="77">
          <cell r="A77">
            <v>87</v>
          </cell>
          <cell r="B77" t="str">
            <v>HSBC</v>
          </cell>
        </row>
        <row r="78">
          <cell r="A78">
            <v>88</v>
          </cell>
          <cell r="B78" t="str">
            <v>BECKMAN COULTER</v>
          </cell>
        </row>
        <row r="79">
          <cell r="A79">
            <v>89</v>
          </cell>
          <cell r="B79" t="str">
            <v>BIORAD</v>
          </cell>
        </row>
        <row r="80">
          <cell r="A80">
            <v>90</v>
          </cell>
          <cell r="B80" t="str">
            <v>ODDOS BUREAUX</v>
          </cell>
        </row>
        <row r="81">
          <cell r="A81">
            <v>91</v>
          </cell>
          <cell r="B81" t="str">
            <v>FULLSAVE</v>
          </cell>
        </row>
        <row r="82">
          <cell r="A82">
            <v>92</v>
          </cell>
          <cell r="B82" t="str">
            <v>EDF PRO</v>
          </cell>
        </row>
        <row r="83">
          <cell r="A83">
            <v>93</v>
          </cell>
          <cell r="B83" t="str">
            <v>EPHONE NET</v>
          </cell>
        </row>
        <row r="84">
          <cell r="A84">
            <v>94</v>
          </cell>
          <cell r="B84" t="str">
            <v>GRAND TOULOUSE</v>
          </cell>
        </row>
        <row r="85">
          <cell r="A85">
            <v>95</v>
          </cell>
          <cell r="B85" t="str">
            <v>KEYYO</v>
          </cell>
        </row>
        <row r="86">
          <cell r="A86">
            <v>96</v>
          </cell>
          <cell r="B86" t="str">
            <v>GROSSET DEMACHY</v>
          </cell>
        </row>
        <row r="87">
          <cell r="A87">
            <v>97</v>
          </cell>
          <cell r="B87" t="str">
            <v>APAVE</v>
          </cell>
        </row>
        <row r="88">
          <cell r="A88">
            <v>98</v>
          </cell>
          <cell r="B88" t="str">
            <v>LEICA</v>
          </cell>
        </row>
        <row r="89">
          <cell r="A89">
            <v>100</v>
          </cell>
          <cell r="B89" t="str">
            <v>GAUTHIER TIPHAINE</v>
          </cell>
        </row>
        <row r="90">
          <cell r="A90">
            <v>101</v>
          </cell>
          <cell r="B90" t="str">
            <v>STAPLES ADVANTAGE</v>
          </cell>
        </row>
        <row r="91">
          <cell r="A91">
            <v>102</v>
          </cell>
          <cell r="B91" t="str">
            <v>3 SUISSES</v>
          </cell>
        </row>
        <row r="92">
          <cell r="A92">
            <v>103</v>
          </cell>
          <cell r="B92" t="str">
            <v>LES AUTOMATISMES APPLIQUES</v>
          </cell>
        </row>
        <row r="93">
          <cell r="A93">
            <v>104</v>
          </cell>
          <cell r="B93" t="str">
            <v>LEEM APPRENTISSAGE</v>
          </cell>
        </row>
        <row r="94">
          <cell r="A94">
            <v>105</v>
          </cell>
          <cell r="B94" t="str">
            <v>BOUZAS-RODRIGUEZ JIMENA</v>
          </cell>
        </row>
        <row r="95">
          <cell r="A95">
            <v>106</v>
          </cell>
          <cell r="B95" t="str">
            <v>SITA SUD OUEST - MEDISITA</v>
          </cell>
        </row>
        <row r="96">
          <cell r="A96">
            <v>107</v>
          </cell>
          <cell r="B96" t="str">
            <v>CHEZ LES FILLES</v>
          </cell>
        </row>
        <row r="97">
          <cell r="A97">
            <v>108</v>
          </cell>
          <cell r="B97" t="str">
            <v>ASSOCIATION RÉSEAU CURIE</v>
          </cell>
        </row>
        <row r="98">
          <cell r="A98">
            <v>109</v>
          </cell>
          <cell r="B98" t="str">
            <v>GENEPHARMA</v>
          </cell>
        </row>
        <row r="99">
          <cell r="A99">
            <v>110</v>
          </cell>
          <cell r="B99" t="str">
            <v>UMS ANEXPLO</v>
          </cell>
        </row>
        <row r="100">
          <cell r="A100">
            <v>111</v>
          </cell>
          <cell r="B100" t="str">
            <v>AIR PRODUCTS</v>
          </cell>
        </row>
        <row r="101">
          <cell r="A101">
            <v>112</v>
          </cell>
          <cell r="B101" t="str">
            <v>EXCO</v>
          </cell>
        </row>
        <row r="102">
          <cell r="A102">
            <v>113</v>
          </cell>
          <cell r="B102" t="str">
            <v>PRODIMED</v>
          </cell>
        </row>
        <row r="103">
          <cell r="A103">
            <v>114</v>
          </cell>
          <cell r="B103" t="str">
            <v>CROIX ROUGE</v>
          </cell>
        </row>
        <row r="104">
          <cell r="A104">
            <v>115</v>
          </cell>
          <cell r="B104" t="str">
            <v>SI2P</v>
          </cell>
        </row>
        <row r="105">
          <cell r="A105">
            <v>116</v>
          </cell>
          <cell r="B105" t="str">
            <v>A4M</v>
          </cell>
        </row>
        <row r="106">
          <cell r="A106">
            <v>117</v>
          </cell>
          <cell r="B106" t="str">
            <v>BRISSON BRUNO</v>
          </cell>
        </row>
        <row r="107">
          <cell r="A107">
            <v>118</v>
          </cell>
          <cell r="B107" t="str">
            <v>SANTA CRUZ BIOTECHNOLOGY</v>
          </cell>
        </row>
        <row r="108">
          <cell r="A108">
            <v>119</v>
          </cell>
          <cell r="B108" t="str">
            <v>CNRS TOULOUSE</v>
          </cell>
        </row>
        <row r="109">
          <cell r="A109">
            <v>120</v>
          </cell>
          <cell r="B109" t="str">
            <v>MILLEGEN</v>
          </cell>
        </row>
        <row r="110">
          <cell r="A110">
            <v>121</v>
          </cell>
          <cell r="B110" t="str">
            <v>NEXTSTAY</v>
          </cell>
        </row>
      </sheetData>
      <sheetData sheetId="10">
        <row r="1">
          <cell r="A1" t="str">
            <v>code matière</v>
          </cell>
        </row>
        <row r="2">
          <cell r="A2">
            <v>1</v>
          </cell>
          <cell r="B2" t="str">
            <v>Consommables labo</v>
          </cell>
        </row>
        <row r="3">
          <cell r="A3">
            <v>2</v>
          </cell>
          <cell r="B3" t="str">
            <v>Informatique-papeterie</v>
          </cell>
        </row>
        <row r="4">
          <cell r="A4">
            <v>3</v>
          </cell>
          <cell r="B4" t="str">
            <v>Equipement-investissements</v>
          </cell>
        </row>
        <row r="5">
          <cell r="A5">
            <v>4</v>
          </cell>
          <cell r="B5" t="str">
            <v>Infrastructure</v>
          </cell>
        </row>
        <row r="6">
          <cell r="A6">
            <v>5</v>
          </cell>
          <cell r="B6" t="str">
            <v>Sous-traitance consultance</v>
          </cell>
        </row>
        <row r="7">
          <cell r="A7">
            <v>6</v>
          </cell>
          <cell r="B7" t="str">
            <v>Salaires Missions Formation</v>
          </cell>
        </row>
        <row r="8">
          <cell r="A8">
            <v>1001</v>
          </cell>
          <cell r="B8" t="str">
            <v>produits chimiques</v>
          </cell>
        </row>
        <row r="9">
          <cell r="A9">
            <v>1002</v>
          </cell>
          <cell r="B9" t="str">
            <v>kits BM-enzymes</v>
          </cell>
        </row>
        <row r="10">
          <cell r="A10">
            <v>1003</v>
          </cell>
          <cell r="B10" t="str">
            <v>anticorps</v>
          </cell>
        </row>
        <row r="11">
          <cell r="A11">
            <v>1004</v>
          </cell>
          <cell r="B11" t="str">
            <v>Milieux culture</v>
          </cell>
        </row>
        <row r="12">
          <cell r="A12">
            <v>1005</v>
          </cell>
          <cell r="B12" t="str">
            <v>Plastiques culture</v>
          </cell>
        </row>
        <row r="13">
          <cell r="A13">
            <v>1006</v>
          </cell>
          <cell r="B13" t="str">
            <v>Animaux-achat</v>
          </cell>
        </row>
        <row r="14">
          <cell r="A14">
            <v>1007</v>
          </cell>
          <cell r="B14" t="str">
            <v>siRNA-oligos</v>
          </cell>
        </row>
        <row r="15">
          <cell r="A15">
            <v>1008</v>
          </cell>
          <cell r="B15" t="str">
            <v>verrerie-petit équipement</v>
          </cell>
        </row>
        <row r="16">
          <cell r="A16">
            <v>2001</v>
          </cell>
          <cell r="B16" t="str">
            <v>papeterie</v>
          </cell>
        </row>
        <row r="17">
          <cell r="A17">
            <v>2002</v>
          </cell>
          <cell r="B17" t="str">
            <v>consommables informatique</v>
          </cell>
        </row>
        <row r="18">
          <cell r="A18">
            <v>7</v>
          </cell>
          <cell r="B18" t="str">
            <v>Réparations-entretien</v>
          </cell>
        </row>
        <row r="19">
          <cell r="A19">
            <v>8</v>
          </cell>
          <cell r="B19" t="str">
            <v>frais port</v>
          </cell>
        </row>
        <row r="20">
          <cell r="A20">
            <v>3001</v>
          </cell>
          <cell r="B20" t="str">
            <v>Equipement informatique</v>
          </cell>
        </row>
        <row r="21">
          <cell r="A21">
            <v>3002</v>
          </cell>
          <cell r="B21" t="str">
            <v>matériel labo</v>
          </cell>
        </row>
        <row r="22">
          <cell r="A22">
            <v>3003</v>
          </cell>
          <cell r="B22" t="str">
            <v>Mobilier</v>
          </cell>
        </row>
        <row r="23">
          <cell r="A23">
            <v>4001</v>
          </cell>
          <cell r="B23" t="str">
            <v>loyer</v>
          </cell>
        </row>
        <row r="24">
          <cell r="A24">
            <v>4002</v>
          </cell>
          <cell r="B24" t="str">
            <v>téléphone-edf-internet</v>
          </cell>
        </row>
        <row r="25">
          <cell r="A25">
            <v>4004</v>
          </cell>
          <cell r="B25" t="str">
            <v>abonnements non scientifiques</v>
          </cell>
        </row>
        <row r="26">
          <cell r="A26">
            <v>5002</v>
          </cell>
          <cell r="B26" t="str">
            <v>PI-consultance</v>
          </cell>
        </row>
        <row r="27">
          <cell r="A27">
            <v>5004</v>
          </cell>
          <cell r="B27" t="str">
            <v>Sous traitance, consultance hors CIR</v>
          </cell>
        </row>
        <row r="28">
          <cell r="A28">
            <v>6001</v>
          </cell>
          <cell r="B28" t="str">
            <v>déplacements hors veille scientifique</v>
          </cell>
        </row>
        <row r="29">
          <cell r="A29">
            <v>6004</v>
          </cell>
          <cell r="B29" t="str">
            <v>Veille Scientifique</v>
          </cell>
        </row>
        <row r="30">
          <cell r="A30">
            <v>7001</v>
          </cell>
          <cell r="B30" t="str">
            <v>réparations</v>
          </cell>
        </row>
        <row r="31">
          <cell r="A31">
            <v>8002</v>
          </cell>
          <cell r="B31" t="str">
            <v>port fournisseurs</v>
          </cell>
        </row>
        <row r="32">
          <cell r="A32">
            <v>9</v>
          </cell>
          <cell r="B32" t="str">
            <v>Divers</v>
          </cell>
        </row>
        <row r="33">
          <cell r="A33">
            <v>9001</v>
          </cell>
          <cell r="B33" t="str">
            <v>services bancaires</v>
          </cell>
        </row>
        <row r="34">
          <cell r="A34">
            <v>8003</v>
          </cell>
          <cell r="B34" t="str">
            <v>livraison-mise service</v>
          </cell>
        </row>
        <row r="35">
          <cell r="A35">
            <v>6005</v>
          </cell>
          <cell r="B35" t="str">
            <v>Salaires-primes</v>
          </cell>
        </row>
        <row r="36">
          <cell r="A36">
            <v>6006</v>
          </cell>
          <cell r="B36" t="str">
            <v>charges sociales &amp; assimilées</v>
          </cell>
        </row>
        <row r="37">
          <cell r="A37">
            <v>1009</v>
          </cell>
          <cell r="B37" t="str">
            <v>produits entretien</v>
          </cell>
        </row>
        <row r="38">
          <cell r="A38">
            <v>3004</v>
          </cell>
          <cell r="B38" t="str">
            <v>logiciels</v>
          </cell>
        </row>
        <row r="39">
          <cell r="A39">
            <v>3005</v>
          </cell>
          <cell r="B39" t="str">
            <v>Brevets labo</v>
          </cell>
        </row>
        <row r="40">
          <cell r="A40">
            <v>5003</v>
          </cell>
          <cell r="B40" t="str">
            <v>redevances brevets externes</v>
          </cell>
        </row>
        <row r="41">
          <cell r="A41">
            <v>4006</v>
          </cell>
          <cell r="B41" t="str">
            <v>frais postaux</v>
          </cell>
        </row>
        <row r="42">
          <cell r="A42">
            <v>6002</v>
          </cell>
          <cell r="B42" t="str">
            <v>Hotels Restauration hors veille sci</v>
          </cell>
        </row>
        <row r="43">
          <cell r="A43">
            <v>6003</v>
          </cell>
          <cell r="B43" t="str">
            <v>abonnements scientifiques</v>
          </cell>
        </row>
        <row r="44">
          <cell r="A44">
            <v>6008</v>
          </cell>
          <cell r="B44" t="str">
            <v>Stagiaires</v>
          </cell>
        </row>
        <row r="45">
          <cell r="A45">
            <v>3006</v>
          </cell>
          <cell r="B45" t="str">
            <v>Etablissement-aménagement</v>
          </cell>
        </row>
        <row r="46">
          <cell r="A46">
            <v>3007</v>
          </cell>
          <cell r="B46" t="str">
            <v>autres investissements</v>
          </cell>
        </row>
        <row r="47">
          <cell r="A47">
            <v>9002</v>
          </cell>
          <cell r="B47" t="str">
            <v>agios</v>
          </cell>
        </row>
        <row r="48">
          <cell r="A48">
            <v>9003</v>
          </cell>
          <cell r="B48" t="str">
            <v>frais escompte</v>
          </cell>
        </row>
        <row r="49">
          <cell r="A49">
            <v>6009</v>
          </cell>
          <cell r="B49" t="str">
            <v>formation</v>
          </cell>
        </row>
        <row r="50">
          <cell r="A50">
            <v>5005</v>
          </cell>
          <cell r="B50" t="str">
            <v>frais publication</v>
          </cell>
        </row>
        <row r="51">
          <cell r="A51">
            <v>5006</v>
          </cell>
          <cell r="B51" t="str">
            <v>publicité communication web</v>
          </cell>
        </row>
        <row r="52">
          <cell r="A52">
            <v>9004</v>
          </cell>
          <cell r="B52" t="str">
            <v>impots</v>
          </cell>
        </row>
        <row r="53">
          <cell r="A53">
            <v>9005</v>
          </cell>
          <cell r="B53" t="str">
            <v>régularisations internes sxl</v>
          </cell>
        </row>
        <row r="54">
          <cell r="A54">
            <v>5007</v>
          </cell>
          <cell r="B54" t="str">
            <v>sous traitance CIR public</v>
          </cell>
        </row>
        <row r="55">
          <cell r="A55">
            <v>9006</v>
          </cell>
          <cell r="B55" t="str">
            <v>paiement TVA</v>
          </cell>
        </row>
        <row r="56">
          <cell r="A56">
            <v>4007</v>
          </cell>
          <cell r="B56" t="str">
            <v>cabinet comptable</v>
          </cell>
        </row>
        <row r="57">
          <cell r="A57">
            <v>1010</v>
          </cell>
          <cell r="B57" t="str">
            <v>hébergement animaux</v>
          </cell>
        </row>
        <row r="58">
          <cell r="A58">
            <v>5001</v>
          </cell>
          <cell r="B58" t="str">
            <v>Sous traitance CIR privé</v>
          </cell>
        </row>
        <row r="59">
          <cell r="A59">
            <v>9007</v>
          </cell>
          <cell r="B59" t="str">
            <v>remboursement emprunt</v>
          </cell>
        </row>
        <row r="60">
          <cell r="A60">
            <v>9008</v>
          </cell>
          <cell r="B60" t="str">
            <v>remboursement avance</v>
          </cell>
        </row>
        <row r="61">
          <cell r="A61">
            <v>5008</v>
          </cell>
          <cell r="B61" t="str">
            <v>Autres charges/charges exceptionnelles</v>
          </cell>
        </row>
        <row r="62">
          <cell r="A62">
            <v>9009</v>
          </cell>
          <cell r="B62" t="str">
            <v>compte courant associés (-)</v>
          </cell>
        </row>
        <row r="63">
          <cell r="A63">
            <v>9010</v>
          </cell>
          <cell r="B63" t="str">
            <v>dividendes versés</v>
          </cell>
        </row>
        <row r="64">
          <cell r="A64">
            <v>7002</v>
          </cell>
          <cell r="B64" t="str">
            <v>contrats entretien</v>
          </cell>
        </row>
      </sheetData>
      <sheetData sheetId="11">
        <row r="1">
          <cell r="G1" t="str">
            <v>ressources</v>
          </cell>
        </row>
        <row r="2">
          <cell r="G2" t="str">
            <v>Subvention</v>
          </cell>
        </row>
        <row r="3">
          <cell r="G3" t="str">
            <v>Augmentation de fonds propres (+)</v>
          </cell>
        </row>
        <row r="4">
          <cell r="G4" t="str">
            <v>Compte-courant d'associé (+)</v>
          </cell>
        </row>
        <row r="5">
          <cell r="G5" t="str">
            <v>Cession d'actifs</v>
          </cell>
        </row>
        <row r="6">
          <cell r="G6" t="str">
            <v>Chiffre d'affaire encaissé</v>
          </cell>
        </row>
        <row r="7">
          <cell r="G7" t="str">
            <v>Produits exceptionnels</v>
          </cell>
        </row>
        <row r="8">
          <cell r="G8" t="str">
            <v>Emprunts contractés/prêts participatifs (+)</v>
          </cell>
        </row>
        <row r="9">
          <cell r="G9" t="str">
            <v>Avances remboursables (+)</v>
          </cell>
        </row>
        <row r="10">
          <cell r="G10" t="str">
            <v>Produits financiers (+)</v>
          </cell>
        </row>
        <row r="11">
          <cell r="G11" t="str">
            <v>Reversement de TVA</v>
          </cell>
        </row>
        <row r="12">
          <cell r="G12" t="str">
            <v>Crédit Impot Recherche</v>
          </cell>
        </row>
        <row r="13">
          <cell r="G13" t="str">
            <v>CPAM</v>
          </cell>
        </row>
        <row r="40">
          <cell r="G40">
            <v>1200</v>
          </cell>
        </row>
      </sheetData>
      <sheetData sheetId="12">
        <row r="1">
          <cell r="A1" t="str">
            <v>type</v>
          </cell>
        </row>
        <row r="2">
          <cell r="A2" t="str">
            <v>Augmentation de fonds propres (+)</v>
          </cell>
          <cell r="B2">
            <v>39083</v>
          </cell>
          <cell r="E2">
            <v>10000</v>
          </cell>
        </row>
        <row r="3">
          <cell r="A3" t="str">
            <v>Subvention déductible CIR (+)</v>
          </cell>
        </row>
        <row r="4">
          <cell r="A4" t="str">
            <v>Produits financiers (+)</v>
          </cell>
        </row>
        <row r="5">
          <cell r="A5" t="str">
            <v>Produits financiers (+)</v>
          </cell>
        </row>
        <row r="6">
          <cell r="A6" t="str">
            <v>Produits financiers (+)</v>
          </cell>
        </row>
        <row r="7">
          <cell r="A7" t="str">
            <v>Produits financiers (+)</v>
          </cell>
        </row>
        <row r="8">
          <cell r="A8" t="str">
            <v>Produits financiers (+)</v>
          </cell>
        </row>
        <row r="9">
          <cell r="A9" t="str">
            <v>Produits financiers (+)</v>
          </cell>
        </row>
        <row r="10">
          <cell r="A10" t="str">
            <v>Reversement de TVA</v>
          </cell>
        </row>
        <row r="11">
          <cell r="A11" t="str">
            <v>Produits financiers (+)</v>
          </cell>
        </row>
        <row r="12">
          <cell r="A12" t="str">
            <v>Produits financiers (+)</v>
          </cell>
        </row>
        <row r="13">
          <cell r="A13" t="str">
            <v>Produits financiers (+)</v>
          </cell>
        </row>
        <row r="14">
          <cell r="A14" t="str">
            <v>Augmentation de fonds propres (+)</v>
          </cell>
        </row>
        <row r="15">
          <cell r="A15" t="str">
            <v>Produits exceptionnels</v>
          </cell>
        </row>
        <row r="16">
          <cell r="A16" t="str">
            <v>Produits exceptionnels</v>
          </cell>
        </row>
        <row r="17">
          <cell r="A17" t="str">
            <v>Reversement de TVA</v>
          </cell>
        </row>
        <row r="18">
          <cell r="A18" t="str">
            <v>Produits financiers (+)</v>
          </cell>
        </row>
        <row r="19">
          <cell r="A19" t="str">
            <v>Subvention déductible CIR (+)</v>
          </cell>
        </row>
        <row r="20">
          <cell r="A20" t="str">
            <v>Produits financiers (+)</v>
          </cell>
        </row>
        <row r="21">
          <cell r="A21" t="str">
            <v>Produits financiers (+)</v>
          </cell>
        </row>
        <row r="22">
          <cell r="A22" t="str">
            <v>Augmentation de fonds propres (+)</v>
          </cell>
        </row>
        <row r="23">
          <cell r="A23" t="str">
            <v>Augmentation de fonds propres (+)</v>
          </cell>
        </row>
        <row r="24">
          <cell r="A24" t="str">
            <v>Augmentation de fonds propres (+)</v>
          </cell>
        </row>
        <row r="25">
          <cell r="A25" t="str">
            <v>Produits financiers (+)</v>
          </cell>
        </row>
        <row r="26">
          <cell r="A26" t="str">
            <v>Produits financiers (+)</v>
          </cell>
        </row>
        <row r="27">
          <cell r="A27" t="str">
            <v>Reversement de TVA</v>
          </cell>
        </row>
        <row r="28">
          <cell r="A28" t="str">
            <v>Produits financiers (+)</v>
          </cell>
        </row>
        <row r="29">
          <cell r="A29" t="str">
            <v>Reversement de TVA</v>
          </cell>
        </row>
        <row r="30">
          <cell r="A30" t="str">
            <v>Produits financiers (+)</v>
          </cell>
        </row>
        <row r="31">
          <cell r="A31" t="str">
            <v>Produits financiers (+)</v>
          </cell>
        </row>
        <row r="32">
          <cell r="A32" t="str">
            <v>Produits exceptionnels</v>
          </cell>
        </row>
        <row r="33">
          <cell r="A33" t="str">
            <v>Produits exceptionnels</v>
          </cell>
        </row>
        <row r="34">
          <cell r="A34" t="str">
            <v>Produits financiers (+)</v>
          </cell>
        </row>
        <row r="35">
          <cell r="A35" t="str">
            <v>Produits exceptionnels</v>
          </cell>
        </row>
        <row r="36">
          <cell r="A36" t="str">
            <v>Produits financiers (+)</v>
          </cell>
        </row>
        <row r="37">
          <cell r="A37" t="str">
            <v>Reversement de TVA</v>
          </cell>
        </row>
        <row r="38">
          <cell r="A38" t="str">
            <v>Subvention déductible CIR (+)</v>
          </cell>
        </row>
        <row r="39">
          <cell r="A39" t="str">
            <v>Reversement de TVA</v>
          </cell>
        </row>
        <row r="40">
          <cell r="A40" t="str">
            <v>Crédit Impot Recherche</v>
          </cell>
        </row>
        <row r="41">
          <cell r="A41" t="str">
            <v>Subvention déductible CIR (+)</v>
          </cell>
        </row>
        <row r="42">
          <cell r="A42" t="str">
            <v>Subvention non déductible CIR (+)</v>
          </cell>
        </row>
        <row r="43">
          <cell r="A43" t="str">
            <v>Reversement de TVA</v>
          </cell>
        </row>
        <row r="44">
          <cell r="A44" t="str">
            <v>Subvention déductible CIR (+)</v>
          </cell>
        </row>
        <row r="45">
          <cell r="A45" t="str">
            <v>Produits financiers (+)</v>
          </cell>
        </row>
        <row r="46">
          <cell r="A46" t="str">
            <v>Reversement de TVA</v>
          </cell>
        </row>
        <row r="47">
          <cell r="A47" t="str">
            <v>Produits financiers (+)</v>
          </cell>
        </row>
        <row r="48">
          <cell r="A48" t="str">
            <v>Produits financiers (+)</v>
          </cell>
        </row>
        <row r="49">
          <cell r="A49" t="str">
            <v>Produits exceptionnels</v>
          </cell>
        </row>
        <row r="50">
          <cell r="A50" t="str">
            <v>Produits exceptionnels</v>
          </cell>
        </row>
        <row r="51">
          <cell r="A51" t="str">
            <v>Reversement de TVA</v>
          </cell>
        </row>
        <row r="52">
          <cell r="A52" t="str">
            <v>Subvention déductible CIR (+)</v>
          </cell>
        </row>
        <row r="53">
          <cell r="A53" t="str">
            <v>Crédit Impot Recherche</v>
          </cell>
        </row>
        <row r="54">
          <cell r="A54" t="str">
            <v>Subvention déductible CIR (+)</v>
          </cell>
        </row>
        <row r="55">
          <cell r="A55" t="str">
            <v>Reversement de TVA</v>
          </cell>
        </row>
        <row r="56">
          <cell r="A56" t="str">
            <v>Subvention déductible CIR (+)</v>
          </cell>
        </row>
        <row r="57">
          <cell r="A57" t="str">
            <v>Augmentation de fonds propres (+)</v>
          </cell>
        </row>
        <row r="58">
          <cell r="A58" t="str">
            <v>Augmentation de fonds propres (+)</v>
          </cell>
        </row>
        <row r="59">
          <cell r="A59" t="str">
            <v>Augmentation de fonds propres (+)</v>
          </cell>
        </row>
        <row r="60">
          <cell r="A60" t="str">
            <v>Augmentation de fonds propres (+)</v>
          </cell>
        </row>
        <row r="61">
          <cell r="A61" t="str">
            <v>Produits financiers (+)</v>
          </cell>
        </row>
        <row r="62">
          <cell r="A62" t="str">
            <v>Produits exceptionnels</v>
          </cell>
        </row>
        <row r="63">
          <cell r="A63" t="str">
            <v>Subvention déductible CIR (+)</v>
          </cell>
        </row>
        <row r="64">
          <cell r="A64" t="str">
            <v>Subvention non déductible CIR (+)</v>
          </cell>
        </row>
        <row r="65">
          <cell r="A65" t="str">
            <v>Reversement de TVA</v>
          </cell>
        </row>
        <row r="66">
          <cell r="A66" t="str">
            <v>Subvention déductible CIR (+)</v>
          </cell>
        </row>
        <row r="67">
          <cell r="A67" t="str">
            <v>Reversement de TVA</v>
          </cell>
        </row>
        <row r="68">
          <cell r="A68" t="str">
            <v>Produits exceptionnels</v>
          </cell>
        </row>
        <row r="69">
          <cell r="A69" t="str">
            <v>Produits exceptionnels</v>
          </cell>
        </row>
        <row r="70">
          <cell r="A70" t="str">
            <v>Reversement de TVA</v>
          </cell>
        </row>
        <row r="71">
          <cell r="A71" t="str">
            <v>Subvention déductible CIR (+)</v>
          </cell>
        </row>
        <row r="72">
          <cell r="A72" t="str">
            <v>Reversement de TVA</v>
          </cell>
        </row>
        <row r="73">
          <cell r="A73" t="str">
            <v>Subvention déductible CIR (+)</v>
          </cell>
        </row>
        <row r="74">
          <cell r="A74" t="str">
            <v>Subvention déductible CIR (+)</v>
          </cell>
        </row>
        <row r="75">
          <cell r="A75" t="str">
            <v>Crédit Impot Recherche</v>
          </cell>
        </row>
        <row r="76">
          <cell r="A76" t="str">
            <v>Subvention déductible CIR (+)</v>
          </cell>
        </row>
      </sheetData>
      <sheetData sheetId="13">
        <row r="1">
          <cell r="A1" t="str">
            <v>num com</v>
          </cell>
          <cell r="B1" t="str">
            <v>Fournisseur</v>
          </cell>
          <cell r="C1" t="str">
            <v>nature com</v>
          </cell>
          <cell r="D1" t="str">
            <v>soldée</v>
          </cell>
          <cell r="E1" t="str">
            <v>date com</v>
          </cell>
          <cell r="F1" t="str">
            <v>libellé com</v>
          </cell>
          <cell r="G1" t="str">
            <v>num lign com</v>
          </cell>
          <cell r="H1" t="str">
            <v>entité</v>
          </cell>
          <cell r="I1" t="str">
            <v xml:space="preserve">intitulé ligne </v>
          </cell>
          <cell r="J1" t="str">
            <v>code mat</v>
          </cell>
          <cell r="K1" t="str">
            <v>mat ligne com</v>
          </cell>
          <cell r="L1" t="str">
            <v>TTC ligne com</v>
          </cell>
          <cell r="M1" t="str">
            <v>num fact Xlab</v>
          </cell>
          <cell r="N1" t="str">
            <v>Num Fact Fourn</v>
          </cell>
          <cell r="O1" t="str">
            <v>date fact fourn</v>
          </cell>
          <cell r="P1" t="str">
            <v>HT ligne fact</v>
          </cell>
          <cell r="Q1" t="str">
            <v>TVA ligne fact</v>
          </cell>
          <cell r="R1" t="str">
            <v>TTC ligne fact</v>
          </cell>
          <cell r="S1" t="str">
            <v>HT total fact</v>
          </cell>
          <cell r="T1" t="str">
            <v>TVA total fact</v>
          </cell>
          <cell r="U1" t="str">
            <v>TTC total fact</v>
          </cell>
          <cell r="V1" t="str">
            <v>date banque</v>
          </cell>
          <cell r="W1" t="str">
            <v>programmé</v>
          </cell>
          <cell r="X1" t="str">
            <v>récup TVA</v>
          </cell>
          <cell r="Y1" t="str">
            <v>remarque</v>
          </cell>
          <cell r="Z1" t="str">
            <v>montant banque</v>
          </cell>
          <cell r="AA1" t="str">
            <v>Colonne1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2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5</v>
          </cell>
        </row>
        <row r="10">
          <cell r="A10">
            <v>5</v>
          </cell>
        </row>
        <row r="11">
          <cell r="A11">
            <v>5</v>
          </cell>
        </row>
        <row r="12">
          <cell r="A12">
            <v>5</v>
          </cell>
        </row>
        <row r="13">
          <cell r="A13">
            <v>5</v>
          </cell>
        </row>
        <row r="14">
          <cell r="A14">
            <v>5</v>
          </cell>
        </row>
        <row r="15">
          <cell r="A15">
            <v>5</v>
          </cell>
        </row>
        <row r="16">
          <cell r="A16">
            <v>5</v>
          </cell>
        </row>
        <row r="17">
          <cell r="A17">
            <v>5</v>
          </cell>
        </row>
        <row r="18">
          <cell r="A18">
            <v>5</v>
          </cell>
        </row>
        <row r="19">
          <cell r="A19">
            <v>5</v>
          </cell>
        </row>
        <row r="20">
          <cell r="A20">
            <v>5</v>
          </cell>
        </row>
        <row r="21">
          <cell r="A21">
            <v>5</v>
          </cell>
        </row>
        <row r="22">
          <cell r="A22">
            <v>5</v>
          </cell>
        </row>
        <row r="23">
          <cell r="A23">
            <v>5</v>
          </cell>
        </row>
        <row r="24">
          <cell r="A24">
            <v>5</v>
          </cell>
        </row>
        <row r="25">
          <cell r="A25">
            <v>5</v>
          </cell>
        </row>
        <row r="26">
          <cell r="A26">
            <v>5</v>
          </cell>
        </row>
        <row r="27">
          <cell r="A27">
            <v>5</v>
          </cell>
        </row>
        <row r="28">
          <cell r="A28">
            <v>5</v>
          </cell>
        </row>
        <row r="29">
          <cell r="A29">
            <v>5</v>
          </cell>
        </row>
        <row r="30">
          <cell r="A30">
            <v>5</v>
          </cell>
        </row>
        <row r="31">
          <cell r="A31">
            <v>5</v>
          </cell>
        </row>
        <row r="32">
          <cell r="A32">
            <v>5</v>
          </cell>
        </row>
        <row r="33">
          <cell r="A33">
            <v>5</v>
          </cell>
        </row>
        <row r="34">
          <cell r="A34">
            <v>5</v>
          </cell>
        </row>
        <row r="35">
          <cell r="A35">
            <v>5</v>
          </cell>
        </row>
        <row r="36">
          <cell r="A36">
            <v>5</v>
          </cell>
        </row>
        <row r="37">
          <cell r="A37">
            <v>5</v>
          </cell>
        </row>
        <row r="38">
          <cell r="A38">
            <v>5</v>
          </cell>
        </row>
        <row r="39">
          <cell r="A39">
            <v>6</v>
          </cell>
        </row>
        <row r="40">
          <cell r="A40">
            <v>7</v>
          </cell>
        </row>
        <row r="41">
          <cell r="A41">
            <v>8</v>
          </cell>
        </row>
        <row r="42">
          <cell r="A42">
            <v>11</v>
          </cell>
        </row>
        <row r="43">
          <cell r="A43">
            <v>12</v>
          </cell>
        </row>
        <row r="44">
          <cell r="A44">
            <v>12</v>
          </cell>
        </row>
        <row r="45">
          <cell r="A45">
            <v>12</v>
          </cell>
        </row>
        <row r="46">
          <cell r="A46">
            <v>12</v>
          </cell>
        </row>
        <row r="47">
          <cell r="A47">
            <v>12</v>
          </cell>
        </row>
        <row r="48">
          <cell r="A48">
            <v>13</v>
          </cell>
        </row>
        <row r="49">
          <cell r="A49">
            <v>14</v>
          </cell>
        </row>
        <row r="50">
          <cell r="A50">
            <v>14</v>
          </cell>
        </row>
        <row r="51">
          <cell r="A51">
            <v>14</v>
          </cell>
        </row>
        <row r="52">
          <cell r="A52">
            <v>14</v>
          </cell>
        </row>
        <row r="53">
          <cell r="A53">
            <v>14</v>
          </cell>
        </row>
        <row r="54">
          <cell r="A54">
            <v>14</v>
          </cell>
        </row>
        <row r="55">
          <cell r="A55">
            <v>14</v>
          </cell>
        </row>
        <row r="56">
          <cell r="A56">
            <v>14</v>
          </cell>
        </row>
        <row r="57">
          <cell r="A57">
            <v>14</v>
          </cell>
        </row>
        <row r="58">
          <cell r="A58">
            <v>14</v>
          </cell>
        </row>
        <row r="59">
          <cell r="A59">
            <v>14</v>
          </cell>
        </row>
        <row r="60">
          <cell r="A60">
            <v>14</v>
          </cell>
        </row>
        <row r="61">
          <cell r="A61">
            <v>14</v>
          </cell>
        </row>
        <row r="62">
          <cell r="A62">
            <v>14</v>
          </cell>
        </row>
        <row r="63">
          <cell r="A63">
            <v>14</v>
          </cell>
        </row>
        <row r="64">
          <cell r="A64">
            <v>14</v>
          </cell>
        </row>
        <row r="65">
          <cell r="A65">
            <v>14</v>
          </cell>
        </row>
        <row r="66">
          <cell r="A66">
            <v>14</v>
          </cell>
        </row>
        <row r="67">
          <cell r="A67">
            <v>14</v>
          </cell>
        </row>
        <row r="68">
          <cell r="A68">
            <v>14</v>
          </cell>
        </row>
        <row r="69">
          <cell r="A69">
            <v>14</v>
          </cell>
        </row>
        <row r="70">
          <cell r="A70">
            <v>14</v>
          </cell>
        </row>
        <row r="71">
          <cell r="A71">
            <v>14</v>
          </cell>
        </row>
        <row r="72">
          <cell r="A72">
            <v>14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18</v>
          </cell>
        </row>
        <row r="79">
          <cell r="A79">
            <v>19</v>
          </cell>
        </row>
        <row r="80">
          <cell r="A80">
            <v>19</v>
          </cell>
        </row>
        <row r="81">
          <cell r="A81">
            <v>19</v>
          </cell>
        </row>
        <row r="82">
          <cell r="A82">
            <v>19</v>
          </cell>
        </row>
        <row r="83">
          <cell r="A83">
            <v>19</v>
          </cell>
        </row>
        <row r="84">
          <cell r="A84">
            <v>19</v>
          </cell>
        </row>
        <row r="85">
          <cell r="A85">
            <v>19</v>
          </cell>
        </row>
        <row r="86">
          <cell r="A86">
            <v>19</v>
          </cell>
        </row>
        <row r="87">
          <cell r="A87">
            <v>19</v>
          </cell>
        </row>
        <row r="88">
          <cell r="A88">
            <v>19</v>
          </cell>
        </row>
        <row r="89">
          <cell r="A89">
            <v>19</v>
          </cell>
        </row>
        <row r="90">
          <cell r="A90">
            <v>19</v>
          </cell>
        </row>
        <row r="91">
          <cell r="A91">
            <v>19</v>
          </cell>
        </row>
        <row r="92">
          <cell r="A92">
            <v>19</v>
          </cell>
        </row>
        <row r="93">
          <cell r="A93">
            <v>19</v>
          </cell>
        </row>
        <row r="94">
          <cell r="A94">
            <v>19</v>
          </cell>
        </row>
        <row r="95">
          <cell r="A95">
            <v>19</v>
          </cell>
        </row>
        <row r="96">
          <cell r="A96">
            <v>19</v>
          </cell>
        </row>
        <row r="97">
          <cell r="A97">
            <v>19</v>
          </cell>
        </row>
        <row r="98">
          <cell r="A98">
            <v>19</v>
          </cell>
        </row>
        <row r="99">
          <cell r="A99">
            <v>19</v>
          </cell>
        </row>
        <row r="100">
          <cell r="A100">
            <v>20</v>
          </cell>
        </row>
        <row r="101">
          <cell r="A101">
            <v>20</v>
          </cell>
        </row>
        <row r="102">
          <cell r="A102">
            <v>21</v>
          </cell>
        </row>
        <row r="103">
          <cell r="A103">
            <v>22</v>
          </cell>
        </row>
        <row r="104">
          <cell r="A104">
            <v>22</v>
          </cell>
        </row>
        <row r="105">
          <cell r="A105">
            <v>23</v>
          </cell>
        </row>
        <row r="106">
          <cell r="A106">
            <v>24</v>
          </cell>
        </row>
        <row r="107">
          <cell r="A107">
            <v>25</v>
          </cell>
        </row>
        <row r="108">
          <cell r="A108">
            <v>25</v>
          </cell>
        </row>
        <row r="109">
          <cell r="A109">
            <v>25</v>
          </cell>
        </row>
        <row r="110">
          <cell r="A110">
            <v>25</v>
          </cell>
        </row>
        <row r="111">
          <cell r="A111">
            <v>25</v>
          </cell>
        </row>
        <row r="112">
          <cell r="A112">
            <v>26</v>
          </cell>
        </row>
        <row r="113">
          <cell r="A113">
            <v>26</v>
          </cell>
        </row>
        <row r="114">
          <cell r="A114">
            <v>26</v>
          </cell>
        </row>
        <row r="115">
          <cell r="A115">
            <v>27</v>
          </cell>
        </row>
        <row r="116">
          <cell r="A116">
            <v>27</v>
          </cell>
        </row>
        <row r="117">
          <cell r="A117">
            <v>27</v>
          </cell>
        </row>
        <row r="118">
          <cell r="A118">
            <v>27</v>
          </cell>
        </row>
        <row r="119">
          <cell r="A119">
            <v>28</v>
          </cell>
        </row>
        <row r="120">
          <cell r="A120">
            <v>28</v>
          </cell>
        </row>
        <row r="121">
          <cell r="A121">
            <v>28</v>
          </cell>
        </row>
        <row r="122">
          <cell r="A122">
            <v>28</v>
          </cell>
        </row>
        <row r="123">
          <cell r="A123">
            <v>28</v>
          </cell>
        </row>
        <row r="124">
          <cell r="A124">
            <v>28</v>
          </cell>
        </row>
        <row r="125">
          <cell r="A125">
            <v>28</v>
          </cell>
        </row>
        <row r="126">
          <cell r="A126">
            <v>28</v>
          </cell>
        </row>
        <row r="127">
          <cell r="A127">
            <v>28</v>
          </cell>
        </row>
        <row r="128">
          <cell r="A128">
            <v>28</v>
          </cell>
        </row>
        <row r="129">
          <cell r="A129">
            <v>28</v>
          </cell>
        </row>
        <row r="130">
          <cell r="A130">
            <v>29</v>
          </cell>
        </row>
        <row r="131">
          <cell r="A131">
            <v>29</v>
          </cell>
        </row>
        <row r="132">
          <cell r="A132">
            <v>29</v>
          </cell>
        </row>
        <row r="133">
          <cell r="A133">
            <v>29</v>
          </cell>
        </row>
        <row r="134">
          <cell r="A134">
            <v>29</v>
          </cell>
        </row>
        <row r="135">
          <cell r="A135">
            <v>29</v>
          </cell>
        </row>
        <row r="136">
          <cell r="A136">
            <v>29</v>
          </cell>
        </row>
        <row r="137">
          <cell r="A137">
            <v>29</v>
          </cell>
        </row>
        <row r="138">
          <cell r="A138">
            <v>29</v>
          </cell>
        </row>
        <row r="139">
          <cell r="A139">
            <v>29</v>
          </cell>
        </row>
        <row r="140">
          <cell r="A140">
            <v>29</v>
          </cell>
        </row>
        <row r="141">
          <cell r="A141">
            <v>29</v>
          </cell>
        </row>
        <row r="142">
          <cell r="A142">
            <v>29</v>
          </cell>
        </row>
        <row r="143">
          <cell r="A143">
            <v>29</v>
          </cell>
        </row>
        <row r="144">
          <cell r="A144">
            <v>29</v>
          </cell>
        </row>
        <row r="145">
          <cell r="A145">
            <v>29</v>
          </cell>
        </row>
        <row r="146">
          <cell r="A146">
            <v>29</v>
          </cell>
        </row>
        <row r="147">
          <cell r="A147">
            <v>29</v>
          </cell>
        </row>
        <row r="148">
          <cell r="A148">
            <v>29</v>
          </cell>
        </row>
        <row r="149">
          <cell r="A149">
            <v>29</v>
          </cell>
        </row>
        <row r="150">
          <cell r="A150">
            <v>29</v>
          </cell>
        </row>
        <row r="151">
          <cell r="A151">
            <v>29</v>
          </cell>
        </row>
        <row r="152">
          <cell r="A152">
            <v>29</v>
          </cell>
        </row>
        <row r="153">
          <cell r="A153">
            <v>29</v>
          </cell>
        </row>
        <row r="154">
          <cell r="A154">
            <v>29</v>
          </cell>
        </row>
        <row r="155">
          <cell r="A155">
            <v>30</v>
          </cell>
        </row>
        <row r="156">
          <cell r="A156">
            <v>30</v>
          </cell>
        </row>
        <row r="157">
          <cell r="A157">
            <v>31</v>
          </cell>
        </row>
        <row r="158">
          <cell r="A158">
            <v>32</v>
          </cell>
        </row>
        <row r="159">
          <cell r="A159">
            <v>32</v>
          </cell>
        </row>
        <row r="160">
          <cell r="A160">
            <v>33</v>
          </cell>
        </row>
        <row r="161">
          <cell r="A161">
            <v>33</v>
          </cell>
        </row>
        <row r="162">
          <cell r="A162">
            <v>33</v>
          </cell>
        </row>
        <row r="163">
          <cell r="A163">
            <v>33</v>
          </cell>
        </row>
        <row r="164">
          <cell r="A164">
            <v>34</v>
          </cell>
        </row>
        <row r="165">
          <cell r="A165">
            <v>34</v>
          </cell>
        </row>
        <row r="166">
          <cell r="A166">
            <v>34</v>
          </cell>
        </row>
        <row r="167">
          <cell r="A167">
            <v>34</v>
          </cell>
        </row>
        <row r="168">
          <cell r="A168">
            <v>34</v>
          </cell>
        </row>
        <row r="169">
          <cell r="A169">
            <v>34</v>
          </cell>
        </row>
        <row r="170">
          <cell r="A170">
            <v>34</v>
          </cell>
        </row>
        <row r="171">
          <cell r="A171">
            <v>36</v>
          </cell>
        </row>
        <row r="172">
          <cell r="A172">
            <v>36</v>
          </cell>
        </row>
        <row r="173">
          <cell r="A173">
            <v>37</v>
          </cell>
        </row>
        <row r="174">
          <cell r="A174">
            <v>38</v>
          </cell>
        </row>
        <row r="175">
          <cell r="A175">
            <v>38</v>
          </cell>
        </row>
        <row r="176">
          <cell r="A176">
            <v>38</v>
          </cell>
        </row>
        <row r="177">
          <cell r="A177">
            <v>38</v>
          </cell>
        </row>
        <row r="178">
          <cell r="A178">
            <v>38</v>
          </cell>
        </row>
        <row r="179">
          <cell r="A179">
            <v>38</v>
          </cell>
        </row>
        <row r="180">
          <cell r="A180">
            <v>38</v>
          </cell>
        </row>
        <row r="181">
          <cell r="A181">
            <v>39</v>
          </cell>
        </row>
        <row r="182">
          <cell r="A182">
            <v>40</v>
          </cell>
        </row>
        <row r="183">
          <cell r="A183">
            <v>41</v>
          </cell>
        </row>
        <row r="184">
          <cell r="A184">
            <v>42</v>
          </cell>
        </row>
        <row r="185">
          <cell r="A185">
            <v>42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43</v>
          </cell>
        </row>
        <row r="189">
          <cell r="A189">
            <v>44</v>
          </cell>
        </row>
        <row r="190">
          <cell r="A190">
            <v>44</v>
          </cell>
        </row>
        <row r="191">
          <cell r="A191">
            <v>45</v>
          </cell>
        </row>
        <row r="192">
          <cell r="A192">
            <v>45</v>
          </cell>
        </row>
        <row r="193">
          <cell r="A193">
            <v>45</v>
          </cell>
        </row>
        <row r="194">
          <cell r="A194">
            <v>45</v>
          </cell>
        </row>
        <row r="195">
          <cell r="A195">
            <v>45</v>
          </cell>
        </row>
        <row r="196">
          <cell r="A196">
            <v>45</v>
          </cell>
        </row>
        <row r="197">
          <cell r="A197">
            <v>45</v>
          </cell>
        </row>
        <row r="198">
          <cell r="A198">
            <v>45</v>
          </cell>
        </row>
        <row r="199">
          <cell r="A199">
            <v>45</v>
          </cell>
        </row>
        <row r="200">
          <cell r="A200">
            <v>46</v>
          </cell>
        </row>
        <row r="201">
          <cell r="A201">
            <v>47</v>
          </cell>
        </row>
        <row r="202">
          <cell r="A202">
            <v>48</v>
          </cell>
        </row>
        <row r="203">
          <cell r="A203">
            <v>49</v>
          </cell>
        </row>
        <row r="204">
          <cell r="A204">
            <v>50</v>
          </cell>
        </row>
        <row r="205">
          <cell r="A205">
            <v>51</v>
          </cell>
        </row>
        <row r="206">
          <cell r="A206">
            <v>51</v>
          </cell>
        </row>
        <row r="207">
          <cell r="A207">
            <v>52</v>
          </cell>
        </row>
        <row r="208">
          <cell r="A208">
            <v>53</v>
          </cell>
        </row>
        <row r="209">
          <cell r="A209">
            <v>54</v>
          </cell>
        </row>
        <row r="210">
          <cell r="A210">
            <v>55</v>
          </cell>
        </row>
        <row r="211">
          <cell r="A211">
            <v>55</v>
          </cell>
        </row>
        <row r="212">
          <cell r="A212">
            <v>55</v>
          </cell>
        </row>
        <row r="213">
          <cell r="A213">
            <v>56</v>
          </cell>
        </row>
        <row r="214">
          <cell r="A214">
            <v>56</v>
          </cell>
        </row>
        <row r="215">
          <cell r="A215">
            <v>56</v>
          </cell>
        </row>
        <row r="216">
          <cell r="A216">
            <v>59</v>
          </cell>
        </row>
        <row r="217">
          <cell r="A217">
            <v>60</v>
          </cell>
        </row>
        <row r="218">
          <cell r="A218">
            <v>61</v>
          </cell>
        </row>
        <row r="219">
          <cell r="A219">
            <v>61</v>
          </cell>
        </row>
        <row r="220">
          <cell r="A220">
            <v>62</v>
          </cell>
        </row>
        <row r="221">
          <cell r="A221">
            <v>63</v>
          </cell>
        </row>
        <row r="222">
          <cell r="A222">
            <v>64</v>
          </cell>
        </row>
        <row r="223">
          <cell r="A223">
            <v>64</v>
          </cell>
        </row>
        <row r="224">
          <cell r="A224">
            <v>64</v>
          </cell>
        </row>
        <row r="225">
          <cell r="A225">
            <v>65</v>
          </cell>
        </row>
        <row r="226">
          <cell r="A226">
            <v>66</v>
          </cell>
        </row>
        <row r="227">
          <cell r="A227">
            <v>67</v>
          </cell>
        </row>
        <row r="228">
          <cell r="A228">
            <v>68</v>
          </cell>
        </row>
        <row r="229">
          <cell r="A229">
            <v>69</v>
          </cell>
        </row>
        <row r="230">
          <cell r="A230">
            <v>69</v>
          </cell>
        </row>
        <row r="231">
          <cell r="A231">
            <v>70</v>
          </cell>
        </row>
        <row r="232">
          <cell r="A232">
            <v>70</v>
          </cell>
        </row>
        <row r="233">
          <cell r="A233">
            <v>71</v>
          </cell>
        </row>
        <row r="234">
          <cell r="A234">
            <v>72</v>
          </cell>
        </row>
        <row r="235">
          <cell r="A235">
            <v>73</v>
          </cell>
        </row>
        <row r="236">
          <cell r="A236">
            <v>74</v>
          </cell>
        </row>
        <row r="237">
          <cell r="A237">
            <v>75</v>
          </cell>
        </row>
        <row r="238">
          <cell r="A238">
            <v>75</v>
          </cell>
        </row>
        <row r="239">
          <cell r="A239">
            <v>77</v>
          </cell>
        </row>
        <row r="240">
          <cell r="A240">
            <v>77</v>
          </cell>
        </row>
        <row r="241">
          <cell r="A241">
            <v>77</v>
          </cell>
        </row>
        <row r="242">
          <cell r="A242">
            <v>77</v>
          </cell>
        </row>
        <row r="243">
          <cell r="A243">
            <v>78</v>
          </cell>
        </row>
        <row r="244">
          <cell r="A244">
            <v>78</v>
          </cell>
        </row>
        <row r="245">
          <cell r="A245">
            <v>78</v>
          </cell>
        </row>
        <row r="246">
          <cell r="A246">
            <v>78</v>
          </cell>
        </row>
        <row r="247">
          <cell r="A247">
            <v>78</v>
          </cell>
        </row>
        <row r="248">
          <cell r="A248">
            <v>78</v>
          </cell>
        </row>
        <row r="249">
          <cell r="A249">
            <v>78</v>
          </cell>
        </row>
        <row r="250">
          <cell r="A250">
            <v>79</v>
          </cell>
        </row>
        <row r="251">
          <cell r="A251">
            <v>80</v>
          </cell>
        </row>
        <row r="252">
          <cell r="A252">
            <v>81</v>
          </cell>
        </row>
        <row r="253">
          <cell r="A253">
            <v>82</v>
          </cell>
        </row>
        <row r="254">
          <cell r="A254">
            <v>82</v>
          </cell>
        </row>
        <row r="255">
          <cell r="A255">
            <v>83</v>
          </cell>
        </row>
        <row r="256">
          <cell r="A256">
            <v>84</v>
          </cell>
        </row>
        <row r="257">
          <cell r="A257">
            <v>85</v>
          </cell>
        </row>
        <row r="258">
          <cell r="A258">
            <v>86</v>
          </cell>
        </row>
        <row r="259">
          <cell r="A259">
            <v>87</v>
          </cell>
        </row>
        <row r="260">
          <cell r="A260">
            <v>88</v>
          </cell>
        </row>
        <row r="261">
          <cell r="A261">
            <v>89</v>
          </cell>
        </row>
        <row r="262">
          <cell r="A262">
            <v>90</v>
          </cell>
        </row>
        <row r="263">
          <cell r="A263">
            <v>90</v>
          </cell>
        </row>
        <row r="264">
          <cell r="A264">
            <v>91</v>
          </cell>
        </row>
        <row r="265">
          <cell r="A265">
            <v>92</v>
          </cell>
        </row>
        <row r="266">
          <cell r="A266">
            <v>93</v>
          </cell>
        </row>
        <row r="267">
          <cell r="A267">
            <v>93</v>
          </cell>
        </row>
        <row r="268">
          <cell r="A268">
            <v>93</v>
          </cell>
        </row>
        <row r="269">
          <cell r="A269">
            <v>93</v>
          </cell>
        </row>
        <row r="270">
          <cell r="A270">
            <v>93</v>
          </cell>
        </row>
        <row r="271">
          <cell r="A271">
            <v>94</v>
          </cell>
        </row>
        <row r="272">
          <cell r="A272">
            <v>95</v>
          </cell>
        </row>
        <row r="273">
          <cell r="A273">
            <v>96</v>
          </cell>
        </row>
        <row r="274">
          <cell r="A274">
            <v>97</v>
          </cell>
        </row>
        <row r="275">
          <cell r="A275">
            <v>97</v>
          </cell>
        </row>
        <row r="276">
          <cell r="A276">
            <v>98</v>
          </cell>
        </row>
        <row r="277">
          <cell r="A277">
            <v>99</v>
          </cell>
        </row>
        <row r="278">
          <cell r="A278">
            <v>100</v>
          </cell>
        </row>
        <row r="279">
          <cell r="A279">
            <v>101</v>
          </cell>
        </row>
        <row r="280">
          <cell r="A280">
            <v>102</v>
          </cell>
        </row>
        <row r="281">
          <cell r="A281">
            <v>103</v>
          </cell>
        </row>
        <row r="282">
          <cell r="A282">
            <v>103</v>
          </cell>
        </row>
        <row r="283">
          <cell r="A283">
            <v>103</v>
          </cell>
        </row>
        <row r="284">
          <cell r="A284">
            <v>103</v>
          </cell>
        </row>
        <row r="285">
          <cell r="A285">
            <v>103</v>
          </cell>
        </row>
        <row r="286">
          <cell r="A286">
            <v>103</v>
          </cell>
        </row>
        <row r="287">
          <cell r="A287">
            <v>103</v>
          </cell>
        </row>
        <row r="288">
          <cell r="A288">
            <v>104</v>
          </cell>
        </row>
        <row r="289">
          <cell r="A289">
            <v>105</v>
          </cell>
        </row>
        <row r="290">
          <cell r="A290">
            <v>106</v>
          </cell>
        </row>
        <row r="291">
          <cell r="A291">
            <v>106</v>
          </cell>
        </row>
        <row r="292">
          <cell r="A292">
            <v>107</v>
          </cell>
        </row>
        <row r="293">
          <cell r="A293">
            <v>108</v>
          </cell>
        </row>
        <row r="294">
          <cell r="A294">
            <v>109</v>
          </cell>
        </row>
        <row r="295">
          <cell r="A295">
            <v>110</v>
          </cell>
        </row>
        <row r="296">
          <cell r="A296">
            <v>110</v>
          </cell>
        </row>
        <row r="297">
          <cell r="A297">
            <v>110</v>
          </cell>
        </row>
        <row r="298">
          <cell r="A298">
            <v>110</v>
          </cell>
        </row>
        <row r="299">
          <cell r="A299">
            <v>110</v>
          </cell>
        </row>
        <row r="300">
          <cell r="A300">
            <v>110</v>
          </cell>
        </row>
        <row r="301">
          <cell r="A301">
            <v>111</v>
          </cell>
        </row>
        <row r="302">
          <cell r="A302">
            <v>112</v>
          </cell>
        </row>
        <row r="303">
          <cell r="A303">
            <v>113</v>
          </cell>
        </row>
        <row r="304">
          <cell r="A304">
            <v>114</v>
          </cell>
        </row>
        <row r="305">
          <cell r="A305">
            <v>114</v>
          </cell>
        </row>
        <row r="306">
          <cell r="A306">
            <v>115</v>
          </cell>
        </row>
        <row r="307">
          <cell r="A307">
            <v>115</v>
          </cell>
        </row>
        <row r="308">
          <cell r="A308">
            <v>115</v>
          </cell>
        </row>
        <row r="309">
          <cell r="A309">
            <v>115</v>
          </cell>
        </row>
        <row r="310">
          <cell r="A310">
            <v>115</v>
          </cell>
        </row>
        <row r="311">
          <cell r="A311">
            <v>115</v>
          </cell>
        </row>
        <row r="312">
          <cell r="A312">
            <v>116</v>
          </cell>
        </row>
        <row r="313">
          <cell r="A313">
            <v>116</v>
          </cell>
        </row>
        <row r="314">
          <cell r="A314">
            <v>116</v>
          </cell>
        </row>
        <row r="315">
          <cell r="A315">
            <v>116</v>
          </cell>
        </row>
        <row r="316">
          <cell r="A316">
            <v>116</v>
          </cell>
        </row>
        <row r="317">
          <cell r="A317">
            <v>116</v>
          </cell>
        </row>
        <row r="318">
          <cell r="A318">
            <v>116</v>
          </cell>
        </row>
        <row r="319">
          <cell r="A319">
            <v>117</v>
          </cell>
        </row>
        <row r="320">
          <cell r="A320">
            <v>117</v>
          </cell>
        </row>
        <row r="321">
          <cell r="A321">
            <v>117</v>
          </cell>
        </row>
        <row r="322">
          <cell r="A322">
            <v>117</v>
          </cell>
        </row>
        <row r="323">
          <cell r="A323">
            <v>117</v>
          </cell>
        </row>
        <row r="324">
          <cell r="A324">
            <v>118</v>
          </cell>
        </row>
        <row r="325">
          <cell r="A325">
            <v>119</v>
          </cell>
        </row>
        <row r="326">
          <cell r="A326">
            <v>119</v>
          </cell>
        </row>
        <row r="327">
          <cell r="A327">
            <v>119</v>
          </cell>
        </row>
        <row r="328">
          <cell r="A328">
            <v>119</v>
          </cell>
        </row>
        <row r="329">
          <cell r="A329">
            <v>119</v>
          </cell>
        </row>
        <row r="330">
          <cell r="A330">
            <v>121</v>
          </cell>
        </row>
        <row r="331">
          <cell r="A331">
            <v>122</v>
          </cell>
        </row>
        <row r="332">
          <cell r="A332">
            <v>123</v>
          </cell>
        </row>
        <row r="333">
          <cell r="A333">
            <v>124</v>
          </cell>
        </row>
        <row r="334">
          <cell r="A334">
            <v>124</v>
          </cell>
        </row>
        <row r="335">
          <cell r="A335">
            <v>126</v>
          </cell>
        </row>
        <row r="336">
          <cell r="A336">
            <v>126</v>
          </cell>
        </row>
        <row r="337">
          <cell r="A337">
            <v>126</v>
          </cell>
        </row>
        <row r="338">
          <cell r="A338">
            <v>126</v>
          </cell>
        </row>
        <row r="339">
          <cell r="A339">
            <v>126</v>
          </cell>
        </row>
        <row r="340">
          <cell r="A340">
            <v>126</v>
          </cell>
        </row>
        <row r="341">
          <cell r="A341">
            <v>127</v>
          </cell>
        </row>
        <row r="342">
          <cell r="A342">
            <v>127</v>
          </cell>
        </row>
        <row r="343">
          <cell r="A343">
            <v>127</v>
          </cell>
        </row>
        <row r="344">
          <cell r="A344">
            <v>127</v>
          </cell>
        </row>
        <row r="345">
          <cell r="A345">
            <v>127</v>
          </cell>
        </row>
        <row r="346">
          <cell r="A346">
            <v>127</v>
          </cell>
        </row>
        <row r="347">
          <cell r="A347">
            <v>127</v>
          </cell>
        </row>
        <row r="348">
          <cell r="A348">
            <v>127</v>
          </cell>
        </row>
        <row r="349">
          <cell r="A349">
            <v>127</v>
          </cell>
        </row>
        <row r="350">
          <cell r="A350">
            <v>128</v>
          </cell>
        </row>
        <row r="351">
          <cell r="A351">
            <v>128</v>
          </cell>
        </row>
        <row r="352">
          <cell r="A352">
            <v>128</v>
          </cell>
        </row>
        <row r="353">
          <cell r="A353">
            <v>128</v>
          </cell>
        </row>
        <row r="354">
          <cell r="A354">
            <v>130</v>
          </cell>
        </row>
        <row r="355">
          <cell r="A355">
            <v>131</v>
          </cell>
        </row>
        <row r="356">
          <cell r="A356">
            <v>132</v>
          </cell>
        </row>
        <row r="357">
          <cell r="A357">
            <v>133</v>
          </cell>
        </row>
        <row r="358">
          <cell r="A358">
            <v>133</v>
          </cell>
        </row>
        <row r="359">
          <cell r="A359">
            <v>134</v>
          </cell>
        </row>
        <row r="360">
          <cell r="A360">
            <v>134</v>
          </cell>
        </row>
        <row r="361">
          <cell r="A361">
            <v>135</v>
          </cell>
        </row>
        <row r="362">
          <cell r="A362">
            <v>136</v>
          </cell>
        </row>
        <row r="363">
          <cell r="A363">
            <v>136</v>
          </cell>
        </row>
        <row r="364">
          <cell r="A364">
            <v>136</v>
          </cell>
        </row>
        <row r="365">
          <cell r="A365">
            <v>136</v>
          </cell>
        </row>
        <row r="366">
          <cell r="A366">
            <v>136</v>
          </cell>
        </row>
        <row r="367">
          <cell r="A367">
            <v>136</v>
          </cell>
        </row>
        <row r="368">
          <cell r="A368">
            <v>136</v>
          </cell>
        </row>
        <row r="369">
          <cell r="A369">
            <v>136</v>
          </cell>
        </row>
        <row r="370">
          <cell r="A370">
            <v>136</v>
          </cell>
        </row>
        <row r="371">
          <cell r="A371">
            <v>137</v>
          </cell>
        </row>
        <row r="372">
          <cell r="A372">
            <v>137</v>
          </cell>
        </row>
        <row r="373">
          <cell r="A373">
            <v>138</v>
          </cell>
        </row>
        <row r="374">
          <cell r="A374">
            <v>138</v>
          </cell>
        </row>
        <row r="375">
          <cell r="A375">
            <v>138</v>
          </cell>
        </row>
        <row r="376">
          <cell r="A376">
            <v>139</v>
          </cell>
        </row>
        <row r="377">
          <cell r="A377">
            <v>140</v>
          </cell>
        </row>
        <row r="378">
          <cell r="A378">
            <v>141</v>
          </cell>
        </row>
        <row r="379">
          <cell r="A379">
            <v>142</v>
          </cell>
        </row>
        <row r="380">
          <cell r="A380">
            <v>143</v>
          </cell>
        </row>
        <row r="381">
          <cell r="A381">
            <v>143</v>
          </cell>
        </row>
        <row r="382">
          <cell r="A382">
            <v>144</v>
          </cell>
        </row>
        <row r="383">
          <cell r="A383">
            <v>146</v>
          </cell>
        </row>
        <row r="384">
          <cell r="A384">
            <v>147</v>
          </cell>
        </row>
        <row r="385">
          <cell r="A385">
            <v>148</v>
          </cell>
        </row>
        <row r="386">
          <cell r="A386">
            <v>149</v>
          </cell>
        </row>
        <row r="387">
          <cell r="A387">
            <v>150</v>
          </cell>
        </row>
        <row r="388">
          <cell r="A388">
            <v>150</v>
          </cell>
        </row>
        <row r="389">
          <cell r="A389">
            <v>151</v>
          </cell>
        </row>
        <row r="390">
          <cell r="A390">
            <v>151</v>
          </cell>
        </row>
        <row r="391">
          <cell r="A391">
            <v>152</v>
          </cell>
        </row>
        <row r="392">
          <cell r="A392">
            <v>152</v>
          </cell>
        </row>
        <row r="393">
          <cell r="A393">
            <v>152</v>
          </cell>
        </row>
        <row r="394">
          <cell r="A394">
            <v>152</v>
          </cell>
        </row>
        <row r="395">
          <cell r="A395">
            <v>152</v>
          </cell>
        </row>
        <row r="396">
          <cell r="A396">
            <v>153</v>
          </cell>
        </row>
        <row r="397">
          <cell r="A397">
            <v>154</v>
          </cell>
        </row>
        <row r="398">
          <cell r="A398">
            <v>155</v>
          </cell>
        </row>
        <row r="399">
          <cell r="A399">
            <v>156</v>
          </cell>
        </row>
        <row r="400">
          <cell r="A400">
            <v>158</v>
          </cell>
        </row>
        <row r="401">
          <cell r="A401">
            <v>158</v>
          </cell>
        </row>
        <row r="402">
          <cell r="A402">
            <v>159</v>
          </cell>
        </row>
        <row r="403">
          <cell r="A403">
            <v>159</v>
          </cell>
        </row>
        <row r="404">
          <cell r="A404">
            <v>159</v>
          </cell>
        </row>
        <row r="405">
          <cell r="A405">
            <v>160</v>
          </cell>
        </row>
        <row r="406">
          <cell r="A406">
            <v>160</v>
          </cell>
        </row>
        <row r="407">
          <cell r="A407">
            <v>160</v>
          </cell>
        </row>
        <row r="408">
          <cell r="A408">
            <v>161</v>
          </cell>
        </row>
        <row r="409">
          <cell r="A409">
            <v>162</v>
          </cell>
        </row>
        <row r="410">
          <cell r="A410">
            <v>162</v>
          </cell>
        </row>
        <row r="411">
          <cell r="A411">
            <v>162</v>
          </cell>
        </row>
        <row r="412">
          <cell r="A412">
            <v>162</v>
          </cell>
        </row>
        <row r="413">
          <cell r="A413">
            <v>162</v>
          </cell>
        </row>
        <row r="414">
          <cell r="A414">
            <v>162</v>
          </cell>
        </row>
        <row r="415">
          <cell r="A415">
            <v>162</v>
          </cell>
        </row>
        <row r="416">
          <cell r="A416">
            <v>162</v>
          </cell>
        </row>
        <row r="417">
          <cell r="A417">
            <v>162</v>
          </cell>
        </row>
        <row r="418">
          <cell r="A418">
            <v>162</v>
          </cell>
        </row>
        <row r="419">
          <cell r="A419">
            <v>162</v>
          </cell>
        </row>
        <row r="420">
          <cell r="A420">
            <v>163</v>
          </cell>
        </row>
        <row r="421">
          <cell r="A421">
            <v>164</v>
          </cell>
        </row>
        <row r="422">
          <cell r="A422">
            <v>165</v>
          </cell>
        </row>
        <row r="423">
          <cell r="A423">
            <v>166</v>
          </cell>
        </row>
        <row r="424">
          <cell r="A424">
            <v>166</v>
          </cell>
        </row>
        <row r="425">
          <cell r="A425">
            <v>166</v>
          </cell>
        </row>
        <row r="426">
          <cell r="A426">
            <v>167</v>
          </cell>
        </row>
        <row r="427">
          <cell r="A427">
            <v>168</v>
          </cell>
        </row>
        <row r="428">
          <cell r="A428">
            <v>169</v>
          </cell>
        </row>
        <row r="429">
          <cell r="A429">
            <v>169</v>
          </cell>
        </row>
        <row r="430">
          <cell r="A430">
            <v>169</v>
          </cell>
        </row>
        <row r="431">
          <cell r="A431">
            <v>169</v>
          </cell>
        </row>
        <row r="432">
          <cell r="A432">
            <v>169</v>
          </cell>
        </row>
        <row r="433">
          <cell r="A433">
            <v>169</v>
          </cell>
        </row>
        <row r="434">
          <cell r="A434">
            <v>169</v>
          </cell>
        </row>
        <row r="435">
          <cell r="A435">
            <v>169</v>
          </cell>
        </row>
        <row r="436">
          <cell r="A436">
            <v>169</v>
          </cell>
        </row>
        <row r="437">
          <cell r="A437">
            <v>169</v>
          </cell>
        </row>
        <row r="438">
          <cell r="A438">
            <v>169</v>
          </cell>
        </row>
        <row r="439">
          <cell r="A439">
            <v>169</v>
          </cell>
        </row>
        <row r="440">
          <cell r="A440">
            <v>170</v>
          </cell>
        </row>
        <row r="441">
          <cell r="A441">
            <v>170</v>
          </cell>
        </row>
        <row r="442">
          <cell r="A442">
            <v>170</v>
          </cell>
        </row>
        <row r="443">
          <cell r="A443">
            <v>171</v>
          </cell>
        </row>
        <row r="444">
          <cell r="A444">
            <v>172</v>
          </cell>
        </row>
        <row r="445">
          <cell r="A445">
            <v>173</v>
          </cell>
        </row>
        <row r="446">
          <cell r="A446">
            <v>173</v>
          </cell>
        </row>
        <row r="447">
          <cell r="A447">
            <v>173</v>
          </cell>
        </row>
        <row r="448">
          <cell r="A448">
            <v>173</v>
          </cell>
        </row>
        <row r="449">
          <cell r="A449">
            <v>173</v>
          </cell>
        </row>
        <row r="450">
          <cell r="A450">
            <v>173</v>
          </cell>
        </row>
        <row r="451">
          <cell r="A451">
            <v>173</v>
          </cell>
        </row>
        <row r="452">
          <cell r="A452">
            <v>174</v>
          </cell>
        </row>
        <row r="453">
          <cell r="A453">
            <v>174</v>
          </cell>
        </row>
        <row r="454">
          <cell r="A454">
            <v>174</v>
          </cell>
        </row>
        <row r="455">
          <cell r="A455">
            <v>175</v>
          </cell>
        </row>
        <row r="456">
          <cell r="A456">
            <v>175</v>
          </cell>
        </row>
        <row r="457">
          <cell r="A457">
            <v>175</v>
          </cell>
        </row>
        <row r="458">
          <cell r="A458">
            <v>176</v>
          </cell>
        </row>
        <row r="459">
          <cell r="A459">
            <v>176</v>
          </cell>
        </row>
        <row r="460">
          <cell r="A460">
            <v>177</v>
          </cell>
        </row>
        <row r="461">
          <cell r="A461">
            <v>177</v>
          </cell>
        </row>
        <row r="462">
          <cell r="A462">
            <v>178</v>
          </cell>
        </row>
        <row r="463">
          <cell r="A463">
            <v>179</v>
          </cell>
        </row>
        <row r="464">
          <cell r="A464">
            <v>180</v>
          </cell>
        </row>
        <row r="465">
          <cell r="A465">
            <v>180</v>
          </cell>
        </row>
        <row r="466">
          <cell r="A466">
            <v>180</v>
          </cell>
        </row>
        <row r="467">
          <cell r="A467">
            <v>181</v>
          </cell>
        </row>
        <row r="468">
          <cell r="A468">
            <v>181</v>
          </cell>
        </row>
        <row r="469">
          <cell r="A469">
            <v>181</v>
          </cell>
        </row>
        <row r="470">
          <cell r="A470">
            <v>181</v>
          </cell>
        </row>
        <row r="471">
          <cell r="A471">
            <v>182</v>
          </cell>
        </row>
        <row r="472">
          <cell r="A472">
            <v>183</v>
          </cell>
        </row>
        <row r="473">
          <cell r="A473">
            <v>184</v>
          </cell>
        </row>
        <row r="474">
          <cell r="A474">
            <v>184</v>
          </cell>
        </row>
        <row r="475">
          <cell r="A475">
            <v>184</v>
          </cell>
        </row>
        <row r="476">
          <cell r="A476">
            <v>184</v>
          </cell>
        </row>
        <row r="477">
          <cell r="A477">
            <v>184</v>
          </cell>
        </row>
        <row r="478">
          <cell r="A478">
            <v>184</v>
          </cell>
        </row>
        <row r="479">
          <cell r="A479">
            <v>184</v>
          </cell>
        </row>
        <row r="480">
          <cell r="A480">
            <v>185</v>
          </cell>
        </row>
        <row r="481">
          <cell r="A481">
            <v>186</v>
          </cell>
        </row>
        <row r="482">
          <cell r="A482">
            <v>186</v>
          </cell>
        </row>
        <row r="483">
          <cell r="A483">
            <v>187</v>
          </cell>
        </row>
        <row r="484">
          <cell r="A484">
            <v>188</v>
          </cell>
        </row>
        <row r="485">
          <cell r="A485">
            <v>189</v>
          </cell>
        </row>
        <row r="486">
          <cell r="A486">
            <v>190</v>
          </cell>
        </row>
        <row r="487">
          <cell r="A487">
            <v>190</v>
          </cell>
        </row>
        <row r="488">
          <cell r="A488">
            <v>191</v>
          </cell>
        </row>
        <row r="489">
          <cell r="A489">
            <v>191</v>
          </cell>
        </row>
        <row r="490">
          <cell r="A490">
            <v>191</v>
          </cell>
        </row>
        <row r="491">
          <cell r="A491">
            <v>191</v>
          </cell>
        </row>
        <row r="492">
          <cell r="A492">
            <v>191</v>
          </cell>
        </row>
        <row r="493">
          <cell r="A493">
            <v>192</v>
          </cell>
        </row>
        <row r="494">
          <cell r="A494">
            <v>193</v>
          </cell>
        </row>
        <row r="495">
          <cell r="A495">
            <v>193</v>
          </cell>
        </row>
        <row r="496">
          <cell r="A496">
            <v>193</v>
          </cell>
        </row>
        <row r="497">
          <cell r="A497">
            <v>194</v>
          </cell>
        </row>
        <row r="498">
          <cell r="A498">
            <v>194</v>
          </cell>
        </row>
        <row r="499">
          <cell r="A499">
            <v>194</v>
          </cell>
        </row>
        <row r="500">
          <cell r="A500">
            <v>195</v>
          </cell>
        </row>
        <row r="501">
          <cell r="A501">
            <v>195</v>
          </cell>
        </row>
        <row r="502">
          <cell r="A502">
            <v>196</v>
          </cell>
        </row>
        <row r="503">
          <cell r="A503">
            <v>196</v>
          </cell>
        </row>
        <row r="504">
          <cell r="A504">
            <v>197</v>
          </cell>
        </row>
        <row r="505">
          <cell r="A505">
            <v>198</v>
          </cell>
        </row>
        <row r="506">
          <cell r="A506">
            <v>198</v>
          </cell>
        </row>
        <row r="507">
          <cell r="A507">
            <v>198</v>
          </cell>
        </row>
        <row r="508">
          <cell r="A508">
            <v>199</v>
          </cell>
        </row>
        <row r="509">
          <cell r="A509">
            <v>200</v>
          </cell>
        </row>
        <row r="510">
          <cell r="A510">
            <v>201</v>
          </cell>
        </row>
        <row r="511">
          <cell r="A511">
            <v>202</v>
          </cell>
        </row>
        <row r="512">
          <cell r="A512">
            <v>203</v>
          </cell>
        </row>
        <row r="513">
          <cell r="A513">
            <v>204</v>
          </cell>
        </row>
        <row r="514">
          <cell r="A514">
            <v>205</v>
          </cell>
        </row>
        <row r="515">
          <cell r="A515">
            <v>206</v>
          </cell>
        </row>
        <row r="516">
          <cell r="A516">
            <v>206</v>
          </cell>
        </row>
        <row r="517">
          <cell r="A517">
            <v>207</v>
          </cell>
        </row>
        <row r="518">
          <cell r="A518">
            <v>207</v>
          </cell>
        </row>
        <row r="519">
          <cell r="A519">
            <v>207</v>
          </cell>
        </row>
        <row r="520">
          <cell r="A520">
            <v>207</v>
          </cell>
        </row>
        <row r="521">
          <cell r="A521">
            <v>207</v>
          </cell>
        </row>
        <row r="522">
          <cell r="A522">
            <v>208</v>
          </cell>
        </row>
        <row r="523">
          <cell r="A523">
            <v>208</v>
          </cell>
        </row>
        <row r="524">
          <cell r="A524">
            <v>209</v>
          </cell>
        </row>
        <row r="525">
          <cell r="A525">
            <v>209</v>
          </cell>
        </row>
        <row r="526">
          <cell r="A526">
            <v>209</v>
          </cell>
        </row>
        <row r="527">
          <cell r="A527">
            <v>209</v>
          </cell>
        </row>
        <row r="528">
          <cell r="A528">
            <v>209</v>
          </cell>
        </row>
        <row r="529">
          <cell r="A529">
            <v>209</v>
          </cell>
        </row>
        <row r="530">
          <cell r="A530">
            <v>209</v>
          </cell>
        </row>
        <row r="531">
          <cell r="A531">
            <v>209</v>
          </cell>
        </row>
        <row r="532">
          <cell r="A532">
            <v>209</v>
          </cell>
        </row>
        <row r="533">
          <cell r="A533">
            <v>209</v>
          </cell>
        </row>
        <row r="534">
          <cell r="A534">
            <v>210</v>
          </cell>
        </row>
        <row r="535">
          <cell r="A535">
            <v>210</v>
          </cell>
        </row>
        <row r="536">
          <cell r="A536">
            <v>210</v>
          </cell>
        </row>
        <row r="537">
          <cell r="A537">
            <v>210</v>
          </cell>
        </row>
        <row r="538">
          <cell r="A538">
            <v>210</v>
          </cell>
        </row>
        <row r="539">
          <cell r="A539">
            <v>210</v>
          </cell>
        </row>
        <row r="540">
          <cell r="A540">
            <v>210</v>
          </cell>
        </row>
        <row r="541">
          <cell r="A541">
            <v>210</v>
          </cell>
        </row>
        <row r="542">
          <cell r="A542">
            <v>210</v>
          </cell>
        </row>
        <row r="543">
          <cell r="A543">
            <v>210</v>
          </cell>
        </row>
        <row r="544">
          <cell r="A544">
            <v>210</v>
          </cell>
        </row>
        <row r="545">
          <cell r="A545">
            <v>210</v>
          </cell>
        </row>
        <row r="546">
          <cell r="A546">
            <v>210</v>
          </cell>
        </row>
        <row r="547">
          <cell r="A547">
            <v>210</v>
          </cell>
        </row>
        <row r="548">
          <cell r="A548">
            <v>211</v>
          </cell>
        </row>
        <row r="549">
          <cell r="A549">
            <v>211</v>
          </cell>
        </row>
        <row r="550">
          <cell r="A550">
            <v>212</v>
          </cell>
        </row>
        <row r="551">
          <cell r="A551">
            <v>212</v>
          </cell>
        </row>
        <row r="552">
          <cell r="A552">
            <v>213</v>
          </cell>
        </row>
        <row r="553">
          <cell r="A553">
            <v>214</v>
          </cell>
        </row>
        <row r="554">
          <cell r="A554">
            <v>215</v>
          </cell>
        </row>
        <row r="555">
          <cell r="A555">
            <v>215</v>
          </cell>
        </row>
        <row r="556">
          <cell r="A556">
            <v>216</v>
          </cell>
        </row>
        <row r="557">
          <cell r="A557">
            <v>217</v>
          </cell>
        </row>
        <row r="558">
          <cell r="A558">
            <v>218</v>
          </cell>
        </row>
        <row r="559">
          <cell r="A559">
            <v>219</v>
          </cell>
        </row>
        <row r="560">
          <cell r="A560">
            <v>220</v>
          </cell>
        </row>
        <row r="561">
          <cell r="A561">
            <v>220</v>
          </cell>
        </row>
        <row r="562">
          <cell r="A562">
            <v>220</v>
          </cell>
        </row>
        <row r="563">
          <cell r="A563">
            <v>220</v>
          </cell>
        </row>
        <row r="564">
          <cell r="A564">
            <v>220</v>
          </cell>
        </row>
        <row r="565">
          <cell r="A565">
            <v>220</v>
          </cell>
        </row>
        <row r="566">
          <cell r="A566">
            <v>220</v>
          </cell>
        </row>
        <row r="567">
          <cell r="A567">
            <v>220</v>
          </cell>
        </row>
        <row r="568">
          <cell r="A568">
            <v>220</v>
          </cell>
        </row>
        <row r="569">
          <cell r="A569">
            <v>220</v>
          </cell>
        </row>
        <row r="570">
          <cell r="A570">
            <v>221</v>
          </cell>
        </row>
        <row r="571">
          <cell r="A571">
            <v>221</v>
          </cell>
        </row>
        <row r="572">
          <cell r="A572">
            <v>221</v>
          </cell>
        </row>
        <row r="573">
          <cell r="A573">
            <v>221</v>
          </cell>
        </row>
        <row r="574">
          <cell r="A574">
            <v>221</v>
          </cell>
        </row>
        <row r="575">
          <cell r="A575">
            <v>221</v>
          </cell>
        </row>
        <row r="576">
          <cell r="A576">
            <v>221</v>
          </cell>
        </row>
        <row r="577">
          <cell r="A577">
            <v>221</v>
          </cell>
        </row>
        <row r="578">
          <cell r="A578">
            <v>221</v>
          </cell>
        </row>
        <row r="579">
          <cell r="A579">
            <v>221</v>
          </cell>
        </row>
        <row r="580">
          <cell r="A580">
            <v>222</v>
          </cell>
        </row>
        <row r="581">
          <cell r="A581">
            <v>223</v>
          </cell>
        </row>
        <row r="582">
          <cell r="A582">
            <v>224</v>
          </cell>
        </row>
        <row r="583">
          <cell r="A583">
            <v>225</v>
          </cell>
        </row>
        <row r="584">
          <cell r="A584">
            <v>226</v>
          </cell>
        </row>
        <row r="585">
          <cell r="A585">
            <v>227</v>
          </cell>
        </row>
        <row r="586">
          <cell r="A586">
            <v>228</v>
          </cell>
        </row>
        <row r="587">
          <cell r="A587">
            <v>229</v>
          </cell>
        </row>
        <row r="588">
          <cell r="A588">
            <v>230</v>
          </cell>
        </row>
        <row r="589">
          <cell r="A589">
            <v>230</v>
          </cell>
        </row>
        <row r="590">
          <cell r="A590">
            <v>230</v>
          </cell>
        </row>
        <row r="591">
          <cell r="A591">
            <v>230</v>
          </cell>
        </row>
        <row r="592">
          <cell r="A592">
            <v>231</v>
          </cell>
        </row>
        <row r="593">
          <cell r="A593">
            <v>231</v>
          </cell>
        </row>
        <row r="594">
          <cell r="A594">
            <v>231</v>
          </cell>
        </row>
        <row r="595">
          <cell r="A595">
            <v>231</v>
          </cell>
        </row>
        <row r="596">
          <cell r="A596">
            <v>232</v>
          </cell>
        </row>
        <row r="597">
          <cell r="A597">
            <v>233</v>
          </cell>
        </row>
        <row r="598">
          <cell r="A598">
            <v>234</v>
          </cell>
        </row>
        <row r="599">
          <cell r="A599">
            <v>235</v>
          </cell>
        </row>
        <row r="600">
          <cell r="A600">
            <v>235</v>
          </cell>
        </row>
        <row r="601">
          <cell r="A601">
            <v>236</v>
          </cell>
        </row>
        <row r="602">
          <cell r="A602">
            <v>237</v>
          </cell>
        </row>
        <row r="603">
          <cell r="A603">
            <v>238</v>
          </cell>
        </row>
        <row r="604">
          <cell r="A604">
            <v>239</v>
          </cell>
        </row>
        <row r="605">
          <cell r="A605">
            <v>239</v>
          </cell>
        </row>
        <row r="606">
          <cell r="A606">
            <v>239</v>
          </cell>
        </row>
        <row r="607">
          <cell r="A607">
            <v>239</v>
          </cell>
        </row>
        <row r="608">
          <cell r="A608">
            <v>239</v>
          </cell>
        </row>
        <row r="609">
          <cell r="A609">
            <v>241</v>
          </cell>
        </row>
        <row r="610">
          <cell r="A610">
            <v>241</v>
          </cell>
        </row>
        <row r="611">
          <cell r="A611">
            <v>241</v>
          </cell>
        </row>
        <row r="612">
          <cell r="A612">
            <v>241</v>
          </cell>
        </row>
        <row r="613">
          <cell r="A613">
            <v>242</v>
          </cell>
        </row>
        <row r="614">
          <cell r="A614">
            <v>242</v>
          </cell>
        </row>
        <row r="615">
          <cell r="A615">
            <v>242</v>
          </cell>
        </row>
        <row r="616">
          <cell r="A616">
            <v>242</v>
          </cell>
        </row>
        <row r="617">
          <cell r="A617">
            <v>242</v>
          </cell>
        </row>
        <row r="618">
          <cell r="A618">
            <v>242</v>
          </cell>
        </row>
        <row r="619">
          <cell r="A619">
            <v>242</v>
          </cell>
        </row>
        <row r="620">
          <cell r="A620">
            <v>242</v>
          </cell>
        </row>
        <row r="621">
          <cell r="A621">
            <v>242</v>
          </cell>
        </row>
        <row r="622">
          <cell r="A622">
            <v>242</v>
          </cell>
        </row>
        <row r="623">
          <cell r="A623">
            <v>242</v>
          </cell>
        </row>
        <row r="624">
          <cell r="A624">
            <v>242</v>
          </cell>
        </row>
        <row r="625">
          <cell r="A625">
            <v>243</v>
          </cell>
        </row>
        <row r="626">
          <cell r="A626">
            <v>244</v>
          </cell>
        </row>
        <row r="627">
          <cell r="A627">
            <v>245</v>
          </cell>
        </row>
        <row r="628">
          <cell r="A628">
            <v>245</v>
          </cell>
        </row>
        <row r="629">
          <cell r="A629">
            <v>245</v>
          </cell>
        </row>
        <row r="630">
          <cell r="A630">
            <v>246</v>
          </cell>
        </row>
        <row r="631">
          <cell r="A631">
            <v>246</v>
          </cell>
        </row>
        <row r="632">
          <cell r="A632">
            <v>246</v>
          </cell>
        </row>
        <row r="633">
          <cell r="A633">
            <v>246</v>
          </cell>
        </row>
        <row r="634">
          <cell r="A634">
            <v>246</v>
          </cell>
        </row>
        <row r="635">
          <cell r="A635">
            <v>246</v>
          </cell>
        </row>
        <row r="636">
          <cell r="A636">
            <v>246</v>
          </cell>
        </row>
        <row r="637">
          <cell r="A637">
            <v>246</v>
          </cell>
        </row>
        <row r="638">
          <cell r="A638">
            <v>247</v>
          </cell>
        </row>
        <row r="639">
          <cell r="A639">
            <v>248</v>
          </cell>
        </row>
        <row r="640">
          <cell r="A640">
            <v>248</v>
          </cell>
        </row>
        <row r="641">
          <cell r="A641">
            <v>250</v>
          </cell>
        </row>
        <row r="642">
          <cell r="A642">
            <v>251</v>
          </cell>
        </row>
        <row r="643">
          <cell r="A643">
            <v>252</v>
          </cell>
        </row>
        <row r="644">
          <cell r="A644">
            <v>253</v>
          </cell>
        </row>
        <row r="645">
          <cell r="A645">
            <v>254</v>
          </cell>
        </row>
        <row r="646">
          <cell r="A646">
            <v>254</v>
          </cell>
        </row>
        <row r="647">
          <cell r="A647">
            <v>255</v>
          </cell>
        </row>
        <row r="648">
          <cell r="A648">
            <v>257</v>
          </cell>
        </row>
        <row r="649">
          <cell r="A649">
            <v>257</v>
          </cell>
        </row>
        <row r="650">
          <cell r="A650">
            <v>258</v>
          </cell>
        </row>
        <row r="651">
          <cell r="A651">
            <v>258</v>
          </cell>
        </row>
        <row r="652">
          <cell r="A652">
            <v>259</v>
          </cell>
        </row>
        <row r="653">
          <cell r="A653">
            <v>260</v>
          </cell>
        </row>
        <row r="654">
          <cell r="A654">
            <v>260</v>
          </cell>
        </row>
        <row r="655">
          <cell r="A655">
            <v>260</v>
          </cell>
        </row>
        <row r="656">
          <cell r="A656">
            <v>261</v>
          </cell>
        </row>
        <row r="657">
          <cell r="A657">
            <v>261</v>
          </cell>
        </row>
        <row r="658">
          <cell r="A658">
            <v>262</v>
          </cell>
        </row>
        <row r="659">
          <cell r="A659">
            <v>262</v>
          </cell>
        </row>
        <row r="660">
          <cell r="A660">
            <v>263</v>
          </cell>
        </row>
        <row r="661">
          <cell r="A661">
            <v>265</v>
          </cell>
        </row>
        <row r="662">
          <cell r="A662">
            <v>265</v>
          </cell>
        </row>
        <row r="663">
          <cell r="A663">
            <v>265</v>
          </cell>
        </row>
        <row r="664">
          <cell r="A664">
            <v>265</v>
          </cell>
        </row>
        <row r="665">
          <cell r="A665">
            <v>265</v>
          </cell>
        </row>
        <row r="666">
          <cell r="A666">
            <v>265</v>
          </cell>
        </row>
        <row r="667">
          <cell r="A667">
            <v>265</v>
          </cell>
        </row>
        <row r="668">
          <cell r="A668">
            <v>265</v>
          </cell>
        </row>
        <row r="669">
          <cell r="A669">
            <v>265</v>
          </cell>
        </row>
        <row r="670">
          <cell r="A670">
            <v>265</v>
          </cell>
        </row>
        <row r="671">
          <cell r="A671">
            <v>265</v>
          </cell>
        </row>
        <row r="672">
          <cell r="A672">
            <v>265</v>
          </cell>
        </row>
        <row r="673">
          <cell r="A673">
            <v>265</v>
          </cell>
        </row>
        <row r="674">
          <cell r="A674">
            <v>265</v>
          </cell>
        </row>
        <row r="675">
          <cell r="A675">
            <v>266</v>
          </cell>
        </row>
        <row r="676">
          <cell r="A676">
            <v>267</v>
          </cell>
        </row>
        <row r="677">
          <cell r="A677">
            <v>268</v>
          </cell>
        </row>
        <row r="678">
          <cell r="A678">
            <v>269</v>
          </cell>
        </row>
        <row r="679">
          <cell r="A679">
            <v>269</v>
          </cell>
        </row>
        <row r="680">
          <cell r="A680">
            <v>269</v>
          </cell>
        </row>
        <row r="681">
          <cell r="A681">
            <v>269</v>
          </cell>
        </row>
        <row r="682">
          <cell r="A682">
            <v>269</v>
          </cell>
        </row>
        <row r="683">
          <cell r="A683">
            <v>270</v>
          </cell>
        </row>
        <row r="684">
          <cell r="A684">
            <v>270</v>
          </cell>
        </row>
        <row r="685">
          <cell r="A685">
            <v>271</v>
          </cell>
        </row>
        <row r="686">
          <cell r="A686">
            <v>272</v>
          </cell>
        </row>
        <row r="687">
          <cell r="A687">
            <v>273</v>
          </cell>
        </row>
        <row r="688">
          <cell r="A688">
            <v>274</v>
          </cell>
        </row>
        <row r="689">
          <cell r="A689">
            <v>274</v>
          </cell>
        </row>
        <row r="690">
          <cell r="A690">
            <v>275</v>
          </cell>
        </row>
        <row r="691">
          <cell r="A691">
            <v>276</v>
          </cell>
        </row>
        <row r="692">
          <cell r="A692">
            <v>277</v>
          </cell>
        </row>
        <row r="693">
          <cell r="A693">
            <v>278</v>
          </cell>
        </row>
        <row r="694">
          <cell r="A694">
            <v>279</v>
          </cell>
        </row>
        <row r="695">
          <cell r="A695">
            <v>280</v>
          </cell>
        </row>
        <row r="696">
          <cell r="A696">
            <v>281</v>
          </cell>
        </row>
        <row r="697">
          <cell r="A697">
            <v>281</v>
          </cell>
        </row>
        <row r="698">
          <cell r="A698">
            <v>281</v>
          </cell>
        </row>
        <row r="699">
          <cell r="A699">
            <v>281</v>
          </cell>
        </row>
        <row r="700">
          <cell r="A700">
            <v>281</v>
          </cell>
        </row>
        <row r="701">
          <cell r="A701">
            <v>281</v>
          </cell>
        </row>
        <row r="702">
          <cell r="A702">
            <v>281</v>
          </cell>
        </row>
        <row r="703">
          <cell r="A703">
            <v>281</v>
          </cell>
        </row>
        <row r="704">
          <cell r="A704">
            <v>281</v>
          </cell>
        </row>
        <row r="705">
          <cell r="A705">
            <v>281</v>
          </cell>
        </row>
        <row r="706">
          <cell r="A706">
            <v>281</v>
          </cell>
        </row>
        <row r="707">
          <cell r="A707">
            <v>281</v>
          </cell>
        </row>
        <row r="708">
          <cell r="A708">
            <v>281</v>
          </cell>
        </row>
        <row r="709">
          <cell r="A709">
            <v>281</v>
          </cell>
        </row>
        <row r="710">
          <cell r="A710">
            <v>282</v>
          </cell>
        </row>
        <row r="711">
          <cell r="A711">
            <v>282</v>
          </cell>
        </row>
        <row r="712">
          <cell r="A712">
            <v>282</v>
          </cell>
        </row>
        <row r="713">
          <cell r="A713">
            <v>283</v>
          </cell>
        </row>
        <row r="714">
          <cell r="A714">
            <v>283</v>
          </cell>
        </row>
        <row r="715">
          <cell r="A715">
            <v>283</v>
          </cell>
        </row>
        <row r="716">
          <cell r="A716">
            <v>283</v>
          </cell>
        </row>
        <row r="717">
          <cell r="A717">
            <v>283</v>
          </cell>
        </row>
        <row r="718">
          <cell r="A718">
            <v>283</v>
          </cell>
        </row>
        <row r="719">
          <cell r="A719">
            <v>283</v>
          </cell>
        </row>
        <row r="720">
          <cell r="A720">
            <v>283</v>
          </cell>
        </row>
        <row r="721">
          <cell r="A721">
            <v>283</v>
          </cell>
        </row>
        <row r="722">
          <cell r="A722">
            <v>283</v>
          </cell>
        </row>
        <row r="723">
          <cell r="A723">
            <v>283</v>
          </cell>
        </row>
        <row r="724">
          <cell r="A724">
            <v>283</v>
          </cell>
        </row>
        <row r="725">
          <cell r="A725">
            <v>283</v>
          </cell>
        </row>
        <row r="726">
          <cell r="A726">
            <v>283</v>
          </cell>
        </row>
        <row r="727">
          <cell r="A727">
            <v>283</v>
          </cell>
        </row>
        <row r="728">
          <cell r="A728">
            <v>284</v>
          </cell>
        </row>
        <row r="729">
          <cell r="A729">
            <v>286</v>
          </cell>
        </row>
        <row r="730">
          <cell r="A730">
            <v>286</v>
          </cell>
        </row>
        <row r="731">
          <cell r="A731">
            <v>286</v>
          </cell>
        </row>
        <row r="732">
          <cell r="A732">
            <v>286</v>
          </cell>
        </row>
        <row r="733">
          <cell r="A733">
            <v>287</v>
          </cell>
        </row>
        <row r="734">
          <cell r="A734">
            <v>288</v>
          </cell>
        </row>
        <row r="735">
          <cell r="A735">
            <v>288</v>
          </cell>
        </row>
        <row r="736">
          <cell r="A736">
            <v>288</v>
          </cell>
        </row>
        <row r="737">
          <cell r="A737">
            <v>288</v>
          </cell>
        </row>
        <row r="738">
          <cell r="A738">
            <v>289</v>
          </cell>
        </row>
        <row r="739">
          <cell r="A739">
            <v>290</v>
          </cell>
        </row>
        <row r="740">
          <cell r="A740">
            <v>291</v>
          </cell>
        </row>
        <row r="741">
          <cell r="A741">
            <v>292</v>
          </cell>
        </row>
        <row r="742">
          <cell r="A742">
            <v>292</v>
          </cell>
        </row>
        <row r="743">
          <cell r="A743">
            <v>293</v>
          </cell>
        </row>
        <row r="744">
          <cell r="A744">
            <v>293</v>
          </cell>
        </row>
        <row r="745">
          <cell r="A745">
            <v>294</v>
          </cell>
        </row>
        <row r="746">
          <cell r="A746">
            <v>295</v>
          </cell>
        </row>
        <row r="747">
          <cell r="A747">
            <v>295</v>
          </cell>
        </row>
        <row r="748">
          <cell r="A748">
            <v>296</v>
          </cell>
        </row>
        <row r="749">
          <cell r="A749">
            <v>297</v>
          </cell>
        </row>
        <row r="750">
          <cell r="A750">
            <v>297</v>
          </cell>
        </row>
        <row r="751">
          <cell r="A751">
            <v>297</v>
          </cell>
        </row>
        <row r="752">
          <cell r="A752">
            <v>298</v>
          </cell>
        </row>
        <row r="753">
          <cell r="A753">
            <v>298</v>
          </cell>
        </row>
        <row r="754">
          <cell r="A754">
            <v>298</v>
          </cell>
        </row>
        <row r="755">
          <cell r="A755">
            <v>299</v>
          </cell>
        </row>
        <row r="756">
          <cell r="A756">
            <v>300</v>
          </cell>
        </row>
        <row r="757">
          <cell r="A757">
            <v>301</v>
          </cell>
        </row>
        <row r="758">
          <cell r="A758">
            <v>302</v>
          </cell>
        </row>
        <row r="759">
          <cell r="A759">
            <v>302</v>
          </cell>
        </row>
        <row r="760">
          <cell r="A760">
            <v>303</v>
          </cell>
        </row>
        <row r="761">
          <cell r="A761">
            <v>304</v>
          </cell>
        </row>
        <row r="762">
          <cell r="A762">
            <v>304</v>
          </cell>
        </row>
        <row r="763">
          <cell r="A763">
            <v>305</v>
          </cell>
        </row>
        <row r="764">
          <cell r="A764">
            <v>305</v>
          </cell>
        </row>
        <row r="765">
          <cell r="A765">
            <v>306</v>
          </cell>
        </row>
        <row r="766">
          <cell r="A766">
            <v>306</v>
          </cell>
        </row>
        <row r="767">
          <cell r="A767">
            <v>306</v>
          </cell>
        </row>
        <row r="768">
          <cell r="A768">
            <v>306</v>
          </cell>
        </row>
        <row r="769">
          <cell r="A769">
            <v>306</v>
          </cell>
        </row>
        <row r="770">
          <cell r="A770">
            <v>307</v>
          </cell>
        </row>
        <row r="771">
          <cell r="A771">
            <v>309</v>
          </cell>
        </row>
        <row r="772">
          <cell r="A772">
            <v>309</v>
          </cell>
        </row>
        <row r="773">
          <cell r="A773">
            <v>310</v>
          </cell>
        </row>
        <row r="774">
          <cell r="A774">
            <v>311</v>
          </cell>
        </row>
        <row r="775">
          <cell r="A775">
            <v>312</v>
          </cell>
        </row>
        <row r="776">
          <cell r="A776">
            <v>312</v>
          </cell>
        </row>
        <row r="777">
          <cell r="A777">
            <v>314</v>
          </cell>
        </row>
        <row r="778">
          <cell r="A778">
            <v>315</v>
          </cell>
        </row>
        <row r="779">
          <cell r="A779">
            <v>315</v>
          </cell>
        </row>
        <row r="780">
          <cell r="A780">
            <v>315</v>
          </cell>
        </row>
        <row r="781">
          <cell r="A781">
            <v>316</v>
          </cell>
        </row>
        <row r="782">
          <cell r="A782">
            <v>317</v>
          </cell>
        </row>
        <row r="783">
          <cell r="A783">
            <v>317</v>
          </cell>
        </row>
        <row r="784">
          <cell r="A784">
            <v>318</v>
          </cell>
        </row>
        <row r="785">
          <cell r="A785">
            <v>318</v>
          </cell>
        </row>
        <row r="786">
          <cell r="A786">
            <v>318</v>
          </cell>
        </row>
        <row r="787">
          <cell r="A787">
            <v>318</v>
          </cell>
        </row>
        <row r="788">
          <cell r="A788">
            <v>318</v>
          </cell>
        </row>
        <row r="789">
          <cell r="A789">
            <v>318</v>
          </cell>
        </row>
        <row r="790">
          <cell r="A790">
            <v>318</v>
          </cell>
        </row>
        <row r="791">
          <cell r="A791">
            <v>319</v>
          </cell>
        </row>
        <row r="792">
          <cell r="A792">
            <v>319</v>
          </cell>
        </row>
        <row r="793">
          <cell r="A793">
            <v>319</v>
          </cell>
        </row>
        <row r="794">
          <cell r="A794">
            <v>319</v>
          </cell>
        </row>
        <row r="795">
          <cell r="A795">
            <v>319</v>
          </cell>
        </row>
        <row r="796">
          <cell r="A796">
            <v>319</v>
          </cell>
        </row>
        <row r="797">
          <cell r="A797">
            <v>319</v>
          </cell>
        </row>
        <row r="798">
          <cell r="A798">
            <v>321</v>
          </cell>
        </row>
        <row r="799">
          <cell r="A799">
            <v>321</v>
          </cell>
        </row>
        <row r="800">
          <cell r="A800">
            <v>321</v>
          </cell>
        </row>
        <row r="801">
          <cell r="A801">
            <v>321</v>
          </cell>
        </row>
        <row r="802">
          <cell r="A802">
            <v>321</v>
          </cell>
        </row>
        <row r="803">
          <cell r="A803">
            <v>321</v>
          </cell>
        </row>
        <row r="804">
          <cell r="A804">
            <v>321</v>
          </cell>
        </row>
        <row r="805">
          <cell r="A805">
            <v>321</v>
          </cell>
        </row>
        <row r="806">
          <cell r="A806">
            <v>321</v>
          </cell>
        </row>
        <row r="807">
          <cell r="A807">
            <v>321</v>
          </cell>
        </row>
        <row r="808">
          <cell r="A808">
            <v>322</v>
          </cell>
        </row>
        <row r="809">
          <cell r="A809">
            <v>323</v>
          </cell>
        </row>
        <row r="810">
          <cell r="A810">
            <v>324</v>
          </cell>
        </row>
        <row r="811">
          <cell r="A811">
            <v>325</v>
          </cell>
        </row>
        <row r="812">
          <cell r="A812">
            <v>326</v>
          </cell>
        </row>
        <row r="813">
          <cell r="A813">
            <v>327</v>
          </cell>
        </row>
        <row r="814">
          <cell r="A814">
            <v>328</v>
          </cell>
        </row>
        <row r="815">
          <cell r="A815">
            <v>328</v>
          </cell>
        </row>
        <row r="816">
          <cell r="A816">
            <v>329</v>
          </cell>
        </row>
        <row r="817">
          <cell r="A817">
            <v>330</v>
          </cell>
        </row>
        <row r="818">
          <cell r="A818">
            <v>331</v>
          </cell>
        </row>
        <row r="819">
          <cell r="A819">
            <v>332</v>
          </cell>
        </row>
        <row r="820">
          <cell r="A820">
            <v>332</v>
          </cell>
        </row>
        <row r="821">
          <cell r="A821">
            <v>332</v>
          </cell>
        </row>
        <row r="822">
          <cell r="A822">
            <v>333</v>
          </cell>
        </row>
        <row r="823">
          <cell r="A823">
            <v>333</v>
          </cell>
        </row>
        <row r="824">
          <cell r="A824">
            <v>333</v>
          </cell>
        </row>
        <row r="825">
          <cell r="A825">
            <v>333</v>
          </cell>
        </row>
        <row r="826">
          <cell r="A826">
            <v>334</v>
          </cell>
        </row>
        <row r="827">
          <cell r="A827">
            <v>334</v>
          </cell>
        </row>
        <row r="828">
          <cell r="A828">
            <v>334</v>
          </cell>
        </row>
        <row r="829">
          <cell r="A829">
            <v>335</v>
          </cell>
        </row>
        <row r="830">
          <cell r="A830">
            <v>336</v>
          </cell>
        </row>
        <row r="831">
          <cell r="A831">
            <v>336</v>
          </cell>
        </row>
        <row r="832">
          <cell r="A832">
            <v>336</v>
          </cell>
        </row>
        <row r="833">
          <cell r="A833">
            <v>337</v>
          </cell>
        </row>
        <row r="834">
          <cell r="A834">
            <v>338</v>
          </cell>
        </row>
        <row r="835">
          <cell r="A835">
            <v>339</v>
          </cell>
        </row>
        <row r="836">
          <cell r="A836">
            <v>339</v>
          </cell>
        </row>
        <row r="837">
          <cell r="A837">
            <v>339</v>
          </cell>
        </row>
        <row r="838">
          <cell r="A838">
            <v>339</v>
          </cell>
        </row>
        <row r="839">
          <cell r="A839">
            <v>339</v>
          </cell>
        </row>
        <row r="840">
          <cell r="A840">
            <v>340</v>
          </cell>
        </row>
        <row r="841">
          <cell r="A841">
            <v>341</v>
          </cell>
        </row>
        <row r="842">
          <cell r="A842">
            <v>341</v>
          </cell>
        </row>
        <row r="843">
          <cell r="A843">
            <v>341</v>
          </cell>
        </row>
        <row r="844">
          <cell r="A844">
            <v>342</v>
          </cell>
        </row>
        <row r="845">
          <cell r="A845">
            <v>343</v>
          </cell>
        </row>
        <row r="846">
          <cell r="A846">
            <v>344</v>
          </cell>
        </row>
        <row r="847">
          <cell r="A847">
            <v>345</v>
          </cell>
        </row>
        <row r="848">
          <cell r="A848">
            <v>346</v>
          </cell>
        </row>
        <row r="849">
          <cell r="A849">
            <v>346</v>
          </cell>
        </row>
        <row r="850">
          <cell r="A850">
            <v>346</v>
          </cell>
        </row>
        <row r="851">
          <cell r="A851">
            <v>346</v>
          </cell>
        </row>
        <row r="852">
          <cell r="A852">
            <v>346</v>
          </cell>
        </row>
        <row r="853">
          <cell r="A853">
            <v>346</v>
          </cell>
        </row>
        <row r="854">
          <cell r="A854">
            <v>346</v>
          </cell>
        </row>
        <row r="855">
          <cell r="A855">
            <v>346</v>
          </cell>
        </row>
        <row r="856">
          <cell r="A856">
            <v>346</v>
          </cell>
        </row>
        <row r="857">
          <cell r="A857">
            <v>347</v>
          </cell>
        </row>
        <row r="858">
          <cell r="A858">
            <v>348</v>
          </cell>
        </row>
        <row r="859">
          <cell r="A859">
            <v>349</v>
          </cell>
        </row>
        <row r="860">
          <cell r="A860">
            <v>349</v>
          </cell>
        </row>
        <row r="861">
          <cell r="A861">
            <v>350</v>
          </cell>
        </row>
        <row r="862">
          <cell r="A862">
            <v>350</v>
          </cell>
        </row>
        <row r="863">
          <cell r="A863">
            <v>350</v>
          </cell>
        </row>
        <row r="864">
          <cell r="A864">
            <v>351</v>
          </cell>
        </row>
        <row r="865">
          <cell r="A865">
            <v>351</v>
          </cell>
        </row>
        <row r="866">
          <cell r="A866">
            <v>351</v>
          </cell>
        </row>
        <row r="867">
          <cell r="A867">
            <v>352</v>
          </cell>
        </row>
        <row r="868">
          <cell r="A868">
            <v>353</v>
          </cell>
        </row>
        <row r="869">
          <cell r="A869">
            <v>354</v>
          </cell>
        </row>
        <row r="870">
          <cell r="A870">
            <v>354</v>
          </cell>
        </row>
        <row r="871">
          <cell r="A871">
            <v>355</v>
          </cell>
        </row>
        <row r="872">
          <cell r="A872">
            <v>356</v>
          </cell>
        </row>
        <row r="873">
          <cell r="A873">
            <v>356</v>
          </cell>
        </row>
        <row r="874">
          <cell r="A874">
            <v>356</v>
          </cell>
        </row>
        <row r="875">
          <cell r="A875">
            <v>357</v>
          </cell>
        </row>
        <row r="876">
          <cell r="A876">
            <v>357</v>
          </cell>
        </row>
        <row r="877">
          <cell r="A877">
            <v>357</v>
          </cell>
        </row>
        <row r="878">
          <cell r="A878">
            <v>357</v>
          </cell>
        </row>
        <row r="879">
          <cell r="A879">
            <v>358</v>
          </cell>
        </row>
        <row r="880">
          <cell r="A880">
            <v>358</v>
          </cell>
        </row>
        <row r="881">
          <cell r="A881">
            <v>358</v>
          </cell>
        </row>
        <row r="882">
          <cell r="A882">
            <v>359</v>
          </cell>
        </row>
        <row r="883">
          <cell r="A883">
            <v>360</v>
          </cell>
        </row>
        <row r="884">
          <cell r="A884">
            <v>360</v>
          </cell>
        </row>
        <row r="885">
          <cell r="A885">
            <v>360</v>
          </cell>
        </row>
        <row r="886">
          <cell r="A886">
            <v>360</v>
          </cell>
        </row>
        <row r="887">
          <cell r="A887">
            <v>360</v>
          </cell>
        </row>
        <row r="888">
          <cell r="A888">
            <v>360</v>
          </cell>
        </row>
        <row r="889">
          <cell r="A889">
            <v>360</v>
          </cell>
        </row>
        <row r="890">
          <cell r="A890">
            <v>360</v>
          </cell>
        </row>
        <row r="891">
          <cell r="A891">
            <v>361</v>
          </cell>
        </row>
        <row r="892">
          <cell r="A892">
            <v>361</v>
          </cell>
        </row>
        <row r="893">
          <cell r="A893">
            <v>361</v>
          </cell>
        </row>
        <row r="894">
          <cell r="A894">
            <v>361</v>
          </cell>
        </row>
        <row r="895">
          <cell r="A895">
            <v>362</v>
          </cell>
        </row>
        <row r="896">
          <cell r="A896">
            <v>363</v>
          </cell>
        </row>
        <row r="897">
          <cell r="A897">
            <v>364</v>
          </cell>
        </row>
        <row r="898">
          <cell r="A898">
            <v>365</v>
          </cell>
        </row>
        <row r="899">
          <cell r="A899">
            <v>367</v>
          </cell>
        </row>
        <row r="900">
          <cell r="A900">
            <v>368</v>
          </cell>
        </row>
        <row r="901">
          <cell r="A901">
            <v>368</v>
          </cell>
        </row>
        <row r="902">
          <cell r="A902">
            <v>369</v>
          </cell>
        </row>
        <row r="903">
          <cell r="A903">
            <v>370</v>
          </cell>
        </row>
        <row r="904">
          <cell r="A904">
            <v>370</v>
          </cell>
        </row>
        <row r="905">
          <cell r="A905">
            <v>371</v>
          </cell>
        </row>
        <row r="906">
          <cell r="A906">
            <v>372</v>
          </cell>
        </row>
        <row r="907">
          <cell r="A907">
            <v>373</v>
          </cell>
        </row>
        <row r="908">
          <cell r="A908">
            <v>374</v>
          </cell>
        </row>
        <row r="909">
          <cell r="A909">
            <v>375</v>
          </cell>
        </row>
        <row r="910">
          <cell r="A910">
            <v>376</v>
          </cell>
        </row>
        <row r="911">
          <cell r="A911">
            <v>377</v>
          </cell>
        </row>
        <row r="912">
          <cell r="A912">
            <v>378</v>
          </cell>
        </row>
        <row r="913">
          <cell r="A913">
            <v>379</v>
          </cell>
        </row>
        <row r="914">
          <cell r="A914">
            <v>380</v>
          </cell>
        </row>
        <row r="915">
          <cell r="A915">
            <v>381</v>
          </cell>
        </row>
        <row r="916">
          <cell r="A916">
            <v>381</v>
          </cell>
        </row>
        <row r="917">
          <cell r="A917">
            <v>381</v>
          </cell>
        </row>
        <row r="918">
          <cell r="A918">
            <v>382</v>
          </cell>
        </row>
        <row r="919">
          <cell r="A919">
            <v>383</v>
          </cell>
        </row>
        <row r="920">
          <cell r="A920">
            <v>383</v>
          </cell>
        </row>
        <row r="921">
          <cell r="A921">
            <v>384</v>
          </cell>
        </row>
        <row r="922">
          <cell r="A922">
            <v>385</v>
          </cell>
        </row>
        <row r="923">
          <cell r="A923">
            <v>386</v>
          </cell>
        </row>
        <row r="924">
          <cell r="A924">
            <v>387</v>
          </cell>
        </row>
        <row r="925">
          <cell r="A925">
            <v>388</v>
          </cell>
        </row>
        <row r="926">
          <cell r="A926">
            <v>388</v>
          </cell>
        </row>
        <row r="927">
          <cell r="A927">
            <v>389</v>
          </cell>
        </row>
        <row r="928">
          <cell r="A928">
            <v>390</v>
          </cell>
        </row>
        <row r="929">
          <cell r="A929">
            <v>391</v>
          </cell>
        </row>
        <row r="930">
          <cell r="A930">
            <v>392</v>
          </cell>
        </row>
        <row r="931">
          <cell r="A931">
            <v>393</v>
          </cell>
        </row>
        <row r="932">
          <cell r="A932">
            <v>393</v>
          </cell>
        </row>
        <row r="933">
          <cell r="A933">
            <v>393</v>
          </cell>
        </row>
        <row r="934">
          <cell r="A934">
            <v>393</v>
          </cell>
        </row>
        <row r="935">
          <cell r="A935">
            <v>393</v>
          </cell>
        </row>
        <row r="936">
          <cell r="A936">
            <v>393</v>
          </cell>
        </row>
        <row r="937">
          <cell r="A937">
            <v>394</v>
          </cell>
        </row>
        <row r="938">
          <cell r="A938">
            <v>394</v>
          </cell>
        </row>
        <row r="939">
          <cell r="A939">
            <v>395</v>
          </cell>
        </row>
        <row r="940">
          <cell r="A940">
            <v>395</v>
          </cell>
        </row>
        <row r="941">
          <cell r="A941">
            <v>395</v>
          </cell>
        </row>
        <row r="942">
          <cell r="A942">
            <v>396</v>
          </cell>
        </row>
        <row r="943">
          <cell r="A943">
            <v>396</v>
          </cell>
        </row>
        <row r="944">
          <cell r="A944">
            <v>396</v>
          </cell>
        </row>
        <row r="945">
          <cell r="A945">
            <v>396</v>
          </cell>
        </row>
        <row r="946">
          <cell r="A946">
            <v>396</v>
          </cell>
        </row>
        <row r="947">
          <cell r="A947">
            <v>397</v>
          </cell>
        </row>
        <row r="948">
          <cell r="A948">
            <v>398</v>
          </cell>
        </row>
        <row r="949">
          <cell r="A949">
            <v>398</v>
          </cell>
        </row>
        <row r="950">
          <cell r="A950">
            <v>398</v>
          </cell>
        </row>
        <row r="951">
          <cell r="A951">
            <v>399</v>
          </cell>
        </row>
        <row r="952">
          <cell r="A952">
            <v>399</v>
          </cell>
        </row>
        <row r="953">
          <cell r="A953">
            <v>399</v>
          </cell>
        </row>
        <row r="954">
          <cell r="A954">
            <v>399</v>
          </cell>
        </row>
        <row r="955">
          <cell r="A955">
            <v>400</v>
          </cell>
        </row>
        <row r="956">
          <cell r="A956">
            <v>400</v>
          </cell>
        </row>
        <row r="957">
          <cell r="A957">
            <v>400</v>
          </cell>
        </row>
        <row r="958">
          <cell r="A958">
            <v>401</v>
          </cell>
        </row>
        <row r="959">
          <cell r="A959">
            <v>401</v>
          </cell>
        </row>
        <row r="960">
          <cell r="A960">
            <v>402</v>
          </cell>
        </row>
        <row r="961">
          <cell r="A961">
            <v>402</v>
          </cell>
        </row>
        <row r="962">
          <cell r="A962">
            <v>403</v>
          </cell>
        </row>
        <row r="963">
          <cell r="A963">
            <v>404</v>
          </cell>
        </row>
        <row r="964">
          <cell r="A964">
            <v>404</v>
          </cell>
        </row>
        <row r="965">
          <cell r="A965">
            <v>404</v>
          </cell>
        </row>
        <row r="966">
          <cell r="A966">
            <v>405</v>
          </cell>
        </row>
        <row r="967">
          <cell r="A967">
            <v>406</v>
          </cell>
        </row>
        <row r="968">
          <cell r="A968">
            <v>407</v>
          </cell>
        </row>
        <row r="969">
          <cell r="A969">
            <v>408</v>
          </cell>
        </row>
        <row r="970">
          <cell r="A970">
            <v>408</v>
          </cell>
        </row>
        <row r="971">
          <cell r="A971">
            <v>409</v>
          </cell>
        </row>
        <row r="972">
          <cell r="A972">
            <v>410</v>
          </cell>
        </row>
        <row r="973">
          <cell r="A973">
            <v>411</v>
          </cell>
        </row>
        <row r="974">
          <cell r="A974">
            <v>412</v>
          </cell>
        </row>
        <row r="975">
          <cell r="A975">
            <v>413</v>
          </cell>
        </row>
        <row r="976">
          <cell r="A976">
            <v>413</v>
          </cell>
        </row>
        <row r="977">
          <cell r="A977">
            <v>415</v>
          </cell>
        </row>
        <row r="978">
          <cell r="A978">
            <v>416</v>
          </cell>
        </row>
        <row r="979">
          <cell r="A979">
            <v>417</v>
          </cell>
        </row>
        <row r="980">
          <cell r="A980">
            <v>417</v>
          </cell>
        </row>
        <row r="981">
          <cell r="A981">
            <v>418</v>
          </cell>
        </row>
        <row r="982">
          <cell r="A982">
            <v>418</v>
          </cell>
        </row>
        <row r="983">
          <cell r="A983">
            <v>418</v>
          </cell>
        </row>
        <row r="984">
          <cell r="A984">
            <v>418</v>
          </cell>
        </row>
        <row r="985">
          <cell r="A985">
            <v>418</v>
          </cell>
        </row>
        <row r="986">
          <cell r="A986">
            <v>418</v>
          </cell>
        </row>
        <row r="987">
          <cell r="A987">
            <v>419</v>
          </cell>
        </row>
        <row r="988">
          <cell r="A988">
            <v>420</v>
          </cell>
        </row>
        <row r="989">
          <cell r="A989">
            <v>421</v>
          </cell>
        </row>
        <row r="990">
          <cell r="A990">
            <v>421</v>
          </cell>
        </row>
        <row r="991">
          <cell r="A991">
            <v>422</v>
          </cell>
        </row>
        <row r="992">
          <cell r="A992">
            <v>422</v>
          </cell>
        </row>
        <row r="993">
          <cell r="A993">
            <v>422</v>
          </cell>
        </row>
        <row r="994">
          <cell r="A994">
            <v>423</v>
          </cell>
        </row>
        <row r="995">
          <cell r="A995">
            <v>424</v>
          </cell>
        </row>
        <row r="996">
          <cell r="A996">
            <v>424</v>
          </cell>
        </row>
        <row r="997">
          <cell r="A997">
            <v>424</v>
          </cell>
        </row>
        <row r="998">
          <cell r="A998">
            <v>424</v>
          </cell>
        </row>
        <row r="999">
          <cell r="A999">
            <v>424</v>
          </cell>
        </row>
        <row r="1000">
          <cell r="A1000">
            <v>424</v>
          </cell>
        </row>
        <row r="1001">
          <cell r="A1001">
            <v>424</v>
          </cell>
        </row>
        <row r="1002">
          <cell r="A1002">
            <v>424</v>
          </cell>
        </row>
        <row r="1003">
          <cell r="A1003">
            <v>424</v>
          </cell>
        </row>
        <row r="1004">
          <cell r="A1004">
            <v>424</v>
          </cell>
        </row>
        <row r="1005">
          <cell r="A1005">
            <v>425</v>
          </cell>
        </row>
        <row r="1006">
          <cell r="A1006">
            <v>426</v>
          </cell>
        </row>
        <row r="1007">
          <cell r="A1007">
            <v>427</v>
          </cell>
        </row>
        <row r="1008">
          <cell r="A1008">
            <v>428</v>
          </cell>
        </row>
        <row r="1009">
          <cell r="A1009">
            <v>429</v>
          </cell>
        </row>
        <row r="1010">
          <cell r="A1010">
            <v>430</v>
          </cell>
        </row>
        <row r="1011">
          <cell r="A1011">
            <v>431</v>
          </cell>
        </row>
        <row r="1012">
          <cell r="A1012">
            <v>432</v>
          </cell>
        </row>
        <row r="1013">
          <cell r="A1013">
            <v>432</v>
          </cell>
        </row>
        <row r="1014">
          <cell r="A1014">
            <v>432</v>
          </cell>
        </row>
        <row r="1015">
          <cell r="A1015">
            <v>432</v>
          </cell>
        </row>
        <row r="1016">
          <cell r="A1016">
            <v>432</v>
          </cell>
        </row>
        <row r="1017">
          <cell r="A1017">
            <v>432</v>
          </cell>
        </row>
        <row r="1018">
          <cell r="A1018">
            <v>433</v>
          </cell>
        </row>
        <row r="1019">
          <cell r="A1019">
            <v>434</v>
          </cell>
        </row>
        <row r="1020">
          <cell r="A1020">
            <v>435</v>
          </cell>
        </row>
        <row r="1021">
          <cell r="A1021">
            <v>436</v>
          </cell>
        </row>
        <row r="1022">
          <cell r="A1022">
            <v>437</v>
          </cell>
        </row>
        <row r="1023">
          <cell r="A1023">
            <v>438</v>
          </cell>
        </row>
        <row r="1024">
          <cell r="A1024">
            <v>439</v>
          </cell>
        </row>
        <row r="1025">
          <cell r="A1025">
            <v>440</v>
          </cell>
        </row>
        <row r="1026">
          <cell r="A1026">
            <v>441</v>
          </cell>
        </row>
        <row r="1027">
          <cell r="A1027">
            <v>442</v>
          </cell>
        </row>
        <row r="1028">
          <cell r="A1028">
            <v>444</v>
          </cell>
        </row>
        <row r="1029">
          <cell r="A1029">
            <v>444</v>
          </cell>
        </row>
        <row r="1030">
          <cell r="A1030">
            <v>444</v>
          </cell>
        </row>
        <row r="1031">
          <cell r="A1031">
            <v>445</v>
          </cell>
        </row>
        <row r="1032">
          <cell r="A1032">
            <v>446</v>
          </cell>
        </row>
        <row r="1033">
          <cell r="A1033">
            <v>446</v>
          </cell>
        </row>
        <row r="1034">
          <cell r="A1034">
            <v>446</v>
          </cell>
        </row>
        <row r="1035">
          <cell r="A1035">
            <v>447</v>
          </cell>
        </row>
        <row r="1036">
          <cell r="A1036">
            <v>448</v>
          </cell>
        </row>
        <row r="1037">
          <cell r="A1037">
            <v>449</v>
          </cell>
        </row>
        <row r="1038">
          <cell r="A1038">
            <v>449</v>
          </cell>
        </row>
        <row r="1039">
          <cell r="A1039">
            <v>450</v>
          </cell>
        </row>
        <row r="1040">
          <cell r="A1040">
            <v>451</v>
          </cell>
        </row>
        <row r="1041">
          <cell r="A1041">
            <v>452</v>
          </cell>
        </row>
        <row r="1042">
          <cell r="A1042">
            <v>452</v>
          </cell>
        </row>
        <row r="1043">
          <cell r="A1043">
            <v>452</v>
          </cell>
        </row>
        <row r="1044">
          <cell r="A1044">
            <v>453</v>
          </cell>
        </row>
        <row r="1045">
          <cell r="A1045">
            <v>454</v>
          </cell>
        </row>
        <row r="1046">
          <cell r="A1046">
            <v>455</v>
          </cell>
        </row>
        <row r="1047">
          <cell r="A1047">
            <v>455</v>
          </cell>
        </row>
        <row r="1048">
          <cell r="A1048">
            <v>456</v>
          </cell>
        </row>
        <row r="1049">
          <cell r="A1049">
            <v>456</v>
          </cell>
        </row>
        <row r="1050">
          <cell r="A1050">
            <v>456</v>
          </cell>
        </row>
        <row r="1051">
          <cell r="A1051">
            <v>456</v>
          </cell>
        </row>
        <row r="1052">
          <cell r="A1052">
            <v>456</v>
          </cell>
        </row>
        <row r="1053">
          <cell r="A1053">
            <v>457</v>
          </cell>
        </row>
        <row r="1054">
          <cell r="A1054">
            <v>457</v>
          </cell>
        </row>
        <row r="1055">
          <cell r="A1055">
            <v>457</v>
          </cell>
        </row>
        <row r="1056">
          <cell r="A1056">
            <v>458</v>
          </cell>
        </row>
        <row r="1057">
          <cell r="A1057">
            <v>459</v>
          </cell>
        </row>
        <row r="1058">
          <cell r="A1058">
            <v>460</v>
          </cell>
        </row>
        <row r="1059">
          <cell r="A1059">
            <v>461</v>
          </cell>
        </row>
        <row r="1060">
          <cell r="A1060">
            <v>462</v>
          </cell>
        </row>
        <row r="1061">
          <cell r="A1061">
            <v>462</v>
          </cell>
        </row>
        <row r="1062">
          <cell r="A1062">
            <v>462</v>
          </cell>
        </row>
        <row r="1063">
          <cell r="A1063">
            <v>462</v>
          </cell>
        </row>
        <row r="1064">
          <cell r="A1064">
            <v>462</v>
          </cell>
        </row>
        <row r="1065">
          <cell r="A1065">
            <v>462</v>
          </cell>
        </row>
        <row r="1066">
          <cell r="A1066">
            <v>462</v>
          </cell>
        </row>
        <row r="1067">
          <cell r="A1067">
            <v>462</v>
          </cell>
        </row>
        <row r="1068">
          <cell r="A1068">
            <v>462</v>
          </cell>
        </row>
        <row r="1069">
          <cell r="A1069">
            <v>462</v>
          </cell>
        </row>
        <row r="1070">
          <cell r="A1070">
            <v>462</v>
          </cell>
        </row>
        <row r="1071">
          <cell r="A1071">
            <v>462</v>
          </cell>
        </row>
        <row r="1072">
          <cell r="A1072">
            <v>462</v>
          </cell>
        </row>
        <row r="1073">
          <cell r="A1073">
            <v>462</v>
          </cell>
        </row>
        <row r="1074">
          <cell r="A1074">
            <v>463</v>
          </cell>
        </row>
        <row r="1075">
          <cell r="A1075">
            <v>463</v>
          </cell>
        </row>
        <row r="1076">
          <cell r="A1076">
            <v>463</v>
          </cell>
        </row>
        <row r="1077">
          <cell r="A1077">
            <v>463</v>
          </cell>
        </row>
        <row r="1078">
          <cell r="A1078">
            <v>463</v>
          </cell>
        </row>
        <row r="1079">
          <cell r="A1079">
            <v>463</v>
          </cell>
        </row>
        <row r="1080">
          <cell r="A1080">
            <v>463</v>
          </cell>
        </row>
        <row r="1081">
          <cell r="A1081">
            <v>463</v>
          </cell>
        </row>
        <row r="1082">
          <cell r="A1082">
            <v>464</v>
          </cell>
        </row>
        <row r="1083">
          <cell r="A1083">
            <v>465</v>
          </cell>
        </row>
        <row r="1084">
          <cell r="A1084">
            <v>466</v>
          </cell>
        </row>
        <row r="1085">
          <cell r="A1085">
            <v>467</v>
          </cell>
        </row>
        <row r="1086">
          <cell r="A1086">
            <v>468</v>
          </cell>
        </row>
        <row r="1087">
          <cell r="A1087">
            <v>468</v>
          </cell>
        </row>
        <row r="1088">
          <cell r="A1088">
            <v>469</v>
          </cell>
        </row>
        <row r="1089">
          <cell r="A1089">
            <v>470</v>
          </cell>
        </row>
        <row r="1090">
          <cell r="A1090">
            <v>471</v>
          </cell>
        </row>
        <row r="1091">
          <cell r="A1091">
            <v>472</v>
          </cell>
        </row>
        <row r="1092">
          <cell r="A1092">
            <v>472</v>
          </cell>
        </row>
        <row r="1093">
          <cell r="A1093">
            <v>472</v>
          </cell>
        </row>
        <row r="1094">
          <cell r="A1094">
            <v>473</v>
          </cell>
        </row>
        <row r="1095">
          <cell r="A1095">
            <v>474</v>
          </cell>
        </row>
        <row r="1096">
          <cell r="A1096">
            <v>474</v>
          </cell>
        </row>
        <row r="1097">
          <cell r="A1097">
            <v>474</v>
          </cell>
        </row>
        <row r="1098">
          <cell r="A1098">
            <v>474</v>
          </cell>
        </row>
        <row r="1099">
          <cell r="A1099">
            <v>474</v>
          </cell>
        </row>
        <row r="1100">
          <cell r="A1100">
            <v>474</v>
          </cell>
        </row>
        <row r="1101">
          <cell r="A1101">
            <v>475</v>
          </cell>
        </row>
        <row r="1102">
          <cell r="A1102">
            <v>475</v>
          </cell>
        </row>
        <row r="1103">
          <cell r="A1103">
            <v>475</v>
          </cell>
        </row>
        <row r="1104">
          <cell r="A1104">
            <v>475</v>
          </cell>
        </row>
        <row r="1105">
          <cell r="A1105">
            <v>476</v>
          </cell>
        </row>
        <row r="1106">
          <cell r="A1106">
            <v>476</v>
          </cell>
        </row>
        <row r="1107">
          <cell r="A1107">
            <v>476</v>
          </cell>
        </row>
        <row r="1108">
          <cell r="A1108">
            <v>477</v>
          </cell>
        </row>
        <row r="1109">
          <cell r="A1109">
            <v>477</v>
          </cell>
        </row>
        <row r="1110">
          <cell r="A1110">
            <v>477</v>
          </cell>
        </row>
        <row r="1111">
          <cell r="A1111">
            <v>478</v>
          </cell>
        </row>
        <row r="1112">
          <cell r="A1112">
            <v>479</v>
          </cell>
        </row>
        <row r="1113">
          <cell r="A1113">
            <v>479</v>
          </cell>
        </row>
        <row r="1114">
          <cell r="A1114">
            <v>480</v>
          </cell>
        </row>
        <row r="1115">
          <cell r="A1115">
            <v>481</v>
          </cell>
        </row>
        <row r="1116">
          <cell r="A1116">
            <v>482</v>
          </cell>
        </row>
        <row r="1117">
          <cell r="A1117">
            <v>483</v>
          </cell>
        </row>
        <row r="1118">
          <cell r="A1118">
            <v>485</v>
          </cell>
        </row>
        <row r="1119">
          <cell r="A1119">
            <v>486</v>
          </cell>
        </row>
        <row r="1120">
          <cell r="A1120">
            <v>487</v>
          </cell>
        </row>
        <row r="1121">
          <cell r="A1121">
            <v>488</v>
          </cell>
        </row>
        <row r="1122">
          <cell r="A1122">
            <v>488</v>
          </cell>
        </row>
        <row r="1123">
          <cell r="A1123">
            <v>489</v>
          </cell>
        </row>
        <row r="1124">
          <cell r="A1124">
            <v>490</v>
          </cell>
        </row>
        <row r="1125">
          <cell r="A1125">
            <v>491</v>
          </cell>
        </row>
        <row r="1126">
          <cell r="A1126">
            <v>493</v>
          </cell>
        </row>
        <row r="1127">
          <cell r="A1127">
            <v>494</v>
          </cell>
        </row>
        <row r="1128">
          <cell r="A1128">
            <v>495</v>
          </cell>
        </row>
        <row r="1129">
          <cell r="A1129">
            <v>496</v>
          </cell>
        </row>
        <row r="1130">
          <cell r="A1130">
            <v>496</v>
          </cell>
        </row>
        <row r="1131">
          <cell r="A1131">
            <v>496</v>
          </cell>
        </row>
        <row r="1132">
          <cell r="A1132">
            <v>497</v>
          </cell>
        </row>
        <row r="1133">
          <cell r="A1133">
            <v>497</v>
          </cell>
        </row>
        <row r="1134">
          <cell r="A1134">
            <v>497</v>
          </cell>
        </row>
        <row r="1135">
          <cell r="A1135">
            <v>498</v>
          </cell>
        </row>
        <row r="1136">
          <cell r="A1136">
            <v>1017</v>
          </cell>
        </row>
        <row r="1137">
          <cell r="A1137">
            <v>500</v>
          </cell>
        </row>
        <row r="1138">
          <cell r="A1138">
            <v>500</v>
          </cell>
        </row>
        <row r="1139">
          <cell r="A1139">
            <v>500</v>
          </cell>
        </row>
        <row r="1140">
          <cell r="A1140">
            <v>501</v>
          </cell>
        </row>
        <row r="1141">
          <cell r="A1141">
            <v>501</v>
          </cell>
        </row>
        <row r="1142">
          <cell r="A1142">
            <v>501</v>
          </cell>
        </row>
        <row r="1143">
          <cell r="A1143">
            <v>501</v>
          </cell>
        </row>
        <row r="1144">
          <cell r="A1144">
            <v>502</v>
          </cell>
        </row>
        <row r="1145">
          <cell r="A1145">
            <v>503</v>
          </cell>
        </row>
        <row r="1146">
          <cell r="A1146">
            <v>504</v>
          </cell>
        </row>
        <row r="1147">
          <cell r="A1147">
            <v>505</v>
          </cell>
        </row>
        <row r="1148">
          <cell r="A1148">
            <v>506</v>
          </cell>
        </row>
        <row r="1149">
          <cell r="A1149">
            <v>507</v>
          </cell>
        </row>
        <row r="1150">
          <cell r="A1150">
            <v>508</v>
          </cell>
        </row>
        <row r="1151">
          <cell r="A1151">
            <v>509</v>
          </cell>
        </row>
        <row r="1152">
          <cell r="A1152">
            <v>510</v>
          </cell>
        </row>
        <row r="1153">
          <cell r="A1153">
            <v>511</v>
          </cell>
        </row>
        <row r="1154">
          <cell r="A1154">
            <v>512</v>
          </cell>
        </row>
        <row r="1155">
          <cell r="A1155">
            <v>513</v>
          </cell>
        </row>
        <row r="1156">
          <cell r="A1156">
            <v>514</v>
          </cell>
        </row>
        <row r="1157">
          <cell r="A1157">
            <v>515</v>
          </cell>
        </row>
        <row r="1158">
          <cell r="A1158">
            <v>515</v>
          </cell>
        </row>
        <row r="1159">
          <cell r="A1159">
            <v>516</v>
          </cell>
        </row>
        <row r="1160">
          <cell r="A1160">
            <v>517</v>
          </cell>
        </row>
        <row r="1161">
          <cell r="A1161">
            <v>518</v>
          </cell>
        </row>
        <row r="1162">
          <cell r="A1162">
            <v>519</v>
          </cell>
        </row>
        <row r="1163">
          <cell r="A1163">
            <v>521</v>
          </cell>
        </row>
        <row r="1164">
          <cell r="A1164">
            <v>521</v>
          </cell>
        </row>
        <row r="1165">
          <cell r="A1165">
            <v>521</v>
          </cell>
        </row>
        <row r="1166">
          <cell r="A1166">
            <v>521</v>
          </cell>
        </row>
        <row r="1167">
          <cell r="A1167">
            <v>521</v>
          </cell>
        </row>
        <row r="1168">
          <cell r="A1168">
            <v>522</v>
          </cell>
        </row>
        <row r="1169">
          <cell r="A1169">
            <v>522</v>
          </cell>
        </row>
        <row r="1170">
          <cell r="A1170">
            <v>522</v>
          </cell>
        </row>
        <row r="1171">
          <cell r="A1171">
            <v>522</v>
          </cell>
        </row>
        <row r="1172">
          <cell r="A1172">
            <v>523</v>
          </cell>
        </row>
        <row r="1173">
          <cell r="A1173">
            <v>523</v>
          </cell>
        </row>
        <row r="1174">
          <cell r="A1174">
            <v>523</v>
          </cell>
        </row>
        <row r="1175">
          <cell r="A1175">
            <v>523</v>
          </cell>
        </row>
        <row r="1176">
          <cell r="A1176">
            <v>523</v>
          </cell>
        </row>
        <row r="1177">
          <cell r="A1177">
            <v>523</v>
          </cell>
        </row>
        <row r="1178">
          <cell r="A1178">
            <v>523</v>
          </cell>
        </row>
        <row r="1179">
          <cell r="A1179">
            <v>523</v>
          </cell>
        </row>
        <row r="1180">
          <cell r="A1180">
            <v>525</v>
          </cell>
        </row>
        <row r="1181">
          <cell r="A1181">
            <v>526</v>
          </cell>
        </row>
        <row r="1182">
          <cell r="A1182">
            <v>526</v>
          </cell>
        </row>
        <row r="1183">
          <cell r="A1183">
            <v>526</v>
          </cell>
        </row>
        <row r="1184">
          <cell r="A1184">
            <v>527</v>
          </cell>
        </row>
        <row r="1185">
          <cell r="A1185">
            <v>527</v>
          </cell>
        </row>
        <row r="1186">
          <cell r="A1186">
            <v>528</v>
          </cell>
        </row>
        <row r="1187">
          <cell r="A1187">
            <v>528</v>
          </cell>
        </row>
        <row r="1188">
          <cell r="A1188">
            <v>528</v>
          </cell>
        </row>
        <row r="1189">
          <cell r="A1189">
            <v>528</v>
          </cell>
        </row>
        <row r="1190">
          <cell r="A1190">
            <v>528</v>
          </cell>
        </row>
        <row r="1191">
          <cell r="A1191">
            <v>530</v>
          </cell>
        </row>
        <row r="1192">
          <cell r="A1192">
            <v>531</v>
          </cell>
        </row>
        <row r="1193">
          <cell r="A1193">
            <v>532</v>
          </cell>
        </row>
        <row r="1194">
          <cell r="A1194">
            <v>532</v>
          </cell>
        </row>
        <row r="1195">
          <cell r="A1195">
            <v>533</v>
          </cell>
        </row>
        <row r="1196">
          <cell r="A1196">
            <v>533</v>
          </cell>
        </row>
        <row r="1197">
          <cell r="A1197">
            <v>535</v>
          </cell>
        </row>
        <row r="1198">
          <cell r="A1198">
            <v>535</v>
          </cell>
        </row>
        <row r="1199">
          <cell r="A1199">
            <v>536</v>
          </cell>
        </row>
        <row r="1200">
          <cell r="A1200">
            <v>536</v>
          </cell>
        </row>
        <row r="1201">
          <cell r="A1201">
            <v>537</v>
          </cell>
        </row>
        <row r="1202">
          <cell r="A1202">
            <v>539</v>
          </cell>
        </row>
        <row r="1203">
          <cell r="A1203">
            <v>539</v>
          </cell>
        </row>
        <row r="1204">
          <cell r="A1204">
            <v>539</v>
          </cell>
        </row>
        <row r="1205">
          <cell r="A1205">
            <v>539</v>
          </cell>
        </row>
        <row r="1206">
          <cell r="A1206">
            <v>539</v>
          </cell>
        </row>
        <row r="1207">
          <cell r="A1207">
            <v>539</v>
          </cell>
        </row>
        <row r="1208">
          <cell r="A1208">
            <v>539</v>
          </cell>
        </row>
        <row r="1209">
          <cell r="A1209">
            <v>539</v>
          </cell>
        </row>
        <row r="1210">
          <cell r="A1210">
            <v>539</v>
          </cell>
        </row>
        <row r="1211">
          <cell r="A1211">
            <v>539</v>
          </cell>
        </row>
        <row r="1212">
          <cell r="A1212">
            <v>539</v>
          </cell>
        </row>
        <row r="1213">
          <cell r="A1213">
            <v>539</v>
          </cell>
        </row>
        <row r="1214">
          <cell r="A1214">
            <v>539</v>
          </cell>
        </row>
        <row r="1215">
          <cell r="A1215">
            <v>539</v>
          </cell>
        </row>
        <row r="1216">
          <cell r="A1216">
            <v>541</v>
          </cell>
        </row>
        <row r="1217">
          <cell r="A1217">
            <v>542</v>
          </cell>
        </row>
        <row r="1218">
          <cell r="A1218">
            <v>542</v>
          </cell>
        </row>
        <row r="1219">
          <cell r="A1219">
            <v>542</v>
          </cell>
        </row>
        <row r="1220">
          <cell r="A1220">
            <v>542</v>
          </cell>
        </row>
        <row r="1221">
          <cell r="A1221">
            <v>542</v>
          </cell>
        </row>
        <row r="1222">
          <cell r="A1222">
            <v>543</v>
          </cell>
        </row>
        <row r="1223">
          <cell r="A1223">
            <v>543</v>
          </cell>
        </row>
        <row r="1224">
          <cell r="A1224">
            <v>544</v>
          </cell>
        </row>
        <row r="1225">
          <cell r="A1225">
            <v>545</v>
          </cell>
        </row>
        <row r="1226">
          <cell r="A1226">
            <v>545</v>
          </cell>
        </row>
        <row r="1227">
          <cell r="A1227">
            <v>545</v>
          </cell>
        </row>
        <row r="1228">
          <cell r="A1228">
            <v>546</v>
          </cell>
        </row>
        <row r="1229">
          <cell r="A1229">
            <v>547</v>
          </cell>
        </row>
        <row r="1230">
          <cell r="A1230">
            <v>547</v>
          </cell>
        </row>
        <row r="1231">
          <cell r="A1231">
            <v>548</v>
          </cell>
        </row>
        <row r="1232">
          <cell r="A1232">
            <v>549</v>
          </cell>
        </row>
        <row r="1233">
          <cell r="A1233">
            <v>549</v>
          </cell>
        </row>
        <row r="1234">
          <cell r="A1234">
            <v>550</v>
          </cell>
        </row>
        <row r="1235">
          <cell r="A1235">
            <v>550</v>
          </cell>
        </row>
        <row r="1236">
          <cell r="A1236">
            <v>551</v>
          </cell>
        </row>
        <row r="1237">
          <cell r="A1237">
            <v>551</v>
          </cell>
        </row>
        <row r="1238">
          <cell r="A1238">
            <v>551</v>
          </cell>
        </row>
        <row r="1239">
          <cell r="A1239">
            <v>551</v>
          </cell>
        </row>
        <row r="1240">
          <cell r="A1240">
            <v>551</v>
          </cell>
        </row>
        <row r="1241">
          <cell r="A1241">
            <v>551</v>
          </cell>
        </row>
        <row r="1242">
          <cell r="A1242">
            <v>551</v>
          </cell>
        </row>
        <row r="1243">
          <cell r="A1243">
            <v>551</v>
          </cell>
        </row>
        <row r="1244">
          <cell r="A1244">
            <v>551</v>
          </cell>
        </row>
        <row r="1245">
          <cell r="A1245">
            <v>551</v>
          </cell>
        </row>
        <row r="1246">
          <cell r="A1246">
            <v>551</v>
          </cell>
        </row>
        <row r="1247">
          <cell r="A1247">
            <v>551</v>
          </cell>
        </row>
        <row r="1248">
          <cell r="A1248">
            <v>551</v>
          </cell>
        </row>
        <row r="1249">
          <cell r="A1249">
            <v>551</v>
          </cell>
        </row>
        <row r="1250">
          <cell r="A1250">
            <v>551</v>
          </cell>
        </row>
        <row r="1251">
          <cell r="A1251">
            <v>551</v>
          </cell>
        </row>
        <row r="1252">
          <cell r="A1252">
            <v>552</v>
          </cell>
        </row>
        <row r="1253">
          <cell r="A1253">
            <v>552</v>
          </cell>
        </row>
        <row r="1254">
          <cell r="A1254">
            <v>553</v>
          </cell>
        </row>
        <row r="1255">
          <cell r="A1255">
            <v>554</v>
          </cell>
        </row>
        <row r="1256">
          <cell r="A1256">
            <v>554</v>
          </cell>
        </row>
        <row r="1257">
          <cell r="A1257">
            <v>554</v>
          </cell>
        </row>
        <row r="1258">
          <cell r="A1258">
            <v>555</v>
          </cell>
        </row>
        <row r="1259">
          <cell r="A1259">
            <v>555</v>
          </cell>
        </row>
        <row r="1260">
          <cell r="A1260">
            <v>555</v>
          </cell>
        </row>
        <row r="1261">
          <cell r="A1261">
            <v>555</v>
          </cell>
        </row>
        <row r="1262">
          <cell r="A1262">
            <v>555</v>
          </cell>
        </row>
        <row r="1263">
          <cell r="A1263">
            <v>556</v>
          </cell>
        </row>
        <row r="1264">
          <cell r="A1264">
            <v>556</v>
          </cell>
        </row>
        <row r="1265">
          <cell r="A1265">
            <v>556</v>
          </cell>
        </row>
        <row r="1266">
          <cell r="A1266">
            <v>556</v>
          </cell>
        </row>
        <row r="1267">
          <cell r="A1267">
            <v>556</v>
          </cell>
        </row>
        <row r="1268">
          <cell r="A1268">
            <v>557</v>
          </cell>
        </row>
        <row r="1269">
          <cell r="A1269">
            <v>557</v>
          </cell>
        </row>
        <row r="1270">
          <cell r="A1270">
            <v>557</v>
          </cell>
        </row>
        <row r="1271">
          <cell r="A1271">
            <v>558</v>
          </cell>
        </row>
        <row r="1272">
          <cell r="A1272">
            <v>558</v>
          </cell>
        </row>
        <row r="1273">
          <cell r="A1273">
            <v>558</v>
          </cell>
        </row>
        <row r="1274">
          <cell r="A1274">
            <v>559</v>
          </cell>
        </row>
        <row r="1275">
          <cell r="A1275">
            <v>559</v>
          </cell>
        </row>
        <row r="1276">
          <cell r="A1276">
            <v>559</v>
          </cell>
        </row>
        <row r="1277">
          <cell r="A1277">
            <v>559</v>
          </cell>
        </row>
        <row r="1278">
          <cell r="A1278">
            <v>559</v>
          </cell>
        </row>
        <row r="1279">
          <cell r="A1279">
            <v>559</v>
          </cell>
        </row>
        <row r="1280">
          <cell r="A1280">
            <v>559</v>
          </cell>
        </row>
        <row r="1281">
          <cell r="A1281">
            <v>560</v>
          </cell>
        </row>
        <row r="1282">
          <cell r="A1282">
            <v>560</v>
          </cell>
        </row>
        <row r="1283">
          <cell r="A1283">
            <v>560</v>
          </cell>
        </row>
        <row r="1284">
          <cell r="A1284">
            <v>561</v>
          </cell>
        </row>
        <row r="1285">
          <cell r="A1285">
            <v>562</v>
          </cell>
        </row>
        <row r="1286">
          <cell r="A1286">
            <v>562</v>
          </cell>
        </row>
        <row r="1287">
          <cell r="A1287">
            <v>564</v>
          </cell>
        </row>
        <row r="1288">
          <cell r="A1288">
            <v>566</v>
          </cell>
        </row>
        <row r="1289">
          <cell r="A1289">
            <v>567</v>
          </cell>
        </row>
        <row r="1290">
          <cell r="A1290">
            <v>567</v>
          </cell>
        </row>
        <row r="1291">
          <cell r="A1291">
            <v>567</v>
          </cell>
        </row>
        <row r="1292">
          <cell r="A1292">
            <v>567</v>
          </cell>
        </row>
        <row r="1293">
          <cell r="A1293">
            <v>568</v>
          </cell>
        </row>
        <row r="1294">
          <cell r="A1294">
            <v>568</v>
          </cell>
        </row>
        <row r="1295">
          <cell r="A1295">
            <v>569</v>
          </cell>
        </row>
        <row r="1296">
          <cell r="A1296">
            <v>569</v>
          </cell>
        </row>
        <row r="1297">
          <cell r="A1297">
            <v>570</v>
          </cell>
        </row>
        <row r="1298">
          <cell r="A1298">
            <v>571</v>
          </cell>
        </row>
        <row r="1299">
          <cell r="A1299">
            <v>572</v>
          </cell>
        </row>
        <row r="1300">
          <cell r="A1300">
            <v>573</v>
          </cell>
        </row>
        <row r="1301">
          <cell r="A1301">
            <v>574</v>
          </cell>
        </row>
        <row r="1302">
          <cell r="A1302">
            <v>575</v>
          </cell>
        </row>
        <row r="1303">
          <cell r="A1303">
            <v>576</v>
          </cell>
        </row>
        <row r="1304">
          <cell r="A1304">
            <v>577</v>
          </cell>
        </row>
        <row r="1305">
          <cell r="A1305">
            <v>578</v>
          </cell>
        </row>
        <row r="1306">
          <cell r="A1306">
            <v>579</v>
          </cell>
        </row>
        <row r="1307">
          <cell r="A1307">
            <v>579</v>
          </cell>
        </row>
        <row r="1308">
          <cell r="A1308">
            <v>580</v>
          </cell>
        </row>
        <row r="1309">
          <cell r="A1309">
            <v>580</v>
          </cell>
        </row>
        <row r="1310">
          <cell r="A1310">
            <v>581</v>
          </cell>
        </row>
        <row r="1311">
          <cell r="A1311">
            <v>581</v>
          </cell>
        </row>
        <row r="1312">
          <cell r="A1312">
            <v>581</v>
          </cell>
        </row>
        <row r="1313">
          <cell r="A1313">
            <v>581</v>
          </cell>
        </row>
        <row r="1314">
          <cell r="A1314">
            <v>581</v>
          </cell>
        </row>
        <row r="1315">
          <cell r="A1315">
            <v>582</v>
          </cell>
        </row>
        <row r="1316">
          <cell r="A1316">
            <v>583</v>
          </cell>
        </row>
        <row r="1317">
          <cell r="A1317">
            <v>584</v>
          </cell>
        </row>
        <row r="1318">
          <cell r="A1318">
            <v>585</v>
          </cell>
        </row>
        <row r="1319">
          <cell r="A1319">
            <v>586</v>
          </cell>
        </row>
        <row r="1320">
          <cell r="A1320">
            <v>587</v>
          </cell>
        </row>
        <row r="1321">
          <cell r="A1321">
            <v>588</v>
          </cell>
        </row>
        <row r="1322">
          <cell r="A1322">
            <v>589</v>
          </cell>
        </row>
        <row r="1323">
          <cell r="A1323">
            <v>589</v>
          </cell>
        </row>
        <row r="1324">
          <cell r="A1324">
            <v>589</v>
          </cell>
        </row>
        <row r="1325">
          <cell r="A1325">
            <v>590</v>
          </cell>
        </row>
        <row r="1326">
          <cell r="A1326">
            <v>590</v>
          </cell>
        </row>
        <row r="1327">
          <cell r="A1327">
            <v>591</v>
          </cell>
        </row>
        <row r="1328">
          <cell r="A1328">
            <v>591</v>
          </cell>
        </row>
        <row r="1329">
          <cell r="A1329">
            <v>592</v>
          </cell>
        </row>
        <row r="1330">
          <cell r="A1330">
            <v>592</v>
          </cell>
        </row>
        <row r="1331">
          <cell r="A1331">
            <v>592</v>
          </cell>
        </row>
        <row r="1332">
          <cell r="A1332">
            <v>593</v>
          </cell>
        </row>
        <row r="1333">
          <cell r="A1333">
            <v>593</v>
          </cell>
        </row>
        <row r="1334">
          <cell r="A1334">
            <v>594</v>
          </cell>
        </row>
        <row r="1335">
          <cell r="A1335">
            <v>595</v>
          </cell>
        </row>
        <row r="1336">
          <cell r="A1336">
            <v>596</v>
          </cell>
        </row>
        <row r="1337">
          <cell r="A1337">
            <v>597</v>
          </cell>
        </row>
        <row r="1338">
          <cell r="A1338">
            <v>598</v>
          </cell>
        </row>
        <row r="1339">
          <cell r="A1339">
            <v>599</v>
          </cell>
        </row>
        <row r="1340">
          <cell r="A1340">
            <v>600</v>
          </cell>
        </row>
        <row r="1341">
          <cell r="A1341">
            <v>600</v>
          </cell>
        </row>
        <row r="1342">
          <cell r="A1342">
            <v>600</v>
          </cell>
        </row>
        <row r="1343">
          <cell r="A1343">
            <v>600</v>
          </cell>
        </row>
        <row r="1344">
          <cell r="A1344">
            <v>600</v>
          </cell>
        </row>
        <row r="1345">
          <cell r="A1345">
            <v>600</v>
          </cell>
        </row>
        <row r="1346">
          <cell r="A1346">
            <v>600</v>
          </cell>
        </row>
        <row r="1347">
          <cell r="A1347">
            <v>600</v>
          </cell>
        </row>
        <row r="1348">
          <cell r="A1348">
            <v>601</v>
          </cell>
        </row>
        <row r="1349">
          <cell r="A1349">
            <v>601</v>
          </cell>
        </row>
        <row r="1350">
          <cell r="A1350">
            <v>601</v>
          </cell>
        </row>
        <row r="1351">
          <cell r="A1351">
            <v>601</v>
          </cell>
        </row>
        <row r="1352">
          <cell r="A1352">
            <v>601</v>
          </cell>
        </row>
        <row r="1353">
          <cell r="A1353">
            <v>601</v>
          </cell>
        </row>
        <row r="1354">
          <cell r="A1354">
            <v>601</v>
          </cell>
        </row>
        <row r="1355">
          <cell r="A1355">
            <v>602</v>
          </cell>
        </row>
        <row r="1356">
          <cell r="A1356">
            <v>602</v>
          </cell>
        </row>
        <row r="1357">
          <cell r="A1357">
            <v>602</v>
          </cell>
        </row>
        <row r="1358">
          <cell r="A1358">
            <v>602</v>
          </cell>
        </row>
        <row r="1359">
          <cell r="A1359">
            <v>603</v>
          </cell>
        </row>
        <row r="1360">
          <cell r="A1360">
            <v>603</v>
          </cell>
        </row>
        <row r="1361">
          <cell r="A1361">
            <v>604</v>
          </cell>
        </row>
        <row r="1362">
          <cell r="A1362">
            <v>604</v>
          </cell>
        </row>
        <row r="1363">
          <cell r="A1363">
            <v>605</v>
          </cell>
        </row>
        <row r="1364">
          <cell r="A1364">
            <v>605</v>
          </cell>
        </row>
        <row r="1365">
          <cell r="A1365">
            <v>605</v>
          </cell>
        </row>
        <row r="1366">
          <cell r="A1366">
            <v>605</v>
          </cell>
        </row>
        <row r="1367">
          <cell r="A1367">
            <v>606</v>
          </cell>
        </row>
        <row r="1368">
          <cell r="A1368">
            <v>606</v>
          </cell>
        </row>
        <row r="1369">
          <cell r="A1369">
            <v>606</v>
          </cell>
        </row>
        <row r="1370">
          <cell r="A1370">
            <v>607</v>
          </cell>
        </row>
        <row r="1371">
          <cell r="A1371">
            <v>608</v>
          </cell>
        </row>
        <row r="1372">
          <cell r="A1372">
            <v>609</v>
          </cell>
        </row>
        <row r="1373">
          <cell r="A1373">
            <v>610</v>
          </cell>
        </row>
        <row r="1374">
          <cell r="A1374">
            <v>610</v>
          </cell>
        </row>
        <row r="1375">
          <cell r="A1375">
            <v>610</v>
          </cell>
        </row>
        <row r="1376">
          <cell r="A1376">
            <v>610</v>
          </cell>
        </row>
        <row r="1377">
          <cell r="A1377">
            <v>610</v>
          </cell>
        </row>
        <row r="1378">
          <cell r="A1378">
            <v>611</v>
          </cell>
        </row>
        <row r="1379">
          <cell r="A1379">
            <v>612</v>
          </cell>
        </row>
        <row r="1380">
          <cell r="A1380">
            <v>613</v>
          </cell>
        </row>
        <row r="1381">
          <cell r="A1381">
            <v>614</v>
          </cell>
        </row>
        <row r="1382">
          <cell r="A1382">
            <v>615</v>
          </cell>
        </row>
        <row r="1383">
          <cell r="A1383">
            <v>616</v>
          </cell>
        </row>
        <row r="1384">
          <cell r="A1384">
            <v>617</v>
          </cell>
        </row>
        <row r="1385">
          <cell r="A1385">
            <v>618</v>
          </cell>
        </row>
        <row r="1386">
          <cell r="A1386">
            <v>619</v>
          </cell>
        </row>
        <row r="1387">
          <cell r="A1387">
            <v>620</v>
          </cell>
        </row>
        <row r="1388">
          <cell r="A1388">
            <v>620</v>
          </cell>
        </row>
        <row r="1389">
          <cell r="A1389">
            <v>620</v>
          </cell>
        </row>
        <row r="1390">
          <cell r="A1390">
            <v>620</v>
          </cell>
        </row>
        <row r="1391">
          <cell r="A1391">
            <v>620</v>
          </cell>
        </row>
        <row r="1392">
          <cell r="A1392">
            <v>620</v>
          </cell>
        </row>
        <row r="1393">
          <cell r="A1393">
            <v>621</v>
          </cell>
        </row>
        <row r="1394">
          <cell r="A1394">
            <v>621</v>
          </cell>
        </row>
        <row r="1395">
          <cell r="A1395">
            <v>621</v>
          </cell>
        </row>
        <row r="1396">
          <cell r="A1396">
            <v>621</v>
          </cell>
        </row>
        <row r="1397">
          <cell r="A1397">
            <v>621</v>
          </cell>
        </row>
        <row r="1398">
          <cell r="A1398">
            <v>622</v>
          </cell>
        </row>
        <row r="1399">
          <cell r="A1399">
            <v>622</v>
          </cell>
        </row>
        <row r="1400">
          <cell r="A1400">
            <v>622</v>
          </cell>
        </row>
        <row r="1401">
          <cell r="A1401">
            <v>622</v>
          </cell>
        </row>
        <row r="1402">
          <cell r="A1402">
            <v>622</v>
          </cell>
        </row>
        <row r="1403">
          <cell r="A1403">
            <v>623</v>
          </cell>
        </row>
        <row r="1404">
          <cell r="A1404">
            <v>624</v>
          </cell>
        </row>
        <row r="1405">
          <cell r="A1405">
            <v>624</v>
          </cell>
        </row>
        <row r="1406">
          <cell r="A1406">
            <v>625</v>
          </cell>
        </row>
        <row r="1407">
          <cell r="A1407">
            <v>625</v>
          </cell>
        </row>
        <row r="1408">
          <cell r="A1408">
            <v>625</v>
          </cell>
        </row>
        <row r="1409">
          <cell r="A1409">
            <v>626</v>
          </cell>
        </row>
        <row r="1410">
          <cell r="A1410">
            <v>627</v>
          </cell>
        </row>
        <row r="1411">
          <cell r="A1411">
            <v>628</v>
          </cell>
        </row>
        <row r="1412">
          <cell r="A1412">
            <v>629</v>
          </cell>
        </row>
        <row r="1413">
          <cell r="A1413">
            <v>630</v>
          </cell>
        </row>
        <row r="1414">
          <cell r="A1414">
            <v>631</v>
          </cell>
        </row>
        <row r="1415">
          <cell r="A1415">
            <v>632</v>
          </cell>
        </row>
        <row r="1416">
          <cell r="A1416">
            <v>633</v>
          </cell>
        </row>
        <row r="1417">
          <cell r="A1417">
            <v>634</v>
          </cell>
        </row>
        <row r="1418">
          <cell r="A1418">
            <v>635</v>
          </cell>
        </row>
        <row r="1419">
          <cell r="A1419">
            <v>636</v>
          </cell>
        </row>
        <row r="1420">
          <cell r="A1420">
            <v>637</v>
          </cell>
        </row>
        <row r="1421">
          <cell r="A1421">
            <v>638</v>
          </cell>
        </row>
        <row r="1422">
          <cell r="A1422">
            <v>638</v>
          </cell>
        </row>
        <row r="1423">
          <cell r="A1423">
            <v>638</v>
          </cell>
        </row>
        <row r="1424">
          <cell r="A1424">
            <v>639</v>
          </cell>
        </row>
        <row r="1425">
          <cell r="A1425">
            <v>640</v>
          </cell>
        </row>
        <row r="1426">
          <cell r="A1426">
            <v>640</v>
          </cell>
        </row>
        <row r="1427">
          <cell r="A1427">
            <v>640</v>
          </cell>
        </row>
        <row r="1428">
          <cell r="A1428">
            <v>640</v>
          </cell>
        </row>
        <row r="1429">
          <cell r="A1429">
            <v>640</v>
          </cell>
        </row>
        <row r="1430">
          <cell r="A1430">
            <v>640</v>
          </cell>
        </row>
        <row r="1431">
          <cell r="A1431">
            <v>640</v>
          </cell>
        </row>
        <row r="1432">
          <cell r="A1432">
            <v>640</v>
          </cell>
        </row>
        <row r="1433">
          <cell r="A1433">
            <v>640</v>
          </cell>
        </row>
        <row r="1434">
          <cell r="A1434">
            <v>640</v>
          </cell>
        </row>
        <row r="1435">
          <cell r="A1435">
            <v>640</v>
          </cell>
        </row>
        <row r="1436">
          <cell r="A1436">
            <v>643</v>
          </cell>
        </row>
        <row r="1437">
          <cell r="A1437">
            <v>643</v>
          </cell>
        </row>
        <row r="1438">
          <cell r="A1438">
            <v>643</v>
          </cell>
        </row>
        <row r="1439">
          <cell r="A1439">
            <v>643</v>
          </cell>
        </row>
        <row r="1440">
          <cell r="A1440">
            <v>645</v>
          </cell>
        </row>
        <row r="1441">
          <cell r="A1441">
            <v>645</v>
          </cell>
        </row>
        <row r="1442">
          <cell r="A1442">
            <v>645</v>
          </cell>
        </row>
        <row r="1443">
          <cell r="A1443">
            <v>645</v>
          </cell>
        </row>
        <row r="1444">
          <cell r="A1444">
            <v>646</v>
          </cell>
        </row>
        <row r="1445">
          <cell r="A1445">
            <v>647</v>
          </cell>
        </row>
        <row r="1446">
          <cell r="A1446">
            <v>648</v>
          </cell>
        </row>
        <row r="1447">
          <cell r="A1447">
            <v>649</v>
          </cell>
        </row>
        <row r="1448">
          <cell r="A1448">
            <v>650</v>
          </cell>
        </row>
        <row r="1449">
          <cell r="A1449">
            <v>651</v>
          </cell>
        </row>
        <row r="1450">
          <cell r="A1450">
            <v>652</v>
          </cell>
        </row>
        <row r="1451">
          <cell r="A1451">
            <v>653</v>
          </cell>
        </row>
        <row r="1452">
          <cell r="A1452">
            <v>653</v>
          </cell>
        </row>
        <row r="1453">
          <cell r="A1453">
            <v>654</v>
          </cell>
        </row>
        <row r="1454">
          <cell r="A1454">
            <v>655</v>
          </cell>
        </row>
        <row r="1455">
          <cell r="A1455">
            <v>656</v>
          </cell>
        </row>
        <row r="1456">
          <cell r="A1456">
            <v>657</v>
          </cell>
        </row>
        <row r="1457">
          <cell r="A1457">
            <v>658</v>
          </cell>
        </row>
        <row r="1458">
          <cell r="A1458">
            <v>659</v>
          </cell>
        </row>
        <row r="1459">
          <cell r="A1459">
            <v>659</v>
          </cell>
        </row>
        <row r="1460">
          <cell r="A1460">
            <v>661</v>
          </cell>
        </row>
        <row r="1461">
          <cell r="A1461">
            <v>661</v>
          </cell>
        </row>
        <row r="1462">
          <cell r="A1462">
            <v>662</v>
          </cell>
        </row>
        <row r="1463">
          <cell r="A1463">
            <v>664</v>
          </cell>
        </row>
        <row r="1464">
          <cell r="A1464">
            <v>664</v>
          </cell>
        </row>
        <row r="1465">
          <cell r="A1465">
            <v>664</v>
          </cell>
        </row>
        <row r="1466">
          <cell r="A1466">
            <v>664</v>
          </cell>
        </row>
        <row r="1467">
          <cell r="A1467">
            <v>664</v>
          </cell>
        </row>
        <row r="1468">
          <cell r="A1468">
            <v>664</v>
          </cell>
        </row>
        <row r="1469">
          <cell r="A1469">
            <v>665</v>
          </cell>
        </row>
        <row r="1470">
          <cell r="A1470">
            <v>665</v>
          </cell>
        </row>
        <row r="1471">
          <cell r="A1471">
            <v>666</v>
          </cell>
        </row>
        <row r="1472">
          <cell r="A1472">
            <v>666</v>
          </cell>
        </row>
        <row r="1473">
          <cell r="A1473">
            <v>666</v>
          </cell>
        </row>
        <row r="1474">
          <cell r="A1474">
            <v>666</v>
          </cell>
        </row>
        <row r="1475">
          <cell r="A1475">
            <v>667</v>
          </cell>
        </row>
        <row r="1476">
          <cell r="A1476">
            <v>1024</v>
          </cell>
        </row>
        <row r="1477">
          <cell r="A1477">
            <v>1024</v>
          </cell>
        </row>
        <row r="1478">
          <cell r="A1478">
            <v>1025</v>
          </cell>
        </row>
        <row r="1479">
          <cell r="A1479">
            <v>1030</v>
          </cell>
        </row>
        <row r="1480">
          <cell r="A1480">
            <v>1031</v>
          </cell>
        </row>
        <row r="1481">
          <cell r="A1481">
            <v>1020</v>
          </cell>
        </row>
        <row r="1482">
          <cell r="A1482">
            <v>1023</v>
          </cell>
        </row>
        <row r="1483">
          <cell r="A1483">
            <v>1019</v>
          </cell>
        </row>
        <row r="1484">
          <cell r="A1484">
            <v>1013</v>
          </cell>
        </row>
        <row r="1485">
          <cell r="A1485">
            <v>914</v>
          </cell>
        </row>
        <row r="1486">
          <cell r="A1486">
            <v>668</v>
          </cell>
        </row>
        <row r="1487">
          <cell r="A1487">
            <v>668</v>
          </cell>
        </row>
        <row r="1488">
          <cell r="A1488">
            <v>668</v>
          </cell>
        </row>
        <row r="1489">
          <cell r="A1489">
            <v>668</v>
          </cell>
        </row>
        <row r="1490">
          <cell r="A1490">
            <v>668</v>
          </cell>
        </row>
        <row r="1491">
          <cell r="A1491">
            <v>668</v>
          </cell>
        </row>
        <row r="1492">
          <cell r="A1492">
            <v>669</v>
          </cell>
        </row>
        <row r="1493">
          <cell r="A1493">
            <v>669</v>
          </cell>
        </row>
        <row r="1494">
          <cell r="A1494">
            <v>669</v>
          </cell>
        </row>
        <row r="1495">
          <cell r="A1495">
            <v>669</v>
          </cell>
        </row>
        <row r="1496">
          <cell r="A1496">
            <v>669</v>
          </cell>
        </row>
        <row r="1497">
          <cell r="A1497">
            <v>669</v>
          </cell>
        </row>
        <row r="1498">
          <cell r="A1498">
            <v>669</v>
          </cell>
        </row>
        <row r="1499">
          <cell r="A1499">
            <v>671</v>
          </cell>
        </row>
        <row r="1500">
          <cell r="A1500">
            <v>671</v>
          </cell>
        </row>
        <row r="1501">
          <cell r="A1501">
            <v>672</v>
          </cell>
        </row>
        <row r="1502">
          <cell r="A1502">
            <v>672</v>
          </cell>
        </row>
        <row r="1503">
          <cell r="A1503">
            <v>673</v>
          </cell>
        </row>
        <row r="1504">
          <cell r="A1504">
            <v>673</v>
          </cell>
        </row>
        <row r="1505">
          <cell r="A1505">
            <v>673</v>
          </cell>
        </row>
        <row r="1506">
          <cell r="A1506">
            <v>674</v>
          </cell>
        </row>
        <row r="1507">
          <cell r="A1507">
            <v>675</v>
          </cell>
        </row>
        <row r="1508">
          <cell r="A1508">
            <v>676</v>
          </cell>
        </row>
        <row r="1509">
          <cell r="A1509">
            <v>676</v>
          </cell>
        </row>
        <row r="1510">
          <cell r="A1510">
            <v>677</v>
          </cell>
        </row>
        <row r="1511">
          <cell r="A1511">
            <v>677</v>
          </cell>
        </row>
        <row r="1512">
          <cell r="A1512">
            <v>677</v>
          </cell>
        </row>
        <row r="1513">
          <cell r="A1513">
            <v>677</v>
          </cell>
        </row>
        <row r="1514">
          <cell r="A1514">
            <v>677</v>
          </cell>
        </row>
        <row r="1515">
          <cell r="A1515">
            <v>677</v>
          </cell>
        </row>
        <row r="1516">
          <cell r="A1516">
            <v>677</v>
          </cell>
        </row>
        <row r="1517">
          <cell r="A1517">
            <v>677</v>
          </cell>
        </row>
        <row r="1518">
          <cell r="A1518">
            <v>677</v>
          </cell>
        </row>
        <row r="1519">
          <cell r="A1519">
            <v>677</v>
          </cell>
        </row>
        <row r="1520">
          <cell r="A1520">
            <v>678</v>
          </cell>
        </row>
        <row r="1521">
          <cell r="A1521">
            <v>679</v>
          </cell>
        </row>
        <row r="1522">
          <cell r="A1522">
            <v>680</v>
          </cell>
        </row>
        <row r="1523">
          <cell r="A1523">
            <v>681</v>
          </cell>
        </row>
        <row r="1524">
          <cell r="A1524">
            <v>682</v>
          </cell>
        </row>
        <row r="1525">
          <cell r="A1525">
            <v>683</v>
          </cell>
        </row>
        <row r="1526">
          <cell r="A1526">
            <v>683</v>
          </cell>
        </row>
        <row r="1527">
          <cell r="A1527">
            <v>683</v>
          </cell>
        </row>
        <row r="1528">
          <cell r="A1528">
            <v>683</v>
          </cell>
        </row>
        <row r="1529">
          <cell r="A1529">
            <v>683</v>
          </cell>
        </row>
        <row r="1530">
          <cell r="A1530">
            <v>683</v>
          </cell>
        </row>
        <row r="1531">
          <cell r="A1531">
            <v>684</v>
          </cell>
        </row>
        <row r="1532">
          <cell r="A1532">
            <v>684</v>
          </cell>
        </row>
        <row r="1533">
          <cell r="A1533">
            <v>684</v>
          </cell>
        </row>
        <row r="1534">
          <cell r="A1534">
            <v>685</v>
          </cell>
        </row>
        <row r="1535">
          <cell r="A1535">
            <v>686</v>
          </cell>
        </row>
        <row r="1536">
          <cell r="A1536">
            <v>687</v>
          </cell>
        </row>
        <row r="1537">
          <cell r="A1537">
            <v>688</v>
          </cell>
        </row>
        <row r="1538">
          <cell r="A1538">
            <v>689</v>
          </cell>
        </row>
        <row r="1539">
          <cell r="A1539">
            <v>689</v>
          </cell>
        </row>
        <row r="1540">
          <cell r="A1540">
            <v>690</v>
          </cell>
        </row>
        <row r="1541">
          <cell r="A1541">
            <v>691</v>
          </cell>
        </row>
        <row r="1542">
          <cell r="A1542">
            <v>692</v>
          </cell>
        </row>
        <row r="1543">
          <cell r="A1543">
            <v>693</v>
          </cell>
        </row>
        <row r="1544">
          <cell r="A1544">
            <v>694</v>
          </cell>
        </row>
        <row r="1545">
          <cell r="A1545">
            <v>695</v>
          </cell>
        </row>
        <row r="1546">
          <cell r="A1546">
            <v>695</v>
          </cell>
        </row>
        <row r="1547">
          <cell r="A1547">
            <v>696</v>
          </cell>
        </row>
        <row r="1548">
          <cell r="A1548">
            <v>697</v>
          </cell>
        </row>
        <row r="1549">
          <cell r="A1549">
            <v>698</v>
          </cell>
        </row>
        <row r="1550">
          <cell r="A1550">
            <v>698</v>
          </cell>
        </row>
        <row r="1551">
          <cell r="A1551">
            <v>699</v>
          </cell>
        </row>
        <row r="1552">
          <cell r="A1552">
            <v>699</v>
          </cell>
        </row>
        <row r="1553">
          <cell r="A1553">
            <v>699</v>
          </cell>
        </row>
        <row r="1554">
          <cell r="A1554">
            <v>699</v>
          </cell>
        </row>
        <row r="1555">
          <cell r="A1555">
            <v>699</v>
          </cell>
        </row>
        <row r="1556">
          <cell r="A1556">
            <v>700</v>
          </cell>
        </row>
        <row r="1557">
          <cell r="A1557">
            <v>701</v>
          </cell>
        </row>
        <row r="1558">
          <cell r="A1558">
            <v>703</v>
          </cell>
        </row>
        <row r="1559">
          <cell r="A1559">
            <v>703</v>
          </cell>
        </row>
        <row r="1560">
          <cell r="A1560">
            <v>703</v>
          </cell>
        </row>
        <row r="1561">
          <cell r="A1561">
            <v>704</v>
          </cell>
        </row>
        <row r="1562">
          <cell r="A1562">
            <v>705</v>
          </cell>
        </row>
        <row r="1563">
          <cell r="A1563">
            <v>705</v>
          </cell>
        </row>
        <row r="1564">
          <cell r="A1564">
            <v>705</v>
          </cell>
        </row>
        <row r="1565">
          <cell r="A1565">
            <v>706</v>
          </cell>
        </row>
        <row r="1566">
          <cell r="A1566">
            <v>707</v>
          </cell>
        </row>
        <row r="1567">
          <cell r="A1567">
            <v>708</v>
          </cell>
        </row>
        <row r="1568">
          <cell r="A1568">
            <v>709</v>
          </cell>
        </row>
        <row r="1569">
          <cell r="A1569">
            <v>710</v>
          </cell>
        </row>
        <row r="1570">
          <cell r="A1570">
            <v>710</v>
          </cell>
        </row>
        <row r="1571">
          <cell r="A1571">
            <v>711</v>
          </cell>
        </row>
        <row r="1572">
          <cell r="A1572">
            <v>712</v>
          </cell>
        </row>
        <row r="1573">
          <cell r="A1573">
            <v>712</v>
          </cell>
        </row>
        <row r="1574">
          <cell r="A1574">
            <v>713</v>
          </cell>
        </row>
        <row r="1575">
          <cell r="A1575">
            <v>713</v>
          </cell>
        </row>
        <row r="1576">
          <cell r="A1576">
            <v>714</v>
          </cell>
        </row>
        <row r="1577">
          <cell r="A1577">
            <v>714</v>
          </cell>
        </row>
        <row r="1578">
          <cell r="A1578">
            <v>715</v>
          </cell>
        </row>
        <row r="1579">
          <cell r="A1579">
            <v>716</v>
          </cell>
        </row>
        <row r="1580">
          <cell r="A1580">
            <v>717</v>
          </cell>
        </row>
        <row r="1581">
          <cell r="A1581">
            <v>717</v>
          </cell>
        </row>
        <row r="1582">
          <cell r="A1582">
            <v>718</v>
          </cell>
        </row>
        <row r="1583">
          <cell r="A1583">
            <v>719</v>
          </cell>
        </row>
        <row r="1584">
          <cell r="A1584">
            <v>720</v>
          </cell>
        </row>
        <row r="1585">
          <cell r="A1585">
            <v>720</v>
          </cell>
        </row>
        <row r="1586">
          <cell r="A1586">
            <v>720</v>
          </cell>
        </row>
        <row r="1587">
          <cell r="A1587">
            <v>721</v>
          </cell>
        </row>
        <row r="1588">
          <cell r="A1588">
            <v>722</v>
          </cell>
        </row>
        <row r="1589">
          <cell r="A1589">
            <v>723</v>
          </cell>
        </row>
        <row r="1590">
          <cell r="A1590">
            <v>724</v>
          </cell>
        </row>
        <row r="1591">
          <cell r="A1591">
            <v>725</v>
          </cell>
        </row>
        <row r="1592">
          <cell r="A1592">
            <v>725</v>
          </cell>
        </row>
        <row r="1593">
          <cell r="A1593">
            <v>725</v>
          </cell>
        </row>
        <row r="1594">
          <cell r="A1594">
            <v>726</v>
          </cell>
        </row>
        <row r="1595">
          <cell r="A1595">
            <v>727</v>
          </cell>
        </row>
        <row r="1596">
          <cell r="A1596">
            <v>727</v>
          </cell>
        </row>
        <row r="1597">
          <cell r="A1597">
            <v>728</v>
          </cell>
        </row>
        <row r="1598">
          <cell r="A1598">
            <v>729</v>
          </cell>
        </row>
        <row r="1599">
          <cell r="A1599">
            <v>730</v>
          </cell>
        </row>
        <row r="1600">
          <cell r="A1600">
            <v>730</v>
          </cell>
        </row>
        <row r="1601">
          <cell r="A1601">
            <v>730</v>
          </cell>
        </row>
        <row r="1602">
          <cell r="A1602">
            <v>730</v>
          </cell>
        </row>
        <row r="1603">
          <cell r="A1603">
            <v>730</v>
          </cell>
        </row>
        <row r="1604">
          <cell r="A1604">
            <v>730</v>
          </cell>
        </row>
        <row r="1605">
          <cell r="A1605">
            <v>730</v>
          </cell>
        </row>
        <row r="1606">
          <cell r="A1606">
            <v>730</v>
          </cell>
        </row>
        <row r="1607">
          <cell r="A1607">
            <v>732</v>
          </cell>
        </row>
        <row r="1608">
          <cell r="A1608">
            <v>732</v>
          </cell>
        </row>
        <row r="1609">
          <cell r="A1609">
            <v>733</v>
          </cell>
        </row>
        <row r="1610">
          <cell r="A1610">
            <v>733</v>
          </cell>
        </row>
        <row r="1611">
          <cell r="A1611">
            <v>733</v>
          </cell>
        </row>
        <row r="1612">
          <cell r="A1612">
            <v>733</v>
          </cell>
        </row>
        <row r="1613">
          <cell r="A1613">
            <v>733</v>
          </cell>
        </row>
        <row r="1614">
          <cell r="A1614">
            <v>734</v>
          </cell>
        </row>
        <row r="1615">
          <cell r="A1615">
            <v>734</v>
          </cell>
        </row>
        <row r="1616">
          <cell r="A1616">
            <v>734</v>
          </cell>
        </row>
        <row r="1617">
          <cell r="A1617">
            <v>734</v>
          </cell>
        </row>
        <row r="1618">
          <cell r="A1618">
            <v>734</v>
          </cell>
        </row>
        <row r="1619">
          <cell r="A1619">
            <v>735</v>
          </cell>
        </row>
        <row r="1620">
          <cell r="A1620">
            <v>736</v>
          </cell>
        </row>
        <row r="1621">
          <cell r="A1621">
            <v>737</v>
          </cell>
        </row>
        <row r="1622">
          <cell r="A1622">
            <v>737</v>
          </cell>
        </row>
        <row r="1623">
          <cell r="A1623">
            <v>737</v>
          </cell>
        </row>
        <row r="1624">
          <cell r="A1624">
            <v>737</v>
          </cell>
        </row>
        <row r="1625">
          <cell r="A1625">
            <v>737</v>
          </cell>
        </row>
        <row r="1626">
          <cell r="A1626">
            <v>738</v>
          </cell>
        </row>
        <row r="1627">
          <cell r="A1627">
            <v>738</v>
          </cell>
        </row>
        <row r="1628">
          <cell r="A1628">
            <v>738</v>
          </cell>
        </row>
        <row r="1629">
          <cell r="A1629">
            <v>738</v>
          </cell>
        </row>
        <row r="1630">
          <cell r="A1630">
            <v>738</v>
          </cell>
        </row>
        <row r="1631">
          <cell r="A1631">
            <v>738</v>
          </cell>
        </row>
        <row r="1632">
          <cell r="A1632">
            <v>738</v>
          </cell>
        </row>
        <row r="1633">
          <cell r="A1633">
            <v>738</v>
          </cell>
        </row>
        <row r="1634">
          <cell r="A1634">
            <v>738</v>
          </cell>
        </row>
        <row r="1635">
          <cell r="A1635">
            <v>738</v>
          </cell>
        </row>
        <row r="1636">
          <cell r="A1636">
            <v>739</v>
          </cell>
        </row>
        <row r="1637">
          <cell r="A1637">
            <v>740</v>
          </cell>
        </row>
        <row r="1638">
          <cell r="A1638">
            <v>741</v>
          </cell>
        </row>
        <row r="1639">
          <cell r="A1639">
            <v>742</v>
          </cell>
        </row>
        <row r="1640">
          <cell r="A1640">
            <v>742</v>
          </cell>
        </row>
        <row r="1641">
          <cell r="A1641">
            <v>743</v>
          </cell>
        </row>
        <row r="1642">
          <cell r="A1642">
            <v>743</v>
          </cell>
        </row>
        <row r="1643">
          <cell r="A1643">
            <v>744</v>
          </cell>
        </row>
        <row r="1644">
          <cell r="A1644">
            <v>745</v>
          </cell>
        </row>
        <row r="1645">
          <cell r="A1645">
            <v>745</v>
          </cell>
        </row>
        <row r="1646">
          <cell r="A1646">
            <v>745</v>
          </cell>
        </row>
        <row r="1647">
          <cell r="A1647">
            <v>746</v>
          </cell>
        </row>
        <row r="1648">
          <cell r="A1648">
            <v>747</v>
          </cell>
        </row>
        <row r="1649">
          <cell r="A1649">
            <v>748</v>
          </cell>
        </row>
        <row r="1650">
          <cell r="A1650">
            <v>748</v>
          </cell>
        </row>
        <row r="1651">
          <cell r="A1651">
            <v>748</v>
          </cell>
        </row>
        <row r="1652">
          <cell r="A1652">
            <v>748</v>
          </cell>
        </row>
        <row r="1653">
          <cell r="A1653">
            <v>749</v>
          </cell>
        </row>
        <row r="1654">
          <cell r="A1654">
            <v>750</v>
          </cell>
        </row>
        <row r="1655">
          <cell r="A1655">
            <v>751</v>
          </cell>
        </row>
        <row r="1656">
          <cell r="A1656">
            <v>752</v>
          </cell>
        </row>
        <row r="1657">
          <cell r="A1657">
            <v>753</v>
          </cell>
        </row>
        <row r="1658">
          <cell r="A1658">
            <v>753</v>
          </cell>
        </row>
        <row r="1659">
          <cell r="A1659">
            <v>753</v>
          </cell>
        </row>
        <row r="1660">
          <cell r="A1660">
            <v>753</v>
          </cell>
        </row>
        <row r="1661">
          <cell r="A1661">
            <v>753</v>
          </cell>
        </row>
        <row r="1662">
          <cell r="A1662">
            <v>754</v>
          </cell>
        </row>
        <row r="1663">
          <cell r="A1663">
            <v>754</v>
          </cell>
        </row>
        <row r="1664">
          <cell r="A1664">
            <v>754</v>
          </cell>
        </row>
        <row r="1665">
          <cell r="A1665">
            <v>754</v>
          </cell>
        </row>
        <row r="1666">
          <cell r="A1666">
            <v>754</v>
          </cell>
        </row>
        <row r="1667">
          <cell r="A1667">
            <v>754</v>
          </cell>
        </row>
        <row r="1668">
          <cell r="A1668">
            <v>755</v>
          </cell>
        </row>
        <row r="1669">
          <cell r="A1669">
            <v>755</v>
          </cell>
        </row>
        <row r="1670">
          <cell r="A1670">
            <v>755</v>
          </cell>
        </row>
        <row r="1671">
          <cell r="A1671">
            <v>756</v>
          </cell>
        </row>
        <row r="1672">
          <cell r="A1672">
            <v>757</v>
          </cell>
        </row>
        <row r="1673">
          <cell r="A1673">
            <v>758</v>
          </cell>
        </row>
        <row r="1674">
          <cell r="A1674">
            <v>759</v>
          </cell>
        </row>
        <row r="1675">
          <cell r="A1675">
            <v>760</v>
          </cell>
        </row>
        <row r="1676">
          <cell r="A1676">
            <v>761</v>
          </cell>
        </row>
        <row r="1677">
          <cell r="A1677">
            <v>762</v>
          </cell>
        </row>
        <row r="1678">
          <cell r="A1678">
            <v>762</v>
          </cell>
        </row>
        <row r="1679">
          <cell r="A1679">
            <v>763</v>
          </cell>
        </row>
        <row r="1680">
          <cell r="A1680">
            <v>764</v>
          </cell>
        </row>
        <row r="1681">
          <cell r="A1681">
            <v>765</v>
          </cell>
        </row>
        <row r="1682">
          <cell r="A1682">
            <v>766</v>
          </cell>
        </row>
        <row r="1683">
          <cell r="A1683">
            <v>766</v>
          </cell>
        </row>
        <row r="1684">
          <cell r="A1684">
            <v>767</v>
          </cell>
        </row>
        <row r="1685">
          <cell r="A1685">
            <v>769</v>
          </cell>
        </row>
        <row r="1686">
          <cell r="A1686">
            <v>770</v>
          </cell>
        </row>
        <row r="1687">
          <cell r="A1687">
            <v>771</v>
          </cell>
        </row>
        <row r="1688">
          <cell r="A1688">
            <v>772</v>
          </cell>
        </row>
        <row r="1689">
          <cell r="A1689">
            <v>773</v>
          </cell>
        </row>
        <row r="1690">
          <cell r="A1690">
            <v>774</v>
          </cell>
        </row>
        <row r="1691">
          <cell r="A1691">
            <v>774</v>
          </cell>
        </row>
        <row r="1692">
          <cell r="A1692">
            <v>774</v>
          </cell>
        </row>
        <row r="1693">
          <cell r="A1693">
            <v>774</v>
          </cell>
        </row>
        <row r="1694">
          <cell r="A1694">
            <v>775</v>
          </cell>
        </row>
        <row r="1695">
          <cell r="A1695">
            <v>776</v>
          </cell>
        </row>
        <row r="1696">
          <cell r="A1696">
            <v>776</v>
          </cell>
        </row>
        <row r="1697">
          <cell r="A1697">
            <v>776</v>
          </cell>
        </row>
        <row r="1698">
          <cell r="A1698">
            <v>777</v>
          </cell>
        </row>
        <row r="1699">
          <cell r="A1699">
            <v>777</v>
          </cell>
        </row>
        <row r="1700">
          <cell r="A1700">
            <v>777</v>
          </cell>
        </row>
        <row r="1701">
          <cell r="A1701">
            <v>778</v>
          </cell>
        </row>
        <row r="1702">
          <cell r="A1702">
            <v>778</v>
          </cell>
        </row>
        <row r="1703">
          <cell r="A1703">
            <v>778</v>
          </cell>
        </row>
        <row r="1704">
          <cell r="A1704">
            <v>778</v>
          </cell>
        </row>
        <row r="1705">
          <cell r="A1705">
            <v>778</v>
          </cell>
        </row>
        <row r="1706">
          <cell r="A1706">
            <v>778</v>
          </cell>
        </row>
        <row r="1707">
          <cell r="A1707">
            <v>779</v>
          </cell>
        </row>
        <row r="1708">
          <cell r="A1708">
            <v>779</v>
          </cell>
        </row>
        <row r="1709">
          <cell r="A1709">
            <v>779</v>
          </cell>
        </row>
        <row r="1710">
          <cell r="A1710">
            <v>779</v>
          </cell>
        </row>
        <row r="1711">
          <cell r="A1711">
            <v>780</v>
          </cell>
        </row>
        <row r="1712">
          <cell r="A1712">
            <v>780</v>
          </cell>
        </row>
        <row r="1713">
          <cell r="A1713">
            <v>780</v>
          </cell>
        </row>
        <row r="1714">
          <cell r="A1714">
            <v>780</v>
          </cell>
        </row>
        <row r="1715">
          <cell r="A1715">
            <v>780</v>
          </cell>
        </row>
        <row r="1716">
          <cell r="A1716">
            <v>781</v>
          </cell>
        </row>
        <row r="1717">
          <cell r="A1717">
            <v>781</v>
          </cell>
        </row>
        <row r="1718">
          <cell r="A1718">
            <v>781</v>
          </cell>
        </row>
        <row r="1719">
          <cell r="A1719">
            <v>782</v>
          </cell>
        </row>
        <row r="1720">
          <cell r="A1720">
            <v>783</v>
          </cell>
        </row>
        <row r="1721">
          <cell r="A1721">
            <v>784</v>
          </cell>
        </row>
        <row r="1722">
          <cell r="A1722">
            <v>785</v>
          </cell>
        </row>
        <row r="1723">
          <cell r="A1723">
            <v>786</v>
          </cell>
        </row>
        <row r="1724">
          <cell r="A1724">
            <v>787</v>
          </cell>
        </row>
        <row r="1725">
          <cell r="A1725">
            <v>788</v>
          </cell>
        </row>
        <row r="1726">
          <cell r="A1726">
            <v>788</v>
          </cell>
        </row>
        <row r="1727">
          <cell r="A1727">
            <v>789</v>
          </cell>
        </row>
        <row r="1728">
          <cell r="A1728">
            <v>790</v>
          </cell>
        </row>
        <row r="1729">
          <cell r="A1729">
            <v>791</v>
          </cell>
        </row>
        <row r="1730">
          <cell r="A1730">
            <v>792</v>
          </cell>
        </row>
        <row r="1731">
          <cell r="A1731">
            <v>793</v>
          </cell>
        </row>
        <row r="1732">
          <cell r="A1732">
            <v>794</v>
          </cell>
        </row>
        <row r="1733">
          <cell r="A1733">
            <v>795</v>
          </cell>
        </row>
        <row r="1734">
          <cell r="A1734">
            <v>796</v>
          </cell>
        </row>
        <row r="1735">
          <cell r="A1735">
            <v>797</v>
          </cell>
        </row>
        <row r="1736">
          <cell r="A1736">
            <v>798</v>
          </cell>
        </row>
        <row r="1737">
          <cell r="A1737">
            <v>799</v>
          </cell>
        </row>
        <row r="1738">
          <cell r="A1738">
            <v>799</v>
          </cell>
        </row>
        <row r="1739">
          <cell r="A1739">
            <v>800</v>
          </cell>
        </row>
        <row r="1740">
          <cell r="A1740">
            <v>801</v>
          </cell>
        </row>
        <row r="1741">
          <cell r="A1741">
            <v>802</v>
          </cell>
        </row>
        <row r="1742">
          <cell r="A1742">
            <v>803</v>
          </cell>
        </row>
        <row r="1743">
          <cell r="A1743">
            <v>804</v>
          </cell>
        </row>
        <row r="1744">
          <cell r="A1744">
            <v>805</v>
          </cell>
        </row>
        <row r="1745">
          <cell r="A1745">
            <v>806</v>
          </cell>
        </row>
        <row r="1746">
          <cell r="A1746">
            <v>807</v>
          </cell>
        </row>
        <row r="1747">
          <cell r="A1747">
            <v>808</v>
          </cell>
        </row>
        <row r="1748">
          <cell r="A1748">
            <v>808</v>
          </cell>
        </row>
        <row r="1749">
          <cell r="A1749">
            <v>808</v>
          </cell>
        </row>
        <row r="1750">
          <cell r="A1750">
            <v>808</v>
          </cell>
        </row>
        <row r="1751">
          <cell r="A1751">
            <v>808</v>
          </cell>
        </row>
        <row r="1752">
          <cell r="A1752">
            <v>808</v>
          </cell>
        </row>
        <row r="1753">
          <cell r="A1753">
            <v>809</v>
          </cell>
        </row>
        <row r="1754">
          <cell r="A1754">
            <v>809</v>
          </cell>
        </row>
        <row r="1755">
          <cell r="A1755">
            <v>809</v>
          </cell>
        </row>
        <row r="1756">
          <cell r="A1756">
            <v>809</v>
          </cell>
        </row>
        <row r="1757">
          <cell r="A1757">
            <v>809</v>
          </cell>
        </row>
        <row r="1758">
          <cell r="A1758">
            <v>809</v>
          </cell>
        </row>
        <row r="1759">
          <cell r="A1759">
            <v>809</v>
          </cell>
        </row>
        <row r="1760">
          <cell r="A1760">
            <v>809</v>
          </cell>
        </row>
        <row r="1761">
          <cell r="A1761">
            <v>809</v>
          </cell>
        </row>
        <row r="1762">
          <cell r="A1762">
            <v>810</v>
          </cell>
        </row>
        <row r="1763">
          <cell r="A1763">
            <v>810</v>
          </cell>
        </row>
        <row r="1764">
          <cell r="A1764">
            <v>810</v>
          </cell>
        </row>
        <row r="1765">
          <cell r="A1765">
            <v>810</v>
          </cell>
        </row>
        <row r="1766">
          <cell r="A1766">
            <v>811</v>
          </cell>
        </row>
        <row r="1767">
          <cell r="A1767">
            <v>812</v>
          </cell>
        </row>
        <row r="1768">
          <cell r="A1768">
            <v>813</v>
          </cell>
        </row>
        <row r="1769">
          <cell r="A1769">
            <v>813</v>
          </cell>
        </row>
        <row r="1770">
          <cell r="A1770">
            <v>814</v>
          </cell>
        </row>
        <row r="1771">
          <cell r="A1771">
            <v>815</v>
          </cell>
        </row>
        <row r="1772">
          <cell r="A1772">
            <v>816</v>
          </cell>
        </row>
        <row r="1773">
          <cell r="A1773">
            <v>817</v>
          </cell>
        </row>
        <row r="1774">
          <cell r="A1774">
            <v>818</v>
          </cell>
        </row>
        <row r="1775">
          <cell r="A1775">
            <v>819</v>
          </cell>
        </row>
        <row r="1776">
          <cell r="A1776">
            <v>820</v>
          </cell>
        </row>
        <row r="1777">
          <cell r="A1777">
            <v>821</v>
          </cell>
        </row>
        <row r="1778">
          <cell r="A1778">
            <v>822</v>
          </cell>
        </row>
        <row r="1779">
          <cell r="A1779">
            <v>823</v>
          </cell>
        </row>
        <row r="1780">
          <cell r="A1780">
            <v>824</v>
          </cell>
        </row>
        <row r="1781">
          <cell r="A1781">
            <v>825</v>
          </cell>
        </row>
        <row r="1782">
          <cell r="A1782">
            <v>827</v>
          </cell>
        </row>
        <row r="1783">
          <cell r="A1783">
            <v>827</v>
          </cell>
        </row>
        <row r="1784">
          <cell r="A1784">
            <v>827</v>
          </cell>
        </row>
        <row r="1785">
          <cell r="A1785">
            <v>828</v>
          </cell>
        </row>
        <row r="1786">
          <cell r="A1786">
            <v>829</v>
          </cell>
        </row>
        <row r="1787">
          <cell r="A1787">
            <v>829</v>
          </cell>
        </row>
        <row r="1788">
          <cell r="A1788">
            <v>829</v>
          </cell>
        </row>
        <row r="1789">
          <cell r="A1789">
            <v>829</v>
          </cell>
        </row>
        <row r="1790">
          <cell r="A1790">
            <v>829</v>
          </cell>
        </row>
        <row r="1791">
          <cell r="A1791">
            <v>829</v>
          </cell>
        </row>
        <row r="1792">
          <cell r="A1792">
            <v>829</v>
          </cell>
        </row>
        <row r="1793">
          <cell r="A1793">
            <v>830</v>
          </cell>
        </row>
        <row r="1794">
          <cell r="A1794">
            <v>830</v>
          </cell>
        </row>
        <row r="1795">
          <cell r="A1795">
            <v>830</v>
          </cell>
        </row>
        <row r="1796">
          <cell r="A1796">
            <v>830</v>
          </cell>
        </row>
        <row r="1797">
          <cell r="A1797">
            <v>831</v>
          </cell>
        </row>
        <row r="1798">
          <cell r="A1798">
            <v>832</v>
          </cell>
        </row>
        <row r="1799">
          <cell r="A1799">
            <v>833</v>
          </cell>
        </row>
        <row r="1800">
          <cell r="A1800">
            <v>834</v>
          </cell>
        </row>
        <row r="1801">
          <cell r="A1801">
            <v>835</v>
          </cell>
        </row>
        <row r="1802">
          <cell r="A1802">
            <v>838</v>
          </cell>
        </row>
        <row r="1803">
          <cell r="A1803">
            <v>839</v>
          </cell>
        </row>
        <row r="1804">
          <cell r="A1804">
            <v>840</v>
          </cell>
        </row>
        <row r="1805">
          <cell r="A1805">
            <v>840</v>
          </cell>
        </row>
        <row r="1806">
          <cell r="A1806">
            <v>841</v>
          </cell>
        </row>
        <row r="1807">
          <cell r="A1807">
            <v>843</v>
          </cell>
        </row>
        <row r="1808">
          <cell r="A1808">
            <v>844</v>
          </cell>
        </row>
        <row r="1809">
          <cell r="A1809">
            <v>845</v>
          </cell>
        </row>
        <row r="1810">
          <cell r="A1810">
            <v>846</v>
          </cell>
        </row>
        <row r="1811">
          <cell r="A1811">
            <v>847</v>
          </cell>
        </row>
        <row r="1812">
          <cell r="A1812">
            <v>848</v>
          </cell>
        </row>
        <row r="1813">
          <cell r="A1813">
            <v>849</v>
          </cell>
        </row>
        <row r="1814">
          <cell r="A1814">
            <v>849</v>
          </cell>
        </row>
        <row r="1815">
          <cell r="A1815">
            <v>849</v>
          </cell>
        </row>
        <row r="1816">
          <cell r="A1816">
            <v>849</v>
          </cell>
        </row>
        <row r="1817">
          <cell r="A1817">
            <v>849</v>
          </cell>
        </row>
        <row r="1818">
          <cell r="A1818">
            <v>849</v>
          </cell>
        </row>
        <row r="1819">
          <cell r="A1819">
            <v>849</v>
          </cell>
        </row>
        <row r="1820">
          <cell r="A1820">
            <v>849</v>
          </cell>
        </row>
        <row r="1821">
          <cell r="A1821">
            <v>850</v>
          </cell>
        </row>
        <row r="1822">
          <cell r="A1822">
            <v>850</v>
          </cell>
        </row>
        <row r="1823">
          <cell r="A1823">
            <v>851</v>
          </cell>
        </row>
        <row r="1824">
          <cell r="A1824">
            <v>851</v>
          </cell>
        </row>
        <row r="1825">
          <cell r="A1825">
            <v>851</v>
          </cell>
        </row>
        <row r="1826">
          <cell r="A1826">
            <v>851</v>
          </cell>
        </row>
        <row r="1827">
          <cell r="A1827">
            <v>851</v>
          </cell>
        </row>
        <row r="1828">
          <cell r="A1828">
            <v>852</v>
          </cell>
        </row>
        <row r="1829">
          <cell r="A1829">
            <v>852</v>
          </cell>
        </row>
        <row r="1830">
          <cell r="A1830">
            <v>853</v>
          </cell>
        </row>
        <row r="1831">
          <cell r="A1831">
            <v>853</v>
          </cell>
        </row>
        <row r="1832">
          <cell r="A1832">
            <v>853</v>
          </cell>
        </row>
        <row r="1833">
          <cell r="A1833">
            <v>854</v>
          </cell>
        </row>
        <row r="1834">
          <cell r="A1834">
            <v>855</v>
          </cell>
        </row>
        <row r="1835">
          <cell r="A1835">
            <v>856</v>
          </cell>
        </row>
        <row r="1836">
          <cell r="A1836">
            <v>857</v>
          </cell>
        </row>
        <row r="1837">
          <cell r="A1837">
            <v>858</v>
          </cell>
        </row>
        <row r="1838">
          <cell r="A1838">
            <v>859</v>
          </cell>
        </row>
        <row r="1839">
          <cell r="A1839">
            <v>860</v>
          </cell>
        </row>
        <row r="1840">
          <cell r="A1840">
            <v>861</v>
          </cell>
        </row>
        <row r="1841">
          <cell r="A1841">
            <v>862</v>
          </cell>
        </row>
        <row r="1842">
          <cell r="A1842">
            <v>863</v>
          </cell>
        </row>
        <row r="1843">
          <cell r="A1843">
            <v>863</v>
          </cell>
        </row>
        <row r="1844">
          <cell r="A1844">
            <v>864</v>
          </cell>
        </row>
        <row r="1845">
          <cell r="A1845">
            <v>865</v>
          </cell>
        </row>
        <row r="1846">
          <cell r="A1846">
            <v>866</v>
          </cell>
        </row>
        <row r="1847">
          <cell r="A1847">
            <v>867</v>
          </cell>
        </row>
        <row r="1848">
          <cell r="A1848">
            <v>868</v>
          </cell>
        </row>
        <row r="1849">
          <cell r="A1849">
            <v>869</v>
          </cell>
        </row>
        <row r="1850">
          <cell r="A1850">
            <v>869</v>
          </cell>
        </row>
        <row r="1851">
          <cell r="A1851">
            <v>870</v>
          </cell>
        </row>
        <row r="1852">
          <cell r="A1852">
            <v>870</v>
          </cell>
        </row>
        <row r="1853">
          <cell r="A1853">
            <v>871</v>
          </cell>
        </row>
        <row r="1854">
          <cell r="A1854">
            <v>871</v>
          </cell>
        </row>
        <row r="1855">
          <cell r="A1855">
            <v>871</v>
          </cell>
        </row>
        <row r="1856">
          <cell r="A1856">
            <v>871</v>
          </cell>
        </row>
        <row r="1857">
          <cell r="A1857">
            <v>871</v>
          </cell>
        </row>
        <row r="1858">
          <cell r="A1858">
            <v>872</v>
          </cell>
        </row>
        <row r="1859">
          <cell r="A1859">
            <v>872</v>
          </cell>
        </row>
        <row r="1860">
          <cell r="A1860">
            <v>872</v>
          </cell>
        </row>
        <row r="1861">
          <cell r="A1861">
            <v>873</v>
          </cell>
        </row>
        <row r="1862">
          <cell r="A1862">
            <v>873</v>
          </cell>
        </row>
        <row r="1863">
          <cell r="A1863">
            <v>873</v>
          </cell>
        </row>
        <row r="1864">
          <cell r="A1864">
            <v>873</v>
          </cell>
        </row>
        <row r="1865">
          <cell r="A1865">
            <v>873</v>
          </cell>
        </row>
        <row r="1866">
          <cell r="A1866">
            <v>873</v>
          </cell>
        </row>
        <row r="1867">
          <cell r="A1867">
            <v>873</v>
          </cell>
        </row>
        <row r="1868">
          <cell r="A1868">
            <v>873</v>
          </cell>
        </row>
        <row r="1869">
          <cell r="A1869">
            <v>873</v>
          </cell>
        </row>
        <row r="1870">
          <cell r="A1870">
            <v>873</v>
          </cell>
        </row>
        <row r="1871">
          <cell r="A1871">
            <v>873</v>
          </cell>
        </row>
        <row r="1872">
          <cell r="A1872">
            <v>873</v>
          </cell>
        </row>
        <row r="1873">
          <cell r="A1873">
            <v>873</v>
          </cell>
        </row>
        <row r="1874">
          <cell r="A1874">
            <v>873</v>
          </cell>
        </row>
        <row r="1875">
          <cell r="A1875">
            <v>873</v>
          </cell>
        </row>
        <row r="1876">
          <cell r="A1876">
            <v>873</v>
          </cell>
        </row>
        <row r="1877">
          <cell r="A1877">
            <v>873</v>
          </cell>
        </row>
        <row r="1878">
          <cell r="A1878">
            <v>873</v>
          </cell>
        </row>
        <row r="1879">
          <cell r="A1879">
            <v>873</v>
          </cell>
        </row>
        <row r="1880">
          <cell r="A1880">
            <v>874</v>
          </cell>
        </row>
        <row r="1881">
          <cell r="A1881">
            <v>875</v>
          </cell>
        </row>
        <row r="1882">
          <cell r="A1882">
            <v>876</v>
          </cell>
        </row>
        <row r="1883">
          <cell r="A1883">
            <v>877</v>
          </cell>
        </row>
        <row r="1884">
          <cell r="A1884">
            <v>878</v>
          </cell>
        </row>
        <row r="1885">
          <cell r="A1885">
            <v>879</v>
          </cell>
        </row>
        <row r="1886">
          <cell r="A1886">
            <v>879</v>
          </cell>
        </row>
        <row r="1887">
          <cell r="A1887">
            <v>879</v>
          </cell>
        </row>
        <row r="1888">
          <cell r="A1888">
            <v>880</v>
          </cell>
        </row>
        <row r="1889">
          <cell r="A1889">
            <v>880</v>
          </cell>
        </row>
        <row r="1890">
          <cell r="A1890">
            <v>881</v>
          </cell>
        </row>
        <row r="1891">
          <cell r="A1891">
            <v>882</v>
          </cell>
        </row>
        <row r="1892">
          <cell r="A1892">
            <v>882</v>
          </cell>
        </row>
        <row r="1893">
          <cell r="A1893">
            <v>882</v>
          </cell>
        </row>
        <row r="1894">
          <cell r="A1894">
            <v>882</v>
          </cell>
        </row>
        <row r="1895">
          <cell r="A1895">
            <v>882</v>
          </cell>
        </row>
        <row r="1896">
          <cell r="A1896">
            <v>882</v>
          </cell>
        </row>
        <row r="1897">
          <cell r="A1897">
            <v>882</v>
          </cell>
        </row>
        <row r="1898">
          <cell r="A1898">
            <v>882</v>
          </cell>
        </row>
        <row r="1899">
          <cell r="A1899">
            <v>882</v>
          </cell>
        </row>
        <row r="1900">
          <cell r="A1900">
            <v>882</v>
          </cell>
        </row>
        <row r="1901">
          <cell r="A1901">
            <v>883</v>
          </cell>
        </row>
        <row r="1902">
          <cell r="A1902">
            <v>884</v>
          </cell>
        </row>
        <row r="1903">
          <cell r="A1903">
            <v>885</v>
          </cell>
        </row>
        <row r="1904">
          <cell r="A1904">
            <v>886</v>
          </cell>
        </row>
        <row r="1905">
          <cell r="A1905">
            <v>887</v>
          </cell>
        </row>
        <row r="1906">
          <cell r="A1906">
            <v>887</v>
          </cell>
        </row>
        <row r="1907">
          <cell r="A1907">
            <v>887</v>
          </cell>
        </row>
        <row r="1908">
          <cell r="A1908">
            <v>888</v>
          </cell>
        </row>
        <row r="1909">
          <cell r="A1909">
            <v>888</v>
          </cell>
        </row>
        <row r="1910">
          <cell r="A1910">
            <v>889</v>
          </cell>
        </row>
        <row r="1911">
          <cell r="A1911">
            <v>890</v>
          </cell>
        </row>
        <row r="1912">
          <cell r="A1912">
            <v>890</v>
          </cell>
        </row>
        <row r="1913">
          <cell r="A1913">
            <v>890</v>
          </cell>
        </row>
        <row r="1914">
          <cell r="A1914">
            <v>891</v>
          </cell>
        </row>
        <row r="1915">
          <cell r="A1915">
            <v>892</v>
          </cell>
        </row>
        <row r="1916">
          <cell r="A1916">
            <v>893</v>
          </cell>
        </row>
        <row r="1917">
          <cell r="A1917">
            <v>894</v>
          </cell>
        </row>
        <row r="1918">
          <cell r="A1918">
            <v>895</v>
          </cell>
        </row>
        <row r="1919">
          <cell r="A1919">
            <v>896</v>
          </cell>
        </row>
        <row r="1920">
          <cell r="A1920">
            <v>897</v>
          </cell>
        </row>
        <row r="1921">
          <cell r="A1921">
            <v>898</v>
          </cell>
        </row>
        <row r="1922">
          <cell r="A1922">
            <v>898</v>
          </cell>
        </row>
        <row r="1923">
          <cell r="A1923">
            <v>899</v>
          </cell>
        </row>
        <row r="1924">
          <cell r="A1924">
            <v>900</v>
          </cell>
        </row>
        <row r="1925">
          <cell r="A1925">
            <v>901</v>
          </cell>
        </row>
        <row r="1926">
          <cell r="A1926">
            <v>902</v>
          </cell>
        </row>
        <row r="1927">
          <cell r="A1927">
            <v>903</v>
          </cell>
        </row>
        <row r="1928">
          <cell r="A1928">
            <v>904</v>
          </cell>
        </row>
        <row r="1929">
          <cell r="A1929">
            <v>905</v>
          </cell>
        </row>
        <row r="1930">
          <cell r="A1930">
            <v>905</v>
          </cell>
        </row>
        <row r="1931">
          <cell r="A1931">
            <v>905</v>
          </cell>
        </row>
        <row r="1932">
          <cell r="A1932">
            <v>906</v>
          </cell>
        </row>
        <row r="1933">
          <cell r="A1933">
            <v>906</v>
          </cell>
        </row>
        <row r="1934">
          <cell r="A1934">
            <v>906</v>
          </cell>
        </row>
        <row r="1935">
          <cell r="A1935">
            <v>906</v>
          </cell>
        </row>
        <row r="1936">
          <cell r="A1936">
            <v>906</v>
          </cell>
        </row>
        <row r="1937">
          <cell r="A1937">
            <v>907</v>
          </cell>
        </row>
        <row r="1938">
          <cell r="A1938">
            <v>908</v>
          </cell>
        </row>
        <row r="1939">
          <cell r="A1939">
            <v>908</v>
          </cell>
        </row>
        <row r="1940">
          <cell r="A1940">
            <v>908</v>
          </cell>
        </row>
        <row r="1941">
          <cell r="A1941">
            <v>909</v>
          </cell>
        </row>
        <row r="1942">
          <cell r="A1942">
            <v>910</v>
          </cell>
        </row>
        <row r="1943">
          <cell r="A1943">
            <v>910</v>
          </cell>
        </row>
        <row r="1944">
          <cell r="A1944">
            <v>910</v>
          </cell>
        </row>
        <row r="1945">
          <cell r="A1945">
            <v>910</v>
          </cell>
        </row>
        <row r="1946">
          <cell r="A1946">
            <v>910</v>
          </cell>
        </row>
        <row r="1947">
          <cell r="A1947">
            <v>913</v>
          </cell>
        </row>
        <row r="1948">
          <cell r="A1948">
            <v>499</v>
          </cell>
        </row>
        <row r="1949">
          <cell r="A1949">
            <v>915</v>
          </cell>
        </row>
        <row r="1950">
          <cell r="A1950">
            <v>915</v>
          </cell>
        </row>
        <row r="1951">
          <cell r="A1951">
            <v>917</v>
          </cell>
        </row>
        <row r="1952">
          <cell r="A1952">
            <v>917</v>
          </cell>
        </row>
        <row r="1953">
          <cell r="A1953">
            <v>918</v>
          </cell>
        </row>
        <row r="1954">
          <cell r="A1954">
            <v>919</v>
          </cell>
        </row>
        <row r="1955">
          <cell r="A1955">
            <v>920</v>
          </cell>
        </row>
        <row r="1956">
          <cell r="A1956">
            <v>920</v>
          </cell>
        </row>
        <row r="1957">
          <cell r="A1957">
            <v>920</v>
          </cell>
        </row>
        <row r="1958">
          <cell r="A1958">
            <v>921</v>
          </cell>
        </row>
        <row r="1959">
          <cell r="A1959">
            <v>921</v>
          </cell>
        </row>
        <row r="1960">
          <cell r="A1960">
            <v>922</v>
          </cell>
        </row>
        <row r="1961">
          <cell r="A1961">
            <v>923</v>
          </cell>
        </row>
        <row r="1962">
          <cell r="A1962">
            <v>924</v>
          </cell>
        </row>
        <row r="1963">
          <cell r="A1963">
            <v>926</v>
          </cell>
        </row>
        <row r="1964">
          <cell r="A1964">
            <v>926</v>
          </cell>
        </row>
        <row r="1965">
          <cell r="A1965">
            <v>927</v>
          </cell>
        </row>
        <row r="1966">
          <cell r="A1966">
            <v>928</v>
          </cell>
        </row>
        <row r="1967">
          <cell r="A1967">
            <v>929</v>
          </cell>
        </row>
        <row r="1968">
          <cell r="A1968">
            <v>930</v>
          </cell>
        </row>
        <row r="1969">
          <cell r="A1969">
            <v>931</v>
          </cell>
        </row>
        <row r="1970">
          <cell r="A1970">
            <v>932</v>
          </cell>
        </row>
        <row r="1971">
          <cell r="A1971">
            <v>933</v>
          </cell>
        </row>
        <row r="1972">
          <cell r="A1972">
            <v>935</v>
          </cell>
        </row>
        <row r="1973">
          <cell r="A1973">
            <v>936</v>
          </cell>
        </row>
        <row r="1974">
          <cell r="A1974">
            <v>937</v>
          </cell>
        </row>
        <row r="1975">
          <cell r="A1975">
            <v>938</v>
          </cell>
        </row>
        <row r="1976">
          <cell r="A1976">
            <v>939</v>
          </cell>
        </row>
        <row r="1977">
          <cell r="A1977">
            <v>940</v>
          </cell>
        </row>
        <row r="1978">
          <cell r="A1978">
            <v>941</v>
          </cell>
        </row>
        <row r="1979">
          <cell r="A1979">
            <v>942</v>
          </cell>
        </row>
        <row r="1980">
          <cell r="A1980">
            <v>942</v>
          </cell>
        </row>
        <row r="1981">
          <cell r="A1981">
            <v>942</v>
          </cell>
        </row>
        <row r="1982">
          <cell r="A1982">
            <v>943</v>
          </cell>
        </row>
        <row r="1983">
          <cell r="A1983">
            <v>944</v>
          </cell>
        </row>
        <row r="1984">
          <cell r="A1984">
            <v>945</v>
          </cell>
        </row>
        <row r="1985">
          <cell r="A1985">
            <v>946</v>
          </cell>
        </row>
        <row r="1986">
          <cell r="A1986">
            <v>947</v>
          </cell>
        </row>
        <row r="1987">
          <cell r="A1987">
            <v>948</v>
          </cell>
        </row>
        <row r="1988">
          <cell r="A1988">
            <v>950</v>
          </cell>
        </row>
        <row r="1989">
          <cell r="A1989">
            <v>951</v>
          </cell>
        </row>
        <row r="1990">
          <cell r="A1990">
            <v>951</v>
          </cell>
        </row>
        <row r="1991">
          <cell r="A1991">
            <v>951</v>
          </cell>
        </row>
        <row r="1992">
          <cell r="A1992">
            <v>951</v>
          </cell>
        </row>
        <row r="1993">
          <cell r="A1993">
            <v>951</v>
          </cell>
        </row>
        <row r="1994">
          <cell r="A1994">
            <v>951</v>
          </cell>
        </row>
        <row r="1995">
          <cell r="A1995">
            <v>951</v>
          </cell>
        </row>
        <row r="1996">
          <cell r="A1996">
            <v>952</v>
          </cell>
        </row>
        <row r="1997">
          <cell r="A1997">
            <v>952</v>
          </cell>
        </row>
        <row r="1998">
          <cell r="A1998">
            <v>952</v>
          </cell>
        </row>
        <row r="1999">
          <cell r="A1999">
            <v>953</v>
          </cell>
        </row>
        <row r="2000">
          <cell r="A2000">
            <v>953</v>
          </cell>
        </row>
        <row r="2001">
          <cell r="A2001">
            <v>953</v>
          </cell>
        </row>
        <row r="2002">
          <cell r="A2002">
            <v>953</v>
          </cell>
        </row>
        <row r="2003">
          <cell r="A2003">
            <v>954</v>
          </cell>
        </row>
        <row r="2004">
          <cell r="A2004">
            <v>954</v>
          </cell>
        </row>
        <row r="2005">
          <cell r="A2005">
            <v>954</v>
          </cell>
        </row>
        <row r="2006">
          <cell r="A2006">
            <v>954</v>
          </cell>
        </row>
        <row r="2007">
          <cell r="A2007">
            <v>955</v>
          </cell>
        </row>
        <row r="2008">
          <cell r="A2008">
            <v>956</v>
          </cell>
        </row>
        <row r="2009">
          <cell r="A2009">
            <v>957</v>
          </cell>
        </row>
        <row r="2010">
          <cell r="A2010">
            <v>958</v>
          </cell>
        </row>
        <row r="2011">
          <cell r="A2011">
            <v>959</v>
          </cell>
        </row>
        <row r="2012">
          <cell r="A2012">
            <v>960</v>
          </cell>
        </row>
        <row r="2013">
          <cell r="A2013">
            <v>961</v>
          </cell>
        </row>
        <row r="2014">
          <cell r="A2014">
            <v>962</v>
          </cell>
        </row>
        <row r="2015">
          <cell r="A2015">
            <v>963</v>
          </cell>
        </row>
        <row r="2016">
          <cell r="A2016">
            <v>964</v>
          </cell>
        </row>
        <row r="2017">
          <cell r="A2017">
            <v>965</v>
          </cell>
        </row>
        <row r="2018">
          <cell r="A2018">
            <v>965</v>
          </cell>
        </row>
        <row r="2019">
          <cell r="A2019">
            <v>966</v>
          </cell>
        </row>
        <row r="2020">
          <cell r="A2020">
            <v>967</v>
          </cell>
        </row>
        <row r="2021">
          <cell r="A2021">
            <v>968</v>
          </cell>
        </row>
        <row r="2022">
          <cell r="A2022">
            <v>968</v>
          </cell>
        </row>
        <row r="2023">
          <cell r="A2023">
            <v>968</v>
          </cell>
        </row>
        <row r="2024">
          <cell r="A2024">
            <v>968</v>
          </cell>
        </row>
        <row r="2025">
          <cell r="A2025">
            <v>969</v>
          </cell>
        </row>
        <row r="2026">
          <cell r="A2026">
            <v>969</v>
          </cell>
        </row>
        <row r="2027">
          <cell r="A2027">
            <v>970</v>
          </cell>
        </row>
        <row r="2028">
          <cell r="A2028">
            <v>971</v>
          </cell>
        </row>
        <row r="2029">
          <cell r="A2029">
            <v>971</v>
          </cell>
        </row>
        <row r="2030">
          <cell r="A2030">
            <v>971</v>
          </cell>
        </row>
        <row r="2031">
          <cell r="A2031">
            <v>971</v>
          </cell>
        </row>
        <row r="2032">
          <cell r="A2032">
            <v>971</v>
          </cell>
        </row>
        <row r="2033">
          <cell r="A2033">
            <v>972</v>
          </cell>
        </row>
        <row r="2034">
          <cell r="A2034">
            <v>667</v>
          </cell>
        </row>
        <row r="2035">
          <cell r="A2035">
            <v>667</v>
          </cell>
        </row>
        <row r="2036">
          <cell r="A2036">
            <v>667</v>
          </cell>
        </row>
        <row r="2037">
          <cell r="A2037">
            <v>667</v>
          </cell>
        </row>
        <row r="2038">
          <cell r="A2038">
            <v>667</v>
          </cell>
        </row>
        <row r="2039">
          <cell r="A2039">
            <v>667</v>
          </cell>
        </row>
        <row r="2040">
          <cell r="A2040">
            <v>667</v>
          </cell>
        </row>
        <row r="2041">
          <cell r="A2041">
            <v>667</v>
          </cell>
        </row>
        <row r="2042">
          <cell r="A2042">
            <v>667</v>
          </cell>
        </row>
        <row r="2043">
          <cell r="A2043">
            <v>667</v>
          </cell>
        </row>
        <row r="2044">
          <cell r="A2044">
            <v>973</v>
          </cell>
        </row>
        <row r="2045">
          <cell r="A2045">
            <v>975</v>
          </cell>
        </row>
        <row r="2046">
          <cell r="A2046">
            <v>975</v>
          </cell>
        </row>
        <row r="2047">
          <cell r="A2047">
            <v>973</v>
          </cell>
        </row>
        <row r="2048">
          <cell r="A2048">
            <v>974</v>
          </cell>
        </row>
        <row r="2049">
          <cell r="A2049">
            <v>974</v>
          </cell>
        </row>
        <row r="2050">
          <cell r="A2050">
            <v>974</v>
          </cell>
        </row>
        <row r="2051">
          <cell r="A2051">
            <v>974</v>
          </cell>
        </row>
        <row r="2052">
          <cell r="A2052">
            <v>976</v>
          </cell>
        </row>
        <row r="2053">
          <cell r="A2053">
            <v>976</v>
          </cell>
        </row>
        <row r="2054">
          <cell r="A2054">
            <v>976</v>
          </cell>
        </row>
        <row r="2055">
          <cell r="A2055">
            <v>976</v>
          </cell>
        </row>
        <row r="2056">
          <cell r="A2056">
            <v>976</v>
          </cell>
        </row>
        <row r="2057">
          <cell r="A2057">
            <v>976</v>
          </cell>
        </row>
        <row r="2058">
          <cell r="A2058">
            <v>977</v>
          </cell>
        </row>
        <row r="2059">
          <cell r="A2059">
            <v>979</v>
          </cell>
        </row>
        <row r="2060">
          <cell r="A2060">
            <v>980</v>
          </cell>
        </row>
        <row r="2061">
          <cell r="A2061">
            <v>977</v>
          </cell>
        </row>
        <row r="2062">
          <cell r="A2062">
            <v>982</v>
          </cell>
        </row>
        <row r="2063">
          <cell r="A2063">
            <v>983</v>
          </cell>
        </row>
        <row r="2064">
          <cell r="A2064">
            <v>983</v>
          </cell>
        </row>
        <row r="2065">
          <cell r="A2065">
            <v>984</v>
          </cell>
        </row>
        <row r="2066">
          <cell r="A2066">
            <v>985</v>
          </cell>
        </row>
        <row r="2067">
          <cell r="A2067">
            <v>986</v>
          </cell>
        </row>
        <row r="2068">
          <cell r="A2068">
            <v>987</v>
          </cell>
        </row>
        <row r="2069">
          <cell r="A2069">
            <v>988</v>
          </cell>
        </row>
        <row r="2070">
          <cell r="A2070">
            <v>989</v>
          </cell>
        </row>
        <row r="2071">
          <cell r="A2071">
            <v>990</v>
          </cell>
        </row>
        <row r="2072">
          <cell r="A2072">
            <v>991</v>
          </cell>
        </row>
        <row r="2073">
          <cell r="A2073">
            <v>991</v>
          </cell>
        </row>
        <row r="2074">
          <cell r="A2074">
            <v>992</v>
          </cell>
        </row>
        <row r="2075">
          <cell r="A2075">
            <v>992</v>
          </cell>
        </row>
        <row r="2076">
          <cell r="A2076">
            <v>977</v>
          </cell>
        </row>
        <row r="2077">
          <cell r="A2077">
            <v>977</v>
          </cell>
        </row>
        <row r="2078">
          <cell r="A2078">
            <v>978</v>
          </cell>
        </row>
        <row r="2079">
          <cell r="A2079">
            <v>978</v>
          </cell>
        </row>
        <row r="2080">
          <cell r="A2080">
            <v>981</v>
          </cell>
        </row>
        <row r="2081">
          <cell r="A2081">
            <v>993</v>
          </cell>
        </row>
        <row r="2082">
          <cell r="A2082">
            <v>993</v>
          </cell>
        </row>
        <row r="2083">
          <cell r="A2083">
            <v>994</v>
          </cell>
        </row>
        <row r="2084">
          <cell r="A2084">
            <v>994</v>
          </cell>
        </row>
        <row r="2085">
          <cell r="A2085">
            <v>994</v>
          </cell>
        </row>
        <row r="2086">
          <cell r="A2086">
            <v>994</v>
          </cell>
        </row>
        <row r="2087">
          <cell r="A2087">
            <v>994</v>
          </cell>
        </row>
        <row r="2088">
          <cell r="A2088">
            <v>994</v>
          </cell>
        </row>
        <row r="2089">
          <cell r="A2089">
            <v>994</v>
          </cell>
        </row>
        <row r="2090">
          <cell r="A2090">
            <v>994</v>
          </cell>
        </row>
        <row r="2091">
          <cell r="A2091">
            <v>996</v>
          </cell>
        </row>
        <row r="2092">
          <cell r="A2092">
            <v>994</v>
          </cell>
        </row>
        <row r="2093">
          <cell r="A2093">
            <v>995</v>
          </cell>
        </row>
        <row r="2094">
          <cell r="A2094">
            <v>995</v>
          </cell>
        </row>
        <row r="2095">
          <cell r="A2095">
            <v>995</v>
          </cell>
        </row>
        <row r="2096">
          <cell r="A2096">
            <v>995</v>
          </cell>
        </row>
        <row r="2097">
          <cell r="A2097">
            <v>998</v>
          </cell>
        </row>
        <row r="2098">
          <cell r="A2098">
            <v>998</v>
          </cell>
        </row>
        <row r="2099">
          <cell r="A2099">
            <v>999</v>
          </cell>
        </row>
        <row r="2100">
          <cell r="A2100">
            <v>999</v>
          </cell>
        </row>
        <row r="2101">
          <cell r="A2101">
            <v>1000</v>
          </cell>
        </row>
        <row r="2102">
          <cell r="A2102">
            <v>1003</v>
          </cell>
        </row>
        <row r="2103">
          <cell r="A2103">
            <v>1004</v>
          </cell>
        </row>
        <row r="2104">
          <cell r="A2104">
            <v>1007</v>
          </cell>
        </row>
        <row r="2105">
          <cell r="A2105">
            <v>1008</v>
          </cell>
        </row>
        <row r="2106">
          <cell r="A2106">
            <v>1009</v>
          </cell>
        </row>
        <row r="2107">
          <cell r="A2107">
            <v>1010</v>
          </cell>
        </row>
        <row r="2108">
          <cell r="A2108">
            <v>1002</v>
          </cell>
        </row>
        <row r="2109">
          <cell r="A2109">
            <v>1011</v>
          </cell>
        </row>
        <row r="2110">
          <cell r="A2110">
            <v>1027</v>
          </cell>
        </row>
        <row r="2111">
          <cell r="A2111">
            <v>1032</v>
          </cell>
        </row>
        <row r="2112">
          <cell r="A2112">
            <v>1012</v>
          </cell>
        </row>
        <row r="2113">
          <cell r="A2113">
            <v>1029</v>
          </cell>
        </row>
        <row r="2114">
          <cell r="A2114">
            <v>997</v>
          </cell>
        </row>
        <row r="2115">
          <cell r="A2115">
            <v>997</v>
          </cell>
        </row>
        <row r="2116">
          <cell r="A2116">
            <v>997</v>
          </cell>
        </row>
        <row r="2117">
          <cell r="A2117">
            <v>1001</v>
          </cell>
        </row>
        <row r="2118">
          <cell r="A2118">
            <v>1001</v>
          </cell>
        </row>
        <row r="2119">
          <cell r="A2119">
            <v>1001</v>
          </cell>
        </row>
        <row r="2120">
          <cell r="A2120">
            <v>1014</v>
          </cell>
        </row>
        <row r="2121">
          <cell r="A2121">
            <v>1018</v>
          </cell>
        </row>
        <row r="2122">
          <cell r="A2122">
            <v>1016</v>
          </cell>
        </row>
        <row r="2123">
          <cell r="A2123">
            <v>1016</v>
          </cell>
        </row>
        <row r="2124">
          <cell r="A2124">
            <v>1021</v>
          </cell>
        </row>
        <row r="2125">
          <cell r="A2125">
            <v>1022</v>
          </cell>
        </row>
        <row r="2126">
          <cell r="A2126">
            <v>1022</v>
          </cell>
        </row>
        <row r="2127">
          <cell r="A2127">
            <v>1033</v>
          </cell>
        </row>
        <row r="2128">
          <cell r="A2128">
            <v>1054</v>
          </cell>
        </row>
        <row r="2129">
          <cell r="A2129">
            <v>1053</v>
          </cell>
        </row>
        <row r="2130">
          <cell r="A2130">
            <v>1044</v>
          </cell>
        </row>
        <row r="2131">
          <cell r="A2131">
            <v>1026</v>
          </cell>
        </row>
        <row r="2132">
          <cell r="A2132">
            <v>1028</v>
          </cell>
        </row>
        <row r="2133">
          <cell r="A2133">
            <v>1043</v>
          </cell>
        </row>
        <row r="2134">
          <cell r="A2134">
            <v>974</v>
          </cell>
        </row>
        <row r="2135">
          <cell r="A2135">
            <v>974</v>
          </cell>
        </row>
        <row r="2136">
          <cell r="A2136">
            <v>974</v>
          </cell>
        </row>
        <row r="2137">
          <cell r="A2137">
            <v>974</v>
          </cell>
        </row>
        <row r="2138">
          <cell r="A2138">
            <v>974</v>
          </cell>
        </row>
        <row r="2139">
          <cell r="A2139">
            <v>1005</v>
          </cell>
        </row>
        <row r="2140">
          <cell r="A2140">
            <v>1005</v>
          </cell>
        </row>
        <row r="2141">
          <cell r="A2141">
            <v>1006</v>
          </cell>
        </row>
        <row r="2142">
          <cell r="A2142">
            <v>1015</v>
          </cell>
        </row>
        <row r="2143">
          <cell r="A2143">
            <v>1034</v>
          </cell>
        </row>
        <row r="2144">
          <cell r="A2144">
            <v>1035</v>
          </cell>
        </row>
        <row r="2145">
          <cell r="A2145">
            <v>1035</v>
          </cell>
        </row>
        <row r="2146">
          <cell r="A2146">
            <v>1035</v>
          </cell>
        </row>
        <row r="2147">
          <cell r="A2147">
            <v>1035</v>
          </cell>
        </row>
        <row r="2148">
          <cell r="A2148">
            <v>1035</v>
          </cell>
        </row>
        <row r="2149">
          <cell r="A2149">
            <v>1036</v>
          </cell>
        </row>
        <row r="2150">
          <cell r="A2150">
            <v>1036</v>
          </cell>
        </row>
        <row r="2151">
          <cell r="A2151">
            <v>1036</v>
          </cell>
        </row>
        <row r="2152">
          <cell r="A2152">
            <v>1037</v>
          </cell>
        </row>
        <row r="2153">
          <cell r="A2153">
            <v>1037</v>
          </cell>
        </row>
        <row r="2154">
          <cell r="A2154">
            <v>1037</v>
          </cell>
        </row>
        <row r="2155">
          <cell r="A2155">
            <v>1037</v>
          </cell>
        </row>
        <row r="2156">
          <cell r="A2156">
            <v>1038</v>
          </cell>
        </row>
        <row r="2157">
          <cell r="A2157">
            <v>1039</v>
          </cell>
        </row>
        <row r="2158">
          <cell r="A2158">
            <v>1040</v>
          </cell>
        </row>
        <row r="2159">
          <cell r="A2159">
            <v>1040</v>
          </cell>
        </row>
        <row r="2160">
          <cell r="A2160">
            <v>1040</v>
          </cell>
        </row>
        <row r="2161">
          <cell r="A2161">
            <v>1040</v>
          </cell>
        </row>
        <row r="2162">
          <cell r="A2162">
            <v>1040</v>
          </cell>
        </row>
        <row r="2163">
          <cell r="A2163">
            <v>1041</v>
          </cell>
        </row>
        <row r="2164">
          <cell r="A2164">
            <v>1042</v>
          </cell>
        </row>
        <row r="2165">
          <cell r="A2165">
            <v>1045</v>
          </cell>
        </row>
        <row r="2166">
          <cell r="A2166">
            <v>1046</v>
          </cell>
        </row>
        <row r="2167">
          <cell r="A2167">
            <v>1047</v>
          </cell>
        </row>
        <row r="2168">
          <cell r="A2168">
            <v>1047</v>
          </cell>
        </row>
        <row r="2169">
          <cell r="A2169">
            <v>1048</v>
          </cell>
        </row>
        <row r="2170">
          <cell r="A2170">
            <v>1049</v>
          </cell>
        </row>
        <row r="2171">
          <cell r="A2171">
            <v>1049</v>
          </cell>
        </row>
        <row r="2172">
          <cell r="A2172">
            <v>1050</v>
          </cell>
        </row>
        <row r="2173">
          <cell r="A2173">
            <v>1051</v>
          </cell>
        </row>
        <row r="2174">
          <cell r="A2174">
            <v>1052</v>
          </cell>
        </row>
        <row r="2175">
          <cell r="A2175">
            <v>1052</v>
          </cell>
        </row>
        <row r="2176">
          <cell r="A2176">
            <v>1052</v>
          </cell>
        </row>
        <row r="2177">
          <cell r="A2177">
            <v>1052</v>
          </cell>
        </row>
      </sheetData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revets"/>
      <sheetName val="staff"/>
      <sheetName val="ressources"/>
      <sheetName val="dépenses"/>
      <sheetName val="fisc"/>
      <sheetName val="BFR"/>
      <sheetName val="bilan"/>
      <sheetName val="CR"/>
      <sheetName val="planFi"/>
      <sheetName val="tréso"/>
      <sheetName val="1.5"/>
      <sheetName val="Hypothèses"/>
      <sheetName val="graph"/>
      <sheetName val="BP-papier"/>
      <sheetName val="ANR"/>
      <sheetName val="réel"/>
      <sheetName val="pipe"/>
      <sheetName val="use-proceeds"/>
    </sheetNames>
    <sheetDataSet>
      <sheetData sheetId="0">
        <row r="1">
          <cell r="B1">
            <v>40690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Gestion des immeubles"/>
      <sheetName val="Emprunt 1"/>
      <sheetName val="Emprunt 2"/>
      <sheetName val="Emprunt 3"/>
      <sheetName val="Emprunt 4"/>
      <sheetName val="Emprunt 5"/>
      <sheetName val="Emprunt 6"/>
      <sheetName val="SCI IR"/>
      <sheetName val="SCI IS"/>
      <sheetName val="Graphes"/>
    </sheetNames>
    <sheetDataSet>
      <sheetData sheetId="0" refreshError="1"/>
      <sheetData sheetId="1" refreshError="1"/>
      <sheetData sheetId="2">
        <row r="2">
          <cell r="B2" t="str">
            <v>Caractéristiques de votre prêt :</v>
          </cell>
          <cell r="F2" t="str">
            <v>Synthèse des éléments fournis :</v>
          </cell>
        </row>
        <row r="3">
          <cell r="C3" t="str">
            <v>Montant du prêt</v>
          </cell>
          <cell r="D3">
            <v>0.01</v>
          </cell>
          <cell r="G3" t="str">
            <v>Mensualité</v>
          </cell>
          <cell r="H3">
            <v>6.2115783861686888E-4</v>
          </cell>
        </row>
        <row r="4">
          <cell r="C4" t="str">
            <v>Taux d'intérêt annuel</v>
          </cell>
          <cell r="D4">
            <v>4.5999999999999999E-2</v>
          </cell>
          <cell r="G4" t="str">
            <v>Nombre de mensualités prévues</v>
          </cell>
          <cell r="H4">
            <v>30</v>
          </cell>
        </row>
        <row r="5">
          <cell r="C5" t="str">
            <v>Durée du prêt en années</v>
          </cell>
          <cell r="D5">
            <v>30</v>
          </cell>
          <cell r="G5" t="str">
            <v>Nombre de mensualités prévues</v>
          </cell>
          <cell r="H5" t="e">
            <v>#N/A</v>
          </cell>
        </row>
        <row r="6">
          <cell r="C6" t="str">
            <v>Nombre de versements par an</v>
          </cell>
          <cell r="D6">
            <v>1</v>
          </cell>
          <cell r="G6" t="str">
            <v>Montant des versements anticipés</v>
          </cell>
          <cell r="H6">
            <v>0</v>
          </cell>
        </row>
        <row r="7">
          <cell r="C7" t="str">
            <v>Date de début de l'emprunt</v>
          </cell>
          <cell r="D7">
            <v>41275</v>
          </cell>
          <cell r="G7" t="str">
            <v>Montant des intérêts</v>
          </cell>
          <cell r="H7">
            <v>8.6347351585060739E-3</v>
          </cell>
        </row>
        <row r="8">
          <cell r="C8" t="str">
            <v>Versements supplémentaires facultatifs</v>
          </cell>
          <cell r="D8">
            <v>0</v>
          </cell>
        </row>
        <row r="11">
          <cell r="A11" t="str">
            <v>Mensualité n°</v>
          </cell>
          <cell r="B11" t="str">
            <v>Date du versement</v>
          </cell>
          <cell r="C11" t="str">
            <v>Solde initial</v>
          </cell>
          <cell r="D11" t="str">
            <v>Mensualité</v>
          </cell>
          <cell r="E11" t="str">
            <v>Versement supplémentaire</v>
          </cell>
          <cell r="F11" t="str">
            <v>Versement total</v>
          </cell>
          <cell r="G11" t="str">
            <v>Capital remboursé</v>
          </cell>
          <cell r="H11" t="str">
            <v>Intérêts</v>
          </cell>
          <cell r="I11" t="str">
            <v>Reste à rembourser</v>
          </cell>
        </row>
        <row r="13">
          <cell r="A13">
            <v>1</v>
          </cell>
          <cell r="B13">
            <v>41640</v>
          </cell>
          <cell r="C13">
            <v>0.01</v>
          </cell>
          <cell r="D13">
            <v>6.2115783861686888E-4</v>
          </cell>
          <cell r="E13">
            <v>0</v>
          </cell>
          <cell r="F13">
            <v>6.2115783861686888E-4</v>
          </cell>
          <cell r="G13">
            <v>1.6115783861686886E-4</v>
          </cell>
          <cell r="H13">
            <v>4.6000000000000001E-4</v>
          </cell>
          <cell r="I13">
            <v>9.8388421613831312E-3</v>
          </cell>
        </row>
        <row r="14">
          <cell r="A14">
            <v>2</v>
          </cell>
          <cell r="B14">
            <v>42005</v>
          </cell>
          <cell r="C14">
            <v>9.8388421613831312E-3</v>
          </cell>
          <cell r="D14">
            <v>6.2115783861686888E-4</v>
          </cell>
          <cell r="E14">
            <v>0</v>
          </cell>
          <cell r="F14">
            <v>6.2115783861686888E-4</v>
          </cell>
          <cell r="G14">
            <v>1.6857109919324483E-4</v>
          </cell>
          <cell r="H14">
            <v>4.5258673942362405E-4</v>
          </cell>
          <cell r="I14">
            <v>9.6702710621898863E-3</v>
          </cell>
        </row>
        <row r="15">
          <cell r="A15">
            <v>3</v>
          </cell>
          <cell r="B15">
            <v>42370</v>
          </cell>
          <cell r="C15">
            <v>9.6702710621898863E-3</v>
          </cell>
          <cell r="D15">
            <v>6.2115783861686888E-4</v>
          </cell>
          <cell r="E15">
            <v>0</v>
          </cell>
          <cell r="F15">
            <v>6.2115783861686888E-4</v>
          </cell>
          <cell r="G15">
            <v>1.7632536975613409E-4</v>
          </cell>
          <cell r="H15">
            <v>4.4483246886073478E-4</v>
          </cell>
          <cell r="I15">
            <v>9.4939456924337529E-3</v>
          </cell>
        </row>
        <row r="16">
          <cell r="A16">
            <v>4</v>
          </cell>
          <cell r="B16">
            <v>42736</v>
          </cell>
          <cell r="C16">
            <v>9.4939456924337529E-3</v>
          </cell>
          <cell r="D16">
            <v>6.2115783861686888E-4</v>
          </cell>
          <cell r="E16">
            <v>0</v>
          </cell>
          <cell r="F16">
            <v>6.2115783861686888E-4</v>
          </cell>
          <cell r="G16">
            <v>1.8443633676491625E-4</v>
          </cell>
          <cell r="H16">
            <v>4.3672150185195262E-4</v>
          </cell>
          <cell r="I16">
            <v>9.3095093556688369E-3</v>
          </cell>
        </row>
        <row r="17">
          <cell r="A17">
            <v>5</v>
          </cell>
          <cell r="B17">
            <v>43101</v>
          </cell>
          <cell r="C17">
            <v>9.3095093556688369E-3</v>
          </cell>
          <cell r="D17">
            <v>6.2115783861686888E-4</v>
          </cell>
          <cell r="E17">
            <v>0</v>
          </cell>
          <cell r="F17">
            <v>6.2115783861686888E-4</v>
          </cell>
          <cell r="G17">
            <v>1.9292040825610239E-4</v>
          </cell>
          <cell r="H17">
            <v>4.2823743036076649E-4</v>
          </cell>
          <cell r="I17">
            <v>9.1165889474127352E-3</v>
          </cell>
        </row>
        <row r="18">
          <cell r="A18">
            <v>6</v>
          </cell>
          <cell r="B18">
            <v>43466</v>
          </cell>
          <cell r="C18">
            <v>9.1165889474127352E-3</v>
          </cell>
          <cell r="D18">
            <v>6.2115783861686888E-4</v>
          </cell>
          <cell r="E18">
            <v>0</v>
          </cell>
          <cell r="F18">
            <v>6.2115783861686888E-4</v>
          </cell>
          <cell r="G18">
            <v>2.0179474703588306E-4</v>
          </cell>
          <cell r="H18">
            <v>4.1936309158098581E-4</v>
          </cell>
          <cell r="I18">
            <v>8.9147942003768525E-3</v>
          </cell>
        </row>
        <row r="19">
          <cell r="A19">
            <v>7</v>
          </cell>
          <cell r="B19">
            <v>43831</v>
          </cell>
          <cell r="C19">
            <v>8.9147942003768525E-3</v>
          </cell>
          <cell r="D19">
            <v>6.2115783861686888E-4</v>
          </cell>
          <cell r="E19">
            <v>0</v>
          </cell>
          <cell r="F19">
            <v>6.2115783861686888E-4</v>
          </cell>
          <cell r="G19">
            <v>2.1107730539953368E-4</v>
          </cell>
          <cell r="H19">
            <v>4.100805332173352E-4</v>
          </cell>
          <cell r="I19">
            <v>8.7037168949773182E-3</v>
          </cell>
        </row>
        <row r="20">
          <cell r="A20">
            <v>8</v>
          </cell>
          <cell r="B20">
            <v>44197</v>
          </cell>
          <cell r="C20">
            <v>8.7037168949773182E-3</v>
          </cell>
          <cell r="D20">
            <v>6.2115783861686888E-4</v>
          </cell>
          <cell r="E20">
            <v>0</v>
          </cell>
          <cell r="F20">
            <v>6.2115783861686888E-4</v>
          </cell>
          <cell r="G20">
            <v>2.2078686144791224E-4</v>
          </cell>
          <cell r="H20">
            <v>4.0037097716895663E-4</v>
          </cell>
          <cell r="I20">
            <v>8.4829300335294063E-3</v>
          </cell>
        </row>
        <row r="21">
          <cell r="A21">
            <v>9</v>
          </cell>
          <cell r="B21">
            <v>44562</v>
          </cell>
          <cell r="C21">
            <v>8.4829300335294063E-3</v>
          </cell>
          <cell r="D21">
            <v>6.2115783861686888E-4</v>
          </cell>
          <cell r="E21">
            <v>0</v>
          </cell>
          <cell r="F21">
            <v>6.2115783861686888E-4</v>
          </cell>
          <cell r="G21">
            <v>2.3094305707451618E-4</v>
          </cell>
          <cell r="H21">
            <v>3.902147815423527E-4</v>
          </cell>
          <cell r="I21">
            <v>8.2519869764548903E-3</v>
          </cell>
        </row>
        <row r="22">
          <cell r="A22">
            <v>10</v>
          </cell>
          <cell r="B22">
            <v>44927</v>
          </cell>
          <cell r="C22">
            <v>8.2519869764548903E-3</v>
          </cell>
          <cell r="D22">
            <v>6.2115783861686888E-4</v>
          </cell>
          <cell r="E22">
            <v>0</v>
          </cell>
          <cell r="F22">
            <v>6.2115783861686888E-4</v>
          </cell>
          <cell r="G22">
            <v>2.4156643769994391E-4</v>
          </cell>
          <cell r="H22">
            <v>3.7959140091692496E-4</v>
          </cell>
          <cell r="I22">
            <v>8.0104205387549459E-3</v>
          </cell>
        </row>
        <row r="23">
          <cell r="A23">
            <v>11</v>
          </cell>
          <cell r="B23">
            <v>45292</v>
          </cell>
          <cell r="C23">
            <v>8.0104205387549459E-3</v>
          </cell>
          <cell r="D23">
            <v>6.2115783861686888E-4</v>
          </cell>
          <cell r="E23">
            <v>0</v>
          </cell>
          <cell r="F23">
            <v>6.2115783861686888E-4</v>
          </cell>
          <cell r="G23">
            <v>2.5267849383414138E-4</v>
          </cell>
          <cell r="H23">
            <v>3.6847934478272749E-4</v>
          </cell>
          <cell r="I23">
            <v>7.7577420449208047E-3</v>
          </cell>
        </row>
        <row r="24">
          <cell r="A24">
            <v>12</v>
          </cell>
          <cell r="B24">
            <v>45658</v>
          </cell>
          <cell r="C24">
            <v>7.7577420449208047E-3</v>
          </cell>
          <cell r="D24">
            <v>6.2115783861686888E-4</v>
          </cell>
          <cell r="E24">
            <v>0</v>
          </cell>
          <cell r="F24">
            <v>6.2115783861686888E-4</v>
          </cell>
          <cell r="G24">
            <v>2.6430170455051189E-4</v>
          </cell>
          <cell r="H24">
            <v>3.5685613406635699E-4</v>
          </cell>
          <cell r="I24">
            <v>7.4934403403702932E-3</v>
          </cell>
        </row>
        <row r="25">
          <cell r="A25">
            <v>13</v>
          </cell>
          <cell r="B25">
            <v>46023</v>
          </cell>
          <cell r="C25">
            <v>7.4934403403702932E-3</v>
          </cell>
          <cell r="D25">
            <v>6.2115783861686888E-4</v>
          </cell>
          <cell r="E25">
            <v>0</v>
          </cell>
          <cell r="F25">
            <v>6.2115783861686888E-4</v>
          </cell>
          <cell r="G25">
            <v>2.7645958295983541E-4</v>
          </cell>
          <cell r="H25">
            <v>3.4469825565703347E-4</v>
          </cell>
          <cell r="I25">
            <v>7.2169807574104577E-3</v>
          </cell>
        </row>
        <row r="26">
          <cell r="A26">
            <v>14</v>
          </cell>
          <cell r="B26">
            <v>46388</v>
          </cell>
          <cell r="C26">
            <v>7.2169807574104577E-3</v>
          </cell>
          <cell r="D26">
            <v>6.2115783861686888E-4</v>
          </cell>
          <cell r="E26">
            <v>0</v>
          </cell>
          <cell r="F26">
            <v>6.2115783861686888E-4</v>
          </cell>
          <cell r="G26">
            <v>2.891767237759878E-4</v>
          </cell>
          <cell r="H26">
            <v>3.3198111484088107E-4</v>
          </cell>
          <cell r="I26">
            <v>6.9278040336344703E-3</v>
          </cell>
        </row>
        <row r="27">
          <cell r="A27">
            <v>15</v>
          </cell>
          <cell r="B27">
            <v>46753</v>
          </cell>
          <cell r="C27">
            <v>6.9278040336344703E-3</v>
          </cell>
          <cell r="D27">
            <v>6.2115783861686888E-4</v>
          </cell>
          <cell r="E27">
            <v>0</v>
          </cell>
          <cell r="F27">
            <v>6.2115783861686888E-4</v>
          </cell>
          <cell r="G27">
            <v>3.0247885306968327E-4</v>
          </cell>
          <cell r="H27">
            <v>3.1867898554718561E-4</v>
          </cell>
          <cell r="I27">
            <v>6.6253251805647867E-3</v>
          </cell>
        </row>
        <row r="28">
          <cell r="A28">
            <v>16</v>
          </cell>
          <cell r="B28">
            <v>47119</v>
          </cell>
          <cell r="C28">
            <v>6.6253251805647867E-3</v>
          </cell>
          <cell r="D28">
            <v>6.2115783861686888E-4</v>
          </cell>
          <cell r="E28">
            <v>0</v>
          </cell>
          <cell r="F28">
            <v>6.2115783861686888E-4</v>
          </cell>
          <cell r="G28">
            <v>3.1639288031088867E-4</v>
          </cell>
          <cell r="H28">
            <v>3.0476495830598021E-4</v>
          </cell>
          <cell r="I28">
            <v>6.3089323002538979E-3</v>
          </cell>
        </row>
        <row r="29">
          <cell r="A29">
            <v>17</v>
          </cell>
          <cell r="B29">
            <v>47484</v>
          </cell>
          <cell r="C29">
            <v>6.3089323002538979E-3</v>
          </cell>
          <cell r="D29">
            <v>6.2115783861686888E-4</v>
          </cell>
          <cell r="E29">
            <v>0</v>
          </cell>
          <cell r="F29">
            <v>6.2115783861686888E-4</v>
          </cell>
          <cell r="G29">
            <v>3.309469528051896E-4</v>
          </cell>
          <cell r="H29">
            <v>2.9021088581167927E-4</v>
          </cell>
          <cell r="I29">
            <v>5.9779853474487086E-3</v>
          </cell>
        </row>
        <row r="30">
          <cell r="A30">
            <v>18</v>
          </cell>
          <cell r="B30">
            <v>47849</v>
          </cell>
          <cell r="C30">
            <v>5.9779853474487086E-3</v>
          </cell>
          <cell r="D30">
            <v>6.2115783861686888E-4</v>
          </cell>
          <cell r="E30">
            <v>0</v>
          </cell>
          <cell r="F30">
            <v>6.2115783861686888E-4</v>
          </cell>
          <cell r="G30">
            <v>3.4617051263422828E-4</v>
          </cell>
          <cell r="H30">
            <v>2.749873259826406E-4</v>
          </cell>
          <cell r="I30">
            <v>5.6318148348144803E-3</v>
          </cell>
        </row>
        <row r="31">
          <cell r="A31">
            <v>19</v>
          </cell>
          <cell r="B31">
            <v>48214</v>
          </cell>
          <cell r="C31">
            <v>5.6318148348144803E-3</v>
          </cell>
          <cell r="D31">
            <v>6.2115783861686888E-4</v>
          </cell>
          <cell r="E31">
            <v>0</v>
          </cell>
          <cell r="F31">
            <v>6.2115783861686888E-4</v>
          </cell>
          <cell r="G31">
            <v>3.620943562154028E-4</v>
          </cell>
          <cell r="H31">
            <v>2.5906348240146607E-4</v>
          </cell>
          <cell r="I31">
            <v>5.2697204785990773E-3</v>
          </cell>
        </row>
        <row r="32">
          <cell r="A32">
            <v>20</v>
          </cell>
          <cell r="B32">
            <v>48580</v>
          </cell>
          <cell r="C32">
            <v>5.2697204785990773E-3</v>
          </cell>
          <cell r="D32">
            <v>6.2115783861686888E-4</v>
          </cell>
          <cell r="E32">
            <v>0</v>
          </cell>
          <cell r="F32">
            <v>6.2115783861686888E-4</v>
          </cell>
          <cell r="G32">
            <v>3.7875069660131132E-4</v>
          </cell>
          <cell r="H32">
            <v>2.4240714201555756E-4</v>
          </cell>
          <cell r="I32">
            <v>4.8909697819977662E-3</v>
          </cell>
        </row>
        <row r="33">
          <cell r="A33">
            <v>21</v>
          </cell>
          <cell r="B33">
            <v>48945</v>
          </cell>
          <cell r="C33">
            <v>4.8909697819977662E-3</v>
          </cell>
          <cell r="D33">
            <v>6.2115783861686888E-4</v>
          </cell>
          <cell r="E33">
            <v>0</v>
          </cell>
          <cell r="F33">
            <v>6.2115783861686888E-4</v>
          </cell>
          <cell r="G33">
            <v>3.9617322864497165E-4</v>
          </cell>
          <cell r="H33">
            <v>2.2498460997189725E-4</v>
          </cell>
          <cell r="I33">
            <v>4.4947965533527947E-3</v>
          </cell>
        </row>
        <row r="34">
          <cell r="A34">
            <v>22</v>
          </cell>
          <cell r="B34">
            <v>49310</v>
          </cell>
          <cell r="C34">
            <v>4.4947965533527947E-3</v>
          </cell>
          <cell r="D34">
            <v>6.2115783861686888E-4</v>
          </cell>
          <cell r="E34">
            <v>0</v>
          </cell>
          <cell r="F34">
            <v>6.2115783861686888E-4</v>
          </cell>
          <cell r="G34">
            <v>4.1439719716264032E-4</v>
          </cell>
          <cell r="H34">
            <v>2.0676064145422855E-4</v>
          </cell>
          <cell r="I34">
            <v>4.0803993561901539E-3</v>
          </cell>
        </row>
        <row r="35">
          <cell r="A35">
            <v>23</v>
          </cell>
          <cell r="B35">
            <v>49675</v>
          </cell>
          <cell r="C35">
            <v>4.0803993561901539E-3</v>
          </cell>
          <cell r="D35">
            <v>6.2115783861686888E-4</v>
          </cell>
          <cell r="E35">
            <v>0</v>
          </cell>
          <cell r="F35">
            <v>6.2115783861686888E-4</v>
          </cell>
          <cell r="G35">
            <v>4.3345946823212177E-4</v>
          </cell>
          <cell r="H35">
            <v>1.8769837038474707E-4</v>
          </cell>
          <cell r="I35">
            <v>3.6469398879580323E-3</v>
          </cell>
        </row>
        <row r="36">
          <cell r="A36">
            <v>24</v>
          </cell>
          <cell r="B36">
            <v>50041</v>
          </cell>
          <cell r="C36">
            <v>3.6469398879580323E-3</v>
          </cell>
          <cell r="D36">
            <v>6.2115783861686888E-4</v>
          </cell>
          <cell r="E36">
            <v>0</v>
          </cell>
          <cell r="F36">
            <v>6.2115783861686888E-4</v>
          </cell>
          <cell r="G36">
            <v>4.533986037707994E-4</v>
          </cell>
          <cell r="H36">
            <v>1.6775923484606948E-4</v>
          </cell>
          <cell r="I36">
            <v>3.193541284187233E-3</v>
          </cell>
        </row>
        <row r="37">
          <cell r="A37">
            <v>25</v>
          </cell>
          <cell r="B37">
            <v>50406</v>
          </cell>
          <cell r="C37">
            <v>3.193541284187233E-3</v>
          </cell>
          <cell r="D37">
            <v>6.2115783861686888E-4</v>
          </cell>
          <cell r="E37">
            <v>0</v>
          </cell>
          <cell r="F37">
            <v>6.2115783861686888E-4</v>
          </cell>
          <cell r="G37">
            <v>4.7425493954425616E-4</v>
          </cell>
          <cell r="H37">
            <v>1.4690289907261272E-4</v>
          </cell>
          <cell r="I37">
            <v>2.7192863446429769E-3</v>
          </cell>
        </row>
        <row r="38">
          <cell r="A38">
            <v>26</v>
          </cell>
          <cell r="B38">
            <v>50771</v>
          </cell>
          <cell r="C38">
            <v>2.7192863446429769E-3</v>
          </cell>
          <cell r="D38">
            <v>6.2115783861686888E-4</v>
          </cell>
          <cell r="E38">
            <v>0</v>
          </cell>
          <cell r="F38">
            <v>6.2115783861686888E-4</v>
          </cell>
          <cell r="G38">
            <v>4.9607066676329197E-4</v>
          </cell>
          <cell r="H38">
            <v>1.2508717185357693E-4</v>
          </cell>
          <cell r="I38">
            <v>2.2232156778796849E-3</v>
          </cell>
        </row>
        <row r="39">
          <cell r="A39">
            <v>27</v>
          </cell>
          <cell r="B39">
            <v>51136</v>
          </cell>
          <cell r="C39">
            <v>2.2232156778796849E-3</v>
          </cell>
          <cell r="D39">
            <v>6.2115783861686888E-4</v>
          </cell>
          <cell r="E39">
            <v>0</v>
          </cell>
          <cell r="F39">
            <v>6.2115783861686888E-4</v>
          </cell>
          <cell r="G39">
            <v>5.1888991743440343E-4</v>
          </cell>
          <cell r="H39">
            <v>1.022679211824655E-4</v>
          </cell>
          <cell r="I39">
            <v>1.7043257604452814E-3</v>
          </cell>
        </row>
        <row r="40">
          <cell r="A40">
            <v>28</v>
          </cell>
          <cell r="B40">
            <v>51502</v>
          </cell>
          <cell r="C40">
            <v>1.7043257604452814E-3</v>
          </cell>
          <cell r="D40">
            <v>6.2115783861686888E-4</v>
          </cell>
          <cell r="E40">
            <v>0</v>
          </cell>
          <cell r="F40">
            <v>6.2115783861686888E-4</v>
          </cell>
          <cell r="G40">
            <v>5.4275885363638593E-4</v>
          </cell>
          <cell r="H40">
            <v>7.839898498048295E-5</v>
          </cell>
          <cell r="I40">
            <v>1.1615669068088955E-3</v>
          </cell>
        </row>
        <row r="41">
          <cell r="A41">
            <v>29</v>
          </cell>
          <cell r="B41">
            <v>51867</v>
          </cell>
          <cell r="C41">
            <v>1.1615669068088955E-3</v>
          </cell>
          <cell r="D41">
            <v>6.2115783861686888E-4</v>
          </cell>
          <cell r="E41">
            <v>0</v>
          </cell>
          <cell r="F41">
            <v>6.2115783861686888E-4</v>
          </cell>
          <cell r="G41">
            <v>5.6772576090365968E-4</v>
          </cell>
          <cell r="H41">
            <v>5.3432077713209192E-5</v>
          </cell>
          <cell r="I41">
            <v>5.9384114590523582E-4</v>
          </cell>
        </row>
        <row r="42">
          <cell r="A42">
            <v>30</v>
          </cell>
          <cell r="B42">
            <v>52232</v>
          </cell>
          <cell r="C42">
            <v>5.9384114590523582E-4</v>
          </cell>
          <cell r="D42">
            <v>6.2115783861686888E-4</v>
          </cell>
          <cell r="E42">
            <v>0</v>
          </cell>
          <cell r="F42">
            <v>5.9384114590523582E-4</v>
          </cell>
          <cell r="G42">
            <v>5.6652445319359496E-4</v>
          </cell>
          <cell r="H42">
            <v>2.7316692711640847E-5</v>
          </cell>
          <cell r="I42">
            <v>0</v>
          </cell>
        </row>
        <row r="43">
          <cell r="A43">
            <v>31</v>
          </cell>
          <cell r="B43">
            <v>52597</v>
          </cell>
          <cell r="C43">
            <v>0</v>
          </cell>
          <cell r="D43">
            <v>6.2115783861686888E-4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32</v>
          </cell>
          <cell r="B44">
            <v>52963</v>
          </cell>
          <cell r="C44">
            <v>0</v>
          </cell>
          <cell r="D44">
            <v>6.2115783861686888E-4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>
            <v>33</v>
          </cell>
          <cell r="B45">
            <v>53328</v>
          </cell>
          <cell r="C45">
            <v>0</v>
          </cell>
          <cell r="D45">
            <v>6.2115783861686888E-4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>
            <v>34</v>
          </cell>
          <cell r="B46">
            <v>53693</v>
          </cell>
          <cell r="C46">
            <v>0</v>
          </cell>
          <cell r="D46">
            <v>6.2115783861686888E-4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A47">
            <v>35</v>
          </cell>
          <cell r="B47">
            <v>54058</v>
          </cell>
          <cell r="C47">
            <v>0</v>
          </cell>
          <cell r="D47">
            <v>6.2115783861686888E-4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>
            <v>36</v>
          </cell>
          <cell r="B48">
            <v>54424</v>
          </cell>
          <cell r="C48">
            <v>0</v>
          </cell>
          <cell r="D48">
            <v>6.2115783861686888E-4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>
            <v>37</v>
          </cell>
          <cell r="B49">
            <v>54789</v>
          </cell>
          <cell r="C49">
            <v>0</v>
          </cell>
          <cell r="D49">
            <v>6.2115783861686888E-4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38</v>
          </cell>
          <cell r="B50">
            <v>55154</v>
          </cell>
          <cell r="C50">
            <v>0</v>
          </cell>
          <cell r="D50">
            <v>6.2115783861686888E-4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>
            <v>39</v>
          </cell>
          <cell r="B51">
            <v>55519</v>
          </cell>
          <cell r="C51">
            <v>0</v>
          </cell>
          <cell r="D51">
            <v>6.2115783861686888E-4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>
            <v>40</v>
          </cell>
          <cell r="B52">
            <v>55885</v>
          </cell>
          <cell r="C52">
            <v>0</v>
          </cell>
          <cell r="D52">
            <v>6.2115783861686888E-4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>
            <v>41</v>
          </cell>
          <cell r="B53">
            <v>56250</v>
          </cell>
          <cell r="C53">
            <v>0</v>
          </cell>
          <cell r="D53">
            <v>6.2115783861686888E-4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>
            <v>42</v>
          </cell>
          <cell r="B54">
            <v>56615</v>
          </cell>
          <cell r="C54">
            <v>0</v>
          </cell>
          <cell r="D54">
            <v>6.2115783861686888E-4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43</v>
          </cell>
          <cell r="B55">
            <v>56980</v>
          </cell>
          <cell r="C55">
            <v>0</v>
          </cell>
          <cell r="D55">
            <v>6.2115783861686888E-4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44</v>
          </cell>
          <cell r="B56">
            <v>57346</v>
          </cell>
          <cell r="C56">
            <v>0</v>
          </cell>
          <cell r="D56">
            <v>6.2115783861686888E-4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45</v>
          </cell>
          <cell r="B57">
            <v>57711</v>
          </cell>
          <cell r="C57">
            <v>0</v>
          </cell>
          <cell r="D57">
            <v>6.2115783861686888E-4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46</v>
          </cell>
          <cell r="B58">
            <v>58076</v>
          </cell>
          <cell r="C58">
            <v>0</v>
          </cell>
          <cell r="D58">
            <v>6.2115783861686888E-4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>
            <v>47</v>
          </cell>
          <cell r="B59">
            <v>58441</v>
          </cell>
          <cell r="C59">
            <v>0</v>
          </cell>
          <cell r="D59">
            <v>6.2115783861686888E-4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48</v>
          </cell>
          <cell r="B60">
            <v>58807</v>
          </cell>
          <cell r="C60">
            <v>0</v>
          </cell>
          <cell r="D60">
            <v>6.2115783861686888E-4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49</v>
          </cell>
          <cell r="B61">
            <v>59172</v>
          </cell>
          <cell r="C61">
            <v>0</v>
          </cell>
          <cell r="D61">
            <v>6.2115783861686888E-4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50</v>
          </cell>
          <cell r="B62">
            <v>59537</v>
          </cell>
          <cell r="C62">
            <v>0</v>
          </cell>
          <cell r="D62">
            <v>6.2115783861686888E-4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>
            <v>51</v>
          </cell>
          <cell r="B63">
            <v>59902</v>
          </cell>
          <cell r="C63">
            <v>0</v>
          </cell>
          <cell r="D63">
            <v>6.2115783861686888E-4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52</v>
          </cell>
          <cell r="B64">
            <v>60268</v>
          </cell>
          <cell r="C64">
            <v>0</v>
          </cell>
          <cell r="D64">
            <v>6.2115783861686888E-4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>
            <v>53</v>
          </cell>
          <cell r="B65">
            <v>60633</v>
          </cell>
          <cell r="C65">
            <v>0</v>
          </cell>
          <cell r="D65">
            <v>6.2115783861686888E-4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>
            <v>54</v>
          </cell>
          <cell r="B66">
            <v>60998</v>
          </cell>
          <cell r="C66">
            <v>0</v>
          </cell>
          <cell r="D66">
            <v>6.2115783861686888E-4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55</v>
          </cell>
          <cell r="B67">
            <v>61363</v>
          </cell>
          <cell r="C67">
            <v>0</v>
          </cell>
          <cell r="D67">
            <v>6.2115783861686888E-4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>
            <v>56</v>
          </cell>
          <cell r="B68">
            <v>61729</v>
          </cell>
          <cell r="C68">
            <v>0</v>
          </cell>
          <cell r="D68">
            <v>6.2115783861686888E-4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57</v>
          </cell>
          <cell r="B69">
            <v>62094</v>
          </cell>
          <cell r="C69">
            <v>0</v>
          </cell>
          <cell r="D69">
            <v>6.2115783861686888E-4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>
            <v>58</v>
          </cell>
          <cell r="B70">
            <v>62459</v>
          </cell>
          <cell r="C70">
            <v>0</v>
          </cell>
          <cell r="D70">
            <v>6.2115783861686888E-4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59</v>
          </cell>
          <cell r="B71">
            <v>62824</v>
          </cell>
          <cell r="C71">
            <v>0</v>
          </cell>
          <cell r="D71">
            <v>6.2115783861686888E-4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>
            <v>60</v>
          </cell>
          <cell r="B72">
            <v>63190</v>
          </cell>
          <cell r="C72">
            <v>0</v>
          </cell>
          <cell r="D72">
            <v>6.2115783861686888E-4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61</v>
          </cell>
          <cell r="B73">
            <v>63555</v>
          </cell>
          <cell r="C73">
            <v>0</v>
          </cell>
          <cell r="D73">
            <v>6.2115783861686888E-4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62</v>
          </cell>
          <cell r="B74">
            <v>63920</v>
          </cell>
          <cell r="C74">
            <v>0</v>
          </cell>
          <cell r="D74">
            <v>6.2115783861686888E-4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>
            <v>63</v>
          </cell>
          <cell r="B75">
            <v>64285</v>
          </cell>
          <cell r="C75">
            <v>0</v>
          </cell>
          <cell r="D75">
            <v>6.2115783861686888E-4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>
            <v>64</v>
          </cell>
          <cell r="B76">
            <v>64651</v>
          </cell>
          <cell r="C76">
            <v>0</v>
          </cell>
          <cell r="D76">
            <v>6.2115783861686888E-4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65</v>
          </cell>
          <cell r="B77">
            <v>65016</v>
          </cell>
          <cell r="C77">
            <v>0</v>
          </cell>
          <cell r="D77">
            <v>6.2115783861686888E-4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66</v>
          </cell>
          <cell r="B78">
            <v>65381</v>
          </cell>
          <cell r="C78">
            <v>0</v>
          </cell>
          <cell r="D78">
            <v>6.2115783861686888E-4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>
            <v>67</v>
          </cell>
          <cell r="B79">
            <v>65746</v>
          </cell>
          <cell r="C79">
            <v>0</v>
          </cell>
          <cell r="D79">
            <v>6.2115783861686888E-4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68</v>
          </cell>
          <cell r="B80">
            <v>66112</v>
          </cell>
          <cell r="C80">
            <v>0</v>
          </cell>
          <cell r="D80">
            <v>6.2115783861686888E-4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69</v>
          </cell>
          <cell r="B81">
            <v>66477</v>
          </cell>
          <cell r="C81">
            <v>0</v>
          </cell>
          <cell r="D81">
            <v>6.2115783861686888E-4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>
            <v>70</v>
          </cell>
          <cell r="B82">
            <v>66842</v>
          </cell>
          <cell r="C82">
            <v>0</v>
          </cell>
          <cell r="D82">
            <v>6.2115783861686888E-4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>
            <v>71</v>
          </cell>
          <cell r="B83">
            <v>67207</v>
          </cell>
          <cell r="C83">
            <v>0</v>
          </cell>
          <cell r="D83">
            <v>6.2115783861686888E-4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>
            <v>72</v>
          </cell>
          <cell r="B84">
            <v>67573</v>
          </cell>
          <cell r="C84">
            <v>0</v>
          </cell>
          <cell r="D84">
            <v>6.2115783861686888E-4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>
            <v>73</v>
          </cell>
          <cell r="B85">
            <v>67938</v>
          </cell>
          <cell r="C85">
            <v>0</v>
          </cell>
          <cell r="D85">
            <v>6.2115783861686888E-4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>
            <v>74</v>
          </cell>
          <cell r="B86">
            <v>68303</v>
          </cell>
          <cell r="C86">
            <v>0</v>
          </cell>
          <cell r="D86">
            <v>6.2115783861686888E-4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>
            <v>75</v>
          </cell>
          <cell r="B87">
            <v>68668</v>
          </cell>
          <cell r="C87">
            <v>0</v>
          </cell>
          <cell r="D87">
            <v>6.2115783861686888E-4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76</v>
          </cell>
          <cell r="B88">
            <v>69034</v>
          </cell>
          <cell r="C88">
            <v>0</v>
          </cell>
          <cell r="D88">
            <v>6.2115783861686888E-4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77</v>
          </cell>
          <cell r="B89">
            <v>69399</v>
          </cell>
          <cell r="C89">
            <v>0</v>
          </cell>
          <cell r="D89">
            <v>6.2115783861686888E-4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>
            <v>78</v>
          </cell>
          <cell r="B90">
            <v>69764</v>
          </cell>
          <cell r="C90">
            <v>0</v>
          </cell>
          <cell r="D90">
            <v>6.2115783861686888E-4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>
            <v>79</v>
          </cell>
          <cell r="B91">
            <v>70129</v>
          </cell>
          <cell r="C91">
            <v>0</v>
          </cell>
          <cell r="D91">
            <v>6.2115783861686888E-4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>
            <v>80</v>
          </cell>
          <cell r="B92">
            <v>70495</v>
          </cell>
          <cell r="C92">
            <v>0</v>
          </cell>
          <cell r="D92">
            <v>6.2115783861686888E-4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81</v>
          </cell>
          <cell r="B93">
            <v>70860</v>
          </cell>
          <cell r="C93">
            <v>0</v>
          </cell>
          <cell r="D93">
            <v>6.2115783861686888E-4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82</v>
          </cell>
          <cell r="B94">
            <v>71225</v>
          </cell>
          <cell r="C94">
            <v>0</v>
          </cell>
          <cell r="D94">
            <v>6.2115783861686888E-4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83</v>
          </cell>
          <cell r="B95">
            <v>71590</v>
          </cell>
          <cell r="C95">
            <v>0</v>
          </cell>
          <cell r="D95">
            <v>6.2115783861686888E-4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84</v>
          </cell>
          <cell r="B96">
            <v>71956</v>
          </cell>
          <cell r="C96">
            <v>0</v>
          </cell>
          <cell r="D96">
            <v>6.2115783861686888E-4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>
            <v>85</v>
          </cell>
          <cell r="B97">
            <v>72321</v>
          </cell>
          <cell r="C97">
            <v>0</v>
          </cell>
          <cell r="D97">
            <v>6.2115783861686888E-4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86</v>
          </cell>
          <cell r="B98">
            <v>72686</v>
          </cell>
          <cell r="C98">
            <v>0</v>
          </cell>
          <cell r="D98">
            <v>6.2115783861686888E-4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87</v>
          </cell>
          <cell r="B99">
            <v>73051</v>
          </cell>
          <cell r="C99">
            <v>0</v>
          </cell>
          <cell r="D99">
            <v>6.2115783861686888E-4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A100">
            <v>88</v>
          </cell>
          <cell r="B100">
            <v>73416</v>
          </cell>
          <cell r="C100">
            <v>0</v>
          </cell>
          <cell r="D100">
            <v>6.2115783861686888E-4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A101">
            <v>89</v>
          </cell>
          <cell r="B101">
            <v>73781</v>
          </cell>
          <cell r="C101">
            <v>0</v>
          </cell>
          <cell r="D101">
            <v>6.2115783861686888E-4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A102">
            <v>90</v>
          </cell>
          <cell r="B102">
            <v>74146</v>
          </cell>
          <cell r="C102">
            <v>0</v>
          </cell>
          <cell r="D102">
            <v>6.2115783861686888E-4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A103">
            <v>91</v>
          </cell>
          <cell r="B103">
            <v>74511</v>
          </cell>
          <cell r="C103">
            <v>0</v>
          </cell>
          <cell r="D103">
            <v>6.2115783861686888E-4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92</v>
          </cell>
          <cell r="B104">
            <v>74877</v>
          </cell>
          <cell r="C104">
            <v>0</v>
          </cell>
          <cell r="D104">
            <v>6.2115783861686888E-4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>
            <v>93</v>
          </cell>
          <cell r="B105">
            <v>75242</v>
          </cell>
          <cell r="C105">
            <v>0</v>
          </cell>
          <cell r="D105">
            <v>6.2115783861686888E-4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>
            <v>94</v>
          </cell>
          <cell r="B106">
            <v>75607</v>
          </cell>
          <cell r="C106">
            <v>0</v>
          </cell>
          <cell r="D106">
            <v>6.2115783861686888E-4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95</v>
          </cell>
          <cell r="B107">
            <v>75972</v>
          </cell>
          <cell r="C107">
            <v>0</v>
          </cell>
          <cell r="D107">
            <v>6.2115783861686888E-4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96</v>
          </cell>
          <cell r="B108">
            <v>76338</v>
          </cell>
          <cell r="C108">
            <v>0</v>
          </cell>
          <cell r="D108">
            <v>6.2115783861686888E-4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A109">
            <v>97</v>
          </cell>
          <cell r="B109">
            <v>76703</v>
          </cell>
          <cell r="C109">
            <v>0</v>
          </cell>
          <cell r="D109">
            <v>6.2115783861686888E-4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98</v>
          </cell>
          <cell r="B110">
            <v>77068</v>
          </cell>
          <cell r="C110">
            <v>0</v>
          </cell>
          <cell r="D110">
            <v>6.2115783861686888E-4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A111">
            <v>99</v>
          </cell>
          <cell r="B111">
            <v>77433</v>
          </cell>
          <cell r="C111">
            <v>0</v>
          </cell>
          <cell r="D111">
            <v>6.2115783861686888E-4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100</v>
          </cell>
          <cell r="B112">
            <v>77799</v>
          </cell>
          <cell r="C112">
            <v>0</v>
          </cell>
          <cell r="D112">
            <v>6.2115783861686888E-4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A113">
            <v>101</v>
          </cell>
          <cell r="B113">
            <v>78164</v>
          </cell>
          <cell r="C113">
            <v>0</v>
          </cell>
          <cell r="D113">
            <v>6.2115783861686888E-4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102</v>
          </cell>
          <cell r="B114">
            <v>78529</v>
          </cell>
          <cell r="C114">
            <v>0</v>
          </cell>
          <cell r="D114">
            <v>6.2115783861686888E-4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A115">
            <v>103</v>
          </cell>
          <cell r="B115">
            <v>78894</v>
          </cell>
          <cell r="C115">
            <v>0</v>
          </cell>
          <cell r="D115">
            <v>6.2115783861686888E-4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A116">
            <v>104</v>
          </cell>
          <cell r="B116">
            <v>79260</v>
          </cell>
          <cell r="C116">
            <v>0</v>
          </cell>
          <cell r="D116">
            <v>6.2115783861686888E-4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105</v>
          </cell>
          <cell r="B117">
            <v>79625</v>
          </cell>
          <cell r="C117">
            <v>0</v>
          </cell>
          <cell r="D117">
            <v>6.2115783861686888E-4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106</v>
          </cell>
          <cell r="B118">
            <v>79990</v>
          </cell>
          <cell r="C118">
            <v>0</v>
          </cell>
          <cell r="D118">
            <v>6.2115783861686888E-4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A119">
            <v>107</v>
          </cell>
          <cell r="B119">
            <v>80355</v>
          </cell>
          <cell r="C119">
            <v>0</v>
          </cell>
          <cell r="D119">
            <v>6.2115783861686888E-4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108</v>
          </cell>
          <cell r="B120">
            <v>80721</v>
          </cell>
          <cell r="C120">
            <v>0</v>
          </cell>
          <cell r="D120">
            <v>6.2115783861686888E-4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109</v>
          </cell>
          <cell r="B121">
            <v>81086</v>
          </cell>
          <cell r="C121">
            <v>0</v>
          </cell>
          <cell r="D121">
            <v>6.2115783861686888E-4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A122">
            <v>110</v>
          </cell>
          <cell r="B122">
            <v>81451</v>
          </cell>
          <cell r="C122">
            <v>0</v>
          </cell>
          <cell r="D122">
            <v>6.2115783861686888E-4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111</v>
          </cell>
          <cell r="B123">
            <v>81816</v>
          </cell>
          <cell r="C123">
            <v>0</v>
          </cell>
          <cell r="D123">
            <v>6.2115783861686888E-4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112</v>
          </cell>
          <cell r="B124">
            <v>82182</v>
          </cell>
          <cell r="C124">
            <v>0</v>
          </cell>
          <cell r="D124">
            <v>6.2115783861686888E-4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113</v>
          </cell>
          <cell r="B125">
            <v>82547</v>
          </cell>
          <cell r="C125">
            <v>0</v>
          </cell>
          <cell r="D125">
            <v>6.2115783861686888E-4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A126">
            <v>114</v>
          </cell>
          <cell r="B126">
            <v>82912</v>
          </cell>
          <cell r="C126">
            <v>0</v>
          </cell>
          <cell r="D126">
            <v>6.2115783861686888E-4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115</v>
          </cell>
          <cell r="B127">
            <v>83277</v>
          </cell>
          <cell r="C127">
            <v>0</v>
          </cell>
          <cell r="D127">
            <v>6.2115783861686888E-4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A128">
            <v>116</v>
          </cell>
          <cell r="B128">
            <v>83643</v>
          </cell>
          <cell r="C128">
            <v>0</v>
          </cell>
          <cell r="D128">
            <v>6.2115783861686888E-4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A129">
            <v>117</v>
          </cell>
          <cell r="B129">
            <v>84008</v>
          </cell>
          <cell r="C129">
            <v>0</v>
          </cell>
          <cell r="D129">
            <v>6.2115783861686888E-4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A130">
            <v>118</v>
          </cell>
          <cell r="B130">
            <v>84373</v>
          </cell>
          <cell r="C130">
            <v>0</v>
          </cell>
          <cell r="D130">
            <v>6.2115783861686888E-4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A131">
            <v>119</v>
          </cell>
          <cell r="B131">
            <v>84738</v>
          </cell>
          <cell r="C131">
            <v>0</v>
          </cell>
          <cell r="D131">
            <v>6.2115783861686888E-4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120</v>
          </cell>
          <cell r="B132">
            <v>85104</v>
          </cell>
          <cell r="C132">
            <v>0</v>
          </cell>
          <cell r="D132">
            <v>6.2115783861686888E-4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A133">
            <v>121</v>
          </cell>
          <cell r="B133">
            <v>85469</v>
          </cell>
          <cell r="C133">
            <v>0</v>
          </cell>
          <cell r="D133">
            <v>6.2115783861686888E-4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122</v>
          </cell>
          <cell r="B134">
            <v>85834</v>
          </cell>
          <cell r="C134">
            <v>0</v>
          </cell>
          <cell r="D134">
            <v>6.2115783861686888E-4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123</v>
          </cell>
          <cell r="B135">
            <v>86199</v>
          </cell>
          <cell r="C135">
            <v>0</v>
          </cell>
          <cell r="D135">
            <v>6.2115783861686888E-4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124</v>
          </cell>
          <cell r="B136">
            <v>86565</v>
          </cell>
          <cell r="C136">
            <v>0</v>
          </cell>
          <cell r="D136">
            <v>6.2115783861686888E-4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A137">
            <v>125</v>
          </cell>
          <cell r="B137">
            <v>86930</v>
          </cell>
          <cell r="C137">
            <v>0</v>
          </cell>
          <cell r="D137">
            <v>6.2115783861686888E-4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A138">
            <v>126</v>
          </cell>
          <cell r="B138">
            <v>87295</v>
          </cell>
          <cell r="C138">
            <v>0</v>
          </cell>
          <cell r="D138">
            <v>6.2115783861686888E-4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127</v>
          </cell>
          <cell r="B139">
            <v>87660</v>
          </cell>
          <cell r="C139">
            <v>0</v>
          </cell>
          <cell r="D139">
            <v>6.2115783861686888E-4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128</v>
          </cell>
          <cell r="B140">
            <v>88026</v>
          </cell>
          <cell r="C140">
            <v>0</v>
          </cell>
          <cell r="D140">
            <v>6.2115783861686888E-4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A141">
            <v>129</v>
          </cell>
          <cell r="B141">
            <v>88391</v>
          </cell>
          <cell r="C141">
            <v>0</v>
          </cell>
          <cell r="D141">
            <v>6.2115783861686888E-4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130</v>
          </cell>
          <cell r="B142">
            <v>88756</v>
          </cell>
          <cell r="C142">
            <v>0</v>
          </cell>
          <cell r="D142">
            <v>6.2115783861686888E-4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A143">
            <v>131</v>
          </cell>
          <cell r="B143">
            <v>89121</v>
          </cell>
          <cell r="C143">
            <v>0</v>
          </cell>
          <cell r="D143">
            <v>6.2115783861686888E-4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A144">
            <v>132</v>
          </cell>
          <cell r="B144">
            <v>89487</v>
          </cell>
          <cell r="C144">
            <v>0</v>
          </cell>
          <cell r="D144">
            <v>6.2115783861686888E-4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133</v>
          </cell>
          <cell r="B145">
            <v>89852</v>
          </cell>
          <cell r="C145">
            <v>0</v>
          </cell>
          <cell r="D145">
            <v>6.2115783861686888E-4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A146">
            <v>134</v>
          </cell>
          <cell r="B146">
            <v>90217</v>
          </cell>
          <cell r="C146">
            <v>0</v>
          </cell>
          <cell r="D146">
            <v>6.2115783861686888E-4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A147">
            <v>135</v>
          </cell>
          <cell r="B147">
            <v>90582</v>
          </cell>
          <cell r="C147">
            <v>0</v>
          </cell>
          <cell r="D147">
            <v>6.2115783861686888E-4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136</v>
          </cell>
          <cell r="B148">
            <v>90948</v>
          </cell>
          <cell r="C148">
            <v>0</v>
          </cell>
          <cell r="D148">
            <v>6.2115783861686888E-4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137</v>
          </cell>
          <cell r="B149">
            <v>91313</v>
          </cell>
          <cell r="C149">
            <v>0</v>
          </cell>
          <cell r="D149">
            <v>6.2115783861686888E-4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138</v>
          </cell>
          <cell r="B150">
            <v>91678</v>
          </cell>
          <cell r="C150">
            <v>0</v>
          </cell>
          <cell r="D150">
            <v>6.2115783861686888E-4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139</v>
          </cell>
          <cell r="B151">
            <v>92043</v>
          </cell>
          <cell r="C151">
            <v>0</v>
          </cell>
          <cell r="D151">
            <v>6.2115783861686888E-4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A152">
            <v>140</v>
          </cell>
          <cell r="B152">
            <v>92409</v>
          </cell>
          <cell r="C152">
            <v>0</v>
          </cell>
          <cell r="D152">
            <v>6.2115783861686888E-4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A153">
            <v>141</v>
          </cell>
          <cell r="B153">
            <v>92774</v>
          </cell>
          <cell r="C153">
            <v>0</v>
          </cell>
          <cell r="D153">
            <v>6.2115783861686888E-4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A154">
            <v>142</v>
          </cell>
          <cell r="B154">
            <v>93139</v>
          </cell>
          <cell r="C154">
            <v>0</v>
          </cell>
          <cell r="D154">
            <v>6.2115783861686888E-4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A155">
            <v>143</v>
          </cell>
          <cell r="B155">
            <v>93504</v>
          </cell>
          <cell r="C155">
            <v>0</v>
          </cell>
          <cell r="D155">
            <v>6.2115783861686888E-4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144</v>
          </cell>
          <cell r="B156">
            <v>93870</v>
          </cell>
          <cell r="C156">
            <v>0</v>
          </cell>
          <cell r="D156">
            <v>6.2115783861686888E-4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145</v>
          </cell>
          <cell r="B157">
            <v>94235</v>
          </cell>
          <cell r="C157">
            <v>0</v>
          </cell>
          <cell r="D157">
            <v>6.2115783861686888E-4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146</v>
          </cell>
          <cell r="B158">
            <v>94600</v>
          </cell>
          <cell r="C158">
            <v>0</v>
          </cell>
          <cell r="D158">
            <v>6.2115783861686888E-4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147</v>
          </cell>
          <cell r="B159">
            <v>94965</v>
          </cell>
          <cell r="C159">
            <v>0</v>
          </cell>
          <cell r="D159">
            <v>6.2115783861686888E-4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A160">
            <v>148</v>
          </cell>
          <cell r="B160">
            <v>95331</v>
          </cell>
          <cell r="C160">
            <v>0</v>
          </cell>
          <cell r="D160">
            <v>6.2115783861686888E-4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A161">
            <v>149</v>
          </cell>
          <cell r="B161">
            <v>95696</v>
          </cell>
          <cell r="C161">
            <v>0</v>
          </cell>
          <cell r="D161">
            <v>6.2115783861686888E-4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150</v>
          </cell>
          <cell r="B162">
            <v>96061</v>
          </cell>
          <cell r="C162">
            <v>0</v>
          </cell>
          <cell r="D162">
            <v>6.2115783861686888E-4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A163">
            <v>151</v>
          </cell>
          <cell r="B163">
            <v>96426</v>
          </cell>
          <cell r="C163">
            <v>0</v>
          </cell>
          <cell r="D163">
            <v>6.2115783861686888E-4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152</v>
          </cell>
          <cell r="B164">
            <v>96792</v>
          </cell>
          <cell r="C164">
            <v>0</v>
          </cell>
          <cell r="D164">
            <v>6.2115783861686888E-4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153</v>
          </cell>
          <cell r="B165">
            <v>97157</v>
          </cell>
          <cell r="C165">
            <v>0</v>
          </cell>
          <cell r="D165">
            <v>6.2115783861686888E-4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154</v>
          </cell>
          <cell r="B166">
            <v>97522</v>
          </cell>
          <cell r="C166">
            <v>0</v>
          </cell>
          <cell r="D166">
            <v>6.2115783861686888E-4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155</v>
          </cell>
          <cell r="B167">
            <v>97887</v>
          </cell>
          <cell r="C167">
            <v>0</v>
          </cell>
          <cell r="D167">
            <v>6.2115783861686888E-4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A168">
            <v>156</v>
          </cell>
          <cell r="B168">
            <v>98253</v>
          </cell>
          <cell r="C168">
            <v>0</v>
          </cell>
          <cell r="D168">
            <v>6.2115783861686888E-4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A169">
            <v>157</v>
          </cell>
          <cell r="B169">
            <v>98618</v>
          </cell>
          <cell r="C169">
            <v>0</v>
          </cell>
          <cell r="D169">
            <v>6.2115783861686888E-4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158</v>
          </cell>
          <cell r="B170">
            <v>98983</v>
          </cell>
          <cell r="C170">
            <v>0</v>
          </cell>
          <cell r="D170">
            <v>6.2115783861686888E-4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A171">
            <v>159</v>
          </cell>
          <cell r="B171">
            <v>99348</v>
          </cell>
          <cell r="C171">
            <v>0</v>
          </cell>
          <cell r="D171">
            <v>6.2115783861686888E-4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160</v>
          </cell>
          <cell r="B172">
            <v>99714</v>
          </cell>
          <cell r="C172">
            <v>0</v>
          </cell>
          <cell r="D172">
            <v>6.2115783861686888E-4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161</v>
          </cell>
          <cell r="B173">
            <v>100079</v>
          </cell>
          <cell r="C173">
            <v>0</v>
          </cell>
          <cell r="D173">
            <v>6.2115783861686888E-4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162</v>
          </cell>
          <cell r="B174">
            <v>100444</v>
          </cell>
          <cell r="C174">
            <v>0</v>
          </cell>
          <cell r="D174">
            <v>6.2115783861686888E-4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A175">
            <v>163</v>
          </cell>
          <cell r="B175">
            <v>100809</v>
          </cell>
          <cell r="C175">
            <v>0</v>
          </cell>
          <cell r="D175">
            <v>6.2115783861686888E-4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164</v>
          </cell>
          <cell r="B176">
            <v>101175</v>
          </cell>
          <cell r="C176">
            <v>0</v>
          </cell>
          <cell r="D176">
            <v>6.2115783861686888E-4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</row>
        <row r="177">
          <cell r="A177">
            <v>165</v>
          </cell>
          <cell r="B177">
            <v>101540</v>
          </cell>
          <cell r="C177">
            <v>0</v>
          </cell>
          <cell r="D177">
            <v>6.2115783861686888E-4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166</v>
          </cell>
          <cell r="B178">
            <v>101905</v>
          </cell>
          <cell r="C178">
            <v>0</v>
          </cell>
          <cell r="D178">
            <v>6.2115783861686888E-4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167</v>
          </cell>
          <cell r="B179">
            <v>102270</v>
          </cell>
          <cell r="C179">
            <v>0</v>
          </cell>
          <cell r="D179">
            <v>6.2115783861686888E-4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168</v>
          </cell>
          <cell r="B180">
            <v>102636</v>
          </cell>
          <cell r="C180">
            <v>0</v>
          </cell>
          <cell r="D180">
            <v>6.2115783861686888E-4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A181">
            <v>169</v>
          </cell>
          <cell r="B181">
            <v>103001</v>
          </cell>
          <cell r="C181">
            <v>0</v>
          </cell>
          <cell r="D181">
            <v>6.2115783861686888E-4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A182">
            <v>170</v>
          </cell>
          <cell r="B182">
            <v>103366</v>
          </cell>
          <cell r="C182">
            <v>0</v>
          </cell>
          <cell r="D182">
            <v>6.2115783861686888E-4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</row>
        <row r="183">
          <cell r="A183">
            <v>171</v>
          </cell>
          <cell r="B183">
            <v>103731</v>
          </cell>
          <cell r="C183">
            <v>0</v>
          </cell>
          <cell r="D183">
            <v>6.2115783861686888E-4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172</v>
          </cell>
          <cell r="B184">
            <v>104097</v>
          </cell>
          <cell r="C184">
            <v>0</v>
          </cell>
          <cell r="D184">
            <v>6.2115783861686888E-4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5">
          <cell r="A185">
            <v>173</v>
          </cell>
          <cell r="B185">
            <v>104462</v>
          </cell>
          <cell r="C185">
            <v>0</v>
          </cell>
          <cell r="D185">
            <v>6.2115783861686888E-4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174</v>
          </cell>
          <cell r="B186">
            <v>104827</v>
          </cell>
          <cell r="C186">
            <v>0</v>
          </cell>
          <cell r="D186">
            <v>6.2115783861686888E-4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A187">
            <v>175</v>
          </cell>
          <cell r="B187">
            <v>105192</v>
          </cell>
          <cell r="C187">
            <v>0</v>
          </cell>
          <cell r="D187">
            <v>6.2115783861686888E-4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176</v>
          </cell>
          <cell r="B188">
            <v>105558</v>
          </cell>
          <cell r="C188">
            <v>0</v>
          </cell>
          <cell r="D188">
            <v>6.2115783861686888E-4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A189">
            <v>177</v>
          </cell>
          <cell r="B189">
            <v>105923</v>
          </cell>
          <cell r="C189">
            <v>0</v>
          </cell>
          <cell r="D189">
            <v>6.2115783861686888E-4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A190">
            <v>178</v>
          </cell>
          <cell r="B190">
            <v>106288</v>
          </cell>
          <cell r="C190">
            <v>0</v>
          </cell>
          <cell r="D190">
            <v>6.2115783861686888E-4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179</v>
          </cell>
          <cell r="B191">
            <v>106653</v>
          </cell>
          <cell r="C191">
            <v>0</v>
          </cell>
          <cell r="D191">
            <v>6.2115783861686888E-4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2">
          <cell r="A192">
            <v>180</v>
          </cell>
          <cell r="B192">
            <v>107019</v>
          </cell>
          <cell r="C192">
            <v>0</v>
          </cell>
          <cell r="D192">
            <v>6.2115783861686888E-4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A193">
            <v>181</v>
          </cell>
          <cell r="B193">
            <v>107384</v>
          </cell>
          <cell r="C193">
            <v>0</v>
          </cell>
          <cell r="D193">
            <v>6.2115783861686888E-4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182</v>
          </cell>
          <cell r="B194">
            <v>107749</v>
          </cell>
          <cell r="C194">
            <v>0</v>
          </cell>
          <cell r="D194">
            <v>6.2115783861686888E-4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183</v>
          </cell>
          <cell r="B195">
            <v>108114</v>
          </cell>
          <cell r="C195">
            <v>0</v>
          </cell>
          <cell r="D195">
            <v>6.2115783861686888E-4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A196">
            <v>184</v>
          </cell>
          <cell r="B196">
            <v>108480</v>
          </cell>
          <cell r="C196">
            <v>0</v>
          </cell>
          <cell r="D196">
            <v>6.2115783861686888E-4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185</v>
          </cell>
          <cell r="B197">
            <v>108845</v>
          </cell>
          <cell r="C197">
            <v>0</v>
          </cell>
          <cell r="D197">
            <v>6.2115783861686888E-4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186</v>
          </cell>
          <cell r="B198">
            <v>109210</v>
          </cell>
          <cell r="C198">
            <v>0</v>
          </cell>
          <cell r="D198">
            <v>6.2115783861686888E-4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187</v>
          </cell>
          <cell r="B199">
            <v>109575</v>
          </cell>
          <cell r="C199">
            <v>0</v>
          </cell>
          <cell r="D199">
            <v>6.2115783861686888E-4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188</v>
          </cell>
          <cell r="B200">
            <v>109940</v>
          </cell>
          <cell r="C200">
            <v>0</v>
          </cell>
          <cell r="D200">
            <v>6.2115783861686888E-4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189</v>
          </cell>
          <cell r="B201">
            <v>110305</v>
          </cell>
          <cell r="C201">
            <v>0</v>
          </cell>
          <cell r="D201">
            <v>6.2115783861686888E-4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190</v>
          </cell>
          <cell r="B202">
            <v>110670</v>
          </cell>
          <cell r="C202">
            <v>0</v>
          </cell>
          <cell r="D202">
            <v>6.2115783861686888E-4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191</v>
          </cell>
          <cell r="B203">
            <v>111035</v>
          </cell>
          <cell r="C203">
            <v>0</v>
          </cell>
          <cell r="D203">
            <v>6.2115783861686888E-4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192</v>
          </cell>
          <cell r="B204">
            <v>111401</v>
          </cell>
          <cell r="C204">
            <v>0</v>
          </cell>
          <cell r="D204">
            <v>6.2115783861686888E-4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193</v>
          </cell>
          <cell r="B205">
            <v>111766</v>
          </cell>
          <cell r="C205">
            <v>0</v>
          </cell>
          <cell r="D205">
            <v>6.2115783861686888E-4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194</v>
          </cell>
          <cell r="B206">
            <v>112131</v>
          </cell>
          <cell r="C206">
            <v>0</v>
          </cell>
          <cell r="D206">
            <v>6.2115783861686888E-4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195</v>
          </cell>
          <cell r="B207">
            <v>112496</v>
          </cell>
          <cell r="C207">
            <v>0</v>
          </cell>
          <cell r="D207">
            <v>6.2115783861686888E-4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196</v>
          </cell>
          <cell r="B208">
            <v>112862</v>
          </cell>
          <cell r="C208">
            <v>0</v>
          </cell>
          <cell r="D208">
            <v>6.2115783861686888E-4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197</v>
          </cell>
          <cell r="B209">
            <v>113227</v>
          </cell>
          <cell r="C209">
            <v>0</v>
          </cell>
          <cell r="D209">
            <v>6.2115783861686888E-4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198</v>
          </cell>
          <cell r="B210">
            <v>113592</v>
          </cell>
          <cell r="C210">
            <v>0</v>
          </cell>
          <cell r="D210">
            <v>6.2115783861686888E-4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199</v>
          </cell>
          <cell r="B211">
            <v>113957</v>
          </cell>
          <cell r="C211">
            <v>0</v>
          </cell>
          <cell r="D211">
            <v>6.2115783861686888E-4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200</v>
          </cell>
          <cell r="B212">
            <v>114323</v>
          </cell>
          <cell r="C212">
            <v>0</v>
          </cell>
          <cell r="D212">
            <v>6.2115783861686888E-4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201</v>
          </cell>
          <cell r="B213">
            <v>114688</v>
          </cell>
          <cell r="C213">
            <v>0</v>
          </cell>
          <cell r="D213">
            <v>6.2115783861686888E-4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202</v>
          </cell>
          <cell r="B214">
            <v>115053</v>
          </cell>
          <cell r="C214">
            <v>0</v>
          </cell>
          <cell r="D214">
            <v>6.2115783861686888E-4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203</v>
          </cell>
          <cell r="B215">
            <v>115418</v>
          </cell>
          <cell r="C215">
            <v>0</v>
          </cell>
          <cell r="D215">
            <v>6.2115783861686888E-4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204</v>
          </cell>
          <cell r="B216">
            <v>115784</v>
          </cell>
          <cell r="C216">
            <v>0</v>
          </cell>
          <cell r="D216">
            <v>6.2115783861686888E-4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205</v>
          </cell>
          <cell r="B217">
            <v>116149</v>
          </cell>
          <cell r="C217">
            <v>0</v>
          </cell>
          <cell r="D217">
            <v>6.2115783861686888E-4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206</v>
          </cell>
          <cell r="B218">
            <v>116514</v>
          </cell>
          <cell r="C218">
            <v>0</v>
          </cell>
          <cell r="D218">
            <v>6.2115783861686888E-4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207</v>
          </cell>
          <cell r="B219">
            <v>116879</v>
          </cell>
          <cell r="C219">
            <v>0</v>
          </cell>
          <cell r="D219">
            <v>6.2115783861686888E-4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208</v>
          </cell>
          <cell r="B220">
            <v>117245</v>
          </cell>
          <cell r="C220">
            <v>0</v>
          </cell>
          <cell r="D220">
            <v>6.2115783861686888E-4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209</v>
          </cell>
          <cell r="B221">
            <v>117610</v>
          </cell>
          <cell r="C221">
            <v>0</v>
          </cell>
          <cell r="D221">
            <v>6.2115783861686888E-4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210</v>
          </cell>
          <cell r="B222">
            <v>117975</v>
          </cell>
          <cell r="C222">
            <v>0</v>
          </cell>
          <cell r="D222">
            <v>6.2115783861686888E-4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211</v>
          </cell>
          <cell r="B223">
            <v>118340</v>
          </cell>
          <cell r="C223">
            <v>0</v>
          </cell>
          <cell r="D223">
            <v>6.2115783861686888E-4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212</v>
          </cell>
          <cell r="B224">
            <v>118706</v>
          </cell>
          <cell r="C224">
            <v>0</v>
          </cell>
          <cell r="D224">
            <v>6.2115783861686888E-4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213</v>
          </cell>
          <cell r="B225">
            <v>119071</v>
          </cell>
          <cell r="C225">
            <v>0</v>
          </cell>
          <cell r="D225">
            <v>6.2115783861686888E-4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214</v>
          </cell>
          <cell r="B226">
            <v>119436</v>
          </cell>
          <cell r="C226">
            <v>0</v>
          </cell>
          <cell r="D226">
            <v>6.2115783861686888E-4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215</v>
          </cell>
          <cell r="B227">
            <v>119801</v>
          </cell>
          <cell r="C227">
            <v>0</v>
          </cell>
          <cell r="D227">
            <v>6.2115783861686888E-4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216</v>
          </cell>
          <cell r="B228">
            <v>120167</v>
          </cell>
          <cell r="C228">
            <v>0</v>
          </cell>
          <cell r="D228">
            <v>6.2115783861686888E-4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217</v>
          </cell>
          <cell r="B229">
            <v>120532</v>
          </cell>
          <cell r="C229">
            <v>0</v>
          </cell>
          <cell r="D229">
            <v>6.2115783861686888E-4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218</v>
          </cell>
          <cell r="B230">
            <v>120897</v>
          </cell>
          <cell r="C230">
            <v>0</v>
          </cell>
          <cell r="D230">
            <v>6.2115783861686888E-4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219</v>
          </cell>
          <cell r="B231">
            <v>121262</v>
          </cell>
          <cell r="C231">
            <v>0</v>
          </cell>
          <cell r="D231">
            <v>6.2115783861686888E-4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220</v>
          </cell>
          <cell r="B232">
            <v>121628</v>
          </cell>
          <cell r="C232">
            <v>0</v>
          </cell>
          <cell r="D232">
            <v>6.2115783861686888E-4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221</v>
          </cell>
          <cell r="B233">
            <v>121993</v>
          </cell>
          <cell r="C233">
            <v>0</v>
          </cell>
          <cell r="D233">
            <v>6.2115783861686888E-4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222</v>
          </cell>
          <cell r="B234">
            <v>122358</v>
          </cell>
          <cell r="C234">
            <v>0</v>
          </cell>
          <cell r="D234">
            <v>6.2115783861686888E-4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223</v>
          </cell>
          <cell r="B235">
            <v>122723</v>
          </cell>
          <cell r="C235">
            <v>0</v>
          </cell>
          <cell r="D235">
            <v>6.2115783861686888E-4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224</v>
          </cell>
          <cell r="B236">
            <v>123089</v>
          </cell>
          <cell r="C236">
            <v>0</v>
          </cell>
          <cell r="D236">
            <v>6.2115783861686888E-4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225</v>
          </cell>
          <cell r="B237">
            <v>123454</v>
          </cell>
          <cell r="C237">
            <v>0</v>
          </cell>
          <cell r="D237">
            <v>6.2115783861686888E-4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226</v>
          </cell>
          <cell r="B238">
            <v>123819</v>
          </cell>
          <cell r="C238">
            <v>0</v>
          </cell>
          <cell r="D238">
            <v>6.2115783861686888E-4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227</v>
          </cell>
          <cell r="B239">
            <v>124184</v>
          </cell>
          <cell r="C239">
            <v>0</v>
          </cell>
          <cell r="D239">
            <v>6.2115783861686888E-4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228</v>
          </cell>
          <cell r="B240">
            <v>124550</v>
          </cell>
          <cell r="C240">
            <v>0</v>
          </cell>
          <cell r="D240">
            <v>6.2115783861686888E-4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229</v>
          </cell>
          <cell r="B241">
            <v>124915</v>
          </cell>
          <cell r="C241">
            <v>0</v>
          </cell>
          <cell r="D241">
            <v>6.2115783861686888E-4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230</v>
          </cell>
          <cell r="B242">
            <v>125280</v>
          </cell>
          <cell r="C242">
            <v>0</v>
          </cell>
          <cell r="D242">
            <v>6.2115783861686888E-4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231</v>
          </cell>
          <cell r="B243">
            <v>125645</v>
          </cell>
          <cell r="C243">
            <v>0</v>
          </cell>
          <cell r="D243">
            <v>6.2115783861686888E-4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232</v>
          </cell>
          <cell r="B244">
            <v>126011</v>
          </cell>
          <cell r="C244">
            <v>0</v>
          </cell>
          <cell r="D244">
            <v>6.2115783861686888E-4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233</v>
          </cell>
          <cell r="B245">
            <v>126376</v>
          </cell>
          <cell r="C245">
            <v>0</v>
          </cell>
          <cell r="D245">
            <v>6.2115783861686888E-4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234</v>
          </cell>
          <cell r="B246">
            <v>126741</v>
          </cell>
          <cell r="C246">
            <v>0</v>
          </cell>
          <cell r="D246">
            <v>6.2115783861686888E-4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235</v>
          </cell>
          <cell r="B247">
            <v>127106</v>
          </cell>
          <cell r="C247">
            <v>0</v>
          </cell>
          <cell r="D247">
            <v>6.2115783861686888E-4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236</v>
          </cell>
          <cell r="B248">
            <v>127472</v>
          </cell>
          <cell r="C248">
            <v>0</v>
          </cell>
          <cell r="D248">
            <v>6.2115783861686888E-4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237</v>
          </cell>
          <cell r="B249">
            <v>127837</v>
          </cell>
          <cell r="C249">
            <v>0</v>
          </cell>
          <cell r="D249">
            <v>6.2115783861686888E-4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238</v>
          </cell>
          <cell r="B250">
            <v>128202</v>
          </cell>
          <cell r="C250">
            <v>0</v>
          </cell>
          <cell r="D250">
            <v>6.2115783861686888E-4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239</v>
          </cell>
          <cell r="B251">
            <v>128567</v>
          </cell>
          <cell r="C251">
            <v>0</v>
          </cell>
          <cell r="D251">
            <v>6.2115783861686888E-4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240</v>
          </cell>
          <cell r="B252">
            <v>128933</v>
          </cell>
          <cell r="C252">
            <v>0</v>
          </cell>
          <cell r="D252">
            <v>6.2115783861686888E-4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241</v>
          </cell>
          <cell r="B253">
            <v>129298</v>
          </cell>
          <cell r="C253">
            <v>0</v>
          </cell>
          <cell r="D253">
            <v>6.2115783861686888E-4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242</v>
          </cell>
          <cell r="B254">
            <v>129663</v>
          </cell>
          <cell r="C254">
            <v>0</v>
          </cell>
          <cell r="D254">
            <v>6.2115783861686888E-4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243</v>
          </cell>
          <cell r="B255">
            <v>130028</v>
          </cell>
          <cell r="C255">
            <v>0</v>
          </cell>
          <cell r="D255">
            <v>6.2115783861686888E-4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244</v>
          </cell>
          <cell r="B256">
            <v>130394</v>
          </cell>
          <cell r="C256">
            <v>0</v>
          </cell>
          <cell r="D256">
            <v>6.2115783861686888E-4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245</v>
          </cell>
          <cell r="B257">
            <v>130759</v>
          </cell>
          <cell r="C257">
            <v>0</v>
          </cell>
          <cell r="D257">
            <v>6.2115783861686888E-4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246</v>
          </cell>
          <cell r="B258">
            <v>131124</v>
          </cell>
          <cell r="C258">
            <v>0</v>
          </cell>
          <cell r="D258">
            <v>6.2115783861686888E-4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247</v>
          </cell>
          <cell r="B259">
            <v>131489</v>
          </cell>
          <cell r="C259">
            <v>0</v>
          </cell>
          <cell r="D259">
            <v>6.2115783861686888E-4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248</v>
          </cell>
          <cell r="B260">
            <v>131855</v>
          </cell>
          <cell r="C260">
            <v>0</v>
          </cell>
          <cell r="D260">
            <v>6.2115783861686888E-4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249</v>
          </cell>
          <cell r="B261">
            <v>132220</v>
          </cell>
          <cell r="C261">
            <v>0</v>
          </cell>
          <cell r="D261">
            <v>6.2115783861686888E-4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250</v>
          </cell>
          <cell r="B262">
            <v>132585</v>
          </cell>
          <cell r="C262">
            <v>0</v>
          </cell>
          <cell r="D262">
            <v>6.2115783861686888E-4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251</v>
          </cell>
          <cell r="B263">
            <v>132950</v>
          </cell>
          <cell r="C263">
            <v>0</v>
          </cell>
          <cell r="D263">
            <v>6.2115783861686888E-4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252</v>
          </cell>
          <cell r="B264">
            <v>133316</v>
          </cell>
          <cell r="C264">
            <v>0</v>
          </cell>
          <cell r="D264">
            <v>6.2115783861686888E-4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253</v>
          </cell>
          <cell r="B265">
            <v>133681</v>
          </cell>
          <cell r="C265">
            <v>0</v>
          </cell>
          <cell r="D265">
            <v>6.2115783861686888E-4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254</v>
          </cell>
          <cell r="B266">
            <v>134046</v>
          </cell>
          <cell r="C266">
            <v>0</v>
          </cell>
          <cell r="D266">
            <v>6.2115783861686888E-4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255</v>
          </cell>
          <cell r="B267">
            <v>134411</v>
          </cell>
          <cell r="C267">
            <v>0</v>
          </cell>
          <cell r="D267">
            <v>6.2115783861686888E-4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256</v>
          </cell>
          <cell r="B268">
            <v>134777</v>
          </cell>
          <cell r="C268">
            <v>0</v>
          </cell>
          <cell r="D268">
            <v>6.2115783861686888E-4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257</v>
          </cell>
          <cell r="B269">
            <v>135142</v>
          </cell>
          <cell r="C269">
            <v>0</v>
          </cell>
          <cell r="D269">
            <v>6.2115783861686888E-4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258</v>
          </cell>
          <cell r="B270">
            <v>135507</v>
          </cell>
          <cell r="C270">
            <v>0</v>
          </cell>
          <cell r="D270">
            <v>6.2115783861686888E-4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259</v>
          </cell>
          <cell r="B271">
            <v>135872</v>
          </cell>
          <cell r="C271">
            <v>0</v>
          </cell>
          <cell r="D271">
            <v>6.2115783861686888E-4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260</v>
          </cell>
          <cell r="B272">
            <v>136238</v>
          </cell>
          <cell r="C272">
            <v>0</v>
          </cell>
          <cell r="D272">
            <v>6.2115783861686888E-4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261</v>
          </cell>
          <cell r="B273">
            <v>136603</v>
          </cell>
          <cell r="C273">
            <v>0</v>
          </cell>
          <cell r="D273">
            <v>6.2115783861686888E-4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262</v>
          </cell>
          <cell r="B274">
            <v>136968</v>
          </cell>
          <cell r="C274">
            <v>0</v>
          </cell>
          <cell r="D274">
            <v>6.2115783861686888E-4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263</v>
          </cell>
          <cell r="B275">
            <v>137333</v>
          </cell>
          <cell r="C275">
            <v>0</v>
          </cell>
          <cell r="D275">
            <v>6.2115783861686888E-4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264</v>
          </cell>
          <cell r="B276">
            <v>137699</v>
          </cell>
          <cell r="C276">
            <v>0</v>
          </cell>
          <cell r="D276">
            <v>6.2115783861686888E-4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265</v>
          </cell>
          <cell r="B277">
            <v>138064</v>
          </cell>
          <cell r="C277">
            <v>0</v>
          </cell>
          <cell r="D277">
            <v>6.2115783861686888E-4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266</v>
          </cell>
          <cell r="B278">
            <v>138429</v>
          </cell>
          <cell r="C278">
            <v>0</v>
          </cell>
          <cell r="D278">
            <v>6.2115783861686888E-4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267</v>
          </cell>
          <cell r="B279">
            <v>138794</v>
          </cell>
          <cell r="C279">
            <v>0</v>
          </cell>
          <cell r="D279">
            <v>6.2115783861686888E-4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268</v>
          </cell>
          <cell r="B280">
            <v>139160</v>
          </cell>
          <cell r="C280">
            <v>0</v>
          </cell>
          <cell r="D280">
            <v>6.2115783861686888E-4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269</v>
          </cell>
          <cell r="B281">
            <v>139525</v>
          </cell>
          <cell r="C281">
            <v>0</v>
          </cell>
          <cell r="D281">
            <v>6.2115783861686888E-4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270</v>
          </cell>
          <cell r="B282">
            <v>139890</v>
          </cell>
          <cell r="C282">
            <v>0</v>
          </cell>
          <cell r="D282">
            <v>6.2115783861686888E-4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271</v>
          </cell>
          <cell r="B283">
            <v>140255</v>
          </cell>
          <cell r="C283">
            <v>0</v>
          </cell>
          <cell r="D283">
            <v>6.2115783861686888E-4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272</v>
          </cell>
          <cell r="B284">
            <v>140621</v>
          </cell>
          <cell r="C284">
            <v>0</v>
          </cell>
          <cell r="D284">
            <v>6.2115783861686888E-4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273</v>
          </cell>
          <cell r="B285">
            <v>140986</v>
          </cell>
          <cell r="C285">
            <v>0</v>
          </cell>
          <cell r="D285">
            <v>6.2115783861686888E-4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274</v>
          </cell>
          <cell r="B286">
            <v>141351</v>
          </cell>
          <cell r="C286">
            <v>0</v>
          </cell>
          <cell r="D286">
            <v>6.2115783861686888E-4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275</v>
          </cell>
          <cell r="B287">
            <v>141716</v>
          </cell>
          <cell r="C287">
            <v>0</v>
          </cell>
          <cell r="D287">
            <v>6.2115783861686888E-4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276</v>
          </cell>
          <cell r="B288">
            <v>142082</v>
          </cell>
          <cell r="C288">
            <v>0</v>
          </cell>
          <cell r="D288">
            <v>6.2115783861686888E-4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277</v>
          </cell>
          <cell r="B289">
            <v>142447</v>
          </cell>
          <cell r="C289">
            <v>0</v>
          </cell>
          <cell r="D289">
            <v>6.2115783861686888E-4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278</v>
          </cell>
          <cell r="B290">
            <v>142812</v>
          </cell>
          <cell r="C290">
            <v>0</v>
          </cell>
          <cell r="D290">
            <v>6.2115783861686888E-4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279</v>
          </cell>
          <cell r="B291">
            <v>143177</v>
          </cell>
          <cell r="C291">
            <v>0</v>
          </cell>
          <cell r="D291">
            <v>6.2115783861686888E-4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280</v>
          </cell>
          <cell r="B292">
            <v>143543</v>
          </cell>
          <cell r="C292">
            <v>0</v>
          </cell>
          <cell r="D292">
            <v>6.2115783861686888E-4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281</v>
          </cell>
          <cell r="B293">
            <v>143908</v>
          </cell>
          <cell r="C293">
            <v>0</v>
          </cell>
          <cell r="D293">
            <v>6.2115783861686888E-4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282</v>
          </cell>
          <cell r="B294">
            <v>144273</v>
          </cell>
          <cell r="C294">
            <v>0</v>
          </cell>
          <cell r="D294">
            <v>6.2115783861686888E-4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283</v>
          </cell>
          <cell r="B295">
            <v>144638</v>
          </cell>
          <cell r="C295">
            <v>0</v>
          </cell>
          <cell r="D295">
            <v>6.2115783861686888E-4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284</v>
          </cell>
          <cell r="B296">
            <v>145004</v>
          </cell>
          <cell r="C296">
            <v>0</v>
          </cell>
          <cell r="D296">
            <v>6.2115783861686888E-4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285</v>
          </cell>
          <cell r="B297">
            <v>145369</v>
          </cell>
          <cell r="C297">
            <v>0</v>
          </cell>
          <cell r="D297">
            <v>6.2115783861686888E-4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286</v>
          </cell>
          <cell r="B298">
            <v>145734</v>
          </cell>
          <cell r="C298">
            <v>0</v>
          </cell>
          <cell r="D298">
            <v>6.2115783861686888E-4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287</v>
          </cell>
          <cell r="B299">
            <v>146099</v>
          </cell>
          <cell r="C299">
            <v>0</v>
          </cell>
          <cell r="D299">
            <v>6.2115783861686888E-4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288</v>
          </cell>
          <cell r="B300">
            <v>146464</v>
          </cell>
          <cell r="C300">
            <v>0</v>
          </cell>
          <cell r="D300">
            <v>6.2115783861686888E-4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289</v>
          </cell>
          <cell r="B301">
            <v>146829</v>
          </cell>
          <cell r="C301">
            <v>0</v>
          </cell>
          <cell r="D301">
            <v>6.2115783861686888E-4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290</v>
          </cell>
          <cell r="B302">
            <v>147194</v>
          </cell>
          <cell r="C302">
            <v>0</v>
          </cell>
          <cell r="D302">
            <v>6.2115783861686888E-4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291</v>
          </cell>
          <cell r="B303">
            <v>147559</v>
          </cell>
          <cell r="C303">
            <v>0</v>
          </cell>
          <cell r="D303">
            <v>6.2115783861686888E-4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292</v>
          </cell>
          <cell r="B304">
            <v>147925</v>
          </cell>
          <cell r="C304">
            <v>0</v>
          </cell>
          <cell r="D304">
            <v>6.2115783861686888E-4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293</v>
          </cell>
          <cell r="B305">
            <v>148290</v>
          </cell>
          <cell r="C305">
            <v>0</v>
          </cell>
          <cell r="D305">
            <v>6.2115783861686888E-4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294</v>
          </cell>
          <cell r="B306">
            <v>148655</v>
          </cell>
          <cell r="C306">
            <v>0</v>
          </cell>
          <cell r="D306">
            <v>6.2115783861686888E-4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295</v>
          </cell>
          <cell r="B307">
            <v>149020</v>
          </cell>
          <cell r="C307">
            <v>0</v>
          </cell>
          <cell r="D307">
            <v>6.2115783861686888E-4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296</v>
          </cell>
          <cell r="B308">
            <v>149386</v>
          </cell>
          <cell r="C308">
            <v>0</v>
          </cell>
          <cell r="D308">
            <v>6.2115783861686888E-4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297</v>
          </cell>
          <cell r="B309">
            <v>149751</v>
          </cell>
          <cell r="C309">
            <v>0</v>
          </cell>
          <cell r="D309">
            <v>6.2115783861686888E-4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298</v>
          </cell>
          <cell r="B310">
            <v>150116</v>
          </cell>
          <cell r="C310">
            <v>0</v>
          </cell>
          <cell r="D310">
            <v>6.2115783861686888E-4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299</v>
          </cell>
          <cell r="B311">
            <v>150481</v>
          </cell>
          <cell r="C311">
            <v>0</v>
          </cell>
          <cell r="D311">
            <v>6.2115783861686888E-4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300</v>
          </cell>
          <cell r="B312">
            <v>150847</v>
          </cell>
          <cell r="C312">
            <v>0</v>
          </cell>
          <cell r="D312">
            <v>6.2115783861686888E-4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301</v>
          </cell>
          <cell r="B313">
            <v>151212</v>
          </cell>
          <cell r="C313">
            <v>0</v>
          </cell>
          <cell r="D313">
            <v>6.2115783861686888E-4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302</v>
          </cell>
          <cell r="B314">
            <v>151577</v>
          </cell>
          <cell r="C314">
            <v>0</v>
          </cell>
          <cell r="D314">
            <v>6.2115783861686888E-4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303</v>
          </cell>
          <cell r="B315">
            <v>151942</v>
          </cell>
          <cell r="C315">
            <v>0</v>
          </cell>
          <cell r="D315">
            <v>6.2115783861686888E-4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304</v>
          </cell>
          <cell r="B316">
            <v>152308</v>
          </cell>
          <cell r="C316">
            <v>0</v>
          </cell>
          <cell r="D316">
            <v>6.2115783861686888E-4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305</v>
          </cell>
          <cell r="B317">
            <v>152673</v>
          </cell>
          <cell r="C317">
            <v>0</v>
          </cell>
          <cell r="D317">
            <v>6.2115783861686888E-4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306</v>
          </cell>
          <cell r="B318">
            <v>153038</v>
          </cell>
          <cell r="C318">
            <v>0</v>
          </cell>
          <cell r="D318">
            <v>6.2115783861686888E-4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307</v>
          </cell>
          <cell r="B319">
            <v>153403</v>
          </cell>
          <cell r="C319">
            <v>0</v>
          </cell>
          <cell r="D319">
            <v>6.2115783861686888E-4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308</v>
          </cell>
          <cell r="B320">
            <v>153769</v>
          </cell>
          <cell r="C320">
            <v>0</v>
          </cell>
          <cell r="D320">
            <v>6.2115783861686888E-4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309</v>
          </cell>
          <cell r="B321">
            <v>154134</v>
          </cell>
          <cell r="C321">
            <v>0</v>
          </cell>
          <cell r="D321">
            <v>6.2115783861686888E-4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310</v>
          </cell>
          <cell r="B322">
            <v>154499</v>
          </cell>
          <cell r="C322">
            <v>0</v>
          </cell>
          <cell r="D322">
            <v>6.2115783861686888E-4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311</v>
          </cell>
          <cell r="B323">
            <v>154864</v>
          </cell>
          <cell r="C323">
            <v>0</v>
          </cell>
          <cell r="D323">
            <v>6.2115783861686888E-4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312</v>
          </cell>
          <cell r="B324">
            <v>155230</v>
          </cell>
          <cell r="C324">
            <v>0</v>
          </cell>
          <cell r="D324">
            <v>6.2115783861686888E-4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313</v>
          </cell>
          <cell r="B325">
            <v>155595</v>
          </cell>
          <cell r="C325">
            <v>0</v>
          </cell>
          <cell r="D325">
            <v>6.2115783861686888E-4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314</v>
          </cell>
          <cell r="B326">
            <v>155960</v>
          </cell>
          <cell r="C326">
            <v>0</v>
          </cell>
          <cell r="D326">
            <v>6.2115783861686888E-4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315</v>
          </cell>
          <cell r="B327">
            <v>156325</v>
          </cell>
          <cell r="C327">
            <v>0</v>
          </cell>
          <cell r="D327">
            <v>6.2115783861686888E-4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316</v>
          </cell>
          <cell r="B328">
            <v>156691</v>
          </cell>
          <cell r="C328">
            <v>0</v>
          </cell>
          <cell r="D328">
            <v>6.2115783861686888E-4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317</v>
          </cell>
          <cell r="B329">
            <v>157056</v>
          </cell>
          <cell r="C329">
            <v>0</v>
          </cell>
          <cell r="D329">
            <v>6.2115783861686888E-4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318</v>
          </cell>
          <cell r="B330">
            <v>157421</v>
          </cell>
          <cell r="C330">
            <v>0</v>
          </cell>
          <cell r="D330">
            <v>6.2115783861686888E-4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319</v>
          </cell>
          <cell r="B331">
            <v>157786</v>
          </cell>
          <cell r="C331">
            <v>0</v>
          </cell>
          <cell r="D331">
            <v>6.2115783861686888E-4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320</v>
          </cell>
          <cell r="B332">
            <v>158152</v>
          </cell>
          <cell r="C332">
            <v>0</v>
          </cell>
          <cell r="D332">
            <v>6.2115783861686888E-4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321</v>
          </cell>
          <cell r="B333">
            <v>158517</v>
          </cell>
          <cell r="C333">
            <v>0</v>
          </cell>
          <cell r="D333">
            <v>6.2115783861686888E-4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322</v>
          </cell>
          <cell r="B334">
            <v>158882</v>
          </cell>
          <cell r="C334">
            <v>0</v>
          </cell>
          <cell r="D334">
            <v>6.2115783861686888E-4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323</v>
          </cell>
          <cell r="B335">
            <v>159247</v>
          </cell>
          <cell r="C335">
            <v>0</v>
          </cell>
          <cell r="D335">
            <v>6.2115783861686888E-4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324</v>
          </cell>
          <cell r="B336">
            <v>159613</v>
          </cell>
          <cell r="C336">
            <v>0</v>
          </cell>
          <cell r="D336">
            <v>6.2115783861686888E-4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325</v>
          </cell>
          <cell r="B337">
            <v>159978</v>
          </cell>
          <cell r="C337">
            <v>0</v>
          </cell>
          <cell r="D337">
            <v>6.2115783861686888E-4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326</v>
          </cell>
          <cell r="B338">
            <v>160343</v>
          </cell>
          <cell r="C338">
            <v>0</v>
          </cell>
          <cell r="D338">
            <v>6.2115783861686888E-4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327</v>
          </cell>
          <cell r="B339">
            <v>160708</v>
          </cell>
          <cell r="C339">
            <v>0</v>
          </cell>
          <cell r="D339">
            <v>6.2115783861686888E-4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328</v>
          </cell>
          <cell r="B340">
            <v>161074</v>
          </cell>
          <cell r="C340">
            <v>0</v>
          </cell>
          <cell r="D340">
            <v>6.2115783861686888E-4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329</v>
          </cell>
          <cell r="B341">
            <v>161439</v>
          </cell>
          <cell r="C341">
            <v>0</v>
          </cell>
          <cell r="D341">
            <v>6.2115783861686888E-4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330</v>
          </cell>
          <cell r="B342">
            <v>161804</v>
          </cell>
          <cell r="C342">
            <v>0</v>
          </cell>
          <cell r="D342">
            <v>6.2115783861686888E-4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331</v>
          </cell>
          <cell r="B343">
            <v>162169</v>
          </cell>
          <cell r="C343">
            <v>0</v>
          </cell>
          <cell r="D343">
            <v>6.2115783861686888E-4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332</v>
          </cell>
          <cell r="B344">
            <v>162535</v>
          </cell>
          <cell r="C344">
            <v>0</v>
          </cell>
          <cell r="D344">
            <v>6.2115783861686888E-4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333</v>
          </cell>
          <cell r="B345">
            <v>162900</v>
          </cell>
          <cell r="C345">
            <v>0</v>
          </cell>
          <cell r="D345">
            <v>6.2115783861686888E-4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334</v>
          </cell>
          <cell r="B346">
            <v>163265</v>
          </cell>
          <cell r="C346">
            <v>0</v>
          </cell>
          <cell r="D346">
            <v>6.2115783861686888E-4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335</v>
          </cell>
          <cell r="B347">
            <v>163630</v>
          </cell>
          <cell r="C347">
            <v>0</v>
          </cell>
          <cell r="D347">
            <v>6.2115783861686888E-4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336</v>
          </cell>
          <cell r="B348">
            <v>163996</v>
          </cell>
          <cell r="C348">
            <v>0</v>
          </cell>
          <cell r="D348">
            <v>6.2115783861686888E-4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337</v>
          </cell>
          <cell r="B349">
            <v>164361</v>
          </cell>
          <cell r="C349">
            <v>0</v>
          </cell>
          <cell r="D349">
            <v>6.2115783861686888E-4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338</v>
          </cell>
          <cell r="B350">
            <v>164726</v>
          </cell>
          <cell r="C350">
            <v>0</v>
          </cell>
          <cell r="D350">
            <v>6.2115783861686888E-4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339</v>
          </cell>
          <cell r="B351">
            <v>165091</v>
          </cell>
          <cell r="C351">
            <v>0</v>
          </cell>
          <cell r="D351">
            <v>6.2115783861686888E-4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340</v>
          </cell>
          <cell r="B352">
            <v>165457</v>
          </cell>
          <cell r="C352">
            <v>0</v>
          </cell>
          <cell r="D352">
            <v>6.2115783861686888E-4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341</v>
          </cell>
          <cell r="B353">
            <v>165822</v>
          </cell>
          <cell r="C353">
            <v>0</v>
          </cell>
          <cell r="D353">
            <v>6.2115783861686888E-4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342</v>
          </cell>
          <cell r="B354">
            <v>166187</v>
          </cell>
          <cell r="C354">
            <v>0</v>
          </cell>
          <cell r="D354">
            <v>6.2115783861686888E-4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343</v>
          </cell>
          <cell r="B355">
            <v>166552</v>
          </cell>
          <cell r="C355">
            <v>0</v>
          </cell>
          <cell r="D355">
            <v>6.2115783861686888E-4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344</v>
          </cell>
          <cell r="B356">
            <v>166918</v>
          </cell>
          <cell r="C356">
            <v>0</v>
          </cell>
          <cell r="D356">
            <v>6.2115783861686888E-4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345</v>
          </cell>
          <cell r="B357">
            <v>167283</v>
          </cell>
          <cell r="C357">
            <v>0</v>
          </cell>
          <cell r="D357">
            <v>6.2115783861686888E-4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346</v>
          </cell>
          <cell r="B358">
            <v>167648</v>
          </cell>
          <cell r="C358">
            <v>0</v>
          </cell>
          <cell r="D358">
            <v>6.2115783861686888E-4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347</v>
          </cell>
          <cell r="B359">
            <v>168013</v>
          </cell>
          <cell r="C359">
            <v>0</v>
          </cell>
          <cell r="D359">
            <v>6.2115783861686888E-4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348</v>
          </cell>
          <cell r="B360">
            <v>168379</v>
          </cell>
          <cell r="C360">
            <v>0</v>
          </cell>
          <cell r="D360">
            <v>6.2115783861686888E-4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349</v>
          </cell>
          <cell r="B361">
            <v>168744</v>
          </cell>
          <cell r="C361">
            <v>0</v>
          </cell>
          <cell r="D361">
            <v>6.2115783861686888E-4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350</v>
          </cell>
          <cell r="B362">
            <v>169109</v>
          </cell>
          <cell r="C362">
            <v>0</v>
          </cell>
          <cell r="D362">
            <v>6.2115783861686888E-4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351</v>
          </cell>
          <cell r="B363">
            <v>169474</v>
          </cell>
          <cell r="C363">
            <v>0</v>
          </cell>
          <cell r="D363">
            <v>6.2115783861686888E-4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352</v>
          </cell>
          <cell r="B364">
            <v>169840</v>
          </cell>
          <cell r="C364">
            <v>0</v>
          </cell>
          <cell r="D364">
            <v>6.2115783861686888E-4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353</v>
          </cell>
          <cell r="B365">
            <v>170205</v>
          </cell>
          <cell r="C365">
            <v>0</v>
          </cell>
          <cell r="D365">
            <v>6.2115783861686888E-4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354</v>
          </cell>
          <cell r="B366">
            <v>170570</v>
          </cell>
          <cell r="C366">
            <v>0</v>
          </cell>
          <cell r="D366">
            <v>6.2115783861686888E-4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355</v>
          </cell>
          <cell r="B367">
            <v>170935</v>
          </cell>
          <cell r="C367">
            <v>0</v>
          </cell>
          <cell r="D367">
            <v>6.2115783861686888E-4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356</v>
          </cell>
          <cell r="B368">
            <v>171301</v>
          </cell>
          <cell r="C368">
            <v>0</v>
          </cell>
          <cell r="D368">
            <v>6.2115783861686888E-4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357</v>
          </cell>
          <cell r="B369">
            <v>171666</v>
          </cell>
          <cell r="C369">
            <v>0</v>
          </cell>
          <cell r="D369">
            <v>6.2115783861686888E-4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358</v>
          </cell>
          <cell r="B370">
            <v>172031</v>
          </cell>
          <cell r="C370">
            <v>0</v>
          </cell>
          <cell r="D370">
            <v>6.2115783861686888E-4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359</v>
          </cell>
          <cell r="B371">
            <v>172396</v>
          </cell>
          <cell r="C371">
            <v>0</v>
          </cell>
          <cell r="D371">
            <v>6.2115783861686888E-4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360</v>
          </cell>
          <cell r="B372">
            <v>172762</v>
          </cell>
          <cell r="C372">
            <v>0</v>
          </cell>
          <cell r="D372">
            <v>6.2115783861686888E-4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Locaux" displayName="Locaux" ref="A3:CR29" headerRowCount="0" totalsRowCount="1" headerRowDxfId="287" headerRowBorderDxfId="286">
  <tableColumns count="96">
    <tableColumn id="1" name="Equipement" headerRowDxfId="284" dataDxfId="283" totalsRowDxfId="285" headerRowCellStyle="Normal 3"/>
    <tableColumn id="2" name="Date achat" headerRowDxfId="281" dataDxfId="280" totalsRowDxfId="282" headerRowCellStyle="Normal 3"/>
    <tableColumn id="92" name="Colonne57" headerRowDxfId="278" dataDxfId="277" totalsRowDxfId="279" headerRowCellStyle="Normal 3" dataCellStyle="Normal 3"/>
    <tableColumn id="3" name="Montant HT" totalsRowFunction="sum" headerRowDxfId="275" dataDxfId="274" totalsRowDxfId="276" headerRowCellStyle="Normal 3"/>
    <tableColumn id="4" name="Durée" headerRowDxfId="272" dataDxfId="271" totalsRowDxfId="273" headerRowCellStyle="Normal 3"/>
    <tableColumn id="90" name="Colonne55" headerRowDxfId="269" dataDxfId="268" totalsRowDxfId="270" headerRowCellStyle="Normal 3" dataCellStyle="Normal 3"/>
    <tableColumn id="93" name="Colonne58" totalsRowFunction="sum" headerRowDxfId="266" totalsRowDxfId="267" headerRowCellStyle="Normal 3" dataCellStyle="Normal 3"/>
    <tableColumn id="94" name="Colonne59" totalsRowFunction="sum" headerRowDxfId="264" totalsRowDxfId="265" headerRowCellStyle="Normal 3" dataCellStyle="Normal 3">
      <calculatedColumnFormula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calculatedColumnFormula>
    </tableColumn>
    <tableColumn id="95" name="Colonne60" headerRowDxfId="262" dataDxfId="261" totalsRowDxfId="263" headerRowCellStyle="Normal 3" dataCellStyle="Normal 3">
      <calculatedColumnFormula>IF(Locaux[[#This Row],[Colonne59]]="","",Locaux[[#This Row],[Colonne59]]*(B38+B39))</calculatedColumnFormula>
    </tableColumn>
    <tableColumn id="91" name="Colonne56" headerRowDxfId="259" dataDxfId="258" totalsRowDxfId="260" headerRowCellStyle="Normal 3" dataCellStyle="Normal 3">
      <calculatedColumnFormula>IF(Locaux[[#This Row],[Colonne55]]-Locaux[[#This Row],[Colonne57]]&lt;0,"",Locaux[[#This Row],[Colonne55]]-Locaux[[#This Row],[Colonne57]])</calculatedColumnFormula>
    </tableColumn>
    <tableColumn id="96" name="Colonne61" headerRowDxfId="256" dataDxfId="255" totalsRowDxfId="257" headerRowCellStyle="Normal 3" dataCellStyle="Normal 3"/>
    <tableColumn id="5" name="2000" totalsRowFunction="sum" headerRowDxfId="253" dataDxfId="252" totalsRowDxfId="254">
      <calculatedColumnFormula>IFERROR(AMORLINC($D3,$B3,DATE(YEAR($B3),12,31),0,L$2-YEAR($B3),1/$E3,4),0)</calculatedColumnFormula>
    </tableColumn>
    <tableColumn id="6" name="2001" totalsRowFunction="sum" headerRowDxfId="250" dataDxfId="249" totalsRowDxfId="251">
      <calculatedColumnFormula>IFERROR(AMORLINC($D3,$B3,DATE(YEAR($B3),12,31),0,M$2-YEAR($B3),1/$E3,4),0)</calculatedColumnFormula>
    </tableColumn>
    <tableColumn id="7" name="2002" totalsRowFunction="sum" headerRowDxfId="247" dataDxfId="246" totalsRowDxfId="248">
      <calculatedColumnFormula>IFERROR(AMORLINC($D3,$B3,DATE(YEAR($B3),12,31),0,N$2-YEAR($B3),1/$E3,4),0)</calculatedColumnFormula>
    </tableColumn>
    <tableColumn id="8" name="2003" totalsRowFunction="sum" headerRowDxfId="244" dataDxfId="243" totalsRowDxfId="245">
      <calculatedColumnFormula>IFERROR(AMORLINC($D3,$B3,DATE(YEAR($B3),12,31),0,O$2-YEAR($B3),1/$E3,4),0)</calculatedColumnFormula>
    </tableColumn>
    <tableColumn id="9" name="2004" totalsRowFunction="sum" headerRowDxfId="241" dataDxfId="240" totalsRowDxfId="242">
      <calculatedColumnFormula>IFERROR(AMORLINC($D3,$B3,DATE(YEAR($B3),12,31),0,P$2-YEAR($B3),1/$E3,4),0)</calculatedColumnFormula>
    </tableColumn>
    <tableColumn id="10" name="2005" totalsRowFunction="sum" headerRowDxfId="238" dataDxfId="237" totalsRowDxfId="239">
      <calculatedColumnFormula>IFERROR(AMORLINC($D3,$B3,DATE(YEAR($B3),12,31),0,Q$2-YEAR($B3),1/$E3,4),0)</calculatedColumnFormula>
    </tableColumn>
    <tableColumn id="11" name="2006" totalsRowFunction="sum" headerRowDxfId="235" dataDxfId="234" totalsRowDxfId="236">
      <calculatedColumnFormula>IFERROR(AMORLINC($D3,$B3,DATE(YEAR($B3),12,31),0,R$2-YEAR($B3),1/$E3,4),0)</calculatedColumnFormula>
    </tableColumn>
    <tableColumn id="12" name="2007" totalsRowFunction="sum" headerRowDxfId="232" dataDxfId="231" totalsRowDxfId="233">
      <calculatedColumnFormula>IFERROR(AMORLINC($D3,$B3,DATE(YEAR($B3),12,31),0,S$2-YEAR($B3),1/$E3,4),0)</calculatedColumnFormula>
    </tableColumn>
    <tableColumn id="13" name="2008" totalsRowFunction="sum" headerRowDxfId="229" dataDxfId="228" totalsRowDxfId="230">
      <calculatedColumnFormula>IFERROR(AMORLINC($D3,$B3,DATE(YEAR($B3),12,31),0,T$2-YEAR($B3),1/$E3,4),0)</calculatedColumnFormula>
    </tableColumn>
    <tableColumn id="14" name="2009" totalsRowFunction="sum" headerRowDxfId="226" dataDxfId="225" totalsRowDxfId="227">
      <calculatedColumnFormula>IFERROR(AMORLINC($D3,$B3,DATE(YEAR($B3),12,31),0,U$2-YEAR($B3),1/$E3,4),0)</calculatedColumnFormula>
    </tableColumn>
    <tableColumn id="15" name="2010" totalsRowFunction="sum" headerRowDxfId="223" dataDxfId="222" totalsRowDxfId="224">
      <calculatedColumnFormula>IFERROR(AMORLINC($D3,$B3,DATE(YEAR($B3),12,31),0,V$2-YEAR($B3),1/$E3,4),0)</calculatedColumnFormula>
    </tableColumn>
    <tableColumn id="16" name="2011" totalsRowFunction="sum" headerRowDxfId="220" dataDxfId="219" totalsRowDxfId="221">
      <calculatedColumnFormula>IFERROR(AMORLINC($D3,$B3,DATE(YEAR($B3),12,31),0,W$2-YEAR($B3),1/$E3,4),0)</calculatedColumnFormula>
    </tableColumn>
    <tableColumn id="17" name="2012" totalsRowFunction="sum" headerRowDxfId="217" dataDxfId="216" totalsRowDxfId="218">
      <calculatedColumnFormula>IFERROR(AMORLINC($D3,$B3,DATE(YEAR($B3),12,31),0,X$2-YEAR($B3),1/$E3,4),0)</calculatedColumnFormula>
    </tableColumn>
    <tableColumn id="18" name="2013" totalsRowFunction="sum" headerRowDxfId="214" dataDxfId="213" totalsRowDxfId="215">
      <calculatedColumnFormula>IFERROR(AMORLINC($D3,$B3,DATE(YEAR($B3),12,31),0,Y$2-YEAR($B3),1/$E3,4),0)</calculatedColumnFormula>
    </tableColumn>
    <tableColumn id="19" name="2014" totalsRowFunction="sum" headerRowDxfId="211" dataDxfId="210" totalsRowDxfId="212">
      <calculatedColumnFormula>IFERROR(AMORLINC($D3,$B3,DATE(YEAR($B3),12,31),0,Z$2-YEAR($B3),1/$E3,4),0)</calculatedColumnFormula>
    </tableColumn>
    <tableColumn id="20" name="2015" totalsRowFunction="sum" headerRowDxfId="208" dataDxfId="207" totalsRowDxfId="209">
      <calculatedColumnFormula>IFERROR(AMORLINC($D3,$B3,DATE(YEAR($B3),12,31),0,AA$2-YEAR($B3),1/$E3,4),0)</calculatedColumnFormula>
    </tableColumn>
    <tableColumn id="21" name="2016" totalsRowFunction="sum" headerRowDxfId="205" dataDxfId="204" totalsRowDxfId="206">
      <calculatedColumnFormula>IFERROR(AMORLINC($D3,$B3,DATE(YEAR($B3),12,31),0,AB$2-YEAR($B3),1/$E3,4),0)</calculatedColumnFormula>
    </tableColumn>
    <tableColumn id="22" name="2017" totalsRowFunction="sum" headerRowDxfId="202" dataDxfId="201" totalsRowDxfId="203">
      <calculatedColumnFormula>IFERROR(AMORLINC($D3,$B3,DATE(YEAR($B3),12,31),0,AC$2-YEAR($B3),1/$E3,4),0)</calculatedColumnFormula>
    </tableColumn>
    <tableColumn id="23" name="2018" totalsRowFunction="sum" headerRowDxfId="199" dataDxfId="198" totalsRowDxfId="200">
      <calculatedColumnFormula>IFERROR(AMORLINC($D3,$B3,DATE(YEAR($B3),12,31),0,AD$2-YEAR($B3),1/$E3,4),0)</calculatedColumnFormula>
    </tableColumn>
    <tableColumn id="24" name="2019" totalsRowFunction="sum" headerRowDxfId="196" dataDxfId="195" totalsRowDxfId="197">
      <calculatedColumnFormula>IFERROR(AMORLINC($D3,$B3,DATE(YEAR($B3),12,31),0,AE$2-YEAR($B3),1/$E3,4),0)</calculatedColumnFormula>
    </tableColumn>
    <tableColumn id="25" name="2020" totalsRowFunction="sum" headerRowDxfId="193" dataDxfId="192" totalsRowDxfId="194">
      <calculatedColumnFormula>IFERROR(AMORLINC($D3,$B3,DATE(YEAR($B3),12,31),0,AF$2-YEAR($B3),1/$E3,4),0)</calculatedColumnFormula>
    </tableColumn>
    <tableColumn id="26" name="2021" totalsRowFunction="sum" headerRowDxfId="190" dataDxfId="189" totalsRowDxfId="191">
      <calculatedColumnFormula>IFERROR(AMORLINC($D3,$B3,DATE(YEAR($B3),12,31),0,AG$2-YEAR($B3),1/$E3,4),0)</calculatedColumnFormula>
    </tableColumn>
    <tableColumn id="27" name="2022" totalsRowFunction="sum" headerRowDxfId="187" dataDxfId="186" totalsRowDxfId="188">
      <calculatedColumnFormula>IFERROR(AMORLINC($D3,$B3,DATE(YEAR($B3),12,31),0,AH$2-YEAR($B3),1/$E3,4),0)</calculatedColumnFormula>
    </tableColumn>
    <tableColumn id="28" name="2023" totalsRowFunction="sum" headerRowDxfId="184" dataDxfId="183" totalsRowDxfId="185">
      <calculatedColumnFormula>IFERROR(AMORLINC($D3,$B3,DATE(YEAR($B3),12,31),0,AI$2-YEAR($B3),1/$E3,4),0)</calculatedColumnFormula>
    </tableColumn>
    <tableColumn id="29" name="2024" totalsRowFunction="sum" headerRowDxfId="181" dataDxfId="180" totalsRowDxfId="182">
      <calculatedColumnFormula>IFERROR(AMORLINC($D3,$B3,DATE(YEAR($B3),12,31),0,AJ$2-YEAR($B3),1/$E3,4),0)</calculatedColumnFormula>
    </tableColumn>
    <tableColumn id="30" name="2025" totalsRowFunction="sum" headerRowDxfId="178" dataDxfId="177" totalsRowDxfId="179">
      <calculatedColumnFormula>IFERROR(AMORLINC($D3,$B3,DATE(YEAR($B3),12,31),0,AK$2-YEAR($B3),1/$E3,4),0)</calculatedColumnFormula>
    </tableColumn>
    <tableColumn id="31" name="2026" totalsRowFunction="sum" headerRowDxfId="175" dataDxfId="174" totalsRowDxfId="176">
      <calculatedColumnFormula>IFERROR(AMORLINC($D3,$B3,DATE(YEAR($B3),12,31),0,AL$2-YEAR($B3),1/$E3,4),0)</calculatedColumnFormula>
    </tableColumn>
    <tableColumn id="32" name="2027" totalsRowFunction="sum" headerRowDxfId="172" dataDxfId="171" totalsRowDxfId="173">
      <calculatedColumnFormula>IFERROR(AMORLINC($D3,$B3,DATE(YEAR($B3),12,31),0,AM$2-YEAR($B3),1/$E3,4),0)</calculatedColumnFormula>
    </tableColumn>
    <tableColumn id="33" name="2028" totalsRowFunction="sum" headerRowDxfId="169" dataDxfId="168" totalsRowDxfId="170">
      <calculatedColumnFormula>IFERROR(AMORLINC($D3,$B3,DATE(YEAR($B3),12,31),0,AN$2-YEAR($B3),1/$E3,4),0)</calculatedColumnFormula>
    </tableColumn>
    <tableColumn id="34" name="2029" totalsRowFunction="sum" headerRowDxfId="166" dataDxfId="165" totalsRowDxfId="167">
      <calculatedColumnFormula>IFERROR(AMORLINC($D3,$B3,DATE(YEAR($B3),12,31),0,AO$2-YEAR($B3),1/$E3,4),0)</calculatedColumnFormula>
    </tableColumn>
    <tableColumn id="35" name="2030" totalsRowFunction="sum" headerRowDxfId="163" dataDxfId="162" totalsRowDxfId="164">
      <calculatedColumnFormula>IFERROR(AMORLINC($D3,$B3,DATE(YEAR($B3),12,31),0,AP$2-YEAR($B3),1/$E3,4),0)</calculatedColumnFormula>
    </tableColumn>
    <tableColumn id="36" name="Colonne1" totalsRowFunction="sum" headerRowDxfId="160" dataDxfId="159" totalsRowDxfId="161">
      <calculatedColumnFormula>IFERROR(AMORLINC($D3,$B3,DATE(YEAR($B3),12,31),0,AQ$2-YEAR($B3),1/$E3,4),0)</calculatedColumnFormula>
    </tableColumn>
    <tableColumn id="37" name="Colonne2" totalsRowFunction="sum" headerRowDxfId="157" dataDxfId="156" totalsRowDxfId="158">
      <calculatedColumnFormula>IFERROR(AMORLINC($D3,$B3,DATE(YEAR($B3),12,31),0,AR$2-YEAR($B3),1/$E3,4),0)</calculatedColumnFormula>
    </tableColumn>
    <tableColumn id="38" name="Colonne3" totalsRowFunction="sum" headerRowDxfId="154" dataDxfId="153" totalsRowDxfId="155">
      <calculatedColumnFormula>IFERROR(AMORLINC($D3,$B3,DATE(YEAR($B3),12,31),0,AS$2-YEAR($B3),1/$E3,4),0)</calculatedColumnFormula>
    </tableColumn>
    <tableColumn id="39" name="Colonne4" totalsRowFunction="sum" headerRowDxfId="151" dataDxfId="150" totalsRowDxfId="152">
      <calculatedColumnFormula>IFERROR(AMORLINC($D3,$B3,DATE(YEAR($B3),12,31),0,AT$2-YEAR($B3),1/$E3,4),0)</calculatedColumnFormula>
    </tableColumn>
    <tableColumn id="40" name="Colonne5" totalsRowFunction="sum" headerRowDxfId="148" dataDxfId="147" totalsRowDxfId="149">
      <calculatedColumnFormula>IFERROR(AMORLINC($D3,$B3,DATE(YEAR($B3),12,31),0,AU$2-YEAR($B3),1/$E3,4),0)</calculatedColumnFormula>
    </tableColumn>
    <tableColumn id="41" name="Colonne6" totalsRowFunction="sum" headerRowDxfId="145" dataDxfId="144" totalsRowDxfId="146">
      <calculatedColumnFormula>IFERROR(AMORLINC($D3,$B3,DATE(YEAR($B3),12,31),0,AV$2-YEAR($B3),1/$E3,4),0)</calculatedColumnFormula>
    </tableColumn>
    <tableColumn id="42" name="Colonne7" totalsRowFunction="sum" headerRowDxfId="142" dataDxfId="141" totalsRowDxfId="143">
      <calculatedColumnFormula>IFERROR(AMORLINC($D3,$B3,DATE(YEAR($B3),12,31),0,AW$2-YEAR($B3),1/$E3,4),0)</calculatedColumnFormula>
    </tableColumn>
    <tableColumn id="43" name="Colonne8" totalsRowFunction="sum" headerRowDxfId="139" dataDxfId="138" totalsRowDxfId="140">
      <calculatedColumnFormula>IFERROR(AMORLINC($D3,$B3,DATE(YEAR($B3),12,31),0,AX$2-YEAR($B3),1/$E3,4),0)</calculatedColumnFormula>
    </tableColumn>
    <tableColumn id="44" name="Colonne9" totalsRowFunction="sum" headerRowDxfId="136" dataDxfId="135" totalsRowDxfId="137">
      <calculatedColumnFormula>IFERROR(AMORLINC($D3,$B3,DATE(YEAR($B3),12,31),0,AY$2-YEAR($B3),1/$E3,4),0)</calculatedColumnFormula>
    </tableColumn>
    <tableColumn id="45" name="Colonne10" totalsRowFunction="sum" headerRowDxfId="133" dataDxfId="132" totalsRowDxfId="134">
      <calculatedColumnFormula>IFERROR(AMORLINC($D3,$B3,DATE(YEAR($B3),12,31),0,AZ$2-YEAR($B3),1/$E3,4),0)</calculatedColumnFormula>
    </tableColumn>
    <tableColumn id="46" name="Colonne11" totalsRowFunction="sum" headerRowDxfId="130" dataDxfId="129" totalsRowDxfId="131">
      <calculatedColumnFormula>IFERROR(AMORLINC($D3,$B3,DATE(YEAR($B3),12,31),0,BA$2-YEAR($B3),1/$E3,4),0)</calculatedColumnFormula>
    </tableColumn>
    <tableColumn id="47" name="Colonne12" totalsRowFunction="sum" headerRowDxfId="127" dataDxfId="126" totalsRowDxfId="128">
      <calculatedColumnFormula>IFERROR(AMORLINC($D3,$B3,DATE(YEAR($B3),12,31),0,BB$2-YEAR($B3),1/$E3,4),0)</calculatedColumnFormula>
    </tableColumn>
    <tableColumn id="48" name="Colonne13" totalsRowFunction="sum" headerRowDxfId="124" dataDxfId="123" totalsRowDxfId="125">
      <calculatedColumnFormula>IFERROR(AMORLINC($D3,$B3,DATE(YEAR($B3),12,31),0,BC$2-YEAR($B3),1/$E3,4),0)</calculatedColumnFormula>
    </tableColumn>
    <tableColumn id="49" name="Colonne14" totalsRowFunction="sum" headerRowDxfId="121" dataDxfId="120" totalsRowDxfId="122">
      <calculatedColumnFormula>IFERROR(AMORLINC($D3,$B3,DATE(YEAR($B3),12,31),0,BD$2-YEAR($B3),1/$E3,4),0)</calculatedColumnFormula>
    </tableColumn>
    <tableColumn id="50" name="Colonne15" totalsRowFunction="sum" headerRowDxfId="118" dataDxfId="117" totalsRowDxfId="119">
      <calculatedColumnFormula>IFERROR(AMORLINC($D3,$B3,DATE(YEAR($B3),12,31),0,BE$2-YEAR($B3),1/$E3,4),0)</calculatedColumnFormula>
    </tableColumn>
    <tableColumn id="51" name="Colonne16" totalsRowFunction="sum" headerRowDxfId="115" dataDxfId="114" totalsRowDxfId="116">
      <calculatedColumnFormula>IFERROR(AMORLINC($D3,$B3,DATE(YEAR($B3),12,31),0,BF$2-YEAR($B3),1/$E3,4),0)</calculatedColumnFormula>
    </tableColumn>
    <tableColumn id="52" name="Colonne17" totalsRowFunction="sum" headerRowDxfId="112" dataDxfId="111" totalsRowDxfId="113">
      <calculatedColumnFormula>IFERROR(AMORLINC($D3,$B3,DATE(YEAR($B3),12,31),0,BG$2-YEAR($B3),1/$E3,4),0)</calculatedColumnFormula>
    </tableColumn>
    <tableColumn id="53" name="Colonne18" totalsRowFunction="sum" headerRowDxfId="109" dataDxfId="108" totalsRowDxfId="110">
      <calculatedColumnFormula>IFERROR(AMORLINC($D3,$B3,DATE(YEAR($B3),12,31),0,BH$2-YEAR($B3),1/$E3,4),0)</calculatedColumnFormula>
    </tableColumn>
    <tableColumn id="54" name="Colonne19" totalsRowFunction="sum" headerRowDxfId="106" dataDxfId="105" totalsRowDxfId="107">
      <calculatedColumnFormula>IFERROR(AMORLINC($D3,$B3,DATE(YEAR($B3),12,31),0,BI$2-YEAR($B3),1/$E3,4),0)</calculatedColumnFormula>
    </tableColumn>
    <tableColumn id="55" name="Colonne20" totalsRowFunction="sum" headerRowDxfId="103" dataDxfId="102" totalsRowDxfId="104">
      <calculatedColumnFormula>IFERROR(AMORLINC($D3,$B3,DATE(YEAR($B3),12,31),0,BJ$2-YEAR($B3),1/$E3,4),0)</calculatedColumnFormula>
    </tableColumn>
    <tableColumn id="56" name="Colonne21" totalsRowFunction="sum" headerRowDxfId="100" dataDxfId="99" totalsRowDxfId="101">
      <calculatedColumnFormula>IFERROR(AMORLINC($D3,$B3,DATE(YEAR($B3),12,31),0,BK$2-YEAR($B3),1/$E3,4),0)</calculatedColumnFormula>
    </tableColumn>
    <tableColumn id="57" name="Colonne22" totalsRowFunction="sum" headerRowDxfId="97" dataDxfId="96" totalsRowDxfId="98">
      <calculatedColumnFormula>IFERROR(AMORLINC($D3,$B3,DATE(YEAR($B3),12,31),0,BL$2-YEAR($B3),1/$E3,4),0)</calculatedColumnFormula>
    </tableColumn>
    <tableColumn id="58" name="Colonne23" totalsRowFunction="sum" headerRowDxfId="94" dataDxfId="93" totalsRowDxfId="95">
      <calculatedColumnFormula>IFERROR(AMORLINC($D3,$B3,DATE(YEAR($B3),12,31),0,BM$2-YEAR($B3),1/$E3,4),0)</calculatedColumnFormula>
    </tableColumn>
    <tableColumn id="59" name="Colonne24" totalsRowFunction="sum" headerRowDxfId="91" dataDxfId="90" totalsRowDxfId="92">
      <calculatedColumnFormula>IFERROR(AMORLINC($D3,$B3,DATE(YEAR($B3),12,31),0,BN$2-YEAR($B3),1/$E3,4),0)</calculatedColumnFormula>
    </tableColumn>
    <tableColumn id="60" name="Colonne25" totalsRowFunction="sum" headerRowDxfId="88" dataDxfId="87" totalsRowDxfId="89">
      <calculatedColumnFormula>IFERROR(AMORLINC($D3,$B3,DATE(YEAR($B3),12,31),0,BO$2-YEAR($B3),1/$E3,4),0)</calculatedColumnFormula>
    </tableColumn>
    <tableColumn id="61" name="Colonne26" totalsRowFunction="sum" headerRowDxfId="85" dataDxfId="84" totalsRowDxfId="86">
      <calculatedColumnFormula>IFERROR(AMORLINC($D3,$B3,DATE(YEAR($B3),12,31),0,BP$2-YEAR($B3),1/$E3,4),0)</calculatedColumnFormula>
    </tableColumn>
    <tableColumn id="62" name="Colonne27" totalsRowFunction="sum" headerRowDxfId="82" dataDxfId="81" totalsRowDxfId="83">
      <calculatedColumnFormula>IFERROR(AMORLINC($D3,$B3,DATE(YEAR($B3),12,31),0,BQ$2-YEAR($B3),1/$E3,4),0)</calculatedColumnFormula>
    </tableColumn>
    <tableColumn id="63" name="Colonne28" totalsRowFunction="sum" headerRowDxfId="79" dataDxfId="78" totalsRowDxfId="80">
      <calculatedColumnFormula>IFERROR(AMORLINC($D3,$B3,DATE(YEAR($B3),12,31),0,BR$2-YEAR($B3),1/$E3,4),0)</calculatedColumnFormula>
    </tableColumn>
    <tableColumn id="64" name="Colonne29" totalsRowFunction="sum" headerRowDxfId="76" dataDxfId="75" totalsRowDxfId="77">
      <calculatedColumnFormula>IFERROR(AMORLINC($D3,$B3,DATE(YEAR($B3),12,31),0,BS$2-YEAR($B3),1/$E3,4),0)</calculatedColumnFormula>
    </tableColumn>
    <tableColumn id="65" name="Colonne30" totalsRowFunction="sum" headerRowDxfId="73" dataDxfId="72" totalsRowDxfId="74">
      <calculatedColumnFormula>IFERROR(AMORLINC($D3,$B3,DATE(YEAR($B3),12,31),0,BT$2-YEAR($B3),1/$E3,4),0)</calculatedColumnFormula>
    </tableColumn>
    <tableColumn id="66" name="Colonne31" totalsRowFunction="sum" headerRowDxfId="70" dataDxfId="69" totalsRowDxfId="71">
      <calculatedColumnFormula>IFERROR(AMORLINC($D3,$B3,DATE(YEAR($B3),12,31),0,BU$2-YEAR($B3),1/$E3,4),0)</calculatedColumnFormula>
    </tableColumn>
    <tableColumn id="67" name="Colonne32" totalsRowFunction="sum" headerRowDxfId="67" dataDxfId="66" totalsRowDxfId="68">
      <calculatedColumnFormula>IFERROR(AMORLINC($D3,$B3,DATE(YEAR($B3),12,31),0,BV$2-YEAR($B3),1/$E3,4),0)</calculatedColumnFormula>
    </tableColumn>
    <tableColumn id="68" name="Colonne33" totalsRowFunction="sum" headerRowDxfId="64" dataDxfId="63" totalsRowDxfId="65">
      <calculatedColumnFormula>IFERROR(AMORLINC($D3,$B3,DATE(YEAR($B3),12,31),0,BW$2-YEAR($B3),1/$E3,4),0)</calculatedColumnFormula>
    </tableColumn>
    <tableColumn id="69" name="Colonne34" totalsRowFunction="sum" headerRowDxfId="61" dataDxfId="60" totalsRowDxfId="62">
      <calculatedColumnFormula>IFERROR(AMORLINC($D3,$B3,DATE(YEAR($B3),12,31),0,BX$2-YEAR($B3),1/$E3,4),0)</calculatedColumnFormula>
    </tableColumn>
    <tableColumn id="70" name="Colonne35" totalsRowFunction="sum" headerRowDxfId="58" dataDxfId="57" totalsRowDxfId="59">
      <calculatedColumnFormula>IFERROR(AMORLINC($D3,$B3,DATE(YEAR($B3),12,31),0,BY$2-YEAR($B3),1/$E3,4),0)</calculatedColumnFormula>
    </tableColumn>
    <tableColumn id="71" name="Colonne36" totalsRowFunction="sum" headerRowDxfId="55" dataDxfId="54" totalsRowDxfId="56">
      <calculatedColumnFormula>IFERROR(AMORLINC($D3,$B3,DATE(YEAR($B3),12,31),0,BZ$2-YEAR($B3),1/$E3,4),0)</calculatedColumnFormula>
    </tableColumn>
    <tableColumn id="72" name="Colonne37" totalsRowFunction="sum" headerRowDxfId="52" dataDxfId="51" totalsRowDxfId="53">
      <calculatedColumnFormula>IFERROR(AMORLINC($D3,$B3,DATE(YEAR($B3),12,31),0,CA$2-YEAR($B3),1/$E3,4),0)</calculatedColumnFormula>
    </tableColumn>
    <tableColumn id="73" name="Colonne38" totalsRowFunction="sum" headerRowDxfId="49" dataDxfId="48" totalsRowDxfId="50">
      <calculatedColumnFormula>IFERROR(AMORLINC($D3,$B3,DATE(YEAR($B3),12,31),0,CB$2-YEAR($B3),1/$E3,4),0)</calculatedColumnFormula>
    </tableColumn>
    <tableColumn id="74" name="Colonne39" totalsRowFunction="sum" headerRowDxfId="46" dataDxfId="45" totalsRowDxfId="47">
      <calculatedColumnFormula>IFERROR(AMORLINC($D3,$B3,DATE(YEAR($B3),12,31),0,CC$2-YEAR($B3),1/$E3,4),0)</calculatedColumnFormula>
    </tableColumn>
    <tableColumn id="75" name="Colonne40" totalsRowFunction="sum" headerRowDxfId="43" dataDxfId="42" totalsRowDxfId="44">
      <calculatedColumnFormula>IFERROR(AMORLINC($D3,$B3,DATE(YEAR($B3),12,31),0,CD$2-YEAR($B3),1/$E3,4),0)</calculatedColumnFormula>
    </tableColumn>
    <tableColumn id="76" name="Colonne41" totalsRowFunction="sum" headerRowDxfId="40" dataDxfId="39" totalsRowDxfId="41">
      <calculatedColumnFormula>IFERROR(AMORLINC($D3,$B3,DATE(YEAR($B3),12,31),0,CE$2-YEAR($B3),1/$E3,4),0)</calculatedColumnFormula>
    </tableColumn>
    <tableColumn id="77" name="Colonne42" totalsRowFunction="sum" headerRowDxfId="37" dataDxfId="36" totalsRowDxfId="38">
      <calculatedColumnFormula>IFERROR(AMORLINC($D3,$B3,DATE(YEAR($B3),12,31),0,CF$2-YEAR($B3),1/$E3,4),0)</calculatedColumnFormula>
    </tableColumn>
    <tableColumn id="78" name="Colonne43" totalsRowFunction="sum" headerRowDxfId="34" dataDxfId="33" totalsRowDxfId="35">
      <calculatedColumnFormula>IFERROR(AMORLINC($D3,$B3,DATE(YEAR($B3),12,31),0,CG$2-YEAR($B3),1/$E3,4),0)</calculatedColumnFormula>
    </tableColumn>
    <tableColumn id="79" name="Colonne44" totalsRowFunction="sum" headerRowDxfId="31" dataDxfId="30" totalsRowDxfId="32">
      <calculatedColumnFormula>IFERROR(AMORLINC($D3,$B3,DATE(YEAR($B3),12,31),0,CH$2-YEAR($B3),1/$E3,4),0)</calculatedColumnFormula>
    </tableColumn>
    <tableColumn id="80" name="Colonne45" totalsRowFunction="sum" headerRowDxfId="28" dataDxfId="27" totalsRowDxfId="29">
      <calculatedColumnFormula>IFERROR(AMORLINC($D3,$B3,DATE(YEAR($B3),12,31),0,CI$2-YEAR($B3),1/$E3,4),0)</calculatedColumnFormula>
    </tableColumn>
    <tableColumn id="81" name="Colonne46" totalsRowFunction="sum" headerRowDxfId="25" dataDxfId="24" totalsRowDxfId="26">
      <calculatedColumnFormula>IFERROR(AMORLINC($D3,$B3,DATE(YEAR($B3),12,31),0,CJ$2-YEAR($B3),1/$E3,4),0)</calculatedColumnFormula>
    </tableColumn>
    <tableColumn id="82" name="Colonne47" totalsRowFunction="sum" headerRowDxfId="22" dataDxfId="21" totalsRowDxfId="23">
      <calculatedColumnFormula>IFERROR(AMORLINC($D3,$B3,DATE(YEAR($B3),12,31),0,CK$2-YEAR($B3),1/$E3,4),0)</calculatedColumnFormula>
    </tableColumn>
    <tableColumn id="83" name="Colonne48" totalsRowFunction="sum" headerRowDxfId="19" dataDxfId="18" totalsRowDxfId="20">
      <calculatedColumnFormula>IFERROR(AMORLINC($D3,$B3,DATE(YEAR($B3),12,31),0,CL$2-YEAR($B3),1/$E3,4),0)</calculatedColumnFormula>
    </tableColumn>
    <tableColumn id="84" name="Colonne49" totalsRowFunction="sum" headerRowDxfId="16" dataDxfId="15" totalsRowDxfId="17">
      <calculatedColumnFormula>IFERROR(AMORLINC($D3,$B3,DATE(YEAR($B3),12,31),0,CM$2-YEAR($B3),1/$E3,4),0)</calculatedColumnFormula>
    </tableColumn>
    <tableColumn id="85" name="Colonne50" totalsRowFunction="sum" headerRowDxfId="13" dataDxfId="12" totalsRowDxfId="14">
      <calculatedColumnFormula>IFERROR(AMORLINC($D3,$B3,DATE(YEAR($B3),12,31),0,CN$2-YEAR($B3),1/$E3,4),0)</calculatedColumnFormula>
    </tableColumn>
    <tableColumn id="86" name="Colonne51" totalsRowFunction="sum" headerRowDxfId="10" dataDxfId="9" totalsRowDxfId="11">
      <calculatedColumnFormula>IFERROR(AMORLINC($D3,$B3,DATE(YEAR($B3),12,31),0,CO$2-YEAR($B3),1/$E3,4),0)</calculatedColumnFormula>
    </tableColumn>
    <tableColumn id="87" name="Colonne52" totalsRowFunction="sum" headerRowDxfId="7" dataDxfId="6" totalsRowDxfId="8">
      <calculatedColumnFormula>IFERROR(AMORLINC($D3,$B3,DATE(YEAR($B3),12,31),0,CP$2-YEAR($B3),1/$E3,4),0)</calculatedColumnFormula>
    </tableColumn>
    <tableColumn id="88" name="Colonne53" totalsRowFunction="sum" headerRowDxfId="4" dataDxfId="3" totalsRowDxfId="5">
      <calculatedColumnFormula>IFERROR(AMORLINC($D3,$B3,DATE(YEAR($B3),12,31),0,CQ$2-YEAR($B3),1/$E3,4),0)</calculatedColumnFormula>
    </tableColumn>
    <tableColumn id="89" name="Colonne54" totalsRowFunction="sum" headerRowDxfId="1" dataDxfId="0" totalsRowDxfId="2">
      <calculatedColumnFormula>IFERROR(AMORLINC($D3,$B3,DATE(YEAR($B3),12,31),0,CR$2-YEAR($B3),1/$E3,4),0)</calculatedColumnFormula>
    </tableColumn>
  </tableColumns>
  <tableStyleInfo name="TableStyleMedium10" showFirstColumn="1" showLastColumn="0" showRowStripes="0" showColumnStripes="1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Z214"/>
  <sheetViews>
    <sheetView tabSelected="1" zoomScaleNormal="100" workbookViewId="0">
      <selection activeCell="F3" sqref="F3"/>
    </sheetView>
  </sheetViews>
  <sheetFormatPr baseColWidth="10" defaultColWidth="10.28515625" defaultRowHeight="11.25" x14ac:dyDescent="0.2"/>
  <cols>
    <col min="1" max="1" width="25.7109375" style="3" customWidth="1"/>
    <col min="2" max="2" width="20.85546875" style="14" customWidth="1"/>
    <col min="3" max="3" width="12.5703125" style="14" customWidth="1"/>
    <col min="4" max="4" width="12" style="14" bestFit="1" customWidth="1"/>
    <col min="5" max="11" width="11.28515625" style="14" customWidth="1"/>
    <col min="12" max="96" width="6.85546875" style="3" customWidth="1"/>
    <col min="97" max="16384" width="10.28515625" style="3"/>
  </cols>
  <sheetData>
    <row r="1" spans="1:104" ht="12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</row>
    <row r="2" spans="1:104" s="10" customFormat="1" ht="22.5" customHeight="1" thickTop="1" x14ac:dyDescent="0.25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7">
        <v>2000</v>
      </c>
      <c r="M2" s="7">
        <f>L2+1</f>
        <v>2001</v>
      </c>
      <c r="N2" s="7">
        <f t="shared" ref="N2:BY2" si="0">M2+1</f>
        <v>2002</v>
      </c>
      <c r="O2" s="7">
        <f t="shared" si="0"/>
        <v>2003</v>
      </c>
      <c r="P2" s="7">
        <f t="shared" si="0"/>
        <v>2004</v>
      </c>
      <c r="Q2" s="7">
        <f t="shared" si="0"/>
        <v>2005</v>
      </c>
      <c r="R2" s="7">
        <f t="shared" si="0"/>
        <v>2006</v>
      </c>
      <c r="S2" s="7">
        <f t="shared" si="0"/>
        <v>2007</v>
      </c>
      <c r="T2" s="7">
        <f t="shared" si="0"/>
        <v>2008</v>
      </c>
      <c r="U2" s="7">
        <f t="shared" si="0"/>
        <v>2009</v>
      </c>
      <c r="V2" s="7">
        <f t="shared" si="0"/>
        <v>2010</v>
      </c>
      <c r="W2" s="7">
        <f t="shared" si="0"/>
        <v>2011</v>
      </c>
      <c r="X2" s="7">
        <f t="shared" si="0"/>
        <v>2012</v>
      </c>
      <c r="Y2" s="7">
        <f t="shared" si="0"/>
        <v>2013</v>
      </c>
      <c r="Z2" s="7">
        <f t="shared" si="0"/>
        <v>2014</v>
      </c>
      <c r="AA2" s="7">
        <f t="shared" si="0"/>
        <v>2015</v>
      </c>
      <c r="AB2" s="7">
        <f t="shared" si="0"/>
        <v>2016</v>
      </c>
      <c r="AC2" s="7">
        <f t="shared" si="0"/>
        <v>2017</v>
      </c>
      <c r="AD2" s="7">
        <f t="shared" si="0"/>
        <v>2018</v>
      </c>
      <c r="AE2" s="7">
        <f t="shared" si="0"/>
        <v>2019</v>
      </c>
      <c r="AF2" s="7">
        <f t="shared" si="0"/>
        <v>2020</v>
      </c>
      <c r="AG2" s="7">
        <f t="shared" si="0"/>
        <v>2021</v>
      </c>
      <c r="AH2" s="7">
        <f t="shared" si="0"/>
        <v>2022</v>
      </c>
      <c r="AI2" s="7">
        <f t="shared" si="0"/>
        <v>2023</v>
      </c>
      <c r="AJ2" s="7">
        <f t="shared" si="0"/>
        <v>2024</v>
      </c>
      <c r="AK2" s="7">
        <f t="shared" si="0"/>
        <v>2025</v>
      </c>
      <c r="AL2" s="7">
        <f t="shared" si="0"/>
        <v>2026</v>
      </c>
      <c r="AM2" s="7">
        <f t="shared" si="0"/>
        <v>2027</v>
      </c>
      <c r="AN2" s="7">
        <f t="shared" si="0"/>
        <v>2028</v>
      </c>
      <c r="AO2" s="7">
        <f t="shared" si="0"/>
        <v>2029</v>
      </c>
      <c r="AP2" s="8">
        <f t="shared" si="0"/>
        <v>2030</v>
      </c>
      <c r="AQ2" s="8">
        <f t="shared" si="0"/>
        <v>2031</v>
      </c>
      <c r="AR2" s="8">
        <f t="shared" si="0"/>
        <v>2032</v>
      </c>
      <c r="AS2" s="8">
        <f t="shared" si="0"/>
        <v>2033</v>
      </c>
      <c r="AT2" s="8">
        <f t="shared" si="0"/>
        <v>2034</v>
      </c>
      <c r="AU2" s="8">
        <f t="shared" si="0"/>
        <v>2035</v>
      </c>
      <c r="AV2" s="8">
        <f t="shared" si="0"/>
        <v>2036</v>
      </c>
      <c r="AW2" s="8">
        <f t="shared" si="0"/>
        <v>2037</v>
      </c>
      <c r="AX2" s="8">
        <f t="shared" si="0"/>
        <v>2038</v>
      </c>
      <c r="AY2" s="8">
        <f t="shared" si="0"/>
        <v>2039</v>
      </c>
      <c r="AZ2" s="8">
        <f t="shared" si="0"/>
        <v>2040</v>
      </c>
      <c r="BA2" s="8">
        <f t="shared" si="0"/>
        <v>2041</v>
      </c>
      <c r="BB2" s="8">
        <f t="shared" si="0"/>
        <v>2042</v>
      </c>
      <c r="BC2" s="8">
        <f t="shared" si="0"/>
        <v>2043</v>
      </c>
      <c r="BD2" s="8">
        <f t="shared" si="0"/>
        <v>2044</v>
      </c>
      <c r="BE2" s="8">
        <f t="shared" si="0"/>
        <v>2045</v>
      </c>
      <c r="BF2" s="8">
        <f t="shared" si="0"/>
        <v>2046</v>
      </c>
      <c r="BG2" s="8">
        <f t="shared" si="0"/>
        <v>2047</v>
      </c>
      <c r="BH2" s="8">
        <f t="shared" si="0"/>
        <v>2048</v>
      </c>
      <c r="BI2" s="8">
        <f t="shared" si="0"/>
        <v>2049</v>
      </c>
      <c r="BJ2" s="8">
        <f t="shared" si="0"/>
        <v>2050</v>
      </c>
      <c r="BK2" s="8">
        <f t="shared" si="0"/>
        <v>2051</v>
      </c>
      <c r="BL2" s="8">
        <f t="shared" si="0"/>
        <v>2052</v>
      </c>
      <c r="BM2" s="8">
        <f t="shared" si="0"/>
        <v>2053</v>
      </c>
      <c r="BN2" s="8">
        <f t="shared" si="0"/>
        <v>2054</v>
      </c>
      <c r="BO2" s="8">
        <f t="shared" si="0"/>
        <v>2055</v>
      </c>
      <c r="BP2" s="8">
        <f t="shared" si="0"/>
        <v>2056</v>
      </c>
      <c r="BQ2" s="8">
        <f t="shared" si="0"/>
        <v>2057</v>
      </c>
      <c r="BR2" s="8">
        <f t="shared" si="0"/>
        <v>2058</v>
      </c>
      <c r="BS2" s="8">
        <f t="shared" si="0"/>
        <v>2059</v>
      </c>
      <c r="BT2" s="8">
        <f t="shared" si="0"/>
        <v>2060</v>
      </c>
      <c r="BU2" s="8">
        <f t="shared" si="0"/>
        <v>2061</v>
      </c>
      <c r="BV2" s="8">
        <f t="shared" si="0"/>
        <v>2062</v>
      </c>
      <c r="BW2" s="8">
        <f t="shared" si="0"/>
        <v>2063</v>
      </c>
      <c r="BX2" s="8">
        <f t="shared" si="0"/>
        <v>2064</v>
      </c>
      <c r="BY2" s="8">
        <f t="shared" si="0"/>
        <v>2065</v>
      </c>
      <c r="BZ2" s="8">
        <f t="shared" ref="BZ2:CR2" si="1">BY2+1</f>
        <v>2066</v>
      </c>
      <c r="CA2" s="8">
        <f t="shared" si="1"/>
        <v>2067</v>
      </c>
      <c r="CB2" s="8">
        <f t="shared" si="1"/>
        <v>2068</v>
      </c>
      <c r="CC2" s="8">
        <f t="shared" si="1"/>
        <v>2069</v>
      </c>
      <c r="CD2" s="8">
        <f t="shared" si="1"/>
        <v>2070</v>
      </c>
      <c r="CE2" s="8">
        <f t="shared" si="1"/>
        <v>2071</v>
      </c>
      <c r="CF2" s="8">
        <f t="shared" si="1"/>
        <v>2072</v>
      </c>
      <c r="CG2" s="8">
        <f t="shared" si="1"/>
        <v>2073</v>
      </c>
      <c r="CH2" s="8">
        <f t="shared" si="1"/>
        <v>2074</v>
      </c>
      <c r="CI2" s="8">
        <f t="shared" si="1"/>
        <v>2075</v>
      </c>
      <c r="CJ2" s="8">
        <f t="shared" si="1"/>
        <v>2076</v>
      </c>
      <c r="CK2" s="8">
        <f t="shared" si="1"/>
        <v>2077</v>
      </c>
      <c r="CL2" s="8">
        <f t="shared" si="1"/>
        <v>2078</v>
      </c>
      <c r="CM2" s="8">
        <f t="shared" si="1"/>
        <v>2079</v>
      </c>
      <c r="CN2" s="8">
        <f t="shared" si="1"/>
        <v>2080</v>
      </c>
      <c r="CO2" s="8">
        <f t="shared" si="1"/>
        <v>2081</v>
      </c>
      <c r="CP2" s="8">
        <f t="shared" si="1"/>
        <v>2082</v>
      </c>
      <c r="CQ2" s="8">
        <f t="shared" si="1"/>
        <v>2083</v>
      </c>
      <c r="CR2" s="8">
        <f t="shared" si="1"/>
        <v>2084</v>
      </c>
      <c r="CS2" s="9"/>
      <c r="CT2" s="9"/>
      <c r="CU2" s="9"/>
      <c r="CV2" s="9"/>
      <c r="CW2" s="9"/>
      <c r="CX2" s="9"/>
      <c r="CY2" s="9"/>
      <c r="CZ2" s="9"/>
    </row>
    <row r="3" spans="1:104" x14ac:dyDescent="0.2">
      <c r="A3" s="11"/>
      <c r="B3" s="12">
        <v>36526</v>
      </c>
      <c r="C3" s="13"/>
      <c r="D3" s="14">
        <v>30000</v>
      </c>
      <c r="E3" s="15">
        <v>15</v>
      </c>
      <c r="F3" s="16"/>
      <c r="G3" s="16"/>
      <c r="H3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3" s="16" t="str">
        <f>IF(Locaux[[#This Row],[Colonne59]]="","",Locaux[[#This Row],[Colonne59]]*(B38+B39))</f>
        <v/>
      </c>
      <c r="J3" s="16">
        <f>IF(Locaux[[#This Row],[Colonne55]]-Locaux[[#This Row],[Colonne57]]&lt;0,"",Locaux[[#This Row],[Colonne55]]-Locaux[[#This Row],[Colonne57]])</f>
        <v>0</v>
      </c>
      <c r="K3" s="16"/>
      <c r="L3" s="17">
        <f t="shared" ref="L3:AA18" si="2">IFERROR(AMORLINC($D3,$B3,DATE(YEAR($B3),12,31),0,L$2-YEAR($B3),1/$E3,4),0)</f>
        <v>1994.4444444444443</v>
      </c>
      <c r="M3" s="17">
        <f t="shared" si="2"/>
        <v>2000</v>
      </c>
      <c r="N3" s="17">
        <f t="shared" si="2"/>
        <v>2000</v>
      </c>
      <c r="O3" s="17">
        <f t="shared" si="2"/>
        <v>2000</v>
      </c>
      <c r="P3" s="17">
        <f t="shared" si="2"/>
        <v>2000</v>
      </c>
      <c r="Q3" s="17">
        <f t="shared" si="2"/>
        <v>2000</v>
      </c>
      <c r="R3" s="17">
        <f t="shared" si="2"/>
        <v>2000</v>
      </c>
      <c r="S3" s="17">
        <f t="shared" si="2"/>
        <v>2000</v>
      </c>
      <c r="T3" s="17">
        <f t="shared" si="2"/>
        <v>2000</v>
      </c>
      <c r="U3" s="17">
        <f t="shared" si="2"/>
        <v>2000</v>
      </c>
      <c r="V3" s="17">
        <f t="shared" si="2"/>
        <v>2000</v>
      </c>
      <c r="W3" s="17">
        <f t="shared" si="2"/>
        <v>2000</v>
      </c>
      <c r="X3" s="17">
        <f t="shared" si="2"/>
        <v>2000</v>
      </c>
      <c r="Y3" s="17">
        <f t="shared" si="2"/>
        <v>2000</v>
      </c>
      <c r="Z3" s="17">
        <f t="shared" si="2"/>
        <v>2000</v>
      </c>
      <c r="AA3" s="17">
        <f t="shared" si="2"/>
        <v>5.5555555555547471</v>
      </c>
      <c r="AB3" s="17">
        <f t="shared" ref="AB3:AQ18" si="3">IFERROR(AMORLINC($D3,$B3,DATE(YEAR($B3),12,31),0,AB$2-YEAR($B3),1/$E3,4),0)</f>
        <v>0</v>
      </c>
      <c r="AC3" s="17">
        <f t="shared" si="3"/>
        <v>0</v>
      </c>
      <c r="AD3" s="17">
        <f t="shared" si="3"/>
        <v>0</v>
      </c>
      <c r="AE3" s="17">
        <f t="shared" si="3"/>
        <v>0</v>
      </c>
      <c r="AF3" s="17">
        <f t="shared" si="3"/>
        <v>0</v>
      </c>
      <c r="AG3" s="17">
        <f t="shared" si="3"/>
        <v>0</v>
      </c>
      <c r="AH3" s="17">
        <f t="shared" si="3"/>
        <v>0</v>
      </c>
      <c r="AI3" s="17">
        <f t="shared" si="3"/>
        <v>0</v>
      </c>
      <c r="AJ3" s="17">
        <f t="shared" si="3"/>
        <v>0</v>
      </c>
      <c r="AK3" s="17">
        <f t="shared" si="3"/>
        <v>0</v>
      </c>
      <c r="AL3" s="17">
        <f t="shared" si="3"/>
        <v>0</v>
      </c>
      <c r="AM3" s="17">
        <f t="shared" si="3"/>
        <v>0</v>
      </c>
      <c r="AN3" s="17">
        <f t="shared" si="3"/>
        <v>0</v>
      </c>
      <c r="AO3" s="17">
        <f t="shared" si="3"/>
        <v>0</v>
      </c>
      <c r="AP3" s="17">
        <f t="shared" si="3"/>
        <v>0</v>
      </c>
      <c r="AQ3" s="17">
        <f t="shared" si="3"/>
        <v>0</v>
      </c>
      <c r="AR3" s="17">
        <f t="shared" ref="AR3:CS7" si="4">IFERROR(AMORLINC($D3,$B3,DATE(YEAR($B3),12,31),0,AR$2-YEAR($B3),1/$E3,4),0)</f>
        <v>0</v>
      </c>
      <c r="AS3" s="17">
        <f t="shared" si="4"/>
        <v>0</v>
      </c>
      <c r="AT3" s="17">
        <f t="shared" si="4"/>
        <v>0</v>
      </c>
      <c r="AU3" s="17">
        <f t="shared" si="4"/>
        <v>0</v>
      </c>
      <c r="AV3" s="17">
        <f t="shared" si="4"/>
        <v>0</v>
      </c>
      <c r="AW3" s="17">
        <f t="shared" si="4"/>
        <v>0</v>
      </c>
      <c r="AX3" s="17">
        <f t="shared" si="4"/>
        <v>0</v>
      </c>
      <c r="AY3" s="17">
        <f t="shared" si="4"/>
        <v>0</v>
      </c>
      <c r="AZ3" s="17">
        <f t="shared" si="4"/>
        <v>0</v>
      </c>
      <c r="BA3" s="17">
        <f t="shared" si="4"/>
        <v>0</v>
      </c>
      <c r="BB3" s="17">
        <f t="shared" si="4"/>
        <v>0</v>
      </c>
      <c r="BC3" s="17">
        <f t="shared" si="4"/>
        <v>0</v>
      </c>
      <c r="BD3" s="17">
        <f t="shared" si="4"/>
        <v>0</v>
      </c>
      <c r="BE3" s="17">
        <f t="shared" si="4"/>
        <v>0</v>
      </c>
      <c r="BF3" s="17">
        <f t="shared" si="4"/>
        <v>0</v>
      </c>
      <c r="BG3" s="17">
        <f t="shared" si="4"/>
        <v>0</v>
      </c>
      <c r="BH3" s="17">
        <f t="shared" si="4"/>
        <v>0</v>
      </c>
      <c r="BI3" s="17">
        <f t="shared" si="4"/>
        <v>0</v>
      </c>
      <c r="BJ3" s="17">
        <f t="shared" si="4"/>
        <v>0</v>
      </c>
      <c r="BK3" s="17">
        <f t="shared" si="4"/>
        <v>0</v>
      </c>
      <c r="BL3" s="17">
        <f t="shared" si="4"/>
        <v>0</v>
      </c>
      <c r="BM3" s="18">
        <f t="shared" si="4"/>
        <v>0</v>
      </c>
      <c r="BN3" s="18">
        <f t="shared" si="4"/>
        <v>0</v>
      </c>
      <c r="BO3" s="18">
        <f t="shared" si="4"/>
        <v>0</v>
      </c>
      <c r="BP3" s="18">
        <f t="shared" si="4"/>
        <v>0</v>
      </c>
      <c r="BQ3" s="18">
        <f t="shared" si="4"/>
        <v>0</v>
      </c>
      <c r="BR3" s="18">
        <f t="shared" si="4"/>
        <v>0</v>
      </c>
      <c r="BS3" s="18">
        <f t="shared" si="4"/>
        <v>0</v>
      </c>
      <c r="BT3" s="18">
        <f t="shared" si="4"/>
        <v>0</v>
      </c>
      <c r="BU3" s="18">
        <f t="shared" si="4"/>
        <v>0</v>
      </c>
      <c r="BV3" s="18">
        <f t="shared" si="4"/>
        <v>0</v>
      </c>
      <c r="BW3" s="18">
        <f t="shared" si="4"/>
        <v>0</v>
      </c>
      <c r="BX3" s="18">
        <f t="shared" si="4"/>
        <v>0</v>
      </c>
      <c r="BY3" s="18">
        <f t="shared" si="4"/>
        <v>0</v>
      </c>
      <c r="BZ3" s="18">
        <f t="shared" si="4"/>
        <v>0</v>
      </c>
      <c r="CA3" s="18">
        <f t="shared" si="4"/>
        <v>0</v>
      </c>
      <c r="CB3" s="18">
        <f t="shared" si="4"/>
        <v>0</v>
      </c>
      <c r="CC3" s="18">
        <f t="shared" si="4"/>
        <v>0</v>
      </c>
      <c r="CD3" s="18">
        <f t="shared" si="4"/>
        <v>0</v>
      </c>
      <c r="CE3" s="18">
        <f t="shared" si="4"/>
        <v>0</v>
      </c>
      <c r="CF3" s="18">
        <f t="shared" si="4"/>
        <v>0</v>
      </c>
      <c r="CG3" s="18">
        <f t="shared" si="4"/>
        <v>0</v>
      </c>
      <c r="CH3" s="18">
        <f t="shared" si="4"/>
        <v>0</v>
      </c>
      <c r="CI3" s="18">
        <f t="shared" si="4"/>
        <v>0</v>
      </c>
      <c r="CJ3" s="18">
        <f t="shared" si="4"/>
        <v>0</v>
      </c>
      <c r="CK3" s="18">
        <f t="shared" si="4"/>
        <v>0</v>
      </c>
      <c r="CL3" s="18">
        <f t="shared" si="4"/>
        <v>0</v>
      </c>
      <c r="CM3" s="18">
        <f t="shared" si="4"/>
        <v>0</v>
      </c>
      <c r="CN3" s="18">
        <f t="shared" si="4"/>
        <v>0</v>
      </c>
      <c r="CO3" s="18">
        <f t="shared" si="4"/>
        <v>0</v>
      </c>
      <c r="CP3" s="18">
        <f t="shared" si="4"/>
        <v>0</v>
      </c>
      <c r="CQ3" s="18">
        <f t="shared" si="4"/>
        <v>0</v>
      </c>
      <c r="CR3" s="18">
        <f t="shared" si="4"/>
        <v>0</v>
      </c>
      <c r="CS3" s="1"/>
      <c r="CT3" s="1"/>
      <c r="CU3" s="1"/>
      <c r="CV3" s="1"/>
      <c r="CW3" s="1"/>
      <c r="CX3" s="1"/>
      <c r="CY3" s="1"/>
      <c r="CZ3" s="1"/>
    </row>
    <row r="4" spans="1:104" x14ac:dyDescent="0.2">
      <c r="A4" s="11"/>
      <c r="B4" s="12">
        <v>40544</v>
      </c>
      <c r="C4" s="13"/>
      <c r="E4" s="15">
        <v>3</v>
      </c>
      <c r="F4" s="16"/>
      <c r="G4" s="16"/>
      <c r="H4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4" s="16" t="str">
        <f>IF(Locaux[[#This Row],[Colonne59]]="","",Locaux[[#This Row],[Colonne59]]*(B39+B40))</f>
        <v/>
      </c>
      <c r="J4" s="16">
        <f>IF(Locaux[[#This Row],[Colonne55]]-Locaux[[#This Row],[Colonne57]]&lt;0,"",Locaux[[#This Row],[Colonne55]]-Locaux[[#This Row],[Colonne57]])</f>
        <v>0</v>
      </c>
      <c r="K4" s="16"/>
      <c r="L4" s="17">
        <f t="shared" si="2"/>
        <v>0</v>
      </c>
      <c r="M4" s="17">
        <f t="shared" si="2"/>
        <v>0</v>
      </c>
      <c r="N4" s="17">
        <f t="shared" si="2"/>
        <v>0</v>
      </c>
      <c r="O4" s="17">
        <f t="shared" si="2"/>
        <v>0</v>
      </c>
      <c r="P4" s="17">
        <f t="shared" si="2"/>
        <v>0</v>
      </c>
      <c r="Q4" s="17">
        <f t="shared" si="2"/>
        <v>0</v>
      </c>
      <c r="R4" s="17">
        <f t="shared" si="2"/>
        <v>0</v>
      </c>
      <c r="S4" s="17">
        <f t="shared" si="2"/>
        <v>0</v>
      </c>
      <c r="T4" s="17">
        <f t="shared" si="2"/>
        <v>0</v>
      </c>
      <c r="U4" s="17">
        <f t="shared" si="2"/>
        <v>0</v>
      </c>
      <c r="V4" s="17">
        <f t="shared" si="2"/>
        <v>0</v>
      </c>
      <c r="W4" s="17">
        <f t="shared" si="2"/>
        <v>0</v>
      </c>
      <c r="X4" s="17">
        <f t="shared" si="2"/>
        <v>0</v>
      </c>
      <c r="Y4" s="17">
        <f t="shared" si="2"/>
        <v>0</v>
      </c>
      <c r="Z4" s="17">
        <f t="shared" si="2"/>
        <v>0</v>
      </c>
      <c r="AA4" s="17">
        <f t="shared" si="2"/>
        <v>0</v>
      </c>
      <c r="AB4" s="17">
        <f t="shared" si="3"/>
        <v>0</v>
      </c>
      <c r="AC4" s="17">
        <f t="shared" si="3"/>
        <v>0</v>
      </c>
      <c r="AD4" s="17">
        <f t="shared" si="3"/>
        <v>0</v>
      </c>
      <c r="AE4" s="17">
        <f t="shared" si="3"/>
        <v>0</v>
      </c>
      <c r="AF4" s="17">
        <f t="shared" si="3"/>
        <v>0</v>
      </c>
      <c r="AG4" s="17">
        <f t="shared" si="3"/>
        <v>0</v>
      </c>
      <c r="AH4" s="17">
        <f t="shared" si="3"/>
        <v>0</v>
      </c>
      <c r="AI4" s="17">
        <f t="shared" si="3"/>
        <v>0</v>
      </c>
      <c r="AJ4" s="17">
        <f t="shared" si="3"/>
        <v>0</v>
      </c>
      <c r="AK4" s="17">
        <f t="shared" si="3"/>
        <v>0</v>
      </c>
      <c r="AL4" s="17">
        <f t="shared" si="3"/>
        <v>0</v>
      </c>
      <c r="AM4" s="17">
        <f t="shared" si="3"/>
        <v>0</v>
      </c>
      <c r="AN4" s="17">
        <f t="shared" si="3"/>
        <v>0</v>
      </c>
      <c r="AO4" s="17">
        <f t="shared" si="3"/>
        <v>0</v>
      </c>
      <c r="AP4" s="17">
        <f t="shared" si="3"/>
        <v>0</v>
      </c>
      <c r="AQ4" s="17">
        <f t="shared" si="3"/>
        <v>0</v>
      </c>
      <c r="AR4" s="17">
        <f t="shared" si="4"/>
        <v>0</v>
      </c>
      <c r="AS4" s="17">
        <f t="shared" si="4"/>
        <v>0</v>
      </c>
      <c r="AT4" s="17">
        <f t="shared" si="4"/>
        <v>0</v>
      </c>
      <c r="AU4" s="17">
        <f t="shared" si="4"/>
        <v>0</v>
      </c>
      <c r="AV4" s="17">
        <f t="shared" si="4"/>
        <v>0</v>
      </c>
      <c r="AW4" s="17">
        <f t="shared" si="4"/>
        <v>0</v>
      </c>
      <c r="AX4" s="17">
        <f t="shared" si="4"/>
        <v>0</v>
      </c>
      <c r="AY4" s="17">
        <f t="shared" si="4"/>
        <v>0</v>
      </c>
      <c r="AZ4" s="17">
        <f t="shared" si="4"/>
        <v>0</v>
      </c>
      <c r="BA4" s="17">
        <f t="shared" si="4"/>
        <v>0</v>
      </c>
      <c r="BB4" s="17">
        <f t="shared" si="4"/>
        <v>0</v>
      </c>
      <c r="BC4" s="17">
        <f t="shared" si="4"/>
        <v>0</v>
      </c>
      <c r="BD4" s="17">
        <f t="shared" si="4"/>
        <v>0</v>
      </c>
      <c r="BE4" s="17">
        <f t="shared" si="4"/>
        <v>0</v>
      </c>
      <c r="BF4" s="17">
        <f t="shared" si="4"/>
        <v>0</v>
      </c>
      <c r="BG4" s="17">
        <f t="shared" si="4"/>
        <v>0</v>
      </c>
      <c r="BH4" s="17">
        <f t="shared" si="4"/>
        <v>0</v>
      </c>
      <c r="BI4" s="17">
        <f t="shared" si="4"/>
        <v>0</v>
      </c>
      <c r="BJ4" s="17">
        <f t="shared" si="4"/>
        <v>0</v>
      </c>
      <c r="BK4" s="17">
        <f t="shared" si="4"/>
        <v>0</v>
      </c>
      <c r="BL4" s="17">
        <f t="shared" si="4"/>
        <v>0</v>
      </c>
      <c r="BM4" s="18">
        <f t="shared" si="4"/>
        <v>0</v>
      </c>
      <c r="BN4" s="18">
        <f t="shared" si="4"/>
        <v>0</v>
      </c>
      <c r="BO4" s="18">
        <f t="shared" si="4"/>
        <v>0</v>
      </c>
      <c r="BP4" s="18">
        <f t="shared" si="4"/>
        <v>0</v>
      </c>
      <c r="BQ4" s="18">
        <f t="shared" si="4"/>
        <v>0</v>
      </c>
      <c r="BR4" s="18">
        <f t="shared" si="4"/>
        <v>0</v>
      </c>
      <c r="BS4" s="18">
        <f t="shared" si="4"/>
        <v>0</v>
      </c>
      <c r="BT4" s="18">
        <f t="shared" si="4"/>
        <v>0</v>
      </c>
      <c r="BU4" s="18">
        <f t="shared" si="4"/>
        <v>0</v>
      </c>
      <c r="BV4" s="18">
        <f t="shared" si="4"/>
        <v>0</v>
      </c>
      <c r="BW4" s="18">
        <f t="shared" si="4"/>
        <v>0</v>
      </c>
      <c r="BX4" s="18">
        <f t="shared" si="4"/>
        <v>0</v>
      </c>
      <c r="BY4" s="18">
        <f t="shared" si="4"/>
        <v>0</v>
      </c>
      <c r="BZ4" s="18">
        <f t="shared" si="4"/>
        <v>0</v>
      </c>
      <c r="CA4" s="18">
        <f t="shared" si="4"/>
        <v>0</v>
      </c>
      <c r="CB4" s="18">
        <f t="shared" si="4"/>
        <v>0</v>
      </c>
      <c r="CC4" s="18">
        <f t="shared" si="4"/>
        <v>0</v>
      </c>
      <c r="CD4" s="18">
        <f t="shared" si="4"/>
        <v>0</v>
      </c>
      <c r="CE4" s="18">
        <f t="shared" si="4"/>
        <v>0</v>
      </c>
      <c r="CF4" s="18">
        <f t="shared" si="4"/>
        <v>0</v>
      </c>
      <c r="CG4" s="18">
        <f t="shared" si="4"/>
        <v>0</v>
      </c>
      <c r="CH4" s="18">
        <f t="shared" si="4"/>
        <v>0</v>
      </c>
      <c r="CI4" s="18">
        <f t="shared" si="4"/>
        <v>0</v>
      </c>
      <c r="CJ4" s="18">
        <f t="shared" si="4"/>
        <v>0</v>
      </c>
      <c r="CK4" s="18">
        <f t="shared" si="4"/>
        <v>0</v>
      </c>
      <c r="CL4" s="18">
        <f t="shared" si="4"/>
        <v>0</v>
      </c>
      <c r="CM4" s="18">
        <f t="shared" si="4"/>
        <v>0</v>
      </c>
      <c r="CN4" s="18">
        <f t="shared" si="4"/>
        <v>0</v>
      </c>
      <c r="CO4" s="18">
        <f t="shared" si="4"/>
        <v>0</v>
      </c>
      <c r="CP4" s="18">
        <f t="shared" si="4"/>
        <v>0</v>
      </c>
      <c r="CQ4" s="18">
        <f t="shared" si="4"/>
        <v>0</v>
      </c>
      <c r="CR4" s="18">
        <f t="shared" si="4"/>
        <v>0</v>
      </c>
      <c r="CS4" s="1"/>
      <c r="CT4" s="1"/>
      <c r="CU4" s="1"/>
      <c r="CV4" s="1"/>
      <c r="CW4" s="1"/>
      <c r="CX4" s="1"/>
      <c r="CY4" s="1"/>
      <c r="CZ4" s="1"/>
    </row>
    <row r="5" spans="1:104" x14ac:dyDescent="0.2">
      <c r="A5" s="11"/>
      <c r="B5" s="12">
        <v>40544</v>
      </c>
      <c r="C5" s="13"/>
      <c r="E5" s="15">
        <v>1</v>
      </c>
      <c r="F5" s="16"/>
      <c r="G5" s="16"/>
      <c r="H5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5" s="16" t="str">
        <f>IF(Locaux[[#This Row],[Colonne59]]="","",Locaux[[#This Row],[Colonne59]]*(B40+B41))</f>
        <v/>
      </c>
      <c r="J5" s="16">
        <f>IF(Locaux[[#This Row],[Colonne55]]-Locaux[[#This Row],[Colonne57]]&lt;0,"",Locaux[[#This Row],[Colonne55]]-Locaux[[#This Row],[Colonne57]])</f>
        <v>0</v>
      </c>
      <c r="K5" s="16"/>
      <c r="L5" s="17">
        <f t="shared" si="2"/>
        <v>0</v>
      </c>
      <c r="M5" s="17">
        <f t="shared" si="2"/>
        <v>0</v>
      </c>
      <c r="N5" s="17">
        <f t="shared" si="2"/>
        <v>0</v>
      </c>
      <c r="O5" s="17">
        <f t="shared" si="2"/>
        <v>0</v>
      </c>
      <c r="P5" s="17">
        <f t="shared" si="2"/>
        <v>0</v>
      </c>
      <c r="Q5" s="17">
        <f t="shared" si="2"/>
        <v>0</v>
      </c>
      <c r="R5" s="17">
        <f t="shared" si="2"/>
        <v>0</v>
      </c>
      <c r="S5" s="17">
        <f t="shared" si="2"/>
        <v>0</v>
      </c>
      <c r="T5" s="17">
        <f t="shared" si="2"/>
        <v>0</v>
      </c>
      <c r="U5" s="17">
        <f t="shared" si="2"/>
        <v>0</v>
      </c>
      <c r="V5" s="17">
        <f t="shared" si="2"/>
        <v>0</v>
      </c>
      <c r="W5" s="17">
        <f t="shared" si="2"/>
        <v>0</v>
      </c>
      <c r="X5" s="17">
        <f t="shared" si="2"/>
        <v>0</v>
      </c>
      <c r="Y5" s="17">
        <f t="shared" si="2"/>
        <v>0</v>
      </c>
      <c r="Z5" s="17">
        <f t="shared" si="2"/>
        <v>0</v>
      </c>
      <c r="AA5" s="17">
        <f t="shared" si="2"/>
        <v>0</v>
      </c>
      <c r="AB5" s="17">
        <f t="shared" si="3"/>
        <v>0</v>
      </c>
      <c r="AC5" s="17">
        <f t="shared" si="3"/>
        <v>0</v>
      </c>
      <c r="AD5" s="17">
        <f t="shared" si="3"/>
        <v>0</v>
      </c>
      <c r="AE5" s="17">
        <f t="shared" si="3"/>
        <v>0</v>
      </c>
      <c r="AF5" s="17">
        <f t="shared" si="3"/>
        <v>0</v>
      </c>
      <c r="AG5" s="17">
        <f t="shared" si="3"/>
        <v>0</v>
      </c>
      <c r="AH5" s="17">
        <f t="shared" si="3"/>
        <v>0</v>
      </c>
      <c r="AI5" s="17">
        <f t="shared" si="3"/>
        <v>0</v>
      </c>
      <c r="AJ5" s="17">
        <f t="shared" si="3"/>
        <v>0</v>
      </c>
      <c r="AK5" s="17">
        <f t="shared" si="3"/>
        <v>0</v>
      </c>
      <c r="AL5" s="17">
        <f t="shared" si="3"/>
        <v>0</v>
      </c>
      <c r="AM5" s="17">
        <f t="shared" si="3"/>
        <v>0</v>
      </c>
      <c r="AN5" s="17">
        <f t="shared" si="3"/>
        <v>0</v>
      </c>
      <c r="AO5" s="17">
        <f t="shared" si="3"/>
        <v>0</v>
      </c>
      <c r="AP5" s="17">
        <f t="shared" si="3"/>
        <v>0</v>
      </c>
      <c r="AQ5" s="17">
        <f t="shared" si="3"/>
        <v>0</v>
      </c>
      <c r="AR5" s="17">
        <f t="shared" si="4"/>
        <v>0</v>
      </c>
      <c r="AS5" s="17">
        <f t="shared" si="4"/>
        <v>0</v>
      </c>
      <c r="AT5" s="17">
        <f t="shared" si="4"/>
        <v>0</v>
      </c>
      <c r="AU5" s="17">
        <f t="shared" si="4"/>
        <v>0</v>
      </c>
      <c r="AV5" s="17">
        <f t="shared" si="4"/>
        <v>0</v>
      </c>
      <c r="AW5" s="17">
        <f t="shared" si="4"/>
        <v>0</v>
      </c>
      <c r="AX5" s="17">
        <f t="shared" si="4"/>
        <v>0</v>
      </c>
      <c r="AY5" s="17">
        <f t="shared" si="4"/>
        <v>0</v>
      </c>
      <c r="AZ5" s="17">
        <f t="shared" si="4"/>
        <v>0</v>
      </c>
      <c r="BA5" s="17">
        <f t="shared" si="4"/>
        <v>0</v>
      </c>
      <c r="BB5" s="17">
        <f t="shared" si="4"/>
        <v>0</v>
      </c>
      <c r="BC5" s="17">
        <f t="shared" si="4"/>
        <v>0</v>
      </c>
      <c r="BD5" s="17">
        <f t="shared" si="4"/>
        <v>0</v>
      </c>
      <c r="BE5" s="17">
        <f t="shared" si="4"/>
        <v>0</v>
      </c>
      <c r="BF5" s="17">
        <f t="shared" si="4"/>
        <v>0</v>
      </c>
      <c r="BG5" s="17">
        <f t="shared" si="4"/>
        <v>0</v>
      </c>
      <c r="BH5" s="17">
        <f t="shared" si="4"/>
        <v>0</v>
      </c>
      <c r="BI5" s="17">
        <f t="shared" si="4"/>
        <v>0</v>
      </c>
      <c r="BJ5" s="17">
        <f t="shared" si="4"/>
        <v>0</v>
      </c>
      <c r="BK5" s="17">
        <f t="shared" si="4"/>
        <v>0</v>
      </c>
      <c r="BL5" s="17">
        <f t="shared" si="4"/>
        <v>0</v>
      </c>
      <c r="BM5" s="18">
        <f t="shared" si="4"/>
        <v>0</v>
      </c>
      <c r="BN5" s="18">
        <f t="shared" si="4"/>
        <v>0</v>
      </c>
      <c r="BO5" s="18">
        <f t="shared" si="4"/>
        <v>0</v>
      </c>
      <c r="BP5" s="18">
        <f t="shared" si="4"/>
        <v>0</v>
      </c>
      <c r="BQ5" s="18">
        <f t="shared" si="4"/>
        <v>0</v>
      </c>
      <c r="BR5" s="18">
        <f t="shared" si="4"/>
        <v>0</v>
      </c>
      <c r="BS5" s="18">
        <f t="shared" si="4"/>
        <v>0</v>
      </c>
      <c r="BT5" s="18">
        <f t="shared" si="4"/>
        <v>0</v>
      </c>
      <c r="BU5" s="18">
        <f t="shared" si="4"/>
        <v>0</v>
      </c>
      <c r="BV5" s="18">
        <f t="shared" si="4"/>
        <v>0</v>
      </c>
      <c r="BW5" s="18">
        <f t="shared" si="4"/>
        <v>0</v>
      </c>
      <c r="BX5" s="18">
        <f t="shared" si="4"/>
        <v>0</v>
      </c>
      <c r="BY5" s="18">
        <f t="shared" si="4"/>
        <v>0</v>
      </c>
      <c r="BZ5" s="18">
        <f t="shared" si="4"/>
        <v>0</v>
      </c>
      <c r="CA5" s="18">
        <f t="shared" si="4"/>
        <v>0</v>
      </c>
      <c r="CB5" s="18">
        <f t="shared" si="4"/>
        <v>0</v>
      </c>
      <c r="CC5" s="18">
        <f t="shared" si="4"/>
        <v>0</v>
      </c>
      <c r="CD5" s="18">
        <f t="shared" si="4"/>
        <v>0</v>
      </c>
      <c r="CE5" s="18">
        <f t="shared" si="4"/>
        <v>0</v>
      </c>
      <c r="CF5" s="18">
        <f t="shared" si="4"/>
        <v>0</v>
      </c>
      <c r="CG5" s="18">
        <f t="shared" si="4"/>
        <v>0</v>
      </c>
      <c r="CH5" s="18">
        <f t="shared" si="4"/>
        <v>0</v>
      </c>
      <c r="CI5" s="18">
        <f t="shared" si="4"/>
        <v>0</v>
      </c>
      <c r="CJ5" s="18">
        <f t="shared" si="4"/>
        <v>0</v>
      </c>
      <c r="CK5" s="18">
        <f t="shared" si="4"/>
        <v>0</v>
      </c>
      <c r="CL5" s="18">
        <f t="shared" si="4"/>
        <v>0</v>
      </c>
      <c r="CM5" s="18">
        <f t="shared" si="4"/>
        <v>0</v>
      </c>
      <c r="CN5" s="18">
        <f t="shared" si="4"/>
        <v>0</v>
      </c>
      <c r="CO5" s="18">
        <f t="shared" si="4"/>
        <v>0</v>
      </c>
      <c r="CP5" s="18">
        <f t="shared" si="4"/>
        <v>0</v>
      </c>
      <c r="CQ5" s="18">
        <f t="shared" si="4"/>
        <v>0</v>
      </c>
      <c r="CR5" s="18">
        <f t="shared" si="4"/>
        <v>0</v>
      </c>
      <c r="CS5" s="1"/>
      <c r="CT5" s="1"/>
      <c r="CU5" s="1"/>
      <c r="CV5" s="1"/>
      <c r="CW5" s="1"/>
      <c r="CX5" s="1"/>
      <c r="CY5" s="1"/>
      <c r="CZ5" s="1"/>
    </row>
    <row r="6" spans="1:104" x14ac:dyDescent="0.2">
      <c r="A6" s="11"/>
      <c r="B6" s="12">
        <v>38353</v>
      </c>
      <c r="C6" s="13"/>
      <c r="E6" s="15">
        <v>12</v>
      </c>
      <c r="F6" s="16"/>
      <c r="G6" s="16"/>
      <c r="H6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6" s="16" t="str">
        <f>IF(Locaux[[#This Row],[Colonne59]]="","",Locaux[[#This Row],[Colonne59]]*(B41+B42))</f>
        <v/>
      </c>
      <c r="J6" s="16">
        <f>IF(Locaux[[#This Row],[Colonne55]]-Locaux[[#This Row],[Colonne57]]&lt;0,"",Locaux[[#This Row],[Colonne55]]-Locaux[[#This Row],[Colonne57]])</f>
        <v>0</v>
      </c>
      <c r="K6" s="16"/>
      <c r="L6" s="17">
        <f t="shared" si="2"/>
        <v>0</v>
      </c>
      <c r="M6" s="17">
        <f t="shared" si="2"/>
        <v>0</v>
      </c>
      <c r="N6" s="17">
        <f t="shared" si="2"/>
        <v>0</v>
      </c>
      <c r="O6" s="17">
        <f t="shared" si="2"/>
        <v>0</v>
      </c>
      <c r="P6" s="17">
        <f t="shared" si="2"/>
        <v>0</v>
      </c>
      <c r="Q6" s="17">
        <f t="shared" si="2"/>
        <v>0</v>
      </c>
      <c r="R6" s="17">
        <f t="shared" si="2"/>
        <v>0</v>
      </c>
      <c r="S6" s="17">
        <f t="shared" si="2"/>
        <v>0</v>
      </c>
      <c r="T6" s="17">
        <f t="shared" si="2"/>
        <v>0</v>
      </c>
      <c r="U6" s="17">
        <f t="shared" si="2"/>
        <v>0</v>
      </c>
      <c r="V6" s="17">
        <f t="shared" si="2"/>
        <v>0</v>
      </c>
      <c r="W6" s="17">
        <f t="shared" si="2"/>
        <v>0</v>
      </c>
      <c r="X6" s="17">
        <f t="shared" si="2"/>
        <v>0</v>
      </c>
      <c r="Y6" s="17">
        <f t="shared" si="2"/>
        <v>0</v>
      </c>
      <c r="Z6" s="17">
        <f t="shared" si="2"/>
        <v>0</v>
      </c>
      <c r="AA6" s="17">
        <f t="shared" si="2"/>
        <v>0</v>
      </c>
      <c r="AB6" s="17">
        <f t="shared" si="3"/>
        <v>0</v>
      </c>
      <c r="AC6" s="17">
        <f t="shared" si="3"/>
        <v>0</v>
      </c>
      <c r="AD6" s="17">
        <f t="shared" si="3"/>
        <v>0</v>
      </c>
      <c r="AE6" s="17">
        <f t="shared" si="3"/>
        <v>0</v>
      </c>
      <c r="AF6" s="17">
        <f t="shared" si="3"/>
        <v>0</v>
      </c>
      <c r="AG6" s="17">
        <f t="shared" si="3"/>
        <v>0</v>
      </c>
      <c r="AH6" s="17">
        <f t="shared" si="3"/>
        <v>0</v>
      </c>
      <c r="AI6" s="17">
        <f t="shared" si="3"/>
        <v>0</v>
      </c>
      <c r="AJ6" s="17">
        <f t="shared" si="3"/>
        <v>0</v>
      </c>
      <c r="AK6" s="17">
        <f t="shared" si="3"/>
        <v>0</v>
      </c>
      <c r="AL6" s="17">
        <f t="shared" si="3"/>
        <v>0</v>
      </c>
      <c r="AM6" s="17">
        <f t="shared" si="3"/>
        <v>0</v>
      </c>
      <c r="AN6" s="17">
        <f t="shared" si="3"/>
        <v>0</v>
      </c>
      <c r="AO6" s="17">
        <f t="shared" si="3"/>
        <v>0</v>
      </c>
      <c r="AP6" s="17">
        <f t="shared" si="3"/>
        <v>0</v>
      </c>
      <c r="AQ6" s="17">
        <f t="shared" si="3"/>
        <v>0</v>
      </c>
      <c r="AR6" s="17">
        <f t="shared" si="4"/>
        <v>0</v>
      </c>
      <c r="AS6" s="17">
        <f t="shared" si="4"/>
        <v>0</v>
      </c>
      <c r="AT6" s="17">
        <f t="shared" si="4"/>
        <v>0</v>
      </c>
      <c r="AU6" s="17">
        <f t="shared" si="4"/>
        <v>0</v>
      </c>
      <c r="AV6" s="17">
        <f t="shared" si="4"/>
        <v>0</v>
      </c>
      <c r="AW6" s="17">
        <f t="shared" si="4"/>
        <v>0</v>
      </c>
      <c r="AX6" s="17">
        <f t="shared" si="4"/>
        <v>0</v>
      </c>
      <c r="AY6" s="17">
        <f t="shared" si="4"/>
        <v>0</v>
      </c>
      <c r="AZ6" s="17">
        <f t="shared" si="4"/>
        <v>0</v>
      </c>
      <c r="BA6" s="17">
        <f t="shared" si="4"/>
        <v>0</v>
      </c>
      <c r="BB6" s="17">
        <f t="shared" si="4"/>
        <v>0</v>
      </c>
      <c r="BC6" s="17">
        <f t="shared" si="4"/>
        <v>0</v>
      </c>
      <c r="BD6" s="17">
        <f t="shared" si="4"/>
        <v>0</v>
      </c>
      <c r="BE6" s="17">
        <f t="shared" si="4"/>
        <v>0</v>
      </c>
      <c r="BF6" s="17">
        <f t="shared" si="4"/>
        <v>0</v>
      </c>
      <c r="BG6" s="17">
        <f t="shared" si="4"/>
        <v>0</v>
      </c>
      <c r="BH6" s="17">
        <f t="shared" si="4"/>
        <v>0</v>
      </c>
      <c r="BI6" s="17">
        <f t="shared" si="4"/>
        <v>0</v>
      </c>
      <c r="BJ6" s="17">
        <f t="shared" si="4"/>
        <v>0</v>
      </c>
      <c r="BK6" s="17">
        <f t="shared" si="4"/>
        <v>0</v>
      </c>
      <c r="BL6" s="17">
        <f t="shared" si="4"/>
        <v>0</v>
      </c>
      <c r="BM6" s="18">
        <f t="shared" si="4"/>
        <v>0</v>
      </c>
      <c r="BN6" s="18">
        <f t="shared" si="4"/>
        <v>0</v>
      </c>
      <c r="BO6" s="18">
        <f t="shared" si="4"/>
        <v>0</v>
      </c>
      <c r="BP6" s="18">
        <f t="shared" si="4"/>
        <v>0</v>
      </c>
      <c r="BQ6" s="18">
        <f t="shared" si="4"/>
        <v>0</v>
      </c>
      <c r="BR6" s="18">
        <f t="shared" si="4"/>
        <v>0</v>
      </c>
      <c r="BS6" s="18">
        <f t="shared" si="4"/>
        <v>0</v>
      </c>
      <c r="BT6" s="18">
        <f t="shared" si="4"/>
        <v>0</v>
      </c>
      <c r="BU6" s="18">
        <f t="shared" si="4"/>
        <v>0</v>
      </c>
      <c r="BV6" s="18">
        <f t="shared" si="4"/>
        <v>0</v>
      </c>
      <c r="BW6" s="18">
        <f t="shared" si="4"/>
        <v>0</v>
      </c>
      <c r="BX6" s="18">
        <f t="shared" si="4"/>
        <v>0</v>
      </c>
      <c r="BY6" s="18">
        <f t="shared" si="4"/>
        <v>0</v>
      </c>
      <c r="BZ6" s="18">
        <f t="shared" si="4"/>
        <v>0</v>
      </c>
      <c r="CA6" s="18">
        <f t="shared" si="4"/>
        <v>0</v>
      </c>
      <c r="CB6" s="18">
        <f t="shared" si="4"/>
        <v>0</v>
      </c>
      <c r="CC6" s="18">
        <f t="shared" si="4"/>
        <v>0</v>
      </c>
      <c r="CD6" s="18">
        <f t="shared" si="4"/>
        <v>0</v>
      </c>
      <c r="CE6" s="18">
        <f t="shared" si="4"/>
        <v>0</v>
      </c>
      <c r="CF6" s="18">
        <f t="shared" si="4"/>
        <v>0</v>
      </c>
      <c r="CG6" s="18">
        <f t="shared" si="4"/>
        <v>0</v>
      </c>
      <c r="CH6" s="18">
        <f t="shared" si="4"/>
        <v>0</v>
      </c>
      <c r="CI6" s="18">
        <f t="shared" si="4"/>
        <v>0</v>
      </c>
      <c r="CJ6" s="18">
        <f t="shared" si="4"/>
        <v>0</v>
      </c>
      <c r="CK6" s="18">
        <f t="shared" si="4"/>
        <v>0</v>
      </c>
      <c r="CL6" s="18">
        <f t="shared" si="4"/>
        <v>0</v>
      </c>
      <c r="CM6" s="18">
        <f t="shared" si="4"/>
        <v>0</v>
      </c>
      <c r="CN6" s="18">
        <f t="shared" si="4"/>
        <v>0</v>
      </c>
      <c r="CO6" s="18">
        <f t="shared" si="4"/>
        <v>0</v>
      </c>
      <c r="CP6" s="18">
        <f t="shared" si="4"/>
        <v>0</v>
      </c>
      <c r="CQ6" s="18">
        <f t="shared" si="4"/>
        <v>0</v>
      </c>
      <c r="CR6" s="18">
        <f t="shared" si="4"/>
        <v>0</v>
      </c>
      <c r="CS6" s="1"/>
      <c r="CT6" s="1"/>
      <c r="CU6" s="1"/>
      <c r="CV6" s="1"/>
      <c r="CW6" s="1"/>
      <c r="CX6" s="1"/>
      <c r="CY6" s="1"/>
      <c r="CZ6" s="1"/>
    </row>
    <row r="7" spans="1:104" x14ac:dyDescent="0.2">
      <c r="A7" s="11"/>
      <c r="B7" s="12">
        <v>40544</v>
      </c>
      <c r="C7" s="13"/>
      <c r="E7" s="15">
        <v>15</v>
      </c>
      <c r="F7" s="16"/>
      <c r="G7" s="16"/>
      <c r="H7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7" s="16" t="str">
        <f>IF(Locaux[[#This Row],[Colonne59]]="","",Locaux[[#This Row],[Colonne59]]*(B42+B43))</f>
        <v/>
      </c>
      <c r="J7" s="16">
        <f>IF(Locaux[[#This Row],[Colonne55]]-Locaux[[#This Row],[Colonne57]]&lt;0,"",Locaux[[#This Row],[Colonne55]]-Locaux[[#This Row],[Colonne57]])</f>
        <v>0</v>
      </c>
      <c r="K7" s="16"/>
      <c r="L7" s="17">
        <f t="shared" si="2"/>
        <v>0</v>
      </c>
      <c r="M7" s="17">
        <f t="shared" si="2"/>
        <v>0</v>
      </c>
      <c r="N7" s="17">
        <f t="shared" si="2"/>
        <v>0</v>
      </c>
      <c r="O7" s="17">
        <f t="shared" si="2"/>
        <v>0</v>
      </c>
      <c r="P7" s="17">
        <f t="shared" si="2"/>
        <v>0</v>
      </c>
      <c r="Q7" s="17">
        <f t="shared" si="2"/>
        <v>0</v>
      </c>
      <c r="R7" s="17">
        <f t="shared" si="2"/>
        <v>0</v>
      </c>
      <c r="S7" s="17">
        <f t="shared" si="2"/>
        <v>0</v>
      </c>
      <c r="T7" s="17">
        <f t="shared" si="2"/>
        <v>0</v>
      </c>
      <c r="U7" s="17">
        <f t="shared" si="2"/>
        <v>0</v>
      </c>
      <c r="V7" s="17">
        <f t="shared" si="2"/>
        <v>0</v>
      </c>
      <c r="W7" s="17">
        <f t="shared" si="2"/>
        <v>0</v>
      </c>
      <c r="X7" s="17">
        <f t="shared" si="2"/>
        <v>0</v>
      </c>
      <c r="Y7" s="17">
        <f t="shared" si="2"/>
        <v>0</v>
      </c>
      <c r="Z7" s="17">
        <f t="shared" si="2"/>
        <v>0</v>
      </c>
      <c r="AA7" s="17">
        <f t="shared" si="2"/>
        <v>0</v>
      </c>
      <c r="AB7" s="17">
        <f t="shared" si="3"/>
        <v>0</v>
      </c>
      <c r="AC7" s="17">
        <f t="shared" si="3"/>
        <v>0</v>
      </c>
      <c r="AD7" s="17">
        <f t="shared" si="3"/>
        <v>0</v>
      </c>
      <c r="AE7" s="17">
        <f t="shared" si="3"/>
        <v>0</v>
      </c>
      <c r="AF7" s="17">
        <f t="shared" si="3"/>
        <v>0</v>
      </c>
      <c r="AG7" s="17">
        <f t="shared" si="3"/>
        <v>0</v>
      </c>
      <c r="AH7" s="17">
        <f t="shared" si="3"/>
        <v>0</v>
      </c>
      <c r="AI7" s="17">
        <f t="shared" si="3"/>
        <v>0</v>
      </c>
      <c r="AJ7" s="17">
        <f t="shared" si="3"/>
        <v>0</v>
      </c>
      <c r="AK7" s="17">
        <f t="shared" si="3"/>
        <v>0</v>
      </c>
      <c r="AL7" s="17">
        <f t="shared" si="3"/>
        <v>0</v>
      </c>
      <c r="AM7" s="17">
        <f t="shared" si="3"/>
        <v>0</v>
      </c>
      <c r="AN7" s="17">
        <f t="shared" si="3"/>
        <v>0</v>
      </c>
      <c r="AO7" s="17">
        <f t="shared" si="3"/>
        <v>0</v>
      </c>
      <c r="AP7" s="17">
        <f t="shared" si="3"/>
        <v>0</v>
      </c>
      <c r="AQ7" s="17">
        <f t="shared" si="3"/>
        <v>0</v>
      </c>
      <c r="AR7" s="17">
        <f t="shared" si="4"/>
        <v>0</v>
      </c>
      <c r="AS7" s="17">
        <f t="shared" si="4"/>
        <v>0</v>
      </c>
      <c r="AT7" s="17">
        <f t="shared" si="4"/>
        <v>0</v>
      </c>
      <c r="AU7" s="17">
        <f t="shared" si="4"/>
        <v>0</v>
      </c>
      <c r="AV7" s="17">
        <f t="shared" si="4"/>
        <v>0</v>
      </c>
      <c r="AW7" s="17">
        <f t="shared" si="4"/>
        <v>0</v>
      </c>
      <c r="AX7" s="17">
        <f t="shared" si="4"/>
        <v>0</v>
      </c>
      <c r="AY7" s="17">
        <f t="shared" si="4"/>
        <v>0</v>
      </c>
      <c r="AZ7" s="17">
        <f t="shared" si="4"/>
        <v>0</v>
      </c>
      <c r="BA7" s="17">
        <f t="shared" si="4"/>
        <v>0</v>
      </c>
      <c r="BB7" s="17">
        <f t="shared" si="4"/>
        <v>0</v>
      </c>
      <c r="BC7" s="17">
        <f t="shared" si="4"/>
        <v>0</v>
      </c>
      <c r="BD7" s="17">
        <f t="shared" si="4"/>
        <v>0</v>
      </c>
      <c r="BE7" s="17">
        <f t="shared" si="4"/>
        <v>0</v>
      </c>
      <c r="BF7" s="17">
        <f t="shared" si="4"/>
        <v>0</v>
      </c>
      <c r="BG7" s="17">
        <f t="shared" si="4"/>
        <v>0</v>
      </c>
      <c r="BH7" s="17">
        <f t="shared" si="4"/>
        <v>0</v>
      </c>
      <c r="BI7" s="17">
        <f t="shared" si="4"/>
        <v>0</v>
      </c>
      <c r="BJ7" s="17">
        <f t="shared" si="4"/>
        <v>0</v>
      </c>
      <c r="BK7" s="17">
        <f t="shared" si="4"/>
        <v>0</v>
      </c>
      <c r="BL7" s="17">
        <f t="shared" si="4"/>
        <v>0</v>
      </c>
      <c r="BM7" s="18">
        <f t="shared" si="4"/>
        <v>0</v>
      </c>
      <c r="BN7" s="18">
        <f t="shared" si="4"/>
        <v>0</v>
      </c>
      <c r="BO7" s="18">
        <f t="shared" si="4"/>
        <v>0</v>
      </c>
      <c r="BP7" s="18">
        <f t="shared" si="4"/>
        <v>0</v>
      </c>
      <c r="BQ7" s="18">
        <f t="shared" si="4"/>
        <v>0</v>
      </c>
      <c r="BR7" s="18">
        <f t="shared" si="4"/>
        <v>0</v>
      </c>
      <c r="BS7" s="18">
        <f t="shared" si="4"/>
        <v>0</v>
      </c>
      <c r="BT7" s="18">
        <f t="shared" si="4"/>
        <v>0</v>
      </c>
      <c r="BU7" s="18">
        <f t="shared" si="4"/>
        <v>0</v>
      </c>
      <c r="BV7" s="18">
        <f t="shared" si="4"/>
        <v>0</v>
      </c>
      <c r="BW7" s="18">
        <f t="shared" si="4"/>
        <v>0</v>
      </c>
      <c r="BX7" s="18">
        <f t="shared" si="4"/>
        <v>0</v>
      </c>
      <c r="BY7" s="18">
        <f t="shared" si="4"/>
        <v>0</v>
      </c>
      <c r="BZ7" s="18">
        <f t="shared" si="4"/>
        <v>0</v>
      </c>
      <c r="CA7" s="18">
        <f t="shared" si="4"/>
        <v>0</v>
      </c>
      <c r="CB7" s="18">
        <f t="shared" si="4"/>
        <v>0</v>
      </c>
      <c r="CC7" s="18">
        <f t="shared" si="4"/>
        <v>0</v>
      </c>
      <c r="CD7" s="18">
        <f t="shared" si="4"/>
        <v>0</v>
      </c>
      <c r="CE7" s="18">
        <f t="shared" si="4"/>
        <v>0</v>
      </c>
      <c r="CF7" s="18">
        <f t="shared" si="4"/>
        <v>0</v>
      </c>
      <c r="CG7" s="18">
        <f t="shared" si="4"/>
        <v>0</v>
      </c>
      <c r="CH7" s="18">
        <f t="shared" si="4"/>
        <v>0</v>
      </c>
      <c r="CI7" s="18">
        <f t="shared" ref="CI7:CW22" si="5">IFERROR(AMORLINC($D7,$B7,DATE(YEAR($B7),12,31),0,CI$2-YEAR($B7),1/$E7,4),0)</f>
        <v>0</v>
      </c>
      <c r="CJ7" s="18">
        <f t="shared" si="5"/>
        <v>0</v>
      </c>
      <c r="CK7" s="18">
        <f t="shared" si="5"/>
        <v>0</v>
      </c>
      <c r="CL7" s="18">
        <f t="shared" si="5"/>
        <v>0</v>
      </c>
      <c r="CM7" s="18">
        <f t="shared" si="5"/>
        <v>0</v>
      </c>
      <c r="CN7" s="18">
        <f t="shared" si="5"/>
        <v>0</v>
      </c>
      <c r="CO7" s="18">
        <f t="shared" si="5"/>
        <v>0</v>
      </c>
      <c r="CP7" s="18">
        <f t="shared" si="5"/>
        <v>0</v>
      </c>
      <c r="CQ7" s="18">
        <f t="shared" si="5"/>
        <v>0</v>
      </c>
      <c r="CR7" s="18">
        <f t="shared" si="5"/>
        <v>0</v>
      </c>
      <c r="CS7" s="1"/>
      <c r="CT7" s="1"/>
      <c r="CU7" s="1"/>
      <c r="CV7" s="1"/>
      <c r="CW7" s="1"/>
      <c r="CX7" s="1"/>
      <c r="CY7" s="1"/>
      <c r="CZ7" s="1"/>
    </row>
    <row r="8" spans="1:104" x14ac:dyDescent="0.2">
      <c r="A8" s="11"/>
      <c r="B8" s="12">
        <v>36495</v>
      </c>
      <c r="C8" s="13"/>
      <c r="E8" s="15">
        <v>10</v>
      </c>
      <c r="F8" s="16"/>
      <c r="G8" s="16"/>
      <c r="H8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8" s="16" t="str">
        <f>IF(Locaux[[#This Row],[Colonne59]]="","",Locaux[[#This Row],[Colonne59]]*(B43+B44))</f>
        <v/>
      </c>
      <c r="J8" s="16">
        <f>IF(Locaux[[#This Row],[Colonne55]]-Locaux[[#This Row],[Colonne57]]&lt;0,"",Locaux[[#This Row],[Colonne55]]-Locaux[[#This Row],[Colonne57]])</f>
        <v>0</v>
      </c>
      <c r="K8" s="16"/>
      <c r="L8" s="17">
        <f t="shared" si="2"/>
        <v>0</v>
      </c>
      <c r="M8" s="17">
        <f t="shared" si="2"/>
        <v>0</v>
      </c>
      <c r="N8" s="17">
        <f t="shared" si="2"/>
        <v>0</v>
      </c>
      <c r="O8" s="17">
        <f t="shared" si="2"/>
        <v>0</v>
      </c>
      <c r="P8" s="17">
        <f t="shared" si="2"/>
        <v>0</v>
      </c>
      <c r="Q8" s="17">
        <f t="shared" si="2"/>
        <v>0</v>
      </c>
      <c r="R8" s="17">
        <f t="shared" si="2"/>
        <v>0</v>
      </c>
      <c r="S8" s="17">
        <f t="shared" si="2"/>
        <v>0</v>
      </c>
      <c r="T8" s="18">
        <f t="shared" si="2"/>
        <v>0</v>
      </c>
      <c r="U8" s="18">
        <f t="shared" si="2"/>
        <v>0</v>
      </c>
      <c r="V8" s="18">
        <f t="shared" si="2"/>
        <v>0</v>
      </c>
      <c r="W8" s="18">
        <f t="shared" si="2"/>
        <v>0</v>
      </c>
      <c r="X8" s="18">
        <f t="shared" si="2"/>
        <v>0</v>
      </c>
      <c r="Y8" s="18">
        <f t="shared" si="2"/>
        <v>0</v>
      </c>
      <c r="Z8" s="18">
        <f t="shared" si="2"/>
        <v>0</v>
      </c>
      <c r="AA8" s="18">
        <f t="shared" si="2"/>
        <v>0</v>
      </c>
      <c r="AB8" s="18">
        <f t="shared" si="3"/>
        <v>0</v>
      </c>
      <c r="AC8" s="18">
        <f t="shared" si="3"/>
        <v>0</v>
      </c>
      <c r="AD8" s="18">
        <f t="shared" si="3"/>
        <v>0</v>
      </c>
      <c r="AE8" s="18">
        <f t="shared" si="3"/>
        <v>0</v>
      </c>
      <c r="AF8" s="18">
        <f t="shared" si="3"/>
        <v>0</v>
      </c>
      <c r="AG8" s="18">
        <f t="shared" si="3"/>
        <v>0</v>
      </c>
      <c r="AH8" s="18">
        <f t="shared" si="3"/>
        <v>0</v>
      </c>
      <c r="AI8" s="18">
        <f t="shared" si="3"/>
        <v>0</v>
      </c>
      <c r="AJ8" s="18">
        <f t="shared" si="3"/>
        <v>0</v>
      </c>
      <c r="AK8" s="18">
        <f t="shared" si="3"/>
        <v>0</v>
      </c>
      <c r="AL8" s="18">
        <f t="shared" si="3"/>
        <v>0</v>
      </c>
      <c r="AM8" s="18">
        <f t="shared" si="3"/>
        <v>0</v>
      </c>
      <c r="AN8" s="18">
        <f t="shared" si="3"/>
        <v>0</v>
      </c>
      <c r="AO8" s="18">
        <f t="shared" si="3"/>
        <v>0</v>
      </c>
      <c r="AP8" s="18">
        <f t="shared" si="3"/>
        <v>0</v>
      </c>
      <c r="AQ8" s="18">
        <f t="shared" si="3"/>
        <v>0</v>
      </c>
      <c r="AR8" s="18">
        <f t="shared" ref="AR8:CD14" si="6">IFERROR(AMORLINC($D8,$B8,DATE(YEAR($B8),12,31),0,AR$2-YEAR($B8),1/$E8,4),0)</f>
        <v>0</v>
      </c>
      <c r="AS8" s="18">
        <f t="shared" si="6"/>
        <v>0</v>
      </c>
      <c r="AT8" s="18">
        <f t="shared" si="6"/>
        <v>0</v>
      </c>
      <c r="AU8" s="18">
        <f t="shared" si="6"/>
        <v>0</v>
      </c>
      <c r="AV8" s="18">
        <f t="shared" si="6"/>
        <v>0</v>
      </c>
      <c r="AW8" s="18">
        <f t="shared" si="6"/>
        <v>0</v>
      </c>
      <c r="AX8" s="18">
        <f t="shared" si="6"/>
        <v>0</v>
      </c>
      <c r="AY8" s="18">
        <f t="shared" si="6"/>
        <v>0</v>
      </c>
      <c r="AZ8" s="18">
        <f t="shared" si="6"/>
        <v>0</v>
      </c>
      <c r="BA8" s="18">
        <f t="shared" si="6"/>
        <v>0</v>
      </c>
      <c r="BB8" s="18">
        <f t="shared" si="6"/>
        <v>0</v>
      </c>
      <c r="BC8" s="18">
        <f t="shared" si="6"/>
        <v>0</v>
      </c>
      <c r="BD8" s="18">
        <f t="shared" si="6"/>
        <v>0</v>
      </c>
      <c r="BE8" s="18">
        <f t="shared" si="6"/>
        <v>0</v>
      </c>
      <c r="BF8" s="18">
        <f t="shared" si="6"/>
        <v>0</v>
      </c>
      <c r="BG8" s="18">
        <f t="shared" si="6"/>
        <v>0</v>
      </c>
      <c r="BH8" s="18">
        <f t="shared" si="6"/>
        <v>0</v>
      </c>
      <c r="BI8" s="18">
        <f t="shared" si="6"/>
        <v>0</v>
      </c>
      <c r="BJ8" s="18">
        <f t="shared" si="6"/>
        <v>0</v>
      </c>
      <c r="BK8" s="18">
        <f t="shared" si="6"/>
        <v>0</v>
      </c>
      <c r="BL8" s="18">
        <f t="shared" si="6"/>
        <v>0</v>
      </c>
      <c r="BM8" s="18">
        <f t="shared" si="6"/>
        <v>0</v>
      </c>
      <c r="BN8" s="18">
        <f t="shared" si="6"/>
        <v>0</v>
      </c>
      <c r="BO8" s="18">
        <f t="shared" si="6"/>
        <v>0</v>
      </c>
      <c r="BP8" s="18">
        <f t="shared" si="6"/>
        <v>0</v>
      </c>
      <c r="BQ8" s="18">
        <f t="shared" si="6"/>
        <v>0</v>
      </c>
      <c r="BR8" s="18">
        <f t="shared" si="6"/>
        <v>0</v>
      </c>
      <c r="BS8" s="18">
        <f t="shared" si="6"/>
        <v>0</v>
      </c>
      <c r="BT8" s="18">
        <f t="shared" si="6"/>
        <v>0</v>
      </c>
      <c r="BU8" s="18">
        <f t="shared" si="6"/>
        <v>0</v>
      </c>
      <c r="BV8" s="18">
        <f t="shared" si="6"/>
        <v>0</v>
      </c>
      <c r="BW8" s="18">
        <f t="shared" si="6"/>
        <v>0</v>
      </c>
      <c r="BX8" s="18">
        <f t="shared" si="6"/>
        <v>0</v>
      </c>
      <c r="BY8" s="18">
        <f t="shared" si="6"/>
        <v>0</v>
      </c>
      <c r="BZ8" s="18">
        <f t="shared" si="6"/>
        <v>0</v>
      </c>
      <c r="CA8" s="18">
        <f t="shared" si="6"/>
        <v>0</v>
      </c>
      <c r="CB8" s="18">
        <f t="shared" si="6"/>
        <v>0</v>
      </c>
      <c r="CC8" s="18">
        <f t="shared" si="6"/>
        <v>0</v>
      </c>
      <c r="CD8" s="18">
        <f t="shared" si="6"/>
        <v>0</v>
      </c>
      <c r="CE8" s="18">
        <f t="shared" ref="CD8:CS23" si="7">IFERROR(AMORLINC($D8,$B8,DATE(YEAR($B8),12,31),0,CE$2-YEAR($B8),1/$E8,4),0)</f>
        <v>0</v>
      </c>
      <c r="CF8" s="18">
        <f t="shared" si="7"/>
        <v>0</v>
      </c>
      <c r="CG8" s="18">
        <f t="shared" si="7"/>
        <v>0</v>
      </c>
      <c r="CH8" s="18">
        <f t="shared" si="7"/>
        <v>0</v>
      </c>
      <c r="CI8" s="18">
        <f t="shared" si="7"/>
        <v>0</v>
      </c>
      <c r="CJ8" s="18">
        <f t="shared" si="7"/>
        <v>0</v>
      </c>
      <c r="CK8" s="18">
        <f t="shared" si="7"/>
        <v>0</v>
      </c>
      <c r="CL8" s="18">
        <f t="shared" si="7"/>
        <v>0</v>
      </c>
      <c r="CM8" s="18">
        <f t="shared" si="7"/>
        <v>0</v>
      </c>
      <c r="CN8" s="18">
        <f t="shared" si="7"/>
        <v>0</v>
      </c>
      <c r="CO8" s="18">
        <f t="shared" si="7"/>
        <v>0</v>
      </c>
      <c r="CP8" s="18">
        <f t="shared" si="7"/>
        <v>0</v>
      </c>
      <c r="CQ8" s="18">
        <f t="shared" si="7"/>
        <v>0</v>
      </c>
      <c r="CR8" s="18">
        <f t="shared" si="7"/>
        <v>0</v>
      </c>
      <c r="CS8" s="1"/>
      <c r="CT8" s="1"/>
      <c r="CU8" s="1"/>
      <c r="CV8" s="1"/>
      <c r="CW8" s="1"/>
      <c r="CX8" s="1"/>
      <c r="CY8" s="1"/>
      <c r="CZ8" s="1"/>
    </row>
    <row r="9" spans="1:104" x14ac:dyDescent="0.2">
      <c r="A9" s="11"/>
      <c r="B9" s="12">
        <v>40544</v>
      </c>
      <c r="C9" s="13"/>
      <c r="E9" s="15">
        <v>1</v>
      </c>
      <c r="F9" s="16"/>
      <c r="G9" s="16"/>
      <c r="H9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9" s="16" t="str">
        <f>IF(Locaux[[#This Row],[Colonne59]]="","",Locaux[[#This Row],[Colonne59]]*(B44+B45))</f>
        <v/>
      </c>
      <c r="J9" s="16">
        <f>IF(Locaux[[#This Row],[Colonne55]]-Locaux[[#This Row],[Colonne57]]&lt;0,"",Locaux[[#This Row],[Colonne55]]-Locaux[[#This Row],[Colonne57]])</f>
        <v>0</v>
      </c>
      <c r="K9" s="16"/>
      <c r="L9" s="17">
        <f t="shared" si="2"/>
        <v>0</v>
      </c>
      <c r="M9" s="17">
        <f t="shared" si="2"/>
        <v>0</v>
      </c>
      <c r="N9" s="17">
        <f t="shared" si="2"/>
        <v>0</v>
      </c>
      <c r="O9" s="17">
        <f t="shared" si="2"/>
        <v>0</v>
      </c>
      <c r="P9" s="17">
        <f t="shared" si="2"/>
        <v>0</v>
      </c>
      <c r="Q9" s="17">
        <f t="shared" si="2"/>
        <v>0</v>
      </c>
      <c r="R9" s="17">
        <f t="shared" si="2"/>
        <v>0</v>
      </c>
      <c r="S9" s="17">
        <f t="shared" si="2"/>
        <v>0</v>
      </c>
      <c r="T9" s="17">
        <f t="shared" si="2"/>
        <v>0</v>
      </c>
      <c r="U9" s="17">
        <f t="shared" si="2"/>
        <v>0</v>
      </c>
      <c r="V9" s="17">
        <f t="shared" si="2"/>
        <v>0</v>
      </c>
      <c r="W9" s="17">
        <f t="shared" si="2"/>
        <v>0</v>
      </c>
      <c r="X9" s="17">
        <f t="shared" si="2"/>
        <v>0</v>
      </c>
      <c r="Y9" s="17">
        <f t="shared" si="2"/>
        <v>0</v>
      </c>
      <c r="Z9" s="17">
        <f t="shared" si="2"/>
        <v>0</v>
      </c>
      <c r="AA9" s="17">
        <f t="shared" si="2"/>
        <v>0</v>
      </c>
      <c r="AB9" s="17">
        <f t="shared" si="3"/>
        <v>0</v>
      </c>
      <c r="AC9" s="17">
        <f t="shared" si="3"/>
        <v>0</v>
      </c>
      <c r="AD9" s="17">
        <f t="shared" si="3"/>
        <v>0</v>
      </c>
      <c r="AE9" s="17">
        <f t="shared" si="3"/>
        <v>0</v>
      </c>
      <c r="AF9" s="17">
        <f t="shared" si="3"/>
        <v>0</v>
      </c>
      <c r="AG9" s="17">
        <f t="shared" si="3"/>
        <v>0</v>
      </c>
      <c r="AH9" s="17">
        <f t="shared" si="3"/>
        <v>0</v>
      </c>
      <c r="AI9" s="17">
        <f t="shared" si="3"/>
        <v>0</v>
      </c>
      <c r="AJ9" s="17">
        <f t="shared" si="3"/>
        <v>0</v>
      </c>
      <c r="AK9" s="17">
        <f t="shared" si="3"/>
        <v>0</v>
      </c>
      <c r="AL9" s="17">
        <f t="shared" si="3"/>
        <v>0</v>
      </c>
      <c r="AM9" s="17">
        <f t="shared" si="3"/>
        <v>0</v>
      </c>
      <c r="AN9" s="17">
        <f t="shared" si="3"/>
        <v>0</v>
      </c>
      <c r="AO9" s="17">
        <f t="shared" si="3"/>
        <v>0</v>
      </c>
      <c r="AP9" s="17">
        <f t="shared" si="3"/>
        <v>0</v>
      </c>
      <c r="AQ9" s="17">
        <f t="shared" si="3"/>
        <v>0</v>
      </c>
      <c r="AR9" s="17">
        <f t="shared" si="6"/>
        <v>0</v>
      </c>
      <c r="AS9" s="17">
        <f t="shared" si="6"/>
        <v>0</v>
      </c>
      <c r="AT9" s="17">
        <f t="shared" si="6"/>
        <v>0</v>
      </c>
      <c r="AU9" s="17">
        <f t="shared" si="6"/>
        <v>0</v>
      </c>
      <c r="AV9" s="17">
        <f t="shared" si="6"/>
        <v>0</v>
      </c>
      <c r="AW9" s="17">
        <f t="shared" si="6"/>
        <v>0</v>
      </c>
      <c r="AX9" s="17">
        <f t="shared" si="6"/>
        <v>0</v>
      </c>
      <c r="AY9" s="17">
        <f t="shared" si="6"/>
        <v>0</v>
      </c>
      <c r="AZ9" s="17">
        <f t="shared" si="6"/>
        <v>0</v>
      </c>
      <c r="BA9" s="17">
        <f t="shared" si="6"/>
        <v>0</v>
      </c>
      <c r="BB9" s="17">
        <f t="shared" si="6"/>
        <v>0</v>
      </c>
      <c r="BC9" s="17">
        <f t="shared" si="6"/>
        <v>0</v>
      </c>
      <c r="BD9" s="17">
        <f t="shared" si="6"/>
        <v>0</v>
      </c>
      <c r="BE9" s="17">
        <f t="shared" si="6"/>
        <v>0</v>
      </c>
      <c r="BF9" s="17">
        <f t="shared" si="6"/>
        <v>0</v>
      </c>
      <c r="BG9" s="17">
        <f t="shared" si="6"/>
        <v>0</v>
      </c>
      <c r="BH9" s="17">
        <f t="shared" si="6"/>
        <v>0</v>
      </c>
      <c r="BI9" s="17">
        <f t="shared" si="6"/>
        <v>0</v>
      </c>
      <c r="BJ9" s="17">
        <f t="shared" si="6"/>
        <v>0</v>
      </c>
      <c r="BK9" s="17">
        <f t="shared" si="6"/>
        <v>0</v>
      </c>
      <c r="BL9" s="17">
        <f t="shared" si="6"/>
        <v>0</v>
      </c>
      <c r="BM9" s="18">
        <f t="shared" si="6"/>
        <v>0</v>
      </c>
      <c r="BN9" s="18">
        <f t="shared" si="6"/>
        <v>0</v>
      </c>
      <c r="BO9" s="18">
        <f t="shared" si="6"/>
        <v>0</v>
      </c>
      <c r="BP9" s="18">
        <f t="shared" si="6"/>
        <v>0</v>
      </c>
      <c r="BQ9" s="18">
        <f t="shared" si="6"/>
        <v>0</v>
      </c>
      <c r="BR9" s="18">
        <f t="shared" si="6"/>
        <v>0</v>
      </c>
      <c r="BS9" s="18">
        <f t="shared" si="6"/>
        <v>0</v>
      </c>
      <c r="BT9" s="18">
        <f t="shared" si="6"/>
        <v>0</v>
      </c>
      <c r="BU9" s="18">
        <f t="shared" si="6"/>
        <v>0</v>
      </c>
      <c r="BV9" s="18">
        <f t="shared" si="6"/>
        <v>0</v>
      </c>
      <c r="BW9" s="18">
        <f t="shared" si="6"/>
        <v>0</v>
      </c>
      <c r="BX9" s="18">
        <f t="shared" si="6"/>
        <v>0</v>
      </c>
      <c r="BY9" s="18">
        <f t="shared" si="6"/>
        <v>0</v>
      </c>
      <c r="BZ9" s="18">
        <f t="shared" si="6"/>
        <v>0</v>
      </c>
      <c r="CA9" s="18">
        <f t="shared" si="6"/>
        <v>0</v>
      </c>
      <c r="CB9" s="18">
        <f t="shared" si="6"/>
        <v>0</v>
      </c>
      <c r="CC9" s="18">
        <f t="shared" si="6"/>
        <v>0</v>
      </c>
      <c r="CD9" s="18">
        <f t="shared" si="7"/>
        <v>0</v>
      </c>
      <c r="CE9" s="18">
        <f t="shared" si="7"/>
        <v>0</v>
      </c>
      <c r="CF9" s="18">
        <f t="shared" si="7"/>
        <v>0</v>
      </c>
      <c r="CG9" s="18">
        <f t="shared" si="7"/>
        <v>0</v>
      </c>
      <c r="CH9" s="18">
        <f t="shared" si="7"/>
        <v>0</v>
      </c>
      <c r="CI9" s="18">
        <f t="shared" si="7"/>
        <v>0</v>
      </c>
      <c r="CJ9" s="18">
        <f t="shared" si="7"/>
        <v>0</v>
      </c>
      <c r="CK9" s="18">
        <f t="shared" si="7"/>
        <v>0</v>
      </c>
      <c r="CL9" s="18">
        <f t="shared" si="7"/>
        <v>0</v>
      </c>
      <c r="CM9" s="18">
        <f t="shared" si="7"/>
        <v>0</v>
      </c>
      <c r="CN9" s="18">
        <f t="shared" si="7"/>
        <v>0</v>
      </c>
      <c r="CO9" s="18">
        <f t="shared" si="7"/>
        <v>0</v>
      </c>
      <c r="CP9" s="18">
        <f t="shared" si="7"/>
        <v>0</v>
      </c>
      <c r="CQ9" s="18">
        <f t="shared" si="7"/>
        <v>0</v>
      </c>
      <c r="CR9" s="18">
        <f t="shared" si="7"/>
        <v>0</v>
      </c>
      <c r="CS9" s="1"/>
      <c r="CT9" s="1"/>
      <c r="CU9" s="1"/>
      <c r="CV9" s="1"/>
      <c r="CW9" s="1"/>
      <c r="CX9" s="1"/>
      <c r="CY9" s="1"/>
      <c r="CZ9" s="1"/>
    </row>
    <row r="10" spans="1:104" x14ac:dyDescent="0.2">
      <c r="A10" s="11"/>
      <c r="B10" s="12">
        <v>40544</v>
      </c>
      <c r="C10" s="13"/>
      <c r="E10" s="15">
        <v>1</v>
      </c>
      <c r="F10" s="16"/>
      <c r="G10" s="16"/>
      <c r="H10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10" s="16" t="str">
        <f>IF(Locaux[[#This Row],[Colonne59]]="","",Locaux[[#This Row],[Colonne59]]*(B45+B46))</f>
        <v/>
      </c>
      <c r="J10" s="16">
        <f>IF(Locaux[[#This Row],[Colonne55]]-Locaux[[#This Row],[Colonne57]]&lt;0,"",Locaux[[#This Row],[Colonne55]]-Locaux[[#This Row],[Colonne57]])</f>
        <v>0</v>
      </c>
      <c r="K10" s="16"/>
      <c r="L10" s="17">
        <f t="shared" si="2"/>
        <v>0</v>
      </c>
      <c r="M10" s="17">
        <f t="shared" si="2"/>
        <v>0</v>
      </c>
      <c r="N10" s="17">
        <f t="shared" si="2"/>
        <v>0</v>
      </c>
      <c r="O10" s="17">
        <f t="shared" si="2"/>
        <v>0</v>
      </c>
      <c r="P10" s="17">
        <f t="shared" si="2"/>
        <v>0</v>
      </c>
      <c r="Q10" s="17">
        <f t="shared" si="2"/>
        <v>0</v>
      </c>
      <c r="R10" s="17">
        <f t="shared" si="2"/>
        <v>0</v>
      </c>
      <c r="S10" s="17">
        <f t="shared" si="2"/>
        <v>0</v>
      </c>
      <c r="T10" s="17">
        <f t="shared" si="2"/>
        <v>0</v>
      </c>
      <c r="U10" s="17">
        <f t="shared" si="2"/>
        <v>0</v>
      </c>
      <c r="V10" s="17">
        <f t="shared" si="2"/>
        <v>0</v>
      </c>
      <c r="W10" s="17">
        <f t="shared" si="2"/>
        <v>0</v>
      </c>
      <c r="X10" s="17">
        <f t="shared" si="2"/>
        <v>0</v>
      </c>
      <c r="Y10" s="17">
        <f t="shared" si="2"/>
        <v>0</v>
      </c>
      <c r="Z10" s="17">
        <f t="shared" si="2"/>
        <v>0</v>
      </c>
      <c r="AA10" s="17">
        <f t="shared" si="2"/>
        <v>0</v>
      </c>
      <c r="AB10" s="17">
        <f t="shared" si="3"/>
        <v>0</v>
      </c>
      <c r="AC10" s="17">
        <f t="shared" si="3"/>
        <v>0</v>
      </c>
      <c r="AD10" s="17">
        <f t="shared" si="3"/>
        <v>0</v>
      </c>
      <c r="AE10" s="17">
        <f t="shared" si="3"/>
        <v>0</v>
      </c>
      <c r="AF10" s="17">
        <f t="shared" si="3"/>
        <v>0</v>
      </c>
      <c r="AG10" s="17">
        <f t="shared" si="3"/>
        <v>0</v>
      </c>
      <c r="AH10" s="17">
        <f t="shared" si="3"/>
        <v>0</v>
      </c>
      <c r="AI10" s="17">
        <f t="shared" si="3"/>
        <v>0</v>
      </c>
      <c r="AJ10" s="17">
        <f t="shared" si="3"/>
        <v>0</v>
      </c>
      <c r="AK10" s="17">
        <f t="shared" si="3"/>
        <v>0</v>
      </c>
      <c r="AL10" s="17">
        <f t="shared" si="3"/>
        <v>0</v>
      </c>
      <c r="AM10" s="17">
        <f t="shared" si="3"/>
        <v>0</v>
      </c>
      <c r="AN10" s="17">
        <f t="shared" si="3"/>
        <v>0</v>
      </c>
      <c r="AO10" s="17">
        <f t="shared" si="3"/>
        <v>0</v>
      </c>
      <c r="AP10" s="17">
        <f t="shared" si="3"/>
        <v>0</v>
      </c>
      <c r="AQ10" s="17">
        <f t="shared" si="3"/>
        <v>0</v>
      </c>
      <c r="AR10" s="17">
        <f t="shared" si="6"/>
        <v>0</v>
      </c>
      <c r="AS10" s="17">
        <f t="shared" si="6"/>
        <v>0</v>
      </c>
      <c r="AT10" s="17">
        <f t="shared" si="6"/>
        <v>0</v>
      </c>
      <c r="AU10" s="17">
        <f t="shared" si="6"/>
        <v>0</v>
      </c>
      <c r="AV10" s="17">
        <f t="shared" si="6"/>
        <v>0</v>
      </c>
      <c r="AW10" s="17">
        <f t="shared" si="6"/>
        <v>0</v>
      </c>
      <c r="AX10" s="17">
        <f t="shared" si="6"/>
        <v>0</v>
      </c>
      <c r="AY10" s="17">
        <f t="shared" si="6"/>
        <v>0</v>
      </c>
      <c r="AZ10" s="17">
        <f t="shared" si="6"/>
        <v>0</v>
      </c>
      <c r="BA10" s="17">
        <f t="shared" si="6"/>
        <v>0</v>
      </c>
      <c r="BB10" s="17">
        <f t="shared" si="6"/>
        <v>0</v>
      </c>
      <c r="BC10" s="17">
        <f t="shared" si="6"/>
        <v>0</v>
      </c>
      <c r="BD10" s="17">
        <f t="shared" si="6"/>
        <v>0</v>
      </c>
      <c r="BE10" s="17">
        <f t="shared" si="6"/>
        <v>0</v>
      </c>
      <c r="BF10" s="17">
        <f t="shared" si="6"/>
        <v>0</v>
      </c>
      <c r="BG10" s="17">
        <f t="shared" si="6"/>
        <v>0</v>
      </c>
      <c r="BH10" s="17">
        <f t="shared" si="6"/>
        <v>0</v>
      </c>
      <c r="BI10" s="17">
        <f t="shared" si="6"/>
        <v>0</v>
      </c>
      <c r="BJ10" s="17">
        <f t="shared" si="6"/>
        <v>0</v>
      </c>
      <c r="BK10" s="17">
        <f t="shared" si="6"/>
        <v>0</v>
      </c>
      <c r="BL10" s="17">
        <f t="shared" si="6"/>
        <v>0</v>
      </c>
      <c r="BM10" s="18">
        <f t="shared" si="6"/>
        <v>0</v>
      </c>
      <c r="BN10" s="18">
        <f t="shared" si="6"/>
        <v>0</v>
      </c>
      <c r="BO10" s="18">
        <f t="shared" si="6"/>
        <v>0</v>
      </c>
      <c r="BP10" s="18">
        <f t="shared" si="6"/>
        <v>0</v>
      </c>
      <c r="BQ10" s="18">
        <f t="shared" si="6"/>
        <v>0</v>
      </c>
      <c r="BR10" s="18">
        <f t="shared" si="6"/>
        <v>0</v>
      </c>
      <c r="BS10" s="18">
        <f t="shared" si="6"/>
        <v>0</v>
      </c>
      <c r="BT10" s="18">
        <f t="shared" si="6"/>
        <v>0</v>
      </c>
      <c r="BU10" s="18">
        <f t="shared" si="6"/>
        <v>0</v>
      </c>
      <c r="BV10" s="18">
        <f t="shared" si="6"/>
        <v>0</v>
      </c>
      <c r="BW10" s="18">
        <f t="shared" si="6"/>
        <v>0</v>
      </c>
      <c r="BX10" s="18">
        <f t="shared" si="6"/>
        <v>0</v>
      </c>
      <c r="BY10" s="18">
        <f t="shared" si="6"/>
        <v>0</v>
      </c>
      <c r="BZ10" s="18">
        <f t="shared" si="6"/>
        <v>0</v>
      </c>
      <c r="CA10" s="18">
        <f t="shared" si="6"/>
        <v>0</v>
      </c>
      <c r="CB10" s="18">
        <f t="shared" si="6"/>
        <v>0</v>
      </c>
      <c r="CC10" s="18">
        <f t="shared" si="6"/>
        <v>0</v>
      </c>
      <c r="CD10" s="18">
        <f t="shared" si="7"/>
        <v>0</v>
      </c>
      <c r="CE10" s="18">
        <f t="shared" si="7"/>
        <v>0</v>
      </c>
      <c r="CF10" s="18">
        <f t="shared" si="7"/>
        <v>0</v>
      </c>
      <c r="CG10" s="18">
        <f t="shared" si="7"/>
        <v>0</v>
      </c>
      <c r="CH10" s="18">
        <f t="shared" si="7"/>
        <v>0</v>
      </c>
      <c r="CI10" s="18">
        <f t="shared" si="7"/>
        <v>0</v>
      </c>
      <c r="CJ10" s="18">
        <f t="shared" si="7"/>
        <v>0</v>
      </c>
      <c r="CK10" s="18">
        <f t="shared" si="7"/>
        <v>0</v>
      </c>
      <c r="CL10" s="18">
        <f t="shared" si="7"/>
        <v>0</v>
      </c>
      <c r="CM10" s="18">
        <f t="shared" si="7"/>
        <v>0</v>
      </c>
      <c r="CN10" s="18">
        <f t="shared" si="7"/>
        <v>0</v>
      </c>
      <c r="CO10" s="18">
        <f t="shared" si="7"/>
        <v>0</v>
      </c>
      <c r="CP10" s="18">
        <f t="shared" si="7"/>
        <v>0</v>
      </c>
      <c r="CQ10" s="18">
        <f t="shared" si="7"/>
        <v>0</v>
      </c>
      <c r="CR10" s="18">
        <f t="shared" si="7"/>
        <v>0</v>
      </c>
      <c r="CS10" s="1"/>
      <c r="CT10" s="1"/>
      <c r="CU10" s="1"/>
      <c r="CV10" s="1"/>
      <c r="CW10" s="1"/>
      <c r="CX10" s="1"/>
      <c r="CY10" s="1"/>
      <c r="CZ10" s="1"/>
    </row>
    <row r="11" spans="1:104" x14ac:dyDescent="0.2">
      <c r="A11" s="11"/>
      <c r="B11" s="12">
        <v>40544</v>
      </c>
      <c r="C11" s="13"/>
      <c r="E11" s="15">
        <v>1</v>
      </c>
      <c r="F11" s="16"/>
      <c r="G11" s="16"/>
      <c r="H11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11" s="16" t="str">
        <f>IF(Locaux[[#This Row],[Colonne59]]="","",Locaux[[#This Row],[Colonne59]]*(B46+B47))</f>
        <v/>
      </c>
      <c r="J11" s="16">
        <f>IF(Locaux[[#This Row],[Colonne55]]-Locaux[[#This Row],[Colonne57]]&lt;0,"",Locaux[[#This Row],[Colonne55]]-Locaux[[#This Row],[Colonne57]])</f>
        <v>0</v>
      </c>
      <c r="K11" s="16"/>
      <c r="L11" s="17">
        <f t="shared" si="2"/>
        <v>0</v>
      </c>
      <c r="M11" s="17">
        <f t="shared" si="2"/>
        <v>0</v>
      </c>
      <c r="N11" s="17">
        <f t="shared" si="2"/>
        <v>0</v>
      </c>
      <c r="O11" s="17">
        <f t="shared" si="2"/>
        <v>0</v>
      </c>
      <c r="P11" s="17">
        <f t="shared" si="2"/>
        <v>0</v>
      </c>
      <c r="Q11" s="17">
        <f t="shared" si="2"/>
        <v>0</v>
      </c>
      <c r="R11" s="17">
        <f t="shared" si="2"/>
        <v>0</v>
      </c>
      <c r="S11" s="17">
        <f t="shared" si="2"/>
        <v>0</v>
      </c>
      <c r="T11" s="17">
        <f t="shared" si="2"/>
        <v>0</v>
      </c>
      <c r="U11" s="17">
        <f t="shared" si="2"/>
        <v>0</v>
      </c>
      <c r="V11" s="17">
        <f t="shared" si="2"/>
        <v>0</v>
      </c>
      <c r="W11" s="17">
        <f t="shared" si="2"/>
        <v>0</v>
      </c>
      <c r="X11" s="17">
        <f t="shared" si="2"/>
        <v>0</v>
      </c>
      <c r="Y11" s="17">
        <f t="shared" si="2"/>
        <v>0</v>
      </c>
      <c r="Z11" s="17">
        <f t="shared" si="2"/>
        <v>0</v>
      </c>
      <c r="AA11" s="17">
        <f t="shared" si="2"/>
        <v>0</v>
      </c>
      <c r="AB11" s="17">
        <f t="shared" si="3"/>
        <v>0</v>
      </c>
      <c r="AC11" s="17">
        <f t="shared" si="3"/>
        <v>0</v>
      </c>
      <c r="AD11" s="17">
        <f t="shared" si="3"/>
        <v>0</v>
      </c>
      <c r="AE11" s="17">
        <f t="shared" si="3"/>
        <v>0</v>
      </c>
      <c r="AF11" s="17">
        <f t="shared" si="3"/>
        <v>0</v>
      </c>
      <c r="AG11" s="17">
        <f t="shared" si="3"/>
        <v>0</v>
      </c>
      <c r="AH11" s="17">
        <f t="shared" si="3"/>
        <v>0</v>
      </c>
      <c r="AI11" s="17">
        <f t="shared" si="3"/>
        <v>0</v>
      </c>
      <c r="AJ11" s="17">
        <f t="shared" si="3"/>
        <v>0</v>
      </c>
      <c r="AK11" s="17">
        <f t="shared" si="3"/>
        <v>0</v>
      </c>
      <c r="AL11" s="17">
        <f t="shared" si="3"/>
        <v>0</v>
      </c>
      <c r="AM11" s="17">
        <f t="shared" si="3"/>
        <v>0</v>
      </c>
      <c r="AN11" s="17">
        <f t="shared" si="3"/>
        <v>0</v>
      </c>
      <c r="AO11" s="17">
        <f t="shared" si="3"/>
        <v>0</v>
      </c>
      <c r="AP11" s="17">
        <f t="shared" si="3"/>
        <v>0</v>
      </c>
      <c r="AQ11" s="17">
        <f t="shared" si="3"/>
        <v>0</v>
      </c>
      <c r="AR11" s="17">
        <f t="shared" si="6"/>
        <v>0</v>
      </c>
      <c r="AS11" s="17">
        <f t="shared" si="6"/>
        <v>0</v>
      </c>
      <c r="AT11" s="17">
        <f t="shared" si="6"/>
        <v>0</v>
      </c>
      <c r="AU11" s="17">
        <f t="shared" si="6"/>
        <v>0</v>
      </c>
      <c r="AV11" s="17">
        <f t="shared" si="6"/>
        <v>0</v>
      </c>
      <c r="AW11" s="17">
        <f t="shared" si="6"/>
        <v>0</v>
      </c>
      <c r="AX11" s="17">
        <f t="shared" si="6"/>
        <v>0</v>
      </c>
      <c r="AY11" s="17">
        <f t="shared" si="6"/>
        <v>0</v>
      </c>
      <c r="AZ11" s="17">
        <f t="shared" si="6"/>
        <v>0</v>
      </c>
      <c r="BA11" s="17">
        <f t="shared" si="6"/>
        <v>0</v>
      </c>
      <c r="BB11" s="17">
        <f t="shared" si="6"/>
        <v>0</v>
      </c>
      <c r="BC11" s="17">
        <f t="shared" si="6"/>
        <v>0</v>
      </c>
      <c r="BD11" s="17">
        <f t="shared" si="6"/>
        <v>0</v>
      </c>
      <c r="BE11" s="17">
        <f t="shared" si="6"/>
        <v>0</v>
      </c>
      <c r="BF11" s="17">
        <f t="shared" si="6"/>
        <v>0</v>
      </c>
      <c r="BG11" s="17">
        <f t="shared" si="6"/>
        <v>0</v>
      </c>
      <c r="BH11" s="17">
        <f t="shared" si="6"/>
        <v>0</v>
      </c>
      <c r="BI11" s="17">
        <f t="shared" si="6"/>
        <v>0</v>
      </c>
      <c r="BJ11" s="17">
        <f t="shared" si="6"/>
        <v>0</v>
      </c>
      <c r="BK11" s="17">
        <f t="shared" si="6"/>
        <v>0</v>
      </c>
      <c r="BL11" s="17">
        <f t="shared" si="6"/>
        <v>0</v>
      </c>
      <c r="BM11" s="18">
        <f t="shared" si="6"/>
        <v>0</v>
      </c>
      <c r="BN11" s="18">
        <f t="shared" si="6"/>
        <v>0</v>
      </c>
      <c r="BO11" s="18">
        <f t="shared" si="6"/>
        <v>0</v>
      </c>
      <c r="BP11" s="18">
        <f t="shared" si="6"/>
        <v>0</v>
      </c>
      <c r="BQ11" s="18">
        <f t="shared" si="6"/>
        <v>0</v>
      </c>
      <c r="BR11" s="18">
        <f t="shared" si="6"/>
        <v>0</v>
      </c>
      <c r="BS11" s="18">
        <f t="shared" si="6"/>
        <v>0</v>
      </c>
      <c r="BT11" s="18">
        <f t="shared" si="6"/>
        <v>0</v>
      </c>
      <c r="BU11" s="18">
        <f t="shared" si="6"/>
        <v>0</v>
      </c>
      <c r="BV11" s="18">
        <f t="shared" si="6"/>
        <v>0</v>
      </c>
      <c r="BW11" s="18">
        <f t="shared" si="6"/>
        <v>0</v>
      </c>
      <c r="BX11" s="18">
        <f t="shared" si="6"/>
        <v>0</v>
      </c>
      <c r="BY11" s="18">
        <f t="shared" si="6"/>
        <v>0</v>
      </c>
      <c r="BZ11" s="18">
        <f t="shared" si="6"/>
        <v>0</v>
      </c>
      <c r="CA11" s="18">
        <f t="shared" si="6"/>
        <v>0</v>
      </c>
      <c r="CB11" s="18">
        <f t="shared" si="6"/>
        <v>0</v>
      </c>
      <c r="CC11" s="18">
        <f t="shared" si="6"/>
        <v>0</v>
      </c>
      <c r="CD11" s="18">
        <f t="shared" si="7"/>
        <v>0</v>
      </c>
      <c r="CE11" s="18">
        <f t="shared" si="7"/>
        <v>0</v>
      </c>
      <c r="CF11" s="18">
        <f t="shared" si="7"/>
        <v>0</v>
      </c>
      <c r="CG11" s="18">
        <f t="shared" si="7"/>
        <v>0</v>
      </c>
      <c r="CH11" s="18">
        <f t="shared" si="7"/>
        <v>0</v>
      </c>
      <c r="CI11" s="18">
        <f t="shared" si="7"/>
        <v>0</v>
      </c>
      <c r="CJ11" s="18">
        <f t="shared" si="7"/>
        <v>0</v>
      </c>
      <c r="CK11" s="18">
        <f t="shared" si="7"/>
        <v>0</v>
      </c>
      <c r="CL11" s="18">
        <f t="shared" si="7"/>
        <v>0</v>
      </c>
      <c r="CM11" s="18">
        <f t="shared" si="7"/>
        <v>0</v>
      </c>
      <c r="CN11" s="18">
        <f t="shared" si="7"/>
        <v>0</v>
      </c>
      <c r="CO11" s="18">
        <f t="shared" si="7"/>
        <v>0</v>
      </c>
      <c r="CP11" s="18">
        <f t="shared" si="7"/>
        <v>0</v>
      </c>
      <c r="CQ11" s="18">
        <f t="shared" si="7"/>
        <v>0</v>
      </c>
      <c r="CR11" s="18">
        <f t="shared" si="7"/>
        <v>0</v>
      </c>
      <c r="CS11" s="1"/>
      <c r="CT11" s="1"/>
      <c r="CU11" s="1"/>
      <c r="CV11" s="1"/>
      <c r="CW11" s="1"/>
      <c r="CX11" s="1"/>
      <c r="CY11" s="1"/>
      <c r="CZ11" s="1"/>
    </row>
    <row r="12" spans="1:104" x14ac:dyDescent="0.2">
      <c r="A12" s="11"/>
      <c r="B12" s="12">
        <v>40544</v>
      </c>
      <c r="C12" s="13"/>
      <c r="E12" s="15">
        <v>3</v>
      </c>
      <c r="F12" s="16"/>
      <c r="G12" s="16"/>
      <c r="H12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12" s="16" t="str">
        <f>IF(Locaux[[#This Row],[Colonne59]]="","",Locaux[[#This Row],[Colonne59]]*(B47+B48))</f>
        <v/>
      </c>
      <c r="J12" s="16">
        <f>IF(Locaux[[#This Row],[Colonne55]]-Locaux[[#This Row],[Colonne57]]&lt;0,"",Locaux[[#This Row],[Colonne55]]-Locaux[[#This Row],[Colonne57]])</f>
        <v>0</v>
      </c>
      <c r="K12" s="16"/>
      <c r="L12" s="17">
        <f t="shared" si="2"/>
        <v>0</v>
      </c>
      <c r="M12" s="17">
        <f t="shared" si="2"/>
        <v>0</v>
      </c>
      <c r="N12" s="17">
        <f t="shared" si="2"/>
        <v>0</v>
      </c>
      <c r="O12" s="17">
        <f t="shared" si="2"/>
        <v>0</v>
      </c>
      <c r="P12" s="17">
        <f t="shared" si="2"/>
        <v>0</v>
      </c>
      <c r="Q12" s="17">
        <f t="shared" si="2"/>
        <v>0</v>
      </c>
      <c r="R12" s="17">
        <f t="shared" si="2"/>
        <v>0</v>
      </c>
      <c r="S12" s="17">
        <f t="shared" si="2"/>
        <v>0</v>
      </c>
      <c r="T12" s="17">
        <f t="shared" si="2"/>
        <v>0</v>
      </c>
      <c r="U12" s="17">
        <f t="shared" si="2"/>
        <v>0</v>
      </c>
      <c r="V12" s="17">
        <f t="shared" si="2"/>
        <v>0</v>
      </c>
      <c r="W12" s="17">
        <f t="shared" si="2"/>
        <v>0</v>
      </c>
      <c r="X12" s="17">
        <f t="shared" si="2"/>
        <v>0</v>
      </c>
      <c r="Y12" s="17">
        <f t="shared" si="2"/>
        <v>0</v>
      </c>
      <c r="Z12" s="17">
        <f t="shared" si="2"/>
        <v>0</v>
      </c>
      <c r="AA12" s="17">
        <f t="shared" si="2"/>
        <v>0</v>
      </c>
      <c r="AB12" s="17">
        <f t="shared" si="3"/>
        <v>0</v>
      </c>
      <c r="AC12" s="17">
        <f t="shared" si="3"/>
        <v>0</v>
      </c>
      <c r="AD12" s="17">
        <f t="shared" si="3"/>
        <v>0</v>
      </c>
      <c r="AE12" s="17">
        <f t="shared" si="3"/>
        <v>0</v>
      </c>
      <c r="AF12" s="17">
        <f t="shared" si="3"/>
        <v>0</v>
      </c>
      <c r="AG12" s="17">
        <f t="shared" si="3"/>
        <v>0</v>
      </c>
      <c r="AH12" s="17">
        <f t="shared" si="3"/>
        <v>0</v>
      </c>
      <c r="AI12" s="17">
        <f t="shared" si="3"/>
        <v>0</v>
      </c>
      <c r="AJ12" s="17">
        <f t="shared" si="3"/>
        <v>0</v>
      </c>
      <c r="AK12" s="17">
        <f t="shared" si="3"/>
        <v>0</v>
      </c>
      <c r="AL12" s="17">
        <f t="shared" si="3"/>
        <v>0</v>
      </c>
      <c r="AM12" s="17">
        <f t="shared" si="3"/>
        <v>0</v>
      </c>
      <c r="AN12" s="17">
        <f t="shared" si="3"/>
        <v>0</v>
      </c>
      <c r="AO12" s="17">
        <f t="shared" si="3"/>
        <v>0</v>
      </c>
      <c r="AP12" s="17">
        <f t="shared" si="3"/>
        <v>0</v>
      </c>
      <c r="AQ12" s="17">
        <f t="shared" si="3"/>
        <v>0</v>
      </c>
      <c r="AR12" s="17">
        <f t="shared" si="6"/>
        <v>0</v>
      </c>
      <c r="AS12" s="17">
        <f t="shared" si="6"/>
        <v>0</v>
      </c>
      <c r="AT12" s="17">
        <f t="shared" si="6"/>
        <v>0</v>
      </c>
      <c r="AU12" s="17">
        <f t="shared" si="6"/>
        <v>0</v>
      </c>
      <c r="AV12" s="17">
        <f t="shared" si="6"/>
        <v>0</v>
      </c>
      <c r="AW12" s="17">
        <f t="shared" si="6"/>
        <v>0</v>
      </c>
      <c r="AX12" s="17">
        <f t="shared" si="6"/>
        <v>0</v>
      </c>
      <c r="AY12" s="17">
        <f t="shared" si="6"/>
        <v>0</v>
      </c>
      <c r="AZ12" s="17">
        <f t="shared" si="6"/>
        <v>0</v>
      </c>
      <c r="BA12" s="17">
        <f t="shared" si="6"/>
        <v>0</v>
      </c>
      <c r="BB12" s="17">
        <f t="shared" si="6"/>
        <v>0</v>
      </c>
      <c r="BC12" s="17">
        <f t="shared" si="6"/>
        <v>0</v>
      </c>
      <c r="BD12" s="17">
        <f t="shared" si="6"/>
        <v>0</v>
      </c>
      <c r="BE12" s="17">
        <f t="shared" si="6"/>
        <v>0</v>
      </c>
      <c r="BF12" s="17">
        <f t="shared" si="6"/>
        <v>0</v>
      </c>
      <c r="BG12" s="17">
        <f t="shared" si="6"/>
        <v>0</v>
      </c>
      <c r="BH12" s="17">
        <f t="shared" si="6"/>
        <v>0</v>
      </c>
      <c r="BI12" s="17">
        <f t="shared" si="6"/>
        <v>0</v>
      </c>
      <c r="BJ12" s="17">
        <f t="shared" si="6"/>
        <v>0</v>
      </c>
      <c r="BK12" s="17">
        <f t="shared" si="6"/>
        <v>0</v>
      </c>
      <c r="BL12" s="17">
        <f t="shared" si="6"/>
        <v>0</v>
      </c>
      <c r="BM12" s="18">
        <f t="shared" si="6"/>
        <v>0</v>
      </c>
      <c r="BN12" s="18">
        <f t="shared" si="6"/>
        <v>0</v>
      </c>
      <c r="BO12" s="18">
        <f t="shared" si="6"/>
        <v>0</v>
      </c>
      <c r="BP12" s="18">
        <f t="shared" si="6"/>
        <v>0</v>
      </c>
      <c r="BQ12" s="18">
        <f t="shared" si="6"/>
        <v>0</v>
      </c>
      <c r="BR12" s="18">
        <f t="shared" si="6"/>
        <v>0</v>
      </c>
      <c r="BS12" s="18">
        <f t="shared" si="6"/>
        <v>0</v>
      </c>
      <c r="BT12" s="18">
        <f t="shared" si="6"/>
        <v>0</v>
      </c>
      <c r="BU12" s="18">
        <f t="shared" si="6"/>
        <v>0</v>
      </c>
      <c r="BV12" s="18">
        <f t="shared" si="6"/>
        <v>0</v>
      </c>
      <c r="BW12" s="18">
        <f t="shared" si="6"/>
        <v>0</v>
      </c>
      <c r="BX12" s="18">
        <f t="shared" si="6"/>
        <v>0</v>
      </c>
      <c r="BY12" s="18">
        <f t="shared" si="6"/>
        <v>0</v>
      </c>
      <c r="BZ12" s="18">
        <f t="shared" si="6"/>
        <v>0</v>
      </c>
      <c r="CA12" s="18">
        <f t="shared" si="6"/>
        <v>0</v>
      </c>
      <c r="CB12" s="18">
        <f t="shared" si="6"/>
        <v>0</v>
      </c>
      <c r="CC12" s="18">
        <f t="shared" si="6"/>
        <v>0</v>
      </c>
      <c r="CD12" s="18">
        <f t="shared" si="7"/>
        <v>0</v>
      </c>
      <c r="CE12" s="18">
        <f t="shared" si="7"/>
        <v>0</v>
      </c>
      <c r="CF12" s="18">
        <f t="shared" si="7"/>
        <v>0</v>
      </c>
      <c r="CG12" s="18">
        <f t="shared" si="7"/>
        <v>0</v>
      </c>
      <c r="CH12" s="18">
        <f t="shared" si="7"/>
        <v>0</v>
      </c>
      <c r="CI12" s="18">
        <f t="shared" si="7"/>
        <v>0</v>
      </c>
      <c r="CJ12" s="18">
        <f t="shared" si="7"/>
        <v>0</v>
      </c>
      <c r="CK12" s="18">
        <f t="shared" si="7"/>
        <v>0</v>
      </c>
      <c r="CL12" s="18">
        <f t="shared" si="7"/>
        <v>0</v>
      </c>
      <c r="CM12" s="18">
        <f t="shared" si="7"/>
        <v>0</v>
      </c>
      <c r="CN12" s="18">
        <f t="shared" si="7"/>
        <v>0</v>
      </c>
      <c r="CO12" s="18">
        <f t="shared" si="7"/>
        <v>0</v>
      </c>
      <c r="CP12" s="18">
        <f t="shared" si="7"/>
        <v>0</v>
      </c>
      <c r="CQ12" s="18">
        <f t="shared" si="7"/>
        <v>0</v>
      </c>
      <c r="CR12" s="18">
        <f t="shared" si="7"/>
        <v>0</v>
      </c>
      <c r="CS12" s="1"/>
      <c r="CT12" s="1"/>
      <c r="CU12" s="1"/>
      <c r="CV12" s="1"/>
      <c r="CW12" s="1"/>
      <c r="CX12" s="1"/>
      <c r="CY12" s="1"/>
      <c r="CZ12" s="1"/>
    </row>
    <row r="13" spans="1:104" x14ac:dyDescent="0.2">
      <c r="A13" s="11"/>
      <c r="B13" s="12">
        <v>40544</v>
      </c>
      <c r="C13" s="13"/>
      <c r="E13" s="15">
        <v>5</v>
      </c>
      <c r="F13" s="16"/>
      <c r="G13" s="16"/>
      <c r="H13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13" s="16" t="str">
        <f>IF(Locaux[[#This Row],[Colonne59]]="","",Locaux[[#This Row],[Colonne59]]*(B48+B49))</f>
        <v/>
      </c>
      <c r="J13" s="16">
        <f>IF(Locaux[[#This Row],[Colonne55]]-Locaux[[#This Row],[Colonne57]]&lt;0,"",Locaux[[#This Row],[Colonne55]]-Locaux[[#This Row],[Colonne57]])</f>
        <v>0</v>
      </c>
      <c r="K13" s="16"/>
      <c r="L13" s="17">
        <f t="shared" si="2"/>
        <v>0</v>
      </c>
      <c r="M13" s="17">
        <f t="shared" si="2"/>
        <v>0</v>
      </c>
      <c r="N13" s="17">
        <f t="shared" si="2"/>
        <v>0</v>
      </c>
      <c r="O13" s="17">
        <f t="shared" si="2"/>
        <v>0</v>
      </c>
      <c r="P13" s="17">
        <f t="shared" si="2"/>
        <v>0</v>
      </c>
      <c r="Q13" s="17">
        <f t="shared" si="2"/>
        <v>0</v>
      </c>
      <c r="R13" s="17">
        <f t="shared" si="2"/>
        <v>0</v>
      </c>
      <c r="S13" s="17">
        <f t="shared" si="2"/>
        <v>0</v>
      </c>
      <c r="T13" s="17">
        <f t="shared" si="2"/>
        <v>0</v>
      </c>
      <c r="U13" s="17">
        <f t="shared" si="2"/>
        <v>0</v>
      </c>
      <c r="V13" s="17">
        <f t="shared" si="2"/>
        <v>0</v>
      </c>
      <c r="W13" s="17">
        <f t="shared" si="2"/>
        <v>0</v>
      </c>
      <c r="X13" s="17">
        <f t="shared" si="2"/>
        <v>0</v>
      </c>
      <c r="Y13" s="17">
        <f t="shared" si="2"/>
        <v>0</v>
      </c>
      <c r="Z13" s="17">
        <f t="shared" si="2"/>
        <v>0</v>
      </c>
      <c r="AA13" s="17">
        <f t="shared" si="2"/>
        <v>0</v>
      </c>
      <c r="AB13" s="17">
        <f t="shared" si="3"/>
        <v>0</v>
      </c>
      <c r="AC13" s="17">
        <f t="shared" si="3"/>
        <v>0</v>
      </c>
      <c r="AD13" s="17">
        <f t="shared" si="3"/>
        <v>0</v>
      </c>
      <c r="AE13" s="17">
        <f t="shared" si="3"/>
        <v>0</v>
      </c>
      <c r="AF13" s="17">
        <f t="shared" si="3"/>
        <v>0</v>
      </c>
      <c r="AG13" s="17">
        <f t="shared" si="3"/>
        <v>0</v>
      </c>
      <c r="AH13" s="17">
        <f t="shared" si="3"/>
        <v>0</v>
      </c>
      <c r="AI13" s="17">
        <f t="shared" si="3"/>
        <v>0</v>
      </c>
      <c r="AJ13" s="17">
        <f t="shared" si="3"/>
        <v>0</v>
      </c>
      <c r="AK13" s="17">
        <f t="shared" si="3"/>
        <v>0</v>
      </c>
      <c r="AL13" s="17">
        <f t="shared" si="3"/>
        <v>0</v>
      </c>
      <c r="AM13" s="17">
        <f t="shared" si="3"/>
        <v>0</v>
      </c>
      <c r="AN13" s="17">
        <f t="shared" si="3"/>
        <v>0</v>
      </c>
      <c r="AO13" s="17">
        <f t="shared" si="3"/>
        <v>0</v>
      </c>
      <c r="AP13" s="17">
        <f t="shared" si="3"/>
        <v>0</v>
      </c>
      <c r="AQ13" s="17">
        <f t="shared" si="3"/>
        <v>0</v>
      </c>
      <c r="AR13" s="17">
        <f t="shared" si="6"/>
        <v>0</v>
      </c>
      <c r="AS13" s="17">
        <f t="shared" si="6"/>
        <v>0</v>
      </c>
      <c r="AT13" s="17">
        <f t="shared" si="6"/>
        <v>0</v>
      </c>
      <c r="AU13" s="17">
        <f t="shared" si="6"/>
        <v>0</v>
      </c>
      <c r="AV13" s="17">
        <f t="shared" si="6"/>
        <v>0</v>
      </c>
      <c r="AW13" s="17">
        <f t="shared" si="6"/>
        <v>0</v>
      </c>
      <c r="AX13" s="17">
        <f t="shared" si="6"/>
        <v>0</v>
      </c>
      <c r="AY13" s="17">
        <f t="shared" si="6"/>
        <v>0</v>
      </c>
      <c r="AZ13" s="17">
        <f t="shared" si="6"/>
        <v>0</v>
      </c>
      <c r="BA13" s="17">
        <f t="shared" si="6"/>
        <v>0</v>
      </c>
      <c r="BB13" s="17">
        <f t="shared" si="6"/>
        <v>0</v>
      </c>
      <c r="BC13" s="17">
        <f t="shared" si="6"/>
        <v>0</v>
      </c>
      <c r="BD13" s="17">
        <f t="shared" si="6"/>
        <v>0</v>
      </c>
      <c r="BE13" s="17">
        <f t="shared" si="6"/>
        <v>0</v>
      </c>
      <c r="BF13" s="17">
        <f t="shared" si="6"/>
        <v>0</v>
      </c>
      <c r="BG13" s="17">
        <f t="shared" si="6"/>
        <v>0</v>
      </c>
      <c r="BH13" s="17">
        <f t="shared" si="6"/>
        <v>0</v>
      </c>
      <c r="BI13" s="17">
        <f t="shared" si="6"/>
        <v>0</v>
      </c>
      <c r="BJ13" s="17">
        <f t="shared" si="6"/>
        <v>0</v>
      </c>
      <c r="BK13" s="17">
        <f t="shared" si="6"/>
        <v>0</v>
      </c>
      <c r="BL13" s="17">
        <f t="shared" si="6"/>
        <v>0</v>
      </c>
      <c r="BM13" s="18">
        <f t="shared" si="6"/>
        <v>0</v>
      </c>
      <c r="BN13" s="18">
        <f t="shared" si="6"/>
        <v>0</v>
      </c>
      <c r="BO13" s="18">
        <f t="shared" si="6"/>
        <v>0</v>
      </c>
      <c r="BP13" s="18">
        <f t="shared" si="6"/>
        <v>0</v>
      </c>
      <c r="BQ13" s="18">
        <f t="shared" si="6"/>
        <v>0</v>
      </c>
      <c r="BR13" s="18">
        <f t="shared" si="6"/>
        <v>0</v>
      </c>
      <c r="BS13" s="18">
        <f t="shared" si="6"/>
        <v>0</v>
      </c>
      <c r="BT13" s="18">
        <f t="shared" si="6"/>
        <v>0</v>
      </c>
      <c r="BU13" s="18">
        <f t="shared" si="6"/>
        <v>0</v>
      </c>
      <c r="BV13" s="18">
        <f t="shared" si="6"/>
        <v>0</v>
      </c>
      <c r="BW13" s="18">
        <f t="shared" si="6"/>
        <v>0</v>
      </c>
      <c r="BX13" s="18">
        <f t="shared" si="6"/>
        <v>0</v>
      </c>
      <c r="BY13" s="18">
        <f t="shared" si="6"/>
        <v>0</v>
      </c>
      <c r="BZ13" s="18">
        <f t="shared" si="6"/>
        <v>0</v>
      </c>
      <c r="CA13" s="18">
        <f t="shared" si="6"/>
        <v>0</v>
      </c>
      <c r="CB13" s="18">
        <f t="shared" si="6"/>
        <v>0</v>
      </c>
      <c r="CC13" s="18">
        <f t="shared" si="6"/>
        <v>0</v>
      </c>
      <c r="CD13" s="18">
        <f t="shared" si="7"/>
        <v>0</v>
      </c>
      <c r="CE13" s="18">
        <f t="shared" si="7"/>
        <v>0</v>
      </c>
      <c r="CF13" s="18">
        <f t="shared" si="7"/>
        <v>0</v>
      </c>
      <c r="CG13" s="18">
        <f t="shared" si="7"/>
        <v>0</v>
      </c>
      <c r="CH13" s="18">
        <f t="shared" si="7"/>
        <v>0</v>
      </c>
      <c r="CI13" s="18">
        <f t="shared" si="7"/>
        <v>0</v>
      </c>
      <c r="CJ13" s="18">
        <f t="shared" si="7"/>
        <v>0</v>
      </c>
      <c r="CK13" s="18">
        <f t="shared" si="7"/>
        <v>0</v>
      </c>
      <c r="CL13" s="18">
        <f t="shared" si="7"/>
        <v>0</v>
      </c>
      <c r="CM13" s="18">
        <f t="shared" si="7"/>
        <v>0</v>
      </c>
      <c r="CN13" s="18">
        <f t="shared" si="7"/>
        <v>0</v>
      </c>
      <c r="CO13" s="18">
        <f t="shared" si="7"/>
        <v>0</v>
      </c>
      <c r="CP13" s="18">
        <f t="shared" si="7"/>
        <v>0</v>
      </c>
      <c r="CQ13" s="18">
        <f t="shared" si="7"/>
        <v>0</v>
      </c>
      <c r="CR13" s="18">
        <f t="shared" si="7"/>
        <v>0</v>
      </c>
      <c r="CS13" s="1"/>
      <c r="CT13" s="1"/>
      <c r="CU13" s="1"/>
      <c r="CV13" s="1"/>
      <c r="CW13" s="1"/>
      <c r="CX13" s="1"/>
      <c r="CY13" s="1"/>
      <c r="CZ13" s="1"/>
    </row>
    <row r="14" spans="1:104" x14ac:dyDescent="0.2">
      <c r="A14" s="11"/>
      <c r="B14" s="12">
        <v>40544</v>
      </c>
      <c r="C14" s="13"/>
      <c r="E14" s="15">
        <v>1</v>
      </c>
      <c r="F14" s="16"/>
      <c r="G14" s="16"/>
      <c r="H14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14" s="16" t="str">
        <f>IF(Locaux[[#This Row],[Colonne59]]="","",Locaux[[#This Row],[Colonne59]]*(B49+B50))</f>
        <v/>
      </c>
      <c r="J14" s="16">
        <f>IF(Locaux[[#This Row],[Colonne55]]-Locaux[[#This Row],[Colonne57]]&lt;0,"",Locaux[[#This Row],[Colonne55]]-Locaux[[#This Row],[Colonne57]])</f>
        <v>0</v>
      </c>
      <c r="K14" s="16"/>
      <c r="L14" s="17">
        <f t="shared" si="2"/>
        <v>0</v>
      </c>
      <c r="M14" s="17">
        <f t="shared" si="2"/>
        <v>0</v>
      </c>
      <c r="N14" s="17">
        <f t="shared" si="2"/>
        <v>0</v>
      </c>
      <c r="O14" s="17">
        <f t="shared" si="2"/>
        <v>0</v>
      </c>
      <c r="P14" s="17">
        <f t="shared" si="2"/>
        <v>0</v>
      </c>
      <c r="Q14" s="17">
        <f t="shared" si="2"/>
        <v>0</v>
      </c>
      <c r="R14" s="17">
        <f t="shared" si="2"/>
        <v>0</v>
      </c>
      <c r="S14" s="17">
        <f t="shared" si="2"/>
        <v>0</v>
      </c>
      <c r="T14" s="17">
        <f t="shared" si="2"/>
        <v>0</v>
      </c>
      <c r="U14" s="17">
        <f t="shared" si="2"/>
        <v>0</v>
      </c>
      <c r="V14" s="17">
        <f t="shared" si="2"/>
        <v>0</v>
      </c>
      <c r="W14" s="17">
        <f t="shared" si="2"/>
        <v>0</v>
      </c>
      <c r="X14" s="17">
        <f t="shared" si="2"/>
        <v>0</v>
      </c>
      <c r="Y14" s="17">
        <f t="shared" si="2"/>
        <v>0</v>
      </c>
      <c r="Z14" s="17">
        <f t="shared" si="2"/>
        <v>0</v>
      </c>
      <c r="AA14" s="17">
        <f t="shared" si="2"/>
        <v>0</v>
      </c>
      <c r="AB14" s="17">
        <f t="shared" si="3"/>
        <v>0</v>
      </c>
      <c r="AC14" s="17">
        <f t="shared" si="3"/>
        <v>0</v>
      </c>
      <c r="AD14" s="17">
        <f t="shared" si="3"/>
        <v>0</v>
      </c>
      <c r="AE14" s="17">
        <f t="shared" si="3"/>
        <v>0</v>
      </c>
      <c r="AF14" s="17">
        <f t="shared" si="3"/>
        <v>0</v>
      </c>
      <c r="AG14" s="17">
        <f t="shared" si="3"/>
        <v>0</v>
      </c>
      <c r="AH14" s="17">
        <f t="shared" si="3"/>
        <v>0</v>
      </c>
      <c r="AI14" s="17">
        <f t="shared" si="3"/>
        <v>0</v>
      </c>
      <c r="AJ14" s="17">
        <f t="shared" si="3"/>
        <v>0</v>
      </c>
      <c r="AK14" s="17">
        <f t="shared" si="3"/>
        <v>0</v>
      </c>
      <c r="AL14" s="17">
        <f t="shared" si="3"/>
        <v>0</v>
      </c>
      <c r="AM14" s="17">
        <f t="shared" si="3"/>
        <v>0</v>
      </c>
      <c r="AN14" s="17">
        <f t="shared" si="3"/>
        <v>0</v>
      </c>
      <c r="AO14" s="17">
        <f t="shared" si="3"/>
        <v>0</v>
      </c>
      <c r="AP14" s="17">
        <f t="shared" si="3"/>
        <v>0</v>
      </c>
      <c r="AQ14" s="17">
        <f t="shared" si="3"/>
        <v>0</v>
      </c>
      <c r="AR14" s="17">
        <f t="shared" si="6"/>
        <v>0</v>
      </c>
      <c r="AS14" s="17">
        <f t="shared" si="6"/>
        <v>0</v>
      </c>
      <c r="AT14" s="17">
        <f t="shared" si="6"/>
        <v>0</v>
      </c>
      <c r="AU14" s="17">
        <f t="shared" si="6"/>
        <v>0</v>
      </c>
      <c r="AV14" s="17">
        <f t="shared" si="6"/>
        <v>0</v>
      </c>
      <c r="AW14" s="17">
        <f t="shared" si="6"/>
        <v>0</v>
      </c>
      <c r="AX14" s="17">
        <f t="shared" si="6"/>
        <v>0</v>
      </c>
      <c r="AY14" s="17">
        <f t="shared" si="6"/>
        <v>0</v>
      </c>
      <c r="AZ14" s="17">
        <f t="shared" si="6"/>
        <v>0</v>
      </c>
      <c r="BA14" s="17">
        <f t="shared" si="6"/>
        <v>0</v>
      </c>
      <c r="BB14" s="17">
        <f t="shared" si="6"/>
        <v>0</v>
      </c>
      <c r="BC14" s="17">
        <f t="shared" si="6"/>
        <v>0</v>
      </c>
      <c r="BD14" s="17">
        <f t="shared" si="6"/>
        <v>0</v>
      </c>
      <c r="BE14" s="17">
        <f t="shared" si="6"/>
        <v>0</v>
      </c>
      <c r="BF14" s="17">
        <f t="shared" si="6"/>
        <v>0</v>
      </c>
      <c r="BG14" s="17">
        <f t="shared" si="6"/>
        <v>0</v>
      </c>
      <c r="BH14" s="17">
        <f t="shared" si="6"/>
        <v>0</v>
      </c>
      <c r="BI14" s="17">
        <f t="shared" si="6"/>
        <v>0</v>
      </c>
      <c r="BJ14" s="17">
        <f t="shared" si="6"/>
        <v>0</v>
      </c>
      <c r="BK14" s="17">
        <f t="shared" si="6"/>
        <v>0</v>
      </c>
      <c r="BL14" s="17">
        <f t="shared" si="6"/>
        <v>0</v>
      </c>
      <c r="BM14" s="18">
        <f t="shared" si="6"/>
        <v>0</v>
      </c>
      <c r="BN14" s="18">
        <f t="shared" si="6"/>
        <v>0</v>
      </c>
      <c r="BO14" s="18">
        <f t="shared" si="6"/>
        <v>0</v>
      </c>
      <c r="BP14" s="18">
        <f t="shared" si="6"/>
        <v>0</v>
      </c>
      <c r="BQ14" s="18">
        <f t="shared" si="6"/>
        <v>0</v>
      </c>
      <c r="BR14" s="18">
        <f t="shared" ref="BR14:CX25" si="8">IFERROR(AMORLINC($D14,$B14,DATE(YEAR($B14),12,31),0,BR$2-YEAR($B14),1/$E14,4),0)</f>
        <v>0</v>
      </c>
      <c r="BS14" s="18">
        <f t="shared" si="8"/>
        <v>0</v>
      </c>
      <c r="BT14" s="18">
        <f t="shared" si="8"/>
        <v>0</v>
      </c>
      <c r="BU14" s="18">
        <f t="shared" si="8"/>
        <v>0</v>
      </c>
      <c r="BV14" s="18">
        <f t="shared" si="8"/>
        <v>0</v>
      </c>
      <c r="BW14" s="18">
        <f t="shared" si="8"/>
        <v>0</v>
      </c>
      <c r="BX14" s="18">
        <f t="shared" si="8"/>
        <v>0</v>
      </c>
      <c r="BY14" s="18">
        <f t="shared" si="8"/>
        <v>0</v>
      </c>
      <c r="BZ14" s="18">
        <f t="shared" si="8"/>
        <v>0</v>
      </c>
      <c r="CA14" s="18">
        <f t="shared" si="8"/>
        <v>0</v>
      </c>
      <c r="CB14" s="18">
        <f t="shared" si="8"/>
        <v>0</v>
      </c>
      <c r="CC14" s="18">
        <f t="shared" si="8"/>
        <v>0</v>
      </c>
      <c r="CD14" s="18">
        <f t="shared" si="7"/>
        <v>0</v>
      </c>
      <c r="CE14" s="18">
        <f t="shared" si="7"/>
        <v>0</v>
      </c>
      <c r="CF14" s="18">
        <f t="shared" si="7"/>
        <v>0</v>
      </c>
      <c r="CG14" s="18">
        <f t="shared" si="7"/>
        <v>0</v>
      </c>
      <c r="CH14" s="18">
        <f t="shared" si="7"/>
        <v>0</v>
      </c>
      <c r="CI14" s="18">
        <f t="shared" si="7"/>
        <v>0</v>
      </c>
      <c r="CJ14" s="18">
        <f t="shared" si="7"/>
        <v>0</v>
      </c>
      <c r="CK14" s="18">
        <f t="shared" si="7"/>
        <v>0</v>
      </c>
      <c r="CL14" s="18">
        <f t="shared" si="7"/>
        <v>0</v>
      </c>
      <c r="CM14" s="18">
        <f t="shared" si="7"/>
        <v>0</v>
      </c>
      <c r="CN14" s="18">
        <f t="shared" si="7"/>
        <v>0</v>
      </c>
      <c r="CO14" s="18">
        <f t="shared" si="7"/>
        <v>0</v>
      </c>
      <c r="CP14" s="18">
        <f t="shared" si="7"/>
        <v>0</v>
      </c>
      <c r="CQ14" s="18">
        <f t="shared" si="7"/>
        <v>0</v>
      </c>
      <c r="CR14" s="18">
        <f t="shared" si="7"/>
        <v>0</v>
      </c>
      <c r="CS14" s="1"/>
      <c r="CT14" s="1"/>
      <c r="CU14" s="1"/>
      <c r="CV14" s="1"/>
      <c r="CW14" s="1"/>
      <c r="CX14" s="1"/>
      <c r="CY14" s="1"/>
      <c r="CZ14" s="1"/>
    </row>
    <row r="15" spans="1:104" x14ac:dyDescent="0.2">
      <c r="A15" s="11"/>
      <c r="B15" s="12">
        <v>40909</v>
      </c>
      <c r="C15" s="13"/>
      <c r="E15" s="15">
        <v>5</v>
      </c>
      <c r="F15" s="16"/>
      <c r="G15" s="16"/>
      <c r="H15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15" s="16" t="str">
        <f>IF(Locaux[[#This Row],[Colonne59]]="","",Locaux[[#This Row],[Colonne59]]*(B50+B51))</f>
        <v/>
      </c>
      <c r="J15" s="16">
        <f>IF(Locaux[[#This Row],[Colonne55]]-Locaux[[#This Row],[Colonne57]]&lt;0,"",Locaux[[#This Row],[Colonne55]]-Locaux[[#This Row],[Colonne57]])</f>
        <v>0</v>
      </c>
      <c r="K15" s="16"/>
      <c r="L15" s="17">
        <f t="shared" si="2"/>
        <v>0</v>
      </c>
      <c r="M15" s="17">
        <f t="shared" si="2"/>
        <v>0</v>
      </c>
      <c r="N15" s="17">
        <f t="shared" si="2"/>
        <v>0</v>
      </c>
      <c r="O15" s="17">
        <f t="shared" si="2"/>
        <v>0</v>
      </c>
      <c r="P15" s="17">
        <f t="shared" si="2"/>
        <v>0</v>
      </c>
      <c r="Q15" s="17">
        <f t="shared" si="2"/>
        <v>0</v>
      </c>
      <c r="R15" s="17">
        <f t="shared" si="2"/>
        <v>0</v>
      </c>
      <c r="S15" s="17">
        <f t="shared" si="2"/>
        <v>0</v>
      </c>
      <c r="T15" s="17">
        <f t="shared" si="2"/>
        <v>0</v>
      </c>
      <c r="U15" s="17">
        <f t="shared" si="2"/>
        <v>0</v>
      </c>
      <c r="V15" s="17">
        <f t="shared" si="2"/>
        <v>0</v>
      </c>
      <c r="W15" s="17">
        <f t="shared" si="2"/>
        <v>0</v>
      </c>
      <c r="X15" s="17">
        <f t="shared" si="2"/>
        <v>0</v>
      </c>
      <c r="Y15" s="17">
        <f t="shared" si="2"/>
        <v>0</v>
      </c>
      <c r="Z15" s="17">
        <f t="shared" si="2"/>
        <v>0</v>
      </c>
      <c r="AA15" s="17">
        <f t="shared" si="2"/>
        <v>0</v>
      </c>
      <c r="AB15" s="17">
        <f t="shared" si="3"/>
        <v>0</v>
      </c>
      <c r="AC15" s="17">
        <f t="shared" si="3"/>
        <v>0</v>
      </c>
      <c r="AD15" s="17">
        <f t="shared" si="3"/>
        <v>0</v>
      </c>
      <c r="AE15" s="17">
        <f t="shared" si="3"/>
        <v>0</v>
      </c>
      <c r="AF15" s="17">
        <f t="shared" si="3"/>
        <v>0</v>
      </c>
      <c r="AG15" s="17">
        <f t="shared" si="3"/>
        <v>0</v>
      </c>
      <c r="AH15" s="17">
        <f t="shared" si="3"/>
        <v>0</v>
      </c>
      <c r="AI15" s="17">
        <f t="shared" si="3"/>
        <v>0</v>
      </c>
      <c r="AJ15" s="17">
        <f t="shared" si="3"/>
        <v>0</v>
      </c>
      <c r="AK15" s="17">
        <f t="shared" si="3"/>
        <v>0</v>
      </c>
      <c r="AL15" s="17">
        <f t="shared" si="3"/>
        <v>0</v>
      </c>
      <c r="AM15" s="17">
        <f t="shared" si="3"/>
        <v>0</v>
      </c>
      <c r="AN15" s="17">
        <f t="shared" si="3"/>
        <v>0</v>
      </c>
      <c r="AO15" s="17">
        <f t="shared" si="3"/>
        <v>0</v>
      </c>
      <c r="AP15" s="17">
        <f t="shared" si="3"/>
        <v>0</v>
      </c>
      <c r="AQ15" s="17">
        <f t="shared" si="3"/>
        <v>0</v>
      </c>
      <c r="AR15" s="17">
        <f t="shared" ref="AR15:BO28" si="9">IFERROR(AMORLINC($D15,$B15,DATE(YEAR($B15),12,31),0,AR$2-YEAR($B15),1/$E15,4),0)</f>
        <v>0</v>
      </c>
      <c r="AS15" s="17">
        <f t="shared" si="9"/>
        <v>0</v>
      </c>
      <c r="AT15" s="17">
        <f t="shared" si="9"/>
        <v>0</v>
      </c>
      <c r="AU15" s="17">
        <f t="shared" si="9"/>
        <v>0</v>
      </c>
      <c r="AV15" s="17">
        <f t="shared" si="9"/>
        <v>0</v>
      </c>
      <c r="AW15" s="17">
        <f t="shared" si="9"/>
        <v>0</v>
      </c>
      <c r="AX15" s="17">
        <f t="shared" si="9"/>
        <v>0</v>
      </c>
      <c r="AY15" s="17">
        <f t="shared" si="9"/>
        <v>0</v>
      </c>
      <c r="AZ15" s="17">
        <f t="shared" si="9"/>
        <v>0</v>
      </c>
      <c r="BA15" s="17">
        <f t="shared" si="9"/>
        <v>0</v>
      </c>
      <c r="BB15" s="17">
        <f t="shared" si="9"/>
        <v>0</v>
      </c>
      <c r="BC15" s="17">
        <f t="shared" si="9"/>
        <v>0</v>
      </c>
      <c r="BD15" s="17">
        <f t="shared" si="9"/>
        <v>0</v>
      </c>
      <c r="BE15" s="17">
        <f t="shared" si="9"/>
        <v>0</v>
      </c>
      <c r="BF15" s="17">
        <f t="shared" si="9"/>
        <v>0</v>
      </c>
      <c r="BG15" s="17">
        <f t="shared" si="9"/>
        <v>0</v>
      </c>
      <c r="BH15" s="17">
        <f t="shared" si="9"/>
        <v>0</v>
      </c>
      <c r="BI15" s="17">
        <f t="shared" si="9"/>
        <v>0</v>
      </c>
      <c r="BJ15" s="17">
        <f t="shared" si="9"/>
        <v>0</v>
      </c>
      <c r="BK15" s="17">
        <f t="shared" si="9"/>
        <v>0</v>
      </c>
      <c r="BL15" s="17">
        <f t="shared" si="9"/>
        <v>0</v>
      </c>
      <c r="BM15" s="18">
        <f t="shared" si="9"/>
        <v>0</v>
      </c>
      <c r="BN15" s="18">
        <f t="shared" si="9"/>
        <v>0</v>
      </c>
      <c r="BO15" s="18">
        <f t="shared" si="9"/>
        <v>0</v>
      </c>
      <c r="BP15" s="18">
        <f t="shared" ref="BP15:CV27" si="10">IFERROR(AMORLINC($D15,$B15,DATE(YEAR($B15),12,31),0,BP$2-YEAR($B15),1/$E15,4),0)</f>
        <v>0</v>
      </c>
      <c r="BQ15" s="18">
        <f t="shared" si="10"/>
        <v>0</v>
      </c>
      <c r="BR15" s="18">
        <f t="shared" si="10"/>
        <v>0</v>
      </c>
      <c r="BS15" s="18">
        <f t="shared" si="10"/>
        <v>0</v>
      </c>
      <c r="BT15" s="18">
        <f t="shared" si="10"/>
        <v>0</v>
      </c>
      <c r="BU15" s="18">
        <f t="shared" si="10"/>
        <v>0</v>
      </c>
      <c r="BV15" s="18">
        <f t="shared" si="10"/>
        <v>0</v>
      </c>
      <c r="BW15" s="18">
        <f t="shared" si="10"/>
        <v>0</v>
      </c>
      <c r="BX15" s="18">
        <f t="shared" si="10"/>
        <v>0</v>
      </c>
      <c r="BY15" s="18">
        <f t="shared" si="10"/>
        <v>0</v>
      </c>
      <c r="BZ15" s="18">
        <f t="shared" si="10"/>
        <v>0</v>
      </c>
      <c r="CA15" s="18">
        <f t="shared" si="10"/>
        <v>0</v>
      </c>
      <c r="CB15" s="18">
        <f t="shared" si="10"/>
        <v>0</v>
      </c>
      <c r="CC15" s="18">
        <f t="shared" si="10"/>
        <v>0</v>
      </c>
      <c r="CD15" s="18">
        <f t="shared" si="7"/>
        <v>0</v>
      </c>
      <c r="CE15" s="18">
        <f t="shared" si="7"/>
        <v>0</v>
      </c>
      <c r="CF15" s="18">
        <f t="shared" si="7"/>
        <v>0</v>
      </c>
      <c r="CG15" s="18">
        <f t="shared" si="7"/>
        <v>0</v>
      </c>
      <c r="CH15" s="18">
        <f t="shared" si="7"/>
        <v>0</v>
      </c>
      <c r="CI15" s="18">
        <f t="shared" si="7"/>
        <v>0</v>
      </c>
      <c r="CJ15" s="18">
        <f t="shared" si="7"/>
        <v>0</v>
      </c>
      <c r="CK15" s="18">
        <f t="shared" si="7"/>
        <v>0</v>
      </c>
      <c r="CL15" s="18">
        <f t="shared" si="7"/>
        <v>0</v>
      </c>
      <c r="CM15" s="18">
        <f t="shared" si="7"/>
        <v>0</v>
      </c>
      <c r="CN15" s="18">
        <f t="shared" si="7"/>
        <v>0</v>
      </c>
      <c r="CO15" s="18">
        <f t="shared" si="7"/>
        <v>0</v>
      </c>
      <c r="CP15" s="18">
        <f t="shared" si="7"/>
        <v>0</v>
      </c>
      <c r="CQ15" s="18">
        <f t="shared" si="7"/>
        <v>0</v>
      </c>
      <c r="CR15" s="18">
        <f t="shared" si="7"/>
        <v>0</v>
      </c>
      <c r="CS15" s="1"/>
      <c r="CT15" s="1"/>
      <c r="CU15" s="1"/>
      <c r="CV15" s="1"/>
      <c r="CW15" s="1"/>
      <c r="CX15" s="1"/>
      <c r="CY15" s="1"/>
      <c r="CZ15" s="1"/>
    </row>
    <row r="16" spans="1:104" x14ac:dyDescent="0.2">
      <c r="A16" s="11"/>
      <c r="B16" s="12">
        <v>40909</v>
      </c>
      <c r="C16" s="13"/>
      <c r="E16" s="15">
        <v>5</v>
      </c>
      <c r="F16" s="16"/>
      <c r="G16" s="16"/>
      <c r="H16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16" s="16" t="str">
        <f>IF(Locaux[[#This Row],[Colonne59]]="","",Locaux[[#This Row],[Colonne59]]*(B51+B52))</f>
        <v/>
      </c>
      <c r="J16" s="16">
        <f>IF(Locaux[[#This Row],[Colonne55]]-Locaux[[#This Row],[Colonne57]]&lt;0,"",Locaux[[#This Row],[Colonne55]]-Locaux[[#This Row],[Colonne57]])</f>
        <v>0</v>
      </c>
      <c r="K16" s="16"/>
      <c r="L16" s="17">
        <f t="shared" si="2"/>
        <v>0</v>
      </c>
      <c r="M16" s="17">
        <f t="shared" si="2"/>
        <v>0</v>
      </c>
      <c r="N16" s="17">
        <f t="shared" si="2"/>
        <v>0</v>
      </c>
      <c r="O16" s="17">
        <f t="shared" si="2"/>
        <v>0</v>
      </c>
      <c r="P16" s="17">
        <f t="shared" si="2"/>
        <v>0</v>
      </c>
      <c r="Q16" s="17">
        <f t="shared" si="2"/>
        <v>0</v>
      </c>
      <c r="R16" s="17">
        <f t="shared" si="2"/>
        <v>0</v>
      </c>
      <c r="S16" s="17">
        <f t="shared" si="2"/>
        <v>0</v>
      </c>
      <c r="T16" s="17">
        <f t="shared" si="2"/>
        <v>0</v>
      </c>
      <c r="U16" s="17">
        <f t="shared" si="2"/>
        <v>0</v>
      </c>
      <c r="V16" s="17">
        <f t="shared" si="2"/>
        <v>0</v>
      </c>
      <c r="W16" s="17">
        <f t="shared" si="2"/>
        <v>0</v>
      </c>
      <c r="X16" s="17">
        <f t="shared" si="2"/>
        <v>0</v>
      </c>
      <c r="Y16" s="17">
        <f t="shared" si="2"/>
        <v>0</v>
      </c>
      <c r="Z16" s="17">
        <f t="shared" si="2"/>
        <v>0</v>
      </c>
      <c r="AA16" s="17">
        <f t="shared" si="2"/>
        <v>0</v>
      </c>
      <c r="AB16" s="17">
        <f t="shared" si="3"/>
        <v>0</v>
      </c>
      <c r="AC16" s="17">
        <f t="shared" si="3"/>
        <v>0</v>
      </c>
      <c r="AD16" s="17">
        <f t="shared" si="3"/>
        <v>0</v>
      </c>
      <c r="AE16" s="17">
        <f t="shared" si="3"/>
        <v>0</v>
      </c>
      <c r="AF16" s="17">
        <f t="shared" si="3"/>
        <v>0</v>
      </c>
      <c r="AG16" s="17">
        <f t="shared" si="3"/>
        <v>0</v>
      </c>
      <c r="AH16" s="17">
        <f t="shared" si="3"/>
        <v>0</v>
      </c>
      <c r="AI16" s="17">
        <f t="shared" si="3"/>
        <v>0</v>
      </c>
      <c r="AJ16" s="17">
        <f t="shared" si="3"/>
        <v>0</v>
      </c>
      <c r="AK16" s="17">
        <f t="shared" si="3"/>
        <v>0</v>
      </c>
      <c r="AL16" s="17">
        <f t="shared" si="3"/>
        <v>0</v>
      </c>
      <c r="AM16" s="17">
        <f t="shared" si="3"/>
        <v>0</v>
      </c>
      <c r="AN16" s="17">
        <f t="shared" si="3"/>
        <v>0</v>
      </c>
      <c r="AO16" s="17">
        <f t="shared" si="3"/>
        <v>0</v>
      </c>
      <c r="AP16" s="17">
        <f t="shared" si="3"/>
        <v>0</v>
      </c>
      <c r="AQ16" s="17">
        <f t="shared" si="3"/>
        <v>0</v>
      </c>
      <c r="AR16" s="17">
        <f t="shared" si="9"/>
        <v>0</v>
      </c>
      <c r="AS16" s="17">
        <f t="shared" si="9"/>
        <v>0</v>
      </c>
      <c r="AT16" s="17">
        <f t="shared" si="9"/>
        <v>0</v>
      </c>
      <c r="AU16" s="17">
        <f t="shared" si="9"/>
        <v>0</v>
      </c>
      <c r="AV16" s="17">
        <f t="shared" si="9"/>
        <v>0</v>
      </c>
      <c r="AW16" s="17">
        <f t="shared" si="9"/>
        <v>0</v>
      </c>
      <c r="AX16" s="17">
        <f t="shared" si="9"/>
        <v>0</v>
      </c>
      <c r="AY16" s="17">
        <f t="shared" si="9"/>
        <v>0</v>
      </c>
      <c r="AZ16" s="17">
        <f t="shared" si="9"/>
        <v>0</v>
      </c>
      <c r="BA16" s="17">
        <f t="shared" si="9"/>
        <v>0</v>
      </c>
      <c r="BB16" s="17">
        <f t="shared" si="9"/>
        <v>0</v>
      </c>
      <c r="BC16" s="17">
        <f t="shared" si="9"/>
        <v>0</v>
      </c>
      <c r="BD16" s="17">
        <f t="shared" si="9"/>
        <v>0</v>
      </c>
      <c r="BE16" s="17">
        <f t="shared" si="9"/>
        <v>0</v>
      </c>
      <c r="BF16" s="17">
        <f t="shared" si="9"/>
        <v>0</v>
      </c>
      <c r="BG16" s="17">
        <f t="shared" si="9"/>
        <v>0</v>
      </c>
      <c r="BH16" s="17">
        <f t="shared" si="9"/>
        <v>0</v>
      </c>
      <c r="BI16" s="17">
        <f t="shared" si="9"/>
        <v>0</v>
      </c>
      <c r="BJ16" s="17">
        <f t="shared" si="9"/>
        <v>0</v>
      </c>
      <c r="BK16" s="17">
        <f t="shared" si="9"/>
        <v>0</v>
      </c>
      <c r="BL16" s="17">
        <f t="shared" si="9"/>
        <v>0</v>
      </c>
      <c r="BM16" s="18">
        <f t="shared" si="9"/>
        <v>0</v>
      </c>
      <c r="BN16" s="18">
        <f t="shared" si="9"/>
        <v>0</v>
      </c>
      <c r="BO16" s="18">
        <f t="shared" si="9"/>
        <v>0</v>
      </c>
      <c r="BP16" s="18">
        <f t="shared" si="10"/>
        <v>0</v>
      </c>
      <c r="BQ16" s="18">
        <f t="shared" si="10"/>
        <v>0</v>
      </c>
      <c r="BR16" s="18">
        <f t="shared" si="10"/>
        <v>0</v>
      </c>
      <c r="BS16" s="18">
        <f t="shared" si="10"/>
        <v>0</v>
      </c>
      <c r="BT16" s="18">
        <f t="shared" si="10"/>
        <v>0</v>
      </c>
      <c r="BU16" s="18">
        <f t="shared" si="10"/>
        <v>0</v>
      </c>
      <c r="BV16" s="18">
        <f t="shared" si="10"/>
        <v>0</v>
      </c>
      <c r="BW16" s="18">
        <f t="shared" si="10"/>
        <v>0</v>
      </c>
      <c r="BX16" s="18">
        <f t="shared" si="10"/>
        <v>0</v>
      </c>
      <c r="BY16" s="18">
        <f t="shared" si="10"/>
        <v>0</v>
      </c>
      <c r="BZ16" s="18">
        <f t="shared" si="10"/>
        <v>0</v>
      </c>
      <c r="CA16" s="18">
        <f t="shared" si="10"/>
        <v>0</v>
      </c>
      <c r="CB16" s="18">
        <f t="shared" si="10"/>
        <v>0</v>
      </c>
      <c r="CC16" s="18">
        <f t="shared" si="10"/>
        <v>0</v>
      </c>
      <c r="CD16" s="18">
        <f t="shared" si="7"/>
        <v>0</v>
      </c>
      <c r="CE16" s="18">
        <f t="shared" si="7"/>
        <v>0</v>
      </c>
      <c r="CF16" s="18">
        <f t="shared" si="7"/>
        <v>0</v>
      </c>
      <c r="CG16" s="18">
        <f t="shared" si="7"/>
        <v>0</v>
      </c>
      <c r="CH16" s="18">
        <f t="shared" si="7"/>
        <v>0</v>
      </c>
      <c r="CI16" s="18">
        <f t="shared" si="7"/>
        <v>0</v>
      </c>
      <c r="CJ16" s="18">
        <f t="shared" si="7"/>
        <v>0</v>
      </c>
      <c r="CK16" s="18">
        <f t="shared" si="7"/>
        <v>0</v>
      </c>
      <c r="CL16" s="18">
        <f t="shared" si="7"/>
        <v>0</v>
      </c>
      <c r="CM16" s="18">
        <f t="shared" si="7"/>
        <v>0</v>
      </c>
      <c r="CN16" s="18">
        <f t="shared" si="7"/>
        <v>0</v>
      </c>
      <c r="CO16" s="18">
        <f t="shared" si="7"/>
        <v>0</v>
      </c>
      <c r="CP16" s="18">
        <f t="shared" si="7"/>
        <v>0</v>
      </c>
      <c r="CQ16" s="18">
        <f t="shared" si="7"/>
        <v>0</v>
      </c>
      <c r="CR16" s="18">
        <f t="shared" si="7"/>
        <v>0</v>
      </c>
      <c r="CS16" s="1"/>
      <c r="CT16" s="1"/>
      <c r="CU16" s="1"/>
      <c r="CV16" s="1"/>
      <c r="CW16" s="1"/>
      <c r="CX16" s="1"/>
      <c r="CY16" s="1"/>
      <c r="CZ16" s="1"/>
    </row>
    <row r="17" spans="1:104" x14ac:dyDescent="0.2">
      <c r="A17" s="11"/>
      <c r="B17" s="12">
        <v>40909</v>
      </c>
      <c r="C17" s="13"/>
      <c r="E17" s="15">
        <v>5</v>
      </c>
      <c r="F17" s="16"/>
      <c r="G17" s="16"/>
      <c r="H17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17" s="16" t="str">
        <f>IF(Locaux[[#This Row],[Colonne59]]="","",Locaux[[#This Row],[Colonne59]]*(B52+B53))</f>
        <v/>
      </c>
      <c r="J17" s="16">
        <f>IF(Locaux[[#This Row],[Colonne55]]-Locaux[[#This Row],[Colonne57]]&lt;0,"",Locaux[[#This Row],[Colonne55]]-Locaux[[#This Row],[Colonne57]])</f>
        <v>0</v>
      </c>
      <c r="K17" s="16"/>
      <c r="L17" s="17">
        <f t="shared" si="2"/>
        <v>0</v>
      </c>
      <c r="M17" s="17">
        <f t="shared" si="2"/>
        <v>0</v>
      </c>
      <c r="N17" s="17">
        <f t="shared" si="2"/>
        <v>0</v>
      </c>
      <c r="O17" s="17">
        <f t="shared" si="2"/>
        <v>0</v>
      </c>
      <c r="P17" s="17">
        <f t="shared" si="2"/>
        <v>0</v>
      </c>
      <c r="Q17" s="17">
        <f t="shared" si="2"/>
        <v>0</v>
      </c>
      <c r="R17" s="17">
        <f t="shared" si="2"/>
        <v>0</v>
      </c>
      <c r="S17" s="17">
        <f t="shared" si="2"/>
        <v>0</v>
      </c>
      <c r="T17" s="17">
        <f t="shared" si="2"/>
        <v>0</v>
      </c>
      <c r="U17" s="17">
        <f t="shared" si="2"/>
        <v>0</v>
      </c>
      <c r="V17" s="17">
        <f t="shared" si="2"/>
        <v>0</v>
      </c>
      <c r="W17" s="17">
        <f t="shared" si="2"/>
        <v>0</v>
      </c>
      <c r="X17" s="17">
        <f t="shared" si="2"/>
        <v>0</v>
      </c>
      <c r="Y17" s="17">
        <f t="shared" si="2"/>
        <v>0</v>
      </c>
      <c r="Z17" s="17">
        <f t="shared" si="2"/>
        <v>0</v>
      </c>
      <c r="AA17" s="17">
        <f t="shared" si="2"/>
        <v>0</v>
      </c>
      <c r="AB17" s="17">
        <f t="shared" si="3"/>
        <v>0</v>
      </c>
      <c r="AC17" s="17">
        <f t="shared" si="3"/>
        <v>0</v>
      </c>
      <c r="AD17" s="17">
        <f t="shared" si="3"/>
        <v>0</v>
      </c>
      <c r="AE17" s="17">
        <f t="shared" si="3"/>
        <v>0</v>
      </c>
      <c r="AF17" s="17">
        <f t="shared" si="3"/>
        <v>0</v>
      </c>
      <c r="AG17" s="17">
        <f t="shared" si="3"/>
        <v>0</v>
      </c>
      <c r="AH17" s="17">
        <f t="shared" si="3"/>
        <v>0</v>
      </c>
      <c r="AI17" s="17">
        <f t="shared" si="3"/>
        <v>0</v>
      </c>
      <c r="AJ17" s="17">
        <f t="shared" si="3"/>
        <v>0</v>
      </c>
      <c r="AK17" s="17">
        <f t="shared" si="3"/>
        <v>0</v>
      </c>
      <c r="AL17" s="17">
        <f t="shared" si="3"/>
        <v>0</v>
      </c>
      <c r="AM17" s="17">
        <f t="shared" si="3"/>
        <v>0</v>
      </c>
      <c r="AN17" s="17">
        <f t="shared" si="3"/>
        <v>0</v>
      </c>
      <c r="AO17" s="17">
        <f t="shared" si="3"/>
        <v>0</v>
      </c>
      <c r="AP17" s="17">
        <f t="shared" si="3"/>
        <v>0</v>
      </c>
      <c r="AQ17" s="17">
        <f t="shared" si="3"/>
        <v>0</v>
      </c>
      <c r="AR17" s="17">
        <f t="shared" si="9"/>
        <v>0</v>
      </c>
      <c r="AS17" s="17">
        <f t="shared" si="9"/>
        <v>0</v>
      </c>
      <c r="AT17" s="17">
        <f t="shared" si="9"/>
        <v>0</v>
      </c>
      <c r="AU17" s="17">
        <f t="shared" si="9"/>
        <v>0</v>
      </c>
      <c r="AV17" s="17">
        <f t="shared" si="9"/>
        <v>0</v>
      </c>
      <c r="AW17" s="17">
        <f t="shared" si="9"/>
        <v>0</v>
      </c>
      <c r="AX17" s="17">
        <f t="shared" si="9"/>
        <v>0</v>
      </c>
      <c r="AY17" s="17">
        <f t="shared" si="9"/>
        <v>0</v>
      </c>
      <c r="AZ17" s="17">
        <f t="shared" si="9"/>
        <v>0</v>
      </c>
      <c r="BA17" s="17">
        <f t="shared" si="9"/>
        <v>0</v>
      </c>
      <c r="BB17" s="17">
        <f t="shared" si="9"/>
        <v>0</v>
      </c>
      <c r="BC17" s="17">
        <f t="shared" si="9"/>
        <v>0</v>
      </c>
      <c r="BD17" s="17">
        <f t="shared" si="9"/>
        <v>0</v>
      </c>
      <c r="BE17" s="17">
        <f t="shared" si="9"/>
        <v>0</v>
      </c>
      <c r="BF17" s="17">
        <f t="shared" si="9"/>
        <v>0</v>
      </c>
      <c r="BG17" s="17">
        <f t="shared" si="9"/>
        <v>0</v>
      </c>
      <c r="BH17" s="17">
        <f t="shared" si="9"/>
        <v>0</v>
      </c>
      <c r="BI17" s="17">
        <f t="shared" si="9"/>
        <v>0</v>
      </c>
      <c r="BJ17" s="17">
        <f t="shared" si="9"/>
        <v>0</v>
      </c>
      <c r="BK17" s="17">
        <f t="shared" si="9"/>
        <v>0</v>
      </c>
      <c r="BL17" s="17">
        <f t="shared" si="9"/>
        <v>0</v>
      </c>
      <c r="BM17" s="18">
        <f t="shared" si="9"/>
        <v>0</v>
      </c>
      <c r="BN17" s="18">
        <f t="shared" si="9"/>
        <v>0</v>
      </c>
      <c r="BO17" s="18">
        <f t="shared" si="9"/>
        <v>0</v>
      </c>
      <c r="BP17" s="18">
        <f t="shared" si="10"/>
        <v>0</v>
      </c>
      <c r="BQ17" s="18">
        <f t="shared" si="10"/>
        <v>0</v>
      </c>
      <c r="BR17" s="18">
        <f t="shared" si="10"/>
        <v>0</v>
      </c>
      <c r="BS17" s="18">
        <f t="shared" si="10"/>
        <v>0</v>
      </c>
      <c r="BT17" s="18">
        <f t="shared" si="10"/>
        <v>0</v>
      </c>
      <c r="BU17" s="18">
        <f t="shared" si="10"/>
        <v>0</v>
      </c>
      <c r="BV17" s="18">
        <f t="shared" si="10"/>
        <v>0</v>
      </c>
      <c r="BW17" s="18">
        <f t="shared" si="10"/>
        <v>0</v>
      </c>
      <c r="BX17" s="18">
        <f t="shared" si="10"/>
        <v>0</v>
      </c>
      <c r="BY17" s="18">
        <f t="shared" si="10"/>
        <v>0</v>
      </c>
      <c r="BZ17" s="18">
        <f t="shared" si="10"/>
        <v>0</v>
      </c>
      <c r="CA17" s="18">
        <f t="shared" si="10"/>
        <v>0</v>
      </c>
      <c r="CB17" s="18">
        <f t="shared" si="10"/>
        <v>0</v>
      </c>
      <c r="CC17" s="18">
        <f t="shared" si="10"/>
        <v>0</v>
      </c>
      <c r="CD17" s="18">
        <f t="shared" si="7"/>
        <v>0</v>
      </c>
      <c r="CE17" s="18">
        <f t="shared" si="7"/>
        <v>0</v>
      </c>
      <c r="CF17" s="18">
        <f t="shared" si="7"/>
        <v>0</v>
      </c>
      <c r="CG17" s="18">
        <f t="shared" si="7"/>
        <v>0</v>
      </c>
      <c r="CH17" s="18">
        <f t="shared" si="7"/>
        <v>0</v>
      </c>
      <c r="CI17" s="18">
        <f t="shared" si="7"/>
        <v>0</v>
      </c>
      <c r="CJ17" s="18">
        <f t="shared" si="7"/>
        <v>0</v>
      </c>
      <c r="CK17" s="18">
        <f t="shared" si="7"/>
        <v>0</v>
      </c>
      <c r="CL17" s="18">
        <f t="shared" si="7"/>
        <v>0</v>
      </c>
      <c r="CM17" s="18">
        <f t="shared" si="7"/>
        <v>0</v>
      </c>
      <c r="CN17" s="18">
        <f t="shared" si="7"/>
        <v>0</v>
      </c>
      <c r="CO17" s="18">
        <f t="shared" si="7"/>
        <v>0</v>
      </c>
      <c r="CP17" s="18">
        <f t="shared" si="7"/>
        <v>0</v>
      </c>
      <c r="CQ17" s="18">
        <f t="shared" si="7"/>
        <v>0</v>
      </c>
      <c r="CR17" s="18">
        <f t="shared" si="7"/>
        <v>0</v>
      </c>
      <c r="CS17" s="1"/>
      <c r="CT17" s="1"/>
      <c r="CU17" s="1"/>
      <c r="CV17" s="1"/>
      <c r="CW17" s="1"/>
      <c r="CX17" s="1"/>
      <c r="CY17" s="1"/>
      <c r="CZ17" s="1"/>
    </row>
    <row r="18" spans="1:104" x14ac:dyDescent="0.2">
      <c r="A18" s="11"/>
      <c r="B18" s="12">
        <v>40909</v>
      </c>
      <c r="C18" s="13"/>
      <c r="E18" s="15">
        <v>3</v>
      </c>
      <c r="F18" s="16"/>
      <c r="G18" s="16"/>
      <c r="H18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18" s="16" t="str">
        <f>IF(Locaux[[#This Row],[Colonne59]]="","",Locaux[[#This Row],[Colonne59]]*(B53+B54))</f>
        <v/>
      </c>
      <c r="J18" s="16">
        <f>IF(Locaux[[#This Row],[Colonne55]]-Locaux[[#This Row],[Colonne57]]&lt;0,"",Locaux[[#This Row],[Colonne55]]-Locaux[[#This Row],[Colonne57]])</f>
        <v>0</v>
      </c>
      <c r="K18" s="16"/>
      <c r="L18" s="17">
        <f t="shared" si="2"/>
        <v>0</v>
      </c>
      <c r="M18" s="17">
        <f t="shared" si="2"/>
        <v>0</v>
      </c>
      <c r="N18" s="17">
        <f t="shared" si="2"/>
        <v>0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 t="shared" si="2"/>
        <v>0</v>
      </c>
      <c r="S18" s="17">
        <f t="shared" si="2"/>
        <v>0</v>
      </c>
      <c r="T18" s="17">
        <f t="shared" si="2"/>
        <v>0</v>
      </c>
      <c r="U18" s="17">
        <f t="shared" si="2"/>
        <v>0</v>
      </c>
      <c r="V18" s="17">
        <f t="shared" si="2"/>
        <v>0</v>
      </c>
      <c r="W18" s="17">
        <f t="shared" si="2"/>
        <v>0</v>
      </c>
      <c r="X18" s="17">
        <f t="shared" si="2"/>
        <v>0</v>
      </c>
      <c r="Y18" s="17">
        <f t="shared" si="2"/>
        <v>0</v>
      </c>
      <c r="Z18" s="17">
        <f t="shared" si="2"/>
        <v>0</v>
      </c>
      <c r="AA18" s="17">
        <f t="shared" ref="V18:AK28" si="11">IFERROR(AMORLINC($D18,$B18,DATE(YEAR($B18),12,31),0,AA$2-YEAR($B18),1/$E18,4),0)</f>
        <v>0</v>
      </c>
      <c r="AB18" s="17">
        <f t="shared" si="11"/>
        <v>0</v>
      </c>
      <c r="AC18" s="17">
        <f t="shared" si="11"/>
        <v>0</v>
      </c>
      <c r="AD18" s="17">
        <f t="shared" si="11"/>
        <v>0</v>
      </c>
      <c r="AE18" s="17">
        <f t="shared" si="11"/>
        <v>0</v>
      </c>
      <c r="AF18" s="17">
        <f t="shared" si="3"/>
        <v>0</v>
      </c>
      <c r="AG18" s="17">
        <f t="shared" si="3"/>
        <v>0</v>
      </c>
      <c r="AH18" s="17">
        <f t="shared" si="3"/>
        <v>0</v>
      </c>
      <c r="AI18" s="17">
        <f t="shared" si="3"/>
        <v>0</v>
      </c>
      <c r="AJ18" s="17">
        <f t="shared" si="3"/>
        <v>0</v>
      </c>
      <c r="AK18" s="17">
        <f t="shared" si="3"/>
        <v>0</v>
      </c>
      <c r="AL18" s="17">
        <f t="shared" si="3"/>
        <v>0</v>
      </c>
      <c r="AM18" s="17">
        <f t="shared" si="3"/>
        <v>0</v>
      </c>
      <c r="AN18" s="17">
        <f t="shared" si="3"/>
        <v>0</v>
      </c>
      <c r="AO18" s="17">
        <f t="shared" si="3"/>
        <v>0</v>
      </c>
      <c r="AP18" s="17">
        <f t="shared" si="3"/>
        <v>0</v>
      </c>
      <c r="AQ18" s="17">
        <f t="shared" si="3"/>
        <v>0</v>
      </c>
      <c r="AR18" s="17">
        <f t="shared" si="9"/>
        <v>0</v>
      </c>
      <c r="AS18" s="17">
        <f t="shared" si="9"/>
        <v>0</v>
      </c>
      <c r="AT18" s="17">
        <f t="shared" si="9"/>
        <v>0</v>
      </c>
      <c r="AU18" s="17">
        <f t="shared" si="9"/>
        <v>0</v>
      </c>
      <c r="AV18" s="17">
        <f t="shared" si="9"/>
        <v>0</v>
      </c>
      <c r="AW18" s="17">
        <f t="shared" si="9"/>
        <v>0</v>
      </c>
      <c r="AX18" s="17">
        <f t="shared" si="9"/>
        <v>0</v>
      </c>
      <c r="AY18" s="17">
        <f t="shared" si="9"/>
        <v>0</v>
      </c>
      <c r="AZ18" s="17">
        <f t="shared" si="9"/>
        <v>0</v>
      </c>
      <c r="BA18" s="17">
        <f t="shared" si="9"/>
        <v>0</v>
      </c>
      <c r="BB18" s="17">
        <f t="shared" si="9"/>
        <v>0</v>
      </c>
      <c r="BC18" s="17">
        <f t="shared" si="9"/>
        <v>0</v>
      </c>
      <c r="BD18" s="17">
        <f t="shared" si="9"/>
        <v>0</v>
      </c>
      <c r="BE18" s="17">
        <f t="shared" si="9"/>
        <v>0</v>
      </c>
      <c r="BF18" s="17">
        <f t="shared" si="9"/>
        <v>0</v>
      </c>
      <c r="BG18" s="17">
        <f t="shared" si="9"/>
        <v>0</v>
      </c>
      <c r="BH18" s="17">
        <f t="shared" si="9"/>
        <v>0</v>
      </c>
      <c r="BI18" s="17">
        <f t="shared" si="9"/>
        <v>0</v>
      </c>
      <c r="BJ18" s="17">
        <f t="shared" si="9"/>
        <v>0</v>
      </c>
      <c r="BK18" s="17">
        <f t="shared" si="9"/>
        <v>0</v>
      </c>
      <c r="BL18" s="17">
        <f t="shared" si="9"/>
        <v>0</v>
      </c>
      <c r="BM18" s="18">
        <f t="shared" si="9"/>
        <v>0</v>
      </c>
      <c r="BN18" s="18">
        <f t="shared" si="9"/>
        <v>0</v>
      </c>
      <c r="BO18" s="18">
        <f t="shared" si="9"/>
        <v>0</v>
      </c>
      <c r="BP18" s="18">
        <f t="shared" si="10"/>
        <v>0</v>
      </c>
      <c r="BQ18" s="18">
        <f t="shared" si="10"/>
        <v>0</v>
      </c>
      <c r="BR18" s="18">
        <f t="shared" si="10"/>
        <v>0</v>
      </c>
      <c r="BS18" s="18">
        <f t="shared" si="10"/>
        <v>0</v>
      </c>
      <c r="BT18" s="18">
        <f t="shared" si="10"/>
        <v>0</v>
      </c>
      <c r="BU18" s="18">
        <f t="shared" si="10"/>
        <v>0</v>
      </c>
      <c r="BV18" s="18">
        <f t="shared" si="10"/>
        <v>0</v>
      </c>
      <c r="BW18" s="18">
        <f t="shared" si="10"/>
        <v>0</v>
      </c>
      <c r="BX18" s="18">
        <f t="shared" si="10"/>
        <v>0</v>
      </c>
      <c r="BY18" s="18">
        <f t="shared" si="10"/>
        <v>0</v>
      </c>
      <c r="BZ18" s="18">
        <f t="shared" si="10"/>
        <v>0</v>
      </c>
      <c r="CA18" s="18">
        <f t="shared" si="10"/>
        <v>0</v>
      </c>
      <c r="CB18" s="18">
        <f t="shared" si="10"/>
        <v>0</v>
      </c>
      <c r="CC18" s="18">
        <f t="shared" si="10"/>
        <v>0</v>
      </c>
      <c r="CD18" s="18">
        <f t="shared" si="7"/>
        <v>0</v>
      </c>
      <c r="CE18" s="18">
        <f t="shared" si="7"/>
        <v>0</v>
      </c>
      <c r="CF18" s="18">
        <f t="shared" si="7"/>
        <v>0</v>
      </c>
      <c r="CG18" s="18">
        <f t="shared" si="7"/>
        <v>0</v>
      </c>
      <c r="CH18" s="18">
        <f t="shared" si="7"/>
        <v>0</v>
      </c>
      <c r="CI18" s="18">
        <f t="shared" si="7"/>
        <v>0</v>
      </c>
      <c r="CJ18" s="18">
        <f t="shared" si="7"/>
        <v>0</v>
      </c>
      <c r="CK18" s="18">
        <f t="shared" si="7"/>
        <v>0</v>
      </c>
      <c r="CL18" s="18">
        <f t="shared" si="7"/>
        <v>0</v>
      </c>
      <c r="CM18" s="18">
        <f t="shared" si="7"/>
        <v>0</v>
      </c>
      <c r="CN18" s="18">
        <f t="shared" si="7"/>
        <v>0</v>
      </c>
      <c r="CO18" s="18">
        <f t="shared" si="7"/>
        <v>0</v>
      </c>
      <c r="CP18" s="18">
        <f t="shared" si="7"/>
        <v>0</v>
      </c>
      <c r="CQ18" s="18">
        <f t="shared" si="7"/>
        <v>0</v>
      </c>
      <c r="CR18" s="18">
        <f t="shared" si="7"/>
        <v>0</v>
      </c>
      <c r="CS18" s="1"/>
      <c r="CT18" s="1"/>
      <c r="CU18" s="1"/>
      <c r="CV18" s="1"/>
      <c r="CW18" s="1"/>
      <c r="CX18" s="1"/>
      <c r="CY18" s="1"/>
      <c r="CZ18" s="1"/>
    </row>
    <row r="19" spans="1:104" x14ac:dyDescent="0.2">
      <c r="A19" s="11"/>
      <c r="B19" s="12">
        <v>40909</v>
      </c>
      <c r="C19" s="13"/>
      <c r="E19" s="15">
        <v>5</v>
      </c>
      <c r="F19" s="16"/>
      <c r="G19" s="16"/>
      <c r="H19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19" s="16" t="str">
        <f>IF(Locaux[[#This Row],[Colonne59]]="","",Locaux[[#This Row],[Colonne59]]*(B54+B55))</f>
        <v/>
      </c>
      <c r="J19" s="16">
        <f>IF(Locaux[[#This Row],[Colonne55]]-Locaux[[#This Row],[Colonne57]]&lt;0,"",Locaux[[#This Row],[Colonne55]]-Locaux[[#This Row],[Colonne57]])</f>
        <v>0</v>
      </c>
      <c r="K19" s="16"/>
      <c r="L19" s="17">
        <f t="shared" ref="L19:U28" si="12">IFERROR(AMORLINC($D19,$B19,DATE(YEAR($B19),12,31),0,L$2-YEAR($B19),1/$E19,4),0)</f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0</v>
      </c>
      <c r="T19" s="17">
        <f t="shared" si="12"/>
        <v>0</v>
      </c>
      <c r="U19" s="17">
        <f t="shared" si="12"/>
        <v>0</v>
      </c>
      <c r="V19" s="17">
        <f t="shared" si="11"/>
        <v>0</v>
      </c>
      <c r="W19" s="17">
        <f t="shared" si="11"/>
        <v>0</v>
      </c>
      <c r="X19" s="17">
        <f t="shared" si="11"/>
        <v>0</v>
      </c>
      <c r="Y19" s="17">
        <f t="shared" si="11"/>
        <v>0</v>
      </c>
      <c r="Z19" s="17">
        <f t="shared" si="11"/>
        <v>0</v>
      </c>
      <c r="AA19" s="17">
        <f t="shared" si="11"/>
        <v>0</v>
      </c>
      <c r="AB19" s="17">
        <f t="shared" si="11"/>
        <v>0</v>
      </c>
      <c r="AC19" s="17">
        <f t="shared" si="11"/>
        <v>0</v>
      </c>
      <c r="AD19" s="17">
        <f t="shared" si="11"/>
        <v>0</v>
      </c>
      <c r="AE19" s="17">
        <f t="shared" si="11"/>
        <v>0</v>
      </c>
      <c r="AF19" s="17">
        <f t="shared" si="11"/>
        <v>0</v>
      </c>
      <c r="AG19" s="17">
        <f t="shared" si="11"/>
        <v>0</v>
      </c>
      <c r="AH19" s="17">
        <f t="shared" si="11"/>
        <v>0</v>
      </c>
      <c r="AI19" s="17">
        <f t="shared" si="11"/>
        <v>0</v>
      </c>
      <c r="AJ19" s="17">
        <f t="shared" si="11"/>
        <v>0</v>
      </c>
      <c r="AK19" s="17">
        <f t="shared" si="11"/>
        <v>0</v>
      </c>
      <c r="AL19" s="17">
        <f t="shared" ref="AL19:BA28" si="13">IFERROR(AMORLINC($D19,$B19,DATE(YEAR($B19),12,31),0,AL$2-YEAR($B19),1/$E19,4),0)</f>
        <v>0</v>
      </c>
      <c r="AM19" s="17">
        <f t="shared" si="13"/>
        <v>0</v>
      </c>
      <c r="AN19" s="17">
        <f t="shared" si="13"/>
        <v>0</v>
      </c>
      <c r="AO19" s="17">
        <f t="shared" si="13"/>
        <v>0</v>
      </c>
      <c r="AP19" s="17">
        <f t="shared" si="13"/>
        <v>0</v>
      </c>
      <c r="AQ19" s="17">
        <f t="shared" si="13"/>
        <v>0</v>
      </c>
      <c r="AR19" s="17">
        <f t="shared" si="13"/>
        <v>0</v>
      </c>
      <c r="AS19" s="17">
        <f t="shared" si="13"/>
        <v>0</v>
      </c>
      <c r="AT19" s="17">
        <f t="shared" si="13"/>
        <v>0</v>
      </c>
      <c r="AU19" s="17">
        <f t="shared" si="13"/>
        <v>0</v>
      </c>
      <c r="AV19" s="17">
        <f t="shared" si="13"/>
        <v>0</v>
      </c>
      <c r="AW19" s="17">
        <f t="shared" si="13"/>
        <v>0</v>
      </c>
      <c r="AX19" s="17">
        <f t="shared" si="13"/>
        <v>0</v>
      </c>
      <c r="AY19" s="17">
        <f t="shared" si="13"/>
        <v>0</v>
      </c>
      <c r="AZ19" s="17">
        <f t="shared" si="13"/>
        <v>0</v>
      </c>
      <c r="BA19" s="17">
        <f t="shared" si="13"/>
        <v>0</v>
      </c>
      <c r="BB19" s="17">
        <f t="shared" si="9"/>
        <v>0</v>
      </c>
      <c r="BC19" s="17">
        <f t="shared" si="9"/>
        <v>0</v>
      </c>
      <c r="BD19" s="17">
        <f t="shared" si="9"/>
        <v>0</v>
      </c>
      <c r="BE19" s="17">
        <f t="shared" si="9"/>
        <v>0</v>
      </c>
      <c r="BF19" s="17">
        <f t="shared" si="9"/>
        <v>0</v>
      </c>
      <c r="BG19" s="17">
        <f t="shared" si="9"/>
        <v>0</v>
      </c>
      <c r="BH19" s="17">
        <f t="shared" si="9"/>
        <v>0</v>
      </c>
      <c r="BI19" s="17">
        <f t="shared" si="9"/>
        <v>0</v>
      </c>
      <c r="BJ19" s="17">
        <f t="shared" si="9"/>
        <v>0</v>
      </c>
      <c r="BK19" s="17">
        <f t="shared" si="9"/>
        <v>0</v>
      </c>
      <c r="BL19" s="17">
        <f t="shared" si="9"/>
        <v>0</v>
      </c>
      <c r="BM19" s="18">
        <f t="shared" si="9"/>
        <v>0</v>
      </c>
      <c r="BN19" s="18">
        <f t="shared" si="9"/>
        <v>0</v>
      </c>
      <c r="BO19" s="18">
        <f t="shared" si="9"/>
        <v>0</v>
      </c>
      <c r="BP19" s="18">
        <f t="shared" si="10"/>
        <v>0</v>
      </c>
      <c r="BQ19" s="18">
        <f t="shared" si="10"/>
        <v>0</v>
      </c>
      <c r="BR19" s="18">
        <f t="shared" si="10"/>
        <v>0</v>
      </c>
      <c r="BS19" s="18">
        <f t="shared" si="10"/>
        <v>0</v>
      </c>
      <c r="BT19" s="18">
        <f t="shared" si="10"/>
        <v>0</v>
      </c>
      <c r="BU19" s="18">
        <f t="shared" si="10"/>
        <v>0</v>
      </c>
      <c r="BV19" s="18">
        <f t="shared" si="10"/>
        <v>0</v>
      </c>
      <c r="BW19" s="18">
        <f t="shared" si="10"/>
        <v>0</v>
      </c>
      <c r="BX19" s="18">
        <f t="shared" si="10"/>
        <v>0</v>
      </c>
      <c r="BY19" s="18">
        <f t="shared" si="10"/>
        <v>0</v>
      </c>
      <c r="BZ19" s="18">
        <f t="shared" si="10"/>
        <v>0</v>
      </c>
      <c r="CA19" s="18">
        <f t="shared" si="10"/>
        <v>0</v>
      </c>
      <c r="CB19" s="18">
        <f t="shared" si="10"/>
        <v>0</v>
      </c>
      <c r="CC19" s="18">
        <f t="shared" si="10"/>
        <v>0</v>
      </c>
      <c r="CD19" s="18">
        <f t="shared" si="7"/>
        <v>0</v>
      </c>
      <c r="CE19" s="18">
        <f t="shared" si="7"/>
        <v>0</v>
      </c>
      <c r="CF19" s="18">
        <f t="shared" si="7"/>
        <v>0</v>
      </c>
      <c r="CG19" s="18">
        <f t="shared" si="7"/>
        <v>0</v>
      </c>
      <c r="CH19" s="18">
        <f t="shared" si="7"/>
        <v>0</v>
      </c>
      <c r="CI19" s="18">
        <f t="shared" si="7"/>
        <v>0</v>
      </c>
      <c r="CJ19" s="18">
        <f t="shared" si="7"/>
        <v>0</v>
      </c>
      <c r="CK19" s="18">
        <f t="shared" si="7"/>
        <v>0</v>
      </c>
      <c r="CL19" s="18">
        <f t="shared" si="7"/>
        <v>0</v>
      </c>
      <c r="CM19" s="18">
        <f t="shared" si="7"/>
        <v>0</v>
      </c>
      <c r="CN19" s="18">
        <f t="shared" si="7"/>
        <v>0</v>
      </c>
      <c r="CO19" s="18">
        <f t="shared" si="7"/>
        <v>0</v>
      </c>
      <c r="CP19" s="18">
        <f t="shared" si="7"/>
        <v>0</v>
      </c>
      <c r="CQ19" s="18">
        <f t="shared" si="7"/>
        <v>0</v>
      </c>
      <c r="CR19" s="18">
        <f t="shared" si="7"/>
        <v>0</v>
      </c>
      <c r="CS19" s="1"/>
      <c r="CT19" s="1"/>
      <c r="CU19" s="1"/>
      <c r="CV19" s="1"/>
      <c r="CW19" s="1"/>
      <c r="CX19" s="1"/>
      <c r="CY19" s="1"/>
      <c r="CZ19" s="1"/>
    </row>
    <row r="20" spans="1:104" x14ac:dyDescent="0.2">
      <c r="A20" s="11"/>
      <c r="B20" s="12">
        <v>40909</v>
      </c>
      <c r="C20" s="13"/>
      <c r="E20" s="15">
        <v>1</v>
      </c>
      <c r="F20" s="16"/>
      <c r="G20" s="16"/>
      <c r="H20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20" s="16" t="str">
        <f>IF(Locaux[[#This Row],[Colonne59]]="","",Locaux[[#This Row],[Colonne59]]*(B55+B56))</f>
        <v/>
      </c>
      <c r="J20" s="16">
        <f>IF(Locaux[[#This Row],[Colonne55]]-Locaux[[#This Row],[Colonne57]]&lt;0,"",Locaux[[#This Row],[Colonne55]]-Locaux[[#This Row],[Colonne57]])</f>
        <v>0</v>
      </c>
      <c r="K20" s="16"/>
      <c r="L20" s="17">
        <f t="shared" si="12"/>
        <v>0</v>
      </c>
      <c r="M20" s="17">
        <f t="shared" si="12"/>
        <v>0</v>
      </c>
      <c r="N20" s="17">
        <f t="shared" si="12"/>
        <v>0</v>
      </c>
      <c r="O20" s="17">
        <f t="shared" si="12"/>
        <v>0</v>
      </c>
      <c r="P20" s="17">
        <f t="shared" si="12"/>
        <v>0</v>
      </c>
      <c r="Q20" s="17">
        <f t="shared" si="12"/>
        <v>0</v>
      </c>
      <c r="R20" s="17">
        <f t="shared" si="12"/>
        <v>0</v>
      </c>
      <c r="S20" s="17">
        <f t="shared" si="12"/>
        <v>0</v>
      </c>
      <c r="T20" s="17">
        <f t="shared" si="12"/>
        <v>0</v>
      </c>
      <c r="U20" s="17">
        <f t="shared" si="12"/>
        <v>0</v>
      </c>
      <c r="V20" s="17">
        <f t="shared" si="11"/>
        <v>0</v>
      </c>
      <c r="W20" s="17">
        <f t="shared" si="11"/>
        <v>0</v>
      </c>
      <c r="X20" s="17">
        <f t="shared" si="11"/>
        <v>0</v>
      </c>
      <c r="Y20" s="17">
        <f t="shared" si="11"/>
        <v>0</v>
      </c>
      <c r="Z20" s="17">
        <f t="shared" si="11"/>
        <v>0</v>
      </c>
      <c r="AA20" s="17">
        <f t="shared" si="11"/>
        <v>0</v>
      </c>
      <c r="AB20" s="17">
        <f t="shared" si="11"/>
        <v>0</v>
      </c>
      <c r="AC20" s="17">
        <f t="shared" si="11"/>
        <v>0</v>
      </c>
      <c r="AD20" s="17">
        <f t="shared" si="11"/>
        <v>0</v>
      </c>
      <c r="AE20" s="17">
        <f t="shared" si="11"/>
        <v>0</v>
      </c>
      <c r="AF20" s="17">
        <f t="shared" si="11"/>
        <v>0</v>
      </c>
      <c r="AG20" s="17">
        <f t="shared" si="11"/>
        <v>0</v>
      </c>
      <c r="AH20" s="17">
        <f t="shared" si="11"/>
        <v>0</v>
      </c>
      <c r="AI20" s="17">
        <f t="shared" si="11"/>
        <v>0</v>
      </c>
      <c r="AJ20" s="17">
        <f t="shared" si="11"/>
        <v>0</v>
      </c>
      <c r="AK20" s="17">
        <f t="shared" si="11"/>
        <v>0</v>
      </c>
      <c r="AL20" s="17">
        <f t="shared" si="13"/>
        <v>0</v>
      </c>
      <c r="AM20" s="17">
        <f t="shared" si="13"/>
        <v>0</v>
      </c>
      <c r="AN20" s="17">
        <f t="shared" si="13"/>
        <v>0</v>
      </c>
      <c r="AO20" s="17">
        <f t="shared" si="13"/>
        <v>0</v>
      </c>
      <c r="AP20" s="17">
        <f t="shared" si="13"/>
        <v>0</v>
      </c>
      <c r="AQ20" s="17">
        <f t="shared" si="13"/>
        <v>0</v>
      </c>
      <c r="AR20" s="17">
        <f t="shared" si="13"/>
        <v>0</v>
      </c>
      <c r="AS20" s="17">
        <f t="shared" si="13"/>
        <v>0</v>
      </c>
      <c r="AT20" s="17">
        <f t="shared" si="13"/>
        <v>0</v>
      </c>
      <c r="AU20" s="17">
        <f t="shared" si="13"/>
        <v>0</v>
      </c>
      <c r="AV20" s="17">
        <f t="shared" si="13"/>
        <v>0</v>
      </c>
      <c r="AW20" s="17">
        <f t="shared" si="13"/>
        <v>0</v>
      </c>
      <c r="AX20" s="17">
        <f t="shared" si="13"/>
        <v>0</v>
      </c>
      <c r="AY20" s="17">
        <f t="shared" si="13"/>
        <v>0</v>
      </c>
      <c r="AZ20" s="17">
        <f t="shared" si="13"/>
        <v>0</v>
      </c>
      <c r="BA20" s="17">
        <f t="shared" si="13"/>
        <v>0</v>
      </c>
      <c r="BB20" s="17">
        <f t="shared" si="9"/>
        <v>0</v>
      </c>
      <c r="BC20" s="17">
        <f t="shared" si="9"/>
        <v>0</v>
      </c>
      <c r="BD20" s="17">
        <f t="shared" si="9"/>
        <v>0</v>
      </c>
      <c r="BE20" s="17">
        <f t="shared" si="9"/>
        <v>0</v>
      </c>
      <c r="BF20" s="17">
        <f t="shared" si="9"/>
        <v>0</v>
      </c>
      <c r="BG20" s="17">
        <f t="shared" si="9"/>
        <v>0</v>
      </c>
      <c r="BH20" s="17">
        <f t="shared" si="9"/>
        <v>0</v>
      </c>
      <c r="BI20" s="17">
        <f t="shared" si="9"/>
        <v>0</v>
      </c>
      <c r="BJ20" s="17">
        <f t="shared" si="9"/>
        <v>0</v>
      </c>
      <c r="BK20" s="17">
        <f t="shared" si="9"/>
        <v>0</v>
      </c>
      <c r="BL20" s="17">
        <f t="shared" si="9"/>
        <v>0</v>
      </c>
      <c r="BM20" s="18">
        <f t="shared" si="9"/>
        <v>0</v>
      </c>
      <c r="BN20" s="18">
        <f t="shared" si="9"/>
        <v>0</v>
      </c>
      <c r="BO20" s="18">
        <f t="shared" si="9"/>
        <v>0</v>
      </c>
      <c r="BP20" s="18">
        <f t="shared" si="10"/>
        <v>0</v>
      </c>
      <c r="BQ20" s="18">
        <f t="shared" si="10"/>
        <v>0</v>
      </c>
      <c r="BR20" s="18">
        <f t="shared" si="10"/>
        <v>0</v>
      </c>
      <c r="BS20" s="18">
        <f t="shared" si="10"/>
        <v>0</v>
      </c>
      <c r="BT20" s="18">
        <f t="shared" si="10"/>
        <v>0</v>
      </c>
      <c r="BU20" s="18">
        <f t="shared" si="10"/>
        <v>0</v>
      </c>
      <c r="BV20" s="18">
        <f t="shared" si="10"/>
        <v>0</v>
      </c>
      <c r="BW20" s="18">
        <f t="shared" si="10"/>
        <v>0</v>
      </c>
      <c r="BX20" s="18">
        <f t="shared" si="10"/>
        <v>0</v>
      </c>
      <c r="BY20" s="18">
        <f t="shared" si="10"/>
        <v>0</v>
      </c>
      <c r="BZ20" s="18">
        <f t="shared" si="10"/>
        <v>0</v>
      </c>
      <c r="CA20" s="18">
        <f t="shared" si="10"/>
        <v>0</v>
      </c>
      <c r="CB20" s="18">
        <f t="shared" si="10"/>
        <v>0</v>
      </c>
      <c r="CC20" s="18">
        <f t="shared" si="10"/>
        <v>0</v>
      </c>
      <c r="CD20" s="18">
        <f t="shared" si="7"/>
        <v>0</v>
      </c>
      <c r="CE20" s="18">
        <f t="shared" si="7"/>
        <v>0</v>
      </c>
      <c r="CF20" s="18">
        <f t="shared" si="7"/>
        <v>0</v>
      </c>
      <c r="CG20" s="18">
        <f t="shared" si="7"/>
        <v>0</v>
      </c>
      <c r="CH20" s="18">
        <f t="shared" si="7"/>
        <v>0</v>
      </c>
      <c r="CI20" s="18">
        <f t="shared" si="7"/>
        <v>0</v>
      </c>
      <c r="CJ20" s="18">
        <f t="shared" si="7"/>
        <v>0</v>
      </c>
      <c r="CK20" s="18">
        <f t="shared" si="7"/>
        <v>0</v>
      </c>
      <c r="CL20" s="18">
        <f t="shared" si="7"/>
        <v>0</v>
      </c>
      <c r="CM20" s="18">
        <f t="shared" si="7"/>
        <v>0</v>
      </c>
      <c r="CN20" s="18">
        <f t="shared" si="7"/>
        <v>0</v>
      </c>
      <c r="CO20" s="18">
        <f t="shared" si="7"/>
        <v>0</v>
      </c>
      <c r="CP20" s="18">
        <f t="shared" si="7"/>
        <v>0</v>
      </c>
      <c r="CQ20" s="18">
        <f t="shared" si="7"/>
        <v>0</v>
      </c>
      <c r="CR20" s="18">
        <f t="shared" si="7"/>
        <v>0</v>
      </c>
      <c r="CS20" s="1"/>
      <c r="CT20" s="1"/>
      <c r="CU20" s="1"/>
      <c r="CV20" s="1"/>
      <c r="CW20" s="1"/>
      <c r="CX20" s="1"/>
      <c r="CY20" s="1"/>
      <c r="CZ20" s="1"/>
    </row>
    <row r="21" spans="1:104" x14ac:dyDescent="0.2">
      <c r="A21" s="11"/>
      <c r="B21" s="12">
        <v>40909</v>
      </c>
      <c r="C21" s="13"/>
      <c r="E21" s="15">
        <v>1</v>
      </c>
      <c r="F21" s="16"/>
      <c r="G21" s="16"/>
      <c r="H21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21" s="16" t="str">
        <f>IF(Locaux[[#This Row],[Colonne59]]="","",Locaux[[#This Row],[Colonne59]]*(B56+B57))</f>
        <v/>
      </c>
      <c r="J21" s="16">
        <f>IF(Locaux[[#This Row],[Colonne55]]-Locaux[[#This Row],[Colonne57]]&lt;0,"",Locaux[[#This Row],[Colonne55]]-Locaux[[#This Row],[Colonne57]])</f>
        <v>0</v>
      </c>
      <c r="K21" s="16"/>
      <c r="L21" s="17">
        <f t="shared" si="12"/>
        <v>0</v>
      </c>
      <c r="M21" s="17">
        <f t="shared" si="12"/>
        <v>0</v>
      </c>
      <c r="N21" s="17">
        <f t="shared" si="12"/>
        <v>0</v>
      </c>
      <c r="O21" s="17">
        <f t="shared" si="12"/>
        <v>0</v>
      </c>
      <c r="P21" s="17">
        <f t="shared" si="12"/>
        <v>0</v>
      </c>
      <c r="Q21" s="17">
        <f t="shared" si="12"/>
        <v>0</v>
      </c>
      <c r="R21" s="17">
        <f t="shared" si="12"/>
        <v>0</v>
      </c>
      <c r="S21" s="17">
        <f t="shared" si="12"/>
        <v>0</v>
      </c>
      <c r="T21" s="17">
        <f t="shared" si="12"/>
        <v>0</v>
      </c>
      <c r="U21" s="17">
        <f t="shared" si="12"/>
        <v>0</v>
      </c>
      <c r="V21" s="17">
        <f t="shared" si="11"/>
        <v>0</v>
      </c>
      <c r="W21" s="17">
        <f t="shared" si="11"/>
        <v>0</v>
      </c>
      <c r="X21" s="17">
        <f t="shared" si="11"/>
        <v>0</v>
      </c>
      <c r="Y21" s="17">
        <f t="shared" si="11"/>
        <v>0</v>
      </c>
      <c r="Z21" s="17">
        <f t="shared" si="11"/>
        <v>0</v>
      </c>
      <c r="AA21" s="17">
        <f t="shared" si="11"/>
        <v>0</v>
      </c>
      <c r="AB21" s="17">
        <f t="shared" si="11"/>
        <v>0</v>
      </c>
      <c r="AC21" s="17">
        <f t="shared" si="11"/>
        <v>0</v>
      </c>
      <c r="AD21" s="17">
        <f t="shared" si="11"/>
        <v>0</v>
      </c>
      <c r="AE21" s="17">
        <f t="shared" si="11"/>
        <v>0</v>
      </c>
      <c r="AF21" s="17">
        <f t="shared" si="11"/>
        <v>0</v>
      </c>
      <c r="AG21" s="17">
        <f t="shared" si="11"/>
        <v>0</v>
      </c>
      <c r="AH21" s="17">
        <f t="shared" si="11"/>
        <v>0</v>
      </c>
      <c r="AI21" s="17">
        <f t="shared" si="11"/>
        <v>0</v>
      </c>
      <c r="AJ21" s="17">
        <f t="shared" si="11"/>
        <v>0</v>
      </c>
      <c r="AK21" s="17">
        <f t="shared" si="11"/>
        <v>0</v>
      </c>
      <c r="AL21" s="17">
        <f t="shared" si="13"/>
        <v>0</v>
      </c>
      <c r="AM21" s="17">
        <f t="shared" si="13"/>
        <v>0</v>
      </c>
      <c r="AN21" s="17">
        <f t="shared" si="13"/>
        <v>0</v>
      </c>
      <c r="AO21" s="17">
        <f t="shared" si="13"/>
        <v>0</v>
      </c>
      <c r="AP21" s="17">
        <f t="shared" si="13"/>
        <v>0</v>
      </c>
      <c r="AQ21" s="17">
        <f t="shared" si="13"/>
        <v>0</v>
      </c>
      <c r="AR21" s="17">
        <f t="shared" si="13"/>
        <v>0</v>
      </c>
      <c r="AS21" s="17">
        <f t="shared" si="13"/>
        <v>0</v>
      </c>
      <c r="AT21" s="17">
        <f t="shared" si="13"/>
        <v>0</v>
      </c>
      <c r="AU21" s="17">
        <f t="shared" si="13"/>
        <v>0</v>
      </c>
      <c r="AV21" s="17">
        <f t="shared" si="13"/>
        <v>0</v>
      </c>
      <c r="AW21" s="17">
        <f t="shared" si="13"/>
        <v>0</v>
      </c>
      <c r="AX21" s="17">
        <f t="shared" si="13"/>
        <v>0</v>
      </c>
      <c r="AY21" s="17">
        <f t="shared" si="13"/>
        <v>0</v>
      </c>
      <c r="AZ21" s="17">
        <f t="shared" si="13"/>
        <v>0</v>
      </c>
      <c r="BA21" s="17">
        <f t="shared" si="13"/>
        <v>0</v>
      </c>
      <c r="BB21" s="17">
        <f t="shared" si="9"/>
        <v>0</v>
      </c>
      <c r="BC21" s="17">
        <f t="shared" si="9"/>
        <v>0</v>
      </c>
      <c r="BD21" s="17">
        <f t="shared" si="9"/>
        <v>0</v>
      </c>
      <c r="BE21" s="17">
        <f t="shared" si="9"/>
        <v>0</v>
      </c>
      <c r="BF21" s="17">
        <f t="shared" si="9"/>
        <v>0</v>
      </c>
      <c r="BG21" s="17">
        <f t="shared" si="9"/>
        <v>0</v>
      </c>
      <c r="BH21" s="17">
        <f t="shared" si="9"/>
        <v>0</v>
      </c>
      <c r="BI21" s="17">
        <f t="shared" si="9"/>
        <v>0</v>
      </c>
      <c r="BJ21" s="17">
        <f t="shared" si="9"/>
        <v>0</v>
      </c>
      <c r="BK21" s="17">
        <f t="shared" si="9"/>
        <v>0</v>
      </c>
      <c r="BL21" s="17">
        <f t="shared" si="9"/>
        <v>0</v>
      </c>
      <c r="BM21" s="18">
        <f t="shared" si="9"/>
        <v>0</v>
      </c>
      <c r="BN21" s="18">
        <f t="shared" si="9"/>
        <v>0</v>
      </c>
      <c r="BO21" s="18">
        <f t="shared" si="9"/>
        <v>0</v>
      </c>
      <c r="BP21" s="18">
        <f t="shared" si="10"/>
        <v>0</v>
      </c>
      <c r="BQ21" s="18">
        <f t="shared" si="10"/>
        <v>0</v>
      </c>
      <c r="BR21" s="18">
        <f t="shared" si="10"/>
        <v>0</v>
      </c>
      <c r="BS21" s="18">
        <f t="shared" si="10"/>
        <v>0</v>
      </c>
      <c r="BT21" s="18">
        <f t="shared" si="10"/>
        <v>0</v>
      </c>
      <c r="BU21" s="18">
        <f t="shared" si="10"/>
        <v>0</v>
      </c>
      <c r="BV21" s="18">
        <f t="shared" si="10"/>
        <v>0</v>
      </c>
      <c r="BW21" s="18">
        <f t="shared" si="10"/>
        <v>0</v>
      </c>
      <c r="BX21" s="18">
        <f t="shared" si="10"/>
        <v>0</v>
      </c>
      <c r="BY21" s="18">
        <f t="shared" si="10"/>
        <v>0</v>
      </c>
      <c r="BZ21" s="18">
        <f t="shared" si="10"/>
        <v>0</v>
      </c>
      <c r="CA21" s="18">
        <f t="shared" si="10"/>
        <v>0</v>
      </c>
      <c r="CB21" s="18">
        <f t="shared" si="10"/>
        <v>0</v>
      </c>
      <c r="CC21" s="18">
        <f t="shared" si="10"/>
        <v>0</v>
      </c>
      <c r="CD21" s="18">
        <f t="shared" si="7"/>
        <v>0</v>
      </c>
      <c r="CE21" s="18">
        <f t="shared" si="7"/>
        <v>0</v>
      </c>
      <c r="CF21" s="18">
        <f t="shared" si="7"/>
        <v>0</v>
      </c>
      <c r="CG21" s="18">
        <f t="shared" si="7"/>
        <v>0</v>
      </c>
      <c r="CH21" s="18">
        <f t="shared" si="7"/>
        <v>0</v>
      </c>
      <c r="CI21" s="18">
        <f t="shared" si="7"/>
        <v>0</v>
      </c>
      <c r="CJ21" s="18">
        <f t="shared" si="7"/>
        <v>0</v>
      </c>
      <c r="CK21" s="18">
        <f t="shared" si="7"/>
        <v>0</v>
      </c>
      <c r="CL21" s="18">
        <f t="shared" si="7"/>
        <v>0</v>
      </c>
      <c r="CM21" s="18">
        <f t="shared" si="7"/>
        <v>0</v>
      </c>
      <c r="CN21" s="18">
        <f t="shared" si="7"/>
        <v>0</v>
      </c>
      <c r="CO21" s="18">
        <f t="shared" si="7"/>
        <v>0</v>
      </c>
      <c r="CP21" s="18">
        <f t="shared" si="7"/>
        <v>0</v>
      </c>
      <c r="CQ21" s="18">
        <f t="shared" si="7"/>
        <v>0</v>
      </c>
      <c r="CR21" s="18">
        <f t="shared" si="7"/>
        <v>0</v>
      </c>
      <c r="CS21" s="1"/>
      <c r="CT21" s="1"/>
      <c r="CU21" s="1"/>
      <c r="CV21" s="1"/>
      <c r="CW21" s="1"/>
      <c r="CX21" s="1"/>
      <c r="CY21" s="1"/>
      <c r="CZ21" s="1"/>
    </row>
    <row r="22" spans="1:104" x14ac:dyDescent="0.2">
      <c r="A22" s="11"/>
      <c r="B22" s="12">
        <v>41275</v>
      </c>
      <c r="C22" s="13"/>
      <c r="E22" s="15">
        <v>5</v>
      </c>
      <c r="F22" s="16"/>
      <c r="G22" s="16"/>
      <c r="H22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22" s="16" t="str">
        <f>IF(Locaux[[#This Row],[Colonne59]]="","",Locaux[[#This Row],[Colonne59]]*(B57+B58))</f>
        <v/>
      </c>
      <c r="J22" s="16">
        <f>IF(Locaux[[#This Row],[Colonne55]]-Locaux[[#This Row],[Colonne57]]&lt;0,"",Locaux[[#This Row],[Colonne55]]-Locaux[[#This Row],[Colonne57]])</f>
        <v>0</v>
      </c>
      <c r="K22" s="16"/>
      <c r="L22" s="17">
        <f t="shared" si="12"/>
        <v>0</v>
      </c>
      <c r="M22" s="17">
        <f t="shared" si="12"/>
        <v>0</v>
      </c>
      <c r="N22" s="17">
        <f t="shared" si="12"/>
        <v>0</v>
      </c>
      <c r="O22" s="17">
        <f t="shared" si="12"/>
        <v>0</v>
      </c>
      <c r="P22" s="17">
        <f t="shared" si="12"/>
        <v>0</v>
      </c>
      <c r="Q22" s="17">
        <f t="shared" si="12"/>
        <v>0</v>
      </c>
      <c r="R22" s="17">
        <f t="shared" si="12"/>
        <v>0</v>
      </c>
      <c r="S22" s="17">
        <f t="shared" si="12"/>
        <v>0</v>
      </c>
      <c r="T22" s="17">
        <f t="shared" si="12"/>
        <v>0</v>
      </c>
      <c r="U22" s="17">
        <f t="shared" si="12"/>
        <v>0</v>
      </c>
      <c r="V22" s="17">
        <f t="shared" si="11"/>
        <v>0</v>
      </c>
      <c r="W22" s="17">
        <f t="shared" si="11"/>
        <v>0</v>
      </c>
      <c r="X22" s="17">
        <f t="shared" si="11"/>
        <v>0</v>
      </c>
      <c r="Y22" s="17">
        <f t="shared" si="11"/>
        <v>0</v>
      </c>
      <c r="Z22" s="17">
        <f t="shared" si="11"/>
        <v>0</v>
      </c>
      <c r="AA22" s="17">
        <f t="shared" si="11"/>
        <v>0</v>
      </c>
      <c r="AB22" s="17">
        <f t="shared" si="11"/>
        <v>0</v>
      </c>
      <c r="AC22" s="17">
        <f t="shared" si="11"/>
        <v>0</v>
      </c>
      <c r="AD22" s="17">
        <f t="shared" si="11"/>
        <v>0</v>
      </c>
      <c r="AE22" s="17">
        <f t="shared" si="11"/>
        <v>0</v>
      </c>
      <c r="AF22" s="17">
        <f t="shared" si="11"/>
        <v>0</v>
      </c>
      <c r="AG22" s="17">
        <f t="shared" si="11"/>
        <v>0</v>
      </c>
      <c r="AH22" s="17">
        <f t="shared" si="11"/>
        <v>0</v>
      </c>
      <c r="AI22" s="17">
        <f t="shared" si="11"/>
        <v>0</v>
      </c>
      <c r="AJ22" s="17">
        <f t="shared" si="11"/>
        <v>0</v>
      </c>
      <c r="AK22" s="17">
        <f t="shared" si="11"/>
        <v>0</v>
      </c>
      <c r="AL22" s="17">
        <f t="shared" si="13"/>
        <v>0</v>
      </c>
      <c r="AM22" s="17">
        <f t="shared" si="13"/>
        <v>0</v>
      </c>
      <c r="AN22" s="17">
        <f t="shared" si="13"/>
        <v>0</v>
      </c>
      <c r="AO22" s="17">
        <f t="shared" si="13"/>
        <v>0</v>
      </c>
      <c r="AP22" s="17">
        <f t="shared" si="13"/>
        <v>0</v>
      </c>
      <c r="AQ22" s="17">
        <f t="shared" si="13"/>
        <v>0</v>
      </c>
      <c r="AR22" s="17">
        <f t="shared" si="13"/>
        <v>0</v>
      </c>
      <c r="AS22" s="17">
        <f t="shared" si="13"/>
        <v>0</v>
      </c>
      <c r="AT22" s="17">
        <f t="shared" si="13"/>
        <v>0</v>
      </c>
      <c r="AU22" s="17">
        <f t="shared" si="13"/>
        <v>0</v>
      </c>
      <c r="AV22" s="17">
        <f t="shared" si="13"/>
        <v>0</v>
      </c>
      <c r="AW22" s="17">
        <f t="shared" si="13"/>
        <v>0</v>
      </c>
      <c r="AX22" s="17">
        <f t="shared" si="13"/>
        <v>0</v>
      </c>
      <c r="AY22" s="17">
        <f t="shared" si="13"/>
        <v>0</v>
      </c>
      <c r="AZ22" s="17">
        <f t="shared" si="13"/>
        <v>0</v>
      </c>
      <c r="BA22" s="17">
        <f t="shared" si="13"/>
        <v>0</v>
      </c>
      <c r="BB22" s="17">
        <f t="shared" si="9"/>
        <v>0</v>
      </c>
      <c r="BC22" s="17">
        <f t="shared" si="9"/>
        <v>0</v>
      </c>
      <c r="BD22" s="17">
        <f t="shared" si="9"/>
        <v>0</v>
      </c>
      <c r="BE22" s="17">
        <f t="shared" si="9"/>
        <v>0</v>
      </c>
      <c r="BF22" s="17">
        <f t="shared" si="9"/>
        <v>0</v>
      </c>
      <c r="BG22" s="17">
        <f t="shared" si="9"/>
        <v>0</v>
      </c>
      <c r="BH22" s="17">
        <f t="shared" si="9"/>
        <v>0</v>
      </c>
      <c r="BI22" s="17">
        <f t="shared" si="9"/>
        <v>0</v>
      </c>
      <c r="BJ22" s="17">
        <f t="shared" si="9"/>
        <v>0</v>
      </c>
      <c r="BK22" s="17">
        <f t="shared" si="9"/>
        <v>0</v>
      </c>
      <c r="BL22" s="17">
        <f t="shared" si="9"/>
        <v>0</v>
      </c>
      <c r="BM22" s="18">
        <f t="shared" si="9"/>
        <v>0</v>
      </c>
      <c r="BN22" s="18">
        <f t="shared" si="9"/>
        <v>0</v>
      </c>
      <c r="BO22" s="18">
        <f t="shared" si="9"/>
        <v>0</v>
      </c>
      <c r="BP22" s="18">
        <f t="shared" si="10"/>
        <v>0</v>
      </c>
      <c r="BQ22" s="18">
        <f t="shared" si="10"/>
        <v>0</v>
      </c>
      <c r="BR22" s="18">
        <f t="shared" si="10"/>
        <v>0</v>
      </c>
      <c r="BS22" s="18">
        <f t="shared" si="10"/>
        <v>0</v>
      </c>
      <c r="BT22" s="18">
        <f t="shared" si="10"/>
        <v>0</v>
      </c>
      <c r="BU22" s="18">
        <f t="shared" si="10"/>
        <v>0</v>
      </c>
      <c r="BV22" s="18">
        <f t="shared" si="10"/>
        <v>0</v>
      </c>
      <c r="BW22" s="18">
        <f t="shared" si="10"/>
        <v>0</v>
      </c>
      <c r="BX22" s="18">
        <f t="shared" si="10"/>
        <v>0</v>
      </c>
      <c r="BY22" s="18">
        <f t="shared" si="10"/>
        <v>0</v>
      </c>
      <c r="BZ22" s="18">
        <f t="shared" si="10"/>
        <v>0</v>
      </c>
      <c r="CA22" s="18">
        <f t="shared" si="10"/>
        <v>0</v>
      </c>
      <c r="CB22" s="18">
        <f t="shared" si="10"/>
        <v>0</v>
      </c>
      <c r="CC22" s="18">
        <f t="shared" si="10"/>
        <v>0</v>
      </c>
      <c r="CD22" s="18">
        <f t="shared" si="7"/>
        <v>0</v>
      </c>
      <c r="CE22" s="18">
        <f t="shared" si="7"/>
        <v>0</v>
      </c>
      <c r="CF22" s="18">
        <f t="shared" si="7"/>
        <v>0</v>
      </c>
      <c r="CG22" s="18">
        <f t="shared" si="7"/>
        <v>0</v>
      </c>
      <c r="CH22" s="18">
        <f t="shared" si="7"/>
        <v>0</v>
      </c>
      <c r="CI22" s="18">
        <f t="shared" si="7"/>
        <v>0</v>
      </c>
      <c r="CJ22" s="18">
        <f t="shared" si="7"/>
        <v>0</v>
      </c>
      <c r="CK22" s="18">
        <f t="shared" si="7"/>
        <v>0</v>
      </c>
      <c r="CL22" s="18">
        <f t="shared" si="7"/>
        <v>0</v>
      </c>
      <c r="CM22" s="18">
        <f t="shared" si="7"/>
        <v>0</v>
      </c>
      <c r="CN22" s="18">
        <f t="shared" si="7"/>
        <v>0</v>
      </c>
      <c r="CO22" s="18">
        <f t="shared" si="7"/>
        <v>0</v>
      </c>
      <c r="CP22" s="18">
        <f t="shared" si="7"/>
        <v>0</v>
      </c>
      <c r="CQ22" s="18">
        <f t="shared" si="7"/>
        <v>0</v>
      </c>
      <c r="CR22" s="18">
        <f t="shared" si="7"/>
        <v>0</v>
      </c>
      <c r="CS22" s="1"/>
      <c r="CT22" s="1"/>
      <c r="CU22" s="1"/>
      <c r="CV22" s="1"/>
      <c r="CW22" s="1"/>
      <c r="CX22" s="1"/>
      <c r="CY22" s="1"/>
      <c r="CZ22" s="1"/>
    </row>
    <row r="23" spans="1:104" x14ac:dyDescent="0.2">
      <c r="A23" s="11"/>
      <c r="B23" s="12">
        <v>41275</v>
      </c>
      <c r="C23" s="13"/>
      <c r="E23" s="15">
        <v>5</v>
      </c>
      <c r="F23" s="16"/>
      <c r="G23" s="16"/>
      <c r="H23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23" s="16" t="str">
        <f>IF(Locaux[[#This Row],[Colonne59]]="","",Locaux[[#This Row],[Colonne59]]*(B58+B59))</f>
        <v/>
      </c>
      <c r="J23" s="16">
        <f>IF(Locaux[[#This Row],[Colonne55]]-Locaux[[#This Row],[Colonne57]]&lt;0,"",Locaux[[#This Row],[Colonne55]]-Locaux[[#This Row],[Colonne57]])</f>
        <v>0</v>
      </c>
      <c r="K23" s="16"/>
      <c r="L23" s="17">
        <f t="shared" si="12"/>
        <v>0</v>
      </c>
      <c r="M23" s="17">
        <f t="shared" si="12"/>
        <v>0</v>
      </c>
      <c r="N23" s="17">
        <f t="shared" si="12"/>
        <v>0</v>
      </c>
      <c r="O23" s="17">
        <f t="shared" si="12"/>
        <v>0</v>
      </c>
      <c r="P23" s="17">
        <f t="shared" si="12"/>
        <v>0</v>
      </c>
      <c r="Q23" s="17">
        <f t="shared" si="12"/>
        <v>0</v>
      </c>
      <c r="R23" s="17">
        <f t="shared" si="12"/>
        <v>0</v>
      </c>
      <c r="S23" s="17">
        <f t="shared" si="12"/>
        <v>0</v>
      </c>
      <c r="T23" s="17">
        <f t="shared" si="12"/>
        <v>0</v>
      </c>
      <c r="U23" s="17">
        <f t="shared" si="12"/>
        <v>0</v>
      </c>
      <c r="V23" s="17">
        <f t="shared" si="11"/>
        <v>0</v>
      </c>
      <c r="W23" s="17">
        <f t="shared" si="11"/>
        <v>0</v>
      </c>
      <c r="X23" s="17">
        <f t="shared" si="11"/>
        <v>0</v>
      </c>
      <c r="Y23" s="17">
        <f t="shared" si="11"/>
        <v>0</v>
      </c>
      <c r="Z23" s="17">
        <f t="shared" si="11"/>
        <v>0</v>
      </c>
      <c r="AA23" s="17">
        <f t="shared" si="11"/>
        <v>0</v>
      </c>
      <c r="AB23" s="17">
        <f t="shared" si="11"/>
        <v>0</v>
      </c>
      <c r="AC23" s="17">
        <f t="shared" si="11"/>
        <v>0</v>
      </c>
      <c r="AD23" s="17">
        <f t="shared" si="11"/>
        <v>0</v>
      </c>
      <c r="AE23" s="17">
        <f t="shared" si="11"/>
        <v>0</v>
      </c>
      <c r="AF23" s="17">
        <f t="shared" si="11"/>
        <v>0</v>
      </c>
      <c r="AG23" s="17">
        <f t="shared" si="11"/>
        <v>0</v>
      </c>
      <c r="AH23" s="17">
        <f t="shared" si="11"/>
        <v>0</v>
      </c>
      <c r="AI23" s="17">
        <f t="shared" si="11"/>
        <v>0</v>
      </c>
      <c r="AJ23" s="17">
        <f t="shared" si="11"/>
        <v>0</v>
      </c>
      <c r="AK23" s="17">
        <f t="shared" si="11"/>
        <v>0</v>
      </c>
      <c r="AL23" s="17">
        <f t="shared" si="13"/>
        <v>0</v>
      </c>
      <c r="AM23" s="17">
        <f t="shared" si="13"/>
        <v>0</v>
      </c>
      <c r="AN23" s="17">
        <f t="shared" si="13"/>
        <v>0</v>
      </c>
      <c r="AO23" s="17">
        <f t="shared" si="13"/>
        <v>0</v>
      </c>
      <c r="AP23" s="17">
        <f t="shared" si="13"/>
        <v>0</v>
      </c>
      <c r="AQ23" s="17">
        <f t="shared" si="13"/>
        <v>0</v>
      </c>
      <c r="AR23" s="17">
        <f t="shared" si="13"/>
        <v>0</v>
      </c>
      <c r="AS23" s="17">
        <f t="shared" si="13"/>
        <v>0</v>
      </c>
      <c r="AT23" s="17">
        <f t="shared" si="13"/>
        <v>0</v>
      </c>
      <c r="AU23" s="17">
        <f t="shared" si="13"/>
        <v>0</v>
      </c>
      <c r="AV23" s="17">
        <f t="shared" si="13"/>
        <v>0</v>
      </c>
      <c r="AW23" s="17">
        <f t="shared" si="13"/>
        <v>0</v>
      </c>
      <c r="AX23" s="17">
        <f t="shared" si="13"/>
        <v>0</v>
      </c>
      <c r="AY23" s="17">
        <f t="shared" si="13"/>
        <v>0</v>
      </c>
      <c r="AZ23" s="17">
        <f t="shared" si="13"/>
        <v>0</v>
      </c>
      <c r="BA23" s="17">
        <f t="shared" si="13"/>
        <v>0</v>
      </c>
      <c r="BB23" s="17">
        <f t="shared" si="9"/>
        <v>0</v>
      </c>
      <c r="BC23" s="17">
        <f t="shared" si="9"/>
        <v>0</v>
      </c>
      <c r="BD23" s="17">
        <f t="shared" si="9"/>
        <v>0</v>
      </c>
      <c r="BE23" s="17">
        <f t="shared" si="9"/>
        <v>0</v>
      </c>
      <c r="BF23" s="17">
        <f t="shared" si="9"/>
        <v>0</v>
      </c>
      <c r="BG23" s="17">
        <f t="shared" si="9"/>
        <v>0</v>
      </c>
      <c r="BH23" s="17">
        <f t="shared" si="9"/>
        <v>0</v>
      </c>
      <c r="BI23" s="17">
        <f t="shared" si="9"/>
        <v>0</v>
      </c>
      <c r="BJ23" s="17">
        <f t="shared" si="9"/>
        <v>0</v>
      </c>
      <c r="BK23" s="17">
        <f t="shared" si="9"/>
        <v>0</v>
      </c>
      <c r="BL23" s="17">
        <f t="shared" si="9"/>
        <v>0</v>
      </c>
      <c r="BM23" s="18">
        <f t="shared" si="9"/>
        <v>0</v>
      </c>
      <c r="BN23" s="18">
        <f t="shared" si="9"/>
        <v>0</v>
      </c>
      <c r="BO23" s="18">
        <f t="shared" si="9"/>
        <v>0</v>
      </c>
      <c r="BP23" s="18">
        <f t="shared" si="10"/>
        <v>0</v>
      </c>
      <c r="BQ23" s="18">
        <f t="shared" si="10"/>
        <v>0</v>
      </c>
      <c r="BR23" s="18">
        <f t="shared" si="10"/>
        <v>0</v>
      </c>
      <c r="BS23" s="18">
        <f t="shared" si="10"/>
        <v>0</v>
      </c>
      <c r="BT23" s="18">
        <f t="shared" si="10"/>
        <v>0</v>
      </c>
      <c r="BU23" s="18">
        <f t="shared" si="10"/>
        <v>0</v>
      </c>
      <c r="BV23" s="18">
        <f t="shared" si="10"/>
        <v>0</v>
      </c>
      <c r="BW23" s="18">
        <f t="shared" si="10"/>
        <v>0</v>
      </c>
      <c r="BX23" s="18">
        <f t="shared" si="10"/>
        <v>0</v>
      </c>
      <c r="BY23" s="18">
        <f t="shared" si="10"/>
        <v>0</v>
      </c>
      <c r="BZ23" s="18">
        <f t="shared" si="10"/>
        <v>0</v>
      </c>
      <c r="CA23" s="18">
        <f t="shared" si="10"/>
        <v>0</v>
      </c>
      <c r="CB23" s="18">
        <f t="shared" si="10"/>
        <v>0</v>
      </c>
      <c r="CC23" s="18">
        <f t="shared" si="10"/>
        <v>0</v>
      </c>
      <c r="CD23" s="18">
        <f t="shared" si="10"/>
        <v>0</v>
      </c>
      <c r="CE23" s="18">
        <f t="shared" si="10"/>
        <v>0</v>
      </c>
      <c r="CF23" s="18">
        <f t="shared" si="10"/>
        <v>0</v>
      </c>
      <c r="CG23" s="18">
        <f t="shared" si="10"/>
        <v>0</v>
      </c>
      <c r="CH23" s="18">
        <f t="shared" si="10"/>
        <v>0</v>
      </c>
      <c r="CI23" s="18">
        <f t="shared" si="10"/>
        <v>0</v>
      </c>
      <c r="CJ23" s="18">
        <f t="shared" si="10"/>
        <v>0</v>
      </c>
      <c r="CK23" s="18">
        <f t="shared" si="10"/>
        <v>0</v>
      </c>
      <c r="CL23" s="18">
        <f t="shared" si="10"/>
        <v>0</v>
      </c>
      <c r="CM23" s="18">
        <f t="shared" si="10"/>
        <v>0</v>
      </c>
      <c r="CN23" s="18">
        <f t="shared" si="10"/>
        <v>0</v>
      </c>
      <c r="CO23" s="18">
        <f t="shared" si="10"/>
        <v>0</v>
      </c>
      <c r="CP23" s="18">
        <f t="shared" si="10"/>
        <v>0</v>
      </c>
      <c r="CQ23" s="18">
        <f t="shared" si="10"/>
        <v>0</v>
      </c>
      <c r="CR23" s="18">
        <f t="shared" si="10"/>
        <v>0</v>
      </c>
      <c r="CS23" s="1"/>
      <c r="CT23" s="1"/>
      <c r="CU23" s="1"/>
      <c r="CV23" s="1"/>
      <c r="CW23" s="1"/>
      <c r="CX23" s="1"/>
      <c r="CY23" s="1"/>
      <c r="CZ23" s="1"/>
    </row>
    <row r="24" spans="1:104" x14ac:dyDescent="0.2">
      <c r="A24" s="11"/>
      <c r="B24" s="12">
        <v>41275</v>
      </c>
      <c r="C24" s="13"/>
      <c r="E24" s="15">
        <v>3</v>
      </c>
      <c r="F24" s="16"/>
      <c r="G24" s="16"/>
      <c r="H24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24" s="16" t="str">
        <f>IF(Locaux[[#This Row],[Colonne59]]="","",Locaux[[#This Row],[Colonne59]]*(B59+B60))</f>
        <v/>
      </c>
      <c r="J24" s="16">
        <f>IF(Locaux[[#This Row],[Colonne55]]-Locaux[[#This Row],[Colonne57]]&lt;0,"",Locaux[[#This Row],[Colonne55]]-Locaux[[#This Row],[Colonne57]])</f>
        <v>0</v>
      </c>
      <c r="K24" s="16"/>
      <c r="L24" s="17">
        <f t="shared" si="12"/>
        <v>0</v>
      </c>
      <c r="M24" s="17">
        <f t="shared" si="12"/>
        <v>0</v>
      </c>
      <c r="N24" s="17">
        <f t="shared" si="12"/>
        <v>0</v>
      </c>
      <c r="O24" s="17">
        <f t="shared" si="12"/>
        <v>0</v>
      </c>
      <c r="P24" s="17">
        <f t="shared" si="12"/>
        <v>0</v>
      </c>
      <c r="Q24" s="17">
        <f t="shared" si="12"/>
        <v>0</v>
      </c>
      <c r="R24" s="17">
        <f t="shared" si="12"/>
        <v>0</v>
      </c>
      <c r="S24" s="17">
        <f t="shared" si="12"/>
        <v>0</v>
      </c>
      <c r="T24" s="17">
        <f t="shared" si="12"/>
        <v>0</v>
      </c>
      <c r="U24" s="17">
        <f t="shared" si="12"/>
        <v>0</v>
      </c>
      <c r="V24" s="17">
        <f t="shared" si="11"/>
        <v>0</v>
      </c>
      <c r="W24" s="17">
        <f t="shared" si="11"/>
        <v>0</v>
      </c>
      <c r="X24" s="17">
        <f t="shared" si="11"/>
        <v>0</v>
      </c>
      <c r="Y24" s="17">
        <f t="shared" si="11"/>
        <v>0</v>
      </c>
      <c r="Z24" s="17">
        <f t="shared" si="11"/>
        <v>0</v>
      </c>
      <c r="AA24" s="17">
        <f t="shared" si="11"/>
        <v>0</v>
      </c>
      <c r="AB24" s="17">
        <f t="shared" si="11"/>
        <v>0</v>
      </c>
      <c r="AC24" s="17">
        <f t="shared" si="11"/>
        <v>0</v>
      </c>
      <c r="AD24" s="17">
        <f t="shared" si="11"/>
        <v>0</v>
      </c>
      <c r="AE24" s="17">
        <f t="shared" si="11"/>
        <v>0</v>
      </c>
      <c r="AF24" s="17">
        <f t="shared" si="11"/>
        <v>0</v>
      </c>
      <c r="AG24" s="17">
        <f t="shared" si="11"/>
        <v>0</v>
      </c>
      <c r="AH24" s="17">
        <f t="shared" si="11"/>
        <v>0</v>
      </c>
      <c r="AI24" s="17">
        <f t="shared" si="11"/>
        <v>0</v>
      </c>
      <c r="AJ24" s="17">
        <f t="shared" si="11"/>
        <v>0</v>
      </c>
      <c r="AK24" s="17">
        <f t="shared" si="11"/>
        <v>0</v>
      </c>
      <c r="AL24" s="17">
        <f t="shared" si="13"/>
        <v>0</v>
      </c>
      <c r="AM24" s="17">
        <f t="shared" si="13"/>
        <v>0</v>
      </c>
      <c r="AN24" s="17">
        <f t="shared" si="13"/>
        <v>0</v>
      </c>
      <c r="AO24" s="17">
        <f t="shared" si="13"/>
        <v>0</v>
      </c>
      <c r="AP24" s="17">
        <f t="shared" si="13"/>
        <v>0</v>
      </c>
      <c r="AQ24" s="17">
        <f t="shared" si="13"/>
        <v>0</v>
      </c>
      <c r="AR24" s="17">
        <f t="shared" si="13"/>
        <v>0</v>
      </c>
      <c r="AS24" s="17">
        <f t="shared" si="13"/>
        <v>0</v>
      </c>
      <c r="AT24" s="17">
        <f t="shared" si="13"/>
        <v>0</v>
      </c>
      <c r="AU24" s="17">
        <f t="shared" si="13"/>
        <v>0</v>
      </c>
      <c r="AV24" s="17">
        <f t="shared" si="13"/>
        <v>0</v>
      </c>
      <c r="AW24" s="17">
        <f t="shared" si="13"/>
        <v>0</v>
      </c>
      <c r="AX24" s="17">
        <f t="shared" si="13"/>
        <v>0</v>
      </c>
      <c r="AY24" s="17">
        <f t="shared" si="13"/>
        <v>0</v>
      </c>
      <c r="AZ24" s="17">
        <f t="shared" si="13"/>
        <v>0</v>
      </c>
      <c r="BA24" s="17">
        <f t="shared" si="13"/>
        <v>0</v>
      </c>
      <c r="BB24" s="17">
        <f t="shared" si="9"/>
        <v>0</v>
      </c>
      <c r="BC24" s="17">
        <f t="shared" si="9"/>
        <v>0</v>
      </c>
      <c r="BD24" s="17">
        <f t="shared" si="9"/>
        <v>0</v>
      </c>
      <c r="BE24" s="17">
        <f t="shared" si="9"/>
        <v>0</v>
      </c>
      <c r="BF24" s="17">
        <f t="shared" si="9"/>
        <v>0</v>
      </c>
      <c r="BG24" s="17">
        <f t="shared" si="9"/>
        <v>0</v>
      </c>
      <c r="BH24" s="17">
        <f t="shared" si="9"/>
        <v>0</v>
      </c>
      <c r="BI24" s="17">
        <f t="shared" si="9"/>
        <v>0</v>
      </c>
      <c r="BJ24" s="17">
        <f t="shared" si="9"/>
        <v>0</v>
      </c>
      <c r="BK24" s="17">
        <f t="shared" si="9"/>
        <v>0</v>
      </c>
      <c r="BL24" s="17">
        <f t="shared" si="9"/>
        <v>0</v>
      </c>
      <c r="BM24" s="18">
        <f t="shared" si="9"/>
        <v>0</v>
      </c>
      <c r="BN24" s="18">
        <f t="shared" si="9"/>
        <v>0</v>
      </c>
      <c r="BO24" s="18">
        <f t="shared" si="9"/>
        <v>0</v>
      </c>
      <c r="BP24" s="18">
        <f t="shared" si="10"/>
        <v>0</v>
      </c>
      <c r="BQ24" s="18">
        <f t="shared" si="10"/>
        <v>0</v>
      </c>
      <c r="BR24" s="18">
        <f t="shared" si="10"/>
        <v>0</v>
      </c>
      <c r="BS24" s="18">
        <f t="shared" si="10"/>
        <v>0</v>
      </c>
      <c r="BT24" s="18">
        <f t="shared" si="10"/>
        <v>0</v>
      </c>
      <c r="BU24" s="18">
        <f t="shared" si="10"/>
        <v>0</v>
      </c>
      <c r="BV24" s="18">
        <f t="shared" si="10"/>
        <v>0</v>
      </c>
      <c r="BW24" s="18">
        <f t="shared" si="10"/>
        <v>0</v>
      </c>
      <c r="BX24" s="18">
        <f t="shared" si="10"/>
        <v>0</v>
      </c>
      <c r="BY24" s="18">
        <f t="shared" si="10"/>
        <v>0</v>
      </c>
      <c r="BZ24" s="18">
        <f t="shared" si="10"/>
        <v>0</v>
      </c>
      <c r="CA24" s="18">
        <f t="shared" si="10"/>
        <v>0</v>
      </c>
      <c r="CB24" s="18">
        <f t="shared" si="10"/>
        <v>0</v>
      </c>
      <c r="CC24" s="18">
        <f t="shared" si="10"/>
        <v>0</v>
      </c>
      <c r="CD24" s="18">
        <f t="shared" si="10"/>
        <v>0</v>
      </c>
      <c r="CE24" s="18">
        <f t="shared" si="10"/>
        <v>0</v>
      </c>
      <c r="CF24" s="18">
        <f t="shared" si="10"/>
        <v>0</v>
      </c>
      <c r="CG24" s="18">
        <f t="shared" si="10"/>
        <v>0</v>
      </c>
      <c r="CH24" s="18">
        <f t="shared" si="10"/>
        <v>0</v>
      </c>
      <c r="CI24" s="18">
        <f t="shared" si="10"/>
        <v>0</v>
      </c>
      <c r="CJ24" s="18">
        <f t="shared" si="10"/>
        <v>0</v>
      </c>
      <c r="CK24" s="18">
        <f t="shared" si="10"/>
        <v>0</v>
      </c>
      <c r="CL24" s="18">
        <f t="shared" si="10"/>
        <v>0</v>
      </c>
      <c r="CM24" s="18">
        <f t="shared" si="10"/>
        <v>0</v>
      </c>
      <c r="CN24" s="18">
        <f t="shared" si="10"/>
        <v>0</v>
      </c>
      <c r="CO24" s="18">
        <f t="shared" si="10"/>
        <v>0</v>
      </c>
      <c r="CP24" s="18">
        <f t="shared" si="10"/>
        <v>0</v>
      </c>
      <c r="CQ24" s="18">
        <f t="shared" si="10"/>
        <v>0</v>
      </c>
      <c r="CR24" s="18">
        <f t="shared" si="10"/>
        <v>0</v>
      </c>
      <c r="CS24" s="1"/>
      <c r="CT24" s="1"/>
      <c r="CU24" s="1"/>
      <c r="CV24" s="1"/>
      <c r="CW24" s="1"/>
      <c r="CX24" s="1"/>
      <c r="CY24" s="1"/>
      <c r="CZ24" s="1"/>
    </row>
    <row r="25" spans="1:104" x14ac:dyDescent="0.2">
      <c r="A25" s="11"/>
      <c r="B25" s="12">
        <v>41275</v>
      </c>
      <c r="C25" s="13"/>
      <c r="E25" s="15">
        <v>3</v>
      </c>
      <c r="F25" s="16"/>
      <c r="G25" s="16"/>
      <c r="H25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25" s="16" t="str">
        <f>IF(Locaux[[#This Row],[Colonne59]]="","",Locaux[[#This Row],[Colonne59]]*(B60+B61))</f>
        <v/>
      </c>
      <c r="J25" s="16">
        <f>IF(Locaux[[#This Row],[Colonne55]]-Locaux[[#This Row],[Colonne57]]&lt;0,"",Locaux[[#This Row],[Colonne55]]-Locaux[[#This Row],[Colonne57]])</f>
        <v>0</v>
      </c>
      <c r="K25" s="16"/>
      <c r="L25" s="17">
        <f t="shared" si="12"/>
        <v>0</v>
      </c>
      <c r="M25" s="17">
        <f t="shared" si="12"/>
        <v>0</v>
      </c>
      <c r="N25" s="17">
        <f t="shared" si="12"/>
        <v>0</v>
      </c>
      <c r="O25" s="17">
        <f t="shared" si="12"/>
        <v>0</v>
      </c>
      <c r="P25" s="17">
        <f t="shared" si="12"/>
        <v>0</v>
      </c>
      <c r="Q25" s="17">
        <f t="shared" si="12"/>
        <v>0</v>
      </c>
      <c r="R25" s="17">
        <f t="shared" si="12"/>
        <v>0</v>
      </c>
      <c r="S25" s="17">
        <f t="shared" si="12"/>
        <v>0</v>
      </c>
      <c r="T25" s="17">
        <f t="shared" si="12"/>
        <v>0</v>
      </c>
      <c r="U25" s="17">
        <f t="shared" si="12"/>
        <v>0</v>
      </c>
      <c r="V25" s="17">
        <f t="shared" si="11"/>
        <v>0</v>
      </c>
      <c r="W25" s="17">
        <f t="shared" si="11"/>
        <v>0</v>
      </c>
      <c r="X25" s="17">
        <f t="shared" si="11"/>
        <v>0</v>
      </c>
      <c r="Y25" s="17">
        <f t="shared" si="11"/>
        <v>0</v>
      </c>
      <c r="Z25" s="17">
        <f t="shared" si="11"/>
        <v>0</v>
      </c>
      <c r="AA25" s="17">
        <f t="shared" si="11"/>
        <v>0</v>
      </c>
      <c r="AB25" s="17">
        <f t="shared" si="11"/>
        <v>0</v>
      </c>
      <c r="AC25" s="17">
        <f t="shared" si="11"/>
        <v>0</v>
      </c>
      <c r="AD25" s="17">
        <f t="shared" si="11"/>
        <v>0</v>
      </c>
      <c r="AE25" s="17">
        <f t="shared" si="11"/>
        <v>0</v>
      </c>
      <c r="AF25" s="17">
        <f t="shared" si="11"/>
        <v>0</v>
      </c>
      <c r="AG25" s="17">
        <f t="shared" si="11"/>
        <v>0</v>
      </c>
      <c r="AH25" s="17">
        <f t="shared" si="11"/>
        <v>0</v>
      </c>
      <c r="AI25" s="17">
        <f t="shared" si="11"/>
        <v>0</v>
      </c>
      <c r="AJ25" s="17">
        <f t="shared" si="11"/>
        <v>0</v>
      </c>
      <c r="AK25" s="17">
        <f t="shared" si="11"/>
        <v>0</v>
      </c>
      <c r="AL25" s="17">
        <f t="shared" si="13"/>
        <v>0</v>
      </c>
      <c r="AM25" s="17">
        <f t="shared" si="13"/>
        <v>0</v>
      </c>
      <c r="AN25" s="17">
        <f t="shared" si="13"/>
        <v>0</v>
      </c>
      <c r="AO25" s="17">
        <f t="shared" si="13"/>
        <v>0</v>
      </c>
      <c r="AP25" s="17">
        <f t="shared" si="13"/>
        <v>0</v>
      </c>
      <c r="AQ25" s="17">
        <f t="shared" si="13"/>
        <v>0</v>
      </c>
      <c r="AR25" s="17">
        <f t="shared" si="13"/>
        <v>0</v>
      </c>
      <c r="AS25" s="17">
        <f t="shared" si="13"/>
        <v>0</v>
      </c>
      <c r="AT25" s="17">
        <f t="shared" si="13"/>
        <v>0</v>
      </c>
      <c r="AU25" s="17">
        <f t="shared" si="13"/>
        <v>0</v>
      </c>
      <c r="AV25" s="17">
        <f t="shared" si="13"/>
        <v>0</v>
      </c>
      <c r="AW25" s="17">
        <f t="shared" si="13"/>
        <v>0</v>
      </c>
      <c r="AX25" s="17">
        <f t="shared" si="13"/>
        <v>0</v>
      </c>
      <c r="AY25" s="17">
        <f t="shared" si="13"/>
        <v>0</v>
      </c>
      <c r="AZ25" s="17">
        <f t="shared" si="13"/>
        <v>0</v>
      </c>
      <c r="BA25" s="17">
        <f t="shared" si="13"/>
        <v>0</v>
      </c>
      <c r="BB25" s="17">
        <f t="shared" si="9"/>
        <v>0</v>
      </c>
      <c r="BC25" s="17">
        <f t="shared" si="9"/>
        <v>0</v>
      </c>
      <c r="BD25" s="17">
        <f t="shared" si="9"/>
        <v>0</v>
      </c>
      <c r="BE25" s="17">
        <f t="shared" si="9"/>
        <v>0</v>
      </c>
      <c r="BF25" s="17">
        <f t="shared" si="9"/>
        <v>0</v>
      </c>
      <c r="BG25" s="17">
        <f t="shared" si="9"/>
        <v>0</v>
      </c>
      <c r="BH25" s="17">
        <f t="shared" si="9"/>
        <v>0</v>
      </c>
      <c r="BI25" s="17">
        <f t="shared" si="9"/>
        <v>0</v>
      </c>
      <c r="BJ25" s="17">
        <f t="shared" si="9"/>
        <v>0</v>
      </c>
      <c r="BK25" s="17">
        <f t="shared" si="9"/>
        <v>0</v>
      </c>
      <c r="BL25" s="17">
        <f t="shared" si="9"/>
        <v>0</v>
      </c>
      <c r="BM25" s="18">
        <f t="shared" si="9"/>
        <v>0</v>
      </c>
      <c r="BN25" s="18">
        <f t="shared" si="9"/>
        <v>0</v>
      </c>
      <c r="BO25" s="18">
        <f t="shared" si="9"/>
        <v>0</v>
      </c>
      <c r="BP25" s="18">
        <f t="shared" si="10"/>
        <v>0</v>
      </c>
      <c r="BQ25" s="18">
        <f t="shared" si="10"/>
        <v>0</v>
      </c>
      <c r="BR25" s="18">
        <f t="shared" si="10"/>
        <v>0</v>
      </c>
      <c r="BS25" s="18">
        <f t="shared" si="10"/>
        <v>0</v>
      </c>
      <c r="BT25" s="18">
        <f t="shared" si="10"/>
        <v>0</v>
      </c>
      <c r="BU25" s="18">
        <f t="shared" si="10"/>
        <v>0</v>
      </c>
      <c r="BV25" s="18">
        <f t="shared" si="10"/>
        <v>0</v>
      </c>
      <c r="BW25" s="18">
        <f t="shared" si="10"/>
        <v>0</v>
      </c>
      <c r="BX25" s="18">
        <f t="shared" si="10"/>
        <v>0</v>
      </c>
      <c r="BY25" s="18">
        <f t="shared" si="10"/>
        <v>0</v>
      </c>
      <c r="BZ25" s="18">
        <f t="shared" si="10"/>
        <v>0</v>
      </c>
      <c r="CA25" s="18">
        <f t="shared" si="10"/>
        <v>0</v>
      </c>
      <c r="CB25" s="18">
        <f t="shared" si="10"/>
        <v>0</v>
      </c>
      <c r="CC25" s="18">
        <f t="shared" si="10"/>
        <v>0</v>
      </c>
      <c r="CD25" s="18">
        <f t="shared" si="10"/>
        <v>0</v>
      </c>
      <c r="CE25" s="18">
        <f t="shared" si="10"/>
        <v>0</v>
      </c>
      <c r="CF25" s="18">
        <f t="shared" si="10"/>
        <v>0</v>
      </c>
      <c r="CG25" s="18">
        <f t="shared" si="10"/>
        <v>0</v>
      </c>
      <c r="CH25" s="18">
        <f t="shared" si="10"/>
        <v>0</v>
      </c>
      <c r="CI25" s="18">
        <f t="shared" si="10"/>
        <v>0</v>
      </c>
      <c r="CJ25" s="18">
        <f t="shared" si="10"/>
        <v>0</v>
      </c>
      <c r="CK25" s="18">
        <f t="shared" si="10"/>
        <v>0</v>
      </c>
      <c r="CL25" s="18">
        <f t="shared" si="10"/>
        <v>0</v>
      </c>
      <c r="CM25" s="18">
        <f t="shared" si="10"/>
        <v>0</v>
      </c>
      <c r="CN25" s="18">
        <f t="shared" si="10"/>
        <v>0</v>
      </c>
      <c r="CO25" s="18">
        <f t="shared" si="10"/>
        <v>0</v>
      </c>
      <c r="CP25" s="18">
        <f t="shared" si="10"/>
        <v>0</v>
      </c>
      <c r="CQ25" s="18">
        <f t="shared" si="10"/>
        <v>0</v>
      </c>
      <c r="CR25" s="18">
        <f t="shared" si="10"/>
        <v>0</v>
      </c>
      <c r="CS25" s="1"/>
      <c r="CT25" s="1"/>
      <c r="CU25" s="1"/>
      <c r="CV25" s="1"/>
      <c r="CW25" s="1"/>
      <c r="CX25" s="1"/>
      <c r="CY25" s="1"/>
      <c r="CZ25" s="1"/>
    </row>
    <row r="26" spans="1:104" x14ac:dyDescent="0.2">
      <c r="A26" s="11"/>
      <c r="B26" s="12">
        <v>41275</v>
      </c>
      <c r="C26" s="13"/>
      <c r="E26" s="15">
        <v>1</v>
      </c>
      <c r="F26" s="16"/>
      <c r="G26" s="16"/>
      <c r="H26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26" s="16" t="str">
        <f>IF(Locaux[[#This Row],[Colonne59]]="","",Locaux[[#This Row],[Colonne59]]*(B61+B62))</f>
        <v/>
      </c>
      <c r="J26" s="16">
        <f>IF(Locaux[[#This Row],[Colonne55]]-Locaux[[#This Row],[Colonne57]]&lt;0,"",Locaux[[#This Row],[Colonne55]]-Locaux[[#This Row],[Colonne57]])</f>
        <v>0</v>
      </c>
      <c r="K26" s="16"/>
      <c r="L26" s="17">
        <f t="shared" si="12"/>
        <v>0</v>
      </c>
      <c r="M26" s="17">
        <f t="shared" si="12"/>
        <v>0</v>
      </c>
      <c r="N26" s="17">
        <f t="shared" si="12"/>
        <v>0</v>
      </c>
      <c r="O26" s="17">
        <f t="shared" si="12"/>
        <v>0</v>
      </c>
      <c r="P26" s="17">
        <f t="shared" si="12"/>
        <v>0</v>
      </c>
      <c r="Q26" s="17">
        <f t="shared" si="12"/>
        <v>0</v>
      </c>
      <c r="R26" s="17">
        <f t="shared" si="12"/>
        <v>0</v>
      </c>
      <c r="S26" s="17">
        <f t="shared" si="12"/>
        <v>0</v>
      </c>
      <c r="T26" s="17">
        <f t="shared" si="12"/>
        <v>0</v>
      </c>
      <c r="U26" s="17">
        <f t="shared" si="12"/>
        <v>0</v>
      </c>
      <c r="V26" s="17">
        <f t="shared" si="11"/>
        <v>0</v>
      </c>
      <c r="W26" s="17">
        <f t="shared" si="11"/>
        <v>0</v>
      </c>
      <c r="X26" s="17">
        <f t="shared" si="11"/>
        <v>0</v>
      </c>
      <c r="Y26" s="17">
        <f t="shared" si="11"/>
        <v>0</v>
      </c>
      <c r="Z26" s="17">
        <f t="shared" si="11"/>
        <v>0</v>
      </c>
      <c r="AA26" s="17">
        <f t="shared" si="11"/>
        <v>0</v>
      </c>
      <c r="AB26" s="17">
        <f t="shared" si="11"/>
        <v>0</v>
      </c>
      <c r="AC26" s="17">
        <f t="shared" si="11"/>
        <v>0</v>
      </c>
      <c r="AD26" s="17">
        <f t="shared" si="11"/>
        <v>0</v>
      </c>
      <c r="AE26" s="17">
        <f t="shared" si="11"/>
        <v>0</v>
      </c>
      <c r="AF26" s="17">
        <f t="shared" si="11"/>
        <v>0</v>
      </c>
      <c r="AG26" s="17">
        <f t="shared" si="11"/>
        <v>0</v>
      </c>
      <c r="AH26" s="17">
        <f t="shared" si="11"/>
        <v>0</v>
      </c>
      <c r="AI26" s="17">
        <f t="shared" si="11"/>
        <v>0</v>
      </c>
      <c r="AJ26" s="17">
        <f t="shared" si="11"/>
        <v>0</v>
      </c>
      <c r="AK26" s="17">
        <f t="shared" si="11"/>
        <v>0</v>
      </c>
      <c r="AL26" s="17">
        <f t="shared" si="13"/>
        <v>0</v>
      </c>
      <c r="AM26" s="17">
        <f t="shared" si="13"/>
        <v>0</v>
      </c>
      <c r="AN26" s="17">
        <f t="shared" si="13"/>
        <v>0</v>
      </c>
      <c r="AO26" s="17">
        <f t="shared" si="13"/>
        <v>0</v>
      </c>
      <c r="AP26" s="17">
        <f t="shared" si="13"/>
        <v>0</v>
      </c>
      <c r="AQ26" s="17">
        <f t="shared" si="13"/>
        <v>0</v>
      </c>
      <c r="AR26" s="17">
        <f t="shared" si="13"/>
        <v>0</v>
      </c>
      <c r="AS26" s="17">
        <f t="shared" si="13"/>
        <v>0</v>
      </c>
      <c r="AT26" s="17">
        <f t="shared" si="13"/>
        <v>0</v>
      </c>
      <c r="AU26" s="17">
        <f t="shared" si="13"/>
        <v>0</v>
      </c>
      <c r="AV26" s="17">
        <f t="shared" si="13"/>
        <v>0</v>
      </c>
      <c r="AW26" s="17">
        <f t="shared" si="13"/>
        <v>0</v>
      </c>
      <c r="AX26" s="17">
        <f t="shared" si="13"/>
        <v>0</v>
      </c>
      <c r="AY26" s="17">
        <f t="shared" si="13"/>
        <v>0</v>
      </c>
      <c r="AZ26" s="17">
        <f t="shared" si="13"/>
        <v>0</v>
      </c>
      <c r="BA26" s="17">
        <f t="shared" si="13"/>
        <v>0</v>
      </c>
      <c r="BB26" s="17">
        <f t="shared" si="9"/>
        <v>0</v>
      </c>
      <c r="BC26" s="17">
        <f t="shared" si="9"/>
        <v>0</v>
      </c>
      <c r="BD26" s="17">
        <f t="shared" si="9"/>
        <v>0</v>
      </c>
      <c r="BE26" s="17">
        <f t="shared" si="9"/>
        <v>0</v>
      </c>
      <c r="BF26" s="17">
        <f t="shared" si="9"/>
        <v>0</v>
      </c>
      <c r="BG26" s="17">
        <f t="shared" si="9"/>
        <v>0</v>
      </c>
      <c r="BH26" s="17">
        <f t="shared" si="9"/>
        <v>0</v>
      </c>
      <c r="BI26" s="17">
        <f t="shared" si="9"/>
        <v>0</v>
      </c>
      <c r="BJ26" s="17">
        <f t="shared" si="9"/>
        <v>0</v>
      </c>
      <c r="BK26" s="17">
        <f t="shared" si="9"/>
        <v>0</v>
      </c>
      <c r="BL26" s="17">
        <f t="shared" si="9"/>
        <v>0</v>
      </c>
      <c r="BM26" s="18">
        <f t="shared" si="9"/>
        <v>0</v>
      </c>
      <c r="BN26" s="18">
        <f t="shared" si="9"/>
        <v>0</v>
      </c>
      <c r="BO26" s="18">
        <f t="shared" si="9"/>
        <v>0</v>
      </c>
      <c r="BP26" s="18">
        <f t="shared" si="10"/>
        <v>0</v>
      </c>
      <c r="BQ26" s="18">
        <f t="shared" si="10"/>
        <v>0</v>
      </c>
      <c r="BR26" s="18">
        <f t="shared" si="10"/>
        <v>0</v>
      </c>
      <c r="BS26" s="18">
        <f t="shared" si="10"/>
        <v>0</v>
      </c>
      <c r="BT26" s="18">
        <f t="shared" si="10"/>
        <v>0</v>
      </c>
      <c r="BU26" s="18">
        <f t="shared" si="10"/>
        <v>0</v>
      </c>
      <c r="BV26" s="18">
        <f t="shared" si="10"/>
        <v>0</v>
      </c>
      <c r="BW26" s="18">
        <f t="shared" si="10"/>
        <v>0</v>
      </c>
      <c r="BX26" s="18">
        <f t="shared" si="10"/>
        <v>0</v>
      </c>
      <c r="BY26" s="18">
        <f t="shared" si="10"/>
        <v>0</v>
      </c>
      <c r="BZ26" s="18">
        <f t="shared" si="10"/>
        <v>0</v>
      </c>
      <c r="CA26" s="18">
        <f t="shared" si="10"/>
        <v>0</v>
      </c>
      <c r="CB26" s="18">
        <f t="shared" si="10"/>
        <v>0</v>
      </c>
      <c r="CC26" s="18">
        <f t="shared" si="10"/>
        <v>0</v>
      </c>
      <c r="CD26" s="18">
        <f t="shared" si="10"/>
        <v>0</v>
      </c>
      <c r="CE26" s="18">
        <f t="shared" si="10"/>
        <v>0</v>
      </c>
      <c r="CF26" s="18">
        <f t="shared" si="10"/>
        <v>0</v>
      </c>
      <c r="CG26" s="18">
        <f t="shared" si="10"/>
        <v>0</v>
      </c>
      <c r="CH26" s="18">
        <f t="shared" si="10"/>
        <v>0</v>
      </c>
      <c r="CI26" s="18">
        <f t="shared" si="10"/>
        <v>0</v>
      </c>
      <c r="CJ26" s="18">
        <f t="shared" si="10"/>
        <v>0</v>
      </c>
      <c r="CK26" s="18">
        <f t="shared" si="10"/>
        <v>0</v>
      </c>
      <c r="CL26" s="18">
        <f t="shared" si="10"/>
        <v>0</v>
      </c>
      <c r="CM26" s="18">
        <f t="shared" si="10"/>
        <v>0</v>
      </c>
      <c r="CN26" s="18">
        <f t="shared" si="10"/>
        <v>0</v>
      </c>
      <c r="CO26" s="18">
        <f t="shared" si="10"/>
        <v>0</v>
      </c>
      <c r="CP26" s="18">
        <f t="shared" si="10"/>
        <v>0</v>
      </c>
      <c r="CQ26" s="18">
        <f t="shared" si="10"/>
        <v>0</v>
      </c>
      <c r="CR26" s="18">
        <f t="shared" si="10"/>
        <v>0</v>
      </c>
      <c r="CS26" s="1"/>
      <c r="CT26" s="1"/>
      <c r="CU26" s="1"/>
      <c r="CV26" s="1"/>
      <c r="CW26" s="1"/>
      <c r="CX26" s="1"/>
      <c r="CY26" s="1"/>
      <c r="CZ26" s="1"/>
    </row>
    <row r="27" spans="1:104" x14ac:dyDescent="0.2">
      <c r="A27" s="11"/>
      <c r="B27" s="12">
        <v>41275</v>
      </c>
      <c r="C27" s="13"/>
      <c r="E27" s="15">
        <v>5</v>
      </c>
      <c r="F27" s="16"/>
      <c r="G27" s="16"/>
      <c r="H27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27" s="16" t="str">
        <f>IF(Locaux[[#This Row],[Colonne59]]="","",Locaux[[#This Row],[Colonne59]]*(B62+B63))</f>
        <v/>
      </c>
      <c r="J27" s="16">
        <f>IF(Locaux[[#This Row],[Colonne55]]-Locaux[[#This Row],[Colonne57]]&lt;0,"",Locaux[[#This Row],[Colonne55]]-Locaux[[#This Row],[Colonne57]])</f>
        <v>0</v>
      </c>
      <c r="K27" s="16"/>
      <c r="L27" s="17">
        <f t="shared" si="12"/>
        <v>0</v>
      </c>
      <c r="M27" s="17">
        <f t="shared" si="12"/>
        <v>0</v>
      </c>
      <c r="N27" s="17">
        <f t="shared" si="12"/>
        <v>0</v>
      </c>
      <c r="O27" s="17">
        <f t="shared" si="12"/>
        <v>0</v>
      </c>
      <c r="P27" s="17">
        <f t="shared" si="12"/>
        <v>0</v>
      </c>
      <c r="Q27" s="17">
        <f t="shared" si="12"/>
        <v>0</v>
      </c>
      <c r="R27" s="17">
        <f t="shared" si="12"/>
        <v>0</v>
      </c>
      <c r="S27" s="17">
        <f t="shared" si="12"/>
        <v>0</v>
      </c>
      <c r="T27" s="17">
        <f t="shared" si="12"/>
        <v>0</v>
      </c>
      <c r="U27" s="17">
        <f t="shared" si="12"/>
        <v>0</v>
      </c>
      <c r="V27" s="17">
        <f t="shared" si="11"/>
        <v>0</v>
      </c>
      <c r="W27" s="17">
        <f t="shared" si="11"/>
        <v>0</v>
      </c>
      <c r="X27" s="17">
        <f t="shared" si="11"/>
        <v>0</v>
      </c>
      <c r="Y27" s="17">
        <f t="shared" si="11"/>
        <v>0</v>
      </c>
      <c r="Z27" s="17">
        <f t="shared" si="11"/>
        <v>0</v>
      </c>
      <c r="AA27" s="17">
        <f t="shared" si="11"/>
        <v>0</v>
      </c>
      <c r="AB27" s="17">
        <f t="shared" si="11"/>
        <v>0</v>
      </c>
      <c r="AC27" s="17">
        <f t="shared" si="11"/>
        <v>0</v>
      </c>
      <c r="AD27" s="17">
        <f t="shared" si="11"/>
        <v>0</v>
      </c>
      <c r="AE27" s="17">
        <f t="shared" si="11"/>
        <v>0</v>
      </c>
      <c r="AF27" s="17">
        <f t="shared" si="11"/>
        <v>0</v>
      </c>
      <c r="AG27" s="17">
        <f t="shared" si="11"/>
        <v>0</v>
      </c>
      <c r="AH27" s="17">
        <f t="shared" si="11"/>
        <v>0</v>
      </c>
      <c r="AI27" s="17">
        <f t="shared" si="11"/>
        <v>0</v>
      </c>
      <c r="AJ27" s="17">
        <f t="shared" si="11"/>
        <v>0</v>
      </c>
      <c r="AK27" s="17">
        <f t="shared" si="11"/>
        <v>0</v>
      </c>
      <c r="AL27" s="17">
        <f t="shared" si="13"/>
        <v>0</v>
      </c>
      <c r="AM27" s="17">
        <f t="shared" si="13"/>
        <v>0</v>
      </c>
      <c r="AN27" s="17">
        <f t="shared" si="13"/>
        <v>0</v>
      </c>
      <c r="AO27" s="17">
        <f t="shared" si="13"/>
        <v>0</v>
      </c>
      <c r="AP27" s="17">
        <f t="shared" si="13"/>
        <v>0</v>
      </c>
      <c r="AQ27" s="17">
        <f t="shared" si="13"/>
        <v>0</v>
      </c>
      <c r="AR27" s="17">
        <f t="shared" si="13"/>
        <v>0</v>
      </c>
      <c r="AS27" s="17">
        <f t="shared" si="13"/>
        <v>0</v>
      </c>
      <c r="AT27" s="17">
        <f t="shared" si="13"/>
        <v>0</v>
      </c>
      <c r="AU27" s="17">
        <f t="shared" si="13"/>
        <v>0</v>
      </c>
      <c r="AV27" s="17">
        <f t="shared" si="13"/>
        <v>0</v>
      </c>
      <c r="AW27" s="17">
        <f t="shared" si="13"/>
        <v>0</v>
      </c>
      <c r="AX27" s="17">
        <f t="shared" si="13"/>
        <v>0</v>
      </c>
      <c r="AY27" s="17">
        <f t="shared" si="13"/>
        <v>0</v>
      </c>
      <c r="AZ27" s="17">
        <f t="shared" si="13"/>
        <v>0</v>
      </c>
      <c r="BA27" s="17">
        <f t="shared" si="13"/>
        <v>0</v>
      </c>
      <c r="BB27" s="17">
        <f t="shared" si="9"/>
        <v>0</v>
      </c>
      <c r="BC27" s="17">
        <f t="shared" si="9"/>
        <v>0</v>
      </c>
      <c r="BD27" s="17">
        <f t="shared" si="9"/>
        <v>0</v>
      </c>
      <c r="BE27" s="17">
        <f t="shared" si="9"/>
        <v>0</v>
      </c>
      <c r="BF27" s="17">
        <f t="shared" si="9"/>
        <v>0</v>
      </c>
      <c r="BG27" s="17">
        <f t="shared" si="9"/>
        <v>0</v>
      </c>
      <c r="BH27" s="17">
        <f t="shared" si="9"/>
        <v>0</v>
      </c>
      <c r="BI27" s="17">
        <f t="shared" si="9"/>
        <v>0</v>
      </c>
      <c r="BJ27" s="17">
        <f t="shared" si="9"/>
        <v>0</v>
      </c>
      <c r="BK27" s="17">
        <f t="shared" si="9"/>
        <v>0</v>
      </c>
      <c r="BL27" s="17">
        <f t="shared" si="9"/>
        <v>0</v>
      </c>
      <c r="BM27" s="18">
        <f t="shared" si="9"/>
        <v>0</v>
      </c>
      <c r="BN27" s="18">
        <f t="shared" si="9"/>
        <v>0</v>
      </c>
      <c r="BO27" s="18">
        <f t="shared" si="9"/>
        <v>0</v>
      </c>
      <c r="BP27" s="18">
        <f t="shared" si="10"/>
        <v>0</v>
      </c>
      <c r="BQ27" s="18">
        <f t="shared" si="10"/>
        <v>0</v>
      </c>
      <c r="BR27" s="18">
        <f t="shared" si="10"/>
        <v>0</v>
      </c>
      <c r="BS27" s="18">
        <f t="shared" si="10"/>
        <v>0</v>
      </c>
      <c r="BT27" s="18">
        <f t="shared" si="10"/>
        <v>0</v>
      </c>
      <c r="BU27" s="18">
        <f t="shared" si="10"/>
        <v>0</v>
      </c>
      <c r="BV27" s="18">
        <f t="shared" si="10"/>
        <v>0</v>
      </c>
      <c r="BW27" s="18">
        <f t="shared" si="10"/>
        <v>0</v>
      </c>
      <c r="BX27" s="18">
        <f t="shared" si="10"/>
        <v>0</v>
      </c>
      <c r="BY27" s="18">
        <f t="shared" si="10"/>
        <v>0</v>
      </c>
      <c r="BZ27" s="18">
        <f t="shared" si="10"/>
        <v>0</v>
      </c>
      <c r="CA27" s="18">
        <f t="shared" si="10"/>
        <v>0</v>
      </c>
      <c r="CB27" s="18">
        <f t="shared" si="10"/>
        <v>0</v>
      </c>
      <c r="CC27" s="18">
        <f t="shared" si="10"/>
        <v>0</v>
      </c>
      <c r="CD27" s="18">
        <f t="shared" si="10"/>
        <v>0</v>
      </c>
      <c r="CE27" s="18">
        <f t="shared" si="10"/>
        <v>0</v>
      </c>
      <c r="CF27" s="18">
        <f t="shared" si="10"/>
        <v>0</v>
      </c>
      <c r="CG27" s="18">
        <f t="shared" si="10"/>
        <v>0</v>
      </c>
      <c r="CH27" s="18">
        <f t="shared" si="10"/>
        <v>0</v>
      </c>
      <c r="CI27" s="18">
        <f t="shared" si="10"/>
        <v>0</v>
      </c>
      <c r="CJ27" s="18">
        <f t="shared" si="10"/>
        <v>0</v>
      </c>
      <c r="CK27" s="18">
        <f t="shared" si="10"/>
        <v>0</v>
      </c>
      <c r="CL27" s="18">
        <f t="shared" si="10"/>
        <v>0</v>
      </c>
      <c r="CM27" s="18">
        <f t="shared" si="10"/>
        <v>0</v>
      </c>
      <c r="CN27" s="18">
        <f t="shared" si="10"/>
        <v>0</v>
      </c>
      <c r="CO27" s="18">
        <f t="shared" si="10"/>
        <v>0</v>
      </c>
      <c r="CP27" s="18">
        <f t="shared" si="10"/>
        <v>0</v>
      </c>
      <c r="CQ27" s="18">
        <f t="shared" ref="CM27:CV30" si="14">IFERROR(AMORLINC($D27,$B27,DATE(YEAR($B27),12,31),0,CQ$2-YEAR($B27),1/$E27,4),0)</f>
        <v>0</v>
      </c>
      <c r="CR27" s="18">
        <f t="shared" si="14"/>
        <v>0</v>
      </c>
      <c r="CS27" s="1"/>
      <c r="CT27" s="1"/>
      <c r="CU27" s="1"/>
      <c r="CV27" s="1"/>
      <c r="CW27" s="1"/>
      <c r="CX27" s="1"/>
      <c r="CY27" s="1"/>
      <c r="CZ27" s="1"/>
    </row>
    <row r="28" spans="1:104" x14ac:dyDescent="0.2">
      <c r="A28" s="11"/>
      <c r="B28" s="12">
        <v>41275</v>
      </c>
      <c r="C28" s="13"/>
      <c r="E28" s="15">
        <v>5</v>
      </c>
      <c r="F28" s="16"/>
      <c r="G28" s="16"/>
      <c r="H28" s="16" t="str">
        <f>IF(IF(Locaux[[#This Row],[Colonne55]]="","",(Locaux[[#This Row],[Colonne58]]-(Locaux[[#This Row],[Montant HT]]*(1+$B$32+$B$33)))-(Locaux[[#This Row],[Colonne58]]-(Locaux[[#This Row],[Montant HT]]*(1+$B$32+$B$33)))*VLOOKUP(Locaux[[#This Row],[Colonne56]],$D$32:$F$61,3,FALSE))&lt;0,"",IF(Locaux[[#This Row],[Colonne55]]="","",(Locaux[[#This Row],[Colonne58]]-(Locaux[[#This Row],[Montant HT]]*(1+$B$32+$B$33)))-(Locaux[[#This Row],[Colonne58]]-(Locaux[[#This Row],[Montant HT]]*(1+$B$32+$B$33)))*VLOOKUP(Locaux[[#This Row],[Colonne56]],$D$32:$F$61,3,FALSE)))</f>
        <v/>
      </c>
      <c r="I28" s="16" t="str">
        <f>IF(Locaux[[#This Row],[Colonne59]]="","",Locaux[[#This Row],[Colonne59]]*(B63+B64))</f>
        <v/>
      </c>
      <c r="J28" s="16">
        <f>IF(Locaux[[#This Row],[Colonne55]]-Locaux[[#This Row],[Colonne57]]&lt;0,"",Locaux[[#This Row],[Colonne55]]-Locaux[[#This Row],[Colonne57]])</f>
        <v>0</v>
      </c>
      <c r="K28" s="16"/>
      <c r="L28" s="17">
        <f t="shared" si="12"/>
        <v>0</v>
      </c>
      <c r="M28" s="17">
        <f t="shared" si="12"/>
        <v>0</v>
      </c>
      <c r="N28" s="17">
        <f t="shared" si="12"/>
        <v>0</v>
      </c>
      <c r="O28" s="17">
        <f t="shared" si="12"/>
        <v>0</v>
      </c>
      <c r="P28" s="17">
        <f t="shared" si="12"/>
        <v>0</v>
      </c>
      <c r="Q28" s="17">
        <f t="shared" si="12"/>
        <v>0</v>
      </c>
      <c r="R28" s="17">
        <f t="shared" si="12"/>
        <v>0</v>
      </c>
      <c r="S28" s="17">
        <f t="shared" si="12"/>
        <v>0</v>
      </c>
      <c r="T28" s="17">
        <f t="shared" si="12"/>
        <v>0</v>
      </c>
      <c r="U28" s="17">
        <f t="shared" si="12"/>
        <v>0</v>
      </c>
      <c r="V28" s="17">
        <f t="shared" si="11"/>
        <v>0</v>
      </c>
      <c r="W28" s="17">
        <f t="shared" si="11"/>
        <v>0</v>
      </c>
      <c r="X28" s="17">
        <f t="shared" si="11"/>
        <v>0</v>
      </c>
      <c r="Y28" s="17">
        <f t="shared" si="11"/>
        <v>0</v>
      </c>
      <c r="Z28" s="17">
        <f t="shared" si="11"/>
        <v>0</v>
      </c>
      <c r="AA28" s="17">
        <f t="shared" si="11"/>
        <v>0</v>
      </c>
      <c r="AB28" s="17">
        <f t="shared" si="11"/>
        <v>0</v>
      </c>
      <c r="AC28" s="17">
        <f t="shared" si="11"/>
        <v>0</v>
      </c>
      <c r="AD28" s="17">
        <f t="shared" si="11"/>
        <v>0</v>
      </c>
      <c r="AE28" s="17">
        <f t="shared" si="11"/>
        <v>0</v>
      </c>
      <c r="AF28" s="17">
        <f t="shared" si="11"/>
        <v>0</v>
      </c>
      <c r="AG28" s="17">
        <f t="shared" si="11"/>
        <v>0</v>
      </c>
      <c r="AH28" s="17">
        <f t="shared" si="11"/>
        <v>0</v>
      </c>
      <c r="AI28" s="17">
        <f t="shared" si="11"/>
        <v>0</v>
      </c>
      <c r="AJ28" s="17">
        <f t="shared" si="11"/>
        <v>0</v>
      </c>
      <c r="AK28" s="17">
        <f t="shared" si="11"/>
        <v>0</v>
      </c>
      <c r="AL28" s="17">
        <f t="shared" si="13"/>
        <v>0</v>
      </c>
      <c r="AM28" s="17">
        <f t="shared" si="13"/>
        <v>0</v>
      </c>
      <c r="AN28" s="17">
        <f t="shared" si="13"/>
        <v>0</v>
      </c>
      <c r="AO28" s="17">
        <f t="shared" si="13"/>
        <v>0</v>
      </c>
      <c r="AP28" s="17">
        <f t="shared" si="13"/>
        <v>0</v>
      </c>
      <c r="AQ28" s="17">
        <f t="shared" si="13"/>
        <v>0</v>
      </c>
      <c r="AR28" s="17">
        <f t="shared" si="13"/>
        <v>0</v>
      </c>
      <c r="AS28" s="17">
        <f t="shared" si="13"/>
        <v>0</v>
      </c>
      <c r="AT28" s="17">
        <f t="shared" si="13"/>
        <v>0</v>
      </c>
      <c r="AU28" s="17">
        <f t="shared" si="13"/>
        <v>0</v>
      </c>
      <c r="AV28" s="17">
        <f t="shared" si="13"/>
        <v>0</v>
      </c>
      <c r="AW28" s="17">
        <f t="shared" si="13"/>
        <v>0</v>
      </c>
      <c r="AX28" s="17">
        <f t="shared" si="13"/>
        <v>0</v>
      </c>
      <c r="AY28" s="17">
        <f t="shared" si="13"/>
        <v>0</v>
      </c>
      <c r="AZ28" s="17">
        <f t="shared" si="13"/>
        <v>0</v>
      </c>
      <c r="BA28" s="17">
        <f t="shared" si="13"/>
        <v>0</v>
      </c>
      <c r="BB28" s="17">
        <f t="shared" si="9"/>
        <v>0</v>
      </c>
      <c r="BC28" s="17">
        <f t="shared" si="9"/>
        <v>0</v>
      </c>
      <c r="BD28" s="17">
        <f t="shared" si="9"/>
        <v>0</v>
      </c>
      <c r="BE28" s="17">
        <f t="shared" si="9"/>
        <v>0</v>
      </c>
      <c r="BF28" s="17">
        <f t="shared" si="9"/>
        <v>0</v>
      </c>
      <c r="BG28" s="17">
        <f t="shared" si="9"/>
        <v>0</v>
      </c>
      <c r="BH28" s="17">
        <f t="shared" si="9"/>
        <v>0</v>
      </c>
      <c r="BI28" s="17">
        <f t="shared" si="9"/>
        <v>0</v>
      </c>
      <c r="BJ28" s="17">
        <f t="shared" si="9"/>
        <v>0</v>
      </c>
      <c r="BK28" s="17">
        <f t="shared" si="9"/>
        <v>0</v>
      </c>
      <c r="BL28" s="17">
        <f t="shared" si="9"/>
        <v>0</v>
      </c>
      <c r="BM28" s="18">
        <f t="shared" si="9"/>
        <v>0</v>
      </c>
      <c r="BN28" s="18">
        <f t="shared" si="9"/>
        <v>0</v>
      </c>
      <c r="BO28" s="18">
        <f t="shared" si="9"/>
        <v>0</v>
      </c>
      <c r="BP28" s="18">
        <f t="shared" ref="BP28:CM30" si="15">IFERROR(AMORLINC($D28,$B28,DATE(YEAR($B28),12,31),0,BP$2-YEAR($B28),1/$E28,4),0)</f>
        <v>0</v>
      </c>
      <c r="BQ28" s="18">
        <f t="shared" si="15"/>
        <v>0</v>
      </c>
      <c r="BR28" s="18">
        <f t="shared" si="15"/>
        <v>0</v>
      </c>
      <c r="BS28" s="18">
        <f t="shared" si="15"/>
        <v>0</v>
      </c>
      <c r="BT28" s="18">
        <f t="shared" si="15"/>
        <v>0</v>
      </c>
      <c r="BU28" s="18">
        <f t="shared" si="15"/>
        <v>0</v>
      </c>
      <c r="BV28" s="18">
        <f t="shared" si="15"/>
        <v>0</v>
      </c>
      <c r="BW28" s="18">
        <f t="shared" si="15"/>
        <v>0</v>
      </c>
      <c r="BX28" s="18">
        <f t="shared" si="15"/>
        <v>0</v>
      </c>
      <c r="BY28" s="18">
        <f t="shared" si="15"/>
        <v>0</v>
      </c>
      <c r="BZ28" s="18">
        <f t="shared" si="15"/>
        <v>0</v>
      </c>
      <c r="CA28" s="18">
        <f t="shared" si="15"/>
        <v>0</v>
      </c>
      <c r="CB28" s="18">
        <f t="shared" si="15"/>
        <v>0</v>
      </c>
      <c r="CC28" s="18">
        <f t="shared" si="15"/>
        <v>0</v>
      </c>
      <c r="CD28" s="18">
        <f t="shared" si="15"/>
        <v>0</v>
      </c>
      <c r="CE28" s="18">
        <f t="shared" si="15"/>
        <v>0</v>
      </c>
      <c r="CF28" s="18">
        <f t="shared" si="15"/>
        <v>0</v>
      </c>
      <c r="CG28" s="18">
        <f t="shared" si="15"/>
        <v>0</v>
      </c>
      <c r="CH28" s="18">
        <f t="shared" si="15"/>
        <v>0</v>
      </c>
      <c r="CI28" s="18">
        <f t="shared" si="15"/>
        <v>0</v>
      </c>
      <c r="CJ28" s="18">
        <f t="shared" si="15"/>
        <v>0</v>
      </c>
      <c r="CK28" s="18">
        <f t="shared" si="15"/>
        <v>0</v>
      </c>
      <c r="CL28" s="18">
        <f t="shared" si="15"/>
        <v>0</v>
      </c>
      <c r="CM28" s="18">
        <f t="shared" si="14"/>
        <v>0</v>
      </c>
      <c r="CN28" s="18">
        <f t="shared" si="14"/>
        <v>0</v>
      </c>
      <c r="CO28" s="18">
        <f t="shared" si="14"/>
        <v>0</v>
      </c>
      <c r="CP28" s="18">
        <f t="shared" si="14"/>
        <v>0</v>
      </c>
      <c r="CQ28" s="18">
        <f t="shared" si="14"/>
        <v>0</v>
      </c>
      <c r="CR28" s="18">
        <f t="shared" si="14"/>
        <v>0</v>
      </c>
      <c r="CS28" s="1"/>
      <c r="CT28" s="1"/>
      <c r="CU28" s="1"/>
      <c r="CV28" s="1"/>
      <c r="CW28" s="1"/>
      <c r="CX28" s="1"/>
      <c r="CY28" s="1"/>
      <c r="CZ28" s="1"/>
    </row>
    <row r="29" spans="1:104" x14ac:dyDescent="0.2">
      <c r="A29" s="19"/>
      <c r="B29" s="20"/>
      <c r="C29" s="20"/>
      <c r="D29" s="21">
        <f>SUBTOTAL(109,Locaux[Montant HT])</f>
        <v>30000</v>
      </c>
      <c r="E29" s="20"/>
      <c r="F29" s="20"/>
      <c r="G29" s="22">
        <f>SUBTOTAL(109,Locaux[Colonne58])</f>
        <v>0</v>
      </c>
      <c r="H29" s="22">
        <f>SUBTOTAL(109,Locaux[Colonne59])</f>
        <v>0</v>
      </c>
      <c r="I29" s="22"/>
      <c r="J29" s="20"/>
      <c r="K29" s="20"/>
      <c r="L29" s="23">
        <f>SUBTOTAL(109,Locaux[2000])</f>
        <v>1994.4444444444443</v>
      </c>
      <c r="M29" s="23">
        <f>SUBTOTAL(109,Locaux[2001])</f>
        <v>2000</v>
      </c>
      <c r="N29" s="23">
        <f>SUBTOTAL(109,Locaux[2002])</f>
        <v>2000</v>
      </c>
      <c r="O29" s="23">
        <f>SUBTOTAL(109,Locaux[2003])</f>
        <v>2000</v>
      </c>
      <c r="P29" s="23">
        <f>SUBTOTAL(109,Locaux[2004])</f>
        <v>2000</v>
      </c>
      <c r="Q29" s="23">
        <f>SUBTOTAL(109,Locaux[2005])</f>
        <v>2000</v>
      </c>
      <c r="R29" s="23">
        <f>SUBTOTAL(109,Locaux[2006])</f>
        <v>2000</v>
      </c>
      <c r="S29" s="23">
        <f>SUBTOTAL(109,Locaux[2007])</f>
        <v>2000</v>
      </c>
      <c r="T29" s="23">
        <f>SUBTOTAL(109,Locaux[2008])</f>
        <v>2000</v>
      </c>
      <c r="U29" s="23">
        <f>SUBTOTAL(109,Locaux[2009])</f>
        <v>2000</v>
      </c>
      <c r="V29" s="23">
        <f>SUBTOTAL(109,Locaux[2010])</f>
        <v>2000</v>
      </c>
      <c r="W29" s="23">
        <f>SUBTOTAL(109,Locaux[2011])</f>
        <v>2000</v>
      </c>
      <c r="X29" s="23">
        <f>SUBTOTAL(109,Locaux[2012])</f>
        <v>2000</v>
      </c>
      <c r="Y29" s="23">
        <f>SUBTOTAL(109,Locaux[2013])</f>
        <v>2000</v>
      </c>
      <c r="Z29" s="23">
        <f>SUBTOTAL(109,Locaux[2014])</f>
        <v>2000</v>
      </c>
      <c r="AA29" s="23">
        <f>SUBTOTAL(109,Locaux[2015])</f>
        <v>5.5555555555547471</v>
      </c>
      <c r="AB29" s="23">
        <f>SUBTOTAL(109,Locaux[2016])</f>
        <v>0</v>
      </c>
      <c r="AC29" s="23">
        <f>SUBTOTAL(109,Locaux[2017])</f>
        <v>0</v>
      </c>
      <c r="AD29" s="23">
        <f>SUBTOTAL(109,Locaux[2018])</f>
        <v>0</v>
      </c>
      <c r="AE29" s="23">
        <f>SUBTOTAL(109,Locaux[2019])</f>
        <v>0</v>
      </c>
      <c r="AF29" s="23">
        <f>SUBTOTAL(109,Locaux[2020])</f>
        <v>0</v>
      </c>
      <c r="AG29" s="23">
        <f>SUBTOTAL(109,Locaux[2021])</f>
        <v>0</v>
      </c>
      <c r="AH29" s="23">
        <f>SUBTOTAL(109,Locaux[2022])</f>
        <v>0</v>
      </c>
      <c r="AI29" s="23">
        <f>SUBTOTAL(109,Locaux[2023])</f>
        <v>0</v>
      </c>
      <c r="AJ29" s="23">
        <f>SUBTOTAL(109,Locaux[2024])</f>
        <v>0</v>
      </c>
      <c r="AK29" s="23">
        <f>SUBTOTAL(109,Locaux[2025])</f>
        <v>0</v>
      </c>
      <c r="AL29" s="23">
        <f>SUBTOTAL(109,Locaux[2026])</f>
        <v>0</v>
      </c>
      <c r="AM29" s="23">
        <f>SUBTOTAL(109,Locaux[2027])</f>
        <v>0</v>
      </c>
      <c r="AN29" s="23">
        <f>SUBTOTAL(109,Locaux[2028])</f>
        <v>0</v>
      </c>
      <c r="AO29" s="23">
        <f>SUBTOTAL(109,Locaux[2029])</f>
        <v>0</v>
      </c>
      <c r="AP29" s="23">
        <f>SUBTOTAL(109,Locaux[2030])</f>
        <v>0</v>
      </c>
      <c r="AQ29" s="23">
        <f>SUBTOTAL(109,Locaux[Colonne1])</f>
        <v>0</v>
      </c>
      <c r="AR29" s="23">
        <f>SUBTOTAL(109,Locaux[Colonne2])</f>
        <v>0</v>
      </c>
      <c r="AS29" s="23">
        <f>SUBTOTAL(109,Locaux[Colonne3])</f>
        <v>0</v>
      </c>
      <c r="AT29" s="23">
        <f>SUBTOTAL(109,Locaux[Colonne4])</f>
        <v>0</v>
      </c>
      <c r="AU29" s="23">
        <f>SUBTOTAL(109,Locaux[Colonne5])</f>
        <v>0</v>
      </c>
      <c r="AV29" s="23">
        <f>SUBTOTAL(109,Locaux[Colonne6])</f>
        <v>0</v>
      </c>
      <c r="AW29" s="23">
        <f>SUBTOTAL(109,Locaux[Colonne7])</f>
        <v>0</v>
      </c>
      <c r="AX29" s="23">
        <f>SUBTOTAL(109,Locaux[Colonne8])</f>
        <v>0</v>
      </c>
      <c r="AY29" s="23">
        <f>SUBTOTAL(109,Locaux[Colonne9])</f>
        <v>0</v>
      </c>
      <c r="AZ29" s="23">
        <f>SUBTOTAL(109,Locaux[Colonne10])</f>
        <v>0</v>
      </c>
      <c r="BA29" s="23">
        <f>SUBTOTAL(109,Locaux[Colonne11])</f>
        <v>0</v>
      </c>
      <c r="BB29" s="23">
        <f>SUBTOTAL(109,Locaux[Colonne12])</f>
        <v>0</v>
      </c>
      <c r="BC29" s="23">
        <f>SUBTOTAL(109,Locaux[Colonne13])</f>
        <v>0</v>
      </c>
      <c r="BD29" s="23">
        <f>SUBTOTAL(109,Locaux[Colonne14])</f>
        <v>0</v>
      </c>
      <c r="BE29" s="23">
        <f>SUBTOTAL(109,Locaux[Colonne15])</f>
        <v>0</v>
      </c>
      <c r="BF29" s="23">
        <f>SUBTOTAL(109,Locaux[Colonne16])</f>
        <v>0</v>
      </c>
      <c r="BG29" s="23">
        <f>SUBTOTAL(109,Locaux[Colonne17])</f>
        <v>0</v>
      </c>
      <c r="BH29" s="23">
        <f>SUBTOTAL(109,Locaux[Colonne18])</f>
        <v>0</v>
      </c>
      <c r="BI29" s="23">
        <f>SUBTOTAL(109,Locaux[Colonne19])</f>
        <v>0</v>
      </c>
      <c r="BJ29" s="23">
        <f>SUBTOTAL(109,Locaux[Colonne20])</f>
        <v>0</v>
      </c>
      <c r="BK29" s="23">
        <f>SUBTOTAL(109,Locaux[Colonne21])</f>
        <v>0</v>
      </c>
      <c r="BL29" s="23">
        <f>SUBTOTAL(109,Locaux[Colonne22])</f>
        <v>0</v>
      </c>
      <c r="BM29" s="23">
        <f>SUBTOTAL(109,Locaux[Colonne23])</f>
        <v>0</v>
      </c>
      <c r="BN29" s="23">
        <f>SUBTOTAL(109,Locaux[Colonne24])</f>
        <v>0</v>
      </c>
      <c r="BO29" s="23">
        <f>SUBTOTAL(109,Locaux[Colonne25])</f>
        <v>0</v>
      </c>
      <c r="BP29" s="23">
        <f>SUBTOTAL(109,Locaux[Colonne26])</f>
        <v>0</v>
      </c>
      <c r="BQ29" s="23">
        <f>SUBTOTAL(109,Locaux[Colonne27])</f>
        <v>0</v>
      </c>
      <c r="BR29" s="23">
        <f>SUBTOTAL(109,Locaux[Colonne28])</f>
        <v>0</v>
      </c>
      <c r="BS29" s="23">
        <f>SUBTOTAL(109,Locaux[Colonne29])</f>
        <v>0</v>
      </c>
      <c r="BT29" s="23">
        <f>SUBTOTAL(109,Locaux[Colonne30])</f>
        <v>0</v>
      </c>
      <c r="BU29" s="23">
        <f>SUBTOTAL(109,Locaux[Colonne31])</f>
        <v>0</v>
      </c>
      <c r="BV29" s="23">
        <f>SUBTOTAL(109,Locaux[Colonne32])</f>
        <v>0</v>
      </c>
      <c r="BW29" s="23">
        <f>SUBTOTAL(109,Locaux[Colonne33])</f>
        <v>0</v>
      </c>
      <c r="BX29" s="23">
        <f>SUBTOTAL(109,Locaux[Colonne34])</f>
        <v>0</v>
      </c>
      <c r="BY29" s="23">
        <f>SUBTOTAL(109,Locaux[Colonne35])</f>
        <v>0</v>
      </c>
      <c r="BZ29" s="23">
        <f>SUBTOTAL(109,Locaux[Colonne36])</f>
        <v>0</v>
      </c>
      <c r="CA29" s="23">
        <f>SUBTOTAL(109,Locaux[Colonne37])</f>
        <v>0</v>
      </c>
      <c r="CB29" s="23">
        <f>SUBTOTAL(109,Locaux[Colonne38])</f>
        <v>0</v>
      </c>
      <c r="CC29" s="23">
        <f>SUBTOTAL(109,Locaux[Colonne39])</f>
        <v>0</v>
      </c>
      <c r="CD29" s="23">
        <f>SUBTOTAL(109,Locaux[Colonne40])</f>
        <v>0</v>
      </c>
      <c r="CE29" s="23">
        <f>SUBTOTAL(109,Locaux[Colonne41])</f>
        <v>0</v>
      </c>
      <c r="CF29" s="23">
        <f>SUBTOTAL(109,Locaux[Colonne42])</f>
        <v>0</v>
      </c>
      <c r="CG29" s="23">
        <f>SUBTOTAL(109,Locaux[Colonne43])</f>
        <v>0</v>
      </c>
      <c r="CH29" s="23">
        <f>SUBTOTAL(109,Locaux[Colonne44])</f>
        <v>0</v>
      </c>
      <c r="CI29" s="23">
        <f>SUBTOTAL(109,Locaux[Colonne45])</f>
        <v>0</v>
      </c>
      <c r="CJ29" s="23">
        <f>SUBTOTAL(109,Locaux[Colonne46])</f>
        <v>0</v>
      </c>
      <c r="CK29" s="23">
        <f>SUBTOTAL(109,Locaux[Colonne47])</f>
        <v>0</v>
      </c>
      <c r="CL29" s="23">
        <f>SUBTOTAL(109,Locaux[Colonne48])</f>
        <v>0</v>
      </c>
      <c r="CM29" s="23">
        <f>SUBTOTAL(109,Locaux[Colonne49])</f>
        <v>0</v>
      </c>
      <c r="CN29" s="23">
        <f>SUBTOTAL(109,Locaux[Colonne50])</f>
        <v>0</v>
      </c>
      <c r="CO29" s="23">
        <f>SUBTOTAL(109,Locaux[Colonne51])</f>
        <v>0</v>
      </c>
      <c r="CP29" s="23">
        <f>SUBTOTAL(109,Locaux[Colonne52])</f>
        <v>0</v>
      </c>
      <c r="CQ29" s="23">
        <f>SUBTOTAL(109,Locaux[Colonne53])</f>
        <v>0</v>
      </c>
      <c r="CR29" s="23">
        <f>SUBTOTAL(109,Locaux[Colonne54])</f>
        <v>0</v>
      </c>
      <c r="CS29" s="1"/>
      <c r="CT29" s="1"/>
      <c r="CU29" s="1"/>
      <c r="CV29" s="1"/>
      <c r="CW29" s="1"/>
      <c r="CX29" s="1"/>
      <c r="CY29" s="1"/>
      <c r="CZ29" s="1"/>
    </row>
    <row r="30" spans="1:104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</row>
    <row r="31" spans="1:104" s="27" customFormat="1" ht="21.75" customHeight="1" x14ac:dyDescent="0.25">
      <c r="A31" s="24" t="s">
        <v>11</v>
      </c>
      <c r="B31" s="9"/>
      <c r="C31" s="9"/>
      <c r="D31" s="25" t="s">
        <v>12</v>
      </c>
      <c r="E31" s="25" t="s">
        <v>13</v>
      </c>
      <c r="F31" s="25" t="s">
        <v>14</v>
      </c>
      <c r="G31" s="26"/>
      <c r="H31" s="26"/>
      <c r="I31" s="26"/>
      <c r="J31" s="26"/>
      <c r="K31" s="26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</row>
    <row r="32" spans="1:104" x14ac:dyDescent="0.2">
      <c r="A32" s="28" t="s">
        <v>15</v>
      </c>
      <c r="B32" s="29">
        <v>7.4999999999999997E-2</v>
      </c>
      <c r="C32" s="2"/>
      <c r="D32" s="30">
        <v>1</v>
      </c>
      <c r="E32" s="29">
        <v>0</v>
      </c>
      <c r="F32" s="29">
        <v>0</v>
      </c>
      <c r="G32" s="31"/>
      <c r="H32" s="31"/>
      <c r="I32" s="31"/>
      <c r="J32" s="31"/>
      <c r="K32" s="3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</row>
    <row r="33" spans="1:104" x14ac:dyDescent="0.2">
      <c r="A33" s="28" t="s">
        <v>16</v>
      </c>
      <c r="B33" s="29">
        <v>0.15</v>
      </c>
      <c r="C33" s="2"/>
      <c r="D33" s="30">
        <v>2</v>
      </c>
      <c r="E33" s="29">
        <v>0</v>
      </c>
      <c r="F33" s="29">
        <v>0</v>
      </c>
      <c r="G33" s="31"/>
      <c r="H33" s="31"/>
      <c r="I33" s="31"/>
      <c r="J33" s="31"/>
      <c r="K33" s="3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</row>
    <row r="34" spans="1:104" x14ac:dyDescent="0.2">
      <c r="A34" s="32"/>
      <c r="B34" s="33"/>
      <c r="C34" s="34"/>
      <c r="D34" s="30">
        <v>3</v>
      </c>
      <c r="E34" s="29">
        <v>0</v>
      </c>
      <c r="F34" s="29">
        <v>0</v>
      </c>
      <c r="G34" s="31"/>
      <c r="H34" s="31"/>
      <c r="I34" s="31"/>
      <c r="J34" s="31"/>
      <c r="K34" s="3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</row>
    <row r="35" spans="1:104" x14ac:dyDescent="0.2">
      <c r="A35" s="1"/>
      <c r="B35" s="1"/>
      <c r="C35" s="2"/>
      <c r="D35" s="30">
        <v>4</v>
      </c>
      <c r="E35" s="29">
        <v>0</v>
      </c>
      <c r="F35" s="29">
        <v>0</v>
      </c>
      <c r="G35" s="31"/>
      <c r="H35" s="31"/>
      <c r="I35" s="31"/>
      <c r="J35" s="31"/>
      <c r="K35" s="3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</row>
    <row r="36" spans="1:104" x14ac:dyDescent="0.2">
      <c r="A36" s="35" t="s">
        <v>17</v>
      </c>
      <c r="B36" s="1"/>
      <c r="C36" s="2"/>
      <c r="D36" s="30">
        <v>5</v>
      </c>
      <c r="E36" s="29">
        <v>0</v>
      </c>
      <c r="F36" s="29">
        <v>0</v>
      </c>
      <c r="G36" s="31"/>
      <c r="H36" s="31"/>
      <c r="I36" s="31"/>
      <c r="J36" s="31"/>
      <c r="K36" s="3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</row>
    <row r="37" spans="1:104" x14ac:dyDescent="0.2">
      <c r="A37" s="36"/>
      <c r="B37" s="37"/>
      <c r="C37" s="2"/>
      <c r="D37" s="30">
        <v>6</v>
      </c>
      <c r="E37" s="29">
        <v>0.02</v>
      </c>
      <c r="F37" s="29">
        <v>0.02</v>
      </c>
      <c r="G37" s="31"/>
      <c r="H37" s="31"/>
      <c r="I37" s="31"/>
      <c r="J37" s="31"/>
      <c r="K37" s="3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</row>
    <row r="38" spans="1:104" x14ac:dyDescent="0.2">
      <c r="A38" s="28" t="s">
        <v>18</v>
      </c>
      <c r="B38" s="29">
        <v>0.19</v>
      </c>
      <c r="C38" s="2"/>
      <c r="D38" s="30">
        <v>7</v>
      </c>
      <c r="E38" s="29">
        <v>0.02</v>
      </c>
      <c r="F38" s="29">
        <v>0.04</v>
      </c>
      <c r="G38" s="31"/>
      <c r="H38" s="31"/>
      <c r="I38" s="31"/>
      <c r="J38" s="31"/>
      <c r="K38" s="3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</row>
    <row r="39" spans="1:104" x14ac:dyDescent="0.2">
      <c r="A39" s="28" t="s">
        <v>19</v>
      </c>
      <c r="B39" s="29">
        <v>0.155</v>
      </c>
      <c r="C39" s="2"/>
      <c r="D39" s="30">
        <v>8</v>
      </c>
      <c r="E39" s="29">
        <v>0.02</v>
      </c>
      <c r="F39" s="29">
        <v>0.06</v>
      </c>
      <c r="G39" s="31"/>
      <c r="H39" s="31"/>
      <c r="I39" s="31"/>
      <c r="J39" s="31"/>
      <c r="K39" s="31"/>
      <c r="L39" s="1"/>
      <c r="M39" s="1"/>
      <c r="N39" s="1"/>
      <c r="O39" s="1"/>
      <c r="P39" s="1"/>
      <c r="Q39" s="1"/>
      <c r="R39" s="1"/>
      <c r="S39" s="1"/>
      <c r="T39" s="1"/>
      <c r="U39" s="32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</row>
    <row r="40" spans="1:104" x14ac:dyDescent="0.2">
      <c r="A40" s="1"/>
      <c r="B40" s="37"/>
      <c r="C40" s="2"/>
      <c r="D40" s="30">
        <v>9</v>
      </c>
      <c r="E40" s="29">
        <v>0.02</v>
      </c>
      <c r="F40" s="29">
        <v>0.08</v>
      </c>
      <c r="G40" s="31"/>
      <c r="H40" s="31"/>
      <c r="I40" s="31"/>
      <c r="J40" s="31"/>
      <c r="K40" s="31"/>
      <c r="L40" s="1"/>
      <c r="M40" s="1"/>
      <c r="N40" s="1"/>
      <c r="O40" s="1"/>
      <c r="P40" s="1"/>
      <c r="Q40" s="1"/>
      <c r="R40" s="1"/>
      <c r="S40" s="1"/>
      <c r="T40" s="1"/>
      <c r="U40" s="32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</row>
    <row r="41" spans="1:104" x14ac:dyDescent="0.2">
      <c r="A41" s="1"/>
      <c r="B41" s="37"/>
      <c r="C41" s="2"/>
      <c r="D41" s="30">
        <v>10</v>
      </c>
      <c r="E41" s="29">
        <v>0.02</v>
      </c>
      <c r="F41" s="29">
        <v>0.1</v>
      </c>
      <c r="G41" s="31"/>
      <c r="H41" s="31"/>
      <c r="I41" s="31"/>
      <c r="J41" s="31"/>
      <c r="K41" s="31"/>
      <c r="L41" s="1"/>
      <c r="M41" s="1"/>
      <c r="N41" s="1"/>
      <c r="O41" s="1"/>
      <c r="P41" s="1"/>
      <c r="Q41" s="1"/>
      <c r="R41" s="1"/>
      <c r="S41" s="1"/>
      <c r="T41" s="1"/>
      <c r="U41" s="32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</row>
    <row r="42" spans="1:104" x14ac:dyDescent="0.2">
      <c r="A42" s="1"/>
      <c r="B42" s="37"/>
      <c r="C42" s="2"/>
      <c r="D42" s="30">
        <v>11</v>
      </c>
      <c r="E42" s="29">
        <v>0.02</v>
      </c>
      <c r="F42" s="29">
        <v>0.12</v>
      </c>
      <c r="G42" s="31"/>
      <c r="H42" s="31"/>
      <c r="I42" s="31"/>
      <c r="J42" s="31"/>
      <c r="K42" s="31"/>
      <c r="L42" s="1"/>
      <c r="M42" s="1"/>
      <c r="N42" s="1"/>
      <c r="O42" s="32"/>
      <c r="P42" s="32"/>
      <c r="Q42" s="32"/>
      <c r="R42" s="32"/>
      <c r="S42" s="32"/>
      <c r="T42" s="32"/>
      <c r="U42" s="32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</row>
    <row r="43" spans="1:104" x14ac:dyDescent="0.2">
      <c r="A43" s="1"/>
      <c r="B43" s="37"/>
      <c r="C43" s="2"/>
      <c r="D43" s="30">
        <v>12</v>
      </c>
      <c r="E43" s="29">
        <v>0.02</v>
      </c>
      <c r="F43" s="29">
        <v>0.14000000000000001</v>
      </c>
      <c r="G43" s="31"/>
      <c r="H43" s="31"/>
      <c r="I43" s="31"/>
      <c r="J43" s="31"/>
      <c r="K43" s="31"/>
      <c r="L43" s="1"/>
      <c r="M43" s="1"/>
      <c r="N43" s="1"/>
      <c r="O43" s="32"/>
      <c r="P43" s="32"/>
      <c r="Q43" s="32"/>
      <c r="R43" s="32"/>
      <c r="S43" s="32"/>
      <c r="T43" s="32"/>
      <c r="U43" s="32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</row>
    <row r="44" spans="1:104" x14ac:dyDescent="0.2">
      <c r="A44" s="1"/>
      <c r="B44" s="37"/>
      <c r="C44" s="2"/>
      <c r="D44" s="30">
        <v>13</v>
      </c>
      <c r="E44" s="29">
        <v>0.02</v>
      </c>
      <c r="F44" s="29">
        <v>0.16</v>
      </c>
      <c r="G44" s="31"/>
      <c r="H44" s="31"/>
      <c r="I44" s="31"/>
      <c r="J44" s="31"/>
      <c r="K44" s="31"/>
      <c r="L44" s="1"/>
      <c r="M44" s="1"/>
      <c r="N44" s="1"/>
      <c r="O44" s="32"/>
      <c r="P44" s="32"/>
      <c r="Q44" s="32"/>
      <c r="R44" s="32"/>
      <c r="S44" s="32"/>
      <c r="T44" s="32"/>
      <c r="U44" s="32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</row>
    <row r="45" spans="1:104" x14ac:dyDescent="0.2">
      <c r="A45" s="1"/>
      <c r="B45" s="37"/>
      <c r="C45" s="2"/>
      <c r="D45" s="30">
        <v>14</v>
      </c>
      <c r="E45" s="29">
        <v>0.02</v>
      </c>
      <c r="F45" s="29">
        <v>0.18</v>
      </c>
      <c r="G45" s="31"/>
      <c r="H45" s="31"/>
      <c r="I45" s="31"/>
      <c r="J45" s="31"/>
      <c r="K45" s="31"/>
      <c r="L45" s="1"/>
      <c r="M45" s="1"/>
      <c r="N45" s="1"/>
      <c r="O45" s="32"/>
      <c r="P45" s="32"/>
      <c r="Q45" s="32"/>
      <c r="R45" s="32"/>
      <c r="S45" s="32"/>
      <c r="T45" s="32"/>
      <c r="U45" s="32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</row>
    <row r="46" spans="1:104" x14ac:dyDescent="0.2">
      <c r="A46" s="1"/>
      <c r="B46" s="2"/>
      <c r="C46" s="2"/>
      <c r="D46" s="30">
        <v>15</v>
      </c>
      <c r="E46" s="29">
        <v>0.02</v>
      </c>
      <c r="F46" s="29">
        <v>0.2</v>
      </c>
      <c r="G46" s="31"/>
      <c r="H46" s="31"/>
      <c r="I46" s="31"/>
      <c r="J46" s="31"/>
      <c r="K46" s="31"/>
      <c r="L46" s="1"/>
      <c r="M46" s="1"/>
      <c r="N46" s="1"/>
      <c r="O46" s="32"/>
      <c r="P46" s="32"/>
      <c r="Q46" s="32"/>
      <c r="R46" s="32"/>
      <c r="S46" s="32"/>
      <c r="T46" s="32"/>
      <c r="U46" s="32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</row>
    <row r="47" spans="1:104" x14ac:dyDescent="0.2">
      <c r="A47" s="1"/>
      <c r="B47" s="2"/>
      <c r="C47" s="2"/>
      <c r="D47" s="30">
        <v>16</v>
      </c>
      <c r="E47" s="29">
        <v>0.02</v>
      </c>
      <c r="F47" s="29">
        <v>0.22</v>
      </c>
      <c r="G47" s="31"/>
      <c r="H47" s="31"/>
      <c r="I47" s="31"/>
      <c r="J47" s="31"/>
      <c r="K47" s="31"/>
      <c r="L47" s="1"/>
      <c r="M47" s="1"/>
      <c r="N47" s="1"/>
      <c r="O47" s="32"/>
      <c r="P47" s="32"/>
      <c r="Q47" s="32"/>
      <c r="R47" s="32"/>
      <c r="S47" s="32"/>
      <c r="T47" s="32"/>
      <c r="U47" s="32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</row>
    <row r="48" spans="1:104" x14ac:dyDescent="0.2">
      <c r="A48" s="1"/>
      <c r="B48" s="2"/>
      <c r="C48" s="2"/>
      <c r="D48" s="30">
        <v>17</v>
      </c>
      <c r="E48" s="29">
        <v>0.02</v>
      </c>
      <c r="F48" s="29">
        <v>0.24</v>
      </c>
      <c r="G48" s="31"/>
      <c r="H48" s="31"/>
      <c r="I48" s="31"/>
      <c r="J48" s="31"/>
      <c r="K48" s="31"/>
      <c r="L48" s="1"/>
      <c r="M48" s="1"/>
      <c r="N48" s="1"/>
      <c r="O48" s="32"/>
      <c r="P48" s="32"/>
      <c r="Q48" s="32"/>
      <c r="R48" s="32"/>
      <c r="S48" s="32"/>
      <c r="T48" s="32"/>
      <c r="U48" s="32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</row>
    <row r="49" spans="1:104" x14ac:dyDescent="0.2">
      <c r="A49" s="1"/>
      <c r="B49" s="2"/>
      <c r="C49" s="2"/>
      <c r="D49" s="30">
        <v>18</v>
      </c>
      <c r="E49" s="29">
        <v>0.04</v>
      </c>
      <c r="F49" s="29">
        <v>0.28000000000000003</v>
      </c>
      <c r="G49" s="31"/>
      <c r="H49" s="31"/>
      <c r="I49" s="31"/>
      <c r="J49" s="31"/>
      <c r="K49" s="31"/>
      <c r="L49" s="1"/>
      <c r="M49" s="1"/>
      <c r="N49" s="1"/>
      <c r="O49" s="32"/>
      <c r="P49" s="32"/>
      <c r="Q49" s="32"/>
      <c r="R49" s="32"/>
      <c r="S49" s="32"/>
      <c r="T49" s="32"/>
      <c r="U49" s="32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</row>
    <row r="50" spans="1:104" x14ac:dyDescent="0.2">
      <c r="A50" s="1"/>
      <c r="B50" s="2"/>
      <c r="C50" s="2"/>
      <c r="D50" s="30">
        <v>19</v>
      </c>
      <c r="E50" s="29">
        <v>0.04</v>
      </c>
      <c r="F50" s="29">
        <v>0.32</v>
      </c>
      <c r="G50" s="31"/>
      <c r="H50" s="31"/>
      <c r="I50" s="31"/>
      <c r="J50" s="31"/>
      <c r="K50" s="31"/>
      <c r="L50" s="1"/>
      <c r="M50" s="1"/>
      <c r="N50" s="1"/>
      <c r="O50" s="32"/>
      <c r="P50" s="32"/>
      <c r="Q50" s="32"/>
      <c r="R50" s="32"/>
      <c r="S50" s="32"/>
      <c r="T50" s="32"/>
      <c r="U50" s="32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</row>
    <row r="51" spans="1:104" x14ac:dyDescent="0.2">
      <c r="A51" s="1"/>
      <c r="B51" s="2"/>
      <c r="C51" s="2"/>
      <c r="D51" s="30">
        <v>20</v>
      </c>
      <c r="E51" s="29">
        <v>0.04</v>
      </c>
      <c r="F51" s="29">
        <v>0.36</v>
      </c>
      <c r="G51" s="31"/>
      <c r="H51" s="31"/>
      <c r="I51" s="31"/>
      <c r="J51" s="31"/>
      <c r="K51" s="31"/>
      <c r="L51" s="1"/>
      <c r="M51" s="1"/>
      <c r="N51" s="1"/>
      <c r="O51" s="32"/>
      <c r="P51" s="32"/>
      <c r="Q51" s="32"/>
      <c r="R51" s="32"/>
      <c r="S51" s="32"/>
      <c r="T51" s="32"/>
      <c r="U51" s="32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</row>
    <row r="52" spans="1:104" x14ac:dyDescent="0.2">
      <c r="A52" s="1"/>
      <c r="B52" s="2"/>
      <c r="C52" s="2"/>
      <c r="D52" s="30">
        <v>21</v>
      </c>
      <c r="E52" s="29">
        <v>0.04</v>
      </c>
      <c r="F52" s="29">
        <v>0.4</v>
      </c>
      <c r="G52" s="31"/>
      <c r="H52" s="31"/>
      <c r="I52" s="31"/>
      <c r="J52" s="31"/>
      <c r="K52" s="31"/>
      <c r="L52" s="1"/>
      <c r="M52" s="1"/>
      <c r="N52" s="1"/>
      <c r="O52" s="32"/>
      <c r="P52" s="32"/>
      <c r="Q52" s="32"/>
      <c r="R52" s="32"/>
      <c r="S52" s="32"/>
      <c r="T52" s="32"/>
      <c r="U52" s="32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</row>
    <row r="53" spans="1:104" x14ac:dyDescent="0.2">
      <c r="A53" s="1"/>
      <c r="B53" s="2"/>
      <c r="C53" s="2"/>
      <c r="D53" s="30">
        <v>22</v>
      </c>
      <c r="E53" s="29">
        <v>0.04</v>
      </c>
      <c r="F53" s="29">
        <v>0.44</v>
      </c>
      <c r="G53" s="31"/>
      <c r="H53" s="31"/>
      <c r="I53" s="31"/>
      <c r="J53" s="31"/>
      <c r="K53" s="31"/>
      <c r="L53" s="1"/>
      <c r="M53" s="1"/>
      <c r="N53" s="1"/>
      <c r="O53" s="32"/>
      <c r="P53" s="32"/>
      <c r="Q53" s="32"/>
      <c r="R53" s="32"/>
      <c r="S53" s="32"/>
      <c r="T53" s="32"/>
      <c r="U53" s="32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</row>
    <row r="54" spans="1:104" x14ac:dyDescent="0.2">
      <c r="A54" s="1"/>
      <c r="B54" s="2"/>
      <c r="C54" s="2"/>
      <c r="D54" s="30">
        <v>23</v>
      </c>
      <c r="E54" s="29">
        <v>0.04</v>
      </c>
      <c r="F54" s="29">
        <v>0.48</v>
      </c>
      <c r="G54" s="31"/>
      <c r="H54" s="31"/>
      <c r="I54" s="31"/>
      <c r="J54" s="31"/>
      <c r="K54" s="31"/>
      <c r="L54" s="1"/>
      <c r="M54" s="1"/>
      <c r="N54" s="1"/>
      <c r="O54" s="32"/>
      <c r="P54" s="32"/>
      <c r="Q54" s="32"/>
      <c r="R54" s="32"/>
      <c r="S54" s="32"/>
      <c r="T54" s="32"/>
      <c r="U54" s="32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</row>
    <row r="55" spans="1:104" x14ac:dyDescent="0.2">
      <c r="A55" s="1"/>
      <c r="B55" s="2"/>
      <c r="C55" s="2"/>
      <c r="D55" s="30">
        <v>24</v>
      </c>
      <c r="E55" s="29">
        <v>0.04</v>
      </c>
      <c r="F55" s="29">
        <v>0.52</v>
      </c>
      <c r="G55" s="31"/>
      <c r="H55" s="31"/>
      <c r="I55" s="31"/>
      <c r="J55" s="31"/>
      <c r="K55" s="31"/>
      <c r="L55" s="1"/>
      <c r="M55" s="1"/>
      <c r="N55" s="1"/>
      <c r="O55" s="32"/>
      <c r="P55" s="32"/>
      <c r="Q55" s="32"/>
      <c r="R55" s="32"/>
      <c r="S55" s="32"/>
      <c r="T55" s="32"/>
      <c r="U55" s="32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</row>
    <row r="56" spans="1:104" x14ac:dyDescent="0.2">
      <c r="A56" s="1"/>
      <c r="B56" s="2"/>
      <c r="C56" s="2"/>
      <c r="D56" s="30">
        <v>25</v>
      </c>
      <c r="E56" s="29">
        <v>0.08</v>
      </c>
      <c r="F56" s="29">
        <v>0.6</v>
      </c>
      <c r="G56" s="31"/>
      <c r="H56" s="31"/>
      <c r="I56" s="31"/>
      <c r="J56" s="31"/>
      <c r="K56" s="31"/>
      <c r="L56" s="1"/>
      <c r="M56" s="1"/>
      <c r="N56" s="1"/>
      <c r="O56" s="32"/>
      <c r="P56" s="32"/>
      <c r="Q56" s="32"/>
      <c r="R56" s="32"/>
      <c r="S56" s="32"/>
      <c r="T56" s="32"/>
      <c r="U56" s="32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</row>
    <row r="57" spans="1:104" x14ac:dyDescent="0.2">
      <c r="A57" s="1"/>
      <c r="B57" s="2"/>
      <c r="C57" s="2"/>
      <c r="D57" s="30">
        <v>26</v>
      </c>
      <c r="E57" s="29">
        <v>0.08</v>
      </c>
      <c r="F57" s="29">
        <v>0.68</v>
      </c>
      <c r="G57" s="31"/>
      <c r="H57" s="31"/>
      <c r="I57" s="31"/>
      <c r="J57" s="31"/>
      <c r="K57" s="31"/>
      <c r="L57" s="1"/>
      <c r="M57" s="1"/>
      <c r="N57" s="1"/>
      <c r="O57" s="32"/>
      <c r="P57" s="32"/>
      <c r="Q57" s="32"/>
      <c r="R57" s="32"/>
      <c r="S57" s="32"/>
      <c r="T57" s="32"/>
      <c r="U57" s="32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</row>
    <row r="58" spans="1:104" x14ac:dyDescent="0.2">
      <c r="A58" s="1"/>
      <c r="B58" s="2"/>
      <c r="C58" s="2"/>
      <c r="D58" s="30">
        <v>27</v>
      </c>
      <c r="E58" s="29">
        <v>0.08</v>
      </c>
      <c r="F58" s="29">
        <v>0.76</v>
      </c>
      <c r="G58" s="31"/>
      <c r="H58" s="31"/>
      <c r="I58" s="31"/>
      <c r="J58" s="31"/>
      <c r="K58" s="31"/>
      <c r="L58" s="1"/>
      <c r="M58" s="1"/>
      <c r="N58" s="1"/>
      <c r="O58" s="32"/>
      <c r="P58" s="32"/>
      <c r="Q58" s="32"/>
      <c r="R58" s="32"/>
      <c r="S58" s="32"/>
      <c r="T58" s="32"/>
      <c r="U58" s="32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</row>
    <row r="59" spans="1:104" x14ac:dyDescent="0.2">
      <c r="A59" s="1"/>
      <c r="B59" s="2"/>
      <c r="C59" s="2"/>
      <c r="D59" s="30">
        <v>28</v>
      </c>
      <c r="E59" s="29">
        <v>0.08</v>
      </c>
      <c r="F59" s="29">
        <v>0.84</v>
      </c>
      <c r="G59" s="31"/>
      <c r="H59" s="31"/>
      <c r="I59" s="31"/>
      <c r="J59" s="31"/>
      <c r="K59" s="31"/>
      <c r="L59" s="1"/>
      <c r="M59" s="1"/>
      <c r="N59" s="1"/>
      <c r="O59" s="32"/>
      <c r="P59" s="32"/>
      <c r="Q59" s="32"/>
      <c r="R59" s="32"/>
      <c r="S59" s="32"/>
      <c r="T59" s="32"/>
      <c r="U59" s="32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</row>
    <row r="60" spans="1:104" x14ac:dyDescent="0.2">
      <c r="A60" s="1"/>
      <c r="B60" s="2"/>
      <c r="C60" s="2"/>
      <c r="D60" s="30">
        <v>29</v>
      </c>
      <c r="E60" s="29">
        <v>0.08</v>
      </c>
      <c r="F60" s="29">
        <v>0.92</v>
      </c>
      <c r="G60" s="31"/>
      <c r="H60" s="31"/>
      <c r="I60" s="31"/>
      <c r="J60" s="31"/>
      <c r="K60" s="31"/>
      <c r="L60" s="1"/>
      <c r="M60" s="1"/>
      <c r="N60" s="1"/>
      <c r="O60" s="32"/>
      <c r="P60" s="32"/>
      <c r="Q60" s="32"/>
      <c r="R60" s="32"/>
      <c r="S60" s="32"/>
      <c r="T60" s="32"/>
      <c r="U60" s="32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</row>
    <row r="61" spans="1:104" x14ac:dyDescent="0.2">
      <c r="A61" s="1"/>
      <c r="B61" s="2"/>
      <c r="C61" s="2"/>
      <c r="D61" s="30">
        <v>30</v>
      </c>
      <c r="E61" s="29">
        <v>0.08</v>
      </c>
      <c r="F61" s="29">
        <v>1</v>
      </c>
      <c r="G61" s="31"/>
      <c r="H61" s="31"/>
      <c r="I61" s="31"/>
      <c r="J61" s="31"/>
      <c r="K61" s="31"/>
      <c r="L61" s="1"/>
      <c r="M61" s="1"/>
      <c r="N61" s="1"/>
      <c r="O61" s="32"/>
      <c r="P61" s="32"/>
      <c r="Q61" s="32"/>
      <c r="R61" s="32"/>
      <c r="S61" s="32"/>
      <c r="T61" s="32"/>
      <c r="U61" s="32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</row>
    <row r="62" spans="1:104" x14ac:dyDescent="0.2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1"/>
      <c r="M62" s="1"/>
      <c r="N62" s="1"/>
      <c r="O62" s="32"/>
      <c r="P62" s="32"/>
      <c r="Q62" s="32"/>
      <c r="R62" s="32"/>
      <c r="S62" s="32"/>
      <c r="T62" s="32"/>
      <c r="U62" s="32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</row>
    <row r="63" spans="1:104" x14ac:dyDescent="0.2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1"/>
      <c r="M63" s="1"/>
      <c r="N63" s="1"/>
      <c r="O63" s="32"/>
      <c r="P63" s="32"/>
      <c r="Q63" s="32"/>
      <c r="R63" s="32"/>
      <c r="S63" s="32"/>
      <c r="T63" s="32"/>
      <c r="U63" s="32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</row>
    <row r="64" spans="1:104" x14ac:dyDescent="0.2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1"/>
      <c r="M64" s="1"/>
      <c r="N64" s="1"/>
      <c r="O64" s="32"/>
      <c r="P64" s="32"/>
      <c r="Q64" s="32"/>
      <c r="R64" s="32"/>
      <c r="S64" s="32"/>
      <c r="T64" s="32"/>
      <c r="U64" s="32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</row>
    <row r="65" spans="1:104" x14ac:dyDescent="0.2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1"/>
      <c r="M65" s="1"/>
      <c r="N65" s="1"/>
      <c r="O65" s="32"/>
      <c r="P65" s="32"/>
      <c r="Q65" s="32"/>
      <c r="R65" s="32"/>
      <c r="S65" s="32"/>
      <c r="T65" s="32"/>
      <c r="U65" s="32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</row>
    <row r="66" spans="1:104" x14ac:dyDescent="0.2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1"/>
      <c r="M66" s="1"/>
      <c r="N66" s="38"/>
      <c r="O66" s="32"/>
      <c r="P66" s="32"/>
      <c r="Q66" s="32"/>
      <c r="R66" s="32"/>
      <c r="S66" s="32"/>
      <c r="T66" s="32"/>
      <c r="U66" s="32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</row>
    <row r="67" spans="1:104" x14ac:dyDescent="0.2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1"/>
      <c r="M67" s="1"/>
      <c r="N67" s="1"/>
      <c r="O67" s="32"/>
      <c r="P67" s="32"/>
      <c r="Q67" s="32"/>
      <c r="R67" s="32"/>
      <c r="S67" s="32"/>
      <c r="T67" s="32"/>
      <c r="U67" s="32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</row>
    <row r="68" spans="1:104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1"/>
      <c r="M68" s="1"/>
      <c r="N68" s="1"/>
      <c r="O68" s="32"/>
      <c r="P68" s="32"/>
      <c r="Q68" s="32"/>
      <c r="R68" s="32"/>
      <c r="S68" s="32"/>
      <c r="T68" s="32"/>
      <c r="U68" s="32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</row>
    <row r="69" spans="1:104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1"/>
      <c r="M69" s="1"/>
      <c r="N69" s="1"/>
      <c r="O69" s="32"/>
      <c r="P69" s="32"/>
      <c r="Q69" s="32"/>
      <c r="R69" s="32"/>
      <c r="S69" s="32"/>
      <c r="T69" s="32"/>
      <c r="U69" s="32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</row>
    <row r="70" spans="1:104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1"/>
      <c r="M70" s="1"/>
      <c r="N70" s="1"/>
      <c r="O70" s="32"/>
      <c r="P70" s="32"/>
      <c r="Q70" s="32"/>
      <c r="R70" s="32"/>
      <c r="S70" s="32"/>
      <c r="T70" s="32"/>
      <c r="U70" s="32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</row>
    <row r="71" spans="1:104" x14ac:dyDescent="0.2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1"/>
      <c r="M71" s="1"/>
      <c r="N71" s="1"/>
      <c r="O71" s="32"/>
      <c r="P71" s="32"/>
      <c r="Q71" s="32"/>
      <c r="R71" s="32"/>
      <c r="S71" s="32"/>
      <c r="T71" s="32"/>
      <c r="U71" s="32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</row>
    <row r="72" spans="1:104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1"/>
      <c r="M72" s="1"/>
      <c r="N72" s="1"/>
      <c r="O72" s="32"/>
      <c r="P72" s="32"/>
      <c r="Q72" s="32"/>
      <c r="R72" s="32"/>
      <c r="S72" s="32"/>
      <c r="T72" s="32"/>
      <c r="U72" s="32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</row>
    <row r="73" spans="1:104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1"/>
      <c r="M73" s="1"/>
      <c r="N73" s="1"/>
      <c r="O73" s="32"/>
      <c r="P73" s="32"/>
      <c r="Q73" s="32"/>
      <c r="R73" s="32"/>
      <c r="S73" s="32"/>
      <c r="T73" s="32"/>
      <c r="U73" s="32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</row>
    <row r="74" spans="1:104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1"/>
      <c r="M74" s="1"/>
      <c r="N74" s="1"/>
      <c r="O74" s="32"/>
      <c r="P74" s="32"/>
      <c r="Q74" s="32"/>
      <c r="R74" s="32"/>
      <c r="S74" s="32"/>
      <c r="T74" s="32"/>
      <c r="U74" s="32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</row>
    <row r="75" spans="1:104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1"/>
      <c r="M75" s="1"/>
      <c r="N75" s="1"/>
      <c r="O75" s="32"/>
      <c r="P75" s="32"/>
      <c r="Q75" s="32"/>
      <c r="R75" s="32"/>
      <c r="S75" s="32"/>
      <c r="T75" s="32"/>
      <c r="U75" s="32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</row>
    <row r="76" spans="1:104" x14ac:dyDescent="0.2">
      <c r="A76" s="1"/>
      <c r="B76" s="2"/>
      <c r="C76" s="2"/>
      <c r="D76" s="34"/>
      <c r="E76" s="34"/>
      <c r="F76" s="34"/>
      <c r="G76" s="34"/>
      <c r="H76" s="34"/>
      <c r="I76" s="34"/>
      <c r="J76" s="34"/>
      <c r="K76" s="34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</row>
    <row r="77" spans="1:104" x14ac:dyDescent="0.2">
      <c r="A77" s="1"/>
      <c r="B77" s="2"/>
      <c r="C77" s="2"/>
      <c r="D77" s="34"/>
      <c r="E77" s="34"/>
      <c r="F77" s="34"/>
      <c r="G77" s="34"/>
      <c r="H77" s="34"/>
      <c r="I77" s="34"/>
      <c r="J77" s="34"/>
      <c r="K77" s="34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</row>
    <row r="78" spans="1:104" x14ac:dyDescent="0.2">
      <c r="A78" s="1"/>
      <c r="B78" s="2"/>
      <c r="C78" s="2"/>
      <c r="D78" s="34"/>
      <c r="E78" s="34"/>
      <c r="F78" s="34"/>
      <c r="G78" s="34"/>
      <c r="H78" s="34"/>
      <c r="I78" s="34"/>
      <c r="J78" s="34"/>
      <c r="K78" s="34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</row>
    <row r="79" spans="1:104" x14ac:dyDescent="0.2">
      <c r="A79" s="3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</row>
    <row r="80" spans="1:104" x14ac:dyDescent="0.2">
      <c r="A80" s="32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</row>
    <row r="81" spans="1:104" x14ac:dyDescent="0.2">
      <c r="A81" s="32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</row>
    <row r="82" spans="1:104" x14ac:dyDescent="0.2">
      <c r="A82" s="32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</row>
    <row r="83" spans="1:104" x14ac:dyDescent="0.2">
      <c r="A83" s="32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</row>
    <row r="84" spans="1:104" x14ac:dyDescent="0.2">
      <c r="A84" s="32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</row>
    <row r="85" spans="1:104" x14ac:dyDescent="0.2">
      <c r="A85" s="32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</row>
    <row r="86" spans="1:104" x14ac:dyDescent="0.2">
      <c r="A86" s="32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</row>
    <row r="87" spans="1:104" x14ac:dyDescent="0.2">
      <c r="A87" s="32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</row>
    <row r="88" spans="1:104" x14ac:dyDescent="0.2">
      <c r="A88" s="32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</row>
    <row r="89" spans="1:104" x14ac:dyDescent="0.2">
      <c r="A89" s="32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</row>
    <row r="90" spans="1:104" x14ac:dyDescent="0.2">
      <c r="A90" s="32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</row>
    <row r="91" spans="1:104" x14ac:dyDescent="0.2">
      <c r="A91" s="32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</row>
    <row r="92" spans="1:104" x14ac:dyDescent="0.2">
      <c r="A92" s="32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</row>
    <row r="93" spans="1:104" x14ac:dyDescent="0.2">
      <c r="A93" s="32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</row>
    <row r="94" spans="1:104" x14ac:dyDescent="0.2">
      <c r="A94" s="32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</row>
    <row r="95" spans="1:104" x14ac:dyDescent="0.2">
      <c r="A95" s="32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</row>
    <row r="96" spans="1:104" x14ac:dyDescent="0.2">
      <c r="A96" s="32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</row>
    <row r="97" spans="1:104" x14ac:dyDescent="0.2">
      <c r="A97" s="32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</row>
    <row r="98" spans="1:104" x14ac:dyDescent="0.2">
      <c r="A98" s="32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</row>
    <row r="99" spans="1:104" x14ac:dyDescent="0.2">
      <c r="A99" s="32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</row>
    <row r="100" spans="1:104" x14ac:dyDescent="0.2">
      <c r="A100" s="32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</row>
    <row r="101" spans="1:104" x14ac:dyDescent="0.2">
      <c r="A101" s="32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</row>
    <row r="102" spans="1:104" x14ac:dyDescent="0.2">
      <c r="A102" s="32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</row>
    <row r="103" spans="1:104" x14ac:dyDescent="0.2">
      <c r="A103" s="32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</row>
    <row r="104" spans="1:104" x14ac:dyDescent="0.2">
      <c r="A104" s="32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</row>
    <row r="105" spans="1:104" x14ac:dyDescent="0.2">
      <c r="A105" s="32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</row>
    <row r="106" spans="1:104" x14ac:dyDescent="0.2">
      <c r="A106" s="32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</row>
    <row r="107" spans="1:104" x14ac:dyDescent="0.2">
      <c r="A107" s="32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</row>
    <row r="108" spans="1:104" x14ac:dyDescent="0.2">
      <c r="A108" s="32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</row>
    <row r="109" spans="1:104" x14ac:dyDescent="0.2">
      <c r="A109" s="32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</row>
    <row r="110" spans="1:104" x14ac:dyDescent="0.2">
      <c r="A110" s="32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</row>
    <row r="111" spans="1:104" x14ac:dyDescent="0.2">
      <c r="A111" s="32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</row>
    <row r="112" spans="1:104" x14ac:dyDescent="0.2">
      <c r="A112" s="32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</row>
    <row r="113" spans="1:104" x14ac:dyDescent="0.2">
      <c r="A113" s="32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</row>
    <row r="114" spans="1:104" x14ac:dyDescent="0.2">
      <c r="A114" s="32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</row>
    <row r="115" spans="1:104" x14ac:dyDescent="0.2">
      <c r="A115" s="32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</row>
    <row r="116" spans="1:104" x14ac:dyDescent="0.2">
      <c r="A116" s="32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</row>
    <row r="117" spans="1:104" x14ac:dyDescent="0.2">
      <c r="A117" s="32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</row>
    <row r="118" spans="1:104" x14ac:dyDescent="0.2">
      <c r="A118" s="32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</row>
    <row r="119" spans="1:104" x14ac:dyDescent="0.2">
      <c r="A119" s="32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</row>
    <row r="120" spans="1:104" x14ac:dyDescent="0.2">
      <c r="A120" s="32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</row>
    <row r="121" spans="1:104" x14ac:dyDescent="0.2">
      <c r="A121" s="32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</row>
    <row r="122" spans="1:104" x14ac:dyDescent="0.2">
      <c r="A122" s="32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</row>
    <row r="123" spans="1:104" x14ac:dyDescent="0.2">
      <c r="A123" s="32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</row>
    <row r="124" spans="1:104" x14ac:dyDescent="0.2">
      <c r="A124" s="32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</row>
    <row r="125" spans="1:104" x14ac:dyDescent="0.2">
      <c r="A125" s="32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</row>
    <row r="126" spans="1:104" x14ac:dyDescent="0.2">
      <c r="A126" s="32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</row>
    <row r="127" spans="1:104" x14ac:dyDescent="0.2">
      <c r="A127" s="32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</row>
    <row r="128" spans="1:104" x14ac:dyDescent="0.2">
      <c r="A128" s="32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</row>
    <row r="129" spans="1:104" x14ac:dyDescent="0.2">
      <c r="A129" s="32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</row>
    <row r="130" spans="1:104" x14ac:dyDescent="0.2">
      <c r="A130" s="32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</row>
    <row r="131" spans="1:104" x14ac:dyDescent="0.2">
      <c r="A131" s="32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</row>
    <row r="132" spans="1:104" x14ac:dyDescent="0.2">
      <c r="A132" s="32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</row>
    <row r="133" spans="1:104" x14ac:dyDescent="0.2">
      <c r="A133" s="32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</row>
    <row r="134" spans="1:104" x14ac:dyDescent="0.2">
      <c r="A134" s="32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</row>
    <row r="135" spans="1:104" x14ac:dyDescent="0.2">
      <c r="A135" s="32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</row>
    <row r="136" spans="1:104" x14ac:dyDescent="0.2">
      <c r="A136" s="32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</row>
    <row r="137" spans="1:104" x14ac:dyDescent="0.2">
      <c r="A137" s="32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</row>
    <row r="138" spans="1:104" x14ac:dyDescent="0.2">
      <c r="A138" s="32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</row>
    <row r="139" spans="1:104" x14ac:dyDescent="0.2">
      <c r="A139" s="32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</row>
    <row r="140" spans="1:104" x14ac:dyDescent="0.2">
      <c r="A140" s="32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</row>
    <row r="141" spans="1:104" x14ac:dyDescent="0.2">
      <c r="A141" s="32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</row>
    <row r="142" spans="1:104" x14ac:dyDescent="0.2">
      <c r="A142" s="32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</row>
    <row r="143" spans="1:104" x14ac:dyDescent="0.2">
      <c r="A143" s="32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</row>
    <row r="144" spans="1:104" x14ac:dyDescent="0.2">
      <c r="A144" s="32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</row>
    <row r="145" spans="1:104" x14ac:dyDescent="0.2">
      <c r="A145" s="32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</row>
    <row r="146" spans="1:104" x14ac:dyDescent="0.2">
      <c r="A146" s="32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</row>
    <row r="147" spans="1:104" x14ac:dyDescent="0.2">
      <c r="A147" s="32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</row>
    <row r="148" spans="1:104" x14ac:dyDescent="0.2">
      <c r="A148" s="32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</row>
    <row r="149" spans="1:104" x14ac:dyDescent="0.2">
      <c r="A149" s="32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</row>
    <row r="150" spans="1:104" x14ac:dyDescent="0.2">
      <c r="A150" s="32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</row>
    <row r="151" spans="1:104" x14ac:dyDescent="0.2">
      <c r="A151" s="32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</row>
    <row r="152" spans="1:104" x14ac:dyDescent="0.2">
      <c r="A152" s="32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</row>
    <row r="153" spans="1:104" x14ac:dyDescent="0.2">
      <c r="A153" s="32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</row>
    <row r="154" spans="1:104" x14ac:dyDescent="0.2">
      <c r="A154" s="32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</row>
    <row r="155" spans="1:104" x14ac:dyDescent="0.2">
      <c r="A155" s="32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</row>
    <row r="156" spans="1:104" x14ac:dyDescent="0.2">
      <c r="A156" s="32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</row>
    <row r="157" spans="1:104" x14ac:dyDescent="0.2">
      <c r="A157" s="32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2"/>
      <c r="M157" s="32"/>
      <c r="N157" s="32"/>
      <c r="O157" s="32"/>
      <c r="P157" s="32"/>
      <c r="Q157" s="32"/>
      <c r="R157" s="32"/>
      <c r="S157" s="32"/>
      <c r="T157" s="32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</row>
    <row r="158" spans="1:104" x14ac:dyDescent="0.2">
      <c r="A158" s="32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2"/>
      <c r="M158" s="32"/>
      <c r="N158" s="32"/>
      <c r="O158" s="32"/>
      <c r="P158" s="32"/>
      <c r="Q158" s="32"/>
      <c r="R158" s="32"/>
      <c r="S158" s="32"/>
      <c r="T158" s="32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</row>
    <row r="159" spans="1:104" x14ac:dyDescent="0.2">
      <c r="A159" s="32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2"/>
      <c r="M159" s="32"/>
      <c r="N159" s="32"/>
      <c r="O159" s="32"/>
      <c r="P159" s="32"/>
      <c r="Q159" s="32"/>
      <c r="R159" s="32"/>
      <c r="S159" s="32"/>
      <c r="T159" s="32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</row>
    <row r="160" spans="1:104" x14ac:dyDescent="0.2">
      <c r="A160" s="32"/>
      <c r="B160" s="34"/>
      <c r="C160" s="34"/>
      <c r="D160" s="2"/>
      <c r="E160" s="2"/>
      <c r="F160" s="2"/>
      <c r="G160" s="2"/>
      <c r="H160" s="2"/>
      <c r="I160" s="2"/>
      <c r="J160" s="2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</row>
    <row r="161" spans="1:104" x14ac:dyDescent="0.2">
      <c r="A161" s="32"/>
      <c r="B161" s="34"/>
      <c r="C161" s="34"/>
      <c r="D161" s="2"/>
      <c r="E161" s="2"/>
      <c r="F161" s="2"/>
      <c r="G161" s="2"/>
      <c r="H161" s="2"/>
      <c r="I161" s="2"/>
      <c r="J161" s="2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</row>
    <row r="162" spans="1:104" x14ac:dyDescent="0.2">
      <c r="A162" s="32"/>
      <c r="B162" s="34"/>
      <c r="C162" s="34"/>
      <c r="D162" s="2"/>
      <c r="E162" s="2"/>
      <c r="F162" s="2"/>
      <c r="G162" s="2"/>
      <c r="H162" s="2"/>
      <c r="I162" s="2"/>
      <c r="J162" s="2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</row>
    <row r="163" spans="1:104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</row>
    <row r="164" spans="1:104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</row>
    <row r="165" spans="1:104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</row>
    <row r="166" spans="1:104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</row>
    <row r="167" spans="1:104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</row>
    <row r="168" spans="1:104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</row>
    <row r="169" spans="1:104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</row>
    <row r="170" spans="1:104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</row>
    <row r="171" spans="1:104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</row>
    <row r="172" spans="1:104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</row>
    <row r="173" spans="1:104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</row>
    <row r="174" spans="1:104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</row>
    <row r="175" spans="1:104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</row>
    <row r="176" spans="1:104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</row>
    <row r="177" spans="1:104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</row>
    <row r="178" spans="1:104" x14ac:dyDescent="0.2"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</row>
    <row r="179" spans="1:104" x14ac:dyDescent="0.2"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</row>
    <row r="180" spans="1:104" x14ac:dyDescent="0.2"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</row>
    <row r="181" spans="1:104" x14ac:dyDescent="0.2"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</row>
    <row r="182" spans="1:104" x14ac:dyDescent="0.2"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</row>
    <row r="183" spans="1:104" x14ac:dyDescent="0.2"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</row>
    <row r="184" spans="1:104" x14ac:dyDescent="0.2"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</row>
    <row r="185" spans="1:104" x14ac:dyDescent="0.2"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</row>
    <row r="186" spans="1:104" x14ac:dyDescent="0.2"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</row>
    <row r="187" spans="1:104" x14ac:dyDescent="0.2"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</row>
    <row r="188" spans="1:104" x14ac:dyDescent="0.2"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</row>
    <row r="189" spans="1:104" x14ac:dyDescent="0.2"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</row>
    <row r="190" spans="1:104" x14ac:dyDescent="0.2"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</row>
    <row r="191" spans="1:104" x14ac:dyDescent="0.2"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</row>
    <row r="192" spans="1:104" x14ac:dyDescent="0.2"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</row>
    <row r="193" spans="43:104" x14ac:dyDescent="0.2"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</row>
    <row r="194" spans="43:104" x14ac:dyDescent="0.2"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</row>
    <row r="195" spans="43:104" x14ac:dyDescent="0.2"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</row>
    <row r="196" spans="43:104" x14ac:dyDescent="0.2"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</row>
    <row r="197" spans="43:104" x14ac:dyDescent="0.2"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</row>
    <row r="198" spans="43:104" x14ac:dyDescent="0.2"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</row>
    <row r="199" spans="43:104" x14ac:dyDescent="0.2"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</row>
    <row r="200" spans="43:104" x14ac:dyDescent="0.2"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</row>
    <row r="201" spans="43:104" x14ac:dyDescent="0.2"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</row>
    <row r="202" spans="43:104" x14ac:dyDescent="0.2"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</row>
    <row r="203" spans="43:104" x14ac:dyDescent="0.2"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</row>
    <row r="204" spans="43:104" x14ac:dyDescent="0.2"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</row>
    <row r="205" spans="43:104" x14ac:dyDescent="0.2"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</row>
    <row r="206" spans="43:104" x14ac:dyDescent="0.2"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</row>
    <row r="207" spans="43:104" x14ac:dyDescent="0.2"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</row>
    <row r="208" spans="43:104" x14ac:dyDescent="0.2"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</row>
    <row r="209" spans="43:104" x14ac:dyDescent="0.2"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</row>
    <row r="210" spans="43:104" x14ac:dyDescent="0.2"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</row>
    <row r="211" spans="43:104" x14ac:dyDescent="0.2"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</row>
    <row r="212" spans="43:104" x14ac:dyDescent="0.2"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</row>
    <row r="213" spans="43:104" x14ac:dyDescent="0.2"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</row>
    <row r="214" spans="43:104" x14ac:dyDescent="0.2"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</row>
  </sheetData>
  <mergeCells count="1">
    <mergeCell ref="A36:A37"/>
  </mergeCell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Gestion des immeubles</vt:lpstr>
      <vt:lpstr>Annee</vt:lpstr>
      <vt:lpstr>Prix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dcterms:created xsi:type="dcterms:W3CDTF">2012-07-21T18:27:09Z</dcterms:created>
  <dcterms:modified xsi:type="dcterms:W3CDTF">2012-07-21T18:27:39Z</dcterms:modified>
</cp:coreProperties>
</file>