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75" windowWidth="19290" windowHeight="10890" tabRatio="699" activeTab="1"/>
  </bookViews>
  <sheets>
    <sheet name="caisse du jour et tiroir" sheetId="1" r:id="rId1"/>
    <sheet name="Livre de caisse et coffre" sheetId="2" r:id="rId2"/>
    <sheet name="recette depenses" sheetId="3" r:id="rId3"/>
    <sheet name="cumul" sheetId="5" r:id="rId4"/>
  </sheets>
  <externalReferences>
    <externalReference r:id="rId5"/>
  </externalReferences>
  <definedNames>
    <definedName name="transition">[1]!tansition[#Data]</definedName>
    <definedName name="_xlnm.Print_Area" localSheetId="0">'caisse du jour et tiroir'!$A$1:$R$31</definedName>
    <definedName name="_xlnm.Print_Area" localSheetId="1">'Livre de caisse et coffre'!$A$1:$K$39</definedName>
  </definedNames>
  <calcPr calcId="124519"/>
</workbook>
</file>

<file path=xl/calcChain.xml><?xml version="1.0" encoding="utf-8"?>
<calcChain xmlns="http://schemas.openxmlformats.org/spreadsheetml/2006/main">
  <c r="AF19" i="5"/>
  <c r="AF18"/>
  <c r="AF17"/>
  <c r="AF16"/>
  <c r="AF15"/>
  <c r="AF14"/>
  <c r="AF13"/>
  <c r="AF12"/>
  <c r="AF11"/>
  <c r="AF10"/>
  <c r="AF9"/>
  <c r="AF8"/>
  <c r="AF7"/>
  <c r="AF6"/>
  <c r="AF5"/>
  <c r="A1" i="2" l="1"/>
  <c r="A33" i="3"/>
  <c r="G32"/>
  <c r="B3"/>
  <c r="I2" i="1" l="1"/>
  <c r="E34" i="3"/>
  <c r="H27"/>
  <c r="E27"/>
  <c r="B27"/>
  <c r="H21"/>
  <c r="E21"/>
  <c r="B21"/>
  <c r="H15"/>
  <c r="E15"/>
  <c r="B15"/>
  <c r="E3"/>
  <c r="H9"/>
  <c r="B9"/>
  <c r="H3"/>
  <c r="E9"/>
  <c r="E7"/>
  <c r="E13" s="1"/>
  <c r="E19" s="1"/>
  <c r="E25" s="1"/>
  <c r="I21" i="2"/>
  <c r="C36"/>
  <c r="I15"/>
  <c r="H1"/>
  <c r="N10" i="1"/>
  <c r="N19"/>
  <c r="G7"/>
  <c r="G8"/>
  <c r="G9"/>
  <c r="G10"/>
  <c r="G15"/>
  <c r="G11"/>
  <c r="G12"/>
  <c r="G13"/>
  <c r="G14"/>
  <c r="G16"/>
  <c r="G17"/>
  <c r="N11"/>
  <c r="N12"/>
  <c r="N13"/>
  <c r="N14"/>
  <c r="N15"/>
  <c r="N16"/>
  <c r="N17"/>
  <c r="N18"/>
  <c r="N8"/>
  <c r="N9"/>
  <c r="K10"/>
  <c r="K11"/>
  <c r="K12"/>
  <c r="K13"/>
  <c r="K14"/>
  <c r="K15"/>
  <c r="K16"/>
  <c r="K17"/>
  <c r="K18"/>
  <c r="K19"/>
  <c r="K9"/>
  <c r="K8"/>
  <c r="R12"/>
  <c r="R13"/>
  <c r="R14"/>
  <c r="R17"/>
  <c r="R7"/>
  <c r="R8"/>
  <c r="R9"/>
  <c r="R10"/>
  <c r="R11"/>
  <c r="R15"/>
  <c r="R16"/>
  <c r="R18"/>
  <c r="P2"/>
  <c r="R19"/>
  <c r="B19"/>
  <c r="B7" i="3" l="1"/>
  <c r="B13" s="1"/>
  <c r="B19" s="1"/>
  <c r="B25" s="1"/>
  <c r="H7"/>
  <c r="H13" s="1"/>
  <c r="H19" s="1"/>
  <c r="H25" s="1"/>
  <c r="E32" s="1"/>
  <c r="H1"/>
  <c r="C37" i="2"/>
  <c r="H29"/>
  <c r="R20" i="1"/>
  <c r="N20"/>
  <c r="K20"/>
  <c r="R23" l="1"/>
  <c r="L23"/>
</calcChain>
</file>

<file path=xl/sharedStrings.xml><?xml version="1.0" encoding="utf-8"?>
<sst xmlns="http://schemas.openxmlformats.org/spreadsheetml/2006/main" count="83" uniqueCount="47">
  <si>
    <t>Total Vente(+tva)</t>
  </si>
  <si>
    <t>Bancontact</t>
  </si>
  <si>
    <t>Visa</t>
  </si>
  <si>
    <t>Mastercard</t>
  </si>
  <si>
    <t>American express</t>
  </si>
  <si>
    <t>Moonize Payfair</t>
  </si>
  <si>
    <t>Pizza.be</t>
  </si>
  <si>
    <t>Facturation</t>
  </si>
  <si>
    <t>Achat essence</t>
  </si>
  <si>
    <t>Dépense divers</t>
  </si>
  <si>
    <t>Maestro</t>
  </si>
  <si>
    <t>A verser</t>
  </si>
  <si>
    <t>valeur</t>
  </si>
  <si>
    <t>nombre</t>
  </si>
  <si>
    <t>devises</t>
  </si>
  <si>
    <t>tirroirs</t>
  </si>
  <si>
    <t>matin</t>
  </si>
  <si>
    <t>Soir</t>
  </si>
  <si>
    <t xml:space="preserve">Différence </t>
  </si>
  <si>
    <t>Versement Coffre</t>
  </si>
  <si>
    <t>Total:</t>
  </si>
  <si>
    <t>Dépôt Banque</t>
  </si>
  <si>
    <t>Du Jour</t>
  </si>
  <si>
    <t>D'hier</t>
  </si>
  <si>
    <t>En coffre</t>
  </si>
  <si>
    <t>Total FC :</t>
  </si>
  <si>
    <t>Total Livre de caisse</t>
  </si>
  <si>
    <t>Signature Cadre</t>
  </si>
  <si>
    <t>Coffre</t>
  </si>
  <si>
    <t>Report coffre</t>
  </si>
  <si>
    <t>Fonds caisse</t>
  </si>
  <si>
    <t>Perm coffre</t>
  </si>
  <si>
    <t>pt cash</t>
  </si>
  <si>
    <t>Edenred</t>
  </si>
  <si>
    <t>Sodexo e-pass</t>
  </si>
  <si>
    <t>Online payement</t>
  </si>
  <si>
    <t xml:space="preserve">Caisse </t>
  </si>
  <si>
    <t xml:space="preserve">Recette </t>
  </si>
  <si>
    <t>American Express</t>
  </si>
  <si>
    <t>Sodexopass</t>
  </si>
  <si>
    <t>Adyen</t>
  </si>
  <si>
    <t>Uber Eat</t>
  </si>
  <si>
    <t>TOTAL Payement Elect</t>
  </si>
  <si>
    <t>Dépenses Divers</t>
  </si>
  <si>
    <t>Takeaway.be</t>
  </si>
  <si>
    <t>Versement banque</t>
  </si>
  <si>
    <t>TOTAL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</si>
</sst>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[$-80C]d\ mmmm\ yyyy;@"/>
    <numFmt numFmtId="165" formatCode="[$-40C]d\-mmm;@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</cellStyleXfs>
  <cellXfs count="216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7" fillId="0" borderId="0" xfId="0" applyFont="1" applyBorder="1"/>
    <xf numFmtId="2" fontId="7" fillId="0" borderId="0" xfId="0" applyNumberFormat="1" applyFont="1" applyBorder="1"/>
    <xf numFmtId="0" fontId="0" fillId="0" borderId="0" xfId="0" applyFill="1" applyBorder="1"/>
    <xf numFmtId="0" fontId="3" fillId="0" borderId="0" xfId="0" applyFont="1" applyFill="1" applyBorder="1"/>
    <xf numFmtId="2" fontId="0" fillId="0" borderId="0" xfId="0" applyNumberFormat="1" applyFill="1" applyBorder="1"/>
    <xf numFmtId="0" fontId="3" fillId="2" borderId="1" xfId="0" applyFont="1" applyFill="1" applyBorder="1"/>
    <xf numFmtId="2" fontId="6" fillId="2" borderId="2" xfId="0" applyNumberFormat="1" applyFont="1" applyFill="1" applyBorder="1"/>
    <xf numFmtId="0" fontId="0" fillId="2" borderId="3" xfId="0" applyFill="1" applyBorder="1"/>
    <xf numFmtId="2" fontId="0" fillId="2" borderId="2" xfId="0" applyNumberFormat="1" applyFill="1" applyBorder="1"/>
    <xf numFmtId="0" fontId="0" fillId="2" borderId="4" xfId="0" applyFill="1" applyBorder="1"/>
    <xf numFmtId="2" fontId="0" fillId="2" borderId="5" xfId="0" applyNumberFormat="1" applyFill="1" applyBorder="1"/>
    <xf numFmtId="2" fontId="0" fillId="2" borderId="1" xfId="0" applyNumberFormat="1" applyFill="1" applyBorder="1"/>
    <xf numFmtId="0" fontId="0" fillId="2" borderId="6" xfId="0" applyFill="1" applyBorder="1"/>
    <xf numFmtId="0" fontId="3" fillId="2" borderId="6" xfId="0" applyFont="1" applyFill="1" applyBorder="1"/>
    <xf numFmtId="0" fontId="11" fillId="2" borderId="7" xfId="0" applyFont="1" applyFill="1" applyBorder="1"/>
    <xf numFmtId="2" fontId="11" fillId="2" borderId="3" xfId="0" applyNumberFormat="1" applyFont="1" applyFill="1" applyBorder="1"/>
    <xf numFmtId="0" fontId="11" fillId="2" borderId="8" xfId="0" applyFont="1" applyFill="1" applyBorder="1"/>
    <xf numFmtId="2" fontId="11" fillId="2" borderId="4" xfId="0" applyNumberFormat="1" applyFont="1" applyFill="1" applyBorder="1"/>
    <xf numFmtId="0" fontId="13" fillId="2" borderId="8" xfId="0" applyFont="1" applyFill="1" applyBorder="1"/>
    <xf numFmtId="0" fontId="0" fillId="2" borderId="8" xfId="0" applyFill="1" applyBorder="1"/>
    <xf numFmtId="2" fontId="0" fillId="2" borderId="4" xfId="0" applyNumberFormat="1" applyFill="1" applyBorder="1"/>
    <xf numFmtId="0" fontId="0" fillId="2" borderId="9" xfId="0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4" fillId="2" borderId="6" xfId="0" applyFont="1" applyFill="1" applyBorder="1" applyAlignment="1">
      <alignment horizontal="center"/>
    </xf>
    <xf numFmtId="0" fontId="3" fillId="2" borderId="6" xfId="0" applyFont="1" applyFill="1" applyBorder="1" applyAlignment="1"/>
    <xf numFmtId="16" fontId="0" fillId="2" borderId="13" xfId="0" applyNumberFormat="1" applyFill="1" applyBorder="1" applyProtection="1">
      <protection locked="0"/>
    </xf>
    <xf numFmtId="16" fontId="0" fillId="2" borderId="14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16" fontId="3" fillId="2" borderId="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4" xfId="0" applyFont="1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1" xfId="0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0" fillId="0" borderId="24" xfId="0" applyFill="1" applyBorder="1" applyProtection="1">
      <protection locked="0"/>
    </xf>
    <xf numFmtId="0" fontId="2" fillId="0" borderId="25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10" xfId="0" applyFont="1" applyFill="1" applyBorder="1"/>
    <xf numFmtId="0" fontId="3" fillId="0" borderId="16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26" xfId="0" applyFont="1" applyFill="1" applyBorder="1" applyProtection="1">
      <protection locked="0"/>
    </xf>
    <xf numFmtId="0" fontId="6" fillId="2" borderId="25" xfId="0" applyFont="1" applyFill="1" applyBorder="1"/>
    <xf numFmtId="0" fontId="0" fillId="2" borderId="10" xfId="0" applyFill="1" applyBorder="1"/>
    <xf numFmtId="0" fontId="0" fillId="0" borderId="0" xfId="0" applyAlignment="1">
      <alignment horizontal="right"/>
    </xf>
    <xf numFmtId="0" fontId="0" fillId="0" borderId="0" xfId="0" applyAlignment="1"/>
    <xf numFmtId="0" fontId="0" fillId="2" borderId="27" xfId="0" applyFill="1" applyBorder="1"/>
    <xf numFmtId="0" fontId="2" fillId="0" borderId="28" xfId="0" applyFont="1" applyFill="1" applyBorder="1" applyProtection="1">
      <protection locked="0"/>
    </xf>
    <xf numFmtId="0" fontId="2" fillId="0" borderId="22" xfId="0" applyFont="1" applyFill="1" applyBorder="1" applyProtection="1">
      <protection locked="0"/>
    </xf>
    <xf numFmtId="0" fontId="2" fillId="0" borderId="29" xfId="0" applyFont="1" applyFill="1" applyBorder="1" applyProtection="1">
      <protection locked="0"/>
    </xf>
    <xf numFmtId="0" fontId="3" fillId="2" borderId="3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32" xfId="0" applyBorder="1"/>
    <xf numFmtId="0" fontId="0" fillId="0" borderId="11" xfId="0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2" borderId="12" xfId="0" applyFont="1" applyFill="1" applyBorder="1"/>
    <xf numFmtId="0" fontId="0" fillId="0" borderId="34" xfId="0" applyFill="1" applyBorder="1" applyProtection="1">
      <protection locked="0"/>
    </xf>
    <xf numFmtId="0" fontId="2" fillId="0" borderId="34" xfId="0" applyFont="1" applyFill="1" applyBorder="1" applyProtection="1">
      <protection locked="0"/>
    </xf>
    <xf numFmtId="0" fontId="13" fillId="0" borderId="34" xfId="0" applyFont="1" applyFill="1" applyBorder="1" applyProtection="1">
      <protection locked="0"/>
    </xf>
    <xf numFmtId="0" fontId="0" fillId="0" borderId="23" xfId="0" applyFill="1" applyBorder="1" applyProtection="1">
      <protection locked="0"/>
    </xf>
    <xf numFmtId="16" fontId="0" fillId="2" borderId="12" xfId="0" applyNumberFormat="1" applyFill="1" applyBorder="1" applyProtection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0" fillId="0" borderId="11" xfId="0" applyBorder="1"/>
    <xf numFmtId="0" fontId="4" fillId="0" borderId="0" xfId="0" applyFont="1" applyFill="1" applyBorder="1" applyAlignment="1" applyProtection="1"/>
    <xf numFmtId="2" fontId="0" fillId="0" borderId="0" xfId="0" applyNumberFormat="1" applyFill="1" applyBorder="1" applyProtection="1"/>
    <xf numFmtId="0" fontId="0" fillId="0" borderId="0" xfId="0" applyFill="1" applyBorder="1" applyAlignment="1" applyProtection="1"/>
    <xf numFmtId="0" fontId="2" fillId="0" borderId="46" xfId="1" applyFont="1" applyFill="1" applyBorder="1" applyProtection="1">
      <protection locked="0"/>
    </xf>
    <xf numFmtId="164" fontId="8" fillId="0" borderId="0" xfId="0" applyNumberFormat="1" applyFont="1" applyAlignment="1">
      <alignment horizontal="center"/>
    </xf>
    <xf numFmtId="0" fontId="2" fillId="0" borderId="0" xfId="0" applyFont="1"/>
    <xf numFmtId="164" fontId="8" fillId="0" borderId="0" xfId="0" applyNumberFormat="1" applyFont="1" applyAlignment="1"/>
    <xf numFmtId="14" fontId="0" fillId="0" borderId="0" xfId="0" applyNumberFormat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2" fontId="10" fillId="2" borderId="6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15" fontId="9" fillId="2" borderId="6" xfId="0" applyNumberFormat="1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5" fontId="9" fillId="2" borderId="11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0" fontId="0" fillId="2" borderId="36" xfId="0" applyFill="1" applyBorder="1" applyAlignment="1">
      <alignment horizontal="center"/>
    </xf>
    <xf numFmtId="0" fontId="0" fillId="0" borderId="11" xfId="0" applyBorder="1"/>
    <xf numFmtId="0" fontId="12" fillId="2" borderId="37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  <protection locked="0"/>
    </xf>
    <xf numFmtId="2" fontId="14" fillId="3" borderId="37" xfId="0" applyNumberFormat="1" applyFont="1" applyFill="1" applyBorder="1" applyAlignment="1">
      <alignment horizontal="center"/>
    </xf>
    <xf numFmtId="0" fontId="14" fillId="3" borderId="38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14" fillId="3" borderId="35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39" xfId="0" applyFont="1" applyFill="1" applyBorder="1" applyAlignment="1">
      <alignment horizontal="center"/>
    </xf>
    <xf numFmtId="0" fontId="14" fillId="3" borderId="33" xfId="0" applyFont="1" applyFill="1" applyBorder="1" applyAlignment="1">
      <alignment horizontal="center"/>
    </xf>
    <xf numFmtId="0" fontId="14" fillId="3" borderId="40" xfId="0" applyFont="1" applyFill="1" applyBorder="1" applyAlignment="1">
      <alignment horizontal="center"/>
    </xf>
    <xf numFmtId="0" fontId="14" fillId="3" borderId="41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0" borderId="29" xfId="0" applyBorder="1" applyProtection="1"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2" fillId="2" borderId="3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44" xfId="0" applyFill="1" applyBorder="1" applyAlignment="1" applyProtection="1">
      <alignment horizontal="center"/>
      <protection locked="0"/>
    </xf>
    <xf numFmtId="0" fontId="0" fillId="0" borderId="45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3" fillId="0" borderId="4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0" fontId="3" fillId="6" borderId="6" xfId="0" applyFont="1" applyFill="1" applyBorder="1" applyAlignment="1" applyProtection="1">
      <alignment horizontal="center"/>
    </xf>
    <xf numFmtId="0" fontId="3" fillId="6" borderId="11" xfId="0" applyFont="1" applyFill="1" applyBorder="1" applyAlignment="1" applyProtection="1">
      <alignment horizontal="center"/>
    </xf>
    <xf numFmtId="2" fontId="15" fillId="0" borderId="37" xfId="0" applyNumberFormat="1" applyFont="1" applyBorder="1" applyAlignment="1" applyProtection="1">
      <alignment horizontal="center"/>
    </xf>
    <xf numFmtId="0" fontId="15" fillId="0" borderId="31" xfId="0" applyFont="1" applyBorder="1" applyAlignment="1" applyProtection="1">
      <alignment horizontal="center"/>
    </xf>
    <xf numFmtId="0" fontId="15" fillId="0" borderId="35" xfId="0" applyFont="1" applyBorder="1" applyAlignment="1" applyProtection="1">
      <alignment horizontal="center"/>
    </xf>
    <xf numFmtId="0" fontId="15" fillId="0" borderId="39" xfId="0" applyFont="1" applyBorder="1" applyAlignment="1" applyProtection="1">
      <alignment horizontal="center"/>
    </xf>
    <xf numFmtId="0" fontId="15" fillId="0" borderId="33" xfId="0" applyFont="1" applyBorder="1" applyAlignment="1" applyProtection="1">
      <alignment horizontal="center"/>
    </xf>
    <xf numFmtId="0" fontId="15" fillId="0" borderId="41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1" xfId="0" applyFont="1" applyFill="1" applyBorder="1" applyAlignment="1" applyProtection="1">
      <alignment horizontal="center"/>
    </xf>
    <xf numFmtId="2" fontId="15" fillId="0" borderId="31" xfId="0" applyNumberFormat="1" applyFont="1" applyBorder="1" applyAlignment="1" applyProtection="1">
      <alignment horizontal="center"/>
    </xf>
    <xf numFmtId="2" fontId="15" fillId="0" borderId="35" xfId="0" applyNumberFormat="1" applyFont="1" applyBorder="1" applyAlignment="1" applyProtection="1">
      <alignment horizontal="center"/>
    </xf>
    <xf numFmtId="2" fontId="15" fillId="0" borderId="39" xfId="0" applyNumberFormat="1" applyFont="1" applyBorder="1" applyAlignment="1" applyProtection="1">
      <alignment horizontal="center"/>
    </xf>
    <xf numFmtId="2" fontId="15" fillId="0" borderId="33" xfId="0" applyNumberFormat="1" applyFont="1" applyBorder="1" applyAlignment="1" applyProtection="1">
      <alignment horizontal="center"/>
    </xf>
    <xf numFmtId="2" fontId="15" fillId="0" borderId="41" xfId="0" applyNumberFormat="1" applyFont="1" applyBorder="1" applyAlignment="1" applyProtection="1">
      <alignment horizontal="center"/>
    </xf>
    <xf numFmtId="0" fontId="3" fillId="7" borderId="6" xfId="0" applyFont="1" applyFill="1" applyBorder="1" applyAlignment="1" applyProtection="1">
      <alignment horizontal="center"/>
      <protection locked="0"/>
    </xf>
    <xf numFmtId="0" fontId="3" fillId="7" borderId="11" xfId="0" applyFont="1" applyFill="1" applyBorder="1" applyAlignment="1" applyProtection="1">
      <alignment horizontal="center"/>
      <protection locked="0"/>
    </xf>
    <xf numFmtId="0" fontId="3" fillId="0" borderId="40" xfId="0" applyFont="1" applyFill="1" applyBorder="1" applyAlignment="1" applyProtection="1">
      <alignment horizontal="center"/>
    </xf>
    <xf numFmtId="2" fontId="15" fillId="4" borderId="37" xfId="0" applyNumberFormat="1" applyFont="1" applyFill="1" applyBorder="1" applyAlignment="1" applyProtection="1">
      <alignment horizontal="center"/>
    </xf>
    <xf numFmtId="2" fontId="15" fillId="4" borderId="31" xfId="0" applyNumberFormat="1" applyFont="1" applyFill="1" applyBorder="1" applyAlignment="1" applyProtection="1">
      <alignment horizontal="center"/>
    </xf>
    <xf numFmtId="2" fontId="15" fillId="4" borderId="35" xfId="0" applyNumberFormat="1" applyFont="1" applyFill="1" applyBorder="1" applyAlignment="1" applyProtection="1">
      <alignment horizontal="center"/>
    </xf>
    <xf numFmtId="2" fontId="15" fillId="4" borderId="39" xfId="0" applyNumberFormat="1" applyFont="1" applyFill="1" applyBorder="1" applyAlignment="1" applyProtection="1">
      <alignment horizontal="center"/>
    </xf>
    <xf numFmtId="2" fontId="15" fillId="4" borderId="33" xfId="0" applyNumberFormat="1" applyFont="1" applyFill="1" applyBorder="1" applyAlignment="1" applyProtection="1">
      <alignment horizontal="center"/>
    </xf>
    <xf numFmtId="2" fontId="15" fillId="4" borderId="41" xfId="0" applyNumberFormat="1" applyFont="1" applyFill="1" applyBorder="1" applyAlignment="1" applyProtection="1">
      <alignment horizontal="center"/>
    </xf>
    <xf numFmtId="2" fontId="15" fillId="0" borderId="37" xfId="0" applyNumberFormat="1" applyFont="1" applyBorder="1" applyAlignment="1" applyProtection="1">
      <alignment horizontal="center"/>
      <protection locked="0"/>
    </xf>
    <xf numFmtId="0" fontId="15" fillId="0" borderId="31" xfId="0" applyFont="1" applyBorder="1" applyAlignment="1" applyProtection="1">
      <alignment horizontal="center"/>
      <protection locked="0"/>
    </xf>
    <xf numFmtId="0" fontId="15" fillId="0" borderId="35" xfId="0" applyFont="1" applyBorder="1" applyAlignment="1" applyProtection="1">
      <alignment horizontal="center"/>
      <protection locked="0"/>
    </xf>
    <xf numFmtId="0" fontId="15" fillId="0" borderId="39" xfId="0" applyFont="1" applyBorder="1" applyAlignment="1" applyProtection="1">
      <alignment horizontal="center"/>
      <protection locked="0"/>
    </xf>
    <xf numFmtId="0" fontId="15" fillId="0" borderId="33" xfId="0" applyFont="1" applyBorder="1" applyAlignment="1" applyProtection="1">
      <alignment horizontal="center"/>
      <protection locked="0"/>
    </xf>
    <xf numFmtId="0" fontId="15" fillId="0" borderId="41" xfId="0" applyFont="1" applyBorder="1" applyAlignment="1" applyProtection="1">
      <alignment horizontal="center"/>
      <protection locked="0"/>
    </xf>
    <xf numFmtId="14" fontId="16" fillId="0" borderId="8" xfId="2" applyNumberFormat="1" applyFont="1" applyBorder="1"/>
    <xf numFmtId="44" fontId="17" fillId="0" borderId="0" xfId="3" applyFont="1" applyAlignment="1">
      <alignment horizontal="center" vertical="center"/>
    </xf>
    <xf numFmtId="14" fontId="16" fillId="0" borderId="0" xfId="2" applyNumberFormat="1" applyFont="1"/>
    <xf numFmtId="0" fontId="3" fillId="0" borderId="8" xfId="4" applyFont="1" applyFill="1" applyBorder="1"/>
    <xf numFmtId="0" fontId="1" fillId="0" borderId="8" xfId="2" applyBorder="1"/>
    <xf numFmtId="0" fontId="18" fillId="0" borderId="8" xfId="2" applyFont="1" applyBorder="1"/>
    <xf numFmtId="0" fontId="19" fillId="0" borderId="8" xfId="1" applyFont="1" applyFill="1" applyBorder="1" applyProtection="1">
      <protection locked="0"/>
    </xf>
    <xf numFmtId="0" fontId="18" fillId="0" borderId="12" xfId="2" applyFont="1" applyBorder="1"/>
    <xf numFmtId="0" fontId="19" fillId="0" borderId="12" xfId="1" applyFont="1" applyFill="1" applyBorder="1" applyProtection="1">
      <protection locked="0"/>
    </xf>
    <xf numFmtId="0" fontId="18" fillId="0" borderId="47" xfId="2" applyFont="1" applyBorder="1"/>
    <xf numFmtId="44" fontId="20" fillId="0" borderId="0" xfId="3" applyFont="1" applyAlignment="1">
      <alignment horizontal="center" vertical="center"/>
    </xf>
    <xf numFmtId="0" fontId="1" fillId="0" borderId="0" xfId="2"/>
  </cellXfs>
  <cellStyles count="5">
    <cellStyle name="Monétaire 2" xfId="3"/>
    <cellStyle name="Normal" xfId="0" builtinId="0"/>
    <cellStyle name="Normal 2" xfId="1"/>
    <cellStyle name="Normal 3" xfId="2"/>
    <cellStyle name="Normal 3 2" xfId="4"/>
  </cellStyles>
  <dxfs count="0"/>
  <tableStyles count="0" defaultTableStyle="TableStyleMedium9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%20nic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isse"/>
      <sheetName val="Livre de caisse et coffre"/>
      <sheetName val="recette depenses"/>
      <sheetName val="Cumul.PE"/>
      <sheetName val="cumul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R44"/>
  <sheetViews>
    <sheetView zoomScale="80" zoomScaleNormal="80" workbookViewId="0">
      <selection activeCell="B4" sqref="B4"/>
    </sheetView>
  </sheetViews>
  <sheetFormatPr baseColWidth="10" defaultColWidth="11.42578125" defaultRowHeight="12.75"/>
  <cols>
    <col min="1" max="1" width="26.140625" customWidth="1"/>
    <col min="2" max="2" width="16.140625" customWidth="1"/>
    <col min="3" max="3" width="10.140625" customWidth="1"/>
    <col min="4" max="4" width="5.140625" customWidth="1"/>
    <col min="5" max="5" width="5.42578125" customWidth="1"/>
    <col min="6" max="6" width="3.140625" hidden="1" customWidth="1"/>
    <col min="7" max="7" width="0.140625" hidden="1" customWidth="1"/>
    <col min="8" max="8" width="7.42578125" customWidth="1"/>
    <col min="9" max="9" width="10.7109375" customWidth="1"/>
    <col min="10" max="10" width="15.42578125" customWidth="1"/>
    <col min="11" max="11" width="9.140625" customWidth="1"/>
    <col min="12" max="12" width="9.7109375" customWidth="1"/>
    <col min="13" max="13" width="9.5703125" customWidth="1"/>
    <col min="14" max="14" width="9.140625" customWidth="1"/>
    <col min="16" max="16" width="9.7109375" customWidth="1"/>
    <col min="17" max="17" width="16.28515625" customWidth="1"/>
    <col min="18" max="18" width="10.85546875" customWidth="1"/>
  </cols>
  <sheetData>
    <row r="1" spans="1:18" ht="12.75" customHeight="1">
      <c r="A1" s="111">
        <v>43225</v>
      </c>
    </row>
    <row r="2" spans="1:18" ht="18.75" customHeight="1" thickBot="1">
      <c r="A2" s="111"/>
      <c r="B2" s="1"/>
      <c r="C2" s="2"/>
      <c r="D2" s="95"/>
      <c r="I2" s="111">
        <f ca="1">NOW()</f>
        <v>43257.613720254631</v>
      </c>
      <c r="J2" s="111"/>
      <c r="P2" s="111">
        <f ca="1">NOW()</f>
        <v>43257.613720254631</v>
      </c>
      <c r="Q2" s="111"/>
    </row>
    <row r="3" spans="1:18" ht="18" customHeight="1" thickBot="1">
      <c r="B3" s="70" t="s">
        <v>36</v>
      </c>
      <c r="D3" s="5"/>
      <c r="E3" s="67"/>
      <c r="F3" s="5"/>
      <c r="I3" s="111"/>
      <c r="J3" s="111"/>
      <c r="P3" s="111"/>
      <c r="Q3" s="111"/>
    </row>
    <row r="4" spans="1:18" ht="18" customHeight="1" thickBot="1">
      <c r="A4" s="35" t="s">
        <v>0</v>
      </c>
      <c r="B4" s="49"/>
      <c r="D4" s="5"/>
      <c r="E4" s="67"/>
      <c r="F4" s="5"/>
    </row>
    <row r="5" spans="1:18" ht="18" customHeight="1" thickBot="1">
      <c r="A5" s="36" t="s">
        <v>1</v>
      </c>
      <c r="B5" s="50"/>
      <c r="D5" s="65"/>
      <c r="E5" s="90"/>
      <c r="F5" s="66"/>
      <c r="G5" s="62"/>
      <c r="I5" s="118" t="s">
        <v>16</v>
      </c>
      <c r="J5" s="119"/>
      <c r="K5" s="120"/>
      <c r="L5" s="121" t="s">
        <v>17</v>
      </c>
      <c r="M5" s="122"/>
      <c r="N5" s="123"/>
      <c r="P5" s="113" t="s">
        <v>24</v>
      </c>
      <c r="Q5" s="114"/>
      <c r="R5" s="115"/>
    </row>
    <row r="6" spans="1:18" ht="18" customHeight="1" thickBot="1">
      <c r="A6" s="36" t="s">
        <v>10</v>
      </c>
      <c r="B6" s="50"/>
      <c r="D6" s="5"/>
      <c r="E6" s="67"/>
      <c r="F6" s="5"/>
      <c r="G6" s="89"/>
      <c r="I6" s="37" t="s">
        <v>13</v>
      </c>
      <c r="J6" s="38" t="s">
        <v>14</v>
      </c>
      <c r="K6" s="39" t="s">
        <v>12</v>
      </c>
      <c r="L6" s="37" t="s">
        <v>13</v>
      </c>
      <c r="M6" s="40" t="s">
        <v>14</v>
      </c>
      <c r="N6" s="39" t="s">
        <v>12</v>
      </c>
      <c r="P6" s="37" t="s">
        <v>13</v>
      </c>
      <c r="Q6" s="41" t="s">
        <v>14</v>
      </c>
      <c r="R6" s="38" t="s">
        <v>12</v>
      </c>
    </row>
    <row r="7" spans="1:18" ht="18" customHeight="1">
      <c r="A7" s="36" t="s">
        <v>2</v>
      </c>
      <c r="B7" s="50"/>
      <c r="D7" s="67"/>
      <c r="E7" s="91"/>
      <c r="F7" s="67"/>
      <c r="G7" s="63" t="e">
        <f>SUM(#REF!*#REF!)</f>
        <v>#REF!</v>
      </c>
      <c r="I7" s="57"/>
      <c r="J7" s="52"/>
      <c r="K7" s="9"/>
      <c r="L7" s="57"/>
      <c r="M7" s="52"/>
      <c r="N7" s="9"/>
      <c r="P7" s="58"/>
      <c r="Q7" s="17">
        <v>100</v>
      </c>
      <c r="R7" s="18">
        <f>P7*Q7</f>
        <v>0</v>
      </c>
    </row>
    <row r="8" spans="1:18" ht="18" customHeight="1">
      <c r="A8" s="36" t="s">
        <v>3</v>
      </c>
      <c r="B8" s="50"/>
      <c r="D8" s="67"/>
      <c r="E8" s="91"/>
      <c r="F8" s="67"/>
      <c r="G8" s="63" t="e">
        <f>SUM(#REF!*#REF!)</f>
        <v>#REF!</v>
      </c>
      <c r="I8" s="58"/>
      <c r="J8" s="10">
        <v>50</v>
      </c>
      <c r="K8" s="11">
        <f t="shared" ref="K8" si="0">I8*J8</f>
        <v>0</v>
      </c>
      <c r="L8" s="58"/>
      <c r="M8" s="10">
        <v>50</v>
      </c>
      <c r="N8" s="11">
        <f t="shared" ref="N8" si="1">L8*M8</f>
        <v>0</v>
      </c>
      <c r="O8" s="54"/>
      <c r="P8" s="74"/>
      <c r="Q8" s="19">
        <v>50</v>
      </c>
      <c r="R8" s="20">
        <f t="shared" ref="R8:R19" si="2">P8*Q8</f>
        <v>0</v>
      </c>
    </row>
    <row r="9" spans="1:18" ht="18" customHeight="1">
      <c r="A9" s="36" t="s">
        <v>4</v>
      </c>
      <c r="B9" s="50"/>
      <c r="D9" s="67"/>
      <c r="E9" s="91"/>
      <c r="F9" s="67"/>
      <c r="G9" s="63" t="e">
        <f>SUM(#REF!*#REF!)</f>
        <v>#REF!</v>
      </c>
      <c r="I9" s="73"/>
      <c r="J9" s="12">
        <v>20</v>
      </c>
      <c r="K9" s="13">
        <f t="shared" ref="K9:K19" si="3">I9*J9</f>
        <v>0</v>
      </c>
      <c r="L9" s="73"/>
      <c r="M9" s="12">
        <v>20</v>
      </c>
      <c r="N9" s="13">
        <f t="shared" ref="N9:N19" si="4">L9*M9</f>
        <v>0</v>
      </c>
      <c r="P9" s="74"/>
      <c r="Q9" s="19">
        <v>20</v>
      </c>
      <c r="R9" s="20">
        <f t="shared" si="2"/>
        <v>0</v>
      </c>
    </row>
    <row r="10" spans="1:18" ht="18" customHeight="1">
      <c r="A10" s="36" t="s">
        <v>34</v>
      </c>
      <c r="B10" s="50"/>
      <c r="D10" s="67"/>
      <c r="E10" s="91"/>
      <c r="F10" s="67"/>
      <c r="G10" s="63" t="e">
        <f>SUM(#REF!*#REF!)</f>
        <v>#REF!</v>
      </c>
      <c r="I10" s="73"/>
      <c r="J10" s="56">
        <v>10</v>
      </c>
      <c r="K10" s="13">
        <f t="shared" si="3"/>
        <v>0</v>
      </c>
      <c r="L10" s="73"/>
      <c r="M10" s="12">
        <v>10</v>
      </c>
      <c r="N10" s="13">
        <f t="shared" si="4"/>
        <v>0</v>
      </c>
      <c r="O10" s="54"/>
      <c r="P10" s="74"/>
      <c r="Q10" s="19">
        <v>10</v>
      </c>
      <c r="R10" s="20">
        <f t="shared" si="2"/>
        <v>0</v>
      </c>
    </row>
    <row r="11" spans="1:18" ht="18" customHeight="1">
      <c r="A11" s="36" t="s">
        <v>33</v>
      </c>
      <c r="B11" s="50"/>
      <c r="D11" s="67"/>
      <c r="E11" s="91"/>
      <c r="F11" s="67"/>
      <c r="G11" s="63" t="e">
        <f>SUM(#REF!*#REF!)</f>
        <v>#REF!</v>
      </c>
      <c r="I11" s="73"/>
      <c r="J11" s="12">
        <v>5</v>
      </c>
      <c r="K11" s="13">
        <f t="shared" si="3"/>
        <v>0</v>
      </c>
      <c r="L11" s="73"/>
      <c r="M11" s="12">
        <v>5</v>
      </c>
      <c r="N11" s="13">
        <f t="shared" si="4"/>
        <v>0</v>
      </c>
      <c r="P11" s="75"/>
      <c r="Q11" s="21">
        <v>5</v>
      </c>
      <c r="R11" s="20">
        <f t="shared" si="2"/>
        <v>0</v>
      </c>
    </row>
    <row r="12" spans="1:18" ht="18" customHeight="1">
      <c r="A12" s="36" t="s">
        <v>5</v>
      </c>
      <c r="B12" s="50"/>
      <c r="D12" s="67"/>
      <c r="E12" s="91"/>
      <c r="F12" s="67"/>
      <c r="G12" s="63" t="e">
        <f>SUM(#REF!*#REF!)</f>
        <v>#REF!</v>
      </c>
      <c r="I12" s="73"/>
      <c r="J12" s="12">
        <v>2</v>
      </c>
      <c r="K12" s="13">
        <f t="shared" si="3"/>
        <v>0</v>
      </c>
      <c r="L12" s="73"/>
      <c r="M12" s="12">
        <v>2</v>
      </c>
      <c r="N12" s="13">
        <f t="shared" si="4"/>
        <v>0</v>
      </c>
      <c r="P12" s="73"/>
      <c r="Q12" s="22">
        <v>2</v>
      </c>
      <c r="R12" s="23">
        <f t="shared" si="2"/>
        <v>0</v>
      </c>
    </row>
    <row r="13" spans="1:18" ht="18" customHeight="1">
      <c r="A13" s="36" t="s">
        <v>6</v>
      </c>
      <c r="B13" s="50"/>
      <c r="D13" s="67"/>
      <c r="E13" s="91"/>
      <c r="F13" s="67"/>
      <c r="G13" s="63" t="e">
        <f>SUM(#REF!*#REF!)</f>
        <v>#REF!</v>
      </c>
      <c r="I13" s="73"/>
      <c r="J13" s="12">
        <v>1</v>
      </c>
      <c r="K13" s="13">
        <f t="shared" si="3"/>
        <v>0</v>
      </c>
      <c r="L13" s="73"/>
      <c r="M13" s="12">
        <v>1</v>
      </c>
      <c r="N13" s="13">
        <f t="shared" si="4"/>
        <v>0</v>
      </c>
      <c r="P13" s="74"/>
      <c r="Q13" s="19">
        <v>1</v>
      </c>
      <c r="R13" s="23">
        <f t="shared" si="2"/>
        <v>0</v>
      </c>
    </row>
    <row r="14" spans="1:18" ht="18" customHeight="1">
      <c r="A14" s="36" t="s">
        <v>35</v>
      </c>
      <c r="B14" s="50"/>
      <c r="D14" s="67"/>
      <c r="E14" s="91"/>
      <c r="F14" s="67"/>
      <c r="G14" s="63" t="e">
        <f>SUM(#REF!*#REF!)</f>
        <v>#REF!</v>
      </c>
      <c r="I14" s="73"/>
      <c r="J14" s="12">
        <v>0.5</v>
      </c>
      <c r="K14" s="13">
        <f t="shared" si="3"/>
        <v>0</v>
      </c>
      <c r="L14" s="73"/>
      <c r="M14" s="12">
        <v>0.5</v>
      </c>
      <c r="N14" s="13">
        <f t="shared" si="4"/>
        <v>0</v>
      </c>
      <c r="P14" s="73"/>
      <c r="Q14" s="22">
        <v>0.5</v>
      </c>
      <c r="R14" s="23">
        <f t="shared" si="2"/>
        <v>0</v>
      </c>
    </row>
    <row r="15" spans="1:18" ht="18" customHeight="1">
      <c r="A15" s="36" t="s">
        <v>41</v>
      </c>
      <c r="B15" s="50"/>
      <c r="D15" s="67"/>
      <c r="E15" s="91"/>
      <c r="F15" s="67"/>
      <c r="G15" s="63" t="e">
        <f>SUM(#REF!*#REF!)</f>
        <v>#REF!</v>
      </c>
      <c r="I15" s="73"/>
      <c r="J15" s="12">
        <v>0.2</v>
      </c>
      <c r="K15" s="13">
        <f t="shared" si="3"/>
        <v>0</v>
      </c>
      <c r="L15" s="73"/>
      <c r="M15" s="12">
        <v>0.2</v>
      </c>
      <c r="N15" s="13">
        <f t="shared" si="4"/>
        <v>0</v>
      </c>
      <c r="P15" s="73"/>
      <c r="Q15" s="22">
        <v>0.2</v>
      </c>
      <c r="R15" s="23">
        <f t="shared" si="2"/>
        <v>0</v>
      </c>
    </row>
    <row r="16" spans="1:18" ht="18" customHeight="1">
      <c r="A16" s="36" t="s">
        <v>7</v>
      </c>
      <c r="B16" s="50"/>
      <c r="D16" s="67"/>
      <c r="E16" s="91"/>
      <c r="F16" s="67"/>
      <c r="G16" s="63" t="e">
        <f>SUM(#REF!*#REF!)</f>
        <v>#REF!</v>
      </c>
      <c r="I16" s="73"/>
      <c r="J16" s="12">
        <v>0.1</v>
      </c>
      <c r="K16" s="13">
        <f t="shared" si="3"/>
        <v>0</v>
      </c>
      <c r="L16" s="73"/>
      <c r="M16" s="12">
        <v>0.1</v>
      </c>
      <c r="N16" s="13">
        <f t="shared" si="4"/>
        <v>0</v>
      </c>
      <c r="P16" s="73"/>
      <c r="Q16" s="22">
        <v>0.1</v>
      </c>
      <c r="R16" s="23">
        <f t="shared" si="2"/>
        <v>0</v>
      </c>
    </row>
    <row r="17" spans="1:18" ht="18" customHeight="1" thickBot="1">
      <c r="A17" s="36" t="s">
        <v>8</v>
      </c>
      <c r="B17" s="50"/>
      <c r="D17" s="67"/>
      <c r="E17" s="91"/>
      <c r="F17" s="67"/>
      <c r="G17" s="63" t="e">
        <f>SUM(#REF!*#REF!)</f>
        <v>#REF!</v>
      </c>
      <c r="I17" s="73"/>
      <c r="J17" s="12">
        <v>0.05</v>
      </c>
      <c r="K17" s="13">
        <f t="shared" si="3"/>
        <v>0</v>
      </c>
      <c r="L17" s="73"/>
      <c r="M17" s="12">
        <v>0.05</v>
      </c>
      <c r="N17" s="13">
        <f t="shared" si="4"/>
        <v>0</v>
      </c>
      <c r="P17" s="73"/>
      <c r="Q17" s="22">
        <v>0.05</v>
      </c>
      <c r="R17" s="23">
        <f t="shared" si="2"/>
        <v>0</v>
      </c>
    </row>
    <row r="18" spans="1:18" ht="18" customHeight="1" thickBot="1">
      <c r="A18" s="72" t="s">
        <v>9</v>
      </c>
      <c r="B18" s="51"/>
      <c r="D18" s="68"/>
      <c r="E18" s="92"/>
      <c r="F18" s="69"/>
      <c r="G18" s="64"/>
      <c r="I18" s="73"/>
      <c r="J18" s="12">
        <v>0.02</v>
      </c>
      <c r="K18" s="13">
        <f t="shared" si="3"/>
        <v>0</v>
      </c>
      <c r="L18" s="73"/>
      <c r="M18" s="12">
        <v>0.02</v>
      </c>
      <c r="N18" s="13">
        <f t="shared" si="4"/>
        <v>0</v>
      </c>
      <c r="P18" s="74"/>
      <c r="Q18" s="22">
        <v>0.02</v>
      </c>
      <c r="R18" s="23">
        <f t="shared" si="2"/>
        <v>0</v>
      </c>
    </row>
    <row r="19" spans="1:18" ht="18" customHeight="1" thickBot="1">
      <c r="A19" s="107" t="s">
        <v>11</v>
      </c>
      <c r="B19" s="109">
        <f>B4-B5-B6-B7-B8-B9-B10-B11-B12-B13-B14-B15-B16-B17-B18</f>
        <v>0</v>
      </c>
      <c r="D19" s="5"/>
      <c r="E19" s="67"/>
      <c r="F19" s="5"/>
      <c r="I19" s="93"/>
      <c r="J19" s="53">
        <v>0.01</v>
      </c>
      <c r="K19" s="13">
        <f t="shared" si="3"/>
        <v>0</v>
      </c>
      <c r="L19" s="73"/>
      <c r="M19" s="53">
        <v>0.01</v>
      </c>
      <c r="N19" s="13">
        <f t="shared" si="4"/>
        <v>0</v>
      </c>
      <c r="P19" s="76"/>
      <c r="Q19" s="24">
        <v>0.01</v>
      </c>
      <c r="R19" s="25">
        <f t="shared" si="2"/>
        <v>0</v>
      </c>
    </row>
    <row r="20" spans="1:18" ht="18" customHeight="1" thickBot="1">
      <c r="A20" s="108"/>
      <c r="B20" s="110"/>
      <c r="E20" s="83"/>
      <c r="I20" s="15"/>
      <c r="J20" s="8" t="s">
        <v>15</v>
      </c>
      <c r="K20" s="14">
        <f>K7+K8+K9+K10+K11+K12+K13+K14+K15+K16+K17+K18+K19</f>
        <v>0</v>
      </c>
      <c r="L20" s="15"/>
      <c r="M20" s="16" t="s">
        <v>15</v>
      </c>
      <c r="N20" s="14">
        <f>N7+N8+N9+N10+N11+N12+N13+N14+N15+N16+N17+N18+N19</f>
        <v>0</v>
      </c>
      <c r="P20" s="15"/>
      <c r="Q20" s="16" t="s">
        <v>15</v>
      </c>
      <c r="R20" s="14">
        <f>R7+R8+R9+R10+R11+R12+R13+R14+R15+R16+R17+R18</f>
        <v>0</v>
      </c>
    </row>
    <row r="21" spans="1:18" ht="18" customHeight="1">
      <c r="H21" s="55"/>
    </row>
    <row r="22" spans="1:18" ht="18" customHeight="1" thickBot="1">
      <c r="I22" s="3"/>
      <c r="J22" s="3"/>
      <c r="K22" s="4"/>
    </row>
    <row r="23" spans="1:18" ht="18" customHeight="1" thickBot="1">
      <c r="I23" s="5"/>
      <c r="J23" s="116" t="s">
        <v>18</v>
      </c>
      <c r="K23" s="117"/>
      <c r="L23" s="26">
        <f>N20-K20</f>
        <v>0</v>
      </c>
      <c r="P23" s="116" t="s">
        <v>25</v>
      </c>
      <c r="Q23" s="117"/>
      <c r="R23" s="26">
        <f>SUM(N20+R20)</f>
        <v>0</v>
      </c>
    </row>
    <row r="24" spans="1:18" ht="18" customHeight="1" thickBot="1">
      <c r="B24" s="112" t="s">
        <v>27</v>
      </c>
      <c r="C24" s="112"/>
      <c r="D24" s="112"/>
      <c r="E24" s="112"/>
      <c r="I24" s="5"/>
      <c r="J24" s="6"/>
      <c r="K24" s="7"/>
      <c r="L24" s="5"/>
    </row>
    <row r="25" spans="1:18" ht="18" customHeight="1">
      <c r="B25" s="98"/>
      <c r="C25" s="99"/>
      <c r="D25" s="99"/>
      <c r="E25" s="100"/>
      <c r="I25" s="5"/>
      <c r="J25" s="5"/>
      <c r="K25" s="5"/>
      <c r="L25" s="5"/>
    </row>
    <row r="26" spans="1:18" ht="18" customHeight="1">
      <c r="B26" s="101"/>
      <c r="C26" s="102"/>
      <c r="D26" s="102"/>
      <c r="E26" s="103"/>
      <c r="I26" s="5"/>
      <c r="J26" s="5"/>
      <c r="K26" s="5"/>
      <c r="L26" s="5"/>
    </row>
    <row r="27" spans="1:18" ht="18" customHeight="1">
      <c r="B27" s="101"/>
      <c r="C27" s="102"/>
      <c r="D27" s="102"/>
      <c r="E27" s="103"/>
    </row>
    <row r="28" spans="1:18" ht="18" customHeight="1" thickBot="1">
      <c r="B28" s="104"/>
      <c r="C28" s="105"/>
      <c r="D28" s="105"/>
      <c r="E28" s="106"/>
    </row>
    <row r="29" spans="1:18" ht="18" customHeight="1"/>
    <row r="30" spans="1:18" ht="18" customHeight="1"/>
    <row r="31" spans="1:18" ht="18" customHeight="1"/>
    <row r="32" spans="1:1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</sheetData>
  <sheetProtection selectLockedCells="1"/>
  <mergeCells count="12">
    <mergeCell ref="P5:R5"/>
    <mergeCell ref="P2:Q3"/>
    <mergeCell ref="P23:Q23"/>
    <mergeCell ref="I2:J3"/>
    <mergeCell ref="I5:K5"/>
    <mergeCell ref="L5:N5"/>
    <mergeCell ref="J23:K23"/>
    <mergeCell ref="B25:E28"/>
    <mergeCell ref="A19:A20"/>
    <mergeCell ref="B19:B20"/>
    <mergeCell ref="A1:A2"/>
    <mergeCell ref="B24:E24"/>
  </mergeCells>
  <phoneticPr fontId="5" type="noConversion"/>
  <pageMargins left="0.35433070866141736" right="0.19685039370078741" top="0.98425196850393704" bottom="0.98425196850393704" header="0.51181102362204722" footer="0.51181102362204722"/>
  <pageSetup paperSize="9" scale="7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N39"/>
  <sheetViews>
    <sheetView tabSelected="1" zoomScale="80" zoomScaleNormal="80" workbookViewId="0">
      <selection activeCell="K26" sqref="K26"/>
    </sheetView>
  </sheetViews>
  <sheetFormatPr baseColWidth="10" defaultColWidth="11.42578125" defaultRowHeight="12.75"/>
  <cols>
    <col min="1" max="1" width="20.85546875" customWidth="1"/>
    <col min="2" max="2" width="12.7109375" customWidth="1"/>
    <col min="3" max="3" width="14.7109375" customWidth="1"/>
    <col min="7" max="7" width="8.7109375" customWidth="1"/>
    <col min="8" max="8" width="12.5703125" customWidth="1"/>
    <col min="9" max="9" width="14.28515625" customWidth="1"/>
    <col min="12" max="12" width="12" customWidth="1"/>
  </cols>
  <sheetData>
    <row r="1" spans="1:14" ht="49.5" customHeight="1">
      <c r="A1" s="94">
        <f ca="1">NOW()</f>
        <v>43257.613720254631</v>
      </c>
      <c r="B1" s="96"/>
      <c r="C1" s="97"/>
      <c r="H1" s="111">
        <f ca="1">NOW()</f>
        <v>43257.613720254631</v>
      </c>
      <c r="I1" s="111"/>
    </row>
    <row r="2" spans="1:14" ht="12.75" customHeight="1">
      <c r="A2" s="96"/>
      <c r="B2" s="96"/>
      <c r="H2" s="111"/>
      <c r="I2" s="111"/>
    </row>
    <row r="3" spans="1:14" ht="12.75" customHeight="1" thickBot="1">
      <c r="A3" s="96"/>
      <c r="B3" s="96"/>
      <c r="H3" s="111"/>
      <c r="I3" s="111"/>
      <c r="K3" s="71"/>
      <c r="L3" s="71"/>
      <c r="M3" s="71"/>
      <c r="N3" s="71"/>
    </row>
    <row r="4" spans="1:14" ht="13.5" thickBot="1">
      <c r="C4" s="126" t="s">
        <v>19</v>
      </c>
      <c r="D4" s="127"/>
      <c r="K4" s="71"/>
      <c r="L4" s="71"/>
      <c r="M4" s="71"/>
      <c r="N4" s="71"/>
    </row>
    <row r="5" spans="1:14" ht="13.5" thickBot="1">
      <c r="B5" s="77">
        <v>43221</v>
      </c>
      <c r="C5" s="128"/>
      <c r="D5" s="129"/>
      <c r="F5" s="5"/>
      <c r="I5" s="126" t="s">
        <v>21</v>
      </c>
      <c r="J5" s="134"/>
      <c r="K5" s="71"/>
      <c r="L5" s="71"/>
      <c r="M5" s="71"/>
      <c r="N5" s="71"/>
    </row>
    <row r="6" spans="1:14">
      <c r="B6" s="77">
        <v>43222</v>
      </c>
      <c r="C6" s="124"/>
      <c r="D6" s="125"/>
      <c r="F6" s="5"/>
      <c r="H6" s="29"/>
      <c r="I6" s="128"/>
      <c r="J6" s="153"/>
      <c r="K6" s="71"/>
      <c r="L6" s="71"/>
      <c r="M6" s="71"/>
      <c r="N6" s="71"/>
    </row>
    <row r="7" spans="1:14">
      <c r="B7" s="77">
        <v>43223</v>
      </c>
      <c r="C7" s="124"/>
      <c r="D7" s="125"/>
      <c r="F7" s="5"/>
      <c r="H7" s="30"/>
      <c r="I7" s="124"/>
      <c r="J7" s="130"/>
      <c r="K7" s="71"/>
      <c r="L7" s="71"/>
      <c r="M7" s="71"/>
      <c r="N7" s="71"/>
    </row>
    <row r="8" spans="1:14">
      <c r="B8" s="77">
        <v>43224</v>
      </c>
      <c r="C8" s="124"/>
      <c r="D8" s="125"/>
      <c r="F8" s="5"/>
      <c r="H8" s="30"/>
      <c r="I8" s="124"/>
      <c r="J8" s="130"/>
      <c r="K8" s="71"/>
      <c r="L8" s="71"/>
      <c r="M8" s="71"/>
      <c r="N8" s="71"/>
    </row>
    <row r="9" spans="1:14">
      <c r="B9" s="77">
        <v>43225</v>
      </c>
      <c r="C9" s="124"/>
      <c r="D9" s="125"/>
      <c r="F9" s="5"/>
      <c r="H9" s="30"/>
      <c r="I9" s="124"/>
      <c r="J9" s="130"/>
      <c r="K9" s="71"/>
      <c r="L9" s="71"/>
      <c r="M9" s="71"/>
      <c r="N9" s="71"/>
    </row>
    <row r="10" spans="1:14">
      <c r="B10" s="77">
        <v>43226</v>
      </c>
      <c r="C10" s="124"/>
      <c r="D10" s="125"/>
      <c r="F10" s="5"/>
      <c r="H10" s="30"/>
      <c r="I10" s="124"/>
      <c r="J10" s="130"/>
      <c r="K10" s="71"/>
      <c r="L10" s="71"/>
      <c r="M10" s="71"/>
      <c r="N10" s="71"/>
    </row>
    <row r="11" spans="1:14">
      <c r="B11" s="77">
        <v>43227</v>
      </c>
      <c r="C11" s="124"/>
      <c r="D11" s="125"/>
      <c r="F11" s="5"/>
      <c r="H11" s="30"/>
      <c r="I11" s="124"/>
      <c r="J11" s="130"/>
      <c r="K11" s="71"/>
      <c r="L11" s="71"/>
      <c r="M11" s="71"/>
      <c r="N11" s="71"/>
    </row>
    <row r="12" spans="1:14">
      <c r="B12" s="77">
        <v>43228</v>
      </c>
      <c r="C12" s="124"/>
      <c r="D12" s="125"/>
      <c r="F12" s="5"/>
      <c r="H12" s="30"/>
      <c r="I12" s="124"/>
      <c r="J12" s="130"/>
      <c r="K12" s="71"/>
      <c r="L12" s="71"/>
      <c r="M12" s="71"/>
      <c r="N12" s="71"/>
    </row>
    <row r="13" spans="1:14">
      <c r="B13" s="77">
        <v>43229</v>
      </c>
      <c r="C13" s="124"/>
      <c r="D13" s="125"/>
      <c r="F13" s="5"/>
      <c r="H13" s="30"/>
      <c r="I13" s="124"/>
      <c r="J13" s="130"/>
      <c r="K13" s="71"/>
      <c r="L13" s="71"/>
      <c r="M13" s="71"/>
      <c r="N13" s="71"/>
    </row>
    <row r="14" spans="1:14" ht="13.5" thickBot="1">
      <c r="B14" s="77">
        <v>43230</v>
      </c>
      <c r="C14" s="124"/>
      <c r="D14" s="125"/>
      <c r="F14" s="5"/>
      <c r="H14" s="31"/>
      <c r="I14" s="131"/>
      <c r="J14" s="132"/>
      <c r="K14" s="71"/>
      <c r="L14" s="71"/>
      <c r="M14" s="71"/>
      <c r="N14" s="71"/>
    </row>
    <row r="15" spans="1:14" ht="13.5" thickBot="1">
      <c r="B15" s="77">
        <v>43231</v>
      </c>
      <c r="C15" s="124"/>
      <c r="D15" s="125"/>
      <c r="F15" s="5"/>
      <c r="H15" s="32" t="s">
        <v>20</v>
      </c>
      <c r="I15" s="133">
        <f>SUM(I6:J14)</f>
        <v>0</v>
      </c>
      <c r="J15" s="134"/>
      <c r="K15" s="71"/>
      <c r="L15" s="71"/>
      <c r="M15" s="71"/>
      <c r="N15" s="71"/>
    </row>
    <row r="16" spans="1:14">
      <c r="B16" s="77">
        <v>43232</v>
      </c>
      <c r="C16" s="124"/>
      <c r="D16" s="125"/>
      <c r="F16" s="5"/>
      <c r="K16" s="71"/>
      <c r="L16" s="71"/>
      <c r="M16" s="71"/>
      <c r="N16" s="71"/>
    </row>
    <row r="17" spans="2:14" ht="13.5" customHeight="1" thickBot="1">
      <c r="B17" s="77">
        <v>43233</v>
      </c>
      <c r="C17" s="124"/>
      <c r="D17" s="125"/>
      <c r="F17" s="5"/>
      <c r="K17" s="71"/>
      <c r="L17" s="71"/>
      <c r="M17" s="71"/>
      <c r="N17" s="71"/>
    </row>
    <row r="18" spans="2:14" ht="13.5" customHeight="1" thickBot="1">
      <c r="B18" s="77">
        <v>43234</v>
      </c>
      <c r="C18" s="124"/>
      <c r="D18" s="125"/>
      <c r="F18" s="5"/>
      <c r="I18" s="60" t="s">
        <v>32</v>
      </c>
      <c r="K18" s="71"/>
      <c r="L18" s="71"/>
      <c r="M18" s="71"/>
      <c r="N18" s="71"/>
    </row>
    <row r="19" spans="2:14" ht="12.75" customHeight="1">
      <c r="B19" s="77">
        <v>43235</v>
      </c>
      <c r="C19" s="124"/>
      <c r="D19" s="125"/>
      <c r="F19" s="5"/>
      <c r="H19" s="33" t="s">
        <v>23</v>
      </c>
      <c r="I19" s="59"/>
      <c r="K19" s="71"/>
      <c r="L19" s="71"/>
      <c r="M19" s="71"/>
      <c r="N19" s="71"/>
    </row>
    <row r="20" spans="2:14" ht="13.5" customHeight="1" thickBot="1">
      <c r="B20" s="77">
        <v>43236</v>
      </c>
      <c r="C20" s="124"/>
      <c r="D20" s="125"/>
      <c r="F20" s="5"/>
      <c r="H20" s="34" t="s">
        <v>22</v>
      </c>
      <c r="I20" s="45"/>
      <c r="K20" s="71"/>
      <c r="L20" s="71"/>
      <c r="M20" s="71"/>
      <c r="N20" s="71"/>
    </row>
    <row r="21" spans="2:14" ht="13.5" customHeight="1" thickBot="1">
      <c r="B21" s="77">
        <v>43237</v>
      </c>
      <c r="C21" s="154"/>
      <c r="D21" s="155"/>
      <c r="F21" s="5"/>
      <c r="H21" s="61" t="s">
        <v>20</v>
      </c>
      <c r="I21" s="42">
        <f>I19+I20</f>
        <v>0</v>
      </c>
      <c r="K21" s="71"/>
      <c r="L21" s="71"/>
      <c r="M21" s="71"/>
      <c r="N21" s="71"/>
    </row>
    <row r="22" spans="2:14">
      <c r="B22" s="77">
        <v>43238</v>
      </c>
      <c r="C22" s="154"/>
      <c r="D22" s="155"/>
      <c r="F22" s="5"/>
      <c r="K22" s="71"/>
      <c r="L22" s="71"/>
      <c r="M22" s="71"/>
      <c r="N22" s="71"/>
    </row>
    <row r="23" spans="2:14" ht="13.5" thickBot="1">
      <c r="B23" s="77">
        <v>43239</v>
      </c>
      <c r="C23" s="154"/>
      <c r="D23" s="155"/>
      <c r="F23" s="5"/>
      <c r="K23" s="71"/>
      <c r="L23" s="71"/>
      <c r="M23" s="71"/>
      <c r="N23" s="71"/>
    </row>
    <row r="24" spans="2:14">
      <c r="B24" s="77">
        <v>43240</v>
      </c>
      <c r="C24" s="154"/>
      <c r="D24" s="155"/>
      <c r="F24" s="5"/>
      <c r="I24" s="35" t="s">
        <v>31</v>
      </c>
      <c r="J24" s="46"/>
      <c r="K24" s="71"/>
      <c r="L24" s="71"/>
      <c r="M24" s="71"/>
      <c r="N24" s="71"/>
    </row>
    <row r="25" spans="2:14">
      <c r="B25" s="77">
        <v>43241</v>
      </c>
      <c r="C25" s="124"/>
      <c r="D25" s="125"/>
      <c r="F25" s="5"/>
      <c r="I25" s="43" t="s">
        <v>29</v>
      </c>
      <c r="J25" s="47"/>
      <c r="K25" s="71"/>
      <c r="L25" s="71"/>
      <c r="M25" s="71"/>
      <c r="N25" s="71"/>
    </row>
    <row r="26" spans="2:14" ht="13.5" customHeight="1" thickBot="1">
      <c r="B26" s="77">
        <v>43242</v>
      </c>
      <c r="C26" s="124"/>
      <c r="D26" s="125"/>
      <c r="F26" s="5"/>
      <c r="I26" s="44" t="s">
        <v>30</v>
      </c>
      <c r="J26" s="48">
        <v>500</v>
      </c>
      <c r="K26" s="71"/>
      <c r="L26" s="71"/>
      <c r="M26" s="71"/>
      <c r="N26" s="71"/>
    </row>
    <row r="27" spans="2:14" ht="13.5" customHeight="1">
      <c r="B27" s="77">
        <v>43243</v>
      </c>
      <c r="C27" s="124"/>
      <c r="D27" s="125"/>
      <c r="F27" s="5"/>
      <c r="H27" s="135" t="s">
        <v>26</v>
      </c>
      <c r="I27" s="136"/>
      <c r="J27" s="137"/>
      <c r="K27" s="71"/>
      <c r="L27" s="71"/>
      <c r="M27" s="71"/>
      <c r="N27" s="71"/>
    </row>
    <row r="28" spans="2:14" ht="13.5" customHeight="1" thickBot="1">
      <c r="B28" s="77">
        <v>43244</v>
      </c>
      <c r="C28" s="154"/>
      <c r="D28" s="155"/>
      <c r="F28" s="5"/>
      <c r="H28" s="138"/>
      <c r="I28" s="139"/>
      <c r="J28" s="140"/>
      <c r="K28" s="71"/>
      <c r="L28" s="71"/>
      <c r="M28" s="71"/>
      <c r="N28" s="71"/>
    </row>
    <row r="29" spans="2:14" ht="12.75" customHeight="1">
      <c r="B29" s="77">
        <v>43245</v>
      </c>
      <c r="C29" s="124"/>
      <c r="D29" s="125"/>
      <c r="F29" s="5"/>
      <c r="H29" s="143">
        <f>C36-I15+I21+J24+J25+J26</f>
        <v>500</v>
      </c>
      <c r="I29" s="144"/>
      <c r="J29" s="145"/>
      <c r="K29" s="71"/>
      <c r="L29" s="71"/>
      <c r="M29" s="71"/>
      <c r="N29" s="71"/>
    </row>
    <row r="30" spans="2:14" ht="13.5" customHeight="1">
      <c r="B30" s="77">
        <v>43246</v>
      </c>
      <c r="C30" s="124"/>
      <c r="D30" s="125"/>
      <c r="F30" s="5"/>
      <c r="H30" s="146"/>
      <c r="I30" s="147"/>
      <c r="J30" s="148"/>
      <c r="K30" s="71"/>
      <c r="L30" s="71"/>
      <c r="M30" s="71"/>
      <c r="N30" s="71"/>
    </row>
    <row r="31" spans="2:14" ht="13.5" customHeight="1" thickBot="1">
      <c r="B31" s="77">
        <v>43247</v>
      </c>
      <c r="C31" s="124"/>
      <c r="D31" s="125"/>
      <c r="F31" s="5"/>
      <c r="H31" s="149"/>
      <c r="I31" s="150"/>
      <c r="J31" s="151"/>
      <c r="K31" s="71"/>
      <c r="L31" s="71"/>
      <c r="M31" s="71"/>
      <c r="N31" s="71"/>
    </row>
    <row r="32" spans="2:14" ht="13.5" customHeight="1">
      <c r="B32" s="77">
        <v>43248</v>
      </c>
      <c r="C32" s="141"/>
      <c r="D32" s="142"/>
      <c r="F32" s="5"/>
      <c r="K32" s="71"/>
      <c r="L32" s="71"/>
      <c r="M32" s="71"/>
      <c r="N32" s="71"/>
    </row>
    <row r="33" spans="2:14" ht="13.5" thickBot="1">
      <c r="B33" s="77">
        <v>43249</v>
      </c>
      <c r="C33" s="124"/>
      <c r="D33" s="125"/>
      <c r="F33" s="5"/>
      <c r="H33" s="152" t="s">
        <v>27</v>
      </c>
      <c r="I33" s="152"/>
      <c r="J33" s="112"/>
      <c r="K33" s="71"/>
      <c r="L33" s="71"/>
      <c r="M33" s="71"/>
      <c r="N33" s="71"/>
    </row>
    <row r="34" spans="2:14">
      <c r="B34" s="77">
        <v>43250</v>
      </c>
      <c r="C34" s="154"/>
      <c r="D34" s="155"/>
      <c r="F34" s="5"/>
      <c r="H34" s="98"/>
      <c r="I34" s="99"/>
      <c r="J34" s="100"/>
      <c r="K34" s="71"/>
      <c r="L34" s="71"/>
      <c r="M34" s="71"/>
      <c r="N34" s="71"/>
    </row>
    <row r="35" spans="2:14" ht="13.5" thickBot="1">
      <c r="B35" s="77">
        <v>43251</v>
      </c>
      <c r="C35" s="158"/>
      <c r="D35" s="159"/>
      <c r="F35" s="5"/>
      <c r="H35" s="101"/>
      <c r="I35" s="102"/>
      <c r="J35" s="103"/>
      <c r="K35" s="71"/>
      <c r="L35" s="71"/>
      <c r="M35" s="71"/>
      <c r="N35" s="71"/>
    </row>
    <row r="36" spans="2:14" ht="16.5" thickBot="1">
      <c r="B36" s="27" t="s">
        <v>20</v>
      </c>
      <c r="C36" s="133">
        <f>SUM(C5:D35)</f>
        <v>0</v>
      </c>
      <c r="D36" s="160"/>
      <c r="F36" s="5"/>
      <c r="H36" s="101"/>
      <c r="I36" s="102"/>
      <c r="J36" s="103"/>
      <c r="K36" s="71"/>
      <c r="L36" s="71"/>
      <c r="M36" s="71"/>
      <c r="N36" s="71"/>
    </row>
    <row r="37" spans="2:14" ht="13.5" thickBot="1">
      <c r="B37" s="28" t="s">
        <v>28</v>
      </c>
      <c r="C37" s="156">
        <f>SUM(C36-I15)+J25</f>
        <v>0</v>
      </c>
      <c r="D37" s="157"/>
      <c r="F37" s="5"/>
      <c r="H37" s="101"/>
      <c r="I37" s="102"/>
      <c r="J37" s="103"/>
      <c r="K37" s="71"/>
      <c r="L37" s="71"/>
      <c r="M37" s="71"/>
      <c r="N37" s="71"/>
    </row>
    <row r="38" spans="2:14" ht="13.5" thickBot="1">
      <c r="F38" s="5"/>
      <c r="H38" s="104"/>
      <c r="I38" s="105"/>
      <c r="J38" s="106"/>
      <c r="K38" s="71"/>
      <c r="L38" s="71"/>
      <c r="M38" s="71"/>
      <c r="N38" s="71"/>
    </row>
    <row r="39" spans="2:14">
      <c r="F39" s="5"/>
      <c r="G39" s="5"/>
      <c r="H39" s="5"/>
      <c r="I39" s="5"/>
    </row>
  </sheetData>
  <sheetProtection selectLockedCells="1"/>
  <mergeCells count="50">
    <mergeCell ref="C16:D16"/>
    <mergeCell ref="C17:D17"/>
    <mergeCell ref="C18:D18"/>
    <mergeCell ref="C19:D19"/>
    <mergeCell ref="C12:D12"/>
    <mergeCell ref="C13:D13"/>
    <mergeCell ref="C14:D14"/>
    <mergeCell ref="C20:D20"/>
    <mergeCell ref="C21:D21"/>
    <mergeCell ref="C22:D22"/>
    <mergeCell ref="C23:D23"/>
    <mergeCell ref="C37:D37"/>
    <mergeCell ref="C24:D24"/>
    <mergeCell ref="C25:D25"/>
    <mergeCell ref="C28:D28"/>
    <mergeCell ref="C29:D29"/>
    <mergeCell ref="C30:D30"/>
    <mergeCell ref="C31:D31"/>
    <mergeCell ref="C26:D26"/>
    <mergeCell ref="C27:D27"/>
    <mergeCell ref="C34:D34"/>
    <mergeCell ref="C35:D35"/>
    <mergeCell ref="C36:D36"/>
    <mergeCell ref="C32:D32"/>
    <mergeCell ref="C33:D33"/>
    <mergeCell ref="H1:I3"/>
    <mergeCell ref="H29:J31"/>
    <mergeCell ref="H33:J33"/>
    <mergeCell ref="I5:J5"/>
    <mergeCell ref="I6:J6"/>
    <mergeCell ref="I7:J7"/>
    <mergeCell ref="I8:J8"/>
    <mergeCell ref="I9:J9"/>
    <mergeCell ref="I10:J10"/>
    <mergeCell ref="I11:J11"/>
    <mergeCell ref="C15:D15"/>
    <mergeCell ref="C8:D8"/>
    <mergeCell ref="C9:D9"/>
    <mergeCell ref="C10:D10"/>
    <mergeCell ref="H34:J38"/>
    <mergeCell ref="I12:J12"/>
    <mergeCell ref="I13:J13"/>
    <mergeCell ref="I14:J14"/>
    <mergeCell ref="I15:J15"/>
    <mergeCell ref="H27:J28"/>
    <mergeCell ref="C11:D11"/>
    <mergeCell ref="C4:D4"/>
    <mergeCell ref="C5:D5"/>
    <mergeCell ref="C6:D6"/>
    <mergeCell ref="C7:D7"/>
  </mergeCells>
  <phoneticPr fontId="5" type="noConversion"/>
  <pageMargins left="0.59055118110236227" right="0.27559055118110237" top="0.98425196850393704" bottom="0.98425196850393704" header="0.51181102362204722" footer="0.51181102362204722"/>
  <pageSetup paperSize="9" scale="89" orientation="landscape" horizontalDpi="4294967294" r:id="rId1"/>
  <headerFooter alignWithMargins="0"/>
  <colBreaks count="1" manualBreakCount="1">
    <brk id="13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AD37"/>
  <sheetViews>
    <sheetView zoomScale="80" zoomScaleNormal="80" workbookViewId="0">
      <selection activeCell="E2" sqref="E2:F2"/>
    </sheetView>
  </sheetViews>
  <sheetFormatPr baseColWidth="10" defaultColWidth="11.42578125" defaultRowHeight="12.75"/>
  <cols>
    <col min="2" max="3" width="11.42578125" customWidth="1"/>
    <col min="6" max="6" width="14.140625" customWidth="1"/>
    <col min="11" max="13" width="11.42578125" customWidth="1"/>
    <col min="14" max="15" width="11.5703125" customWidth="1"/>
    <col min="16" max="16" width="17.85546875" customWidth="1"/>
    <col min="20" max="20" width="12.28515625" customWidth="1"/>
    <col min="21" max="21" width="20.28515625" customWidth="1"/>
    <col min="22" max="22" width="18.85546875" customWidth="1"/>
    <col min="24" max="24" width="18" customWidth="1"/>
    <col min="25" max="25" width="14.140625" customWidth="1"/>
    <col min="26" max="26" width="18.5703125" customWidth="1"/>
    <col min="28" max="28" width="12.140625" customWidth="1"/>
    <col min="29" max="29" width="15.85546875" customWidth="1"/>
    <col min="30" max="30" width="16.42578125" customWidth="1"/>
  </cols>
  <sheetData>
    <row r="1" spans="1:30" ht="13.5" thickBot="1">
      <c r="A1" s="83"/>
      <c r="B1" s="189">
        <v>8</v>
      </c>
      <c r="C1" s="190"/>
      <c r="D1" s="84"/>
      <c r="E1" s="191">
        <v>13</v>
      </c>
      <c r="F1" s="191"/>
      <c r="G1" s="84"/>
      <c r="H1" s="161">
        <f>E1</f>
        <v>13</v>
      </c>
      <c r="I1" s="161"/>
      <c r="J1" s="83"/>
      <c r="K1" s="83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5"/>
      <c r="AD1" s="5"/>
    </row>
    <row r="2" spans="1:30" ht="13.5" thickBot="1">
      <c r="A2" s="85"/>
      <c r="B2" s="173" t="s">
        <v>37</v>
      </c>
      <c r="C2" s="174"/>
      <c r="D2" s="84"/>
      <c r="E2" s="182" t="s">
        <v>1</v>
      </c>
      <c r="F2" s="183"/>
      <c r="G2" s="84"/>
      <c r="H2" s="182" t="s">
        <v>10</v>
      </c>
      <c r="I2" s="183"/>
      <c r="J2" s="83"/>
      <c r="K2" s="83"/>
      <c r="M2" s="81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5"/>
      <c r="AD2" s="5"/>
    </row>
    <row r="3" spans="1:30">
      <c r="A3" s="85"/>
      <c r="B3" s="192">
        <f>'caisse du jour et tiroir'!B4</f>
        <v>0</v>
      </c>
      <c r="C3" s="193"/>
      <c r="D3" s="83"/>
      <c r="E3" s="175" t="str">
        <f>IF('caisse du jour et tiroir'!B5=0,"",'caisse du jour et tiroir'!B5)</f>
        <v/>
      </c>
      <c r="F3" s="184"/>
      <c r="G3" s="83"/>
      <c r="H3" s="175" t="str">
        <f>IF('caisse du jour et tiroir'!B6=0,"",'caisse du jour et tiroir'!B6)</f>
        <v/>
      </c>
      <c r="I3" s="184"/>
      <c r="J3" s="83"/>
      <c r="K3" s="83"/>
      <c r="M3" s="81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5"/>
      <c r="AD3" s="5"/>
    </row>
    <row r="4" spans="1:30">
      <c r="A4" s="85"/>
      <c r="B4" s="194"/>
      <c r="C4" s="195"/>
      <c r="D4" s="83"/>
      <c r="E4" s="185"/>
      <c r="F4" s="186"/>
      <c r="G4" s="83"/>
      <c r="H4" s="185"/>
      <c r="I4" s="186"/>
      <c r="J4" s="83"/>
      <c r="K4" s="83"/>
      <c r="M4" s="81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5"/>
      <c r="AD4" s="5"/>
    </row>
    <row r="5" spans="1:30" ht="13.5" thickBot="1">
      <c r="A5" s="85"/>
      <c r="B5" s="196"/>
      <c r="C5" s="197"/>
      <c r="D5" s="83"/>
      <c r="E5" s="187"/>
      <c r="F5" s="188"/>
      <c r="G5" s="83"/>
      <c r="H5" s="187"/>
      <c r="I5" s="188"/>
      <c r="J5" s="83"/>
      <c r="K5" s="83"/>
      <c r="M5" s="81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5"/>
      <c r="AD5" s="5"/>
    </row>
    <row r="6" spans="1:30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M6" s="81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5"/>
      <c r="AD6" s="5"/>
    </row>
    <row r="7" spans="1:30" ht="13.5" thickBot="1">
      <c r="A7" s="83"/>
      <c r="B7" s="161">
        <f>E1</f>
        <v>13</v>
      </c>
      <c r="C7" s="161"/>
      <c r="D7" s="84"/>
      <c r="E7" s="161">
        <f>E1</f>
        <v>13</v>
      </c>
      <c r="F7" s="161"/>
      <c r="G7" s="84"/>
      <c r="H7" s="161">
        <f>E1</f>
        <v>13</v>
      </c>
      <c r="I7" s="161"/>
      <c r="J7" s="83"/>
      <c r="K7" s="83"/>
      <c r="M7" s="81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5"/>
      <c r="AD7" s="5"/>
    </row>
    <row r="8" spans="1:30" ht="13.5" thickBot="1">
      <c r="A8" s="83"/>
      <c r="B8" s="182" t="s">
        <v>2</v>
      </c>
      <c r="C8" s="183"/>
      <c r="D8" s="84"/>
      <c r="E8" s="182" t="s">
        <v>3</v>
      </c>
      <c r="F8" s="183"/>
      <c r="G8" s="84"/>
      <c r="H8" s="182" t="s">
        <v>38</v>
      </c>
      <c r="I8" s="183"/>
      <c r="J8" s="83"/>
      <c r="K8" s="83"/>
      <c r="M8" s="81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5"/>
      <c r="AD8" s="5"/>
    </row>
    <row r="9" spans="1:30">
      <c r="A9" s="83"/>
      <c r="B9" s="175" t="str">
        <f>IF('caisse du jour et tiroir'!B7=0,"",'caisse du jour et tiroir'!B7)</f>
        <v/>
      </c>
      <c r="C9" s="184"/>
      <c r="D9" s="83"/>
      <c r="E9" s="175" t="str">
        <f>IF('caisse du jour et tiroir'!B8=0,"",'caisse du jour et tiroir'!B8)</f>
        <v/>
      </c>
      <c r="F9" s="184"/>
      <c r="G9" s="83"/>
      <c r="H9" s="175" t="str">
        <f>IF('caisse du jour et tiroir'!B9=0,"",'caisse du jour et tiroir'!B9)</f>
        <v/>
      </c>
      <c r="I9" s="184"/>
      <c r="J9" s="83"/>
      <c r="K9" s="83"/>
      <c r="M9" s="81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5"/>
      <c r="AD9" s="5"/>
    </row>
    <row r="10" spans="1:30">
      <c r="A10" s="83"/>
      <c r="B10" s="185"/>
      <c r="C10" s="186"/>
      <c r="D10" s="83"/>
      <c r="E10" s="185"/>
      <c r="F10" s="186"/>
      <c r="G10" s="83"/>
      <c r="H10" s="185"/>
      <c r="I10" s="186"/>
      <c r="J10" s="83"/>
      <c r="K10" s="83"/>
      <c r="M10" s="81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5"/>
      <c r="AD10" s="5"/>
    </row>
    <row r="11" spans="1:30" ht="13.5" thickBot="1">
      <c r="A11" s="83"/>
      <c r="B11" s="187"/>
      <c r="C11" s="188"/>
      <c r="D11" s="83"/>
      <c r="E11" s="187"/>
      <c r="F11" s="188"/>
      <c r="G11" s="83"/>
      <c r="H11" s="187"/>
      <c r="I11" s="188"/>
      <c r="J11" s="83"/>
      <c r="K11" s="83"/>
      <c r="M11" s="81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5"/>
      <c r="AD11" s="5"/>
    </row>
    <row r="12" spans="1:30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M12" s="81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5"/>
      <c r="AD12" s="5"/>
    </row>
    <row r="13" spans="1:30" ht="13.5" thickBot="1">
      <c r="A13" s="83"/>
      <c r="B13" s="161">
        <f>B7</f>
        <v>13</v>
      </c>
      <c r="C13" s="161"/>
      <c r="D13" s="84"/>
      <c r="E13" s="161">
        <f>E7</f>
        <v>13</v>
      </c>
      <c r="F13" s="161"/>
      <c r="G13" s="84"/>
      <c r="H13" s="161">
        <f>H7</f>
        <v>13</v>
      </c>
      <c r="I13" s="161"/>
      <c r="J13" s="83"/>
      <c r="K13" s="83"/>
      <c r="M13" s="81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5"/>
      <c r="AD13" s="5"/>
    </row>
    <row r="14" spans="1:30" ht="13.5" thickBot="1">
      <c r="A14" s="83"/>
      <c r="B14" s="182" t="s">
        <v>39</v>
      </c>
      <c r="C14" s="183"/>
      <c r="D14" s="84"/>
      <c r="E14" s="182" t="s">
        <v>33</v>
      </c>
      <c r="F14" s="183"/>
      <c r="G14" s="84"/>
      <c r="H14" s="182" t="s">
        <v>5</v>
      </c>
      <c r="I14" s="183"/>
      <c r="J14" s="83"/>
      <c r="K14" s="83"/>
      <c r="M14" s="81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5"/>
      <c r="AD14" s="5"/>
    </row>
    <row r="15" spans="1:30">
      <c r="A15" s="83"/>
      <c r="B15" s="175" t="str">
        <f>IF('caisse du jour et tiroir'!B10=0,"",'caisse du jour et tiroir'!B10)</f>
        <v/>
      </c>
      <c r="C15" s="184"/>
      <c r="D15" s="83"/>
      <c r="E15" s="175" t="str">
        <f>IF('caisse du jour et tiroir'!B11=0,"",'caisse du jour et tiroir'!B11)</f>
        <v/>
      </c>
      <c r="F15" s="184"/>
      <c r="G15" s="83"/>
      <c r="H15" s="175" t="str">
        <f>IF('caisse du jour et tiroir'!B12=0,"",'caisse du jour et tiroir'!B12)</f>
        <v/>
      </c>
      <c r="I15" s="184"/>
      <c r="J15" s="83"/>
      <c r="K15" s="83"/>
      <c r="M15" s="81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5"/>
      <c r="AD15" s="5"/>
    </row>
    <row r="16" spans="1:30">
      <c r="A16" s="83"/>
      <c r="B16" s="185"/>
      <c r="C16" s="186"/>
      <c r="D16" s="83"/>
      <c r="E16" s="185"/>
      <c r="F16" s="186"/>
      <c r="G16" s="83"/>
      <c r="H16" s="185"/>
      <c r="I16" s="186"/>
      <c r="J16" s="83"/>
      <c r="K16" s="83"/>
      <c r="M16" s="81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5"/>
      <c r="AD16" s="5"/>
    </row>
    <row r="17" spans="1:30" ht="13.5" thickBot="1">
      <c r="A17" s="83"/>
      <c r="B17" s="187"/>
      <c r="C17" s="188"/>
      <c r="D17" s="83"/>
      <c r="E17" s="187"/>
      <c r="F17" s="188"/>
      <c r="G17" s="83"/>
      <c r="H17" s="187"/>
      <c r="I17" s="188"/>
      <c r="J17" s="83"/>
      <c r="K17" s="83"/>
      <c r="M17" s="81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5"/>
      <c r="AD17" s="5"/>
    </row>
    <row r="18" spans="1:30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M18" s="81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5"/>
      <c r="AD18" s="5"/>
    </row>
    <row r="19" spans="1:30" ht="13.5" thickBot="1">
      <c r="A19" s="83"/>
      <c r="B19" s="161">
        <f>B13</f>
        <v>13</v>
      </c>
      <c r="C19" s="161"/>
      <c r="D19" s="84"/>
      <c r="E19" s="161">
        <f>E13</f>
        <v>13</v>
      </c>
      <c r="F19" s="161"/>
      <c r="G19" s="84"/>
      <c r="H19" s="161">
        <f>H13</f>
        <v>13</v>
      </c>
      <c r="I19" s="161"/>
      <c r="J19" s="83"/>
      <c r="K19" s="83"/>
      <c r="M19" s="81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5"/>
      <c r="AD19" s="5"/>
    </row>
    <row r="20" spans="1:30" ht="13.5" thickBot="1">
      <c r="A20" s="83"/>
      <c r="B20" s="182" t="s">
        <v>44</v>
      </c>
      <c r="C20" s="183"/>
      <c r="D20" s="84"/>
      <c r="E20" s="182" t="s">
        <v>40</v>
      </c>
      <c r="F20" s="183"/>
      <c r="G20" s="84"/>
      <c r="H20" s="182" t="s">
        <v>41</v>
      </c>
      <c r="I20" s="183"/>
      <c r="J20" s="83"/>
      <c r="K20" s="83"/>
      <c r="M20" s="81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5"/>
      <c r="AD20" s="5"/>
    </row>
    <row r="21" spans="1:30" ht="13.15" customHeight="1">
      <c r="A21" s="83"/>
      <c r="B21" s="175" t="str">
        <f>IF('caisse du jour et tiroir'!B13=0,"",'caisse du jour et tiroir'!B13)</f>
        <v/>
      </c>
      <c r="C21" s="184"/>
      <c r="D21" s="83"/>
      <c r="E21" s="175" t="str">
        <f>IF('caisse du jour et tiroir'!B14=0,"",'caisse du jour et tiroir'!B14)</f>
        <v/>
      </c>
      <c r="F21" s="184"/>
      <c r="G21" s="83"/>
      <c r="H21" s="175" t="str">
        <f>IF('caisse du jour et tiroir'!B15=0,"",'caisse du jour et tiroir'!B15)</f>
        <v/>
      </c>
      <c r="I21" s="176"/>
      <c r="J21" s="83"/>
      <c r="K21" s="83"/>
      <c r="M21" s="81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5"/>
      <c r="AD21" s="5"/>
    </row>
    <row r="22" spans="1:30" ht="13.15" customHeight="1">
      <c r="A22" s="83"/>
      <c r="B22" s="185"/>
      <c r="C22" s="186"/>
      <c r="D22" s="83"/>
      <c r="E22" s="185"/>
      <c r="F22" s="186"/>
      <c r="G22" s="83"/>
      <c r="H22" s="177"/>
      <c r="I22" s="178"/>
      <c r="J22" s="83"/>
      <c r="K22" s="83"/>
      <c r="M22" s="81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5"/>
      <c r="AD22" s="5"/>
    </row>
    <row r="23" spans="1:30" ht="13.9" customHeight="1" thickBot="1">
      <c r="A23" s="83"/>
      <c r="B23" s="187"/>
      <c r="C23" s="188"/>
      <c r="D23" s="83"/>
      <c r="E23" s="187"/>
      <c r="F23" s="188"/>
      <c r="G23" s="83"/>
      <c r="H23" s="179"/>
      <c r="I23" s="180"/>
      <c r="J23" s="83"/>
      <c r="K23" s="83"/>
      <c r="M23" s="81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5"/>
      <c r="AD23" s="5"/>
    </row>
    <row r="24" spans="1:30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M24" s="81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5"/>
      <c r="AD24" s="5"/>
    </row>
    <row r="25" spans="1:30" ht="13.5" thickBot="1">
      <c r="A25" s="83"/>
      <c r="B25" s="161">
        <f>B19</f>
        <v>13</v>
      </c>
      <c r="C25" s="161"/>
      <c r="D25" s="84"/>
      <c r="E25" s="161">
        <f>E19</f>
        <v>13</v>
      </c>
      <c r="F25" s="161"/>
      <c r="G25" s="84"/>
      <c r="H25" s="161">
        <f>H19</f>
        <v>13</v>
      </c>
      <c r="I25" s="161"/>
      <c r="J25" s="83"/>
      <c r="K25" s="83"/>
      <c r="M25" s="81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5"/>
      <c r="AD25" s="5"/>
    </row>
    <row r="26" spans="1:30" ht="13.5" thickBot="1">
      <c r="A26" s="83"/>
      <c r="B26" s="182" t="s">
        <v>7</v>
      </c>
      <c r="C26" s="183"/>
      <c r="D26" s="84"/>
      <c r="E26" s="182" t="s">
        <v>8</v>
      </c>
      <c r="F26" s="183"/>
      <c r="G26" s="84"/>
      <c r="H26" s="182" t="s">
        <v>43</v>
      </c>
      <c r="I26" s="183"/>
      <c r="J26" s="83"/>
      <c r="K26" s="83"/>
      <c r="M26" s="81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5"/>
      <c r="AD26" s="5"/>
    </row>
    <row r="27" spans="1:30" ht="13.15" customHeight="1">
      <c r="A27" s="83"/>
      <c r="B27" s="175" t="str">
        <f>IF('caisse du jour et tiroir'!B16=0,"",'caisse du jour et tiroir'!B16)</f>
        <v/>
      </c>
      <c r="C27" s="184"/>
      <c r="D27" s="83"/>
      <c r="E27" s="175" t="str">
        <f>IF('caisse du jour et tiroir'!B17=0,"",'caisse du jour et tiroir'!B17)</f>
        <v/>
      </c>
      <c r="F27" s="184"/>
      <c r="G27" s="83"/>
      <c r="H27" s="175" t="str">
        <f>IF('caisse du jour et tiroir'!B18=0,"",'caisse du jour et tiroir'!B18)</f>
        <v/>
      </c>
      <c r="I27" s="184"/>
      <c r="J27" s="83"/>
      <c r="K27" s="83"/>
      <c r="M27" s="81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5"/>
      <c r="AD27" s="5"/>
    </row>
    <row r="28" spans="1:30" ht="13.15" customHeight="1">
      <c r="A28" s="83"/>
      <c r="B28" s="185"/>
      <c r="C28" s="186"/>
      <c r="D28" s="83"/>
      <c r="E28" s="185"/>
      <c r="F28" s="186"/>
      <c r="G28" s="83"/>
      <c r="H28" s="185"/>
      <c r="I28" s="186"/>
      <c r="J28" s="83"/>
      <c r="K28" s="83"/>
      <c r="M28" s="81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5"/>
      <c r="AD28" s="5"/>
    </row>
    <row r="29" spans="1:30" ht="13.9" customHeight="1" thickBot="1">
      <c r="A29" s="83"/>
      <c r="B29" s="187"/>
      <c r="C29" s="188"/>
      <c r="D29" s="83"/>
      <c r="E29" s="187"/>
      <c r="F29" s="188"/>
      <c r="G29" s="83"/>
      <c r="H29" s="187"/>
      <c r="I29" s="188"/>
      <c r="J29" s="83"/>
      <c r="K29" s="83"/>
      <c r="M29" s="81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5"/>
      <c r="AD29" s="5"/>
    </row>
    <row r="30" spans="1:30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M30" s="81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5"/>
      <c r="AD30" s="5"/>
    </row>
    <row r="31" spans="1:30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M31" s="81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5"/>
      <c r="AD31" s="5"/>
    </row>
    <row r="32" spans="1:30" ht="13.5" thickBot="1">
      <c r="A32" s="67"/>
      <c r="B32" s="181"/>
      <c r="C32" s="181"/>
      <c r="D32" s="86"/>
      <c r="E32" s="161">
        <f>H25</f>
        <v>13</v>
      </c>
      <c r="F32" s="161"/>
      <c r="G32" s="161" t="str">
        <f>IF(G34,B1+2,"")</f>
        <v/>
      </c>
      <c r="H32" s="161"/>
      <c r="I32" s="161" t="s">
        <v>27</v>
      </c>
      <c r="J32" s="161"/>
      <c r="K32" s="162"/>
      <c r="L32" s="79"/>
      <c r="M32" s="80"/>
      <c r="N32" s="5"/>
      <c r="O32" s="5"/>
      <c r="P32" s="5"/>
      <c r="Q32" s="5"/>
      <c r="R32" s="5"/>
      <c r="S32" s="5"/>
      <c r="T32" s="5"/>
      <c r="U32" s="82"/>
      <c r="V32" s="5"/>
      <c r="W32" s="82"/>
      <c r="X32" s="82"/>
      <c r="Y32" s="82"/>
      <c r="Z32" s="82"/>
      <c r="AA32" s="5"/>
      <c r="AB32" s="5"/>
      <c r="AC32" s="5"/>
      <c r="AD32" s="5"/>
    </row>
    <row r="33" spans="1:30" ht="13.5" customHeight="1" thickBot="1">
      <c r="A33" s="172">
        <f ca="1">TODAY()</f>
        <v>43257</v>
      </c>
      <c r="B33" s="172"/>
      <c r="C33" s="87"/>
      <c r="D33" s="86"/>
      <c r="E33" s="173" t="s">
        <v>42</v>
      </c>
      <c r="F33" s="174"/>
      <c r="G33" s="173" t="s">
        <v>45</v>
      </c>
      <c r="H33" s="174"/>
      <c r="I33" s="163"/>
      <c r="J33" s="164"/>
      <c r="K33" s="165"/>
      <c r="L33" s="78"/>
      <c r="M33" s="69"/>
      <c r="N33" s="5"/>
      <c r="O33" s="5"/>
      <c r="P33" s="5"/>
      <c r="Q33" s="5"/>
      <c r="R33" s="5"/>
      <c r="S33" s="5"/>
      <c r="T33" s="5"/>
      <c r="U33" s="5"/>
      <c r="V33" s="5"/>
      <c r="W33" s="5"/>
      <c r="X33" s="82"/>
      <c r="Y33" s="82"/>
      <c r="Z33" s="5"/>
      <c r="AA33" s="5"/>
      <c r="AB33" s="5"/>
      <c r="AC33" s="5"/>
      <c r="AD33" s="5"/>
    </row>
    <row r="34" spans="1:30" ht="13.15" customHeight="1">
      <c r="A34" s="172"/>
      <c r="B34" s="172"/>
      <c r="C34" s="88"/>
      <c r="D34" s="67"/>
      <c r="E34" s="175">
        <f>SUMIF('caisse du jour et tiroir'!B5:B18,"&gt;0,00",'caisse du jour et tiroir'!B5:B18)</f>
        <v>0</v>
      </c>
      <c r="F34" s="176"/>
      <c r="G34" s="198"/>
      <c r="H34" s="199"/>
      <c r="I34" s="166"/>
      <c r="J34" s="167"/>
      <c r="K34" s="168"/>
      <c r="L34" s="78"/>
      <c r="M34" s="69"/>
      <c r="N34" s="5"/>
      <c r="O34" s="5"/>
      <c r="P34" s="5"/>
      <c r="Q34" s="5"/>
      <c r="R34" s="5"/>
      <c r="S34" s="5"/>
      <c r="T34" s="5"/>
      <c r="U34" s="5"/>
      <c r="V34" s="5"/>
      <c r="W34" s="5"/>
      <c r="X34" s="82"/>
      <c r="Y34" s="82"/>
      <c r="Z34" s="5"/>
      <c r="AA34" s="5"/>
      <c r="AB34" s="5"/>
      <c r="AC34" s="5"/>
      <c r="AD34" s="5"/>
    </row>
    <row r="35" spans="1:30" ht="13.15" customHeight="1">
      <c r="A35" s="172"/>
      <c r="B35" s="172"/>
      <c r="C35" s="88"/>
      <c r="D35" s="67"/>
      <c r="E35" s="177"/>
      <c r="F35" s="178"/>
      <c r="G35" s="200"/>
      <c r="H35" s="201"/>
      <c r="I35" s="166"/>
      <c r="J35" s="167"/>
      <c r="K35" s="168"/>
      <c r="L35" s="78"/>
      <c r="M35" s="69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82"/>
      <c r="Z35" s="5"/>
      <c r="AA35" s="5"/>
      <c r="AB35" s="5"/>
      <c r="AC35" s="5"/>
      <c r="AD35" s="5"/>
    </row>
    <row r="36" spans="1:30" ht="13.9" customHeight="1" thickBot="1">
      <c r="A36" s="67"/>
      <c r="B36" s="88"/>
      <c r="C36" s="88"/>
      <c r="D36" s="67"/>
      <c r="E36" s="179"/>
      <c r="F36" s="180"/>
      <c r="G36" s="202"/>
      <c r="H36" s="203"/>
      <c r="I36" s="166"/>
      <c r="J36" s="167"/>
      <c r="K36" s="168"/>
      <c r="L36" s="78"/>
      <c r="M36" s="69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82"/>
      <c r="Z36" s="5"/>
      <c r="AA36" s="5"/>
      <c r="AB36" s="5"/>
      <c r="AC36" s="5"/>
      <c r="AD36" s="5"/>
    </row>
    <row r="37" spans="1:30" ht="13.5" thickBot="1">
      <c r="A37" s="67"/>
      <c r="B37" s="67"/>
      <c r="C37" s="67"/>
      <c r="D37" s="67"/>
      <c r="E37" s="83"/>
      <c r="F37" s="83"/>
      <c r="G37" s="83"/>
      <c r="H37" s="83"/>
      <c r="I37" s="169"/>
      <c r="J37" s="170"/>
      <c r="K37" s="171"/>
      <c r="L37" s="78"/>
      <c r="M37" s="78"/>
    </row>
  </sheetData>
  <sheetProtection selectLockedCells="1"/>
  <mergeCells count="55">
    <mergeCell ref="G33:H33"/>
    <mergeCell ref="G34:H36"/>
    <mergeCell ref="G32:H32"/>
    <mergeCell ref="B8:C8"/>
    <mergeCell ref="B9:C11"/>
    <mergeCell ref="E8:F8"/>
    <mergeCell ref="E9:F11"/>
    <mergeCell ref="H8:I8"/>
    <mergeCell ref="H9:I11"/>
    <mergeCell ref="B20:C20"/>
    <mergeCell ref="B21:C23"/>
    <mergeCell ref="E20:F20"/>
    <mergeCell ref="E21:F23"/>
    <mergeCell ref="H20:I20"/>
    <mergeCell ref="H21:I23"/>
    <mergeCell ref="B13:C13"/>
    <mergeCell ref="B1:C1"/>
    <mergeCell ref="E1:F1"/>
    <mergeCell ref="H1:I1"/>
    <mergeCell ref="H7:I7"/>
    <mergeCell ref="E7:F7"/>
    <mergeCell ref="B7:C7"/>
    <mergeCell ref="H2:I2"/>
    <mergeCell ref="H3:I5"/>
    <mergeCell ref="B2:C2"/>
    <mergeCell ref="B3:C5"/>
    <mergeCell ref="E2:F2"/>
    <mergeCell ref="E3:F5"/>
    <mergeCell ref="E13:F13"/>
    <mergeCell ref="H13:I13"/>
    <mergeCell ref="B19:C19"/>
    <mergeCell ref="E19:F19"/>
    <mergeCell ref="H19:I19"/>
    <mergeCell ref="B14:C14"/>
    <mergeCell ref="B15:C17"/>
    <mergeCell ref="E14:F14"/>
    <mergeCell ref="E15:F17"/>
    <mergeCell ref="H14:I14"/>
    <mergeCell ref="H15:I17"/>
    <mergeCell ref="I32:K32"/>
    <mergeCell ref="I33:K37"/>
    <mergeCell ref="A33:B35"/>
    <mergeCell ref="B25:C25"/>
    <mergeCell ref="E25:F25"/>
    <mergeCell ref="H25:I25"/>
    <mergeCell ref="E32:F32"/>
    <mergeCell ref="E33:F33"/>
    <mergeCell ref="E34:F36"/>
    <mergeCell ref="B32:C32"/>
    <mergeCell ref="B26:C26"/>
    <mergeCell ref="B27:C29"/>
    <mergeCell ref="E26:F26"/>
    <mergeCell ref="E27:F29"/>
    <mergeCell ref="H26:I26"/>
    <mergeCell ref="H27:I29"/>
  </mergeCells>
  <pageMargins left="0.7" right="0.7" top="0.75" bottom="0.75" header="0.3" footer="0.3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5"/>
  <dimension ref="A4:AF19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E35" sqref="E35"/>
    </sheetView>
  </sheetViews>
  <sheetFormatPr baseColWidth="10" defaultRowHeight="15"/>
  <cols>
    <col min="1" max="1" width="17.28515625" style="215" customWidth="1"/>
    <col min="2" max="31" width="8.140625" style="215" bestFit="1" customWidth="1"/>
    <col min="32" max="32" width="12.140625" style="215" customWidth="1"/>
    <col min="33" max="16384" width="11.42578125" style="215"/>
  </cols>
  <sheetData>
    <row r="4" spans="1:32" s="206" customFormat="1" ht="12.75">
      <c r="A4" s="204"/>
      <c r="B4" s="204">
        <v>43252</v>
      </c>
      <c r="C4" s="204">
        <v>43253</v>
      </c>
      <c r="D4" s="204">
        <v>43254</v>
      </c>
      <c r="E4" s="204">
        <v>43255</v>
      </c>
      <c r="F4" s="204">
        <v>43256</v>
      </c>
      <c r="G4" s="204">
        <v>43257</v>
      </c>
      <c r="H4" s="204">
        <v>43258</v>
      </c>
      <c r="I4" s="204">
        <v>43259</v>
      </c>
      <c r="J4" s="204">
        <v>43260</v>
      </c>
      <c r="K4" s="204">
        <v>43261</v>
      </c>
      <c r="L4" s="204">
        <v>43262</v>
      </c>
      <c r="M4" s="204">
        <v>43263</v>
      </c>
      <c r="N4" s="204">
        <v>43264</v>
      </c>
      <c r="O4" s="204">
        <v>43265</v>
      </c>
      <c r="P4" s="204">
        <v>43266</v>
      </c>
      <c r="Q4" s="204">
        <v>43267</v>
      </c>
      <c r="R4" s="204">
        <v>43268</v>
      </c>
      <c r="S4" s="204">
        <v>43269</v>
      </c>
      <c r="T4" s="204">
        <v>43270</v>
      </c>
      <c r="U4" s="204">
        <v>43271</v>
      </c>
      <c r="V4" s="204">
        <v>43272</v>
      </c>
      <c r="W4" s="204">
        <v>43273</v>
      </c>
      <c r="X4" s="204">
        <v>43274</v>
      </c>
      <c r="Y4" s="204">
        <v>43275</v>
      </c>
      <c r="Z4" s="204">
        <v>43276</v>
      </c>
      <c r="AA4" s="204">
        <v>43277</v>
      </c>
      <c r="AB4" s="204">
        <v>43278</v>
      </c>
      <c r="AC4" s="204">
        <v>43279</v>
      </c>
      <c r="AD4" s="204">
        <v>43280</v>
      </c>
      <c r="AE4" s="204">
        <v>43281</v>
      </c>
      <c r="AF4" s="205" t="s">
        <v>46</v>
      </c>
    </row>
    <row r="5" spans="1:32">
      <c r="A5" s="207" t="s">
        <v>0</v>
      </c>
      <c r="B5" s="208"/>
      <c r="C5" s="208"/>
      <c r="D5" s="208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10"/>
      <c r="S5" s="210"/>
      <c r="T5" s="210"/>
      <c r="U5" s="210"/>
      <c r="V5" s="210"/>
      <c r="W5" s="210"/>
      <c r="X5" s="209"/>
      <c r="Y5" s="210"/>
      <c r="Z5" s="209"/>
      <c r="AA5" s="211"/>
      <c r="AB5" s="212"/>
      <c r="AC5" s="212"/>
      <c r="AD5" s="210"/>
      <c r="AE5" s="213"/>
      <c r="AF5" s="214">
        <f t="shared" ref="AF5:AF19" si="0">SUM(B5:AE5)</f>
        <v>0</v>
      </c>
    </row>
    <row r="6" spans="1:32">
      <c r="A6" s="207" t="s">
        <v>1</v>
      </c>
      <c r="B6" s="208"/>
      <c r="C6" s="208"/>
      <c r="D6" s="208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10"/>
      <c r="S6" s="210"/>
      <c r="T6" s="210"/>
      <c r="U6" s="210"/>
      <c r="V6" s="210"/>
      <c r="W6" s="210"/>
      <c r="X6" s="209"/>
      <c r="Y6" s="210"/>
      <c r="Z6" s="209"/>
      <c r="AA6" s="211"/>
      <c r="AB6" s="212"/>
      <c r="AC6" s="212"/>
      <c r="AD6" s="210"/>
      <c r="AE6" s="213"/>
      <c r="AF6" s="214">
        <f t="shared" si="0"/>
        <v>0</v>
      </c>
    </row>
    <row r="7" spans="1:32">
      <c r="A7" s="207" t="s">
        <v>10</v>
      </c>
      <c r="B7" s="208"/>
      <c r="C7" s="208"/>
      <c r="D7" s="208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09"/>
      <c r="Y7" s="210"/>
      <c r="Z7" s="209"/>
      <c r="AA7" s="211"/>
      <c r="AB7" s="212"/>
      <c r="AC7" s="212"/>
      <c r="AD7" s="210"/>
      <c r="AE7" s="213"/>
      <c r="AF7" s="214">
        <f t="shared" si="0"/>
        <v>0</v>
      </c>
    </row>
    <row r="8" spans="1:32">
      <c r="A8" s="207" t="s">
        <v>2</v>
      </c>
      <c r="B8" s="208"/>
      <c r="C8" s="208"/>
      <c r="D8" s="208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10"/>
      <c r="S8" s="210"/>
      <c r="T8" s="210"/>
      <c r="U8" s="210"/>
      <c r="V8" s="210"/>
      <c r="W8" s="210"/>
      <c r="X8" s="209"/>
      <c r="Y8" s="210"/>
      <c r="Z8" s="209"/>
      <c r="AA8" s="211"/>
      <c r="AB8" s="212"/>
      <c r="AC8" s="212"/>
      <c r="AD8" s="210"/>
      <c r="AE8" s="213"/>
      <c r="AF8" s="214">
        <f t="shared" si="0"/>
        <v>0</v>
      </c>
    </row>
    <row r="9" spans="1:32">
      <c r="A9" s="207" t="s">
        <v>3</v>
      </c>
      <c r="B9" s="208"/>
      <c r="C9" s="208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10"/>
      <c r="S9" s="210"/>
      <c r="T9" s="210"/>
      <c r="U9" s="210"/>
      <c r="V9" s="210"/>
      <c r="W9" s="210"/>
      <c r="X9" s="209"/>
      <c r="Y9" s="210"/>
      <c r="Z9" s="209"/>
      <c r="AA9" s="211"/>
      <c r="AB9" s="212"/>
      <c r="AC9" s="212"/>
      <c r="AD9" s="210"/>
      <c r="AE9" s="213"/>
      <c r="AF9" s="214">
        <f t="shared" si="0"/>
        <v>0</v>
      </c>
    </row>
    <row r="10" spans="1:32">
      <c r="A10" s="207" t="s">
        <v>4</v>
      </c>
      <c r="B10" s="208"/>
      <c r="C10" s="208"/>
      <c r="D10" s="208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10"/>
      <c r="S10" s="210"/>
      <c r="T10" s="210"/>
      <c r="U10" s="210"/>
      <c r="V10" s="210"/>
      <c r="W10" s="210"/>
      <c r="X10" s="209"/>
      <c r="Y10" s="210"/>
      <c r="Z10" s="209"/>
      <c r="AA10" s="211"/>
      <c r="AB10" s="212"/>
      <c r="AC10" s="212"/>
      <c r="AD10" s="210"/>
      <c r="AE10" s="213"/>
      <c r="AF10" s="214">
        <f t="shared" si="0"/>
        <v>0</v>
      </c>
    </row>
    <row r="11" spans="1:32">
      <c r="A11" s="207" t="s">
        <v>34</v>
      </c>
      <c r="B11" s="208"/>
      <c r="C11" s="208"/>
      <c r="D11" s="208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10"/>
      <c r="S11" s="210"/>
      <c r="T11" s="210"/>
      <c r="U11" s="210"/>
      <c r="V11" s="210"/>
      <c r="W11" s="210"/>
      <c r="X11" s="209"/>
      <c r="Y11" s="210"/>
      <c r="Z11" s="209"/>
      <c r="AA11" s="211"/>
      <c r="AB11" s="212"/>
      <c r="AC11" s="212"/>
      <c r="AD11" s="210"/>
      <c r="AE11" s="213"/>
      <c r="AF11" s="214">
        <f t="shared" si="0"/>
        <v>0</v>
      </c>
    </row>
    <row r="12" spans="1:32">
      <c r="A12" s="207" t="s">
        <v>33</v>
      </c>
      <c r="B12" s="208"/>
      <c r="C12" s="208"/>
      <c r="D12" s="208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10"/>
      <c r="S12" s="210"/>
      <c r="T12" s="210"/>
      <c r="U12" s="210"/>
      <c r="V12" s="210"/>
      <c r="W12" s="210"/>
      <c r="X12" s="209"/>
      <c r="Y12" s="210"/>
      <c r="Z12" s="209"/>
      <c r="AA12" s="211"/>
      <c r="AB12" s="212"/>
      <c r="AC12" s="212"/>
      <c r="AD12" s="210"/>
      <c r="AE12" s="213"/>
      <c r="AF12" s="214">
        <f t="shared" si="0"/>
        <v>0</v>
      </c>
    </row>
    <row r="13" spans="1:32">
      <c r="A13" s="207" t="s">
        <v>5</v>
      </c>
      <c r="B13" s="208"/>
      <c r="C13" s="208"/>
      <c r="D13" s="208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10"/>
      <c r="S13" s="210"/>
      <c r="T13" s="210"/>
      <c r="U13" s="210"/>
      <c r="V13" s="210"/>
      <c r="W13" s="210"/>
      <c r="X13" s="209"/>
      <c r="Y13" s="210"/>
      <c r="Z13" s="209"/>
      <c r="AA13" s="211"/>
      <c r="AB13" s="212"/>
      <c r="AC13" s="212"/>
      <c r="AD13" s="210"/>
      <c r="AE13" s="213"/>
      <c r="AF13" s="214">
        <f t="shared" si="0"/>
        <v>0</v>
      </c>
    </row>
    <row r="14" spans="1:32">
      <c r="A14" s="207" t="s">
        <v>6</v>
      </c>
      <c r="B14" s="208"/>
      <c r="C14" s="208"/>
      <c r="D14" s="208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10"/>
      <c r="S14" s="210"/>
      <c r="T14" s="210"/>
      <c r="U14" s="210"/>
      <c r="V14" s="210"/>
      <c r="W14" s="210"/>
      <c r="X14" s="209"/>
      <c r="Y14" s="210"/>
      <c r="Z14" s="209"/>
      <c r="AA14" s="211"/>
      <c r="AB14" s="212"/>
      <c r="AC14" s="212"/>
      <c r="AD14" s="210"/>
      <c r="AE14" s="213"/>
      <c r="AF14" s="214">
        <f t="shared" si="0"/>
        <v>0</v>
      </c>
    </row>
    <row r="15" spans="1:32">
      <c r="A15" s="207" t="s">
        <v>35</v>
      </c>
      <c r="B15" s="208"/>
      <c r="C15" s="208"/>
      <c r="D15" s="208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10"/>
      <c r="S15" s="210"/>
      <c r="T15" s="210"/>
      <c r="U15" s="210"/>
      <c r="V15" s="210"/>
      <c r="W15" s="210"/>
      <c r="X15" s="209"/>
      <c r="Y15" s="210"/>
      <c r="Z15" s="209"/>
      <c r="AA15" s="211"/>
      <c r="AB15" s="212"/>
      <c r="AC15" s="212"/>
      <c r="AD15" s="210"/>
      <c r="AE15" s="213"/>
      <c r="AF15" s="214">
        <f t="shared" si="0"/>
        <v>0</v>
      </c>
    </row>
    <row r="16" spans="1:32">
      <c r="A16" s="207" t="s">
        <v>41</v>
      </c>
      <c r="B16" s="208"/>
      <c r="C16" s="208"/>
      <c r="D16" s="208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10"/>
      <c r="S16" s="210"/>
      <c r="T16" s="210"/>
      <c r="U16" s="210"/>
      <c r="V16" s="210"/>
      <c r="W16" s="210"/>
      <c r="X16" s="209"/>
      <c r="Y16" s="210"/>
      <c r="Z16" s="209"/>
      <c r="AA16" s="211"/>
      <c r="AB16" s="212"/>
      <c r="AC16" s="212"/>
      <c r="AD16" s="210"/>
      <c r="AE16" s="213"/>
      <c r="AF16" s="214">
        <f t="shared" si="0"/>
        <v>0</v>
      </c>
    </row>
    <row r="17" spans="1:32">
      <c r="A17" s="207" t="s">
        <v>7</v>
      </c>
      <c r="B17" s="208"/>
      <c r="C17" s="208"/>
      <c r="D17" s="208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10"/>
      <c r="S17" s="210"/>
      <c r="T17" s="210"/>
      <c r="U17" s="210"/>
      <c r="V17" s="210"/>
      <c r="W17" s="210"/>
      <c r="X17" s="209"/>
      <c r="Y17" s="210"/>
      <c r="Z17" s="209"/>
      <c r="AA17" s="211"/>
      <c r="AB17" s="212"/>
      <c r="AC17" s="212"/>
      <c r="AD17" s="210"/>
      <c r="AE17" s="213"/>
      <c r="AF17" s="214">
        <f t="shared" si="0"/>
        <v>0</v>
      </c>
    </row>
    <row r="18" spans="1:32">
      <c r="A18" s="207" t="s">
        <v>8</v>
      </c>
      <c r="B18" s="208"/>
      <c r="C18" s="208"/>
      <c r="D18" s="208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10"/>
      <c r="S18" s="210"/>
      <c r="T18" s="210"/>
      <c r="U18" s="210"/>
      <c r="V18" s="210"/>
      <c r="W18" s="210"/>
      <c r="X18" s="209"/>
      <c r="Y18" s="210"/>
      <c r="Z18" s="209"/>
      <c r="AA18" s="211"/>
      <c r="AB18" s="212"/>
      <c r="AC18" s="212"/>
      <c r="AD18" s="210"/>
      <c r="AE18" s="213"/>
      <c r="AF18" s="214">
        <f t="shared" si="0"/>
        <v>0</v>
      </c>
    </row>
    <row r="19" spans="1:32">
      <c r="A19" s="207" t="s">
        <v>9</v>
      </c>
      <c r="B19" s="208"/>
      <c r="C19" s="208"/>
      <c r="D19" s="208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10"/>
      <c r="S19" s="210"/>
      <c r="T19" s="210"/>
      <c r="U19" s="210"/>
      <c r="V19" s="210"/>
      <c r="W19" s="210"/>
      <c r="X19" s="209"/>
      <c r="Y19" s="210"/>
      <c r="Z19" s="209"/>
      <c r="AA19" s="211"/>
      <c r="AB19" s="212"/>
      <c r="AC19" s="212"/>
      <c r="AD19" s="210"/>
      <c r="AE19" s="213"/>
      <c r="AF19" s="214">
        <f t="shared" si="0"/>
        <v>0</v>
      </c>
    </row>
  </sheetData>
  <pageMargins left="0.19685039370078741" right="3.937007874015748E-2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caisse du jour et tiroir</vt:lpstr>
      <vt:lpstr>Livre de caisse et coffre</vt:lpstr>
      <vt:lpstr>recette depenses</vt:lpstr>
      <vt:lpstr>cumul</vt:lpstr>
      <vt:lpstr>'caisse du jour et tiroir'!Zone_d_impression</vt:lpstr>
      <vt:lpstr>'Livre de caisse et coffre'!Zone_d_impression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Quiddoes</dc:creator>
  <cp:lastModifiedBy>Utilisateur Windows</cp:lastModifiedBy>
  <cp:lastPrinted>2018-05-01T23:14:46Z</cp:lastPrinted>
  <dcterms:created xsi:type="dcterms:W3CDTF">2013-05-10T09:38:09Z</dcterms:created>
  <dcterms:modified xsi:type="dcterms:W3CDTF">2018-06-06T12:44:02Z</dcterms:modified>
</cp:coreProperties>
</file>