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ony\Desktop\"/>
    </mc:Choice>
  </mc:AlternateContent>
  <xr:revisionPtr revIDLastSave="0" documentId="10_ncr:8100000_{6360C7B7-14C8-4999-AE7C-C50FBD8C35E2}" xr6:coauthVersionLast="33" xr6:coauthVersionMax="33" xr10:uidLastSave="{00000000-0000-0000-0000-000000000000}"/>
  <bookViews>
    <workbookView xWindow="1110" yWindow="30" windowWidth="13560" windowHeight="8445" tabRatio="478" xr2:uid="{00000000-000D-0000-FFFF-FFFF00000000}"/>
  </bookViews>
  <sheets>
    <sheet name="EMPLOI DU TEMPS EXTRASCOLAIRE" sheetId="1" r:id="rId1"/>
  </sheets>
  <calcPr calcId="162913"/>
  <webPublishing codePage="1252"/>
</workbook>
</file>

<file path=xl/calcChain.xml><?xml version="1.0" encoding="utf-8"?>
<calcChain xmlns="http://schemas.openxmlformats.org/spreadsheetml/2006/main">
  <c r="D23" i="1" l="1"/>
  <c r="E23" i="1"/>
  <c r="T16" i="1" l="1"/>
  <c r="T22" i="1"/>
  <c r="S22" i="1"/>
  <c r="R22" i="1"/>
  <c r="T21" i="1"/>
  <c r="S21" i="1"/>
  <c r="R21" i="1"/>
  <c r="T20" i="1"/>
  <c r="S20" i="1"/>
  <c r="R20" i="1"/>
  <c r="T19" i="1"/>
  <c r="S19" i="1"/>
  <c r="R19" i="1"/>
  <c r="T18" i="1"/>
  <c r="S18" i="1"/>
  <c r="R18" i="1"/>
  <c r="T17" i="1"/>
  <c r="S17" i="1"/>
  <c r="R17" i="1"/>
  <c r="S16" i="1"/>
  <c r="R16" i="1"/>
  <c r="N17" i="1"/>
  <c r="M29" i="1"/>
  <c r="L29" i="1"/>
  <c r="K29" i="1"/>
  <c r="J29" i="1"/>
  <c r="I29" i="1"/>
  <c r="H29" i="1"/>
  <c r="G29" i="1"/>
  <c r="F29" i="1"/>
  <c r="M28" i="1"/>
  <c r="L28" i="1"/>
  <c r="K28" i="1"/>
  <c r="J28" i="1"/>
  <c r="I28" i="1"/>
  <c r="H28" i="1"/>
  <c r="G28" i="1"/>
  <c r="F28" i="1"/>
  <c r="M27" i="1"/>
  <c r="M30" i="1" s="1"/>
  <c r="L27" i="1"/>
  <c r="K27" i="1"/>
  <c r="J27" i="1"/>
  <c r="J30" i="1" s="1"/>
  <c r="I27" i="1"/>
  <c r="I30" i="1" s="1"/>
  <c r="H27" i="1"/>
  <c r="G27" i="1"/>
  <c r="F27" i="1"/>
  <c r="F30" i="1" s="1"/>
  <c r="L30" i="1"/>
  <c r="D29" i="1"/>
  <c r="D28" i="1"/>
  <c r="D27" i="1"/>
  <c r="K30" i="1"/>
  <c r="H30" i="1"/>
  <c r="N24" i="1"/>
  <c r="N26" i="1"/>
  <c r="N25" i="1"/>
  <c r="H23" i="1"/>
  <c r="J23" i="1"/>
  <c r="K23" i="1"/>
  <c r="L23" i="1"/>
  <c r="M23" i="1"/>
  <c r="I23" i="1"/>
  <c r="N16" i="1"/>
  <c r="N22" i="1"/>
  <c r="N21" i="1"/>
  <c r="N20" i="1"/>
  <c r="N19" i="1"/>
  <c r="N18" i="1"/>
  <c r="C22" i="1"/>
  <c r="C21" i="1"/>
  <c r="C20" i="1"/>
  <c r="C19" i="1"/>
  <c r="C18" i="1"/>
  <c r="C17" i="1"/>
  <c r="C16" i="1"/>
  <c r="G23" i="1"/>
  <c r="F23" i="1"/>
  <c r="D30" i="1" l="1"/>
  <c r="N28" i="1"/>
  <c r="G30" i="1"/>
  <c r="N27" i="1"/>
  <c r="N29" i="1"/>
  <c r="N23" i="1"/>
  <c r="N30" i="1" l="1"/>
</calcChain>
</file>

<file path=xl/sharedStrings.xml><?xml version="1.0" encoding="utf-8"?>
<sst xmlns="http://schemas.openxmlformats.org/spreadsheetml/2006/main" count="51" uniqueCount="42">
  <si>
    <t>Semaine finissant le :</t>
  </si>
  <si>
    <t>Jour</t>
  </si>
  <si>
    <t>Dimanche</t>
  </si>
  <si>
    <t>Lundi</t>
  </si>
  <si>
    <t>Mardi</t>
  </si>
  <si>
    <t>Mercredi</t>
  </si>
  <si>
    <t>Jeudi</t>
  </si>
  <si>
    <t>Vendredi</t>
  </si>
  <si>
    <t>Samedi</t>
  </si>
  <si>
    <t>Nbre heures total</t>
  </si>
  <si>
    <t>Date</t>
  </si>
  <si>
    <t>[Adresse]</t>
  </si>
  <si>
    <t>[Adresse 2]</t>
  </si>
  <si>
    <t>[Ville, Code postal]</t>
  </si>
  <si>
    <t>Elève</t>
  </si>
  <si>
    <t>17h à 17h30</t>
  </si>
  <si>
    <t>17h30 à 18h</t>
  </si>
  <si>
    <t>18h à 18h30</t>
  </si>
  <si>
    <t>18h30 à 19h</t>
  </si>
  <si>
    <t>19h00 à 19h30</t>
  </si>
  <si>
    <t>19h30 à 20h</t>
  </si>
  <si>
    <t>20h à 20h30</t>
  </si>
  <si>
    <t>20h30 à 21h</t>
  </si>
  <si>
    <t>Gestion  de mes activités</t>
  </si>
  <si>
    <t xml:space="preserve">Total </t>
  </si>
  <si>
    <t>CLASSE</t>
  </si>
  <si>
    <t>ANNEE SCOLAIRE</t>
  </si>
  <si>
    <t>COLLEGE</t>
  </si>
  <si>
    <t>total heures bleues</t>
  </si>
  <si>
    <t>total heures vertes</t>
  </si>
  <si>
    <t>total heures rouges</t>
  </si>
  <si>
    <t>ECOLE</t>
  </si>
  <si>
    <t>VIVRE</t>
  </si>
  <si>
    <t>LOISIRS</t>
  </si>
  <si>
    <t>PERCENTAGE PER WEEK</t>
  </si>
  <si>
    <t>PERCENTAGE PER DAY</t>
  </si>
  <si>
    <t>PERCENTAGE PERDAY</t>
  </si>
  <si>
    <t>16h à 16h30</t>
  </si>
  <si>
    <t>16h30 à 17h</t>
  </si>
  <si>
    <t>2.Compléter  ce tableau en fonction des cases colorées précédemment</t>
  </si>
  <si>
    <t>3.comparer l'évolution de ses activités hebdomadaire  et réajuster selon objectifs</t>
  </si>
  <si>
    <t>1.colorier  les unités  de temps consacrées aux activités.(0.50 étant la représentation d'une moitié d'heure en pourcentage.)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</si>
</sst>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color theme="1"/>
      <name val="Verdana"/>
      <family val="2"/>
      <scheme val="minor"/>
    </font>
    <font>
      <sz val="11"/>
      <color theme="2" tint="-0.64998321481978816"/>
      <name val="Verdana"/>
      <family val="2"/>
      <scheme val="minor"/>
    </font>
    <font>
      <sz val="10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color theme="2" tint="-0.64998321481978816"/>
      <name val="Verdana"/>
      <family val="2"/>
      <scheme val="minor"/>
    </font>
    <font>
      <sz val="9"/>
      <color indexed="23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24"/>
      <color theme="9" tint="0.39997558519241921"/>
      <name val="Verdana"/>
      <family val="2"/>
      <scheme val="minor"/>
    </font>
    <font>
      <b/>
      <sz val="10"/>
      <color theme="0"/>
      <name val="Verdana"/>
      <family val="2"/>
      <scheme val="minor"/>
    </font>
    <font>
      <b/>
      <sz val="9"/>
      <color rgb="FF0070C0"/>
      <name val="Verdana"/>
      <family val="2"/>
      <scheme val="minor"/>
    </font>
    <font>
      <b/>
      <sz val="9"/>
      <color rgb="FF00B050"/>
      <name val="Verdana"/>
      <family val="2"/>
      <scheme val="minor"/>
    </font>
    <font>
      <b/>
      <sz val="9"/>
      <color rgb="FFFF0000"/>
      <name val="Verdana"/>
      <family val="2"/>
      <scheme val="minor"/>
    </font>
    <font>
      <sz val="9"/>
      <color rgb="FF0070C0"/>
      <name val="Verdana"/>
      <family val="2"/>
      <scheme val="minor"/>
    </font>
    <font>
      <sz val="9"/>
      <color rgb="FF00B050"/>
      <name val="Verdana"/>
      <family val="2"/>
      <scheme val="minor"/>
    </font>
    <font>
      <sz val="9"/>
      <color rgb="FFFF0000"/>
      <name val="Verdana"/>
      <family val="2"/>
      <scheme val="minor"/>
    </font>
    <font>
      <sz val="10"/>
      <color rgb="FFFF0000"/>
      <name val="Verdana"/>
      <family val="2"/>
      <scheme val="minor"/>
    </font>
    <font>
      <sz val="10"/>
      <color rgb="FF00B050"/>
      <name val="Verdana"/>
      <family val="2"/>
      <scheme val="minor"/>
    </font>
    <font>
      <sz val="10"/>
      <color rgb="FF0070C0"/>
      <name val="Verdana"/>
      <family val="2"/>
      <scheme val="minor"/>
    </font>
    <font>
      <b/>
      <sz val="8"/>
      <color rgb="FF0070C0"/>
      <name val="Verdana"/>
      <family val="2"/>
      <scheme val="minor"/>
    </font>
    <font>
      <b/>
      <sz val="8"/>
      <color rgb="FF00B050"/>
      <name val="Verdana"/>
      <family val="2"/>
      <scheme val="minor"/>
    </font>
    <font>
      <b/>
      <sz val="8"/>
      <color rgb="FFFF0000"/>
      <name val="Verdana"/>
      <family val="2"/>
      <scheme val="minor"/>
    </font>
    <font>
      <b/>
      <sz val="6"/>
      <color rgb="FF0070C0"/>
      <name val="Verdana"/>
      <family val="2"/>
      <scheme val="minor"/>
    </font>
    <font>
      <b/>
      <sz val="6"/>
      <color rgb="FF00B050"/>
      <name val="Verdana"/>
      <family val="2"/>
      <scheme val="minor"/>
    </font>
    <font>
      <b/>
      <sz val="6"/>
      <color rgb="FFFF0000"/>
      <name val="Verdan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5117038483843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/>
    <xf numFmtId="0" fontId="2" fillId="0" borderId="0" xfId="0" applyFont="1"/>
    <xf numFmtId="0" fontId="5" fillId="0" borderId="0" xfId="0" applyFont="1" applyFill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14" fontId="3" fillId="0" borderId="0" xfId="0" applyNumberFormat="1" applyFont="1" applyBorder="1" applyAlignment="1"/>
    <xf numFmtId="0" fontId="3" fillId="0" borderId="0" xfId="0" applyFont="1" applyBorder="1"/>
    <xf numFmtId="0" fontId="5" fillId="0" borderId="0" xfId="0" applyFont="1" applyAlignment="1">
      <alignment horizontal="left"/>
    </xf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left"/>
    </xf>
    <xf numFmtId="0" fontId="3" fillId="0" borderId="0" xfId="0" applyFont="1"/>
    <xf numFmtId="0" fontId="6" fillId="2" borderId="5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/>
    <xf numFmtId="14" fontId="3" fillId="5" borderId="0" xfId="0" applyNumberFormat="1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2" fontId="12" fillId="4" borderId="11" xfId="0" applyNumberFormat="1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2" fontId="14" fillId="4" borderId="14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3" fontId="9" fillId="2" borderId="2" xfId="1" applyFont="1" applyFill="1" applyBorder="1" applyAlignment="1">
      <alignment horizontal="center" vertical="center"/>
    </xf>
    <xf numFmtId="43" fontId="10" fillId="2" borderId="2" xfId="1" applyFont="1" applyFill="1" applyBorder="1" applyAlignment="1">
      <alignment horizontal="center" vertical="center"/>
    </xf>
    <xf numFmtId="43" fontId="11" fillId="2" borderId="2" xfId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43" fontId="17" fillId="0" borderId="12" xfId="0" applyNumberFormat="1" applyFont="1" applyBorder="1" applyAlignment="1"/>
    <xf numFmtId="43" fontId="16" fillId="0" borderId="12" xfId="0" applyNumberFormat="1" applyFont="1" applyBorder="1" applyAlignment="1"/>
    <xf numFmtId="43" fontId="15" fillId="0" borderId="12" xfId="0" applyNumberFormat="1" applyFont="1" applyBorder="1" applyAlignment="1"/>
    <xf numFmtId="0" fontId="6" fillId="4" borderId="4" xfId="0" applyFont="1" applyFill="1" applyBorder="1" applyAlignment="1">
      <alignment horizontal="center" vertical="center" wrapText="1"/>
    </xf>
    <xf numFmtId="14" fontId="3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Border="1" applyAlignment="1" applyProtection="1">
      <alignment horizontal="center" vertical="center"/>
      <protection locked="0"/>
    </xf>
    <xf numFmtId="0" fontId="21" fillId="2" borderId="1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3" fillId="6" borderId="0" xfId="0" applyNumberFormat="1" applyFont="1" applyFill="1" applyBorder="1" applyAlignment="1">
      <alignment horizontal="left"/>
    </xf>
    <xf numFmtId="0" fontId="3" fillId="6" borderId="0" xfId="0" applyFont="1" applyFill="1" applyBorder="1"/>
    <xf numFmtId="0" fontId="2" fillId="6" borderId="0" xfId="0" applyFont="1" applyFill="1"/>
    <xf numFmtId="0" fontId="3" fillId="6" borderId="0" xfId="0" applyFont="1" applyFill="1"/>
    <xf numFmtId="0" fontId="16" fillId="6" borderId="0" xfId="0" applyFont="1" applyFill="1"/>
    <xf numFmtId="0" fontId="13" fillId="6" borderId="0" xfId="0" applyFont="1" applyFill="1"/>
  </cellXfs>
  <cellStyles count="2">
    <cellStyle name="Milliers" xfId="1" builtinId="3"/>
    <cellStyle name="Normal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03947278563134E-2"/>
          <c:y val="0.34273184601924761"/>
          <c:w val="0.90459605272143684"/>
          <c:h val="0.4829111986001749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C1E4-499A-8579-613CA0FCFDF2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C1E4-499A-8579-613CA0FCFDF2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1E4-499A-8579-613CA0FCFDF2}"/>
              </c:ext>
            </c:extLst>
          </c:dPt>
          <c:val>
            <c:numRef>
              <c:f>'EMPLOI DU TEMPS EXTRASCOLAIRE'!$R$16:$T$16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4-499A-8579-613CA0FCF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5D4-445D-8D77-7998DB3757C9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87C-40ED-AD70-9F2D2F1E2DC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87C-40ED-AD70-9F2D2F1E2DC1}"/>
              </c:ext>
            </c:extLst>
          </c:dPt>
          <c:val>
            <c:numRef>
              <c:f>'EMPLOI DU TEMPS EXTRASCOLAIRE'!$R$17:$T$17</c:f>
              <c:numCache>
                <c:formatCode>General</c:formatCode>
                <c:ptCount val="3"/>
                <c:pt idx="0">
                  <c:v>20</c:v>
                </c:pt>
                <c:pt idx="1">
                  <c:v>40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C-40ED-AD70-9F2D2F1E2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MERCREDI</a:t>
            </a:r>
          </a:p>
        </c:rich>
      </c:tx>
      <c:layout>
        <c:manualLayout>
          <c:xMode val="edge"/>
          <c:yMode val="edge"/>
          <c:x val="0.14148709854515509"/>
          <c:y val="0.19395108243902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4186223582619019"/>
          <c:w val="1"/>
          <c:h val="0.4842232030072236"/>
        </c:manualLayout>
      </c:layout>
      <c:pie3D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D021-47B9-9013-A2D2BF29F950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021-47B9-9013-A2D2BF29F950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D021-47B9-9013-A2D2BF29F950}"/>
              </c:ext>
            </c:extLst>
          </c:dPt>
          <c:val>
            <c:numRef>
              <c:f>'EMPLOI DU TEMPS EXTRASCOLAIRE'!$R$18:$T$18</c:f>
              <c:numCache>
                <c:formatCode>General</c:formatCode>
                <c:ptCount val="3"/>
                <c:pt idx="0">
                  <c:v>60</c:v>
                </c:pt>
                <c:pt idx="1">
                  <c:v>40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1-47B9-9013-A2D2BF29F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JEUDI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314703318034512"/>
          <c:w val="1"/>
          <c:h val="0.6625838967576369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A7D-4F46-A446-ECBBAE8254EA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5A7D-4F46-A446-ECBBAE8254EA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A7D-4F46-A446-ECBBAE8254EA}"/>
              </c:ext>
            </c:extLst>
          </c:dPt>
          <c:val>
            <c:numRef>
              <c:f>'EMPLOI DU TEMPS EXTRASCOLAIRE'!$R$19:$T$19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D-4F46-A446-ECBBAE825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VENDREDI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4273184601924761"/>
          <c:w val="1"/>
          <c:h val="0.464392680081656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1C0-4CCC-AF50-3A5BF588597C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D1C0-4CCC-AF50-3A5BF588597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D1C0-4CCC-AF50-3A5BF58859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B6-4007-9CAF-2A8363D90593}"/>
              </c:ext>
            </c:extLst>
          </c:dPt>
          <c:val>
            <c:numRef>
              <c:f>'EMPLOI DU TEMPS EXTRASCOLAIRE'!$R$20:$U$20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0-4CCC-AF50-3A5BF5885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SAMEDI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7059953313640822"/>
          <c:w val="0.87884427673632326"/>
          <c:h val="0.419331792610337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144-417C-A4A2-0AD9E8F0C2E0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B144-417C-A4A2-0AD9E8F0C2E0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B144-417C-A4A2-0AD9E8F0C2E0}"/>
              </c:ext>
            </c:extLst>
          </c:dPt>
          <c:val>
            <c:numRef>
              <c:f>'EMPLOI DU TEMPS EXTRASCOLAIRE'!$R$21:$T$21</c:f>
              <c:numCache>
                <c:formatCode>General</c:formatCode>
                <c:ptCount val="3"/>
                <c:pt idx="0">
                  <c:v>50</c:v>
                </c:pt>
                <c:pt idx="1">
                  <c:v>40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4-417C-A4A2-0AD9E8F0C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DIMANCHE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2832288468147519"/>
          <c:w val="0.81552994865341488"/>
          <c:h val="0.49474778354556337"/>
        </c:manualLayout>
      </c:layout>
      <c:pie3DChart>
        <c:varyColors val="1"/>
        <c:ser>
          <c:idx val="0"/>
          <c:order val="0"/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F8F-4FF5-B011-663A08A0AE6C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07-48B2-A70D-55990E992482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4507-48B2-A70D-55990E992482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F8F-4FF5-B011-663A08A0AE6C}"/>
              </c:ext>
            </c:extLst>
          </c:dPt>
          <c:val>
            <c:numRef>
              <c:f>'EMPLOI DU TEMPS EXTRASCOLAIRE'!$R$22:$U$22</c:f>
              <c:numCache>
                <c:formatCode>General</c:formatCode>
                <c:ptCount val="4"/>
                <c:pt idx="0">
                  <c:v>20</c:v>
                </c:pt>
                <c:pt idx="1">
                  <c:v>60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7-48B2-A70D-55990E99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160988</xdr:colOff>
      <xdr:row>30</xdr:row>
      <xdr:rowOff>73787</xdr:rowOff>
    </xdr:from>
    <xdr:to>
      <xdr:col>1</xdr:col>
      <xdr:colOff>1625288</xdr:colOff>
      <xdr:row>38</xdr:row>
      <xdr:rowOff>157499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8CE9B90-985A-44D1-9AD6-D5FA513BAB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48296</xdr:colOff>
      <xdr:row>30</xdr:row>
      <xdr:rowOff>120740</xdr:rowOff>
    </xdr:from>
    <xdr:to>
      <xdr:col>3</xdr:col>
      <xdr:colOff>811637</xdr:colOff>
      <xdr:row>39</xdr:row>
      <xdr:rowOff>154278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27E1647-D65D-4B41-9EB3-27865814A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925669</xdr:colOff>
      <xdr:row>30</xdr:row>
      <xdr:rowOff>127448</xdr:rowOff>
    </xdr:from>
    <xdr:to>
      <xdr:col>6</xdr:col>
      <xdr:colOff>228063</xdr:colOff>
      <xdr:row>38</xdr:row>
      <xdr:rowOff>73785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662BE1B9-4448-405B-B2B9-6CC698307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236114</xdr:colOff>
      <xdr:row>30</xdr:row>
      <xdr:rowOff>140864</xdr:rowOff>
    </xdr:from>
    <xdr:to>
      <xdr:col>7</xdr:col>
      <xdr:colOff>1066533</xdr:colOff>
      <xdr:row>36</xdr:row>
      <xdr:rowOff>147572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A1D94150-744E-4C85-BADB-C426726AE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1094705</xdr:colOff>
      <xdr:row>30</xdr:row>
      <xdr:rowOff>130936</xdr:rowOff>
    </xdr:from>
    <xdr:to>
      <xdr:col>9</xdr:col>
      <xdr:colOff>778099</xdr:colOff>
      <xdr:row>39</xdr:row>
      <xdr:rowOff>80493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3DB1807C-D48A-4DF4-A89C-0BCEEB3968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806269</xdr:colOff>
      <xdr:row>31</xdr:row>
      <xdr:rowOff>20123</xdr:rowOff>
    </xdr:from>
    <xdr:to>
      <xdr:col>11</xdr:col>
      <xdr:colOff>724435</xdr:colOff>
      <xdr:row>40</xdr:row>
      <xdr:rowOff>120739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4B836ECA-9A70-43CB-AFA0-5F205B43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825052</xdr:colOff>
      <xdr:row>30</xdr:row>
      <xdr:rowOff>120740</xdr:rowOff>
    </xdr:from>
    <xdr:to>
      <xdr:col>12</xdr:col>
      <xdr:colOff>1145682</xdr:colOff>
      <xdr:row>41</xdr:row>
      <xdr:rowOff>130667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76411919-58DF-458D-843E-29F8C59A90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ct">
  <a:themeElements>
    <a:clrScheme name="Devise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V35"/>
  <sheetViews>
    <sheetView showGridLines="0" showZeros="0" tabSelected="1" zoomScaleNormal="100" zoomScalePageLayoutView="80" workbookViewId="0">
      <selection activeCell="P12" sqref="P12:V12"/>
    </sheetView>
  </sheetViews>
  <sheetFormatPr baseColWidth="10" defaultColWidth="7.25" defaultRowHeight="12.75" x14ac:dyDescent="0.2"/>
  <cols>
    <col min="1" max="1" width="1.625" style="6" customWidth="1"/>
    <col min="2" max="2" width="21.75" style="6" customWidth="1"/>
    <col min="3" max="3" width="17.125" style="6" customWidth="1"/>
    <col min="4" max="13" width="15.625" style="6" customWidth="1"/>
    <col min="14" max="14" width="14.5" style="6" customWidth="1"/>
    <col min="15" max="15" width="13.375" style="6" customWidth="1"/>
    <col min="16" max="16" width="10.75" style="6" customWidth="1"/>
    <col min="17" max="17" width="9.625" style="6" customWidth="1"/>
    <col min="18" max="19" width="7.875" style="6" customWidth="1"/>
    <col min="20" max="20" width="8" style="6" customWidth="1"/>
    <col min="21" max="16384" width="7.25" style="6"/>
  </cols>
  <sheetData>
    <row r="1" spans="2:22" ht="29.25" x14ac:dyDescent="0.35">
      <c r="D1" s="21" t="s">
        <v>23</v>
      </c>
      <c r="E1" s="21"/>
    </row>
    <row r="2" spans="2:22" ht="14.25" x14ac:dyDescent="0.2">
      <c r="B2" s="1" t="s">
        <v>14</v>
      </c>
      <c r="C2" s="69"/>
      <c r="D2" s="69"/>
      <c r="E2" s="71"/>
      <c r="F2" s="2"/>
      <c r="G2" s="1" t="s">
        <v>25</v>
      </c>
      <c r="H2" s="67"/>
      <c r="I2" s="70"/>
    </row>
    <row r="3" spans="2:22" customFormat="1" x14ac:dyDescent="0.2"/>
    <row r="4" spans="2:22" s="19" customFormat="1" x14ac:dyDescent="0.2">
      <c r="B4" s="3" t="s">
        <v>11</v>
      </c>
      <c r="C4" s="67"/>
      <c r="D4" s="67"/>
      <c r="E4" s="12"/>
      <c r="F4" s="2"/>
      <c r="G4" s="4" t="s">
        <v>26</v>
      </c>
      <c r="H4" s="69"/>
      <c r="I4" s="69"/>
    </row>
    <row r="5" spans="2:22" customFormat="1" x14ac:dyDescent="0.2"/>
    <row r="6" spans="2:22" s="19" customFormat="1" x14ac:dyDescent="0.2">
      <c r="B6" s="3" t="s">
        <v>12</v>
      </c>
      <c r="C6" s="67"/>
      <c r="D6" s="67"/>
      <c r="E6" s="12"/>
      <c r="F6" s="5"/>
      <c r="G6" s="4" t="s">
        <v>27</v>
      </c>
      <c r="H6" s="69"/>
      <c r="I6" s="69"/>
    </row>
    <row r="7" spans="2:22" customFormat="1" x14ac:dyDescent="0.2"/>
    <row r="8" spans="2:22" s="19" customFormat="1" x14ac:dyDescent="0.2">
      <c r="B8" s="3" t="s">
        <v>13</v>
      </c>
      <c r="C8" s="67"/>
      <c r="D8" s="67"/>
      <c r="E8" s="12"/>
      <c r="F8" s="5"/>
      <c r="G8" s="5"/>
      <c r="H8" s="6"/>
      <c r="I8" s="6"/>
    </row>
    <row r="9" spans="2:22" s="19" customFormat="1" x14ac:dyDescent="0.2">
      <c r="B9" s="7"/>
      <c r="C9" s="8"/>
      <c r="D9" s="8"/>
      <c r="E9" s="8"/>
      <c r="F9" s="5"/>
      <c r="G9" s="5"/>
      <c r="H9" s="6"/>
      <c r="I9" s="6"/>
    </row>
    <row r="10" spans="2:22" s="19" customFormat="1" x14ac:dyDescent="0.2">
      <c r="B10" s="9"/>
      <c r="C10" s="10"/>
      <c r="D10" s="11"/>
      <c r="E10" s="11"/>
      <c r="F10" s="10"/>
      <c r="G10" s="12"/>
      <c r="H10" s="6"/>
      <c r="I10" s="6"/>
    </row>
    <row r="11" spans="2:22" s="19" customFormat="1" x14ac:dyDescent="0.2">
      <c r="B11" s="13" t="s">
        <v>0</v>
      </c>
      <c r="C11" s="68">
        <v>43131</v>
      </c>
      <c r="D11" s="68"/>
      <c r="E11" s="18"/>
      <c r="F11" s="14"/>
      <c r="G11" s="15"/>
      <c r="H11" s="6"/>
      <c r="I11" s="27"/>
    </row>
    <row r="12" spans="2:22" s="19" customFormat="1" x14ac:dyDescent="0.2">
      <c r="B12" s="16"/>
      <c r="C12" s="17"/>
      <c r="D12" s="17"/>
      <c r="E12" s="17"/>
      <c r="F12" s="14"/>
      <c r="G12" s="15"/>
      <c r="H12" s="6"/>
      <c r="I12" s="6"/>
      <c r="P12" s="77" t="s">
        <v>39</v>
      </c>
      <c r="Q12" s="77"/>
      <c r="R12" s="77"/>
      <c r="S12" s="77"/>
      <c r="T12" s="77"/>
      <c r="U12" s="77"/>
      <c r="V12" s="77"/>
    </row>
    <row r="13" spans="2:22" s="19" customFormat="1" x14ac:dyDescent="0.2">
      <c r="B13" s="16"/>
      <c r="C13" s="6"/>
      <c r="D13" s="18"/>
      <c r="E13" s="18"/>
      <c r="F13" s="72" t="s">
        <v>41</v>
      </c>
      <c r="G13" s="73"/>
      <c r="H13" s="74"/>
      <c r="I13" s="74"/>
      <c r="J13" s="75"/>
      <c r="K13" s="75"/>
      <c r="L13" s="75"/>
    </row>
    <row r="14" spans="2:22" s="19" customFormat="1" x14ac:dyDescent="0.2">
      <c r="B14" s="6"/>
      <c r="C14" s="6"/>
      <c r="D14" s="6"/>
      <c r="E14" s="6"/>
      <c r="F14" s="6"/>
      <c r="G14" s="6"/>
      <c r="H14" s="6"/>
      <c r="I14" s="6"/>
    </row>
    <row r="15" spans="2:22" ht="29.25" customHeight="1" x14ac:dyDescent="0.2">
      <c r="B15" s="25" t="s">
        <v>1</v>
      </c>
      <c r="C15" s="25" t="s">
        <v>10</v>
      </c>
      <c r="D15" s="24" t="s">
        <v>37</v>
      </c>
      <c r="E15" s="24" t="s">
        <v>38</v>
      </c>
      <c r="F15" s="24" t="s">
        <v>15</v>
      </c>
      <c r="G15" s="24" t="s">
        <v>16</v>
      </c>
      <c r="H15" s="25" t="s">
        <v>17</v>
      </c>
      <c r="I15" s="24" t="s">
        <v>18</v>
      </c>
      <c r="J15" s="24" t="s">
        <v>19</v>
      </c>
      <c r="K15" s="24" t="s">
        <v>20</v>
      </c>
      <c r="L15" s="24" t="s">
        <v>21</v>
      </c>
      <c r="M15" s="24" t="s">
        <v>22</v>
      </c>
      <c r="N15" s="24" t="s">
        <v>24</v>
      </c>
      <c r="O15" s="64" t="s">
        <v>28</v>
      </c>
      <c r="P15" s="65" t="s">
        <v>29</v>
      </c>
      <c r="Q15" s="66" t="s">
        <v>30</v>
      </c>
      <c r="R15" s="58" t="s">
        <v>35</v>
      </c>
      <c r="S15" s="59" t="s">
        <v>36</v>
      </c>
      <c r="T15" s="60" t="s">
        <v>35</v>
      </c>
    </row>
    <row r="16" spans="2:22" ht="23.25" customHeight="1" x14ac:dyDescent="0.2">
      <c r="B16" s="48" t="s">
        <v>3</v>
      </c>
      <c r="C16" s="49">
        <f>IF($C$11=0,"",$C$11-6)</f>
        <v>43125</v>
      </c>
      <c r="D16" s="42">
        <v>0.5</v>
      </c>
      <c r="E16" s="42">
        <v>0.5</v>
      </c>
      <c r="F16" s="42">
        <v>0.5</v>
      </c>
      <c r="G16" s="42">
        <v>0.5</v>
      </c>
      <c r="H16" s="42">
        <v>0.5</v>
      </c>
      <c r="I16" s="42">
        <v>0.5</v>
      </c>
      <c r="J16" s="42">
        <v>0.5</v>
      </c>
      <c r="K16" s="42">
        <v>0.5</v>
      </c>
      <c r="L16" s="42">
        <v>0.5</v>
      </c>
      <c r="M16" s="42">
        <v>0.5</v>
      </c>
      <c r="N16" s="56">
        <f t="shared" ref="N16:N22" si="0">SUM(D16:M16)</f>
        <v>5</v>
      </c>
      <c r="O16" s="61">
        <v>2.5</v>
      </c>
      <c r="P16" s="62">
        <v>1.5</v>
      </c>
      <c r="Q16" s="63">
        <v>1</v>
      </c>
      <c r="R16" s="61">
        <f>(O16/5)*100</f>
        <v>50</v>
      </c>
      <c r="S16" s="62">
        <f t="shared" ref="S16:S22" si="1">(P16/5)*100</f>
        <v>30</v>
      </c>
      <c r="T16" s="63">
        <f t="shared" ref="T16:T22" si="2">(Q16/5)*100</f>
        <v>20</v>
      </c>
    </row>
    <row r="17" spans="2:20" ht="23.25" customHeight="1" x14ac:dyDescent="0.2">
      <c r="B17" s="50" t="s">
        <v>4</v>
      </c>
      <c r="C17" s="51">
        <f>IF($C$11=0,"",$C$11-5)</f>
        <v>43126</v>
      </c>
      <c r="D17" s="42">
        <v>0.5</v>
      </c>
      <c r="E17" s="42">
        <v>0.5</v>
      </c>
      <c r="F17" s="42">
        <v>0.5</v>
      </c>
      <c r="G17" s="42">
        <v>0.5</v>
      </c>
      <c r="H17" s="42">
        <v>0.5</v>
      </c>
      <c r="I17" s="42">
        <v>0.5</v>
      </c>
      <c r="J17" s="42">
        <v>0.5</v>
      </c>
      <c r="K17" s="42">
        <v>0.5</v>
      </c>
      <c r="L17" s="42">
        <v>0.5</v>
      </c>
      <c r="M17" s="42">
        <v>0.5</v>
      </c>
      <c r="N17" s="57">
        <f t="shared" si="0"/>
        <v>5</v>
      </c>
      <c r="O17" s="61">
        <v>1</v>
      </c>
      <c r="P17" s="62">
        <v>2</v>
      </c>
      <c r="Q17" s="63">
        <v>1</v>
      </c>
      <c r="R17" s="61">
        <f t="shared" ref="R17:R22" si="3">(O17/5)*100</f>
        <v>20</v>
      </c>
      <c r="S17" s="62">
        <f t="shared" si="1"/>
        <v>40</v>
      </c>
      <c r="T17" s="63">
        <f t="shared" si="2"/>
        <v>20</v>
      </c>
    </row>
    <row r="18" spans="2:20" ht="23.25" customHeight="1" x14ac:dyDescent="0.2">
      <c r="B18" s="52" t="s">
        <v>5</v>
      </c>
      <c r="C18" s="49">
        <f>IF($C$11=0,"",$C$11-4)</f>
        <v>43127</v>
      </c>
      <c r="D18" s="42">
        <v>0.5</v>
      </c>
      <c r="E18" s="42">
        <v>0.5</v>
      </c>
      <c r="F18" s="42">
        <v>0.5</v>
      </c>
      <c r="G18" s="42">
        <v>0.5</v>
      </c>
      <c r="H18" s="42">
        <v>0.5</v>
      </c>
      <c r="I18" s="42">
        <v>0.5</v>
      </c>
      <c r="J18" s="42">
        <v>0.5</v>
      </c>
      <c r="K18" s="42">
        <v>0.5</v>
      </c>
      <c r="L18" s="42">
        <v>0.5</v>
      </c>
      <c r="M18" s="42">
        <v>0.5</v>
      </c>
      <c r="N18" s="56">
        <f t="shared" si="0"/>
        <v>5</v>
      </c>
      <c r="O18" s="61">
        <v>3</v>
      </c>
      <c r="P18" s="62">
        <v>2</v>
      </c>
      <c r="Q18" s="63">
        <v>0</v>
      </c>
      <c r="R18" s="61">
        <f t="shared" si="3"/>
        <v>60</v>
      </c>
      <c r="S18" s="62">
        <f t="shared" si="1"/>
        <v>40</v>
      </c>
      <c r="T18" s="63">
        <f t="shared" si="2"/>
        <v>0</v>
      </c>
    </row>
    <row r="19" spans="2:20" ht="23.25" customHeight="1" x14ac:dyDescent="0.2">
      <c r="B19" s="50" t="s">
        <v>6</v>
      </c>
      <c r="C19" s="53">
        <f>IF($C$11=0,"",$C$11-3)</f>
        <v>43128</v>
      </c>
      <c r="D19" s="42">
        <v>0.5</v>
      </c>
      <c r="E19" s="42">
        <v>0.5</v>
      </c>
      <c r="F19" s="42">
        <v>0.5</v>
      </c>
      <c r="G19" s="42">
        <v>0.5</v>
      </c>
      <c r="H19" s="42">
        <v>0.5</v>
      </c>
      <c r="I19" s="42">
        <v>0.5</v>
      </c>
      <c r="J19" s="42">
        <v>0.5</v>
      </c>
      <c r="K19" s="42">
        <v>0.5</v>
      </c>
      <c r="L19" s="42">
        <v>0.5</v>
      </c>
      <c r="M19" s="42">
        <v>0.5</v>
      </c>
      <c r="N19" s="57">
        <f t="shared" si="0"/>
        <v>5</v>
      </c>
      <c r="O19" s="61">
        <v>5</v>
      </c>
      <c r="P19" s="62">
        <v>0</v>
      </c>
      <c r="Q19" s="63">
        <v>0</v>
      </c>
      <c r="R19" s="61">
        <f t="shared" si="3"/>
        <v>100</v>
      </c>
      <c r="S19" s="62">
        <f t="shared" si="1"/>
        <v>0</v>
      </c>
      <c r="T19" s="63">
        <f t="shared" si="2"/>
        <v>0</v>
      </c>
    </row>
    <row r="20" spans="2:20" ht="23.25" customHeight="1" x14ac:dyDescent="0.2">
      <c r="B20" s="54" t="s">
        <v>7</v>
      </c>
      <c r="C20" s="49">
        <f>IF($C$11=0,"",$C$11-2)</f>
        <v>43129</v>
      </c>
      <c r="D20" s="42">
        <v>0.5</v>
      </c>
      <c r="E20" s="42">
        <v>0.5</v>
      </c>
      <c r="F20" s="42">
        <v>0.5</v>
      </c>
      <c r="G20" s="42">
        <v>0.5</v>
      </c>
      <c r="H20" s="42">
        <v>0.5</v>
      </c>
      <c r="I20" s="42">
        <v>0.5</v>
      </c>
      <c r="J20" s="42">
        <v>0.5</v>
      </c>
      <c r="K20" s="42">
        <v>0.5</v>
      </c>
      <c r="L20" s="42">
        <v>0.5</v>
      </c>
      <c r="M20" s="42">
        <v>0.5</v>
      </c>
      <c r="N20" s="56">
        <f t="shared" si="0"/>
        <v>5</v>
      </c>
      <c r="O20" s="61">
        <v>1.5</v>
      </c>
      <c r="P20" s="62">
        <v>1.5</v>
      </c>
      <c r="Q20" s="63">
        <v>2</v>
      </c>
      <c r="R20" s="61">
        <f t="shared" si="3"/>
        <v>30</v>
      </c>
      <c r="S20" s="62">
        <f t="shared" si="1"/>
        <v>30</v>
      </c>
      <c r="T20" s="63">
        <f t="shared" si="2"/>
        <v>40</v>
      </c>
    </row>
    <row r="21" spans="2:20" ht="23.25" customHeight="1" x14ac:dyDescent="0.2">
      <c r="B21" s="50" t="s">
        <v>8</v>
      </c>
      <c r="C21" s="53">
        <f>IF($C$11=0,"",$C$11-1)</f>
        <v>43130</v>
      </c>
      <c r="D21" s="42">
        <v>0.5</v>
      </c>
      <c r="E21" s="42">
        <v>0.5</v>
      </c>
      <c r="F21" s="42">
        <v>0.5</v>
      </c>
      <c r="G21" s="42">
        <v>0.5</v>
      </c>
      <c r="H21" s="42">
        <v>0.5</v>
      </c>
      <c r="I21" s="42">
        <v>0.5</v>
      </c>
      <c r="J21" s="42">
        <v>0.5</v>
      </c>
      <c r="K21" s="42">
        <v>0.5</v>
      </c>
      <c r="L21" s="42">
        <v>0.5</v>
      </c>
      <c r="M21" s="42">
        <v>0.5</v>
      </c>
      <c r="N21" s="57">
        <f t="shared" si="0"/>
        <v>5</v>
      </c>
      <c r="O21" s="61">
        <v>2.5</v>
      </c>
      <c r="P21" s="62">
        <v>2</v>
      </c>
      <c r="Q21" s="63">
        <v>0.5</v>
      </c>
      <c r="R21" s="61">
        <f t="shared" si="3"/>
        <v>50</v>
      </c>
      <c r="S21" s="62">
        <f t="shared" si="1"/>
        <v>40</v>
      </c>
      <c r="T21" s="63">
        <f t="shared" si="2"/>
        <v>10</v>
      </c>
    </row>
    <row r="22" spans="2:20" ht="23.25" customHeight="1" x14ac:dyDescent="0.2">
      <c r="B22" s="54" t="s">
        <v>2</v>
      </c>
      <c r="C22" s="55">
        <f>IF($C$11=0,"",$C$11)</f>
        <v>43131</v>
      </c>
      <c r="D22" s="42">
        <v>0.5</v>
      </c>
      <c r="E22" s="42">
        <v>0.5</v>
      </c>
      <c r="F22" s="42">
        <v>0.5</v>
      </c>
      <c r="G22" s="42">
        <v>0.5</v>
      </c>
      <c r="H22" s="42">
        <v>0.5</v>
      </c>
      <c r="I22" s="42">
        <v>0.5</v>
      </c>
      <c r="J22" s="42">
        <v>0.5</v>
      </c>
      <c r="K22" s="42">
        <v>0.5</v>
      </c>
      <c r="L22" s="42">
        <v>0.5</v>
      </c>
      <c r="M22" s="42">
        <v>0.5</v>
      </c>
      <c r="N22" s="56">
        <f t="shared" si="0"/>
        <v>5</v>
      </c>
      <c r="O22" s="61">
        <v>1</v>
      </c>
      <c r="P22" s="62">
        <v>3</v>
      </c>
      <c r="Q22" s="63">
        <v>1</v>
      </c>
      <c r="R22" s="61">
        <f t="shared" si="3"/>
        <v>20</v>
      </c>
      <c r="S22" s="62">
        <f t="shared" si="1"/>
        <v>60</v>
      </c>
      <c r="T22" s="63">
        <f t="shared" si="2"/>
        <v>20</v>
      </c>
    </row>
    <row r="23" spans="2:20" ht="23.25" customHeight="1" x14ac:dyDescent="0.2">
      <c r="B23" s="22" t="s">
        <v>9</v>
      </c>
      <c r="C23" s="20"/>
      <c r="D23" s="43">
        <f t="shared" ref="D23" si="4">SUM(D16:D22)</f>
        <v>3.5</v>
      </c>
      <c r="E23" s="43">
        <f t="shared" ref="E23" si="5">SUM(E16:E22)</f>
        <v>3.5</v>
      </c>
      <c r="F23" s="43">
        <f t="shared" ref="D23:N23" si="6">SUM(F16:F22)</f>
        <v>3.5</v>
      </c>
      <c r="G23" s="43">
        <f t="shared" si="6"/>
        <v>3.5</v>
      </c>
      <c r="H23" s="44">
        <f t="shared" si="6"/>
        <v>3.5</v>
      </c>
      <c r="I23" s="43">
        <f t="shared" si="6"/>
        <v>3.5</v>
      </c>
      <c r="J23" s="43">
        <f t="shared" si="6"/>
        <v>3.5</v>
      </c>
      <c r="K23" s="43">
        <f t="shared" si="6"/>
        <v>3.5</v>
      </c>
      <c r="L23" s="43">
        <f t="shared" si="6"/>
        <v>3.5</v>
      </c>
      <c r="M23" s="43">
        <f t="shared" si="6"/>
        <v>3.5</v>
      </c>
      <c r="N23" s="43">
        <f t="shared" si="6"/>
        <v>35</v>
      </c>
    </row>
    <row r="24" spans="2:20" ht="23.25" customHeight="1" x14ac:dyDescent="0.2">
      <c r="B24" s="23" t="s">
        <v>28</v>
      </c>
      <c r="C24" s="28" t="s">
        <v>32</v>
      </c>
      <c r="D24" s="30">
        <v>3.5</v>
      </c>
      <c r="E24" s="30"/>
      <c r="F24" s="30">
        <v>1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9">
        <f t="shared" ref="N24:N29" si="7">SUM(D24:M24)</f>
        <v>4.5</v>
      </c>
    </row>
    <row r="25" spans="2:20" ht="16.5" customHeight="1" x14ac:dyDescent="0.2">
      <c r="B25" s="23" t="s">
        <v>29</v>
      </c>
      <c r="C25" s="29" t="s">
        <v>31</v>
      </c>
      <c r="D25" s="31">
        <v>0</v>
      </c>
      <c r="E25" s="31"/>
      <c r="F25" s="31">
        <v>1</v>
      </c>
      <c r="G25" s="31">
        <v>3</v>
      </c>
      <c r="H25" s="31">
        <v>3</v>
      </c>
      <c r="I25" s="31">
        <v>3</v>
      </c>
      <c r="J25" s="31">
        <v>3</v>
      </c>
      <c r="K25" s="31">
        <v>3</v>
      </c>
      <c r="L25" s="31">
        <v>3</v>
      </c>
      <c r="M25" s="31">
        <v>3</v>
      </c>
      <c r="N25" s="40">
        <f t="shared" si="7"/>
        <v>22</v>
      </c>
    </row>
    <row r="26" spans="2:20" ht="16.5" customHeight="1" x14ac:dyDescent="0.2">
      <c r="B26" s="32" t="s">
        <v>30</v>
      </c>
      <c r="C26" s="33" t="s">
        <v>33</v>
      </c>
      <c r="D26" s="34">
        <v>0</v>
      </c>
      <c r="E26" s="34"/>
      <c r="F26" s="34">
        <v>1.5</v>
      </c>
      <c r="G26" s="34">
        <v>0.5</v>
      </c>
      <c r="H26" s="34">
        <v>0.5</v>
      </c>
      <c r="I26" s="34">
        <v>0.5</v>
      </c>
      <c r="J26" s="34">
        <v>0.5</v>
      </c>
      <c r="K26" s="34">
        <v>0.5</v>
      </c>
      <c r="L26" s="34">
        <v>0.5</v>
      </c>
      <c r="M26" s="34">
        <v>0.5</v>
      </c>
      <c r="N26" s="41">
        <f t="shared" si="7"/>
        <v>5</v>
      </c>
    </row>
    <row r="27" spans="2:20" ht="16.5" customHeight="1" x14ac:dyDescent="0.2">
      <c r="B27" s="35" t="s">
        <v>34</v>
      </c>
      <c r="C27" s="36" t="s">
        <v>32</v>
      </c>
      <c r="D27" s="45">
        <f>(D24/7)*100</f>
        <v>50</v>
      </c>
      <c r="E27" s="45"/>
      <c r="F27" s="45">
        <f>(F24/3.5)*100</f>
        <v>28.571428571428569</v>
      </c>
      <c r="G27" s="45">
        <f t="shared" ref="G27:M27" si="8">(G24/3.5)*100</f>
        <v>0</v>
      </c>
      <c r="H27" s="45">
        <f t="shared" si="8"/>
        <v>0</v>
      </c>
      <c r="I27" s="45">
        <f t="shared" si="8"/>
        <v>0</v>
      </c>
      <c r="J27" s="45">
        <f t="shared" si="8"/>
        <v>0</v>
      </c>
      <c r="K27" s="45">
        <f t="shared" si="8"/>
        <v>0</v>
      </c>
      <c r="L27" s="45">
        <f t="shared" si="8"/>
        <v>0</v>
      </c>
      <c r="M27" s="45">
        <f t="shared" si="8"/>
        <v>0</v>
      </c>
      <c r="N27" s="39">
        <f t="shared" si="7"/>
        <v>78.571428571428569</v>
      </c>
    </row>
    <row r="28" spans="2:20" ht="16.5" customHeight="1" x14ac:dyDescent="0.2">
      <c r="B28" s="35" t="s">
        <v>34</v>
      </c>
      <c r="C28" s="37" t="s">
        <v>31</v>
      </c>
      <c r="D28" s="46">
        <f t="shared" ref="D28" si="9">(D25/7)*100</f>
        <v>0</v>
      </c>
      <c r="E28" s="46"/>
      <c r="F28" s="46">
        <f t="shared" ref="F28:M28" si="10">(F25/3.5)*100</f>
        <v>28.571428571428569</v>
      </c>
      <c r="G28" s="46">
        <f t="shared" si="10"/>
        <v>85.714285714285708</v>
      </c>
      <c r="H28" s="46">
        <f t="shared" si="10"/>
        <v>85.714285714285708</v>
      </c>
      <c r="I28" s="46">
        <f t="shared" si="10"/>
        <v>85.714285714285708</v>
      </c>
      <c r="J28" s="46">
        <f t="shared" si="10"/>
        <v>85.714285714285708</v>
      </c>
      <c r="K28" s="46">
        <f t="shared" si="10"/>
        <v>85.714285714285708</v>
      </c>
      <c r="L28" s="46">
        <f t="shared" si="10"/>
        <v>85.714285714285708</v>
      </c>
      <c r="M28" s="46">
        <f t="shared" si="10"/>
        <v>85.714285714285708</v>
      </c>
      <c r="N28" s="40">
        <f t="shared" si="7"/>
        <v>628.57142857142856</v>
      </c>
    </row>
    <row r="29" spans="2:20" ht="26.25" customHeight="1" x14ac:dyDescent="0.2">
      <c r="B29" s="35" t="s">
        <v>34</v>
      </c>
      <c r="C29" s="38" t="s">
        <v>33</v>
      </c>
      <c r="D29" s="47">
        <f t="shared" ref="D29" si="11">(D26/7)*100</f>
        <v>0</v>
      </c>
      <c r="E29" s="47"/>
      <c r="F29" s="47">
        <f t="shared" ref="F29:M29" si="12">(F26/3.5)*100</f>
        <v>42.857142857142854</v>
      </c>
      <c r="G29" s="47">
        <f t="shared" si="12"/>
        <v>14.285714285714285</v>
      </c>
      <c r="H29" s="47">
        <f t="shared" si="12"/>
        <v>14.285714285714285</v>
      </c>
      <c r="I29" s="47">
        <f t="shared" si="12"/>
        <v>14.285714285714285</v>
      </c>
      <c r="J29" s="47">
        <f t="shared" si="12"/>
        <v>14.285714285714285</v>
      </c>
      <c r="K29" s="47">
        <f t="shared" si="12"/>
        <v>14.285714285714285</v>
      </c>
      <c r="L29" s="47">
        <f t="shared" si="12"/>
        <v>14.285714285714285</v>
      </c>
      <c r="M29" s="47">
        <f t="shared" si="12"/>
        <v>14.285714285714285</v>
      </c>
      <c r="N29" s="41">
        <f t="shared" si="7"/>
        <v>142.8571428571428</v>
      </c>
    </row>
    <row r="30" spans="2:20" x14ac:dyDescent="0.2">
      <c r="D30" s="26">
        <f t="shared" ref="D30:N30" si="13">SUM(D27:D29)</f>
        <v>50</v>
      </c>
      <c r="E30" s="26"/>
      <c r="F30" s="26">
        <f t="shared" si="13"/>
        <v>100</v>
      </c>
      <c r="G30" s="26">
        <f t="shared" si="13"/>
        <v>100</v>
      </c>
      <c r="H30" s="26">
        <f t="shared" si="13"/>
        <v>100</v>
      </c>
      <c r="I30" s="26">
        <f t="shared" si="13"/>
        <v>100</v>
      </c>
      <c r="J30" s="26">
        <f t="shared" si="13"/>
        <v>100</v>
      </c>
      <c r="K30" s="26">
        <f t="shared" si="13"/>
        <v>100</v>
      </c>
      <c r="L30" s="26">
        <f t="shared" si="13"/>
        <v>100</v>
      </c>
      <c r="M30" s="26">
        <f t="shared" si="13"/>
        <v>100</v>
      </c>
      <c r="N30" s="26">
        <f t="shared" si="13"/>
        <v>849.99999999999989</v>
      </c>
    </row>
    <row r="35" spans="14:20" x14ac:dyDescent="0.2">
      <c r="N35" s="76" t="s">
        <v>40</v>
      </c>
      <c r="O35" s="74"/>
      <c r="P35" s="74"/>
      <c r="Q35" s="74"/>
      <c r="R35" s="74"/>
      <c r="S35" s="74"/>
      <c r="T35" s="74"/>
    </row>
  </sheetData>
  <sheetProtection selectLockedCells="1"/>
  <protectedRanges>
    <protectedRange sqref="D23:N23" name="Plage1"/>
  </protectedRanges>
  <mergeCells count="8">
    <mergeCell ref="C8:D8"/>
    <mergeCell ref="C11:D11"/>
    <mergeCell ref="H6:I6"/>
    <mergeCell ref="C2:D2"/>
    <mergeCell ref="C4:D4"/>
    <mergeCell ref="C6:D6"/>
    <mergeCell ref="H2:I2"/>
    <mergeCell ref="H4:I4"/>
  </mergeCells>
  <phoneticPr fontId="0" type="noConversion"/>
  <pageMargins left="0.5" right="0.5" top="1" bottom="1" header="0.5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EMPLOI DU TEMPS EXTRASCOLAIRE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</dc:creator>
  <cp:keywords/>
  <dc:description/>
  <cp:lastModifiedBy>Sony</cp:lastModifiedBy>
  <cp:lastPrinted>2018-01-18T03:10:30Z</cp:lastPrinted>
  <dcterms:created xsi:type="dcterms:W3CDTF">2006-09-15T19:01:29Z</dcterms:created>
  <dcterms:modified xsi:type="dcterms:W3CDTF">2018-06-02T22:26:10Z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1036</vt:i4>
  </property>
  <property fmtid="{D5CDD505-2E9C-101B-9397-08002B2CF9AE}" pid="3" name="_Version">
    <vt:lpwstr>0908</vt:lpwstr>
  </property>
</Properties>
</file>