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20" windowWidth="18960" windowHeight="11020" tabRatio="599"/>
  </bookViews>
  <sheets>
    <sheet name="Table 1" sheetId="1" r:id="rId1"/>
    <sheet name="Feuil3" sheetId="4" state="hidden" r:id="rId2"/>
  </sheets>
  <definedNames>
    <definedName name="Print_Area" localSheetId="0">'Table 1'!$B$1:$AG$30</definedName>
    <definedName name="_xlnm.Print_Area" localSheetId="0">'Table 1'!$B$2:$AG$29</definedName>
  </definedNames>
  <calcPr calcId="145621"/>
</workbook>
</file>

<file path=xl/calcChain.xml><?xml version="1.0" encoding="utf-8"?>
<calcChain xmlns="http://schemas.openxmlformats.org/spreadsheetml/2006/main">
  <c r="AB22" i="1" l="1"/>
  <c r="AB21" i="1"/>
  <c r="M20" i="1" l="1"/>
  <c r="M19" i="1"/>
  <c r="M18" i="1"/>
  <c r="S20" i="1"/>
  <c r="S19" i="1"/>
  <c r="S18" i="1" l="1"/>
  <c r="AI28" i="4" l="1"/>
  <c r="AH32" i="4" s="1"/>
  <c r="B8" i="1" s="1"/>
  <c r="C10" i="1" l="1"/>
  <c r="AG10" i="1" l="1"/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L25" i="4" l="1"/>
  <c r="AL23" i="4"/>
  <c r="AL21" i="4"/>
  <c r="AG25" i="4" l="1"/>
  <c r="AG23" i="4"/>
  <c r="AG21" i="4" l="1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AF25" i="4" l="1"/>
  <c r="AB20" i="1" s="1"/>
  <c r="AF23" i="4"/>
  <c r="AB19" i="1" s="1"/>
  <c r="AF21" i="4"/>
  <c r="AB18" i="1" s="1"/>
  <c r="Z23" i="1" l="1"/>
  <c r="AM21" i="4"/>
  <c r="AM23" i="4"/>
  <c r="AN23" i="4" s="1"/>
  <c r="AM25" i="4"/>
  <c r="AH25" i="4"/>
  <c r="AH23" i="4"/>
  <c r="AH21" i="4"/>
  <c r="AE40" i="4"/>
  <c r="AE30" i="4"/>
  <c r="AE35" i="4"/>
  <c r="AD40" i="4"/>
  <c r="AD30" i="4"/>
  <c r="AD35" i="4"/>
  <c r="AF28" i="4"/>
  <c r="H9" i="1" s="1"/>
  <c r="AN25" i="4" l="1"/>
  <c r="AN21" i="4"/>
  <c r="B40" i="4"/>
  <c r="B35" i="4"/>
  <c r="B30" i="4"/>
  <c r="J40" i="4"/>
  <c r="J30" i="4"/>
  <c r="J35" i="4"/>
  <c r="R40" i="4"/>
  <c r="R30" i="4"/>
  <c r="R35" i="4"/>
  <c r="Z40" i="4"/>
  <c r="Z30" i="4"/>
  <c r="Z35" i="4"/>
  <c r="AD41" i="4"/>
  <c r="AD42" i="4"/>
  <c r="G40" i="4"/>
  <c r="G35" i="4"/>
  <c r="G30" i="4"/>
  <c r="O40" i="4"/>
  <c r="O30" i="4"/>
  <c r="O35" i="4"/>
  <c r="W40" i="4"/>
  <c r="W30" i="4"/>
  <c r="W35" i="4"/>
  <c r="AA40" i="4"/>
  <c r="AA30" i="4"/>
  <c r="AA35" i="4"/>
  <c r="AE36" i="4"/>
  <c r="AE37" i="4"/>
  <c r="D35" i="4"/>
  <c r="D40" i="4"/>
  <c r="D30" i="4"/>
  <c r="H30" i="4"/>
  <c r="H35" i="4"/>
  <c r="H40" i="4"/>
  <c r="L30" i="4"/>
  <c r="L35" i="4"/>
  <c r="L40" i="4"/>
  <c r="P30" i="4"/>
  <c r="P35" i="4"/>
  <c r="P40" i="4"/>
  <c r="T30" i="4"/>
  <c r="T35" i="4"/>
  <c r="T40" i="4"/>
  <c r="X30" i="4"/>
  <c r="X35" i="4"/>
  <c r="X40" i="4"/>
  <c r="AB30" i="4"/>
  <c r="AB35" i="4"/>
  <c r="AB40" i="4"/>
  <c r="AD37" i="4"/>
  <c r="AD36" i="4"/>
  <c r="AE32" i="4"/>
  <c r="AE31" i="4"/>
  <c r="F40" i="4"/>
  <c r="F30" i="4"/>
  <c r="F35" i="4"/>
  <c r="N40" i="4"/>
  <c r="N30" i="4"/>
  <c r="N35" i="4"/>
  <c r="V40" i="4"/>
  <c r="V30" i="4"/>
  <c r="V35" i="4"/>
  <c r="C40" i="4"/>
  <c r="C30" i="4"/>
  <c r="C35" i="4"/>
  <c r="K40" i="4"/>
  <c r="K35" i="4"/>
  <c r="K30" i="4"/>
  <c r="S40" i="4"/>
  <c r="S30" i="4"/>
  <c r="S35" i="4"/>
  <c r="A35" i="4"/>
  <c r="A40" i="4"/>
  <c r="A30" i="4"/>
  <c r="E30" i="4"/>
  <c r="E31" i="4" s="1"/>
  <c r="E35" i="4"/>
  <c r="E40" i="4"/>
  <c r="I35" i="4"/>
  <c r="I40" i="4"/>
  <c r="I30" i="4"/>
  <c r="M35" i="4"/>
  <c r="M40" i="4"/>
  <c r="M30" i="4"/>
  <c r="Q35" i="4"/>
  <c r="Q40" i="4"/>
  <c r="Q30" i="4"/>
  <c r="U35" i="4"/>
  <c r="U40" i="4"/>
  <c r="U30" i="4"/>
  <c r="Y35" i="4"/>
  <c r="Y40" i="4"/>
  <c r="Y30" i="4"/>
  <c r="AC35" i="4"/>
  <c r="AC40" i="4"/>
  <c r="AC30" i="4"/>
  <c r="AD32" i="4"/>
  <c r="AD31" i="4"/>
  <c r="AE41" i="4"/>
  <c r="AE42" i="4"/>
  <c r="AE38" i="4" l="1"/>
  <c r="E32" i="4"/>
  <c r="E33" i="4" s="1"/>
  <c r="AD38" i="4"/>
  <c r="AD43" i="4"/>
  <c r="Y31" i="4"/>
  <c r="Y32" i="4"/>
  <c r="U42" i="4"/>
  <c r="U41" i="4"/>
  <c r="I32" i="4"/>
  <c r="I31" i="4"/>
  <c r="E37" i="4"/>
  <c r="E36" i="4"/>
  <c r="K32" i="4"/>
  <c r="K31" i="4"/>
  <c r="C32" i="4"/>
  <c r="C31" i="4"/>
  <c r="V42" i="4"/>
  <c r="V41" i="4"/>
  <c r="AB37" i="4"/>
  <c r="AB36" i="4"/>
  <c r="X32" i="4"/>
  <c r="X31" i="4"/>
  <c r="P42" i="4"/>
  <c r="P41" i="4"/>
  <c r="H31" i="4"/>
  <c r="H32" i="4"/>
  <c r="AA42" i="4"/>
  <c r="AA41" i="4"/>
  <c r="O36" i="4"/>
  <c r="O37" i="4"/>
  <c r="G36" i="4"/>
  <c r="G37" i="4"/>
  <c r="Z37" i="4"/>
  <c r="Z36" i="4"/>
  <c r="R32" i="4"/>
  <c r="R31" i="4"/>
  <c r="J42" i="4"/>
  <c r="J41" i="4"/>
  <c r="AC31" i="4"/>
  <c r="AC32" i="4"/>
  <c r="Y42" i="4"/>
  <c r="Y41" i="4"/>
  <c r="U37" i="4"/>
  <c r="U36" i="4"/>
  <c r="M31" i="4"/>
  <c r="M32" i="4"/>
  <c r="I42" i="4"/>
  <c r="I41" i="4"/>
  <c r="S36" i="4"/>
  <c r="S37" i="4"/>
  <c r="K36" i="4"/>
  <c r="K37" i="4"/>
  <c r="C41" i="4"/>
  <c r="C42" i="4"/>
  <c r="N37" i="4"/>
  <c r="N36" i="4"/>
  <c r="F32" i="4"/>
  <c r="F31" i="4"/>
  <c r="AB32" i="4"/>
  <c r="AB31" i="4"/>
  <c r="T42" i="4"/>
  <c r="T41" i="4"/>
  <c r="P37" i="4"/>
  <c r="P36" i="4"/>
  <c r="L32" i="4"/>
  <c r="L31" i="4"/>
  <c r="D31" i="4"/>
  <c r="D32" i="4"/>
  <c r="W37" i="4"/>
  <c r="W36" i="4"/>
  <c r="O32" i="4"/>
  <c r="O31" i="4"/>
  <c r="G42" i="4"/>
  <c r="G41" i="4"/>
  <c r="Z32" i="4"/>
  <c r="Z31" i="4"/>
  <c r="R42" i="4"/>
  <c r="R41" i="4"/>
  <c r="B31" i="4"/>
  <c r="B32" i="4"/>
  <c r="AE43" i="4"/>
  <c r="AC42" i="4"/>
  <c r="AC41" i="4"/>
  <c r="Y37" i="4"/>
  <c r="Y36" i="4"/>
  <c r="Q32" i="4"/>
  <c r="Q31" i="4"/>
  <c r="M42" i="4"/>
  <c r="M41" i="4"/>
  <c r="I37" i="4"/>
  <c r="I36" i="4"/>
  <c r="A32" i="4"/>
  <c r="A31" i="4"/>
  <c r="S31" i="4"/>
  <c r="S32" i="4"/>
  <c r="K42" i="4"/>
  <c r="K41" i="4"/>
  <c r="V37" i="4"/>
  <c r="V36" i="4"/>
  <c r="N32" i="4"/>
  <c r="N31" i="4"/>
  <c r="F42" i="4"/>
  <c r="F41" i="4"/>
  <c r="X42" i="4"/>
  <c r="X41" i="4"/>
  <c r="T37" i="4"/>
  <c r="T36" i="4"/>
  <c r="P32" i="4"/>
  <c r="P31" i="4"/>
  <c r="H42" i="4"/>
  <c r="H41" i="4"/>
  <c r="D42" i="4"/>
  <c r="D41" i="4"/>
  <c r="AA37" i="4"/>
  <c r="AA36" i="4"/>
  <c r="W32" i="4"/>
  <c r="W31" i="4"/>
  <c r="O41" i="4"/>
  <c r="O42" i="4"/>
  <c r="Z42" i="4"/>
  <c r="Z41" i="4"/>
  <c r="J37" i="4"/>
  <c r="J36" i="4"/>
  <c r="B37" i="4"/>
  <c r="B36" i="4"/>
  <c r="Q37" i="4"/>
  <c r="Q36" i="4"/>
  <c r="A37" i="4"/>
  <c r="A36" i="4"/>
  <c r="F37" i="4"/>
  <c r="F36" i="4"/>
  <c r="L37" i="4"/>
  <c r="L36" i="4"/>
  <c r="AD33" i="4"/>
  <c r="AC36" i="4"/>
  <c r="AC37" i="4"/>
  <c r="U32" i="4"/>
  <c r="U31" i="4"/>
  <c r="Q42" i="4"/>
  <c r="Q41" i="4"/>
  <c r="M37" i="4"/>
  <c r="M36" i="4"/>
  <c r="E42" i="4"/>
  <c r="E41" i="4"/>
  <c r="A41" i="4"/>
  <c r="A42" i="4"/>
  <c r="S41" i="4"/>
  <c r="S42" i="4"/>
  <c r="C36" i="4"/>
  <c r="C37" i="4"/>
  <c r="V32" i="4"/>
  <c r="V31" i="4"/>
  <c r="N41" i="4"/>
  <c r="N42" i="4"/>
  <c r="AE33" i="4"/>
  <c r="AB42" i="4"/>
  <c r="AB41" i="4"/>
  <c r="X37" i="4"/>
  <c r="X36" i="4"/>
  <c r="T31" i="4"/>
  <c r="T32" i="4"/>
  <c r="L42" i="4"/>
  <c r="L41" i="4"/>
  <c r="H37" i="4"/>
  <c r="H36" i="4"/>
  <c r="D37" i="4"/>
  <c r="D36" i="4"/>
  <c r="AA32" i="4"/>
  <c r="AA31" i="4"/>
  <c r="W42" i="4"/>
  <c r="W41" i="4"/>
  <c r="G32" i="4"/>
  <c r="G31" i="4"/>
  <c r="R36" i="4"/>
  <c r="R37" i="4"/>
  <c r="J32" i="4"/>
  <c r="J31" i="4"/>
  <c r="B42" i="4"/>
  <c r="B41" i="4"/>
  <c r="V33" i="4" l="1"/>
  <c r="E43" i="4"/>
  <c r="Q43" i="4"/>
  <c r="Z33" i="4"/>
  <c r="O33" i="4"/>
  <c r="P38" i="4"/>
  <c r="AB33" i="4"/>
  <c r="N38" i="4"/>
  <c r="K38" i="4"/>
  <c r="I43" i="4"/>
  <c r="U38" i="4"/>
  <c r="AC33" i="4"/>
  <c r="R33" i="4"/>
  <c r="G38" i="4"/>
  <c r="AA43" i="4"/>
  <c r="P43" i="4"/>
  <c r="AB38" i="4"/>
  <c r="C33" i="4"/>
  <c r="E38" i="4"/>
  <c r="U43" i="4"/>
  <c r="O43" i="4"/>
  <c r="A33" i="4"/>
  <c r="M38" i="4"/>
  <c r="U33" i="4"/>
  <c r="R43" i="4"/>
  <c r="G43" i="4"/>
  <c r="W38" i="4"/>
  <c r="L33" i="4"/>
  <c r="T43" i="4"/>
  <c r="S38" i="4"/>
  <c r="Y43" i="4"/>
  <c r="J43" i="4"/>
  <c r="Z38" i="4"/>
  <c r="O38" i="4"/>
  <c r="X33" i="4"/>
  <c r="V43" i="4"/>
  <c r="K33" i="4"/>
  <c r="I33" i="4"/>
  <c r="F33" i="4"/>
  <c r="B43" i="4"/>
  <c r="R38" i="4"/>
  <c r="W43" i="4"/>
  <c r="D38" i="4"/>
  <c r="L43" i="4"/>
  <c r="X38" i="4"/>
  <c r="S43" i="4"/>
  <c r="AC38" i="4"/>
  <c r="F38" i="4"/>
  <c r="Q38" i="4"/>
  <c r="J38" i="4"/>
  <c r="AA38" i="4"/>
  <c r="H43" i="4"/>
  <c r="T38" i="4"/>
  <c r="F43" i="4"/>
  <c r="V38" i="4"/>
  <c r="S33" i="4"/>
  <c r="I38" i="4"/>
  <c r="Q33" i="4"/>
  <c r="AC43" i="4"/>
  <c r="B33" i="4"/>
  <c r="D33" i="4"/>
  <c r="J33" i="4"/>
  <c r="G33" i="4"/>
  <c r="AA33" i="4"/>
  <c r="H38" i="4"/>
  <c r="T33" i="4"/>
  <c r="AB43" i="4"/>
  <c r="N43" i="4"/>
  <c r="C38" i="4"/>
  <c r="A43" i="4"/>
  <c r="L38" i="4"/>
  <c r="A38" i="4"/>
  <c r="B38" i="4"/>
  <c r="Z43" i="4"/>
  <c r="W33" i="4"/>
  <c r="D43" i="4"/>
  <c r="P33" i="4"/>
  <c r="X43" i="4"/>
  <c r="N33" i="4"/>
  <c r="K43" i="4"/>
  <c r="M43" i="4"/>
  <c r="Y38" i="4"/>
  <c r="C43" i="4"/>
  <c r="M33" i="4"/>
  <c r="H33" i="4"/>
  <c r="Y33" i="4"/>
  <c r="AG33" i="4" l="1"/>
  <c r="AG38" i="4"/>
  <c r="AG43" i="4"/>
  <c r="AG45" i="4" l="1"/>
  <c r="AH45" i="4" s="1"/>
  <c r="AN27" i="4" l="1"/>
  <c r="Q9" i="1" s="1"/>
  <c r="AF3" i="1"/>
  <c r="L2" i="1"/>
  <c r="L3" i="1"/>
</calcChain>
</file>

<file path=xl/comments1.xml><?xml version="1.0" encoding="utf-8"?>
<comments xmlns="http://schemas.openxmlformats.org/spreadsheetml/2006/main">
  <authors>
    <author>Didier</author>
  </authors>
  <commentList>
    <comment ref="N3" authorId="0">
      <text>
        <r>
          <rPr>
            <sz val="9"/>
            <color indexed="81"/>
            <rFont val="Tahoma"/>
            <family val="2"/>
          </rPr>
          <t xml:space="preserve">Sélectionner le mois de l'année dans la liste.
</t>
        </r>
      </text>
    </comment>
    <comment ref="AF5" authorId="0">
      <text>
        <r>
          <rPr>
            <sz val="9"/>
            <color indexed="81"/>
            <rFont val="Tahoma"/>
            <family val="2"/>
          </rPr>
          <t>Séléctionner pour préicser le nombre d'enfant incrit pour une même famille.
Par défaut le calcul sera effectué pour 1 enfant inscrit.</t>
        </r>
      </text>
    </comment>
    <comment ref="C7" authorId="0">
      <text>
        <r>
          <rPr>
            <sz val="9"/>
            <color indexed="81"/>
            <rFont val="Tahoma"/>
            <family val="2"/>
          </rPr>
          <t>Renseigner sur cette cellule le nom de l'enfant.</t>
        </r>
      </text>
    </comment>
    <comment ref="M7" authorId="0">
      <text>
        <r>
          <rPr>
            <sz val="9"/>
            <color indexed="81"/>
            <rFont val="Tahoma"/>
            <family val="2"/>
          </rPr>
          <t xml:space="preserve">Renseigner sur cette cellule le prénom de l'enfant.
</t>
        </r>
      </text>
    </comment>
    <comment ref="AC7" authorId="0">
      <text>
        <r>
          <rPr>
            <sz val="9"/>
            <color indexed="81"/>
            <rFont val="Tahoma"/>
            <family val="2"/>
          </rPr>
          <t xml:space="preserve">Renseigner sur cette ligne le nom, prénom et la classe fréquentée
</t>
        </r>
      </text>
    </comment>
    <comment ref="AG9" authorId="0">
      <text>
        <r>
          <rPr>
            <sz val="9"/>
            <color indexed="81"/>
            <rFont val="Tahoma"/>
            <family val="2"/>
          </rPr>
          <t xml:space="preserve">Récapitulatif de l'ensemble de votre séléction comprenant le nombre d'inscription 
</t>
        </r>
      </text>
    </comment>
    <comment ref="AG11" authorId="0">
      <text>
        <r>
          <rPr>
            <sz val="9"/>
            <color indexed="81"/>
            <rFont val="Tahoma"/>
            <family val="2"/>
          </rPr>
          <t xml:space="preserve">Cliquer sur les cases à cocher pour sélectionner la période souhaitée  
</t>
        </r>
      </text>
    </comment>
    <comment ref="AB21" authorId="0">
      <text>
        <r>
          <rPr>
            <sz val="9"/>
            <color indexed="81"/>
            <rFont val="Tahoma"/>
            <family val="2"/>
          </rPr>
          <t xml:space="preserve">Lignes réservées aux membres du bureau pour la régularisation du montant à payer
</t>
        </r>
      </text>
    </comment>
  </commentList>
</comments>
</file>

<file path=xl/sharedStrings.xml><?xml version="1.0" encoding="utf-8"?>
<sst xmlns="http://schemas.openxmlformats.org/spreadsheetml/2006/main" count="456" uniqueCount="435">
  <si>
    <r>
      <rPr>
        <sz val="9.5"/>
        <rFont val="Calibri"/>
        <family val="2"/>
      </rPr>
      <t xml:space="preserve">à retourner accompagnée de votre règlement </t>
    </r>
    <r>
      <rPr>
        <b/>
        <u/>
        <sz val="9.5"/>
        <rFont val="Calibri"/>
        <family val="2"/>
      </rPr>
      <t>au plus tard le 25 du mois</t>
    </r>
    <r>
      <rPr>
        <b/>
        <sz val="9.5"/>
        <rFont val="Calibri"/>
        <family val="2"/>
      </rPr>
      <t xml:space="preserve"> </t>
    </r>
    <r>
      <rPr>
        <sz val="9.5"/>
        <rFont val="Calibri"/>
        <family val="2"/>
      </rPr>
      <t>dans la boîte aux lettres de la Garderie mis à disposition à la grille de l'école .</t>
    </r>
  </si>
  <si>
    <r>
      <rPr>
        <b/>
        <sz val="9.5"/>
        <rFont val="Century"/>
        <family val="1"/>
      </rPr>
      <t>MATIN</t>
    </r>
  </si>
  <si>
    <r>
      <rPr>
        <b/>
        <sz val="9.5"/>
        <rFont val="Century"/>
        <family val="1"/>
      </rPr>
      <t>SOIR</t>
    </r>
  </si>
  <si>
    <r>
      <rPr>
        <b/>
        <sz val="9.5"/>
        <rFont val="Century"/>
        <family val="1"/>
      </rPr>
      <t>Chèque n° :</t>
    </r>
  </si>
  <si>
    <r>
      <rPr>
        <b/>
        <sz val="8"/>
        <rFont val="Century"/>
        <family val="1"/>
      </rPr>
      <t>*</t>
    </r>
    <r>
      <rPr>
        <b/>
        <u/>
        <sz val="8"/>
        <rFont val="Century"/>
        <family val="1"/>
      </rPr>
      <t> Aucune absence ne sera remboursée sauf en cas</t>
    </r>
    <r>
      <rPr>
        <b/>
        <sz val="8"/>
        <rFont val="Century"/>
        <family val="1"/>
      </rPr>
      <t xml:space="preserve"> :</t>
    </r>
  </si>
  <si>
    <r>
      <rPr>
        <b/>
        <sz val="8"/>
        <rFont val="Century"/>
        <family val="1"/>
      </rPr>
      <t>1°) de maladie, justifiée sur présentation d'un certificat médical à partir du 3ème jour d'absence</t>
    </r>
  </si>
  <si>
    <r>
      <rPr>
        <b/>
        <sz val="8"/>
        <rFont val="Century"/>
        <family val="1"/>
      </rPr>
      <t>2°) sur décision du conseil d'administration.</t>
    </r>
  </si>
  <si>
    <r>
      <t xml:space="preserve">2 rue du Parc - 78125 ORCEMONT 
</t>
    </r>
    <r>
      <rPr>
        <sz val="10"/>
        <color rgb="FF000000"/>
        <rFont val="Times New Roman"/>
        <family val="1"/>
      </rPr>
      <t>Tél : 06.52.92.92.78 - Mail : garderiepeterpan@live.fr</t>
    </r>
  </si>
  <si>
    <t xml:space="preserve">lundi 01 janvier </t>
  </si>
  <si>
    <t xml:space="preserve">mardi 02 janvier </t>
  </si>
  <si>
    <t xml:space="preserve">mercredi 03 janvier </t>
  </si>
  <si>
    <t xml:space="preserve">jeudi 04 janvier </t>
  </si>
  <si>
    <t xml:space="preserve">vendredi 05 janvier </t>
  </si>
  <si>
    <t xml:space="preserve">samedi 06 janvier </t>
  </si>
  <si>
    <t xml:space="preserve">dimanche 07 janvier </t>
  </si>
  <si>
    <t xml:space="preserve">lundi 08 janvier </t>
  </si>
  <si>
    <t xml:space="preserve">mardi 09 janvier </t>
  </si>
  <si>
    <t xml:space="preserve">mercredi 10 janvier </t>
  </si>
  <si>
    <t xml:space="preserve">jeudi 11 janvier </t>
  </si>
  <si>
    <t xml:space="preserve">vendredi 12 janvier </t>
  </si>
  <si>
    <t xml:space="preserve">samedi 13 janvier </t>
  </si>
  <si>
    <t xml:space="preserve">dimanche 14 janvier </t>
  </si>
  <si>
    <t xml:space="preserve">lundi 15 janvier </t>
  </si>
  <si>
    <t xml:space="preserve">mardi 16 janvier </t>
  </si>
  <si>
    <t xml:space="preserve">mercredi 17 janvier </t>
  </si>
  <si>
    <t xml:space="preserve">jeudi 18 janvier </t>
  </si>
  <si>
    <t xml:space="preserve">vendredi 19 janvier </t>
  </si>
  <si>
    <t xml:space="preserve">samedi 20 janvier </t>
  </si>
  <si>
    <t xml:space="preserve">dimanche 21 janvier </t>
  </si>
  <si>
    <t xml:space="preserve">lundi 22 janvier </t>
  </si>
  <si>
    <t xml:space="preserve">mardi 23 janvier </t>
  </si>
  <si>
    <t xml:space="preserve">mercredi 24 janvier </t>
  </si>
  <si>
    <t xml:space="preserve">jeudi 25 janvier </t>
  </si>
  <si>
    <t xml:space="preserve">vendredi 26 janvier </t>
  </si>
  <si>
    <t xml:space="preserve">samedi 27 janvier </t>
  </si>
  <si>
    <t xml:space="preserve">dimanche 28 janvier </t>
  </si>
  <si>
    <t xml:space="preserve">lundi 29 janvier </t>
  </si>
  <si>
    <t xml:space="preserve">mardi 30 janvier </t>
  </si>
  <si>
    <t xml:space="preserve">mercredi 31 janvier </t>
  </si>
  <si>
    <t xml:space="preserve">jeudi 01 février </t>
  </si>
  <si>
    <t xml:space="preserve">vendredi 02 février </t>
  </si>
  <si>
    <t xml:space="preserve">samedi 03 février </t>
  </si>
  <si>
    <t xml:space="preserve">dimanche 04 février </t>
  </si>
  <si>
    <t xml:space="preserve">lundi 05 février </t>
  </si>
  <si>
    <t xml:space="preserve">mardi 06 février </t>
  </si>
  <si>
    <t xml:space="preserve">mercredi 07 février </t>
  </si>
  <si>
    <t xml:space="preserve">jeudi 08 février </t>
  </si>
  <si>
    <t xml:space="preserve">vendredi 09 février </t>
  </si>
  <si>
    <t xml:space="preserve">samedi 10 février </t>
  </si>
  <si>
    <t xml:space="preserve">dimanche 11 février </t>
  </si>
  <si>
    <t xml:space="preserve">lundi 12 février </t>
  </si>
  <si>
    <t xml:space="preserve">mardi 13 février </t>
  </si>
  <si>
    <t xml:space="preserve">mercredi 14 février </t>
  </si>
  <si>
    <t xml:space="preserve">jeudi 15 février </t>
  </si>
  <si>
    <t xml:space="preserve">vendredi 16 février </t>
  </si>
  <si>
    <t xml:space="preserve">samedi 17 février </t>
  </si>
  <si>
    <t xml:space="preserve">dimanche 18 février </t>
  </si>
  <si>
    <t xml:space="preserve">lundi 19 février </t>
  </si>
  <si>
    <t xml:space="preserve">mardi 20 février </t>
  </si>
  <si>
    <t xml:space="preserve">mercredi 21 février </t>
  </si>
  <si>
    <t xml:space="preserve">jeudi 22 février </t>
  </si>
  <si>
    <t xml:space="preserve">vendredi 23 février </t>
  </si>
  <si>
    <t xml:space="preserve">samedi 24 février </t>
  </si>
  <si>
    <t xml:space="preserve">dimanche 25 février </t>
  </si>
  <si>
    <t xml:space="preserve">lundi 26 février </t>
  </si>
  <si>
    <t xml:space="preserve">mardi 27 février </t>
  </si>
  <si>
    <t xml:space="preserve">mercredi 28 février </t>
  </si>
  <si>
    <t xml:space="preserve">jeudi 01 mars </t>
  </si>
  <si>
    <t xml:space="preserve">vendredi 02 mars </t>
  </si>
  <si>
    <t xml:space="preserve">samedi 03 mars </t>
  </si>
  <si>
    <t xml:space="preserve">dimanche 04 mars </t>
  </si>
  <si>
    <t xml:space="preserve">lundi 05 mars </t>
  </si>
  <si>
    <t xml:space="preserve">mardi 06 mars </t>
  </si>
  <si>
    <t xml:space="preserve">mercredi 07 mars </t>
  </si>
  <si>
    <t xml:space="preserve">jeudi 08 mars </t>
  </si>
  <si>
    <t xml:space="preserve">vendredi 09 mars </t>
  </si>
  <si>
    <t xml:space="preserve">samedi 10 mars </t>
  </si>
  <si>
    <t xml:space="preserve">dimanche 11 mars </t>
  </si>
  <si>
    <t xml:space="preserve">lundi 12 mars </t>
  </si>
  <si>
    <t xml:space="preserve">mardi 13 mars </t>
  </si>
  <si>
    <t xml:space="preserve">mercredi 14 mars </t>
  </si>
  <si>
    <t xml:space="preserve">jeudi 15 mars </t>
  </si>
  <si>
    <t xml:space="preserve">vendredi 16 mars </t>
  </si>
  <si>
    <t xml:space="preserve">samedi 17 mars </t>
  </si>
  <si>
    <t xml:space="preserve">dimanche 18 mars </t>
  </si>
  <si>
    <t xml:space="preserve">lundi 19 mars </t>
  </si>
  <si>
    <t xml:space="preserve">mardi 20 mars </t>
  </si>
  <si>
    <t xml:space="preserve">mercredi 21 mars </t>
  </si>
  <si>
    <t xml:space="preserve">jeudi 22 mars </t>
  </si>
  <si>
    <t xml:space="preserve">vendredi 23 mars </t>
  </si>
  <si>
    <t xml:space="preserve">samedi 24 mars </t>
  </si>
  <si>
    <t xml:space="preserve">dimanche 25 mars </t>
  </si>
  <si>
    <t xml:space="preserve">lundi 26 mars </t>
  </si>
  <si>
    <t xml:space="preserve">mardi 27 mars </t>
  </si>
  <si>
    <t xml:space="preserve">mercredi 28 mars </t>
  </si>
  <si>
    <t xml:space="preserve">jeudi 29 mars </t>
  </si>
  <si>
    <t xml:space="preserve">vendredi 30 mars </t>
  </si>
  <si>
    <t xml:space="preserve">samedi 31 mars </t>
  </si>
  <si>
    <t xml:space="preserve">dimanche 01 avril </t>
  </si>
  <si>
    <t xml:space="preserve">lundi 02 avril </t>
  </si>
  <si>
    <t xml:space="preserve">mardi 03 avril </t>
  </si>
  <si>
    <t xml:space="preserve">mercredi 04 avril </t>
  </si>
  <si>
    <t xml:space="preserve">jeudi 05 avril </t>
  </si>
  <si>
    <t xml:space="preserve">vendredi 06 avril </t>
  </si>
  <si>
    <t xml:space="preserve">samedi 07 avril </t>
  </si>
  <si>
    <t xml:space="preserve">dimanche 08 avril </t>
  </si>
  <si>
    <t xml:space="preserve">lundi 09 avril </t>
  </si>
  <si>
    <t xml:space="preserve">mardi 10 avril </t>
  </si>
  <si>
    <t xml:space="preserve">mercredi 11 avril </t>
  </si>
  <si>
    <t xml:space="preserve">jeudi 12 avril </t>
  </si>
  <si>
    <t xml:space="preserve">vendredi 13 avril </t>
  </si>
  <si>
    <t xml:space="preserve">samedi 14 avril </t>
  </si>
  <si>
    <t xml:space="preserve">dimanche 15 avril </t>
  </si>
  <si>
    <t xml:space="preserve">lundi 16 avril </t>
  </si>
  <si>
    <t xml:space="preserve">mardi 17 avril </t>
  </si>
  <si>
    <t xml:space="preserve">mercredi 18 avril </t>
  </si>
  <si>
    <t xml:space="preserve">jeudi 19 avril </t>
  </si>
  <si>
    <t xml:space="preserve">vendredi 20 avril </t>
  </si>
  <si>
    <t xml:space="preserve">samedi 21 avril </t>
  </si>
  <si>
    <t xml:space="preserve">dimanche 22 avril </t>
  </si>
  <si>
    <t xml:space="preserve">lundi 23 avril </t>
  </si>
  <si>
    <t xml:space="preserve">mardi 24 avril </t>
  </si>
  <si>
    <t xml:space="preserve">mercredi 25 avril </t>
  </si>
  <si>
    <t xml:space="preserve">jeudi 26 avril </t>
  </si>
  <si>
    <t xml:space="preserve">vendredi 27 avril </t>
  </si>
  <si>
    <t xml:space="preserve">samedi 28 avril </t>
  </si>
  <si>
    <t xml:space="preserve">dimanche 29 avril </t>
  </si>
  <si>
    <t xml:space="preserve">lundi 30 avril </t>
  </si>
  <si>
    <t xml:space="preserve">mardi 01 mai </t>
  </si>
  <si>
    <t xml:space="preserve">mercredi 02 mai </t>
  </si>
  <si>
    <t xml:space="preserve">jeudi 03 mai </t>
  </si>
  <si>
    <t xml:space="preserve">vendredi 04 mai </t>
  </si>
  <si>
    <t xml:space="preserve">samedi 05 mai </t>
  </si>
  <si>
    <t xml:space="preserve">dimanche 06 mai </t>
  </si>
  <si>
    <t xml:space="preserve">lundi 07 mai </t>
  </si>
  <si>
    <t xml:space="preserve">mardi 08 mai </t>
  </si>
  <si>
    <t xml:space="preserve">mercredi 09 mai </t>
  </si>
  <si>
    <t xml:space="preserve">jeudi 10 mai </t>
  </si>
  <si>
    <t xml:space="preserve">vendredi 11 mai </t>
  </si>
  <si>
    <t xml:space="preserve">samedi 12 mai </t>
  </si>
  <si>
    <t xml:space="preserve">dimanche 13 mai </t>
  </si>
  <si>
    <t xml:space="preserve">lundi 14 mai </t>
  </si>
  <si>
    <t xml:space="preserve">mardi 15 mai </t>
  </si>
  <si>
    <t xml:space="preserve">mercredi 16 mai </t>
  </si>
  <si>
    <t xml:space="preserve">jeudi 17 mai </t>
  </si>
  <si>
    <t xml:space="preserve">vendredi 18 mai </t>
  </si>
  <si>
    <t xml:space="preserve">samedi 19 mai </t>
  </si>
  <si>
    <t xml:space="preserve">dimanche 20 mai </t>
  </si>
  <si>
    <t xml:space="preserve">lundi 21 mai </t>
  </si>
  <si>
    <t xml:space="preserve">mardi 22 mai </t>
  </si>
  <si>
    <t xml:space="preserve">mercredi 23 mai </t>
  </si>
  <si>
    <t xml:space="preserve">jeudi 24 mai </t>
  </si>
  <si>
    <t xml:space="preserve">vendredi 25 mai </t>
  </si>
  <si>
    <t xml:space="preserve">samedi 26 mai </t>
  </si>
  <si>
    <t xml:space="preserve">dimanche 27 mai </t>
  </si>
  <si>
    <t xml:space="preserve">lundi 28 mai </t>
  </si>
  <si>
    <t xml:space="preserve">mardi 29 mai </t>
  </si>
  <si>
    <t xml:space="preserve">mercredi 30 mai </t>
  </si>
  <si>
    <t xml:space="preserve">jeudi 31 mai </t>
  </si>
  <si>
    <t xml:space="preserve">vendredi 01 juin </t>
  </si>
  <si>
    <t xml:space="preserve">samedi 02 juin </t>
  </si>
  <si>
    <t xml:space="preserve">dimanche 03 juin </t>
  </si>
  <si>
    <t xml:space="preserve">lundi 04 juin </t>
  </si>
  <si>
    <t xml:space="preserve">mardi 05 juin </t>
  </si>
  <si>
    <t xml:space="preserve">mercredi 06 juin </t>
  </si>
  <si>
    <t xml:space="preserve">jeudi 07 juin </t>
  </si>
  <si>
    <t xml:space="preserve">vendredi 08 juin </t>
  </si>
  <si>
    <t xml:space="preserve">samedi 09 juin </t>
  </si>
  <si>
    <t xml:space="preserve">dimanche 10 juin </t>
  </si>
  <si>
    <t xml:space="preserve">lundi 11 juin </t>
  </si>
  <si>
    <t xml:space="preserve">mardi 12 juin </t>
  </si>
  <si>
    <t xml:space="preserve">mercredi 13 juin </t>
  </si>
  <si>
    <t xml:space="preserve">jeudi 14 juin </t>
  </si>
  <si>
    <t xml:space="preserve">vendredi 15 juin </t>
  </si>
  <si>
    <t xml:space="preserve">samedi 16 juin </t>
  </si>
  <si>
    <t xml:space="preserve">dimanche 17 juin </t>
  </si>
  <si>
    <t xml:space="preserve">lundi 18 juin </t>
  </si>
  <si>
    <t xml:space="preserve">mardi 19 juin </t>
  </si>
  <si>
    <t xml:space="preserve">mercredi 20 juin </t>
  </si>
  <si>
    <t xml:space="preserve">jeudi 21 juin </t>
  </si>
  <si>
    <t xml:space="preserve">vendredi 22 juin </t>
  </si>
  <si>
    <t xml:space="preserve">samedi 23 juin </t>
  </si>
  <si>
    <t xml:space="preserve">dimanche 24 juin </t>
  </si>
  <si>
    <t xml:space="preserve">lundi 25 juin </t>
  </si>
  <si>
    <t xml:space="preserve">mardi 26 juin </t>
  </si>
  <si>
    <t xml:space="preserve">mercredi 27 juin </t>
  </si>
  <si>
    <t xml:space="preserve">jeudi 28 juin </t>
  </si>
  <si>
    <t xml:space="preserve">vendredi 29 juin </t>
  </si>
  <si>
    <t xml:space="preserve">samedi 30 juin </t>
  </si>
  <si>
    <t xml:space="preserve">dimanche 01 juillet </t>
  </si>
  <si>
    <t xml:space="preserve">lundi 02 juillet </t>
  </si>
  <si>
    <t xml:space="preserve">mardi 03 juillet </t>
  </si>
  <si>
    <t xml:space="preserve">mercredi 04 juillet </t>
  </si>
  <si>
    <t xml:space="preserve">jeudi 05 juillet </t>
  </si>
  <si>
    <t xml:space="preserve">vendredi 06 juillet </t>
  </si>
  <si>
    <t xml:space="preserve">samedi 07 juillet </t>
  </si>
  <si>
    <t xml:space="preserve">dimanche 08 juillet </t>
  </si>
  <si>
    <t xml:space="preserve">lundi 09 juillet </t>
  </si>
  <si>
    <t xml:space="preserve">mardi 10 juillet </t>
  </si>
  <si>
    <t xml:space="preserve">mercredi 11 juillet </t>
  </si>
  <si>
    <t xml:space="preserve">jeudi 12 juillet </t>
  </si>
  <si>
    <t xml:space="preserve">vendredi 13 juillet </t>
  </si>
  <si>
    <t xml:space="preserve">samedi 14 juillet </t>
  </si>
  <si>
    <t xml:space="preserve">dimanche 15 juillet </t>
  </si>
  <si>
    <t xml:space="preserve">lundi 16 juillet </t>
  </si>
  <si>
    <t xml:space="preserve">mardi 17 juillet </t>
  </si>
  <si>
    <t xml:space="preserve">mercredi 18 juillet </t>
  </si>
  <si>
    <t xml:space="preserve">jeudi 19 juillet </t>
  </si>
  <si>
    <t xml:space="preserve">vendredi 20 juillet </t>
  </si>
  <si>
    <t xml:space="preserve">samedi 21 juillet </t>
  </si>
  <si>
    <t xml:space="preserve">dimanche 22 juillet </t>
  </si>
  <si>
    <t xml:space="preserve">lundi 23 juillet </t>
  </si>
  <si>
    <t xml:space="preserve">mardi 24 juillet </t>
  </si>
  <si>
    <t xml:space="preserve">mercredi 25 juillet </t>
  </si>
  <si>
    <t xml:space="preserve">jeudi 26 juillet </t>
  </si>
  <si>
    <t xml:space="preserve">vendredi 27 juillet </t>
  </si>
  <si>
    <t xml:space="preserve">samedi 28 juillet </t>
  </si>
  <si>
    <t xml:space="preserve">dimanche 29 juillet </t>
  </si>
  <si>
    <t xml:space="preserve">lundi 30 juillet </t>
  </si>
  <si>
    <t xml:space="preserve">mardi 31 juillet </t>
  </si>
  <si>
    <t xml:space="preserve">mercredi 01 août </t>
  </si>
  <si>
    <t xml:space="preserve">jeudi 02 août </t>
  </si>
  <si>
    <t xml:space="preserve">vendredi 03 août </t>
  </si>
  <si>
    <t xml:space="preserve">samedi 04 août </t>
  </si>
  <si>
    <t xml:space="preserve">dimanche 05 août </t>
  </si>
  <si>
    <t xml:space="preserve">lundi 06 août </t>
  </si>
  <si>
    <t xml:space="preserve">mardi 07 août </t>
  </si>
  <si>
    <t xml:space="preserve">mercredi 08 août </t>
  </si>
  <si>
    <t xml:space="preserve">jeudi 09 août </t>
  </si>
  <si>
    <t xml:space="preserve">vendredi 10 août </t>
  </si>
  <si>
    <t xml:space="preserve">samedi 11 août </t>
  </si>
  <si>
    <t xml:space="preserve">dimanche 12 août </t>
  </si>
  <si>
    <t xml:space="preserve">lundi 13 août </t>
  </si>
  <si>
    <t xml:space="preserve">mardi 14 août </t>
  </si>
  <si>
    <t xml:space="preserve">mercredi 15 août </t>
  </si>
  <si>
    <t xml:space="preserve">jeudi 16 août </t>
  </si>
  <si>
    <t xml:space="preserve">vendredi 17 août </t>
  </si>
  <si>
    <t xml:space="preserve">samedi 18 août </t>
  </si>
  <si>
    <t xml:space="preserve">dimanche 19 août </t>
  </si>
  <si>
    <t xml:space="preserve">lundi 20 août </t>
  </si>
  <si>
    <t xml:space="preserve">mardi 21 août </t>
  </si>
  <si>
    <t xml:space="preserve">mercredi 22 août </t>
  </si>
  <si>
    <t xml:space="preserve">jeudi 23 août </t>
  </si>
  <si>
    <t xml:space="preserve">vendredi 24 août </t>
  </si>
  <si>
    <t xml:space="preserve">samedi 25 août </t>
  </si>
  <si>
    <t xml:space="preserve">dimanche 26 août </t>
  </si>
  <si>
    <t xml:space="preserve">lundi 27 août </t>
  </si>
  <si>
    <t xml:space="preserve">mardi 28 août </t>
  </si>
  <si>
    <t xml:space="preserve">mercredi 29 août </t>
  </si>
  <si>
    <t xml:space="preserve">jeudi 30 août </t>
  </si>
  <si>
    <t xml:space="preserve">vendredi 31 août </t>
  </si>
  <si>
    <t xml:space="preserve">samedi 01 septembre </t>
  </si>
  <si>
    <t xml:space="preserve">dimanche 02 septembre </t>
  </si>
  <si>
    <t xml:space="preserve">lundi 03 septembre </t>
  </si>
  <si>
    <t xml:space="preserve">mardi 04 septembre </t>
  </si>
  <si>
    <t xml:space="preserve">mercredi 05 septembre </t>
  </si>
  <si>
    <t xml:space="preserve">jeudi 06 septembre </t>
  </si>
  <si>
    <t xml:space="preserve">vendredi 07 septembre </t>
  </si>
  <si>
    <t xml:space="preserve">samedi 08 septembre </t>
  </si>
  <si>
    <t xml:space="preserve">dimanche 09 septembre </t>
  </si>
  <si>
    <t xml:space="preserve">lundi 10 septembre </t>
  </si>
  <si>
    <t xml:space="preserve">mardi 11 septembre </t>
  </si>
  <si>
    <t xml:space="preserve">mercredi 12 septembre </t>
  </si>
  <si>
    <t xml:space="preserve">jeudi 13 septembre </t>
  </si>
  <si>
    <t xml:space="preserve">vendredi 14 septembre </t>
  </si>
  <si>
    <t xml:space="preserve">samedi 15 septembre </t>
  </si>
  <si>
    <t xml:space="preserve">dimanche 16 septembre </t>
  </si>
  <si>
    <t xml:space="preserve">lundi 17 septembre </t>
  </si>
  <si>
    <t xml:space="preserve">mardi 18 septembre </t>
  </si>
  <si>
    <t xml:space="preserve">mercredi 19 septembre </t>
  </si>
  <si>
    <t xml:space="preserve">jeudi 20 septembre </t>
  </si>
  <si>
    <t xml:space="preserve">vendredi 21 septembre </t>
  </si>
  <si>
    <t xml:space="preserve">samedi 22 septembre </t>
  </si>
  <si>
    <t xml:space="preserve">dimanche 23 septembre </t>
  </si>
  <si>
    <t xml:space="preserve">lundi 24 septembre </t>
  </si>
  <si>
    <t xml:space="preserve">mardi 25 septembre </t>
  </si>
  <si>
    <t xml:space="preserve">mercredi 26 septembre </t>
  </si>
  <si>
    <t xml:space="preserve">jeudi 27 septembre </t>
  </si>
  <si>
    <t xml:space="preserve">vendredi 28 septembre </t>
  </si>
  <si>
    <t xml:space="preserve">samedi 29 septembre </t>
  </si>
  <si>
    <t xml:space="preserve">dimanche 30 septembre </t>
  </si>
  <si>
    <t xml:space="preserve">lundi 01 octobre </t>
  </si>
  <si>
    <t xml:space="preserve">mardi 02 octobre </t>
  </si>
  <si>
    <t xml:space="preserve">mercredi 03 octobre </t>
  </si>
  <si>
    <t xml:space="preserve">jeudi 04 octobre </t>
  </si>
  <si>
    <t xml:space="preserve">vendredi 05 octobre </t>
  </si>
  <si>
    <t xml:space="preserve">samedi 06 octobre </t>
  </si>
  <si>
    <t xml:space="preserve">dimanche 07 octobre </t>
  </si>
  <si>
    <t xml:space="preserve">lundi 08 octobre </t>
  </si>
  <si>
    <t xml:space="preserve">mardi 09 octobre </t>
  </si>
  <si>
    <t xml:space="preserve">mercredi 10 octobre </t>
  </si>
  <si>
    <t xml:space="preserve">jeudi 11 octobre </t>
  </si>
  <si>
    <t xml:space="preserve">vendredi 12 octobre </t>
  </si>
  <si>
    <t xml:space="preserve">samedi 13 octobre </t>
  </si>
  <si>
    <t xml:space="preserve">dimanche 14 octobre </t>
  </si>
  <si>
    <t xml:space="preserve">lundi 15 octobre </t>
  </si>
  <si>
    <t xml:space="preserve">mardi 16 octobre </t>
  </si>
  <si>
    <t xml:space="preserve">mercredi 17 octobre </t>
  </si>
  <si>
    <t xml:space="preserve">jeudi 18 octobre </t>
  </si>
  <si>
    <t xml:space="preserve">vendredi 19 octobre </t>
  </si>
  <si>
    <t xml:space="preserve">samedi 20 octobre </t>
  </si>
  <si>
    <t xml:space="preserve">dimanche 21 octobre </t>
  </si>
  <si>
    <t xml:space="preserve">lundi 22 octobre </t>
  </si>
  <si>
    <t xml:space="preserve">mardi 23 octobre </t>
  </si>
  <si>
    <t xml:space="preserve">mercredi 24 octobre </t>
  </si>
  <si>
    <t xml:space="preserve">jeudi 25 octobre </t>
  </si>
  <si>
    <t xml:space="preserve">vendredi 26 octobre </t>
  </si>
  <si>
    <t xml:space="preserve">samedi 27 octobre </t>
  </si>
  <si>
    <t xml:space="preserve">dimanche 28 octobre </t>
  </si>
  <si>
    <t xml:space="preserve">lundi 29 octobre </t>
  </si>
  <si>
    <t xml:space="preserve">mardi 30 octobre </t>
  </si>
  <si>
    <t xml:space="preserve">mercredi 31 octobre </t>
  </si>
  <si>
    <t xml:space="preserve">jeudi 01 novembre </t>
  </si>
  <si>
    <t xml:space="preserve">vendredi 02 novembre </t>
  </si>
  <si>
    <t xml:space="preserve">samedi 03 novembre </t>
  </si>
  <si>
    <t xml:space="preserve">dimanche 04 novembre </t>
  </si>
  <si>
    <t xml:space="preserve">lundi 05 novembre </t>
  </si>
  <si>
    <t xml:space="preserve">mardi 06 novembre </t>
  </si>
  <si>
    <t xml:space="preserve">mercredi 07 novembre </t>
  </si>
  <si>
    <t xml:space="preserve">jeudi 08 novembre </t>
  </si>
  <si>
    <t xml:space="preserve">vendredi 09 novembre </t>
  </si>
  <si>
    <t xml:space="preserve">samedi 10 novembre </t>
  </si>
  <si>
    <t xml:space="preserve">dimanche 11 novembre </t>
  </si>
  <si>
    <t xml:space="preserve">lundi 12 novembre </t>
  </si>
  <si>
    <t xml:space="preserve">mardi 13 novembre </t>
  </si>
  <si>
    <t xml:space="preserve">mercredi 14 novembre </t>
  </si>
  <si>
    <t xml:space="preserve">jeudi 15 novembre </t>
  </si>
  <si>
    <t xml:space="preserve">vendredi 16 novembre </t>
  </si>
  <si>
    <t xml:space="preserve">samedi 17 novembre </t>
  </si>
  <si>
    <t xml:space="preserve">dimanche 18 novembre </t>
  </si>
  <si>
    <t xml:space="preserve">lundi 19 novembre </t>
  </si>
  <si>
    <t xml:space="preserve">mardi 20 novembre </t>
  </si>
  <si>
    <t xml:space="preserve">mercredi 21 novembre </t>
  </si>
  <si>
    <t xml:space="preserve">jeudi 22 novembre </t>
  </si>
  <si>
    <t xml:space="preserve">vendredi 23 novembre </t>
  </si>
  <si>
    <t xml:space="preserve">samedi 24 novembre </t>
  </si>
  <si>
    <t xml:space="preserve">dimanche 25 novembre </t>
  </si>
  <si>
    <t xml:space="preserve">lundi 26 novembre </t>
  </si>
  <si>
    <t xml:space="preserve">mardi 27 novembre </t>
  </si>
  <si>
    <t xml:space="preserve">mercredi 28 novembre </t>
  </si>
  <si>
    <t xml:space="preserve">jeudi 29 novembre </t>
  </si>
  <si>
    <t xml:space="preserve">vendredi 30 novembre </t>
  </si>
  <si>
    <t xml:space="preserve">samedi 01 décembre </t>
  </si>
  <si>
    <t xml:space="preserve">dimanche 02 décembre </t>
  </si>
  <si>
    <t xml:space="preserve">lundi 03 décembre </t>
  </si>
  <si>
    <t xml:space="preserve">mardi 04 décembre </t>
  </si>
  <si>
    <t xml:space="preserve">mercredi 05 décembre </t>
  </si>
  <si>
    <t xml:space="preserve">jeudi 06 décembre </t>
  </si>
  <si>
    <t xml:space="preserve">vendredi 07 décembre </t>
  </si>
  <si>
    <t xml:space="preserve">samedi 08 décembre </t>
  </si>
  <si>
    <t xml:space="preserve">dimanche 09 décembre </t>
  </si>
  <si>
    <t xml:space="preserve">lundi 10 décembre </t>
  </si>
  <si>
    <t xml:space="preserve">mardi 11 décembre </t>
  </si>
  <si>
    <t xml:space="preserve">mercredi 12 décembre </t>
  </si>
  <si>
    <t xml:space="preserve">jeudi 13 décembre </t>
  </si>
  <si>
    <t xml:space="preserve">vendredi 14 décembre </t>
  </si>
  <si>
    <t xml:space="preserve">samedi 15 décembre </t>
  </si>
  <si>
    <t xml:space="preserve">dimanche 16 décembre </t>
  </si>
  <si>
    <t xml:space="preserve">lundi 17 décembre </t>
  </si>
  <si>
    <t xml:space="preserve">mardi 18 décembre </t>
  </si>
  <si>
    <t xml:space="preserve">mercredi 19 décembre </t>
  </si>
  <si>
    <t xml:space="preserve">jeudi 20 décembre </t>
  </si>
  <si>
    <t xml:space="preserve">vendredi 21 décembre </t>
  </si>
  <si>
    <t xml:space="preserve">samedi 22 décembre </t>
  </si>
  <si>
    <t xml:space="preserve">dimanche 23 décembre </t>
  </si>
  <si>
    <t xml:space="preserve">lundi 24 décembre </t>
  </si>
  <si>
    <t xml:space="preserve">mardi 25 décembre </t>
  </si>
  <si>
    <t xml:space="preserve">mercredi 26 décembre </t>
  </si>
  <si>
    <t xml:space="preserve">jeudi 27 décembre </t>
  </si>
  <si>
    <t xml:space="preserve">vendredi 28 décembre </t>
  </si>
  <si>
    <t xml:space="preserve">samedi 29 décembre </t>
  </si>
  <si>
    <t xml:space="preserve">dimanche 30 décembre </t>
  </si>
  <si>
    <t xml:space="preserve">lundi 31 décembre </t>
  </si>
  <si>
    <t>JANVIER 2018</t>
  </si>
  <si>
    <t>FÉVRIER 2018</t>
  </si>
  <si>
    <t>MARS 2018</t>
  </si>
  <si>
    <t>AVRIL 2018</t>
  </si>
  <si>
    <t>MAI 2018</t>
  </si>
  <si>
    <t>JUIN 2018</t>
  </si>
  <si>
    <t>JUILLET 2018</t>
  </si>
  <si>
    <t>AOÛT 2018</t>
  </si>
  <si>
    <t>SEPTEMBRE 2018</t>
  </si>
  <si>
    <t>OCTOBRE 2018</t>
  </si>
  <si>
    <t>NOVEMBRE 2018</t>
  </si>
  <si>
    <t>DÉCEMBRE 2018</t>
  </si>
  <si>
    <t>JOURNEE</t>
  </si>
  <si>
    <t>Date et signature</t>
  </si>
  <si>
    <t>Soir :</t>
  </si>
  <si>
    <t>Journée :</t>
  </si>
  <si>
    <t>Matin:</t>
  </si>
  <si>
    <t xml:space="preserve">  Matinée(s)    </t>
  </si>
  <si>
    <t xml:space="preserve">  Soirée(s)    </t>
  </si>
  <si>
    <t xml:space="preserve">  Journée(s) entière(s)    </t>
  </si>
  <si>
    <t>nbr.inscript.</t>
  </si>
  <si>
    <t>Total</t>
  </si>
  <si>
    <t>Si case cochée =1</t>
  </si>
  <si>
    <t>Si nbr.inscript.</t>
  </si>
  <si>
    <t>renseignée = 0</t>
  </si>
  <si>
    <t>……………………………..</t>
  </si>
  <si>
    <t>Montant total</t>
  </si>
  <si>
    <t>RAPPEL DES TARIFS PAR ENFANT :</t>
  </si>
  <si>
    <t>Partie réservée aux membres du bureau</t>
  </si>
  <si>
    <t>Réglé le :</t>
  </si>
  <si>
    <t>Pour vérification si une des cases cochées tombent un samedi ou dimanche</t>
  </si>
  <si>
    <t>pour le matin</t>
  </si>
  <si>
    <t>pour le soir</t>
  </si>
  <si>
    <t>pour la journée</t>
  </si>
  <si>
    <t>total de case en WE</t>
  </si>
  <si>
    <t>…………………………</t>
  </si>
  <si>
    <t>…………………..</t>
  </si>
  <si>
    <t>………………………………..</t>
  </si>
  <si>
    <t>……………………………….</t>
  </si>
  <si>
    <r>
      <t xml:space="preserve">  </t>
    </r>
    <r>
      <rPr>
        <b/>
        <sz val="9.5"/>
        <rFont val="Century"/>
        <family val="1"/>
      </rPr>
      <t xml:space="preserve">CLASSE FREQUENTEE </t>
    </r>
  </si>
  <si>
    <r>
      <t xml:space="preserve">  </t>
    </r>
    <r>
      <rPr>
        <b/>
        <sz val="9.5"/>
        <rFont val="Century"/>
        <family val="1"/>
      </rPr>
      <t xml:space="preserve">NOM </t>
    </r>
  </si>
  <si>
    <r>
      <t xml:space="preserve">  </t>
    </r>
    <r>
      <rPr>
        <b/>
        <sz val="9.5"/>
        <rFont val="Century"/>
        <family val="1"/>
      </rPr>
      <t xml:space="preserve">PRENOM </t>
    </r>
  </si>
  <si>
    <t>….…../……/………</t>
  </si>
  <si>
    <t>LE TARIF EST DEGRESSIF EN FONCTION DU NOMBRE D'ENFANT INSCRIT POUR UNE MEME FAMILLE.</t>
  </si>
  <si>
    <t>Nombre d'enfant</t>
  </si>
  <si>
    <t xml:space="preserve">VOUS INSCRIVEZ </t>
  </si>
  <si>
    <t xml:space="preserve"> ENFANTS, VOUS DEVEZ FAIRE </t>
  </si>
  <si>
    <t xml:space="preserve"> FICHES  ( 1 par enfant ) </t>
  </si>
  <si>
    <t>SI VOUS INSCRIVEZ PLUSIEURS ENFANTS, VOUS DEVEZ FAIRE UNE FICHE PAR ENFANT et LE PRECISER ICI</t>
  </si>
  <si>
    <t>TOTAL A REGLER</t>
  </si>
  <si>
    <r>
      <t xml:space="preserve">Montant unitaire </t>
    </r>
    <r>
      <rPr>
        <sz val="10"/>
        <rFont val="Century"/>
        <family val="1"/>
      </rPr>
      <t xml:space="preserve">                                                                                 (cf. tarif ci-dessus)</t>
    </r>
  </si>
  <si>
    <t>TARIF MATIN</t>
  </si>
  <si>
    <t>TARIF SOIR</t>
  </si>
  <si>
    <t>TARIF JOURNEE</t>
  </si>
  <si>
    <t>Régularisation du mois précédent (inscriptions non réglées)</t>
  </si>
  <si>
    <t>Déduction pour maladie * ou autre</t>
  </si>
  <si>
    <t>Nombre d'enfants                                       inscrits à la garderie</t>
  </si>
  <si>
    <t>----------------------</t>
  </si>
  <si>
    <t xml:space="preserve"> 1 enfant                      inscrit</t>
  </si>
  <si>
    <t xml:space="preserve"> 2 enfants             inscrits</t>
  </si>
  <si>
    <t xml:space="preserve"> 3 enfants                     inscrits et +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</si>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</sst>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\ &quot;€&quot;"/>
  </numFmts>
  <fonts count="42">
    <font>
      <sz val="10"/>
      <color rgb="FF000000"/>
      <name val="Times New Roman"/>
      <charset val="204"/>
    </font>
    <font>
      <sz val="8"/>
      <name val="Century"/>
      <family val="1"/>
    </font>
    <font>
      <b/>
      <sz val="16"/>
      <name val="Century"/>
      <family val="1"/>
    </font>
    <font>
      <b/>
      <sz val="9.5"/>
      <name val="Century"/>
      <family val="1"/>
    </font>
    <font>
      <b/>
      <sz val="8"/>
      <name val="Century"/>
      <family val="1"/>
    </font>
    <font>
      <sz val="8"/>
      <name val="Century"/>
      <family val="1"/>
    </font>
    <font>
      <b/>
      <sz val="16"/>
      <name val="Century"/>
      <family val="1"/>
    </font>
    <font>
      <sz val="9.5"/>
      <name val="Calibri"/>
      <family val="2"/>
    </font>
    <font>
      <b/>
      <u/>
      <sz val="9.5"/>
      <name val="Calibri"/>
      <family val="2"/>
    </font>
    <font>
      <b/>
      <sz val="9.5"/>
      <name val="Calibri"/>
      <family val="2"/>
    </font>
    <font>
      <b/>
      <sz val="9.5"/>
      <name val="Century"/>
      <family val="1"/>
    </font>
    <font>
      <b/>
      <u/>
      <sz val="8"/>
      <name val="Century"/>
      <family val="1"/>
    </font>
    <font>
      <sz val="10"/>
      <color rgb="FF000000"/>
      <name val="Times New Roman"/>
      <family val="1"/>
    </font>
    <font>
      <sz val="12"/>
      <color rgb="FF303030"/>
      <name val="Roboto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Century"/>
      <family val="1"/>
    </font>
    <font>
      <b/>
      <sz val="10"/>
      <color rgb="FF3F2795"/>
      <name val="Century"/>
      <family val="1"/>
    </font>
    <font>
      <sz val="10"/>
      <color rgb="FF3F2795"/>
      <name val="Times New Roman"/>
      <family val="1"/>
    </font>
    <font>
      <sz val="10"/>
      <name val="Times New Roman"/>
      <family val="1"/>
    </font>
    <font>
      <b/>
      <sz val="9"/>
      <name val="Century"/>
      <family val="1"/>
    </font>
    <font>
      <sz val="14"/>
      <color rgb="FF000000"/>
      <name val="Times New Roman"/>
      <family val="1"/>
    </font>
    <font>
      <sz val="14"/>
      <name val="Century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22"/>
      <color rgb="FFFF0000"/>
      <name val="Times New Roman"/>
      <family val="1"/>
    </font>
    <font>
      <sz val="22"/>
      <color rgb="FFFF0000"/>
      <name val="Times New Roman"/>
      <family val="1"/>
    </font>
    <font>
      <sz val="28"/>
      <color rgb="FF000000"/>
      <name val="Times New Roman"/>
      <family val="1"/>
    </font>
    <font>
      <b/>
      <sz val="9.5"/>
      <color rgb="FF0000FF"/>
      <name val="Century"/>
      <family val="1"/>
    </font>
    <font>
      <sz val="10"/>
      <name val="Century"/>
      <family val="1"/>
    </font>
    <font>
      <b/>
      <sz val="12"/>
      <color rgb="FFFF0000"/>
      <name val="Times New Roman"/>
      <family val="1"/>
    </font>
    <font>
      <b/>
      <sz val="1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Century"/>
      <family val="1"/>
    </font>
    <font>
      <b/>
      <sz val="12"/>
      <color rgb="FF3333FF"/>
      <name val="Times New Roman"/>
      <family val="1"/>
    </font>
    <font>
      <sz val="12"/>
      <color rgb="FF3333FF"/>
      <name val="Century"/>
      <family val="1"/>
    </font>
    <font>
      <sz val="12"/>
      <color rgb="FFFF0000"/>
      <name val="Century"/>
      <family val="1"/>
    </font>
    <font>
      <sz val="12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0" fillId="0" borderId="0" xfId="0" applyFont="1" applyFill="1" applyBorder="1" applyAlignment="1">
      <alignment vertical="top" shrinkToFit="1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center" shrinkToFit="1"/>
    </xf>
    <xf numFmtId="164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 vertical="top"/>
    </xf>
    <xf numFmtId="1" fontId="12" fillId="0" borderId="0" xfId="0" applyNumberFormat="1" applyFont="1" applyFill="1" applyBorder="1" applyAlignment="1">
      <alignment horizontal="left" vertical="top"/>
    </xf>
    <xf numFmtId="1" fontId="14" fillId="0" borderId="0" xfId="0" applyNumberFormat="1" applyFont="1" applyFill="1" applyBorder="1" applyAlignment="1">
      <alignment horizontal="center" vertical="top"/>
    </xf>
    <xf numFmtId="1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vertical="top"/>
    </xf>
    <xf numFmtId="0" fontId="0" fillId="0" borderId="1" xfId="0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right" vertical="center" wrapText="1"/>
    </xf>
    <xf numFmtId="0" fontId="0" fillId="0" borderId="10" xfId="0" applyFill="1" applyBorder="1" applyAlignment="1" applyProtection="1">
      <alignment horizontal="right" vertical="center" wrapText="1"/>
    </xf>
    <xf numFmtId="0" fontId="16" fillId="0" borderId="10" xfId="0" applyFont="1" applyFill="1" applyBorder="1" applyAlignment="1" applyProtection="1">
      <alignment horizontal="left" vertical="center"/>
    </xf>
    <xf numFmtId="0" fontId="20" fillId="0" borderId="10" xfId="0" applyFont="1" applyFill="1" applyBorder="1" applyAlignment="1" applyProtection="1">
      <alignment horizontal="right" vertical="center" wrapText="1"/>
    </xf>
    <xf numFmtId="0" fontId="0" fillId="0" borderId="13" xfId="0" applyFill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0" fillId="0" borderId="5" xfId="0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top"/>
    </xf>
    <xf numFmtId="0" fontId="0" fillId="0" borderId="0" xfId="0" quotePrefix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164" fontId="25" fillId="0" borderId="12" xfId="0" applyNumberFormat="1" applyFont="1" applyFill="1" applyBorder="1" applyAlignment="1" applyProtection="1">
      <alignment horizontal="center" vertical="center" textRotation="90"/>
    </xf>
    <xf numFmtId="0" fontId="0" fillId="2" borderId="0" xfId="0" applyFont="1" applyFill="1" applyBorder="1" applyAlignment="1">
      <alignment horizontal="left" vertical="top"/>
    </xf>
    <xf numFmtId="0" fontId="28" fillId="0" borderId="12" xfId="0" applyFont="1" applyFill="1" applyBorder="1" applyAlignment="1" applyProtection="1">
      <alignment horizontal="center" vertical="center" textRotation="90" wrapText="1"/>
    </xf>
    <xf numFmtId="1" fontId="0" fillId="0" borderId="0" xfId="0" applyNumberFormat="1" applyFill="1" applyBorder="1" applyAlignment="1" applyProtection="1">
      <alignment horizontal="left" vertical="top"/>
    </xf>
    <xf numFmtId="0" fontId="29" fillId="0" borderId="1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top"/>
    </xf>
    <xf numFmtId="0" fontId="12" fillId="4" borderId="0" xfId="0" applyFont="1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14" fillId="4" borderId="0" xfId="0" applyFont="1" applyFill="1" applyBorder="1" applyAlignment="1" applyProtection="1">
      <alignment horizontal="left" vertical="top" indent="2"/>
      <protection locked="0"/>
    </xf>
    <xf numFmtId="0" fontId="12" fillId="0" borderId="0" xfId="0" applyFont="1" applyFill="1" applyBorder="1" applyAlignment="1" applyProtection="1">
      <alignment horizontal="left" vertical="top"/>
    </xf>
    <xf numFmtId="0" fontId="3" fillId="3" borderId="9" xfId="0" applyFont="1" applyFill="1" applyBorder="1" applyAlignment="1" applyProtection="1">
      <alignment horizontal="left" vertical="center" wrapText="1" indent="1"/>
    </xf>
    <xf numFmtId="0" fontId="0" fillId="0" borderId="0" xfId="0" applyFill="1" applyBorder="1" applyAlignment="1" applyProtection="1">
      <alignment horizontal="left" vertical="top" wrapText="1"/>
    </xf>
    <xf numFmtId="164" fontId="25" fillId="0" borderId="2" xfId="0" applyNumberFormat="1" applyFont="1" applyFill="1" applyBorder="1" applyAlignment="1" applyProtection="1">
      <alignment horizontal="center" vertical="center" textRotation="90"/>
    </xf>
    <xf numFmtId="0" fontId="0" fillId="0" borderId="0" xfId="0" applyFill="1" applyBorder="1" applyAlignment="1" applyProtection="1">
      <alignment horizontal="left" vertical="center" wrapText="1"/>
    </xf>
    <xf numFmtId="164" fontId="0" fillId="0" borderId="0" xfId="0" quotePrefix="1" applyNumberFormat="1" applyFill="1" applyBorder="1" applyAlignment="1">
      <alignment vertical="center"/>
    </xf>
    <xf numFmtId="0" fontId="1" fillId="0" borderId="7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0" fontId="31" fillId="0" borderId="3" xfId="0" applyFont="1" applyFill="1" applyBorder="1" applyAlignment="1" applyProtection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4" fillId="0" borderId="23" xfId="0" applyFont="1" applyFill="1" applyBorder="1" applyAlignment="1" applyProtection="1">
      <alignment horizontal="center" vertical="center"/>
      <protection locked="0"/>
    </xf>
    <xf numFmtId="0" fontId="34" fillId="0" borderId="24" xfId="0" applyFont="1" applyFill="1" applyBorder="1" applyAlignment="1" applyProtection="1">
      <alignment horizontal="center" vertical="center"/>
      <protection locked="0"/>
    </xf>
    <xf numFmtId="0" fontId="34" fillId="0" borderId="25" xfId="0" applyFont="1" applyFill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 applyProtection="1">
      <alignment horizontal="left" vertical="center" wrapText="1" indent="1"/>
      <protection locked="0"/>
    </xf>
    <xf numFmtId="0" fontId="19" fillId="4" borderId="10" xfId="0" applyFont="1" applyFill="1" applyBorder="1" applyAlignment="1" applyProtection="1">
      <alignment horizontal="left" vertical="center" wrapText="1" indent="1"/>
      <protection locked="0"/>
    </xf>
    <xf numFmtId="0" fontId="19" fillId="4" borderId="11" xfId="0" applyFont="1" applyFill="1" applyBorder="1" applyAlignment="1" applyProtection="1">
      <alignment horizontal="left" vertical="center" wrapText="1" indent="1"/>
      <protection locked="0"/>
    </xf>
    <xf numFmtId="0" fontId="18" fillId="4" borderId="9" xfId="0" applyFont="1" applyFill="1" applyBorder="1" applyAlignment="1" applyProtection="1">
      <alignment horizontal="left" vertical="center" indent="1"/>
      <protection locked="0"/>
    </xf>
    <xf numFmtId="0" fontId="19" fillId="4" borderId="10" xfId="0" applyFont="1" applyFill="1" applyBorder="1" applyAlignment="1" applyProtection="1">
      <alignment horizontal="left" vertical="center" indent="1"/>
      <protection locked="0"/>
    </xf>
    <xf numFmtId="0" fontId="19" fillId="4" borderId="7" xfId="0" applyFont="1" applyFill="1" applyBorder="1" applyAlignment="1" applyProtection="1">
      <alignment horizontal="left" vertical="center" indent="1"/>
      <protection locked="0"/>
    </xf>
    <xf numFmtId="0" fontId="19" fillId="4" borderId="8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wrapText="1" indent="2"/>
    </xf>
    <xf numFmtId="0" fontId="1" fillId="0" borderId="0" xfId="0" applyFont="1" applyFill="1" applyBorder="1" applyAlignment="1" applyProtection="1">
      <alignment horizontal="left" wrapText="1" indent="2"/>
    </xf>
    <xf numFmtId="0" fontId="0" fillId="0" borderId="9" xfId="0" applyFill="1" applyBorder="1" applyAlignment="1" applyProtection="1">
      <alignment horizontal="left" vertical="center" wrapText="1" indent="12"/>
    </xf>
    <xf numFmtId="0" fontId="0" fillId="0" borderId="10" xfId="0" applyFill="1" applyBorder="1" applyAlignment="1" applyProtection="1">
      <alignment horizontal="left" vertical="center" wrapText="1" indent="12"/>
    </xf>
    <xf numFmtId="0" fontId="0" fillId="0" borderId="4" xfId="0" applyFill="1" applyBorder="1" applyAlignment="1" applyProtection="1">
      <alignment horizontal="left" vertical="center" wrapText="1" indent="12"/>
    </xf>
    <xf numFmtId="0" fontId="0" fillId="0" borderId="5" xfId="0" applyFill="1" applyBorder="1" applyAlignment="1" applyProtection="1">
      <alignment horizontal="left" vertical="center" wrapText="1" indent="12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top"/>
      <protection locked="0"/>
    </xf>
    <xf numFmtId="0" fontId="0" fillId="0" borderId="7" xfId="0" applyFill="1" applyBorder="1" applyAlignment="1">
      <alignment horizontal="center" vertical="top"/>
    </xf>
    <xf numFmtId="0" fontId="26" fillId="0" borderId="6" xfId="0" applyFont="1" applyFill="1" applyBorder="1" applyAlignment="1" applyProtection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 applyProtection="1">
      <alignment horizontal="center" vertical="center" wrapText="1"/>
    </xf>
    <xf numFmtId="0" fontId="32" fillId="0" borderId="10" xfId="0" applyFont="1" applyFill="1" applyBorder="1" applyAlignment="1" applyProtection="1">
      <alignment horizontal="center" vertical="center" wrapText="1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0" fillId="0" borderId="7" xfId="0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horizontal="left" vertical="top"/>
    </xf>
    <xf numFmtId="0" fontId="5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7" xfId="0" applyFill="1" applyBorder="1" applyAlignment="1">
      <alignment horizontal="right" vertical="top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165" fontId="15" fillId="0" borderId="9" xfId="0" applyNumberFormat="1" applyFont="1" applyFill="1" applyBorder="1" applyAlignment="1" applyProtection="1">
      <alignment horizontal="center" vertical="center" wrapText="1"/>
    </xf>
    <xf numFmtId="165" fontId="15" fillId="0" borderId="10" xfId="0" applyNumberFormat="1" applyFont="1" applyFill="1" applyBorder="1" applyAlignment="1" applyProtection="1">
      <alignment horizontal="center" vertical="center" wrapText="1"/>
    </xf>
    <xf numFmtId="165" fontId="15" fillId="0" borderId="11" xfId="0" applyNumberFormat="1" applyFont="1" applyFill="1" applyBorder="1" applyAlignment="1" applyProtection="1">
      <alignment horizontal="center" vertical="center" wrapText="1"/>
    </xf>
    <xf numFmtId="0" fontId="40" fillId="6" borderId="9" xfId="0" applyFont="1" applyFill="1" applyBorder="1" applyAlignment="1" applyProtection="1">
      <alignment horizontal="left" vertical="center" wrapText="1" indent="1"/>
    </xf>
    <xf numFmtId="0" fontId="41" fillId="6" borderId="10" xfId="0" applyFont="1" applyFill="1" applyBorder="1" applyAlignment="1" applyProtection="1">
      <alignment horizontal="left" vertical="center" wrapText="1" indent="1"/>
    </xf>
    <xf numFmtId="0" fontId="41" fillId="6" borderId="11" xfId="0" applyFont="1" applyFill="1" applyBorder="1" applyAlignment="1" applyProtection="1">
      <alignment horizontal="left" vertical="center" wrapText="1" indent="1"/>
    </xf>
    <xf numFmtId="0" fontId="23" fillId="5" borderId="14" xfId="0" applyFont="1" applyFill="1" applyBorder="1" applyAlignment="1" applyProtection="1">
      <alignment horizontal="center" vertical="center"/>
      <protection locked="0"/>
    </xf>
    <xf numFmtId="0" fontId="22" fillId="5" borderId="15" xfId="0" applyFont="1" applyFill="1" applyBorder="1" applyAlignment="1" applyProtection="1">
      <alignment horizontal="center" vertical="center"/>
      <protection locked="0"/>
    </xf>
    <xf numFmtId="0" fontId="22" fillId="5" borderId="16" xfId="0" applyFont="1" applyFill="1" applyBorder="1" applyAlignment="1" applyProtection="1">
      <alignment horizontal="center" vertical="center"/>
      <protection locked="0"/>
    </xf>
    <xf numFmtId="0" fontId="22" fillId="5" borderId="17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Alignment="1" applyProtection="1">
      <alignment horizontal="center" vertical="center"/>
      <protection locked="0"/>
    </xf>
    <xf numFmtId="0" fontId="22" fillId="5" borderId="18" xfId="0" applyFont="1" applyFill="1" applyBorder="1" applyAlignment="1" applyProtection="1">
      <alignment horizontal="center" vertical="center"/>
      <protection locked="0"/>
    </xf>
    <xf numFmtId="0" fontId="22" fillId="5" borderId="19" xfId="0" applyFont="1" applyFill="1" applyBorder="1" applyAlignment="1" applyProtection="1">
      <alignment horizontal="center" vertical="center"/>
      <protection locked="0"/>
    </xf>
    <xf numFmtId="0" fontId="22" fillId="5" borderId="20" xfId="0" applyFont="1" applyFill="1" applyBorder="1" applyAlignment="1" applyProtection="1">
      <alignment horizontal="center" vertical="center"/>
      <protection locked="0"/>
    </xf>
    <xf numFmtId="0" fontId="22" fillId="5" borderId="21" xfId="0" applyFont="1" applyFill="1" applyBorder="1" applyAlignment="1" applyProtection="1">
      <alignment horizontal="center" vertical="center"/>
      <protection locked="0"/>
    </xf>
    <xf numFmtId="0" fontId="20" fillId="3" borderId="10" xfId="0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</xf>
    <xf numFmtId="0" fontId="0" fillId="0" borderId="0" xfId="0" applyFill="1" applyBorder="1" applyAlignment="1">
      <alignment horizontal="center" vertical="top"/>
    </xf>
    <xf numFmtId="0" fontId="39" fillId="3" borderId="9" xfId="0" applyFont="1" applyFill="1" applyBorder="1" applyAlignment="1" applyProtection="1">
      <alignment horizontal="left" vertical="center" wrapText="1" indent="1"/>
    </xf>
    <xf numFmtId="0" fontId="39" fillId="3" borderId="10" xfId="0" applyFont="1" applyFill="1" applyBorder="1" applyAlignment="1" applyProtection="1">
      <alignment horizontal="left" vertical="center" wrapText="1" indent="1"/>
    </xf>
    <xf numFmtId="0" fontId="39" fillId="3" borderId="11" xfId="0" applyFont="1" applyFill="1" applyBorder="1" applyAlignment="1" applyProtection="1">
      <alignment horizontal="left" vertical="center" wrapText="1" indent="1"/>
    </xf>
    <xf numFmtId="0" fontId="3" fillId="3" borderId="10" xfId="0" applyFont="1" applyFill="1" applyBorder="1" applyAlignment="1" applyProtection="1">
      <alignment horizontal="right" vertical="center" wrapText="1"/>
    </xf>
    <xf numFmtId="0" fontId="37" fillId="0" borderId="26" xfId="0" applyFont="1" applyFill="1" applyBorder="1" applyAlignment="1" applyProtection="1">
      <alignment horizontal="left" vertical="center" wrapText="1" indent="10"/>
    </xf>
    <xf numFmtId="0" fontId="37" fillId="0" borderId="27" xfId="0" applyFont="1" applyFill="1" applyBorder="1" applyAlignment="1" applyProtection="1">
      <alignment horizontal="left" vertical="center" wrapText="1" indent="10"/>
    </xf>
    <xf numFmtId="0" fontId="37" fillId="0" borderId="28" xfId="0" applyFont="1" applyFill="1" applyBorder="1" applyAlignment="1" applyProtection="1">
      <alignment horizontal="left" vertical="center" wrapText="1" indent="10"/>
    </xf>
    <xf numFmtId="165" fontId="36" fillId="0" borderId="29" xfId="0" applyNumberFormat="1" applyFont="1" applyFill="1" applyBorder="1" applyAlignment="1" applyProtection="1">
      <alignment horizontal="center" vertical="center" wrapText="1"/>
    </xf>
    <xf numFmtId="0" fontId="36" fillId="0" borderId="27" xfId="0" applyFont="1" applyFill="1" applyBorder="1" applyAlignment="1" applyProtection="1">
      <alignment horizontal="center" vertical="center" wrapText="1"/>
    </xf>
    <xf numFmtId="0" fontId="36" fillId="0" borderId="30" xfId="0" applyFont="1" applyFill="1" applyBorder="1" applyAlignment="1" applyProtection="1">
      <alignment horizontal="center" vertical="center" wrapText="1"/>
    </xf>
    <xf numFmtId="165" fontId="38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38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38" fillId="6" borderId="5" xfId="0" applyNumberFormat="1" applyFont="1" applyFill="1" applyBorder="1" applyAlignment="1" applyProtection="1">
      <alignment horizontal="center" vertical="center" wrapText="1"/>
      <protection locked="0"/>
    </xf>
    <xf numFmtId="165" fontId="38" fillId="6" borderId="3" xfId="0" applyNumberFormat="1" applyFont="1" applyFill="1" applyBorder="1" applyAlignment="1" applyProtection="1">
      <alignment horizontal="center" vertical="center" wrapText="1"/>
    </xf>
    <xf numFmtId="165" fontId="38" fillId="6" borderId="4" xfId="0" applyNumberFormat="1" applyFont="1" applyFill="1" applyBorder="1" applyAlignment="1" applyProtection="1">
      <alignment horizontal="center" vertical="center" wrapText="1"/>
    </xf>
    <xf numFmtId="165" fontId="38" fillId="6" borderId="5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5" fontId="31" fillId="6" borderId="9" xfId="0" applyNumberFormat="1" applyFont="1" applyFill="1" applyBorder="1" applyAlignment="1" applyProtection="1">
      <alignment horizontal="center" vertical="center" wrapText="1"/>
      <protection locked="0"/>
    </xf>
    <xf numFmtId="165" fontId="31" fillId="6" borderId="10" xfId="0" applyNumberFormat="1" applyFont="1" applyFill="1" applyBorder="1" applyAlignment="1" applyProtection="1">
      <alignment horizontal="center" vertical="center" wrapText="1"/>
      <protection locked="0"/>
    </xf>
    <xf numFmtId="165" fontId="31" fillId="6" borderId="11" xfId="0" applyNumberFormat="1" applyFont="1" applyFill="1" applyBorder="1" applyAlignment="1" applyProtection="1">
      <alignment horizontal="center" vertical="center" wrapText="1"/>
      <protection locked="0"/>
    </xf>
    <xf numFmtId="165" fontId="31" fillId="6" borderId="9" xfId="0" applyNumberFormat="1" applyFont="1" applyFill="1" applyBorder="1" applyAlignment="1" applyProtection="1">
      <alignment horizontal="center" vertical="center" wrapText="1"/>
    </xf>
    <xf numFmtId="165" fontId="31" fillId="6" borderId="10" xfId="0" applyNumberFormat="1" applyFont="1" applyFill="1" applyBorder="1" applyAlignment="1" applyProtection="1">
      <alignment horizontal="center" vertical="center" wrapText="1"/>
    </xf>
    <xf numFmtId="165" fontId="31" fillId="6" borderId="1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1"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strike/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rgb="FF0000FF"/>
      </font>
    </dxf>
    <dxf>
      <font>
        <color rgb="FF0000FF"/>
      </font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</dxf>
    <dxf>
      <font>
        <color theme="0"/>
      </font>
      <border>
        <right style="thin">
          <color auto="1"/>
        </right>
      </border>
    </dxf>
    <dxf>
      <font>
        <color theme="0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9" defaultPivotStyle="PivotStyleLight16"/>
  <colors>
    <mruColors>
      <color rgb="FF0000FF"/>
      <color rgb="FF3333FF"/>
      <color rgb="FFFFFFCC"/>
      <color rgb="FFFDBDA9"/>
      <color rgb="FF0099FF"/>
      <color rgb="FFFF7C80"/>
      <color rgb="FF3F27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Feuil3!$A$20"/>
</file>

<file path=xl/ctrlProps/ctrlProp10.xml><?xml version="1.0" encoding="utf-8"?>
<formControlPr xmlns="http://schemas.microsoft.com/office/spreadsheetml/2009/9/main" objectType="CheckBox" fmlaLink="Feuil3!$J$20"/>
</file>

<file path=xl/ctrlProps/ctrlProp11.xml><?xml version="1.0" encoding="utf-8"?>
<formControlPr xmlns="http://schemas.microsoft.com/office/spreadsheetml/2009/9/main" objectType="CheckBox" fmlaLink="Feuil3!$K$20"/>
</file>

<file path=xl/ctrlProps/ctrlProp12.xml><?xml version="1.0" encoding="utf-8"?>
<formControlPr xmlns="http://schemas.microsoft.com/office/spreadsheetml/2009/9/main" objectType="CheckBox" fmlaLink="Feuil3!$L20"/>
</file>

<file path=xl/ctrlProps/ctrlProp13.xml><?xml version="1.0" encoding="utf-8"?>
<formControlPr xmlns="http://schemas.microsoft.com/office/spreadsheetml/2009/9/main" objectType="CheckBox" fmlaLink="Feuil3!$M$20"/>
</file>

<file path=xl/ctrlProps/ctrlProp14.xml><?xml version="1.0" encoding="utf-8"?>
<formControlPr xmlns="http://schemas.microsoft.com/office/spreadsheetml/2009/9/main" objectType="CheckBox" fmlaLink="Feuil3!$N$20"/>
</file>

<file path=xl/ctrlProps/ctrlProp15.xml><?xml version="1.0" encoding="utf-8"?>
<formControlPr xmlns="http://schemas.microsoft.com/office/spreadsheetml/2009/9/main" objectType="CheckBox" fmlaLink="Feuil3!$O$20"/>
</file>

<file path=xl/ctrlProps/ctrlProp16.xml><?xml version="1.0" encoding="utf-8"?>
<formControlPr xmlns="http://schemas.microsoft.com/office/spreadsheetml/2009/9/main" objectType="CheckBox" fmlaLink="Feuil3!$P$20"/>
</file>

<file path=xl/ctrlProps/ctrlProp17.xml><?xml version="1.0" encoding="utf-8"?>
<formControlPr xmlns="http://schemas.microsoft.com/office/spreadsheetml/2009/9/main" objectType="CheckBox" fmlaLink="Feuil3!$Q$20"/>
</file>

<file path=xl/ctrlProps/ctrlProp18.xml><?xml version="1.0" encoding="utf-8"?>
<formControlPr xmlns="http://schemas.microsoft.com/office/spreadsheetml/2009/9/main" objectType="CheckBox" fmlaLink="Feuil3!$R$20"/>
</file>

<file path=xl/ctrlProps/ctrlProp19.xml><?xml version="1.0" encoding="utf-8"?>
<formControlPr xmlns="http://schemas.microsoft.com/office/spreadsheetml/2009/9/main" objectType="CheckBox" fmlaLink="Feuil3!$S$20"/>
</file>

<file path=xl/ctrlProps/ctrlProp2.xml><?xml version="1.0" encoding="utf-8"?>
<formControlPr xmlns="http://schemas.microsoft.com/office/spreadsheetml/2009/9/main" objectType="CheckBox" fmlaLink="Feuil3!$B$20"/>
</file>

<file path=xl/ctrlProps/ctrlProp20.xml><?xml version="1.0" encoding="utf-8"?>
<formControlPr xmlns="http://schemas.microsoft.com/office/spreadsheetml/2009/9/main" objectType="CheckBox" fmlaLink="Feuil3!$T$20"/>
</file>

<file path=xl/ctrlProps/ctrlProp21.xml><?xml version="1.0" encoding="utf-8"?>
<formControlPr xmlns="http://schemas.microsoft.com/office/spreadsheetml/2009/9/main" objectType="CheckBox" fmlaLink="Feuil3!$U$20"/>
</file>

<file path=xl/ctrlProps/ctrlProp22.xml><?xml version="1.0" encoding="utf-8"?>
<formControlPr xmlns="http://schemas.microsoft.com/office/spreadsheetml/2009/9/main" objectType="CheckBox" fmlaLink="Feuil3!$V$20"/>
</file>

<file path=xl/ctrlProps/ctrlProp23.xml><?xml version="1.0" encoding="utf-8"?>
<formControlPr xmlns="http://schemas.microsoft.com/office/spreadsheetml/2009/9/main" objectType="CheckBox" fmlaLink="Feuil3!$W$20"/>
</file>

<file path=xl/ctrlProps/ctrlProp24.xml><?xml version="1.0" encoding="utf-8"?>
<formControlPr xmlns="http://schemas.microsoft.com/office/spreadsheetml/2009/9/main" objectType="CheckBox" fmlaLink="Feuil3!$X$20"/>
</file>

<file path=xl/ctrlProps/ctrlProp25.xml><?xml version="1.0" encoding="utf-8"?>
<formControlPr xmlns="http://schemas.microsoft.com/office/spreadsheetml/2009/9/main" objectType="CheckBox" fmlaLink="Feuil3!$Y$20"/>
</file>

<file path=xl/ctrlProps/ctrlProp26.xml><?xml version="1.0" encoding="utf-8"?>
<formControlPr xmlns="http://schemas.microsoft.com/office/spreadsheetml/2009/9/main" objectType="CheckBox" fmlaLink="Feuil3!$Z$20"/>
</file>

<file path=xl/ctrlProps/ctrlProp27.xml><?xml version="1.0" encoding="utf-8"?>
<formControlPr xmlns="http://schemas.microsoft.com/office/spreadsheetml/2009/9/main" objectType="CheckBox" fmlaLink="Feuil3!$AA$20"/>
</file>

<file path=xl/ctrlProps/ctrlProp28.xml><?xml version="1.0" encoding="utf-8"?>
<formControlPr xmlns="http://schemas.microsoft.com/office/spreadsheetml/2009/9/main" objectType="CheckBox" fmlaLink="Feuil3!$AB$20"/>
</file>

<file path=xl/ctrlProps/ctrlProp29.xml><?xml version="1.0" encoding="utf-8"?>
<formControlPr xmlns="http://schemas.microsoft.com/office/spreadsheetml/2009/9/main" objectType="CheckBox" fmlaLink="Feuil3!$AC$20"/>
</file>

<file path=xl/ctrlProps/ctrlProp3.xml><?xml version="1.0" encoding="utf-8"?>
<formControlPr xmlns="http://schemas.microsoft.com/office/spreadsheetml/2009/9/main" objectType="CheckBox" fmlaLink="Feuil3!$C$20"/>
</file>

<file path=xl/ctrlProps/ctrlProp30.xml><?xml version="1.0" encoding="utf-8"?>
<formControlPr xmlns="http://schemas.microsoft.com/office/spreadsheetml/2009/9/main" objectType="CheckBox" fmlaLink="Feuil3!$AD$20"/>
</file>

<file path=xl/ctrlProps/ctrlProp31.xml><?xml version="1.0" encoding="utf-8"?>
<formControlPr xmlns="http://schemas.microsoft.com/office/spreadsheetml/2009/9/main" objectType="CheckBox" fmlaLink="Feuil3!$AE$20"/>
</file>

<file path=xl/ctrlProps/ctrlProp32.xml><?xml version="1.0" encoding="utf-8"?>
<formControlPr xmlns="http://schemas.microsoft.com/office/spreadsheetml/2009/9/main" objectType="CheckBox" fmlaLink="Feuil3!$A$22"/>
</file>

<file path=xl/ctrlProps/ctrlProp33.xml><?xml version="1.0" encoding="utf-8"?>
<formControlPr xmlns="http://schemas.microsoft.com/office/spreadsheetml/2009/9/main" objectType="CheckBox" fmlaLink="Feuil3!$B$22"/>
</file>

<file path=xl/ctrlProps/ctrlProp34.xml><?xml version="1.0" encoding="utf-8"?>
<formControlPr xmlns="http://schemas.microsoft.com/office/spreadsheetml/2009/9/main" objectType="CheckBox" fmlaLink="Feuil3!$C$22"/>
</file>

<file path=xl/ctrlProps/ctrlProp35.xml><?xml version="1.0" encoding="utf-8"?>
<formControlPr xmlns="http://schemas.microsoft.com/office/spreadsheetml/2009/9/main" objectType="CheckBox" fmlaLink="Feuil3!$D$22"/>
</file>

<file path=xl/ctrlProps/ctrlProp36.xml><?xml version="1.0" encoding="utf-8"?>
<formControlPr xmlns="http://schemas.microsoft.com/office/spreadsheetml/2009/9/main" objectType="CheckBox" fmlaLink="Feuil3!$E$22"/>
</file>

<file path=xl/ctrlProps/ctrlProp37.xml><?xml version="1.0" encoding="utf-8"?>
<formControlPr xmlns="http://schemas.microsoft.com/office/spreadsheetml/2009/9/main" objectType="CheckBox" fmlaLink="Feuil3!$F$22"/>
</file>

<file path=xl/ctrlProps/ctrlProp38.xml><?xml version="1.0" encoding="utf-8"?>
<formControlPr xmlns="http://schemas.microsoft.com/office/spreadsheetml/2009/9/main" objectType="CheckBox" fmlaLink="Feuil3!$G$22"/>
</file>

<file path=xl/ctrlProps/ctrlProp39.xml><?xml version="1.0" encoding="utf-8"?>
<formControlPr xmlns="http://schemas.microsoft.com/office/spreadsheetml/2009/9/main" objectType="CheckBox" fmlaLink="Feuil3!$H$22"/>
</file>

<file path=xl/ctrlProps/ctrlProp4.xml><?xml version="1.0" encoding="utf-8"?>
<formControlPr xmlns="http://schemas.microsoft.com/office/spreadsheetml/2009/9/main" objectType="CheckBox" fmlaLink="Feuil3!$D$20"/>
</file>

<file path=xl/ctrlProps/ctrlProp40.xml><?xml version="1.0" encoding="utf-8"?>
<formControlPr xmlns="http://schemas.microsoft.com/office/spreadsheetml/2009/9/main" objectType="CheckBox" fmlaLink="Feuil3!$I$22"/>
</file>

<file path=xl/ctrlProps/ctrlProp41.xml><?xml version="1.0" encoding="utf-8"?>
<formControlPr xmlns="http://schemas.microsoft.com/office/spreadsheetml/2009/9/main" objectType="CheckBox" fmlaLink="Feuil3!$J$22"/>
</file>

<file path=xl/ctrlProps/ctrlProp42.xml><?xml version="1.0" encoding="utf-8"?>
<formControlPr xmlns="http://schemas.microsoft.com/office/spreadsheetml/2009/9/main" objectType="CheckBox" fmlaLink="Feuil3!$K$22"/>
</file>

<file path=xl/ctrlProps/ctrlProp43.xml><?xml version="1.0" encoding="utf-8"?>
<formControlPr xmlns="http://schemas.microsoft.com/office/spreadsheetml/2009/9/main" objectType="CheckBox" fmlaLink="Feuil3!$L$22"/>
</file>

<file path=xl/ctrlProps/ctrlProp44.xml><?xml version="1.0" encoding="utf-8"?>
<formControlPr xmlns="http://schemas.microsoft.com/office/spreadsheetml/2009/9/main" objectType="CheckBox" fmlaLink="Feuil3!$M$22"/>
</file>

<file path=xl/ctrlProps/ctrlProp45.xml><?xml version="1.0" encoding="utf-8"?>
<formControlPr xmlns="http://schemas.microsoft.com/office/spreadsheetml/2009/9/main" objectType="CheckBox" fmlaLink="Feuil3!$N$22"/>
</file>

<file path=xl/ctrlProps/ctrlProp46.xml><?xml version="1.0" encoding="utf-8"?>
<formControlPr xmlns="http://schemas.microsoft.com/office/spreadsheetml/2009/9/main" objectType="CheckBox" fmlaLink="Feuil3!$O$22"/>
</file>

<file path=xl/ctrlProps/ctrlProp47.xml><?xml version="1.0" encoding="utf-8"?>
<formControlPr xmlns="http://schemas.microsoft.com/office/spreadsheetml/2009/9/main" objectType="CheckBox" fmlaLink="Feuil3!$P$22"/>
</file>

<file path=xl/ctrlProps/ctrlProp48.xml><?xml version="1.0" encoding="utf-8"?>
<formControlPr xmlns="http://schemas.microsoft.com/office/spreadsheetml/2009/9/main" objectType="CheckBox" fmlaLink="Feuil3!$Q$22"/>
</file>

<file path=xl/ctrlProps/ctrlProp49.xml><?xml version="1.0" encoding="utf-8"?>
<formControlPr xmlns="http://schemas.microsoft.com/office/spreadsheetml/2009/9/main" objectType="CheckBox" fmlaLink="Feuil3!$R$22"/>
</file>

<file path=xl/ctrlProps/ctrlProp5.xml><?xml version="1.0" encoding="utf-8"?>
<formControlPr xmlns="http://schemas.microsoft.com/office/spreadsheetml/2009/9/main" objectType="CheckBox" fmlaLink="Feuil3!$E$20"/>
</file>

<file path=xl/ctrlProps/ctrlProp50.xml><?xml version="1.0" encoding="utf-8"?>
<formControlPr xmlns="http://schemas.microsoft.com/office/spreadsheetml/2009/9/main" objectType="CheckBox" fmlaLink="Feuil3!$S$22"/>
</file>

<file path=xl/ctrlProps/ctrlProp51.xml><?xml version="1.0" encoding="utf-8"?>
<formControlPr xmlns="http://schemas.microsoft.com/office/spreadsheetml/2009/9/main" objectType="CheckBox" fmlaLink="Feuil3!$T$22"/>
</file>

<file path=xl/ctrlProps/ctrlProp52.xml><?xml version="1.0" encoding="utf-8"?>
<formControlPr xmlns="http://schemas.microsoft.com/office/spreadsheetml/2009/9/main" objectType="CheckBox" fmlaLink="Feuil3!$U$22"/>
</file>

<file path=xl/ctrlProps/ctrlProp53.xml><?xml version="1.0" encoding="utf-8"?>
<formControlPr xmlns="http://schemas.microsoft.com/office/spreadsheetml/2009/9/main" objectType="CheckBox" fmlaLink="Feuil3!$V$22"/>
</file>

<file path=xl/ctrlProps/ctrlProp54.xml><?xml version="1.0" encoding="utf-8"?>
<formControlPr xmlns="http://schemas.microsoft.com/office/spreadsheetml/2009/9/main" objectType="CheckBox" fmlaLink="Feuil3!$W$22"/>
</file>

<file path=xl/ctrlProps/ctrlProp55.xml><?xml version="1.0" encoding="utf-8"?>
<formControlPr xmlns="http://schemas.microsoft.com/office/spreadsheetml/2009/9/main" objectType="CheckBox" fmlaLink="Feuil3!$X$22"/>
</file>

<file path=xl/ctrlProps/ctrlProp56.xml><?xml version="1.0" encoding="utf-8"?>
<formControlPr xmlns="http://schemas.microsoft.com/office/spreadsheetml/2009/9/main" objectType="CheckBox" fmlaLink="Feuil3!$Y$22"/>
</file>

<file path=xl/ctrlProps/ctrlProp57.xml><?xml version="1.0" encoding="utf-8"?>
<formControlPr xmlns="http://schemas.microsoft.com/office/spreadsheetml/2009/9/main" objectType="CheckBox" fmlaLink="Feuil3!$Z$22"/>
</file>

<file path=xl/ctrlProps/ctrlProp58.xml><?xml version="1.0" encoding="utf-8"?>
<formControlPr xmlns="http://schemas.microsoft.com/office/spreadsheetml/2009/9/main" objectType="CheckBox" fmlaLink="Feuil3!$AA$22"/>
</file>

<file path=xl/ctrlProps/ctrlProp59.xml><?xml version="1.0" encoding="utf-8"?>
<formControlPr xmlns="http://schemas.microsoft.com/office/spreadsheetml/2009/9/main" objectType="CheckBox" fmlaLink="Feuil3!$AB$22"/>
</file>

<file path=xl/ctrlProps/ctrlProp6.xml><?xml version="1.0" encoding="utf-8"?>
<formControlPr xmlns="http://schemas.microsoft.com/office/spreadsheetml/2009/9/main" objectType="CheckBox" fmlaLink="Feuil3!$F$20"/>
</file>

<file path=xl/ctrlProps/ctrlProp60.xml><?xml version="1.0" encoding="utf-8"?>
<formControlPr xmlns="http://schemas.microsoft.com/office/spreadsheetml/2009/9/main" objectType="CheckBox" fmlaLink="Feuil3!$AC$22"/>
</file>

<file path=xl/ctrlProps/ctrlProp61.xml><?xml version="1.0" encoding="utf-8"?>
<formControlPr xmlns="http://schemas.microsoft.com/office/spreadsheetml/2009/9/main" objectType="CheckBox" fmlaLink="Feuil3!$AD$22"/>
</file>

<file path=xl/ctrlProps/ctrlProp62.xml><?xml version="1.0" encoding="utf-8"?>
<formControlPr xmlns="http://schemas.microsoft.com/office/spreadsheetml/2009/9/main" objectType="CheckBox" fmlaLink="Feuil3!$AE$22"/>
</file>

<file path=xl/ctrlProps/ctrlProp63.xml><?xml version="1.0" encoding="utf-8"?>
<formControlPr xmlns="http://schemas.microsoft.com/office/spreadsheetml/2009/9/main" objectType="CheckBox" fmlaLink="Feuil3!$A$24"/>
</file>

<file path=xl/ctrlProps/ctrlProp64.xml><?xml version="1.0" encoding="utf-8"?>
<formControlPr xmlns="http://schemas.microsoft.com/office/spreadsheetml/2009/9/main" objectType="CheckBox" fmlaLink="Feuil3!$B$24"/>
</file>

<file path=xl/ctrlProps/ctrlProp65.xml><?xml version="1.0" encoding="utf-8"?>
<formControlPr xmlns="http://schemas.microsoft.com/office/spreadsheetml/2009/9/main" objectType="CheckBox" fmlaLink="Feuil3!$C$24"/>
</file>

<file path=xl/ctrlProps/ctrlProp66.xml><?xml version="1.0" encoding="utf-8"?>
<formControlPr xmlns="http://schemas.microsoft.com/office/spreadsheetml/2009/9/main" objectType="CheckBox" fmlaLink="Feuil3!$D$24"/>
</file>

<file path=xl/ctrlProps/ctrlProp67.xml><?xml version="1.0" encoding="utf-8"?>
<formControlPr xmlns="http://schemas.microsoft.com/office/spreadsheetml/2009/9/main" objectType="CheckBox" fmlaLink="Feuil3!$E$24"/>
</file>

<file path=xl/ctrlProps/ctrlProp68.xml><?xml version="1.0" encoding="utf-8"?>
<formControlPr xmlns="http://schemas.microsoft.com/office/spreadsheetml/2009/9/main" objectType="CheckBox" fmlaLink="Feuil3!$F$24"/>
</file>

<file path=xl/ctrlProps/ctrlProp69.xml><?xml version="1.0" encoding="utf-8"?>
<formControlPr xmlns="http://schemas.microsoft.com/office/spreadsheetml/2009/9/main" objectType="CheckBox" fmlaLink="Feuil3!$G$24"/>
</file>

<file path=xl/ctrlProps/ctrlProp7.xml><?xml version="1.0" encoding="utf-8"?>
<formControlPr xmlns="http://schemas.microsoft.com/office/spreadsheetml/2009/9/main" objectType="CheckBox" fmlaLink="Feuil3!$G$20"/>
</file>

<file path=xl/ctrlProps/ctrlProp70.xml><?xml version="1.0" encoding="utf-8"?>
<formControlPr xmlns="http://schemas.microsoft.com/office/spreadsheetml/2009/9/main" objectType="CheckBox" fmlaLink="Feuil3!$H$24"/>
</file>

<file path=xl/ctrlProps/ctrlProp71.xml><?xml version="1.0" encoding="utf-8"?>
<formControlPr xmlns="http://schemas.microsoft.com/office/spreadsheetml/2009/9/main" objectType="CheckBox" fmlaLink="Feuil3!$I$24"/>
</file>

<file path=xl/ctrlProps/ctrlProp72.xml><?xml version="1.0" encoding="utf-8"?>
<formControlPr xmlns="http://schemas.microsoft.com/office/spreadsheetml/2009/9/main" objectType="CheckBox" fmlaLink="Feuil3!$J$24"/>
</file>

<file path=xl/ctrlProps/ctrlProp73.xml><?xml version="1.0" encoding="utf-8"?>
<formControlPr xmlns="http://schemas.microsoft.com/office/spreadsheetml/2009/9/main" objectType="CheckBox" fmlaLink="Feuil3!$K$24"/>
</file>

<file path=xl/ctrlProps/ctrlProp74.xml><?xml version="1.0" encoding="utf-8"?>
<formControlPr xmlns="http://schemas.microsoft.com/office/spreadsheetml/2009/9/main" objectType="CheckBox" fmlaLink="Feuil3!$L$24"/>
</file>

<file path=xl/ctrlProps/ctrlProp75.xml><?xml version="1.0" encoding="utf-8"?>
<formControlPr xmlns="http://schemas.microsoft.com/office/spreadsheetml/2009/9/main" objectType="CheckBox" fmlaLink="Feuil3!$M$24"/>
</file>

<file path=xl/ctrlProps/ctrlProp76.xml><?xml version="1.0" encoding="utf-8"?>
<formControlPr xmlns="http://schemas.microsoft.com/office/spreadsheetml/2009/9/main" objectType="CheckBox" fmlaLink="Feuil3!$N$24"/>
</file>

<file path=xl/ctrlProps/ctrlProp77.xml><?xml version="1.0" encoding="utf-8"?>
<formControlPr xmlns="http://schemas.microsoft.com/office/spreadsheetml/2009/9/main" objectType="CheckBox" fmlaLink="Feuil3!$O$24"/>
</file>

<file path=xl/ctrlProps/ctrlProp78.xml><?xml version="1.0" encoding="utf-8"?>
<formControlPr xmlns="http://schemas.microsoft.com/office/spreadsheetml/2009/9/main" objectType="CheckBox" fmlaLink="Feuil3!$P$24"/>
</file>

<file path=xl/ctrlProps/ctrlProp79.xml><?xml version="1.0" encoding="utf-8"?>
<formControlPr xmlns="http://schemas.microsoft.com/office/spreadsheetml/2009/9/main" objectType="CheckBox" fmlaLink="Feuil3!$Q$24"/>
</file>

<file path=xl/ctrlProps/ctrlProp8.xml><?xml version="1.0" encoding="utf-8"?>
<formControlPr xmlns="http://schemas.microsoft.com/office/spreadsheetml/2009/9/main" objectType="CheckBox" fmlaLink="Feuil3!$H$20"/>
</file>

<file path=xl/ctrlProps/ctrlProp80.xml><?xml version="1.0" encoding="utf-8"?>
<formControlPr xmlns="http://schemas.microsoft.com/office/spreadsheetml/2009/9/main" objectType="CheckBox" fmlaLink="Feuil3!$R$24"/>
</file>

<file path=xl/ctrlProps/ctrlProp81.xml><?xml version="1.0" encoding="utf-8"?>
<formControlPr xmlns="http://schemas.microsoft.com/office/spreadsheetml/2009/9/main" objectType="CheckBox" fmlaLink="Feuil3!$S$24"/>
</file>

<file path=xl/ctrlProps/ctrlProp82.xml><?xml version="1.0" encoding="utf-8"?>
<formControlPr xmlns="http://schemas.microsoft.com/office/spreadsheetml/2009/9/main" objectType="CheckBox" fmlaLink="Feuil3!$T$24"/>
</file>

<file path=xl/ctrlProps/ctrlProp83.xml><?xml version="1.0" encoding="utf-8"?>
<formControlPr xmlns="http://schemas.microsoft.com/office/spreadsheetml/2009/9/main" objectType="CheckBox" fmlaLink="Feuil3!$U$24"/>
</file>

<file path=xl/ctrlProps/ctrlProp84.xml><?xml version="1.0" encoding="utf-8"?>
<formControlPr xmlns="http://schemas.microsoft.com/office/spreadsheetml/2009/9/main" objectType="CheckBox" fmlaLink="Feuil3!$V$24"/>
</file>

<file path=xl/ctrlProps/ctrlProp85.xml><?xml version="1.0" encoding="utf-8"?>
<formControlPr xmlns="http://schemas.microsoft.com/office/spreadsheetml/2009/9/main" objectType="CheckBox" fmlaLink="Feuil3!$W24"/>
</file>

<file path=xl/ctrlProps/ctrlProp86.xml><?xml version="1.0" encoding="utf-8"?>
<formControlPr xmlns="http://schemas.microsoft.com/office/spreadsheetml/2009/9/main" objectType="CheckBox" fmlaLink="Feuil3!$X$24"/>
</file>

<file path=xl/ctrlProps/ctrlProp87.xml><?xml version="1.0" encoding="utf-8"?>
<formControlPr xmlns="http://schemas.microsoft.com/office/spreadsheetml/2009/9/main" objectType="CheckBox" fmlaLink="Feuil3!$Y$24"/>
</file>

<file path=xl/ctrlProps/ctrlProp88.xml><?xml version="1.0" encoding="utf-8"?>
<formControlPr xmlns="http://schemas.microsoft.com/office/spreadsheetml/2009/9/main" objectType="CheckBox" fmlaLink="Feuil3!$Z$24"/>
</file>

<file path=xl/ctrlProps/ctrlProp89.xml><?xml version="1.0" encoding="utf-8"?>
<formControlPr xmlns="http://schemas.microsoft.com/office/spreadsheetml/2009/9/main" objectType="CheckBox" fmlaLink="Feuil3!$AA$24"/>
</file>

<file path=xl/ctrlProps/ctrlProp9.xml><?xml version="1.0" encoding="utf-8"?>
<formControlPr xmlns="http://schemas.microsoft.com/office/spreadsheetml/2009/9/main" objectType="CheckBox" fmlaLink="Feuil3!$I$20"/>
</file>

<file path=xl/ctrlProps/ctrlProp90.xml><?xml version="1.0" encoding="utf-8"?>
<formControlPr xmlns="http://schemas.microsoft.com/office/spreadsheetml/2009/9/main" objectType="CheckBox" fmlaLink="Feuil3!$AB$24"/>
</file>

<file path=xl/ctrlProps/ctrlProp91.xml><?xml version="1.0" encoding="utf-8"?>
<formControlPr xmlns="http://schemas.microsoft.com/office/spreadsheetml/2009/9/main" objectType="CheckBox" fmlaLink="Feuil3!$AC$24"/>
</file>

<file path=xl/ctrlProps/ctrlProp92.xml><?xml version="1.0" encoding="utf-8"?>
<formControlPr xmlns="http://schemas.microsoft.com/office/spreadsheetml/2009/9/main" objectType="CheckBox" fmlaLink="Feuil3!$AD$24"/>
</file>

<file path=xl/ctrlProps/ctrlProp93.xml><?xml version="1.0" encoding="utf-8"?>
<formControlPr xmlns="http://schemas.microsoft.com/office/spreadsheetml/2009/9/main" objectType="CheckBox" fmlaLink="Feuil3!$AE$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754231</xdr:colOff>
      <xdr:row>1</xdr:row>
      <xdr:rowOff>0</xdr:rowOff>
    </xdr:from>
    <xdr:to>
      <xdr:col>9</xdr:col>
      <xdr:colOff>173182</xdr:colOff>
      <xdr:row>2</xdr:row>
      <xdr:rowOff>14664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231" y="77932"/>
          <a:ext cx="2899906" cy="4562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10</xdr:row>
          <xdr:rowOff>19050</xdr:rowOff>
        </xdr:from>
        <xdr:to>
          <xdr:col>2</xdr:col>
          <xdr:colOff>298450</xdr:colOff>
          <xdr:row>11</xdr:row>
          <xdr:rowOff>0</xdr:rowOff>
        </xdr:to>
        <xdr:sp macro="" textlink="">
          <xdr:nvSpPr>
            <xdr:cNvPr id="1038" name="Case à cocher 1220 gidel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10</xdr:row>
          <xdr:rowOff>19050</xdr:rowOff>
        </xdr:from>
        <xdr:to>
          <xdr:col>3</xdr:col>
          <xdr:colOff>298450</xdr:colOff>
          <xdr:row>11</xdr:row>
          <xdr:rowOff>0</xdr:rowOff>
        </xdr:to>
        <xdr:sp macro="" textlink="">
          <xdr:nvSpPr>
            <xdr:cNvPr id="1039" name="Case à cocher 1220 gidel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10</xdr:row>
          <xdr:rowOff>19050</xdr:rowOff>
        </xdr:from>
        <xdr:to>
          <xdr:col>4</xdr:col>
          <xdr:colOff>298450</xdr:colOff>
          <xdr:row>11</xdr:row>
          <xdr:rowOff>0</xdr:rowOff>
        </xdr:to>
        <xdr:sp macro="" textlink="">
          <xdr:nvSpPr>
            <xdr:cNvPr id="1040" name="Case à cocher 1220 gidel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10</xdr:row>
          <xdr:rowOff>19050</xdr:rowOff>
        </xdr:from>
        <xdr:to>
          <xdr:col>5</xdr:col>
          <xdr:colOff>298450</xdr:colOff>
          <xdr:row>11</xdr:row>
          <xdr:rowOff>0</xdr:rowOff>
        </xdr:to>
        <xdr:sp macro="" textlink="">
          <xdr:nvSpPr>
            <xdr:cNvPr id="1041" name="Case à cocher 1220 gidel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10</xdr:row>
          <xdr:rowOff>19050</xdr:rowOff>
        </xdr:from>
        <xdr:to>
          <xdr:col>6</xdr:col>
          <xdr:colOff>298450</xdr:colOff>
          <xdr:row>11</xdr:row>
          <xdr:rowOff>0</xdr:rowOff>
        </xdr:to>
        <xdr:sp macro="" textlink="">
          <xdr:nvSpPr>
            <xdr:cNvPr id="1042" name="Case à cocher 1220 gidel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10</xdr:row>
          <xdr:rowOff>19050</xdr:rowOff>
        </xdr:from>
        <xdr:to>
          <xdr:col>7</xdr:col>
          <xdr:colOff>298450</xdr:colOff>
          <xdr:row>11</xdr:row>
          <xdr:rowOff>0</xdr:rowOff>
        </xdr:to>
        <xdr:sp macro="" textlink="">
          <xdr:nvSpPr>
            <xdr:cNvPr id="1043" name="Case à cocher 1220 gidel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10</xdr:row>
          <xdr:rowOff>19050</xdr:rowOff>
        </xdr:from>
        <xdr:to>
          <xdr:col>8</xdr:col>
          <xdr:colOff>298450</xdr:colOff>
          <xdr:row>11</xdr:row>
          <xdr:rowOff>0</xdr:rowOff>
        </xdr:to>
        <xdr:sp macro="" textlink="">
          <xdr:nvSpPr>
            <xdr:cNvPr id="1044" name="Case à cocher 1220 gidel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10</xdr:row>
          <xdr:rowOff>19050</xdr:rowOff>
        </xdr:from>
        <xdr:to>
          <xdr:col>9</xdr:col>
          <xdr:colOff>298450</xdr:colOff>
          <xdr:row>11</xdr:row>
          <xdr:rowOff>0</xdr:rowOff>
        </xdr:to>
        <xdr:sp macro="" textlink="">
          <xdr:nvSpPr>
            <xdr:cNvPr id="1045" name="Case à cocher 1220 gidel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10</xdr:row>
          <xdr:rowOff>19050</xdr:rowOff>
        </xdr:from>
        <xdr:to>
          <xdr:col>10</xdr:col>
          <xdr:colOff>298450</xdr:colOff>
          <xdr:row>11</xdr:row>
          <xdr:rowOff>0</xdr:rowOff>
        </xdr:to>
        <xdr:sp macro="" textlink="">
          <xdr:nvSpPr>
            <xdr:cNvPr id="1046" name="Case à cocher 1220 gidel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10</xdr:row>
          <xdr:rowOff>19050</xdr:rowOff>
        </xdr:from>
        <xdr:to>
          <xdr:col>11</xdr:col>
          <xdr:colOff>298450</xdr:colOff>
          <xdr:row>11</xdr:row>
          <xdr:rowOff>0</xdr:rowOff>
        </xdr:to>
        <xdr:sp macro="" textlink="">
          <xdr:nvSpPr>
            <xdr:cNvPr id="1047" name="Case à cocher 1220 gidel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10</xdr:row>
          <xdr:rowOff>19050</xdr:rowOff>
        </xdr:from>
        <xdr:to>
          <xdr:col>12</xdr:col>
          <xdr:colOff>298450</xdr:colOff>
          <xdr:row>11</xdr:row>
          <xdr:rowOff>0</xdr:rowOff>
        </xdr:to>
        <xdr:sp macro="" textlink="">
          <xdr:nvSpPr>
            <xdr:cNvPr id="1048" name="Case à cocher 1220 gidel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10</xdr:row>
          <xdr:rowOff>19050</xdr:rowOff>
        </xdr:from>
        <xdr:to>
          <xdr:col>13</xdr:col>
          <xdr:colOff>298450</xdr:colOff>
          <xdr:row>11</xdr:row>
          <xdr:rowOff>0</xdr:rowOff>
        </xdr:to>
        <xdr:sp macro="" textlink="">
          <xdr:nvSpPr>
            <xdr:cNvPr id="1049" name="Case à cocher 1220 gidel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10</xdr:row>
          <xdr:rowOff>19050</xdr:rowOff>
        </xdr:from>
        <xdr:to>
          <xdr:col>14</xdr:col>
          <xdr:colOff>298450</xdr:colOff>
          <xdr:row>11</xdr:row>
          <xdr:rowOff>0</xdr:rowOff>
        </xdr:to>
        <xdr:sp macro="" textlink="">
          <xdr:nvSpPr>
            <xdr:cNvPr id="1050" name="Case à cocher 1220 gidel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10</xdr:row>
          <xdr:rowOff>19050</xdr:rowOff>
        </xdr:from>
        <xdr:to>
          <xdr:col>15</xdr:col>
          <xdr:colOff>298450</xdr:colOff>
          <xdr:row>11</xdr:row>
          <xdr:rowOff>0</xdr:rowOff>
        </xdr:to>
        <xdr:sp macro="" textlink="">
          <xdr:nvSpPr>
            <xdr:cNvPr id="1051" name="Case à cocher 1220 gidel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95250</xdr:colOff>
          <xdr:row>10</xdr:row>
          <xdr:rowOff>19050</xdr:rowOff>
        </xdr:from>
        <xdr:to>
          <xdr:col>16</xdr:col>
          <xdr:colOff>298450</xdr:colOff>
          <xdr:row>11</xdr:row>
          <xdr:rowOff>0</xdr:rowOff>
        </xdr:to>
        <xdr:sp macro="" textlink="">
          <xdr:nvSpPr>
            <xdr:cNvPr id="1052" name="Case à cocher 1220 gidel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10</xdr:row>
          <xdr:rowOff>19050</xdr:rowOff>
        </xdr:from>
        <xdr:to>
          <xdr:col>17</xdr:col>
          <xdr:colOff>298450</xdr:colOff>
          <xdr:row>11</xdr:row>
          <xdr:rowOff>0</xdr:rowOff>
        </xdr:to>
        <xdr:sp macro="" textlink="">
          <xdr:nvSpPr>
            <xdr:cNvPr id="1053" name="Case à cocher 1220 gidel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95250</xdr:colOff>
          <xdr:row>10</xdr:row>
          <xdr:rowOff>19050</xdr:rowOff>
        </xdr:from>
        <xdr:to>
          <xdr:col>18</xdr:col>
          <xdr:colOff>298450</xdr:colOff>
          <xdr:row>11</xdr:row>
          <xdr:rowOff>0</xdr:rowOff>
        </xdr:to>
        <xdr:sp macro="" textlink="">
          <xdr:nvSpPr>
            <xdr:cNvPr id="1054" name="Case à cocher 1220 gidel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10</xdr:row>
          <xdr:rowOff>19050</xdr:rowOff>
        </xdr:from>
        <xdr:to>
          <xdr:col>19</xdr:col>
          <xdr:colOff>298450</xdr:colOff>
          <xdr:row>11</xdr:row>
          <xdr:rowOff>0</xdr:rowOff>
        </xdr:to>
        <xdr:sp macro="" textlink="">
          <xdr:nvSpPr>
            <xdr:cNvPr id="1055" name="Case à cocher 1220 gidel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10</xdr:row>
          <xdr:rowOff>19050</xdr:rowOff>
        </xdr:from>
        <xdr:to>
          <xdr:col>20</xdr:col>
          <xdr:colOff>298450</xdr:colOff>
          <xdr:row>11</xdr:row>
          <xdr:rowOff>0</xdr:rowOff>
        </xdr:to>
        <xdr:sp macro="" textlink="">
          <xdr:nvSpPr>
            <xdr:cNvPr id="1056" name="Case à cocher 1220 gidel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95250</xdr:colOff>
          <xdr:row>10</xdr:row>
          <xdr:rowOff>19050</xdr:rowOff>
        </xdr:from>
        <xdr:to>
          <xdr:col>21</xdr:col>
          <xdr:colOff>298450</xdr:colOff>
          <xdr:row>11</xdr:row>
          <xdr:rowOff>0</xdr:rowOff>
        </xdr:to>
        <xdr:sp macro="" textlink="">
          <xdr:nvSpPr>
            <xdr:cNvPr id="1057" name="Case à cocher 1220 gidel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10</xdr:row>
          <xdr:rowOff>19050</xdr:rowOff>
        </xdr:from>
        <xdr:to>
          <xdr:col>22</xdr:col>
          <xdr:colOff>298450</xdr:colOff>
          <xdr:row>11</xdr:row>
          <xdr:rowOff>0</xdr:rowOff>
        </xdr:to>
        <xdr:sp macro="" textlink="">
          <xdr:nvSpPr>
            <xdr:cNvPr id="1058" name="Case à cocher 1220 gidel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10</xdr:row>
          <xdr:rowOff>19050</xdr:rowOff>
        </xdr:from>
        <xdr:to>
          <xdr:col>23</xdr:col>
          <xdr:colOff>298450</xdr:colOff>
          <xdr:row>11</xdr:row>
          <xdr:rowOff>0</xdr:rowOff>
        </xdr:to>
        <xdr:sp macro="" textlink="">
          <xdr:nvSpPr>
            <xdr:cNvPr id="1059" name="Case à cocher 1220 gidel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95250</xdr:colOff>
          <xdr:row>10</xdr:row>
          <xdr:rowOff>19050</xdr:rowOff>
        </xdr:from>
        <xdr:to>
          <xdr:col>24</xdr:col>
          <xdr:colOff>298450</xdr:colOff>
          <xdr:row>11</xdr:row>
          <xdr:rowOff>0</xdr:rowOff>
        </xdr:to>
        <xdr:sp macro="" textlink="">
          <xdr:nvSpPr>
            <xdr:cNvPr id="1060" name="Case à cocher 1220 gidel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95250</xdr:colOff>
          <xdr:row>10</xdr:row>
          <xdr:rowOff>19050</xdr:rowOff>
        </xdr:from>
        <xdr:to>
          <xdr:col>25</xdr:col>
          <xdr:colOff>298450</xdr:colOff>
          <xdr:row>11</xdr:row>
          <xdr:rowOff>0</xdr:rowOff>
        </xdr:to>
        <xdr:sp macro="" textlink="">
          <xdr:nvSpPr>
            <xdr:cNvPr id="1061" name="Case à cocher 1220 gidel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10</xdr:row>
          <xdr:rowOff>19050</xdr:rowOff>
        </xdr:from>
        <xdr:to>
          <xdr:col>26</xdr:col>
          <xdr:colOff>298450</xdr:colOff>
          <xdr:row>11</xdr:row>
          <xdr:rowOff>0</xdr:rowOff>
        </xdr:to>
        <xdr:sp macro="" textlink="">
          <xdr:nvSpPr>
            <xdr:cNvPr id="1062" name="Case à cocher 1220 gidel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10</xdr:row>
          <xdr:rowOff>19050</xdr:rowOff>
        </xdr:from>
        <xdr:to>
          <xdr:col>27</xdr:col>
          <xdr:colOff>298450</xdr:colOff>
          <xdr:row>11</xdr:row>
          <xdr:rowOff>0</xdr:rowOff>
        </xdr:to>
        <xdr:sp macro="" textlink="">
          <xdr:nvSpPr>
            <xdr:cNvPr id="1063" name="Case à cocher 1220 gidel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95250</xdr:colOff>
          <xdr:row>10</xdr:row>
          <xdr:rowOff>19050</xdr:rowOff>
        </xdr:from>
        <xdr:to>
          <xdr:col>28</xdr:col>
          <xdr:colOff>298450</xdr:colOff>
          <xdr:row>11</xdr:row>
          <xdr:rowOff>0</xdr:rowOff>
        </xdr:to>
        <xdr:sp macro="" textlink="">
          <xdr:nvSpPr>
            <xdr:cNvPr id="1064" name="Case à cocher 1220 gidel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95250</xdr:colOff>
          <xdr:row>10</xdr:row>
          <xdr:rowOff>19050</xdr:rowOff>
        </xdr:from>
        <xdr:to>
          <xdr:col>29</xdr:col>
          <xdr:colOff>298450</xdr:colOff>
          <xdr:row>11</xdr:row>
          <xdr:rowOff>0</xdr:rowOff>
        </xdr:to>
        <xdr:sp macro="" textlink="">
          <xdr:nvSpPr>
            <xdr:cNvPr id="1065" name="Case à cocher 1220 gidel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95250</xdr:colOff>
          <xdr:row>10</xdr:row>
          <xdr:rowOff>19050</xdr:rowOff>
        </xdr:from>
        <xdr:to>
          <xdr:col>30</xdr:col>
          <xdr:colOff>298450</xdr:colOff>
          <xdr:row>11</xdr:row>
          <xdr:rowOff>0</xdr:rowOff>
        </xdr:to>
        <xdr:sp macro="" textlink="">
          <xdr:nvSpPr>
            <xdr:cNvPr id="1066" name="Case à cocher 1220 gidel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10</xdr:row>
          <xdr:rowOff>19050</xdr:rowOff>
        </xdr:from>
        <xdr:to>
          <xdr:col>31</xdr:col>
          <xdr:colOff>298450</xdr:colOff>
          <xdr:row>11</xdr:row>
          <xdr:rowOff>0</xdr:rowOff>
        </xdr:to>
        <xdr:sp macro="" textlink="">
          <xdr:nvSpPr>
            <xdr:cNvPr id="1067" name="Case à cocher 1220 gidel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10</xdr:row>
          <xdr:rowOff>19050</xdr:rowOff>
        </xdr:from>
        <xdr:to>
          <xdr:col>32</xdr:col>
          <xdr:colOff>298450</xdr:colOff>
          <xdr:row>11</xdr:row>
          <xdr:rowOff>0</xdr:rowOff>
        </xdr:to>
        <xdr:sp macro="" textlink="">
          <xdr:nvSpPr>
            <xdr:cNvPr id="1068" name="Case à cocher 1220 gidel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</xdr:row>
          <xdr:rowOff>19050</xdr:rowOff>
        </xdr:from>
        <xdr:to>
          <xdr:col>2</xdr:col>
          <xdr:colOff>298450</xdr:colOff>
          <xdr:row>11</xdr:row>
          <xdr:rowOff>260350</xdr:rowOff>
        </xdr:to>
        <xdr:sp macro="" textlink="">
          <xdr:nvSpPr>
            <xdr:cNvPr id="1069" name="Case à cocher 1220 gidel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11</xdr:row>
          <xdr:rowOff>19050</xdr:rowOff>
        </xdr:from>
        <xdr:to>
          <xdr:col>3</xdr:col>
          <xdr:colOff>298450</xdr:colOff>
          <xdr:row>11</xdr:row>
          <xdr:rowOff>260350</xdr:rowOff>
        </xdr:to>
        <xdr:sp macro="" textlink="">
          <xdr:nvSpPr>
            <xdr:cNvPr id="1070" name="Case à cocher 1220 gidel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11</xdr:row>
          <xdr:rowOff>19050</xdr:rowOff>
        </xdr:from>
        <xdr:to>
          <xdr:col>4</xdr:col>
          <xdr:colOff>298450</xdr:colOff>
          <xdr:row>11</xdr:row>
          <xdr:rowOff>260350</xdr:rowOff>
        </xdr:to>
        <xdr:sp macro="" textlink="">
          <xdr:nvSpPr>
            <xdr:cNvPr id="1071" name="Case à cocher 1220 gidel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11</xdr:row>
          <xdr:rowOff>19050</xdr:rowOff>
        </xdr:from>
        <xdr:to>
          <xdr:col>5</xdr:col>
          <xdr:colOff>298450</xdr:colOff>
          <xdr:row>11</xdr:row>
          <xdr:rowOff>260350</xdr:rowOff>
        </xdr:to>
        <xdr:sp macro="" textlink="">
          <xdr:nvSpPr>
            <xdr:cNvPr id="1072" name="Case à cocher 1220 gidel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11</xdr:row>
          <xdr:rowOff>19050</xdr:rowOff>
        </xdr:from>
        <xdr:to>
          <xdr:col>6</xdr:col>
          <xdr:colOff>298450</xdr:colOff>
          <xdr:row>11</xdr:row>
          <xdr:rowOff>260350</xdr:rowOff>
        </xdr:to>
        <xdr:sp macro="" textlink="">
          <xdr:nvSpPr>
            <xdr:cNvPr id="1073" name="Case à cocher 1220 gidel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11</xdr:row>
          <xdr:rowOff>19050</xdr:rowOff>
        </xdr:from>
        <xdr:to>
          <xdr:col>7</xdr:col>
          <xdr:colOff>298450</xdr:colOff>
          <xdr:row>11</xdr:row>
          <xdr:rowOff>260350</xdr:rowOff>
        </xdr:to>
        <xdr:sp macro="" textlink="">
          <xdr:nvSpPr>
            <xdr:cNvPr id="1074" name="Case à cocher 1220 gidel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11</xdr:row>
          <xdr:rowOff>19050</xdr:rowOff>
        </xdr:from>
        <xdr:to>
          <xdr:col>8</xdr:col>
          <xdr:colOff>298450</xdr:colOff>
          <xdr:row>11</xdr:row>
          <xdr:rowOff>260350</xdr:rowOff>
        </xdr:to>
        <xdr:sp macro="" textlink="">
          <xdr:nvSpPr>
            <xdr:cNvPr id="1075" name="Case à cocher 1220 gidel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11</xdr:row>
          <xdr:rowOff>19050</xdr:rowOff>
        </xdr:from>
        <xdr:to>
          <xdr:col>9</xdr:col>
          <xdr:colOff>298450</xdr:colOff>
          <xdr:row>11</xdr:row>
          <xdr:rowOff>260350</xdr:rowOff>
        </xdr:to>
        <xdr:sp macro="" textlink="">
          <xdr:nvSpPr>
            <xdr:cNvPr id="1076" name="Case à cocher 1220 gidel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11</xdr:row>
          <xdr:rowOff>19050</xdr:rowOff>
        </xdr:from>
        <xdr:to>
          <xdr:col>10</xdr:col>
          <xdr:colOff>298450</xdr:colOff>
          <xdr:row>11</xdr:row>
          <xdr:rowOff>260350</xdr:rowOff>
        </xdr:to>
        <xdr:sp macro="" textlink="">
          <xdr:nvSpPr>
            <xdr:cNvPr id="1077" name="Case à cocher 1220 gidel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11</xdr:row>
          <xdr:rowOff>19050</xdr:rowOff>
        </xdr:from>
        <xdr:to>
          <xdr:col>11</xdr:col>
          <xdr:colOff>298450</xdr:colOff>
          <xdr:row>11</xdr:row>
          <xdr:rowOff>260350</xdr:rowOff>
        </xdr:to>
        <xdr:sp macro="" textlink="">
          <xdr:nvSpPr>
            <xdr:cNvPr id="1078" name="Case à cocher 1220 gidel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11</xdr:row>
          <xdr:rowOff>19050</xdr:rowOff>
        </xdr:from>
        <xdr:to>
          <xdr:col>12</xdr:col>
          <xdr:colOff>298450</xdr:colOff>
          <xdr:row>11</xdr:row>
          <xdr:rowOff>260350</xdr:rowOff>
        </xdr:to>
        <xdr:sp macro="" textlink="">
          <xdr:nvSpPr>
            <xdr:cNvPr id="1079" name="Case à cocher 1220 gidel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11</xdr:row>
          <xdr:rowOff>19050</xdr:rowOff>
        </xdr:from>
        <xdr:to>
          <xdr:col>13</xdr:col>
          <xdr:colOff>298450</xdr:colOff>
          <xdr:row>11</xdr:row>
          <xdr:rowOff>260350</xdr:rowOff>
        </xdr:to>
        <xdr:sp macro="" textlink="">
          <xdr:nvSpPr>
            <xdr:cNvPr id="1080" name="Case à cocher 1220 gidel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11</xdr:row>
          <xdr:rowOff>19050</xdr:rowOff>
        </xdr:from>
        <xdr:to>
          <xdr:col>14</xdr:col>
          <xdr:colOff>298450</xdr:colOff>
          <xdr:row>11</xdr:row>
          <xdr:rowOff>260350</xdr:rowOff>
        </xdr:to>
        <xdr:sp macro="" textlink="">
          <xdr:nvSpPr>
            <xdr:cNvPr id="1081" name="Case à cocher 1220 gidel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11</xdr:row>
          <xdr:rowOff>19050</xdr:rowOff>
        </xdr:from>
        <xdr:to>
          <xdr:col>15</xdr:col>
          <xdr:colOff>298450</xdr:colOff>
          <xdr:row>11</xdr:row>
          <xdr:rowOff>260350</xdr:rowOff>
        </xdr:to>
        <xdr:sp macro="" textlink="">
          <xdr:nvSpPr>
            <xdr:cNvPr id="1082" name="Case à cocher 1220 gidel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95250</xdr:colOff>
          <xdr:row>11</xdr:row>
          <xdr:rowOff>19050</xdr:rowOff>
        </xdr:from>
        <xdr:to>
          <xdr:col>16</xdr:col>
          <xdr:colOff>298450</xdr:colOff>
          <xdr:row>11</xdr:row>
          <xdr:rowOff>260350</xdr:rowOff>
        </xdr:to>
        <xdr:sp macro="" textlink="">
          <xdr:nvSpPr>
            <xdr:cNvPr id="1083" name="Case à cocher 1220 gidel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</xdr:row>
          <xdr:rowOff>19050</xdr:rowOff>
        </xdr:from>
        <xdr:to>
          <xdr:col>17</xdr:col>
          <xdr:colOff>298450</xdr:colOff>
          <xdr:row>11</xdr:row>
          <xdr:rowOff>260350</xdr:rowOff>
        </xdr:to>
        <xdr:sp macro="" textlink="">
          <xdr:nvSpPr>
            <xdr:cNvPr id="1084" name="Case à cocher 1220 gidel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95250</xdr:colOff>
          <xdr:row>11</xdr:row>
          <xdr:rowOff>19050</xdr:rowOff>
        </xdr:from>
        <xdr:to>
          <xdr:col>18</xdr:col>
          <xdr:colOff>298450</xdr:colOff>
          <xdr:row>11</xdr:row>
          <xdr:rowOff>260350</xdr:rowOff>
        </xdr:to>
        <xdr:sp macro="" textlink="">
          <xdr:nvSpPr>
            <xdr:cNvPr id="1085" name="Case à cocher 1220 gidel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11</xdr:row>
          <xdr:rowOff>19050</xdr:rowOff>
        </xdr:from>
        <xdr:to>
          <xdr:col>19</xdr:col>
          <xdr:colOff>298450</xdr:colOff>
          <xdr:row>11</xdr:row>
          <xdr:rowOff>260350</xdr:rowOff>
        </xdr:to>
        <xdr:sp macro="" textlink="">
          <xdr:nvSpPr>
            <xdr:cNvPr id="1086" name="Case à cocher 1220 gidel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11</xdr:row>
          <xdr:rowOff>19050</xdr:rowOff>
        </xdr:from>
        <xdr:to>
          <xdr:col>20</xdr:col>
          <xdr:colOff>298450</xdr:colOff>
          <xdr:row>11</xdr:row>
          <xdr:rowOff>260350</xdr:rowOff>
        </xdr:to>
        <xdr:sp macro="" textlink="">
          <xdr:nvSpPr>
            <xdr:cNvPr id="1087" name="Case à cocher 1220 gidel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95250</xdr:colOff>
          <xdr:row>11</xdr:row>
          <xdr:rowOff>19050</xdr:rowOff>
        </xdr:from>
        <xdr:to>
          <xdr:col>21</xdr:col>
          <xdr:colOff>298450</xdr:colOff>
          <xdr:row>11</xdr:row>
          <xdr:rowOff>260350</xdr:rowOff>
        </xdr:to>
        <xdr:sp macro="" textlink="">
          <xdr:nvSpPr>
            <xdr:cNvPr id="1088" name="Case à cocher 1220 gidel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11</xdr:row>
          <xdr:rowOff>19050</xdr:rowOff>
        </xdr:from>
        <xdr:to>
          <xdr:col>22</xdr:col>
          <xdr:colOff>298450</xdr:colOff>
          <xdr:row>11</xdr:row>
          <xdr:rowOff>260350</xdr:rowOff>
        </xdr:to>
        <xdr:sp macro="" textlink="">
          <xdr:nvSpPr>
            <xdr:cNvPr id="1089" name="Case à cocher 1220 gidel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11</xdr:row>
          <xdr:rowOff>19050</xdr:rowOff>
        </xdr:from>
        <xdr:to>
          <xdr:col>23</xdr:col>
          <xdr:colOff>298450</xdr:colOff>
          <xdr:row>11</xdr:row>
          <xdr:rowOff>260350</xdr:rowOff>
        </xdr:to>
        <xdr:sp macro="" textlink="">
          <xdr:nvSpPr>
            <xdr:cNvPr id="1090" name="Case à cocher 1220 gidel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95250</xdr:colOff>
          <xdr:row>11</xdr:row>
          <xdr:rowOff>19050</xdr:rowOff>
        </xdr:from>
        <xdr:to>
          <xdr:col>24</xdr:col>
          <xdr:colOff>298450</xdr:colOff>
          <xdr:row>11</xdr:row>
          <xdr:rowOff>260350</xdr:rowOff>
        </xdr:to>
        <xdr:sp macro="" textlink="">
          <xdr:nvSpPr>
            <xdr:cNvPr id="1091" name="Case à cocher 1220 gidel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95250</xdr:colOff>
          <xdr:row>11</xdr:row>
          <xdr:rowOff>19050</xdr:rowOff>
        </xdr:from>
        <xdr:to>
          <xdr:col>25</xdr:col>
          <xdr:colOff>298450</xdr:colOff>
          <xdr:row>11</xdr:row>
          <xdr:rowOff>260350</xdr:rowOff>
        </xdr:to>
        <xdr:sp macro="" textlink="">
          <xdr:nvSpPr>
            <xdr:cNvPr id="1092" name="Case à cocher 1220 gidel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11</xdr:row>
          <xdr:rowOff>19050</xdr:rowOff>
        </xdr:from>
        <xdr:to>
          <xdr:col>26</xdr:col>
          <xdr:colOff>298450</xdr:colOff>
          <xdr:row>11</xdr:row>
          <xdr:rowOff>260350</xdr:rowOff>
        </xdr:to>
        <xdr:sp macro="" textlink="">
          <xdr:nvSpPr>
            <xdr:cNvPr id="1093" name="Case à cocher 1220 gidel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11</xdr:row>
          <xdr:rowOff>19050</xdr:rowOff>
        </xdr:from>
        <xdr:to>
          <xdr:col>27</xdr:col>
          <xdr:colOff>298450</xdr:colOff>
          <xdr:row>11</xdr:row>
          <xdr:rowOff>260350</xdr:rowOff>
        </xdr:to>
        <xdr:sp macro="" textlink="">
          <xdr:nvSpPr>
            <xdr:cNvPr id="1094" name="Case à cocher 1220 gidel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95250</xdr:colOff>
          <xdr:row>11</xdr:row>
          <xdr:rowOff>19050</xdr:rowOff>
        </xdr:from>
        <xdr:to>
          <xdr:col>28</xdr:col>
          <xdr:colOff>298450</xdr:colOff>
          <xdr:row>11</xdr:row>
          <xdr:rowOff>260350</xdr:rowOff>
        </xdr:to>
        <xdr:sp macro="" textlink="">
          <xdr:nvSpPr>
            <xdr:cNvPr id="1095" name="Case à cocher 1220 gidel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95250</xdr:colOff>
          <xdr:row>11</xdr:row>
          <xdr:rowOff>19050</xdr:rowOff>
        </xdr:from>
        <xdr:to>
          <xdr:col>29</xdr:col>
          <xdr:colOff>298450</xdr:colOff>
          <xdr:row>11</xdr:row>
          <xdr:rowOff>260350</xdr:rowOff>
        </xdr:to>
        <xdr:sp macro="" textlink="">
          <xdr:nvSpPr>
            <xdr:cNvPr id="1096" name="Case à cocher 1220 gidel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95250</xdr:colOff>
          <xdr:row>11</xdr:row>
          <xdr:rowOff>19050</xdr:rowOff>
        </xdr:from>
        <xdr:to>
          <xdr:col>30</xdr:col>
          <xdr:colOff>298450</xdr:colOff>
          <xdr:row>11</xdr:row>
          <xdr:rowOff>260350</xdr:rowOff>
        </xdr:to>
        <xdr:sp macro="" textlink="">
          <xdr:nvSpPr>
            <xdr:cNvPr id="1097" name="Case à cocher 1220 gidel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11</xdr:row>
          <xdr:rowOff>19050</xdr:rowOff>
        </xdr:from>
        <xdr:to>
          <xdr:col>31</xdr:col>
          <xdr:colOff>298450</xdr:colOff>
          <xdr:row>11</xdr:row>
          <xdr:rowOff>260350</xdr:rowOff>
        </xdr:to>
        <xdr:sp macro="" textlink="">
          <xdr:nvSpPr>
            <xdr:cNvPr id="1098" name="Case à cocher 1220 gidel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11</xdr:row>
          <xdr:rowOff>19050</xdr:rowOff>
        </xdr:from>
        <xdr:to>
          <xdr:col>32</xdr:col>
          <xdr:colOff>298450</xdr:colOff>
          <xdr:row>11</xdr:row>
          <xdr:rowOff>260350</xdr:rowOff>
        </xdr:to>
        <xdr:sp macro="" textlink="">
          <xdr:nvSpPr>
            <xdr:cNvPr id="1099" name="Case à cocher 1220 gidel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12</xdr:row>
          <xdr:rowOff>19050</xdr:rowOff>
        </xdr:from>
        <xdr:to>
          <xdr:col>2</xdr:col>
          <xdr:colOff>298450</xdr:colOff>
          <xdr:row>12</xdr:row>
          <xdr:rowOff>260350</xdr:rowOff>
        </xdr:to>
        <xdr:sp macro="" textlink="">
          <xdr:nvSpPr>
            <xdr:cNvPr id="1100" name="Case à cocher 1220 gidel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12</xdr:row>
          <xdr:rowOff>19050</xdr:rowOff>
        </xdr:from>
        <xdr:to>
          <xdr:col>3</xdr:col>
          <xdr:colOff>298450</xdr:colOff>
          <xdr:row>12</xdr:row>
          <xdr:rowOff>260350</xdr:rowOff>
        </xdr:to>
        <xdr:sp macro="" textlink="">
          <xdr:nvSpPr>
            <xdr:cNvPr id="1101" name="Case à cocher 1220 gidel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12</xdr:row>
          <xdr:rowOff>19050</xdr:rowOff>
        </xdr:from>
        <xdr:to>
          <xdr:col>4</xdr:col>
          <xdr:colOff>298450</xdr:colOff>
          <xdr:row>12</xdr:row>
          <xdr:rowOff>260350</xdr:rowOff>
        </xdr:to>
        <xdr:sp macro="" textlink="">
          <xdr:nvSpPr>
            <xdr:cNvPr id="1102" name="Case à cocher 1220 gidel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12</xdr:row>
          <xdr:rowOff>19050</xdr:rowOff>
        </xdr:from>
        <xdr:to>
          <xdr:col>5</xdr:col>
          <xdr:colOff>298450</xdr:colOff>
          <xdr:row>12</xdr:row>
          <xdr:rowOff>260350</xdr:rowOff>
        </xdr:to>
        <xdr:sp macro="" textlink="">
          <xdr:nvSpPr>
            <xdr:cNvPr id="1103" name="Case à cocher 1220 gidel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12</xdr:row>
          <xdr:rowOff>19050</xdr:rowOff>
        </xdr:from>
        <xdr:to>
          <xdr:col>6</xdr:col>
          <xdr:colOff>298450</xdr:colOff>
          <xdr:row>12</xdr:row>
          <xdr:rowOff>260350</xdr:rowOff>
        </xdr:to>
        <xdr:sp macro="" textlink="">
          <xdr:nvSpPr>
            <xdr:cNvPr id="1104" name="Case à cocher 1220 gidel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12</xdr:row>
          <xdr:rowOff>19050</xdr:rowOff>
        </xdr:from>
        <xdr:to>
          <xdr:col>7</xdr:col>
          <xdr:colOff>298450</xdr:colOff>
          <xdr:row>12</xdr:row>
          <xdr:rowOff>260350</xdr:rowOff>
        </xdr:to>
        <xdr:sp macro="" textlink="">
          <xdr:nvSpPr>
            <xdr:cNvPr id="1105" name="Case à cocher 1220 gidel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12</xdr:row>
          <xdr:rowOff>19050</xdr:rowOff>
        </xdr:from>
        <xdr:to>
          <xdr:col>8</xdr:col>
          <xdr:colOff>298450</xdr:colOff>
          <xdr:row>12</xdr:row>
          <xdr:rowOff>260350</xdr:rowOff>
        </xdr:to>
        <xdr:sp macro="" textlink="">
          <xdr:nvSpPr>
            <xdr:cNvPr id="1106" name="Case à cocher 1220 gidel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12</xdr:row>
          <xdr:rowOff>19050</xdr:rowOff>
        </xdr:from>
        <xdr:to>
          <xdr:col>9</xdr:col>
          <xdr:colOff>298450</xdr:colOff>
          <xdr:row>12</xdr:row>
          <xdr:rowOff>260350</xdr:rowOff>
        </xdr:to>
        <xdr:sp macro="" textlink="">
          <xdr:nvSpPr>
            <xdr:cNvPr id="1107" name="Case à cocher 1220 gidel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12</xdr:row>
          <xdr:rowOff>19050</xdr:rowOff>
        </xdr:from>
        <xdr:to>
          <xdr:col>10</xdr:col>
          <xdr:colOff>298450</xdr:colOff>
          <xdr:row>12</xdr:row>
          <xdr:rowOff>260350</xdr:rowOff>
        </xdr:to>
        <xdr:sp macro="" textlink="">
          <xdr:nvSpPr>
            <xdr:cNvPr id="1108" name="Case à cocher 1220 gidel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12</xdr:row>
          <xdr:rowOff>19050</xdr:rowOff>
        </xdr:from>
        <xdr:to>
          <xdr:col>11</xdr:col>
          <xdr:colOff>298450</xdr:colOff>
          <xdr:row>12</xdr:row>
          <xdr:rowOff>260350</xdr:rowOff>
        </xdr:to>
        <xdr:sp macro="" textlink="">
          <xdr:nvSpPr>
            <xdr:cNvPr id="1109" name="Case à cocher 1220 gidel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12</xdr:row>
          <xdr:rowOff>19050</xdr:rowOff>
        </xdr:from>
        <xdr:to>
          <xdr:col>12</xdr:col>
          <xdr:colOff>298450</xdr:colOff>
          <xdr:row>12</xdr:row>
          <xdr:rowOff>260350</xdr:rowOff>
        </xdr:to>
        <xdr:sp macro="" textlink="">
          <xdr:nvSpPr>
            <xdr:cNvPr id="1110" name="Case à cocher 1220 gidel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12</xdr:row>
          <xdr:rowOff>19050</xdr:rowOff>
        </xdr:from>
        <xdr:to>
          <xdr:col>13</xdr:col>
          <xdr:colOff>298450</xdr:colOff>
          <xdr:row>12</xdr:row>
          <xdr:rowOff>260350</xdr:rowOff>
        </xdr:to>
        <xdr:sp macro="" textlink="">
          <xdr:nvSpPr>
            <xdr:cNvPr id="1111" name="Case à cocher 1220 gidel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12</xdr:row>
          <xdr:rowOff>19050</xdr:rowOff>
        </xdr:from>
        <xdr:to>
          <xdr:col>14</xdr:col>
          <xdr:colOff>298450</xdr:colOff>
          <xdr:row>12</xdr:row>
          <xdr:rowOff>260350</xdr:rowOff>
        </xdr:to>
        <xdr:sp macro="" textlink="">
          <xdr:nvSpPr>
            <xdr:cNvPr id="1112" name="Case à cocher 1220 gidel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12</xdr:row>
          <xdr:rowOff>19050</xdr:rowOff>
        </xdr:from>
        <xdr:to>
          <xdr:col>15</xdr:col>
          <xdr:colOff>298450</xdr:colOff>
          <xdr:row>12</xdr:row>
          <xdr:rowOff>260350</xdr:rowOff>
        </xdr:to>
        <xdr:sp macro="" textlink="">
          <xdr:nvSpPr>
            <xdr:cNvPr id="1113" name="Case à cocher 1220 gidel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95250</xdr:colOff>
          <xdr:row>12</xdr:row>
          <xdr:rowOff>19050</xdr:rowOff>
        </xdr:from>
        <xdr:to>
          <xdr:col>16</xdr:col>
          <xdr:colOff>298450</xdr:colOff>
          <xdr:row>12</xdr:row>
          <xdr:rowOff>260350</xdr:rowOff>
        </xdr:to>
        <xdr:sp macro="" textlink="">
          <xdr:nvSpPr>
            <xdr:cNvPr id="1114" name="Case à cocher 1220 gidel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12</xdr:row>
          <xdr:rowOff>19050</xdr:rowOff>
        </xdr:from>
        <xdr:to>
          <xdr:col>17</xdr:col>
          <xdr:colOff>298450</xdr:colOff>
          <xdr:row>12</xdr:row>
          <xdr:rowOff>260350</xdr:rowOff>
        </xdr:to>
        <xdr:sp macro="" textlink="">
          <xdr:nvSpPr>
            <xdr:cNvPr id="1115" name="Case à cocher 1220 gidel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95250</xdr:colOff>
          <xdr:row>12</xdr:row>
          <xdr:rowOff>19050</xdr:rowOff>
        </xdr:from>
        <xdr:to>
          <xdr:col>18</xdr:col>
          <xdr:colOff>298450</xdr:colOff>
          <xdr:row>12</xdr:row>
          <xdr:rowOff>260350</xdr:rowOff>
        </xdr:to>
        <xdr:sp macro="" textlink="">
          <xdr:nvSpPr>
            <xdr:cNvPr id="1116" name="Case à cocher 1220 gidel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12</xdr:row>
          <xdr:rowOff>19050</xdr:rowOff>
        </xdr:from>
        <xdr:to>
          <xdr:col>19</xdr:col>
          <xdr:colOff>298450</xdr:colOff>
          <xdr:row>12</xdr:row>
          <xdr:rowOff>260350</xdr:rowOff>
        </xdr:to>
        <xdr:sp macro="" textlink="">
          <xdr:nvSpPr>
            <xdr:cNvPr id="1117" name="Case à cocher 1220 gidel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12</xdr:row>
          <xdr:rowOff>19050</xdr:rowOff>
        </xdr:from>
        <xdr:to>
          <xdr:col>20</xdr:col>
          <xdr:colOff>298450</xdr:colOff>
          <xdr:row>12</xdr:row>
          <xdr:rowOff>260350</xdr:rowOff>
        </xdr:to>
        <xdr:sp macro="" textlink="">
          <xdr:nvSpPr>
            <xdr:cNvPr id="1118" name="Case à cocher 1220 gidel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95250</xdr:colOff>
          <xdr:row>12</xdr:row>
          <xdr:rowOff>19050</xdr:rowOff>
        </xdr:from>
        <xdr:to>
          <xdr:col>21</xdr:col>
          <xdr:colOff>298450</xdr:colOff>
          <xdr:row>12</xdr:row>
          <xdr:rowOff>260350</xdr:rowOff>
        </xdr:to>
        <xdr:sp macro="" textlink="">
          <xdr:nvSpPr>
            <xdr:cNvPr id="1119" name="Case à cocher 1220 gidel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12</xdr:row>
          <xdr:rowOff>19050</xdr:rowOff>
        </xdr:from>
        <xdr:to>
          <xdr:col>22</xdr:col>
          <xdr:colOff>298450</xdr:colOff>
          <xdr:row>12</xdr:row>
          <xdr:rowOff>260350</xdr:rowOff>
        </xdr:to>
        <xdr:sp macro="" textlink="">
          <xdr:nvSpPr>
            <xdr:cNvPr id="1120" name="Case à cocher 1220 gidel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12</xdr:row>
          <xdr:rowOff>19050</xdr:rowOff>
        </xdr:from>
        <xdr:to>
          <xdr:col>23</xdr:col>
          <xdr:colOff>298450</xdr:colOff>
          <xdr:row>12</xdr:row>
          <xdr:rowOff>260350</xdr:rowOff>
        </xdr:to>
        <xdr:sp macro="" textlink="">
          <xdr:nvSpPr>
            <xdr:cNvPr id="1121" name="Case à cocher 1220 gidel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95250</xdr:colOff>
          <xdr:row>12</xdr:row>
          <xdr:rowOff>19050</xdr:rowOff>
        </xdr:from>
        <xdr:to>
          <xdr:col>24</xdr:col>
          <xdr:colOff>298450</xdr:colOff>
          <xdr:row>12</xdr:row>
          <xdr:rowOff>260350</xdr:rowOff>
        </xdr:to>
        <xdr:sp macro="" textlink="">
          <xdr:nvSpPr>
            <xdr:cNvPr id="1122" name="Case à cocher 1220 gidel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95250</xdr:colOff>
          <xdr:row>12</xdr:row>
          <xdr:rowOff>19050</xdr:rowOff>
        </xdr:from>
        <xdr:to>
          <xdr:col>25</xdr:col>
          <xdr:colOff>298450</xdr:colOff>
          <xdr:row>12</xdr:row>
          <xdr:rowOff>260350</xdr:rowOff>
        </xdr:to>
        <xdr:sp macro="" textlink="">
          <xdr:nvSpPr>
            <xdr:cNvPr id="1123" name="Case à cocher 1220 gidel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12</xdr:row>
          <xdr:rowOff>19050</xdr:rowOff>
        </xdr:from>
        <xdr:to>
          <xdr:col>26</xdr:col>
          <xdr:colOff>298450</xdr:colOff>
          <xdr:row>12</xdr:row>
          <xdr:rowOff>260350</xdr:rowOff>
        </xdr:to>
        <xdr:sp macro="" textlink="">
          <xdr:nvSpPr>
            <xdr:cNvPr id="1124" name="Case à cocher 1220 gidel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12</xdr:row>
          <xdr:rowOff>19050</xdr:rowOff>
        </xdr:from>
        <xdr:to>
          <xdr:col>27</xdr:col>
          <xdr:colOff>298450</xdr:colOff>
          <xdr:row>12</xdr:row>
          <xdr:rowOff>260350</xdr:rowOff>
        </xdr:to>
        <xdr:sp macro="" textlink="">
          <xdr:nvSpPr>
            <xdr:cNvPr id="1125" name="Case à cocher 1220 gidel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95250</xdr:colOff>
          <xdr:row>12</xdr:row>
          <xdr:rowOff>19050</xdr:rowOff>
        </xdr:from>
        <xdr:to>
          <xdr:col>28</xdr:col>
          <xdr:colOff>298450</xdr:colOff>
          <xdr:row>12</xdr:row>
          <xdr:rowOff>260350</xdr:rowOff>
        </xdr:to>
        <xdr:sp macro="" textlink="">
          <xdr:nvSpPr>
            <xdr:cNvPr id="1126" name="Case à cocher 1220 gidel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95250</xdr:colOff>
          <xdr:row>12</xdr:row>
          <xdr:rowOff>19050</xdr:rowOff>
        </xdr:from>
        <xdr:to>
          <xdr:col>29</xdr:col>
          <xdr:colOff>298450</xdr:colOff>
          <xdr:row>12</xdr:row>
          <xdr:rowOff>260350</xdr:rowOff>
        </xdr:to>
        <xdr:sp macro="" textlink="">
          <xdr:nvSpPr>
            <xdr:cNvPr id="1127" name="Case à cocher 1220 gidel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95250</xdr:colOff>
          <xdr:row>12</xdr:row>
          <xdr:rowOff>19050</xdr:rowOff>
        </xdr:from>
        <xdr:to>
          <xdr:col>30</xdr:col>
          <xdr:colOff>298450</xdr:colOff>
          <xdr:row>12</xdr:row>
          <xdr:rowOff>260350</xdr:rowOff>
        </xdr:to>
        <xdr:sp macro="" textlink="">
          <xdr:nvSpPr>
            <xdr:cNvPr id="1128" name="Case à cocher 1220 gidel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12</xdr:row>
          <xdr:rowOff>19050</xdr:rowOff>
        </xdr:from>
        <xdr:to>
          <xdr:col>31</xdr:col>
          <xdr:colOff>298450</xdr:colOff>
          <xdr:row>12</xdr:row>
          <xdr:rowOff>260350</xdr:rowOff>
        </xdr:to>
        <xdr:sp macro="" textlink="">
          <xdr:nvSpPr>
            <xdr:cNvPr id="1129" name="Case à cocher 1220 gidel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12</xdr:row>
          <xdr:rowOff>19050</xdr:rowOff>
        </xdr:from>
        <xdr:to>
          <xdr:col>32</xdr:col>
          <xdr:colOff>298450</xdr:colOff>
          <xdr:row>12</xdr:row>
          <xdr:rowOff>260350</xdr:rowOff>
        </xdr:to>
        <xdr:sp macro="" textlink="">
          <xdr:nvSpPr>
            <xdr:cNvPr id="1131" name="Case à cocher 1220 gidel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33</xdr:col>
      <xdr:colOff>123825</xdr:colOff>
      <xdr:row>10</xdr:row>
      <xdr:rowOff>57150</xdr:rowOff>
    </xdr:from>
    <xdr:to>
      <xdr:col>33</xdr:col>
      <xdr:colOff>247651</xdr:colOff>
      <xdr:row>13</xdr:row>
      <xdr:rowOff>9525</xdr:rowOff>
    </xdr:to>
    <xdr:sp macro="" textlink="">
      <xdr:nvSpPr>
        <xdr:cNvPr id="4" name="Accolade fermante 3"/>
        <xdr:cNvSpPr/>
      </xdr:nvSpPr>
      <xdr:spPr>
        <a:xfrm>
          <a:off x="12468225" y="3390900"/>
          <a:ext cx="123826" cy="7429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28</xdr:col>
      <xdr:colOff>275166</xdr:colOff>
      <xdr:row>4</xdr:row>
      <xdr:rowOff>137584</xdr:rowOff>
    </xdr:from>
    <xdr:to>
      <xdr:col>30</xdr:col>
      <xdr:colOff>0</xdr:colOff>
      <xdr:row>5</xdr:row>
      <xdr:rowOff>116416</xdr:rowOff>
    </xdr:to>
    <xdr:sp macro="" textlink="">
      <xdr:nvSpPr>
        <xdr:cNvPr id="5" name="Flèche droite 4"/>
        <xdr:cNvSpPr/>
      </xdr:nvSpPr>
      <xdr:spPr>
        <a:xfrm>
          <a:off x="10752666" y="1365251"/>
          <a:ext cx="444501" cy="24341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33</xdr:col>
      <xdr:colOff>137583</xdr:colOff>
      <xdr:row>19</xdr:row>
      <xdr:rowOff>169333</xdr:rowOff>
    </xdr:from>
    <xdr:to>
      <xdr:col>33</xdr:col>
      <xdr:colOff>261409</xdr:colOff>
      <xdr:row>22</xdr:row>
      <xdr:rowOff>142874</xdr:rowOff>
    </xdr:to>
    <xdr:sp macro="" textlink="">
      <xdr:nvSpPr>
        <xdr:cNvPr id="98" name="Accolade fermante 97"/>
        <xdr:cNvSpPr/>
      </xdr:nvSpPr>
      <xdr:spPr>
        <a:xfrm>
          <a:off x="12403666" y="6593416"/>
          <a:ext cx="123826" cy="73554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AL32"/>
  <sheetViews>
    <sheetView showGridLines="0" showRowColHeaders="0" tabSelected="1" zoomScale="90" zoomScaleNormal="90" workbookViewId="0">
      <selection activeCell="N3" sqref="N3:AE3"/>
    </sheetView>
  </sheetViews>
  <sheetFormatPr baseColWidth="10" defaultColWidth="9.296875" defaultRowHeight="13"/>
  <cols>
    <col min="1" max="1" width="3.296875" style="18" customWidth="1"/>
    <col min="2" max="2" width="16.296875" style="18" customWidth="1"/>
    <col min="3" max="32" width="6.296875" style="18" customWidth="1"/>
    <col min="33" max="33" width="6.19921875" style="18" customWidth="1"/>
    <col min="34" max="34" width="10.296875" style="18" customWidth="1"/>
    <col min="35" max="16384" width="9.296875" style="18"/>
  </cols>
  <sheetData>
    <row r="1" spans="2:38" ht="6" customHeight="1"/>
    <row r="2" spans="2:38" ht="34.5" customHeight="1">
      <c r="B2" s="54"/>
      <c r="C2" s="85"/>
      <c r="D2" s="86"/>
      <c r="E2" s="86"/>
      <c r="F2" s="86"/>
      <c r="G2" s="86"/>
      <c r="H2" s="86"/>
      <c r="I2" s="54"/>
      <c r="J2" s="54"/>
      <c r="K2" s="19"/>
      <c r="L2" s="91" t="str">
        <f>IF(ISNA(C10),"Séléctionner ci-dessous le mois dans la liste !","FICHE D'INSCRIPTION MENSUELLE")</f>
        <v>FICHE D'INSCRIPTION MENSUELLE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3"/>
    </row>
    <row r="3" spans="2:38" ht="33.75" customHeight="1">
      <c r="B3" s="94" t="s">
        <v>7</v>
      </c>
      <c r="C3" s="94"/>
      <c r="D3" s="94"/>
      <c r="E3" s="94"/>
      <c r="F3" s="94"/>
      <c r="G3" s="94"/>
      <c r="H3" s="94"/>
      <c r="I3" s="94" t="b">
        <v>1</v>
      </c>
      <c r="J3" s="94"/>
      <c r="K3" s="95"/>
      <c r="L3" s="98" t="str">
        <f>IF(ISNA(C10),"=&gt; ","")</f>
        <v/>
      </c>
      <c r="M3" s="99"/>
      <c r="N3" s="96" t="s">
        <v>381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100" t="str">
        <f>IF(ISNA(C10),"&lt;= ","")</f>
        <v/>
      </c>
      <c r="AG3" s="101"/>
    </row>
    <row r="4" spans="2:38" ht="22.5" customHeight="1" thickBot="1">
      <c r="B4" s="87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9"/>
      <c r="AG4" s="90"/>
    </row>
    <row r="5" spans="2:38" ht="21" customHeight="1" thickTop="1">
      <c r="B5" s="62" t="s">
        <v>416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8"/>
      <c r="AG5" s="69"/>
    </row>
    <row r="6" spans="2:38" ht="16.5" customHeight="1" thickBot="1">
      <c r="B6" s="66" t="s">
        <v>421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70"/>
      <c r="AG6" s="71"/>
    </row>
    <row r="7" spans="2:38" ht="21.75" customHeight="1" thickTop="1">
      <c r="B7" s="47" t="s">
        <v>413</v>
      </c>
      <c r="C7" s="72" t="s">
        <v>408</v>
      </c>
      <c r="D7" s="73"/>
      <c r="E7" s="73"/>
      <c r="F7" s="73"/>
      <c r="G7" s="73"/>
      <c r="H7" s="73"/>
      <c r="I7" s="74"/>
      <c r="J7" s="79" t="s">
        <v>414</v>
      </c>
      <c r="K7" s="80"/>
      <c r="L7" s="81"/>
      <c r="M7" s="72" t="s">
        <v>398</v>
      </c>
      <c r="N7" s="73"/>
      <c r="O7" s="73"/>
      <c r="P7" s="73"/>
      <c r="Q7" s="73"/>
      <c r="R7" s="73"/>
      <c r="S7" s="73"/>
      <c r="T7" s="73"/>
      <c r="U7" s="73"/>
      <c r="V7" s="73"/>
      <c r="W7" s="74"/>
      <c r="X7" s="82" t="s">
        <v>412</v>
      </c>
      <c r="Y7" s="83"/>
      <c r="Z7" s="83"/>
      <c r="AA7" s="83"/>
      <c r="AB7" s="84"/>
      <c r="AC7" s="75" t="s">
        <v>409</v>
      </c>
      <c r="AD7" s="76"/>
      <c r="AE7" s="76"/>
      <c r="AF7" s="77"/>
      <c r="AG7" s="78"/>
    </row>
    <row r="8" spans="2:38" ht="21.75" customHeight="1">
      <c r="B8" s="62" t="str">
        <f>IF(AF5&gt;1,Feuil3!AH32,"")</f>
        <v/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</row>
    <row r="9" spans="2:38" ht="20.25" customHeight="1">
      <c r="B9" s="23"/>
      <c r="C9" s="24"/>
      <c r="D9" s="24"/>
      <c r="E9" s="24"/>
      <c r="F9" s="24"/>
      <c r="G9" s="24"/>
      <c r="H9" s="25" t="str">
        <f>IF(Feuil3!AF28&gt;0,"Récapitulatif de l'ensemble de votre séléction :","")</f>
        <v/>
      </c>
      <c r="I9" s="26"/>
      <c r="J9" s="20"/>
      <c r="K9" s="20"/>
      <c r="L9" s="20"/>
      <c r="M9" s="20"/>
      <c r="N9" s="20"/>
      <c r="O9" s="22"/>
      <c r="P9" s="20"/>
      <c r="Q9" s="46" t="str">
        <f>Feuil3!$AN$27</f>
        <v/>
      </c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1"/>
    </row>
    <row r="10" spans="2:38" ht="123.75" customHeight="1">
      <c r="B10" s="44"/>
      <c r="C10" s="42" t="str">
        <f>VLOOKUP($N$3,Feuil3!$A$4:$AF$15,2,FALSE)</f>
        <v xml:space="preserve">samedi 01 septembre </v>
      </c>
      <c r="D10" s="42" t="str">
        <f>VLOOKUP($N$3,Feuil3!$A$4:$AF$15,3,FALSE)</f>
        <v xml:space="preserve">dimanche 02 septembre </v>
      </c>
      <c r="E10" s="42" t="str">
        <f>VLOOKUP($N$3,Feuil3!$A$4:$AF$15,4,FALSE)</f>
        <v xml:space="preserve">lundi 03 septembre </v>
      </c>
      <c r="F10" s="42" t="str">
        <f>VLOOKUP($N$3,Feuil3!$A$4:$AF$15,5,FALSE)</f>
        <v xml:space="preserve">mardi 04 septembre </v>
      </c>
      <c r="G10" s="42" t="str">
        <f>VLOOKUP($N$3,Feuil3!$A$4:$AF$15,6,FALSE)</f>
        <v xml:space="preserve">mercredi 05 septembre </v>
      </c>
      <c r="H10" s="42" t="str">
        <f>VLOOKUP($N$3,Feuil3!$A$4:$AF$15,7,FALSE)</f>
        <v xml:space="preserve">jeudi 06 septembre </v>
      </c>
      <c r="I10" s="42" t="str">
        <f>VLOOKUP($N$3,Feuil3!$A$4:$AF$15,8,FALSE)</f>
        <v xml:space="preserve">vendredi 07 septembre </v>
      </c>
      <c r="J10" s="42" t="str">
        <f>VLOOKUP($N$3,Feuil3!$A$4:$AF$15,9,FALSE)</f>
        <v xml:space="preserve">samedi 08 septembre </v>
      </c>
      <c r="K10" s="42" t="str">
        <f>VLOOKUP($N$3,Feuil3!$A$4:$AF$15,10,FALSE)</f>
        <v xml:space="preserve">dimanche 09 septembre </v>
      </c>
      <c r="L10" s="42" t="str">
        <f>VLOOKUP($N$3,Feuil3!$A$4:$AF$15,11,FALSE)</f>
        <v xml:space="preserve">lundi 10 septembre </v>
      </c>
      <c r="M10" s="42" t="str">
        <f>VLOOKUP($N$3,Feuil3!$A$4:$AF$15,12,FALSE)</f>
        <v xml:space="preserve">mardi 11 septembre </v>
      </c>
      <c r="N10" s="42" t="str">
        <f>VLOOKUP($N$3,Feuil3!$A$4:$AF$15,13,FALSE)</f>
        <v xml:space="preserve">mercredi 12 septembre </v>
      </c>
      <c r="O10" s="42" t="str">
        <f>VLOOKUP($N$3,Feuil3!$A$4:$AF$15,14,FALSE)</f>
        <v xml:space="preserve">jeudi 13 septembre </v>
      </c>
      <c r="P10" s="42" t="str">
        <f>VLOOKUP($N$3,Feuil3!$A$4:$AF$15,15,FALSE)</f>
        <v xml:space="preserve">vendredi 14 septembre </v>
      </c>
      <c r="Q10" s="42" t="str">
        <f>VLOOKUP($N$3,Feuil3!$A$4:$AF$15,16,FALSE)</f>
        <v xml:space="preserve">samedi 15 septembre </v>
      </c>
      <c r="R10" s="42" t="str">
        <f>VLOOKUP($N$3,Feuil3!$A$4:$AF$15,17,FALSE)</f>
        <v xml:space="preserve">dimanche 16 septembre </v>
      </c>
      <c r="S10" s="42" t="str">
        <f>VLOOKUP($N$3,Feuil3!$A$4:$AF$15,18,FALSE)</f>
        <v xml:space="preserve">lundi 17 septembre </v>
      </c>
      <c r="T10" s="42" t="str">
        <f>VLOOKUP($N$3,Feuil3!$A$4:$AF$15,19,FALSE)</f>
        <v xml:space="preserve">mardi 18 septembre </v>
      </c>
      <c r="U10" s="42" t="str">
        <f>VLOOKUP($N$3,Feuil3!$A$4:$AF$15,20,FALSE)</f>
        <v xml:space="preserve">mercredi 19 septembre </v>
      </c>
      <c r="V10" s="42" t="str">
        <f>VLOOKUP($N$3,Feuil3!$A$4:$AF$15,21,FALSE)</f>
        <v xml:space="preserve">jeudi 20 septembre </v>
      </c>
      <c r="W10" s="42" t="str">
        <f>VLOOKUP($N$3,Feuil3!$A$4:$AF$15,22,FALSE)</f>
        <v xml:space="preserve">vendredi 21 septembre </v>
      </c>
      <c r="X10" s="42" t="str">
        <f>VLOOKUP($N$3,Feuil3!$A$4:$AF$15,23,FALSE)</f>
        <v xml:space="preserve">samedi 22 septembre </v>
      </c>
      <c r="Y10" s="42" t="str">
        <f>VLOOKUP($N$3,Feuil3!$A$4:$AF$15,24,FALSE)</f>
        <v xml:space="preserve">dimanche 23 septembre </v>
      </c>
      <c r="Z10" s="42" t="str">
        <f>VLOOKUP($N$3,Feuil3!$A$4:$AF$15,25,FALSE)</f>
        <v xml:space="preserve">lundi 24 septembre </v>
      </c>
      <c r="AA10" s="42" t="str">
        <f>VLOOKUP($N$3,Feuil3!$A$4:$AF$15,26,FALSE)</f>
        <v xml:space="preserve">mardi 25 septembre </v>
      </c>
      <c r="AB10" s="42" t="str">
        <f>VLOOKUP($N$3,Feuil3!$A$4:$AF$15,27,FALSE)</f>
        <v xml:space="preserve">mercredi 26 septembre </v>
      </c>
      <c r="AC10" s="42" t="str">
        <f>VLOOKUP($N$3,Feuil3!$A$4:$AF$15,28,FALSE)</f>
        <v xml:space="preserve">jeudi 27 septembre </v>
      </c>
      <c r="AD10" s="42" t="str">
        <f>VLOOKUP($N$3,Feuil3!$A$4:$AF$15,29,FALSE)</f>
        <v xml:space="preserve">vendredi 28 septembre </v>
      </c>
      <c r="AE10" s="42" t="str">
        <f>VLOOKUP($N$3,Feuil3!$A$4:$AF$15,30,FALSE)</f>
        <v xml:space="preserve">samedi 29 septembre </v>
      </c>
      <c r="AF10" s="42" t="str">
        <f>VLOOKUP($N$3,Feuil3!$A$4:$AF$15,31,FALSE)</f>
        <v xml:space="preserve">dimanche 30 septembre </v>
      </c>
      <c r="AG10" s="55" t="str">
        <f>VLOOKUP($N$3,Feuil3!$A$4:$AF$15,32,FALSE)</f>
        <v>----------------------</v>
      </c>
      <c r="AH10" s="27"/>
      <c r="AJ10" s="45"/>
    </row>
    <row r="11" spans="2:38" ht="20.9" customHeight="1">
      <c r="B11" s="28" t="s">
        <v>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J11" s="45"/>
    </row>
    <row r="12" spans="2:38" ht="21" customHeight="1">
      <c r="B12" s="28" t="s">
        <v>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J12" s="45"/>
    </row>
    <row r="13" spans="2:38" ht="21" customHeight="1">
      <c r="B13" s="30" t="s">
        <v>385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J13" s="45"/>
    </row>
    <row r="14" spans="2:38" ht="21.75" customHeight="1">
      <c r="B14" s="102" t="s">
        <v>400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/>
      <c r="AL14" s="52"/>
    </row>
    <row r="15" spans="2:38" ht="15" customHeight="1">
      <c r="B15" s="113" t="s">
        <v>431</v>
      </c>
      <c r="C15" s="114"/>
      <c r="D15" s="31"/>
      <c r="E15" s="33" t="s">
        <v>389</v>
      </c>
      <c r="F15" s="60">
        <v>2.4</v>
      </c>
      <c r="G15" s="34" t="s">
        <v>434</v>
      </c>
      <c r="I15" s="35" t="s">
        <v>387</v>
      </c>
      <c r="J15" s="60">
        <v>4.8</v>
      </c>
      <c r="K15" s="34" t="s">
        <v>434</v>
      </c>
      <c r="L15" s="36"/>
      <c r="M15" s="113" t="s">
        <v>432</v>
      </c>
      <c r="N15" s="114"/>
      <c r="O15" s="114"/>
      <c r="P15" s="31"/>
      <c r="Q15" s="33" t="s">
        <v>389</v>
      </c>
      <c r="R15" s="60">
        <v>2.2000000000000002</v>
      </c>
      <c r="S15" s="34" t="s">
        <v>434</v>
      </c>
      <c r="T15" s="35" t="s">
        <v>387</v>
      </c>
      <c r="U15" s="60">
        <v>4.45</v>
      </c>
      <c r="V15" s="59" t="s">
        <v>434</v>
      </c>
      <c r="W15" s="113" t="s">
        <v>433</v>
      </c>
      <c r="X15" s="114"/>
      <c r="Y15" s="114"/>
      <c r="Z15" s="114"/>
      <c r="AA15" s="31"/>
      <c r="AB15" s="33" t="s">
        <v>389</v>
      </c>
      <c r="AC15" s="60">
        <v>2.0499999999999998</v>
      </c>
      <c r="AD15" s="34" t="s">
        <v>434</v>
      </c>
      <c r="AE15" s="35" t="s">
        <v>387</v>
      </c>
      <c r="AF15" s="60">
        <v>4.0999999999999996</v>
      </c>
      <c r="AG15" s="59" t="s">
        <v>434</v>
      </c>
    </row>
    <row r="16" spans="2:38" ht="15" customHeight="1">
      <c r="B16" s="115"/>
      <c r="C16" s="116"/>
      <c r="D16" s="37"/>
      <c r="E16" s="119" t="s">
        <v>388</v>
      </c>
      <c r="F16" s="120"/>
      <c r="G16" s="121"/>
      <c r="H16" s="61">
        <v>6.3</v>
      </c>
      <c r="I16" s="58" t="s">
        <v>434</v>
      </c>
      <c r="J16" s="37"/>
      <c r="K16" s="37"/>
      <c r="L16" s="38"/>
      <c r="M16" s="117"/>
      <c r="N16" s="118"/>
      <c r="O16" s="118"/>
      <c r="P16" s="37"/>
      <c r="Q16" s="119" t="s">
        <v>388</v>
      </c>
      <c r="R16" s="120"/>
      <c r="S16" s="121"/>
      <c r="T16" s="61">
        <v>5.95</v>
      </c>
      <c r="U16" s="58" t="s">
        <v>434</v>
      </c>
      <c r="V16" s="38"/>
      <c r="W16" s="117"/>
      <c r="X16" s="118"/>
      <c r="Y16" s="118"/>
      <c r="Z16" s="118"/>
      <c r="AA16" s="37"/>
      <c r="AB16" s="122" t="s">
        <v>388</v>
      </c>
      <c r="AC16" s="123"/>
      <c r="AD16" s="124"/>
      <c r="AE16" s="61">
        <v>5.6</v>
      </c>
      <c r="AF16" s="58" t="s">
        <v>434</v>
      </c>
      <c r="AG16" s="38"/>
      <c r="AL16" s="52"/>
    </row>
    <row r="17" spans="2:33" ht="30.75" customHeight="1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108" t="s">
        <v>429</v>
      </c>
      <c r="N17" s="109"/>
      <c r="O17" s="109"/>
      <c r="P17" s="109"/>
      <c r="Q17" s="109"/>
      <c r="R17" s="110"/>
      <c r="S17" s="108" t="s">
        <v>423</v>
      </c>
      <c r="T17" s="109"/>
      <c r="U17" s="109"/>
      <c r="V17" s="109"/>
      <c r="W17" s="109"/>
      <c r="X17" s="109"/>
      <c r="Y17" s="109"/>
      <c r="Z17" s="111"/>
      <c r="AA17" s="112"/>
      <c r="AB17" s="108" t="s">
        <v>399</v>
      </c>
      <c r="AC17" s="109"/>
      <c r="AD17" s="109"/>
      <c r="AE17" s="109"/>
      <c r="AF17" s="109"/>
      <c r="AG17" s="110"/>
    </row>
    <row r="18" spans="2:33" ht="20.5" customHeight="1">
      <c r="B18" s="125" t="s">
        <v>424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7"/>
      <c r="M18" s="128">
        <f>IF(AF5="",1,AF5)</f>
        <v>1</v>
      </c>
      <c r="N18" s="129"/>
      <c r="O18" s="129"/>
      <c r="P18" s="129"/>
      <c r="Q18" s="129"/>
      <c r="R18" s="130"/>
      <c r="S18" s="131">
        <f>IF(AF5="",F15,IF(AF5=1,F15,IF(AF5=2,R15,IF(AF5&gt;2,AC15))))</f>
        <v>2.4</v>
      </c>
      <c r="T18" s="132"/>
      <c r="U18" s="132"/>
      <c r="V18" s="132"/>
      <c r="W18" s="132"/>
      <c r="X18" s="132"/>
      <c r="Y18" s="132"/>
      <c r="Z18" s="132"/>
      <c r="AA18" s="133"/>
      <c r="AB18" s="131">
        <f>IF(AF5="",Feuil3!AF21*F15,IF(AF5=1,Feuil3!AF21*F15,IF(AF5=2,Feuil3!AF21*R15,IF(AF5=3,Feuil3!AF21*AC15,IF(AF5&gt;3,Feuil3!AF21*AC15)))))</f>
        <v>0</v>
      </c>
      <c r="AC18" s="132"/>
      <c r="AD18" s="132"/>
      <c r="AE18" s="132"/>
      <c r="AF18" s="132"/>
      <c r="AG18" s="133"/>
    </row>
    <row r="19" spans="2:33" ht="20.5" customHeight="1">
      <c r="B19" s="125" t="s">
        <v>425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7"/>
      <c r="M19" s="128">
        <f>IF(AF5="",1,AF5)</f>
        <v>1</v>
      </c>
      <c r="N19" s="129"/>
      <c r="O19" s="129"/>
      <c r="P19" s="129"/>
      <c r="Q19" s="129"/>
      <c r="R19" s="130"/>
      <c r="S19" s="131">
        <f>IF(AF5="",J15,IF(AF5=1,J15,IF(AF5=2,U15,IF(AF5&gt;2,AF15))))</f>
        <v>4.8</v>
      </c>
      <c r="T19" s="132"/>
      <c r="U19" s="132"/>
      <c r="V19" s="132"/>
      <c r="W19" s="132"/>
      <c r="X19" s="132"/>
      <c r="Y19" s="132"/>
      <c r="Z19" s="132"/>
      <c r="AA19" s="133"/>
      <c r="AB19" s="131">
        <f>IF(AF5="",Feuil3!AF23*J15,IF(AF5=1,Feuil3!AF23*J15,IF(AF5=2,Feuil3!AF23*U15,IF(AF5=3,Feuil3!AF23*AF15,IF(AF5&gt;3,Feuil3!AF23*AF15)))))</f>
        <v>0</v>
      </c>
      <c r="AC19" s="132"/>
      <c r="AD19" s="132"/>
      <c r="AE19" s="132"/>
      <c r="AF19" s="132"/>
      <c r="AG19" s="133"/>
    </row>
    <row r="20" spans="2:33" ht="20.5" customHeight="1">
      <c r="B20" s="125" t="s">
        <v>426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7"/>
      <c r="M20" s="128">
        <f>IF(AF5="",1,AF5)</f>
        <v>1</v>
      </c>
      <c r="N20" s="129"/>
      <c r="O20" s="129"/>
      <c r="P20" s="129"/>
      <c r="Q20" s="129"/>
      <c r="R20" s="130"/>
      <c r="S20" s="131">
        <f>IF(AF5="",H16,IF(AF5=1,H16,IF(AF5=2,T16,IF(AF5&gt;2,AE16))))</f>
        <v>6.3</v>
      </c>
      <c r="T20" s="132"/>
      <c r="U20" s="132"/>
      <c r="V20" s="132"/>
      <c r="W20" s="132"/>
      <c r="X20" s="132"/>
      <c r="Y20" s="132"/>
      <c r="Z20" s="132"/>
      <c r="AA20" s="133"/>
      <c r="AB20" s="131">
        <f>IF(AF5="",Feuil3!AF25*H16,IF(AF5=1,Feuil3!AF25*H16,IF(AF5=2,Feuil3!AF25*T16,IF(AF5=3,Feuil3!AF25*AE16,IF(AF5&gt;3,Feuil3!AF25*AE16)))))</f>
        <v>0</v>
      </c>
      <c r="AC20" s="132"/>
      <c r="AD20" s="132"/>
      <c r="AE20" s="132"/>
      <c r="AF20" s="132"/>
      <c r="AG20" s="133"/>
    </row>
    <row r="21" spans="2:33" ht="20.25" customHeight="1">
      <c r="B21" s="134" t="s">
        <v>427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6"/>
      <c r="M21" s="169" t="s">
        <v>401</v>
      </c>
      <c r="N21" s="170"/>
      <c r="O21" s="170"/>
      <c r="P21" s="170"/>
      <c r="Q21" s="170"/>
      <c r="R21" s="171"/>
      <c r="S21" s="174"/>
      <c r="T21" s="175"/>
      <c r="U21" s="175"/>
      <c r="V21" s="175"/>
      <c r="W21" s="175"/>
      <c r="X21" s="175"/>
      <c r="Y21" s="175"/>
      <c r="Z21" s="175"/>
      <c r="AA21" s="176"/>
      <c r="AB21" s="177" t="str">
        <f>IF(S21="","",S21)</f>
        <v/>
      </c>
      <c r="AC21" s="178"/>
      <c r="AD21" s="178"/>
      <c r="AE21" s="178"/>
      <c r="AF21" s="178"/>
      <c r="AG21" s="179"/>
    </row>
    <row r="22" spans="2:33" ht="20.5" customHeight="1" thickBot="1">
      <c r="B22" s="153" t="s">
        <v>428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5"/>
      <c r="M22" s="172"/>
      <c r="N22" s="67"/>
      <c r="O22" s="67"/>
      <c r="P22" s="67"/>
      <c r="Q22" s="67"/>
      <c r="R22" s="173"/>
      <c r="S22" s="163"/>
      <c r="T22" s="164"/>
      <c r="U22" s="164"/>
      <c r="V22" s="164"/>
      <c r="W22" s="164"/>
      <c r="X22" s="164"/>
      <c r="Y22" s="164"/>
      <c r="Z22" s="164"/>
      <c r="AA22" s="165"/>
      <c r="AB22" s="166" t="str">
        <f>IF(S22&lt;0,"Saisir une valeur positive !",IF(S22="","",S22-(2*S22)))</f>
        <v/>
      </c>
      <c r="AC22" s="167"/>
      <c r="AD22" s="167"/>
      <c r="AE22" s="167"/>
      <c r="AF22" s="167"/>
      <c r="AG22" s="168"/>
    </row>
    <row r="23" spans="2:33" ht="27" customHeight="1" thickTop="1" thickBot="1">
      <c r="B23" s="53" t="s">
        <v>402</v>
      </c>
      <c r="C23" s="146" t="s">
        <v>410</v>
      </c>
      <c r="D23" s="146"/>
      <c r="E23" s="146"/>
      <c r="F23" s="146"/>
      <c r="G23" s="146"/>
      <c r="H23" s="146"/>
      <c r="I23" s="156" t="s">
        <v>3</v>
      </c>
      <c r="J23" s="156"/>
      <c r="K23" s="156"/>
      <c r="L23" s="147" t="s">
        <v>411</v>
      </c>
      <c r="M23" s="148"/>
      <c r="N23" s="148"/>
      <c r="O23" s="148"/>
      <c r="P23" s="148"/>
      <c r="Q23" s="148"/>
      <c r="R23" s="148"/>
      <c r="S23" s="157" t="s">
        <v>422</v>
      </c>
      <c r="T23" s="158"/>
      <c r="U23" s="158"/>
      <c r="V23" s="158"/>
      <c r="W23" s="158"/>
      <c r="X23" s="158"/>
      <c r="Y23" s="159"/>
      <c r="Z23" s="160">
        <f>IF(AB22="Saisir une valeur positive !","Corriger la déduction",SUM(AB18:AB22))</f>
        <v>0</v>
      </c>
      <c r="AA23" s="161"/>
      <c r="AB23" s="161"/>
      <c r="AC23" s="161"/>
      <c r="AD23" s="161"/>
      <c r="AE23" s="161"/>
      <c r="AF23" s="161"/>
      <c r="AG23" s="162"/>
    </row>
    <row r="24" spans="2:33" ht="18" customHeight="1" thickTop="1" thickBot="1">
      <c r="B24" s="39"/>
      <c r="C24" s="39"/>
      <c r="D24" s="39"/>
      <c r="E24" s="39"/>
      <c r="F24" s="39"/>
      <c r="G24" s="39"/>
      <c r="H24" s="39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56"/>
      <c r="T24" s="56"/>
      <c r="U24" s="56"/>
      <c r="V24" s="56"/>
      <c r="W24" s="56"/>
      <c r="X24" s="150"/>
      <c r="Y24" s="150"/>
      <c r="Z24" s="150"/>
      <c r="AA24" s="150"/>
      <c r="AB24" s="56"/>
      <c r="AC24" s="56"/>
      <c r="AD24" s="56"/>
      <c r="AE24" s="56"/>
      <c r="AF24" s="56"/>
      <c r="AG24" s="56"/>
    </row>
    <row r="25" spans="2:33" ht="18.75" customHeight="1" thickTop="1">
      <c r="B25" s="149" t="s">
        <v>4</v>
      </c>
      <c r="C25" s="149"/>
      <c r="D25" s="149"/>
      <c r="E25" s="149"/>
      <c r="F25" s="149"/>
      <c r="G25" s="149"/>
      <c r="H25" s="149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151" t="s">
        <v>386</v>
      </c>
      <c r="V25" s="152"/>
      <c r="W25" s="152"/>
      <c r="X25" s="152"/>
      <c r="Y25" s="32"/>
      <c r="Z25" s="137"/>
      <c r="AA25" s="138"/>
      <c r="AB25" s="138"/>
      <c r="AC25" s="138"/>
      <c r="AD25" s="138"/>
      <c r="AE25" s="138"/>
      <c r="AF25" s="138"/>
      <c r="AG25" s="139"/>
    </row>
    <row r="26" spans="2:33" ht="17.25" customHeight="1">
      <c r="B26" s="32" t="s">
        <v>5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48"/>
      <c r="V26" s="48"/>
      <c r="W26" s="48"/>
      <c r="X26" s="48"/>
      <c r="Y26" s="32"/>
      <c r="Z26" s="140"/>
      <c r="AA26" s="141"/>
      <c r="AB26" s="141"/>
      <c r="AC26" s="141"/>
      <c r="AD26" s="141"/>
      <c r="AE26" s="141"/>
      <c r="AF26" s="141"/>
      <c r="AG26" s="142"/>
    </row>
    <row r="27" spans="2:33">
      <c r="B27" s="32" t="s">
        <v>6</v>
      </c>
      <c r="C27" s="32"/>
      <c r="D27" s="32"/>
      <c r="E27" s="32"/>
      <c r="F27" s="32"/>
      <c r="G27" s="32"/>
      <c r="H27" s="32"/>
      <c r="U27" s="51" t="s">
        <v>415</v>
      </c>
      <c r="V27" s="49"/>
      <c r="W27" s="50"/>
      <c r="X27" s="50"/>
      <c r="Z27" s="140"/>
      <c r="AA27" s="141"/>
      <c r="AB27" s="141"/>
      <c r="AC27" s="141"/>
      <c r="AD27" s="141"/>
      <c r="AE27" s="141"/>
      <c r="AF27" s="141"/>
      <c r="AG27" s="142"/>
    </row>
    <row r="28" spans="2:33">
      <c r="Z28" s="140"/>
      <c r="AA28" s="141"/>
      <c r="AB28" s="141"/>
      <c r="AC28" s="141"/>
      <c r="AD28" s="141"/>
      <c r="AE28" s="141"/>
      <c r="AF28" s="141"/>
      <c r="AG28" s="142"/>
    </row>
    <row r="29" spans="2:33" ht="13.5" thickBot="1">
      <c r="Z29" s="143"/>
      <c r="AA29" s="144"/>
      <c r="AB29" s="144"/>
      <c r="AC29" s="144"/>
      <c r="AD29" s="144"/>
      <c r="AE29" s="144"/>
      <c r="AF29" s="144"/>
      <c r="AG29" s="145"/>
    </row>
    <row r="30" spans="2:33" ht="13.5" thickTop="1"/>
    <row r="32" spans="2:33">
      <c r="P32" s="52"/>
    </row>
  </sheetData>
  <sheetProtection password="E4D2" sheet="1" objects="1" scenarios="1"/>
  <mergeCells count="55">
    <mergeCell ref="B22:L22"/>
    <mergeCell ref="I23:K23"/>
    <mergeCell ref="S23:Y23"/>
    <mergeCell ref="Z23:AG23"/>
    <mergeCell ref="S22:AA22"/>
    <mergeCell ref="AB22:AG22"/>
    <mergeCell ref="M21:R22"/>
    <mergeCell ref="S21:AA21"/>
    <mergeCell ref="AB21:AG21"/>
    <mergeCell ref="Z25:AG29"/>
    <mergeCell ref="C23:H23"/>
    <mergeCell ref="L23:R23"/>
    <mergeCell ref="B25:H25"/>
    <mergeCell ref="X24:AA24"/>
    <mergeCell ref="U25:X25"/>
    <mergeCell ref="B20:L20"/>
    <mergeCell ref="M20:R20"/>
    <mergeCell ref="S20:AA20"/>
    <mergeCell ref="AB20:AG20"/>
    <mergeCell ref="B21:L21"/>
    <mergeCell ref="B18:L18"/>
    <mergeCell ref="M18:R18"/>
    <mergeCell ref="S18:AA18"/>
    <mergeCell ref="AB18:AG18"/>
    <mergeCell ref="B19:L19"/>
    <mergeCell ref="M19:R19"/>
    <mergeCell ref="S19:AA19"/>
    <mergeCell ref="AB19:AG19"/>
    <mergeCell ref="B14:AG14"/>
    <mergeCell ref="B17:L17"/>
    <mergeCell ref="M17:R17"/>
    <mergeCell ref="AB17:AG17"/>
    <mergeCell ref="S17:AA17"/>
    <mergeCell ref="B15:C16"/>
    <mergeCell ref="M15:O16"/>
    <mergeCell ref="W15:Z16"/>
    <mergeCell ref="E16:G16"/>
    <mergeCell ref="Q16:S16"/>
    <mergeCell ref="AB16:AD16"/>
    <mergeCell ref="C2:H2"/>
    <mergeCell ref="B4:AG4"/>
    <mergeCell ref="L2:AG2"/>
    <mergeCell ref="B3:K3"/>
    <mergeCell ref="N3:AE3"/>
    <mergeCell ref="L3:M3"/>
    <mergeCell ref="AF3:AG3"/>
    <mergeCell ref="B8:AG8"/>
    <mergeCell ref="B5:AE5"/>
    <mergeCell ref="B6:AE6"/>
    <mergeCell ref="AF5:AG6"/>
    <mergeCell ref="C7:I7"/>
    <mergeCell ref="M7:W7"/>
    <mergeCell ref="AC7:AG7"/>
    <mergeCell ref="J7:L7"/>
    <mergeCell ref="X7:AB7"/>
  </mergeCells>
  <conditionalFormatting sqref="J11">
    <cfRule type="expression" dxfId="40" priority="87">
      <formula>LEFT(J10,1)="s"</formula>
    </cfRule>
    <cfRule type="expression" dxfId="39" priority="88">
      <formula>LEFT(J10,1)="d"</formula>
    </cfRule>
  </conditionalFormatting>
  <conditionalFormatting sqref="C12">
    <cfRule type="expression" dxfId="38" priority="85">
      <formula>LEFT(C10,1)="s"</formula>
    </cfRule>
    <cfRule type="expression" dxfId="37" priority="86">
      <formula>LEFT(C10,1)="d"</formula>
    </cfRule>
  </conditionalFormatting>
  <conditionalFormatting sqref="D12:AG12">
    <cfRule type="expression" dxfId="36" priority="81">
      <formula>LEFT(D10,1)="s"</formula>
    </cfRule>
    <cfRule type="expression" dxfId="35" priority="82">
      <formula>LEFT(D10,1)="d"</formula>
    </cfRule>
  </conditionalFormatting>
  <conditionalFormatting sqref="D12:AG12">
    <cfRule type="expression" dxfId="34" priority="65">
      <formula>LEFT(D10,1)="s"</formula>
    </cfRule>
    <cfRule type="expression" dxfId="33" priority="66">
      <formula>LEFT(D10,1)="d"</formula>
    </cfRule>
  </conditionalFormatting>
  <conditionalFormatting sqref="I13">
    <cfRule type="expression" dxfId="32" priority="52">
      <formula>LEFT(I10,1)="s"</formula>
    </cfRule>
    <cfRule type="expression" dxfId="31" priority="53">
      <formula>LEFT(I10,1)="d"</formula>
    </cfRule>
  </conditionalFormatting>
  <conditionalFormatting sqref="C11:I11">
    <cfRule type="expression" dxfId="30" priority="49">
      <formula>LEFT(C10,1)="s"</formula>
    </cfRule>
    <cfRule type="expression" dxfId="29" priority="50">
      <formula>LEFT(C10,1)="d"</formula>
    </cfRule>
  </conditionalFormatting>
  <conditionalFormatting sqref="K11:AG11">
    <cfRule type="expression" dxfId="28" priority="46">
      <formula>LEFT(K10,1)="s"</formula>
    </cfRule>
    <cfRule type="expression" dxfId="27" priority="47">
      <formula>LEFT(K10,1)="d"</formula>
    </cfRule>
  </conditionalFormatting>
  <conditionalFormatting sqref="C13:G13">
    <cfRule type="expression" dxfId="26" priority="43">
      <formula>LEFT(C10,1)="s"</formula>
    </cfRule>
    <cfRule type="expression" dxfId="25" priority="44">
      <formula>LEFT(C10,1)="d"</formula>
    </cfRule>
  </conditionalFormatting>
  <conditionalFormatting sqref="J13:AG13">
    <cfRule type="expression" dxfId="24" priority="40">
      <formula>LEFT(J10,1)="s"</formula>
    </cfRule>
    <cfRule type="expression" dxfId="23" priority="41">
      <formula>LEFT(J10,1)="d"</formula>
    </cfRule>
  </conditionalFormatting>
  <conditionalFormatting sqref="H13">
    <cfRule type="expression" dxfId="22" priority="33">
      <formula>LEFT(H10,1)="s"</formula>
    </cfRule>
    <cfRule type="expression" dxfId="21" priority="34">
      <formula>LEFT(H10,1)="d"</formula>
    </cfRule>
  </conditionalFormatting>
  <conditionalFormatting sqref="AE10">
    <cfRule type="expression" dxfId="20" priority="31">
      <formula>RIGHT(AE10,1)="0"</formula>
    </cfRule>
  </conditionalFormatting>
  <conditionalFormatting sqref="AF10">
    <cfRule type="expression" dxfId="19" priority="30">
      <formula>RIGHT(AF10,1)="0"</formula>
    </cfRule>
  </conditionalFormatting>
  <conditionalFormatting sqref="AG10">
    <cfRule type="expression" dxfId="18" priority="29">
      <formula>RIGHT(AG10,1)="0"</formula>
    </cfRule>
  </conditionalFormatting>
  <conditionalFormatting sqref="C10:AG10">
    <cfRule type="expression" dxfId="17" priority="24">
      <formula>ISNA(C10)</formula>
    </cfRule>
  </conditionalFormatting>
  <conditionalFormatting sqref="N3:AE3">
    <cfRule type="expression" dxfId="16" priority="25">
      <formula>ISNA(C10)</formula>
    </cfRule>
  </conditionalFormatting>
  <conditionalFormatting sqref="B15:L16">
    <cfRule type="expression" dxfId="15" priority="13">
      <formula>$AF$5=1</formula>
    </cfRule>
  </conditionalFormatting>
  <conditionalFormatting sqref="M15:V16">
    <cfRule type="expression" dxfId="14" priority="12">
      <formula>$AF$5=2</formula>
    </cfRule>
  </conditionalFormatting>
  <conditionalFormatting sqref="W15:AG16">
    <cfRule type="expression" dxfId="13" priority="11">
      <formula>$AF$5&gt;2</formula>
    </cfRule>
  </conditionalFormatting>
  <conditionalFormatting sqref="Z23:AG23">
    <cfRule type="expression" dxfId="12" priority="2">
      <formula>Z23="Corriger la déduction"</formula>
    </cfRule>
  </conditionalFormatting>
  <conditionalFormatting sqref="AJ24">
    <cfRule type="expression" dxfId="11" priority="3">
      <formula>"AJ24=""Corriger la déduction"""</formula>
    </cfRule>
  </conditionalFormatting>
  <dataValidations count="1">
    <dataValidation type="decimal" allowBlank="1" showInputMessage="1" showErrorMessage="1" error="Veuillez saisir un nombre !" sqref="M18:R20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ase à cocher 1220 gidel">
              <controlPr defaultSize="0" print="0" autoFill="0" autoLine="0" autoPict="0">
                <anchor moveWithCells="1" sizeWithCells="1">
                  <from>
                    <xdr:col>2</xdr:col>
                    <xdr:colOff>95250</xdr:colOff>
                    <xdr:row>10</xdr:row>
                    <xdr:rowOff>19050</xdr:rowOff>
                  </from>
                  <to>
                    <xdr:col>2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print="0" autoFill="0" autoLine="0" autoPict="0">
                <anchor moveWithCells="1" sizeWithCells="1">
                  <from>
                    <xdr:col>3</xdr:col>
                    <xdr:colOff>95250</xdr:colOff>
                    <xdr:row>10</xdr:row>
                    <xdr:rowOff>19050</xdr:rowOff>
                  </from>
                  <to>
                    <xdr:col>3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print="0" autoFill="0" autoLine="0" autoPict="0">
                <anchor moveWithCells="1" sizeWithCells="1">
                  <from>
                    <xdr:col>4</xdr:col>
                    <xdr:colOff>95250</xdr:colOff>
                    <xdr:row>10</xdr:row>
                    <xdr:rowOff>19050</xdr:rowOff>
                  </from>
                  <to>
                    <xdr:col>4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print="0" autoFill="0" autoLine="0" autoPict="0">
                <anchor moveWithCells="1" sizeWithCells="1">
                  <from>
                    <xdr:col>5</xdr:col>
                    <xdr:colOff>95250</xdr:colOff>
                    <xdr:row>10</xdr:row>
                    <xdr:rowOff>19050</xdr:rowOff>
                  </from>
                  <to>
                    <xdr:col>5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print="0" autoFill="0" autoLine="0" autoPict="0">
                <anchor moveWithCells="1" sizeWithCells="1">
                  <from>
                    <xdr:col>6</xdr:col>
                    <xdr:colOff>95250</xdr:colOff>
                    <xdr:row>10</xdr:row>
                    <xdr:rowOff>19050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print="0" autoFill="0" autoLine="0" autoPict="0">
                <anchor moveWithCells="1" sizeWithCells="1">
                  <from>
                    <xdr:col>7</xdr:col>
                    <xdr:colOff>95250</xdr:colOff>
                    <xdr:row>10</xdr:row>
                    <xdr:rowOff>19050</xdr:rowOff>
                  </from>
                  <to>
                    <xdr:col>7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print="0" autoFill="0" autoLine="0" autoPict="0">
                <anchor moveWithCells="1" sizeWithCells="1">
                  <from>
                    <xdr:col>8</xdr:col>
                    <xdr:colOff>95250</xdr:colOff>
                    <xdr:row>10</xdr:row>
                    <xdr:rowOff>19050</xdr:rowOff>
                  </from>
                  <to>
                    <xdr:col>8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print="0" autoFill="0" autoLine="0" autoPict="0">
                <anchor moveWithCells="1" sizeWithCells="1">
                  <from>
                    <xdr:col>9</xdr:col>
                    <xdr:colOff>95250</xdr:colOff>
                    <xdr:row>10</xdr:row>
                    <xdr:rowOff>19050</xdr:rowOff>
                  </from>
                  <to>
                    <xdr:col>9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print="0" autoFill="0" autoLine="0" autoPict="0">
                <anchor moveWithCells="1" sizeWithCells="1">
                  <from>
                    <xdr:col>10</xdr:col>
                    <xdr:colOff>95250</xdr:colOff>
                    <xdr:row>10</xdr:row>
                    <xdr:rowOff>19050</xdr:rowOff>
                  </from>
                  <to>
                    <xdr:col>10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print="0" autoFill="0" autoLine="0" autoPict="0">
                <anchor moveWithCells="1" sizeWithCells="1">
                  <from>
                    <xdr:col>11</xdr:col>
                    <xdr:colOff>95250</xdr:colOff>
                    <xdr:row>10</xdr:row>
                    <xdr:rowOff>19050</xdr:rowOff>
                  </from>
                  <to>
                    <xdr:col>11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print="0" autoFill="0" autoLine="0" autoPict="0">
                <anchor moveWithCells="1" sizeWithCells="1">
                  <from>
                    <xdr:col>12</xdr:col>
                    <xdr:colOff>95250</xdr:colOff>
                    <xdr:row>10</xdr:row>
                    <xdr:rowOff>19050</xdr:rowOff>
                  </from>
                  <to>
                    <xdr:col>12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print="0" autoFill="0" autoLine="0" autoPict="0">
                <anchor moveWithCells="1" sizeWithCells="1">
                  <from>
                    <xdr:col>13</xdr:col>
                    <xdr:colOff>95250</xdr:colOff>
                    <xdr:row>10</xdr:row>
                    <xdr:rowOff>19050</xdr:rowOff>
                  </from>
                  <to>
                    <xdr:col>13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print="0" autoFill="0" autoLine="0" autoPict="0">
                <anchor moveWithCells="1" sizeWithCells="1">
                  <from>
                    <xdr:col>14</xdr:col>
                    <xdr:colOff>95250</xdr:colOff>
                    <xdr:row>10</xdr:row>
                    <xdr:rowOff>19050</xdr:rowOff>
                  </from>
                  <to>
                    <xdr:col>14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print="0" autoFill="0" autoLine="0" autoPict="0">
                <anchor moveWithCells="1" sizeWithCells="1">
                  <from>
                    <xdr:col>15</xdr:col>
                    <xdr:colOff>95250</xdr:colOff>
                    <xdr:row>10</xdr:row>
                    <xdr:rowOff>19050</xdr:rowOff>
                  </from>
                  <to>
                    <xdr:col>15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print="0" autoFill="0" autoLine="0" autoPict="0">
                <anchor moveWithCells="1" sizeWithCells="1">
                  <from>
                    <xdr:col>16</xdr:col>
                    <xdr:colOff>95250</xdr:colOff>
                    <xdr:row>10</xdr:row>
                    <xdr:rowOff>19050</xdr:rowOff>
                  </from>
                  <to>
                    <xdr:col>16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print="0" autoFill="0" autoLine="0" autoPict="0">
                <anchor moveWithCells="1" sizeWithCells="1">
                  <from>
                    <xdr:col>17</xdr:col>
                    <xdr:colOff>95250</xdr:colOff>
                    <xdr:row>10</xdr:row>
                    <xdr:rowOff>19050</xdr:rowOff>
                  </from>
                  <to>
                    <xdr:col>17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print="0" autoFill="0" autoLine="0" autoPict="0">
                <anchor moveWithCells="1" sizeWithCells="1">
                  <from>
                    <xdr:col>18</xdr:col>
                    <xdr:colOff>95250</xdr:colOff>
                    <xdr:row>10</xdr:row>
                    <xdr:rowOff>19050</xdr:rowOff>
                  </from>
                  <to>
                    <xdr:col>18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print="0" autoFill="0" autoLine="0" autoPict="0">
                <anchor moveWithCells="1" sizeWithCells="1">
                  <from>
                    <xdr:col>19</xdr:col>
                    <xdr:colOff>95250</xdr:colOff>
                    <xdr:row>10</xdr:row>
                    <xdr:rowOff>19050</xdr:rowOff>
                  </from>
                  <to>
                    <xdr:col>19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print="0" autoFill="0" autoLine="0" autoPict="0">
                <anchor moveWithCells="1" sizeWithCells="1">
                  <from>
                    <xdr:col>20</xdr:col>
                    <xdr:colOff>95250</xdr:colOff>
                    <xdr:row>10</xdr:row>
                    <xdr:rowOff>19050</xdr:rowOff>
                  </from>
                  <to>
                    <xdr:col>20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print="0" autoFill="0" autoLine="0" autoPict="0">
                <anchor moveWithCells="1" sizeWithCells="1">
                  <from>
                    <xdr:col>21</xdr:col>
                    <xdr:colOff>95250</xdr:colOff>
                    <xdr:row>10</xdr:row>
                    <xdr:rowOff>19050</xdr:rowOff>
                  </from>
                  <to>
                    <xdr:col>21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print="0" autoFill="0" autoLine="0" autoPict="0">
                <anchor moveWithCells="1" sizeWithCells="1">
                  <from>
                    <xdr:col>22</xdr:col>
                    <xdr:colOff>95250</xdr:colOff>
                    <xdr:row>10</xdr:row>
                    <xdr:rowOff>19050</xdr:rowOff>
                  </from>
                  <to>
                    <xdr:col>22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print="0" autoFill="0" autoLine="0" autoPict="0">
                <anchor moveWithCells="1" sizeWithCells="1">
                  <from>
                    <xdr:col>23</xdr:col>
                    <xdr:colOff>95250</xdr:colOff>
                    <xdr:row>10</xdr:row>
                    <xdr:rowOff>19050</xdr:rowOff>
                  </from>
                  <to>
                    <xdr:col>23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print="0" autoFill="0" autoLine="0" autoPict="0">
                <anchor moveWithCells="1" sizeWithCells="1">
                  <from>
                    <xdr:col>24</xdr:col>
                    <xdr:colOff>95250</xdr:colOff>
                    <xdr:row>10</xdr:row>
                    <xdr:rowOff>19050</xdr:rowOff>
                  </from>
                  <to>
                    <xdr:col>24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print="0" autoFill="0" autoLine="0" autoPict="0">
                <anchor moveWithCells="1" sizeWithCells="1">
                  <from>
                    <xdr:col>25</xdr:col>
                    <xdr:colOff>95250</xdr:colOff>
                    <xdr:row>10</xdr:row>
                    <xdr:rowOff>19050</xdr:rowOff>
                  </from>
                  <to>
                    <xdr:col>25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print="0" autoFill="0" autoLine="0" autoPict="0">
                <anchor moveWithCells="1" sizeWithCells="1">
                  <from>
                    <xdr:col>26</xdr:col>
                    <xdr:colOff>95250</xdr:colOff>
                    <xdr:row>10</xdr:row>
                    <xdr:rowOff>19050</xdr:rowOff>
                  </from>
                  <to>
                    <xdr:col>26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print="0" autoFill="0" autoLine="0" autoPict="0">
                <anchor moveWithCells="1" sizeWithCells="1">
                  <from>
                    <xdr:col>27</xdr:col>
                    <xdr:colOff>95250</xdr:colOff>
                    <xdr:row>10</xdr:row>
                    <xdr:rowOff>19050</xdr:rowOff>
                  </from>
                  <to>
                    <xdr:col>27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print="0" autoFill="0" autoLine="0" autoPict="0">
                <anchor moveWithCells="1" sizeWithCells="1">
                  <from>
                    <xdr:col>28</xdr:col>
                    <xdr:colOff>95250</xdr:colOff>
                    <xdr:row>10</xdr:row>
                    <xdr:rowOff>19050</xdr:rowOff>
                  </from>
                  <to>
                    <xdr:col>28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print="0" autoFill="0" autoLine="0" autoPict="0">
                <anchor moveWithCells="1" sizeWithCells="1">
                  <from>
                    <xdr:col>29</xdr:col>
                    <xdr:colOff>95250</xdr:colOff>
                    <xdr:row>10</xdr:row>
                    <xdr:rowOff>19050</xdr:rowOff>
                  </from>
                  <to>
                    <xdr:col>29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print="0" autoFill="0" autoLine="0" autoPict="0">
                <anchor moveWithCells="1" sizeWithCells="1">
                  <from>
                    <xdr:col>30</xdr:col>
                    <xdr:colOff>95250</xdr:colOff>
                    <xdr:row>10</xdr:row>
                    <xdr:rowOff>19050</xdr:rowOff>
                  </from>
                  <to>
                    <xdr:col>30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print="0" autoFill="0" autoLine="0" autoPict="0">
                <anchor moveWithCells="1" sizeWithCells="1">
                  <from>
                    <xdr:col>31</xdr:col>
                    <xdr:colOff>95250</xdr:colOff>
                    <xdr:row>10</xdr:row>
                    <xdr:rowOff>19050</xdr:rowOff>
                  </from>
                  <to>
                    <xdr:col>31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print="0" autoFill="0" autoLine="0" autoPict="0">
                <anchor moveWithCells="1" sizeWithCells="1">
                  <from>
                    <xdr:col>32</xdr:col>
                    <xdr:colOff>95250</xdr:colOff>
                    <xdr:row>10</xdr:row>
                    <xdr:rowOff>19050</xdr:rowOff>
                  </from>
                  <to>
                    <xdr:col>32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print="0" autoFill="0" autoLine="0" autoPict="0">
                <anchor moveWithCells="1" sizeWithCells="1">
                  <from>
                    <xdr:col>2</xdr:col>
                    <xdr:colOff>95250</xdr:colOff>
                    <xdr:row>11</xdr:row>
                    <xdr:rowOff>19050</xdr:rowOff>
                  </from>
                  <to>
                    <xdr:col>2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print="0" autoFill="0" autoLine="0" autoPict="0">
                <anchor moveWithCells="1" sizeWithCells="1">
                  <from>
                    <xdr:col>3</xdr:col>
                    <xdr:colOff>95250</xdr:colOff>
                    <xdr:row>11</xdr:row>
                    <xdr:rowOff>19050</xdr:rowOff>
                  </from>
                  <to>
                    <xdr:col>3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47">
              <controlPr defaultSize="0" print="0" autoFill="0" autoLine="0" autoPict="0">
                <anchor moveWithCells="1" sizeWithCells="1">
                  <from>
                    <xdr:col>4</xdr:col>
                    <xdr:colOff>95250</xdr:colOff>
                    <xdr:row>11</xdr:row>
                    <xdr:rowOff>19050</xdr:rowOff>
                  </from>
                  <to>
                    <xdr:col>4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48">
              <controlPr defaultSize="0" print="0" autoFill="0" autoLine="0" autoPict="0">
                <anchor moveWithCells="1" sizeWithCells="1">
                  <from>
                    <xdr:col>5</xdr:col>
                    <xdr:colOff>95250</xdr:colOff>
                    <xdr:row>11</xdr:row>
                    <xdr:rowOff>19050</xdr:rowOff>
                  </from>
                  <to>
                    <xdr:col>5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49">
              <controlPr defaultSize="0" print="0" autoFill="0" autoLine="0" autoPict="0">
                <anchor moveWithCells="1" sizeWithCells="1">
                  <from>
                    <xdr:col>6</xdr:col>
                    <xdr:colOff>95250</xdr:colOff>
                    <xdr:row>11</xdr:row>
                    <xdr:rowOff>19050</xdr:rowOff>
                  </from>
                  <to>
                    <xdr:col>6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50">
              <controlPr defaultSize="0" print="0" autoFill="0" autoLine="0" autoPict="0">
                <anchor moveWithCells="1" sizeWithCells="1">
                  <from>
                    <xdr:col>7</xdr:col>
                    <xdr:colOff>95250</xdr:colOff>
                    <xdr:row>11</xdr:row>
                    <xdr:rowOff>19050</xdr:rowOff>
                  </from>
                  <to>
                    <xdr:col>7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51">
              <controlPr defaultSize="0" print="0" autoFill="0" autoLine="0" autoPict="0">
                <anchor moveWithCells="1" sizeWithCells="1">
                  <from>
                    <xdr:col>8</xdr:col>
                    <xdr:colOff>95250</xdr:colOff>
                    <xdr:row>11</xdr:row>
                    <xdr:rowOff>19050</xdr:rowOff>
                  </from>
                  <to>
                    <xdr:col>8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print="0" autoFill="0" autoLine="0" autoPict="0">
                <anchor moveWithCells="1" sizeWithCells="1">
                  <from>
                    <xdr:col>9</xdr:col>
                    <xdr:colOff>95250</xdr:colOff>
                    <xdr:row>11</xdr:row>
                    <xdr:rowOff>19050</xdr:rowOff>
                  </from>
                  <to>
                    <xdr:col>9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print="0" autoFill="0" autoLine="0" autoPict="0">
                <anchor moveWithCells="1" sizeWithCells="1">
                  <from>
                    <xdr:col>10</xdr:col>
                    <xdr:colOff>95250</xdr:colOff>
                    <xdr:row>11</xdr:row>
                    <xdr:rowOff>19050</xdr:rowOff>
                  </from>
                  <to>
                    <xdr:col>10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print="0" autoFill="0" autoLine="0" autoPict="0">
                <anchor moveWithCells="1" sizeWithCells="1">
                  <from>
                    <xdr:col>11</xdr:col>
                    <xdr:colOff>95250</xdr:colOff>
                    <xdr:row>11</xdr:row>
                    <xdr:rowOff>19050</xdr:rowOff>
                  </from>
                  <to>
                    <xdr:col>11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print="0" autoFill="0" autoLine="0" autoPict="0">
                <anchor moveWithCells="1" sizeWithCells="1">
                  <from>
                    <xdr:col>12</xdr:col>
                    <xdr:colOff>95250</xdr:colOff>
                    <xdr:row>11</xdr:row>
                    <xdr:rowOff>19050</xdr:rowOff>
                  </from>
                  <to>
                    <xdr:col>12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print="0" autoFill="0" autoLine="0" autoPict="0">
                <anchor moveWithCells="1" sizeWithCells="1">
                  <from>
                    <xdr:col>13</xdr:col>
                    <xdr:colOff>95250</xdr:colOff>
                    <xdr:row>11</xdr:row>
                    <xdr:rowOff>19050</xdr:rowOff>
                  </from>
                  <to>
                    <xdr:col>13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7" name="Check Box 57">
              <controlPr defaultSize="0" print="0" autoFill="0" autoLine="0" autoPict="0">
                <anchor moveWithCells="1" sizeWithCells="1">
                  <from>
                    <xdr:col>14</xdr:col>
                    <xdr:colOff>95250</xdr:colOff>
                    <xdr:row>11</xdr:row>
                    <xdr:rowOff>19050</xdr:rowOff>
                  </from>
                  <to>
                    <xdr:col>14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8" name="Check Box 58">
              <controlPr defaultSize="0" print="0" autoFill="0" autoLine="0" autoPict="0">
                <anchor moveWithCells="1" sizeWithCells="1">
                  <from>
                    <xdr:col>15</xdr:col>
                    <xdr:colOff>95250</xdr:colOff>
                    <xdr:row>11</xdr:row>
                    <xdr:rowOff>19050</xdr:rowOff>
                  </from>
                  <to>
                    <xdr:col>15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9" name="Check Box 59">
              <controlPr defaultSize="0" print="0" autoFill="0" autoLine="0" autoPict="0">
                <anchor moveWithCells="1" sizeWithCells="1">
                  <from>
                    <xdr:col>16</xdr:col>
                    <xdr:colOff>95250</xdr:colOff>
                    <xdr:row>11</xdr:row>
                    <xdr:rowOff>19050</xdr:rowOff>
                  </from>
                  <to>
                    <xdr:col>16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0" name="Check Box 60">
              <controlPr defaultSize="0" print="0" autoFill="0" autoLine="0" autoPict="0">
                <anchor moveWithCells="1" sizeWithCells="1">
                  <from>
                    <xdr:col>17</xdr:col>
                    <xdr:colOff>95250</xdr:colOff>
                    <xdr:row>11</xdr:row>
                    <xdr:rowOff>19050</xdr:rowOff>
                  </from>
                  <to>
                    <xdr:col>17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1" name="Check Box 61">
              <controlPr defaultSize="0" print="0" autoFill="0" autoLine="0" autoPict="0">
                <anchor moveWithCells="1" sizeWithCells="1">
                  <from>
                    <xdr:col>18</xdr:col>
                    <xdr:colOff>95250</xdr:colOff>
                    <xdr:row>11</xdr:row>
                    <xdr:rowOff>19050</xdr:rowOff>
                  </from>
                  <to>
                    <xdr:col>18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2" name="Check Box 62">
              <controlPr defaultSize="0" print="0" autoFill="0" autoLine="0" autoPict="0">
                <anchor moveWithCells="1" sizeWithCells="1">
                  <from>
                    <xdr:col>19</xdr:col>
                    <xdr:colOff>95250</xdr:colOff>
                    <xdr:row>11</xdr:row>
                    <xdr:rowOff>19050</xdr:rowOff>
                  </from>
                  <to>
                    <xdr:col>19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3" name="Check Box 63">
              <controlPr defaultSize="0" print="0" autoFill="0" autoLine="0" autoPict="0">
                <anchor moveWithCells="1" sizeWithCells="1">
                  <from>
                    <xdr:col>20</xdr:col>
                    <xdr:colOff>95250</xdr:colOff>
                    <xdr:row>11</xdr:row>
                    <xdr:rowOff>19050</xdr:rowOff>
                  </from>
                  <to>
                    <xdr:col>20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Check Box 64">
              <controlPr defaultSize="0" print="0" autoFill="0" autoLine="0" autoPict="0">
                <anchor moveWithCells="1" sizeWithCells="1">
                  <from>
                    <xdr:col>21</xdr:col>
                    <xdr:colOff>95250</xdr:colOff>
                    <xdr:row>11</xdr:row>
                    <xdr:rowOff>19050</xdr:rowOff>
                  </from>
                  <to>
                    <xdr:col>21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5" name="Check Box 65">
              <controlPr defaultSize="0" print="0" autoFill="0" autoLine="0" autoPict="0">
                <anchor moveWithCells="1" sizeWithCells="1">
                  <from>
                    <xdr:col>22</xdr:col>
                    <xdr:colOff>95250</xdr:colOff>
                    <xdr:row>11</xdr:row>
                    <xdr:rowOff>19050</xdr:rowOff>
                  </from>
                  <to>
                    <xdr:col>22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6" name="Check Box 66">
              <controlPr defaultSize="0" print="0" autoFill="0" autoLine="0" autoPict="0">
                <anchor moveWithCells="1" sizeWithCells="1">
                  <from>
                    <xdr:col>23</xdr:col>
                    <xdr:colOff>95250</xdr:colOff>
                    <xdr:row>11</xdr:row>
                    <xdr:rowOff>19050</xdr:rowOff>
                  </from>
                  <to>
                    <xdr:col>23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7" name="Check Box 67">
              <controlPr defaultSize="0" print="0" autoFill="0" autoLine="0" autoPict="0">
                <anchor moveWithCells="1" sizeWithCells="1">
                  <from>
                    <xdr:col>24</xdr:col>
                    <xdr:colOff>95250</xdr:colOff>
                    <xdr:row>11</xdr:row>
                    <xdr:rowOff>19050</xdr:rowOff>
                  </from>
                  <to>
                    <xdr:col>24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8" name="Check Box 68">
              <controlPr defaultSize="0" print="0" autoFill="0" autoLine="0" autoPict="0">
                <anchor moveWithCells="1" sizeWithCells="1">
                  <from>
                    <xdr:col>25</xdr:col>
                    <xdr:colOff>95250</xdr:colOff>
                    <xdr:row>11</xdr:row>
                    <xdr:rowOff>19050</xdr:rowOff>
                  </from>
                  <to>
                    <xdr:col>25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9" name="Check Box 69">
              <controlPr defaultSize="0" print="0" autoFill="0" autoLine="0" autoPict="0">
                <anchor moveWithCells="1" sizeWithCells="1">
                  <from>
                    <xdr:col>26</xdr:col>
                    <xdr:colOff>95250</xdr:colOff>
                    <xdr:row>11</xdr:row>
                    <xdr:rowOff>19050</xdr:rowOff>
                  </from>
                  <to>
                    <xdr:col>26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Check Box 70">
              <controlPr defaultSize="0" print="0" autoFill="0" autoLine="0" autoPict="0">
                <anchor moveWithCells="1" sizeWithCells="1">
                  <from>
                    <xdr:col>27</xdr:col>
                    <xdr:colOff>95250</xdr:colOff>
                    <xdr:row>11</xdr:row>
                    <xdr:rowOff>19050</xdr:rowOff>
                  </from>
                  <to>
                    <xdr:col>27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Check Box 71">
              <controlPr defaultSize="0" print="0" autoFill="0" autoLine="0" autoPict="0">
                <anchor moveWithCells="1" sizeWithCells="1">
                  <from>
                    <xdr:col>28</xdr:col>
                    <xdr:colOff>95250</xdr:colOff>
                    <xdr:row>11</xdr:row>
                    <xdr:rowOff>19050</xdr:rowOff>
                  </from>
                  <to>
                    <xdr:col>28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Check Box 72">
              <controlPr defaultSize="0" print="0" autoFill="0" autoLine="0" autoPict="0">
                <anchor moveWithCells="1" sizeWithCells="1">
                  <from>
                    <xdr:col>29</xdr:col>
                    <xdr:colOff>95250</xdr:colOff>
                    <xdr:row>11</xdr:row>
                    <xdr:rowOff>19050</xdr:rowOff>
                  </from>
                  <to>
                    <xdr:col>29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Check Box 73">
              <controlPr defaultSize="0" print="0" autoFill="0" autoLine="0" autoPict="0">
                <anchor moveWithCells="1" sizeWithCells="1">
                  <from>
                    <xdr:col>30</xdr:col>
                    <xdr:colOff>95250</xdr:colOff>
                    <xdr:row>11</xdr:row>
                    <xdr:rowOff>19050</xdr:rowOff>
                  </from>
                  <to>
                    <xdr:col>30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Check Box 74">
              <controlPr defaultSize="0" print="0" autoFill="0" autoLine="0" autoPict="0">
                <anchor moveWithCells="1" sizeWithCells="1">
                  <from>
                    <xdr:col>31</xdr:col>
                    <xdr:colOff>95250</xdr:colOff>
                    <xdr:row>11</xdr:row>
                    <xdr:rowOff>19050</xdr:rowOff>
                  </from>
                  <to>
                    <xdr:col>31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5" name="Check Box 75">
              <controlPr defaultSize="0" print="0" autoFill="0" autoLine="0" autoPict="0">
                <anchor moveWithCells="1" sizeWithCells="1">
                  <from>
                    <xdr:col>32</xdr:col>
                    <xdr:colOff>95250</xdr:colOff>
                    <xdr:row>11</xdr:row>
                    <xdr:rowOff>19050</xdr:rowOff>
                  </from>
                  <to>
                    <xdr:col>32</xdr:col>
                    <xdr:colOff>298450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6" name="Check Box 76">
              <controlPr defaultSize="0" print="0" autoFill="0" autoLine="0" autoPict="0">
                <anchor moveWithCells="1" sizeWithCells="1">
                  <from>
                    <xdr:col>2</xdr:col>
                    <xdr:colOff>95250</xdr:colOff>
                    <xdr:row>12</xdr:row>
                    <xdr:rowOff>19050</xdr:rowOff>
                  </from>
                  <to>
                    <xdr:col>2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7" name="Check Box 77">
              <controlPr defaultSize="0" print="0" autoFill="0" autoLine="0" autoPict="0">
                <anchor moveWithCells="1" sizeWithCells="1">
                  <from>
                    <xdr:col>3</xdr:col>
                    <xdr:colOff>95250</xdr:colOff>
                    <xdr:row>12</xdr:row>
                    <xdr:rowOff>19050</xdr:rowOff>
                  </from>
                  <to>
                    <xdr:col>3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8" name="Check Box 78">
              <controlPr defaultSize="0" print="0" autoFill="0" autoLine="0" autoPict="0">
                <anchor moveWithCells="1" sizeWithCells="1">
                  <from>
                    <xdr:col>4</xdr:col>
                    <xdr:colOff>95250</xdr:colOff>
                    <xdr:row>12</xdr:row>
                    <xdr:rowOff>19050</xdr:rowOff>
                  </from>
                  <to>
                    <xdr:col>4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9" name="Check Box 79">
              <controlPr defaultSize="0" print="0" autoFill="0" autoLine="0" autoPict="0">
                <anchor moveWithCells="1" sizeWithCells="1">
                  <from>
                    <xdr:col>5</xdr:col>
                    <xdr:colOff>95250</xdr:colOff>
                    <xdr:row>12</xdr:row>
                    <xdr:rowOff>19050</xdr:rowOff>
                  </from>
                  <to>
                    <xdr:col>5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0" name="Check Box 80">
              <controlPr defaultSize="0" print="0" autoFill="0" autoLine="0" autoPict="0">
                <anchor moveWithCells="1" sizeWithCells="1">
                  <from>
                    <xdr:col>6</xdr:col>
                    <xdr:colOff>95250</xdr:colOff>
                    <xdr:row>12</xdr:row>
                    <xdr:rowOff>19050</xdr:rowOff>
                  </from>
                  <to>
                    <xdr:col>6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1" name="Check Box 81">
              <controlPr defaultSize="0" print="0" autoFill="0" autoLine="0" autoPict="0">
                <anchor moveWithCells="1" sizeWithCells="1">
                  <from>
                    <xdr:col>7</xdr:col>
                    <xdr:colOff>95250</xdr:colOff>
                    <xdr:row>12</xdr:row>
                    <xdr:rowOff>19050</xdr:rowOff>
                  </from>
                  <to>
                    <xdr:col>7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Check Box 82">
              <controlPr defaultSize="0" print="0" autoFill="0" autoLine="0" autoPict="0">
                <anchor moveWithCells="1" sizeWithCells="1">
                  <from>
                    <xdr:col>8</xdr:col>
                    <xdr:colOff>95250</xdr:colOff>
                    <xdr:row>12</xdr:row>
                    <xdr:rowOff>19050</xdr:rowOff>
                  </from>
                  <to>
                    <xdr:col>8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Check Box 83">
              <controlPr defaultSize="0" print="0" autoFill="0" autoLine="0" autoPict="0">
                <anchor moveWithCells="1" sizeWithCells="1">
                  <from>
                    <xdr:col>9</xdr:col>
                    <xdr:colOff>95250</xdr:colOff>
                    <xdr:row>12</xdr:row>
                    <xdr:rowOff>19050</xdr:rowOff>
                  </from>
                  <to>
                    <xdr:col>9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4" name="Check Box 84">
              <controlPr defaultSize="0" print="0" autoFill="0" autoLine="0" autoPict="0">
                <anchor moveWithCells="1" sizeWithCells="1">
                  <from>
                    <xdr:col>10</xdr:col>
                    <xdr:colOff>95250</xdr:colOff>
                    <xdr:row>12</xdr:row>
                    <xdr:rowOff>19050</xdr:rowOff>
                  </from>
                  <to>
                    <xdr:col>10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5" name="Check Box 85">
              <controlPr defaultSize="0" print="0" autoFill="0" autoLine="0" autoPict="0">
                <anchor moveWithCells="1" sizeWithCells="1">
                  <from>
                    <xdr:col>11</xdr:col>
                    <xdr:colOff>95250</xdr:colOff>
                    <xdr:row>12</xdr:row>
                    <xdr:rowOff>19050</xdr:rowOff>
                  </from>
                  <to>
                    <xdr:col>11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6" name="Check Box 86">
              <controlPr defaultSize="0" print="0" autoFill="0" autoLine="0" autoPict="0">
                <anchor moveWithCells="1" sizeWithCells="1">
                  <from>
                    <xdr:col>12</xdr:col>
                    <xdr:colOff>95250</xdr:colOff>
                    <xdr:row>12</xdr:row>
                    <xdr:rowOff>19050</xdr:rowOff>
                  </from>
                  <to>
                    <xdr:col>12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7" name="Check Box 87">
              <controlPr defaultSize="0" print="0" autoFill="0" autoLine="0" autoPict="0">
                <anchor moveWithCells="1" sizeWithCells="1">
                  <from>
                    <xdr:col>13</xdr:col>
                    <xdr:colOff>95250</xdr:colOff>
                    <xdr:row>12</xdr:row>
                    <xdr:rowOff>19050</xdr:rowOff>
                  </from>
                  <to>
                    <xdr:col>13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8" name="Check Box 88">
              <controlPr defaultSize="0" print="0" autoFill="0" autoLine="0" autoPict="0">
                <anchor moveWithCells="1" sizeWithCells="1">
                  <from>
                    <xdr:col>14</xdr:col>
                    <xdr:colOff>95250</xdr:colOff>
                    <xdr:row>12</xdr:row>
                    <xdr:rowOff>19050</xdr:rowOff>
                  </from>
                  <to>
                    <xdr:col>14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9" name="Check Box 89">
              <controlPr defaultSize="0" print="0" autoFill="0" autoLine="0" autoPict="0">
                <anchor moveWithCells="1" sizeWithCells="1">
                  <from>
                    <xdr:col>15</xdr:col>
                    <xdr:colOff>95250</xdr:colOff>
                    <xdr:row>12</xdr:row>
                    <xdr:rowOff>19050</xdr:rowOff>
                  </from>
                  <to>
                    <xdr:col>15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0" name="Check Box 90">
              <controlPr defaultSize="0" print="0" autoFill="0" autoLine="0" autoPict="0">
                <anchor moveWithCells="1" sizeWithCells="1">
                  <from>
                    <xdr:col>16</xdr:col>
                    <xdr:colOff>95250</xdr:colOff>
                    <xdr:row>12</xdr:row>
                    <xdr:rowOff>19050</xdr:rowOff>
                  </from>
                  <to>
                    <xdr:col>16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1" name="Check Box 91">
              <controlPr defaultSize="0" print="0" autoFill="0" autoLine="0" autoPict="0">
                <anchor moveWithCells="1" sizeWithCells="1">
                  <from>
                    <xdr:col>17</xdr:col>
                    <xdr:colOff>95250</xdr:colOff>
                    <xdr:row>12</xdr:row>
                    <xdr:rowOff>19050</xdr:rowOff>
                  </from>
                  <to>
                    <xdr:col>17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2" name="Check Box 92">
              <controlPr defaultSize="0" print="0" autoFill="0" autoLine="0" autoPict="0">
                <anchor moveWithCells="1" sizeWithCells="1">
                  <from>
                    <xdr:col>18</xdr:col>
                    <xdr:colOff>95250</xdr:colOff>
                    <xdr:row>12</xdr:row>
                    <xdr:rowOff>19050</xdr:rowOff>
                  </from>
                  <to>
                    <xdr:col>18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3" name="Check Box 93">
              <controlPr defaultSize="0" print="0" autoFill="0" autoLine="0" autoPict="0">
                <anchor moveWithCells="1" sizeWithCells="1">
                  <from>
                    <xdr:col>19</xdr:col>
                    <xdr:colOff>95250</xdr:colOff>
                    <xdr:row>12</xdr:row>
                    <xdr:rowOff>19050</xdr:rowOff>
                  </from>
                  <to>
                    <xdr:col>19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4" name="Check Box 94">
              <controlPr defaultSize="0" print="0" autoFill="0" autoLine="0" autoPict="0">
                <anchor moveWithCells="1" sizeWithCells="1">
                  <from>
                    <xdr:col>20</xdr:col>
                    <xdr:colOff>95250</xdr:colOff>
                    <xdr:row>12</xdr:row>
                    <xdr:rowOff>19050</xdr:rowOff>
                  </from>
                  <to>
                    <xdr:col>20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5" name="Check Box 95">
              <controlPr defaultSize="0" print="0" autoFill="0" autoLine="0" autoPict="0">
                <anchor moveWithCells="1" sizeWithCells="1">
                  <from>
                    <xdr:col>21</xdr:col>
                    <xdr:colOff>95250</xdr:colOff>
                    <xdr:row>12</xdr:row>
                    <xdr:rowOff>19050</xdr:rowOff>
                  </from>
                  <to>
                    <xdr:col>21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6" name="Check Box 96">
              <controlPr defaultSize="0" print="0" autoFill="0" autoLine="0" autoPict="0">
                <anchor moveWithCells="1" sizeWithCells="1">
                  <from>
                    <xdr:col>22</xdr:col>
                    <xdr:colOff>95250</xdr:colOff>
                    <xdr:row>12</xdr:row>
                    <xdr:rowOff>19050</xdr:rowOff>
                  </from>
                  <to>
                    <xdr:col>22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7" name="Check Box 97">
              <controlPr defaultSize="0" print="0" autoFill="0" autoLine="0" autoPict="0">
                <anchor moveWithCells="1" sizeWithCells="1">
                  <from>
                    <xdr:col>23</xdr:col>
                    <xdr:colOff>95250</xdr:colOff>
                    <xdr:row>12</xdr:row>
                    <xdr:rowOff>19050</xdr:rowOff>
                  </from>
                  <to>
                    <xdr:col>23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8" name="Check Box 98">
              <controlPr defaultSize="0" print="0" autoFill="0" autoLine="0" autoPict="0">
                <anchor moveWithCells="1" sizeWithCells="1">
                  <from>
                    <xdr:col>24</xdr:col>
                    <xdr:colOff>95250</xdr:colOff>
                    <xdr:row>12</xdr:row>
                    <xdr:rowOff>19050</xdr:rowOff>
                  </from>
                  <to>
                    <xdr:col>24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9" name="Check Box 99">
              <controlPr defaultSize="0" print="0" autoFill="0" autoLine="0" autoPict="0">
                <anchor moveWithCells="1" sizeWithCells="1">
                  <from>
                    <xdr:col>25</xdr:col>
                    <xdr:colOff>95250</xdr:colOff>
                    <xdr:row>12</xdr:row>
                    <xdr:rowOff>19050</xdr:rowOff>
                  </from>
                  <to>
                    <xdr:col>25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0" name="Check Box 100">
              <controlPr defaultSize="0" print="0" autoFill="0" autoLine="0" autoPict="0">
                <anchor moveWithCells="1" sizeWithCells="1">
                  <from>
                    <xdr:col>26</xdr:col>
                    <xdr:colOff>95250</xdr:colOff>
                    <xdr:row>12</xdr:row>
                    <xdr:rowOff>19050</xdr:rowOff>
                  </from>
                  <to>
                    <xdr:col>26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1" name="Check Box 101">
              <controlPr defaultSize="0" print="0" autoFill="0" autoLine="0" autoPict="0">
                <anchor moveWithCells="1" sizeWithCells="1">
                  <from>
                    <xdr:col>27</xdr:col>
                    <xdr:colOff>95250</xdr:colOff>
                    <xdr:row>12</xdr:row>
                    <xdr:rowOff>19050</xdr:rowOff>
                  </from>
                  <to>
                    <xdr:col>27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2" name="Check Box 102">
              <controlPr defaultSize="0" print="0" autoFill="0" autoLine="0" autoPict="0">
                <anchor moveWithCells="1" sizeWithCells="1">
                  <from>
                    <xdr:col>28</xdr:col>
                    <xdr:colOff>95250</xdr:colOff>
                    <xdr:row>12</xdr:row>
                    <xdr:rowOff>19050</xdr:rowOff>
                  </from>
                  <to>
                    <xdr:col>28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3" name="Check Box 103">
              <controlPr defaultSize="0" print="0" autoFill="0" autoLine="0" autoPict="0">
                <anchor moveWithCells="1" sizeWithCells="1">
                  <from>
                    <xdr:col>29</xdr:col>
                    <xdr:colOff>95250</xdr:colOff>
                    <xdr:row>12</xdr:row>
                    <xdr:rowOff>19050</xdr:rowOff>
                  </from>
                  <to>
                    <xdr:col>29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4" name="Check Box 104">
              <controlPr defaultSize="0" print="0" autoFill="0" autoLine="0" autoPict="0">
                <anchor moveWithCells="1" sizeWithCells="1">
                  <from>
                    <xdr:col>30</xdr:col>
                    <xdr:colOff>95250</xdr:colOff>
                    <xdr:row>12</xdr:row>
                    <xdr:rowOff>19050</xdr:rowOff>
                  </from>
                  <to>
                    <xdr:col>30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5" name="Check Box 105">
              <controlPr defaultSize="0" print="0" autoFill="0" autoLine="0" autoPict="0">
                <anchor moveWithCells="1" sizeWithCells="1">
                  <from>
                    <xdr:col>31</xdr:col>
                    <xdr:colOff>95250</xdr:colOff>
                    <xdr:row>12</xdr:row>
                    <xdr:rowOff>19050</xdr:rowOff>
                  </from>
                  <to>
                    <xdr:col>31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6" name="Check Box 107">
              <controlPr defaultSize="0" print="0" autoFill="0" autoLine="0" autoPict="0">
                <anchor moveWithCells="1" sizeWithCells="1">
                  <from>
                    <xdr:col>32</xdr:col>
                    <xdr:colOff>95250</xdr:colOff>
                    <xdr:row>12</xdr:row>
                    <xdr:rowOff>19050</xdr:rowOff>
                  </from>
                  <to>
                    <xdr:col>32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E9448667-C21D-4157-AD50-1D52FFDF7904}">
            <xm:f>Feuil3!A38=1</xm:f>
            <x14:dxf>
              <fill>
                <patternFill>
                  <bgColor rgb="FFFF0000"/>
                </patternFill>
              </fill>
            </x14:dxf>
          </x14:cfRule>
          <xm:sqref>C12:AG12</xm:sqref>
        </x14:conditionalFormatting>
        <x14:conditionalFormatting xmlns:xm="http://schemas.microsoft.com/office/excel/2006/main">
          <x14:cfRule type="expression" priority="70" id="{7B6D9C15-72BA-4704-BF35-827169D7EEF2}">
            <xm:f>Feuil3!A33=1</xm:f>
            <x14:dxf>
              <fill>
                <patternFill>
                  <bgColor rgb="FFFF0000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C11:AG11</xm:sqref>
        </x14:conditionalFormatting>
        <x14:conditionalFormatting xmlns:xm="http://schemas.microsoft.com/office/excel/2006/main">
          <x14:cfRule type="expression" priority="38" id="{74E0A5F3-6CFD-4CA5-8132-C6839A791C5F}">
            <xm:f>Feuil3!A43=1</xm:f>
            <x14:dxf>
              <font>
                <b/>
                <i val="0"/>
                <color rgb="FFFF0000"/>
              </font>
            </x14:dxf>
          </x14:cfRule>
          <x14:cfRule type="expression" priority="57" id="{32EAFF8A-4391-45C7-ADEC-A2204E1BFFCE}">
            <xm:f>Feuil3!A38=1</xm:f>
            <x14:dxf>
              <font>
                <b/>
                <i val="0"/>
                <color rgb="FFFF0000"/>
              </font>
            </x14:dxf>
          </x14:cfRule>
          <x14:cfRule type="expression" priority="59" id="{F526FC82-A031-4616-A470-B1FD6B4D2B99}">
            <xm:f>Feuil3!A33=1</xm:f>
            <x14:dxf>
              <font>
                <b/>
                <i val="0"/>
                <color rgb="FFFF0000"/>
              </font>
            </x14:dxf>
          </x14:cfRule>
          <xm:sqref>C10:AG10</xm:sqref>
        </x14:conditionalFormatting>
        <x14:conditionalFormatting xmlns:xm="http://schemas.microsoft.com/office/excel/2006/main">
          <x14:cfRule type="expression" priority="51" id="{01B43029-BFBD-4017-8E17-56372CE096EE}">
            <xm:f>Feuil3!A43=1</xm:f>
            <x14:dxf>
              <fill>
                <patternFill>
                  <bgColor rgb="FFFF0000"/>
                </patternFill>
              </fill>
            </x14:dxf>
          </x14:cfRule>
          <xm:sqref>C13:AG13</xm:sqref>
        </x14:conditionalFormatting>
        <x14:conditionalFormatting xmlns:xm="http://schemas.microsoft.com/office/excel/2006/main">
          <x14:cfRule type="expression" priority="28" id="{9E01B448-2D72-4589-ABCB-07840F322AB2}">
            <xm:f>Feuil3!AG45&gt;0</xm:f>
            <x14:dxf>
              <font>
                <color rgb="FFFF0000"/>
              </font>
            </x14:dxf>
          </x14:cfRule>
          <xm:sqref>Q9</xm:sqref>
        </x14:conditionalFormatting>
        <x14:conditionalFormatting xmlns:xm="http://schemas.microsoft.com/office/excel/2006/main">
          <x14:cfRule type="expression" priority="27" id="{D28D5182-F5FF-41BE-A324-FEC06E75BEE5}">
            <xm:f>Feuil3!AG45&gt;0</xm:f>
            <x14:dxf>
              <font>
                <strike/>
                <color rgb="FFFF0000"/>
              </font>
            </x14:dxf>
          </x14:cfRule>
          <xm:sqref>Z23:AG23</xm:sqref>
        </x14:conditionalFormatting>
        <x14:conditionalFormatting xmlns:xm="http://schemas.microsoft.com/office/excel/2006/main">
          <x14:cfRule type="expression" priority="19" id="{2A8A1492-F9BF-49AE-9C80-D51528D25248}">
            <xm:f>Feuil3!AG43&gt;0</xm:f>
            <x14:dxf>
              <font>
                <b/>
                <i val="0"/>
                <strike/>
                <color rgb="FFFF0000"/>
              </font>
            </x14:dxf>
          </x14:cfRule>
          <xm:sqref>AB20:AG20</xm:sqref>
        </x14:conditionalFormatting>
        <x14:conditionalFormatting xmlns:xm="http://schemas.microsoft.com/office/excel/2006/main">
          <x14:cfRule type="expression" priority="18" id="{5713E4D7-74D7-4AE6-9AF7-BFA7D751EA11}">
            <xm:f>Feuil3!AG38&gt;0</xm:f>
            <x14:dxf>
              <font>
                <b/>
                <i val="0"/>
                <strike/>
                <color rgb="FFFF0000"/>
              </font>
            </x14:dxf>
          </x14:cfRule>
          <xm:sqref>AB19:AG19</xm:sqref>
        </x14:conditionalFormatting>
        <x14:conditionalFormatting xmlns:xm="http://schemas.microsoft.com/office/excel/2006/main">
          <x14:cfRule type="expression" priority="17" id="{4A64A6E3-B4A5-40B2-BD25-09C0A29F4A90}">
            <xm:f>Feuil3!AG33&gt;0</xm:f>
            <x14:dxf>
              <font>
                <b/>
                <i val="0"/>
                <strike/>
                <color rgb="FFFF0000"/>
              </font>
            </x14:dxf>
          </x14:cfRule>
          <xm:sqref>AB18:AG18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Feuil3!$A$4:$A$15</xm:f>
          </x14:formula1>
          <xm:sqref>N3</xm:sqref>
        </x14:dataValidation>
        <x14:dataValidation type="list" allowBlank="1" showInputMessage="1" showErrorMessage="1">
          <x14:formula1>
            <xm:f>Feuil3!$Z$51:$Z$61</xm:f>
          </x14:formula1>
          <xm:sqref>AF5:AG6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3:AN61"/>
  <sheetViews>
    <sheetView topLeftCell="AA1" zoomScale="130" zoomScaleNormal="130" workbookViewId="0">
      <selection activeCell="AA53" sqref="AA53"/>
    </sheetView>
  </sheetViews>
  <sheetFormatPr baseColWidth="10" defaultColWidth="12" defaultRowHeight="13"/>
  <cols>
    <col min="1" max="1" width="25.5" style="5" customWidth="1"/>
    <col min="2" max="30" width="25.796875" style="5" customWidth="1"/>
    <col min="31" max="31" width="28" style="5" customWidth="1"/>
    <col min="32" max="32" width="24.19921875" style="5" customWidth="1"/>
    <col min="33" max="33" width="16.296875" style="5" customWidth="1"/>
    <col min="34" max="34" width="34.5" style="5" customWidth="1"/>
    <col min="35" max="36" width="12" style="5" customWidth="1"/>
    <col min="37" max="37" width="24.69921875" style="5" customWidth="1"/>
    <col min="38" max="39" width="12" style="5"/>
    <col min="40" max="40" width="18.5" style="5" customWidth="1"/>
    <col min="41" max="16384" width="12" style="5"/>
  </cols>
  <sheetData>
    <row r="3" spans="1:40">
      <c r="R3" s="5" t="b">
        <v>1</v>
      </c>
    </row>
    <row r="4" spans="1:40" s="3" customFormat="1">
      <c r="A4" s="5" t="s">
        <v>373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8" t="s">
        <v>23</v>
      </c>
      <c r="R4" s="8" t="s">
        <v>24</v>
      </c>
      <c r="S4" s="8" t="s">
        <v>25</v>
      </c>
      <c r="T4" s="8" t="s">
        <v>26</v>
      </c>
      <c r="U4" s="8" t="s">
        <v>27</v>
      </c>
      <c r="V4" s="8" t="s">
        <v>28</v>
      </c>
      <c r="W4" s="8" t="s">
        <v>29</v>
      </c>
      <c r="X4" s="8" t="s">
        <v>30</v>
      </c>
      <c r="Y4" s="8" t="s">
        <v>31</v>
      </c>
      <c r="Z4" s="8" t="s">
        <v>32</v>
      </c>
      <c r="AA4" s="8" t="s">
        <v>33</v>
      </c>
      <c r="AB4" s="8" t="s">
        <v>34</v>
      </c>
      <c r="AC4" s="8" t="s">
        <v>35</v>
      </c>
      <c r="AD4" s="8" t="s">
        <v>36</v>
      </c>
      <c r="AE4" s="8" t="s">
        <v>37</v>
      </c>
      <c r="AF4" s="8" t="s">
        <v>38</v>
      </c>
      <c r="AG4" s="7"/>
      <c r="AH4" s="7"/>
      <c r="AI4" s="7"/>
      <c r="AJ4" s="7"/>
      <c r="AK4" s="7"/>
      <c r="AL4" s="7"/>
      <c r="AM4" s="7"/>
      <c r="AN4" s="7"/>
    </row>
    <row r="5" spans="1:40">
      <c r="A5" s="5" t="s">
        <v>374</v>
      </c>
      <c r="B5" s="8" t="s">
        <v>39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44</v>
      </c>
      <c r="H5" s="8" t="s">
        <v>45</v>
      </c>
      <c r="I5" s="8" t="s">
        <v>46</v>
      </c>
      <c r="J5" s="8" t="s">
        <v>47</v>
      </c>
      <c r="K5" s="8" t="s">
        <v>48</v>
      </c>
      <c r="L5" s="8" t="s">
        <v>49</v>
      </c>
      <c r="M5" s="8" t="s">
        <v>50</v>
      </c>
      <c r="N5" s="8" t="s">
        <v>51</v>
      </c>
      <c r="O5" s="8" t="s">
        <v>52</v>
      </c>
      <c r="P5" s="8" t="s">
        <v>53</v>
      </c>
      <c r="Q5" s="8" t="s">
        <v>54</v>
      </c>
      <c r="R5" s="8" t="s">
        <v>55</v>
      </c>
      <c r="S5" s="8" t="s">
        <v>56</v>
      </c>
      <c r="T5" s="8" t="s">
        <v>57</v>
      </c>
      <c r="U5" s="8" t="s">
        <v>58</v>
      </c>
      <c r="V5" s="8" t="s">
        <v>59</v>
      </c>
      <c r="W5" s="8" t="s">
        <v>60</v>
      </c>
      <c r="X5" s="8" t="s">
        <v>61</v>
      </c>
      <c r="Y5" s="8" t="s">
        <v>62</v>
      </c>
      <c r="Z5" s="8" t="s">
        <v>63</v>
      </c>
      <c r="AA5" s="8" t="s">
        <v>64</v>
      </c>
      <c r="AB5" s="8" t="s">
        <v>65</v>
      </c>
      <c r="AC5" s="8" t="s">
        <v>66</v>
      </c>
      <c r="AD5" s="57" t="s">
        <v>430</v>
      </c>
      <c r="AE5" s="57" t="s">
        <v>430</v>
      </c>
      <c r="AF5" s="57" t="s">
        <v>430</v>
      </c>
      <c r="AG5" s="9"/>
      <c r="AH5" s="9"/>
      <c r="AI5" s="9"/>
      <c r="AJ5" s="9"/>
      <c r="AK5" s="9"/>
      <c r="AL5" s="9"/>
      <c r="AM5" s="9"/>
      <c r="AN5" s="9"/>
    </row>
    <row r="6" spans="1:40">
      <c r="A6" s="5" t="s">
        <v>375</v>
      </c>
      <c r="B6" s="8" t="s">
        <v>67</v>
      </c>
      <c r="C6" s="8" t="s">
        <v>68</v>
      </c>
      <c r="D6" s="8" t="s">
        <v>69</v>
      </c>
      <c r="E6" s="8" t="s">
        <v>70</v>
      </c>
      <c r="F6" s="8" t="s">
        <v>71</v>
      </c>
      <c r="G6" s="8" t="s">
        <v>72</v>
      </c>
      <c r="H6" s="8" t="s">
        <v>73</v>
      </c>
      <c r="I6" s="8" t="s">
        <v>74</v>
      </c>
      <c r="J6" s="8" t="s">
        <v>75</v>
      </c>
      <c r="K6" s="8" t="s">
        <v>76</v>
      </c>
      <c r="L6" s="8" t="s">
        <v>77</v>
      </c>
      <c r="M6" s="8" t="s">
        <v>78</v>
      </c>
      <c r="N6" s="8" t="s">
        <v>79</v>
      </c>
      <c r="O6" s="8" t="s">
        <v>80</v>
      </c>
      <c r="P6" s="8" t="s">
        <v>81</v>
      </c>
      <c r="Q6" s="8" t="s">
        <v>82</v>
      </c>
      <c r="R6" s="8" t="s">
        <v>83</v>
      </c>
      <c r="S6" s="8" t="s">
        <v>84</v>
      </c>
      <c r="T6" s="8" t="s">
        <v>85</v>
      </c>
      <c r="U6" s="8" t="s">
        <v>86</v>
      </c>
      <c r="V6" s="8" t="s">
        <v>87</v>
      </c>
      <c r="W6" s="8" t="s">
        <v>88</v>
      </c>
      <c r="X6" s="8" t="s">
        <v>89</v>
      </c>
      <c r="Y6" s="8" t="s">
        <v>90</v>
      </c>
      <c r="Z6" s="8" t="s">
        <v>91</v>
      </c>
      <c r="AA6" s="8" t="s">
        <v>92</v>
      </c>
      <c r="AB6" s="8" t="s">
        <v>93</v>
      </c>
      <c r="AC6" s="8" t="s">
        <v>94</v>
      </c>
      <c r="AD6" s="8" t="s">
        <v>95</v>
      </c>
      <c r="AE6" s="8" t="s">
        <v>96</v>
      </c>
      <c r="AF6" s="8" t="s">
        <v>97</v>
      </c>
      <c r="AG6" s="9"/>
      <c r="AH6" s="9"/>
      <c r="AI6" s="9"/>
      <c r="AJ6" s="9"/>
      <c r="AK6" s="9"/>
      <c r="AL6" s="9"/>
      <c r="AM6" s="9"/>
      <c r="AN6" s="9"/>
    </row>
    <row r="7" spans="1:40">
      <c r="A7" s="5" t="s">
        <v>376</v>
      </c>
      <c r="B7" s="8" t="s">
        <v>98</v>
      </c>
      <c r="C7" s="8" t="s">
        <v>99</v>
      </c>
      <c r="D7" s="8" t="s">
        <v>100</v>
      </c>
      <c r="E7" s="8" t="s">
        <v>101</v>
      </c>
      <c r="F7" s="8" t="s">
        <v>102</v>
      </c>
      <c r="G7" s="8" t="s">
        <v>103</v>
      </c>
      <c r="H7" s="8" t="s">
        <v>104</v>
      </c>
      <c r="I7" s="8" t="s">
        <v>105</v>
      </c>
      <c r="J7" s="8" t="s">
        <v>106</v>
      </c>
      <c r="K7" s="8" t="s">
        <v>107</v>
      </c>
      <c r="L7" s="8" t="s">
        <v>108</v>
      </c>
      <c r="M7" s="8" t="s">
        <v>109</v>
      </c>
      <c r="N7" s="8" t="s">
        <v>110</v>
      </c>
      <c r="O7" s="8" t="s">
        <v>111</v>
      </c>
      <c r="P7" s="8" t="s">
        <v>112</v>
      </c>
      <c r="Q7" s="8" t="s">
        <v>113</v>
      </c>
      <c r="R7" s="8" t="s">
        <v>114</v>
      </c>
      <c r="S7" s="8" t="s">
        <v>115</v>
      </c>
      <c r="T7" s="8" t="s">
        <v>116</v>
      </c>
      <c r="U7" s="8" t="s">
        <v>117</v>
      </c>
      <c r="V7" s="8" t="s">
        <v>118</v>
      </c>
      <c r="W7" s="8" t="s">
        <v>119</v>
      </c>
      <c r="X7" s="8" t="s">
        <v>120</v>
      </c>
      <c r="Y7" s="8" t="s">
        <v>121</v>
      </c>
      <c r="Z7" s="8" t="s">
        <v>122</v>
      </c>
      <c r="AA7" s="8" t="s">
        <v>123</v>
      </c>
      <c r="AB7" s="8" t="s">
        <v>124</v>
      </c>
      <c r="AC7" s="8" t="s">
        <v>125</v>
      </c>
      <c r="AD7" s="8" t="s">
        <v>126</v>
      </c>
      <c r="AE7" s="8" t="s">
        <v>127</v>
      </c>
      <c r="AF7" s="57" t="s">
        <v>430</v>
      </c>
      <c r="AG7" s="9"/>
      <c r="AH7" s="9"/>
      <c r="AI7" s="9"/>
      <c r="AJ7" s="9"/>
      <c r="AK7" s="9"/>
      <c r="AL7" s="9"/>
      <c r="AM7" s="9"/>
      <c r="AN7" s="9"/>
    </row>
    <row r="8" spans="1:40">
      <c r="A8" s="5" t="s">
        <v>377</v>
      </c>
      <c r="B8" s="8" t="s">
        <v>128</v>
      </c>
      <c r="C8" s="8" t="s">
        <v>129</v>
      </c>
      <c r="D8" s="8" t="s">
        <v>130</v>
      </c>
      <c r="E8" s="8" t="s">
        <v>131</v>
      </c>
      <c r="F8" s="8" t="s">
        <v>132</v>
      </c>
      <c r="G8" s="8" t="s">
        <v>133</v>
      </c>
      <c r="H8" s="8" t="s">
        <v>134</v>
      </c>
      <c r="I8" s="8" t="s">
        <v>135</v>
      </c>
      <c r="J8" s="8" t="s">
        <v>136</v>
      </c>
      <c r="K8" s="8" t="s">
        <v>137</v>
      </c>
      <c r="L8" s="8" t="s">
        <v>138</v>
      </c>
      <c r="M8" s="8" t="s">
        <v>139</v>
      </c>
      <c r="N8" s="8" t="s">
        <v>140</v>
      </c>
      <c r="O8" s="8" t="s">
        <v>141</v>
      </c>
      <c r="P8" s="8" t="s">
        <v>142</v>
      </c>
      <c r="Q8" s="8" t="s">
        <v>143</v>
      </c>
      <c r="R8" s="8" t="s">
        <v>144</v>
      </c>
      <c r="S8" s="8" t="s">
        <v>145</v>
      </c>
      <c r="T8" s="8" t="s">
        <v>146</v>
      </c>
      <c r="U8" s="8" t="s">
        <v>147</v>
      </c>
      <c r="V8" s="8" t="s">
        <v>148</v>
      </c>
      <c r="W8" s="8" t="s">
        <v>149</v>
      </c>
      <c r="X8" s="8" t="s">
        <v>150</v>
      </c>
      <c r="Y8" s="8" t="s">
        <v>151</v>
      </c>
      <c r="Z8" s="8" t="s">
        <v>152</v>
      </c>
      <c r="AA8" s="8" t="s">
        <v>153</v>
      </c>
      <c r="AB8" s="8" t="s">
        <v>154</v>
      </c>
      <c r="AC8" s="8" t="s">
        <v>155</v>
      </c>
      <c r="AD8" s="8" t="s">
        <v>156</v>
      </c>
      <c r="AE8" s="8" t="s">
        <v>157</v>
      </c>
      <c r="AF8" s="8" t="s">
        <v>158</v>
      </c>
      <c r="AG8" s="9"/>
      <c r="AH8" s="9"/>
      <c r="AI8" s="9"/>
      <c r="AJ8" s="9"/>
      <c r="AK8" s="9"/>
      <c r="AL8" s="9"/>
      <c r="AM8" s="9"/>
      <c r="AN8" s="9"/>
    </row>
    <row r="9" spans="1:40">
      <c r="A9" s="5" t="s">
        <v>378</v>
      </c>
      <c r="B9" s="8" t="s">
        <v>159</v>
      </c>
      <c r="C9" s="8" t="s">
        <v>160</v>
      </c>
      <c r="D9" s="8" t="s">
        <v>161</v>
      </c>
      <c r="E9" s="8" t="s">
        <v>162</v>
      </c>
      <c r="F9" s="8" t="s">
        <v>163</v>
      </c>
      <c r="G9" s="8" t="s">
        <v>164</v>
      </c>
      <c r="H9" s="8" t="s">
        <v>165</v>
      </c>
      <c r="I9" s="8" t="s">
        <v>166</v>
      </c>
      <c r="J9" s="8" t="s">
        <v>167</v>
      </c>
      <c r="K9" s="8" t="s">
        <v>168</v>
      </c>
      <c r="L9" s="8" t="s">
        <v>169</v>
      </c>
      <c r="M9" s="8" t="s">
        <v>170</v>
      </c>
      <c r="N9" s="8" t="s">
        <v>171</v>
      </c>
      <c r="O9" s="8" t="s">
        <v>172</v>
      </c>
      <c r="P9" s="8" t="s">
        <v>173</v>
      </c>
      <c r="Q9" s="8" t="s">
        <v>174</v>
      </c>
      <c r="R9" s="8" t="s">
        <v>175</v>
      </c>
      <c r="S9" s="8" t="s">
        <v>176</v>
      </c>
      <c r="T9" s="8" t="s">
        <v>177</v>
      </c>
      <c r="U9" s="8" t="s">
        <v>178</v>
      </c>
      <c r="V9" s="8" t="s">
        <v>179</v>
      </c>
      <c r="W9" s="8" t="s">
        <v>180</v>
      </c>
      <c r="X9" s="8" t="s">
        <v>181</v>
      </c>
      <c r="Y9" s="8" t="s">
        <v>182</v>
      </c>
      <c r="Z9" s="8" t="s">
        <v>183</v>
      </c>
      <c r="AA9" s="8" t="s">
        <v>184</v>
      </c>
      <c r="AB9" s="8" t="s">
        <v>185</v>
      </c>
      <c r="AC9" s="8" t="s">
        <v>186</v>
      </c>
      <c r="AD9" s="8" t="s">
        <v>187</v>
      </c>
      <c r="AE9" s="8" t="s">
        <v>188</v>
      </c>
      <c r="AF9" s="57" t="s">
        <v>430</v>
      </c>
      <c r="AG9" s="9"/>
      <c r="AH9" s="9"/>
      <c r="AI9" s="9"/>
      <c r="AJ9" s="9"/>
      <c r="AK9" s="9"/>
      <c r="AL9" s="9"/>
      <c r="AM9" s="9"/>
      <c r="AN9" s="9"/>
    </row>
    <row r="10" spans="1:40">
      <c r="A10" s="5" t="s">
        <v>379</v>
      </c>
      <c r="B10" s="8" t="s">
        <v>189</v>
      </c>
      <c r="C10" s="8" t="s">
        <v>190</v>
      </c>
      <c r="D10" s="8" t="s">
        <v>191</v>
      </c>
      <c r="E10" s="8" t="s">
        <v>192</v>
      </c>
      <c r="F10" s="8" t="s">
        <v>193</v>
      </c>
      <c r="G10" s="8" t="s">
        <v>194</v>
      </c>
      <c r="H10" s="8" t="s">
        <v>195</v>
      </c>
      <c r="I10" s="8" t="s">
        <v>196</v>
      </c>
      <c r="J10" s="8" t="s">
        <v>197</v>
      </c>
      <c r="K10" s="8" t="s">
        <v>198</v>
      </c>
      <c r="L10" s="8" t="s">
        <v>199</v>
      </c>
      <c r="M10" s="8" t="s">
        <v>200</v>
      </c>
      <c r="N10" s="8" t="s">
        <v>201</v>
      </c>
      <c r="O10" s="8" t="s">
        <v>202</v>
      </c>
      <c r="P10" s="8" t="s">
        <v>203</v>
      </c>
      <c r="Q10" s="8" t="s">
        <v>204</v>
      </c>
      <c r="R10" s="8" t="s">
        <v>205</v>
      </c>
      <c r="S10" s="8" t="s">
        <v>206</v>
      </c>
      <c r="T10" s="8" t="s">
        <v>207</v>
      </c>
      <c r="U10" s="8" t="s">
        <v>208</v>
      </c>
      <c r="V10" s="8" t="s">
        <v>209</v>
      </c>
      <c r="W10" s="8" t="s">
        <v>210</v>
      </c>
      <c r="X10" s="8" t="s">
        <v>211</v>
      </c>
      <c r="Y10" s="8" t="s">
        <v>212</v>
      </c>
      <c r="Z10" s="8" t="s">
        <v>213</v>
      </c>
      <c r="AA10" s="8" t="s">
        <v>214</v>
      </c>
      <c r="AB10" s="8" t="s">
        <v>215</v>
      </c>
      <c r="AC10" s="8" t="s">
        <v>216</v>
      </c>
      <c r="AD10" s="8" t="s">
        <v>217</v>
      </c>
      <c r="AE10" s="8" t="s">
        <v>218</v>
      </c>
      <c r="AF10" s="8" t="s">
        <v>219</v>
      </c>
      <c r="AG10" s="9"/>
      <c r="AH10" s="9"/>
      <c r="AI10" s="9"/>
      <c r="AJ10" s="9"/>
      <c r="AK10" s="9"/>
      <c r="AL10" s="9"/>
      <c r="AM10" s="9"/>
      <c r="AN10" s="9"/>
    </row>
    <row r="11" spans="1:40">
      <c r="A11" s="5" t="s">
        <v>380</v>
      </c>
      <c r="B11" s="8" t="s">
        <v>220</v>
      </c>
      <c r="C11" s="8" t="s">
        <v>221</v>
      </c>
      <c r="D11" s="8" t="s">
        <v>222</v>
      </c>
      <c r="E11" s="8" t="s">
        <v>223</v>
      </c>
      <c r="F11" s="8" t="s">
        <v>224</v>
      </c>
      <c r="G11" s="8" t="s">
        <v>225</v>
      </c>
      <c r="H11" s="8" t="s">
        <v>226</v>
      </c>
      <c r="I11" s="8" t="s">
        <v>227</v>
      </c>
      <c r="J11" s="8" t="s">
        <v>228</v>
      </c>
      <c r="K11" s="8" t="s">
        <v>229</v>
      </c>
      <c r="L11" s="8" t="s">
        <v>230</v>
      </c>
      <c r="M11" s="8" t="s">
        <v>231</v>
      </c>
      <c r="N11" s="8" t="s">
        <v>232</v>
      </c>
      <c r="O11" s="8" t="s">
        <v>233</v>
      </c>
      <c r="P11" s="8" t="s">
        <v>234</v>
      </c>
      <c r="Q11" s="8" t="s">
        <v>235</v>
      </c>
      <c r="R11" s="8" t="s">
        <v>236</v>
      </c>
      <c r="S11" s="8" t="s">
        <v>237</v>
      </c>
      <c r="T11" s="8" t="s">
        <v>238</v>
      </c>
      <c r="U11" s="8" t="s">
        <v>239</v>
      </c>
      <c r="V11" s="8" t="s">
        <v>240</v>
      </c>
      <c r="W11" s="8" t="s">
        <v>241</v>
      </c>
      <c r="X11" s="8" t="s">
        <v>242</v>
      </c>
      <c r="Y11" s="8" t="s">
        <v>243</v>
      </c>
      <c r="Z11" s="8" t="s">
        <v>244</v>
      </c>
      <c r="AA11" s="8" t="s">
        <v>245</v>
      </c>
      <c r="AB11" s="8" t="s">
        <v>246</v>
      </c>
      <c r="AC11" s="8" t="s">
        <v>247</v>
      </c>
      <c r="AD11" s="8" t="s">
        <v>248</v>
      </c>
      <c r="AE11" s="8" t="s">
        <v>249</v>
      </c>
      <c r="AF11" s="8" t="s">
        <v>250</v>
      </c>
      <c r="AG11" s="9"/>
      <c r="AH11" s="9"/>
      <c r="AI11" s="9"/>
      <c r="AJ11" s="9"/>
      <c r="AK11" s="9"/>
      <c r="AL11" s="9"/>
      <c r="AM11" s="9"/>
      <c r="AN11" s="9"/>
    </row>
    <row r="12" spans="1:40">
      <c r="A12" s="5" t="s">
        <v>381</v>
      </c>
      <c r="B12" s="8" t="s">
        <v>251</v>
      </c>
      <c r="C12" s="8" t="s">
        <v>252</v>
      </c>
      <c r="D12" s="8" t="s">
        <v>253</v>
      </c>
      <c r="E12" s="8" t="s">
        <v>254</v>
      </c>
      <c r="F12" s="8" t="s">
        <v>255</v>
      </c>
      <c r="G12" s="8" t="s">
        <v>256</v>
      </c>
      <c r="H12" s="8" t="s">
        <v>257</v>
      </c>
      <c r="I12" s="8" t="s">
        <v>258</v>
      </c>
      <c r="J12" s="8" t="s">
        <v>259</v>
      </c>
      <c r="K12" s="8" t="s">
        <v>260</v>
      </c>
      <c r="L12" s="8" t="s">
        <v>261</v>
      </c>
      <c r="M12" s="8" t="s">
        <v>262</v>
      </c>
      <c r="N12" s="8" t="s">
        <v>263</v>
      </c>
      <c r="O12" s="8" t="s">
        <v>264</v>
      </c>
      <c r="P12" s="8" t="s">
        <v>265</v>
      </c>
      <c r="Q12" s="8" t="s">
        <v>266</v>
      </c>
      <c r="R12" s="8" t="s">
        <v>267</v>
      </c>
      <c r="S12" s="8" t="s">
        <v>268</v>
      </c>
      <c r="T12" s="8" t="s">
        <v>269</v>
      </c>
      <c r="U12" s="8" t="s">
        <v>270</v>
      </c>
      <c r="V12" s="8" t="s">
        <v>271</v>
      </c>
      <c r="W12" s="8" t="s">
        <v>272</v>
      </c>
      <c r="X12" s="8" t="s">
        <v>273</v>
      </c>
      <c r="Y12" s="8" t="s">
        <v>274</v>
      </c>
      <c r="Z12" s="8" t="s">
        <v>275</v>
      </c>
      <c r="AA12" s="8" t="s">
        <v>276</v>
      </c>
      <c r="AB12" s="8" t="s">
        <v>277</v>
      </c>
      <c r="AC12" s="8" t="s">
        <v>278</v>
      </c>
      <c r="AD12" s="8" t="s">
        <v>279</v>
      </c>
      <c r="AE12" s="8" t="s">
        <v>280</v>
      </c>
      <c r="AF12" s="57" t="s">
        <v>430</v>
      </c>
      <c r="AG12" s="6"/>
      <c r="AH12" s="6"/>
      <c r="AI12" s="6"/>
      <c r="AJ12" s="6"/>
      <c r="AK12" s="6"/>
      <c r="AL12" s="6"/>
      <c r="AM12" s="6"/>
      <c r="AN12" s="6"/>
    </row>
    <row r="13" spans="1:40">
      <c r="A13" s="5" t="s">
        <v>382</v>
      </c>
      <c r="B13" s="8" t="s">
        <v>281</v>
      </c>
      <c r="C13" s="8" t="s">
        <v>282</v>
      </c>
      <c r="D13" s="8" t="s">
        <v>283</v>
      </c>
      <c r="E13" s="8" t="s">
        <v>284</v>
      </c>
      <c r="F13" s="8" t="s">
        <v>285</v>
      </c>
      <c r="G13" s="8" t="s">
        <v>286</v>
      </c>
      <c r="H13" s="8" t="s">
        <v>287</v>
      </c>
      <c r="I13" s="8" t="s">
        <v>288</v>
      </c>
      <c r="J13" s="8" t="s">
        <v>289</v>
      </c>
      <c r="K13" s="8" t="s">
        <v>290</v>
      </c>
      <c r="L13" s="8" t="s">
        <v>291</v>
      </c>
      <c r="M13" s="8" t="s">
        <v>292</v>
      </c>
      <c r="N13" s="8" t="s">
        <v>293</v>
      </c>
      <c r="O13" s="8" t="s">
        <v>294</v>
      </c>
      <c r="P13" s="8" t="s">
        <v>295</v>
      </c>
      <c r="Q13" s="8" t="s">
        <v>296</v>
      </c>
      <c r="R13" s="8" t="s">
        <v>297</v>
      </c>
      <c r="S13" s="8" t="s">
        <v>298</v>
      </c>
      <c r="T13" s="8" t="s">
        <v>299</v>
      </c>
      <c r="U13" s="8" t="s">
        <v>300</v>
      </c>
      <c r="V13" s="8" t="s">
        <v>301</v>
      </c>
      <c r="W13" s="8" t="s">
        <v>302</v>
      </c>
      <c r="X13" s="8" t="s">
        <v>303</v>
      </c>
      <c r="Y13" s="8" t="s">
        <v>304</v>
      </c>
      <c r="Z13" s="8" t="s">
        <v>305</v>
      </c>
      <c r="AA13" s="8" t="s">
        <v>306</v>
      </c>
      <c r="AB13" s="8" t="s">
        <v>307</v>
      </c>
      <c r="AC13" s="8" t="s">
        <v>308</v>
      </c>
      <c r="AD13" s="8" t="s">
        <v>309</v>
      </c>
      <c r="AE13" s="8" t="s">
        <v>310</v>
      </c>
      <c r="AF13" s="8" t="s">
        <v>311</v>
      </c>
      <c r="AG13" s="6"/>
      <c r="AH13" s="6"/>
      <c r="AI13" s="6"/>
      <c r="AJ13" s="6"/>
      <c r="AK13" s="6"/>
      <c r="AL13" s="6"/>
      <c r="AM13" s="6"/>
      <c r="AN13" s="6"/>
    </row>
    <row r="14" spans="1:40">
      <c r="A14" s="5" t="s">
        <v>383</v>
      </c>
      <c r="B14" s="8" t="s">
        <v>312</v>
      </c>
      <c r="C14" s="8" t="s">
        <v>313</v>
      </c>
      <c r="D14" s="8" t="s">
        <v>314</v>
      </c>
      <c r="E14" s="8" t="s">
        <v>315</v>
      </c>
      <c r="F14" s="8" t="s">
        <v>316</v>
      </c>
      <c r="G14" s="8" t="s">
        <v>317</v>
      </c>
      <c r="H14" s="8" t="s">
        <v>318</v>
      </c>
      <c r="I14" s="8" t="s">
        <v>319</v>
      </c>
      <c r="J14" s="8" t="s">
        <v>320</v>
      </c>
      <c r="K14" s="8" t="s">
        <v>321</v>
      </c>
      <c r="L14" s="8" t="s">
        <v>322</v>
      </c>
      <c r="M14" s="8" t="s">
        <v>323</v>
      </c>
      <c r="N14" s="8" t="s">
        <v>324</v>
      </c>
      <c r="O14" s="8" t="s">
        <v>325</v>
      </c>
      <c r="P14" s="8" t="s">
        <v>326</v>
      </c>
      <c r="Q14" s="8" t="s">
        <v>327</v>
      </c>
      <c r="R14" s="8" t="s">
        <v>328</v>
      </c>
      <c r="S14" s="8" t="s">
        <v>329</v>
      </c>
      <c r="T14" s="8" t="s">
        <v>330</v>
      </c>
      <c r="U14" s="8" t="s">
        <v>331</v>
      </c>
      <c r="V14" s="8" t="s">
        <v>332</v>
      </c>
      <c r="W14" s="8" t="s">
        <v>333</v>
      </c>
      <c r="X14" s="8" t="s">
        <v>334</v>
      </c>
      <c r="Y14" s="8" t="s">
        <v>335</v>
      </c>
      <c r="Z14" s="8" t="s">
        <v>336</v>
      </c>
      <c r="AA14" s="8" t="s">
        <v>337</v>
      </c>
      <c r="AB14" s="8" t="s">
        <v>338</v>
      </c>
      <c r="AC14" s="8" t="s">
        <v>339</v>
      </c>
      <c r="AD14" s="8" t="s">
        <v>340</v>
      </c>
      <c r="AE14" s="8" t="s">
        <v>341</v>
      </c>
      <c r="AF14" s="57" t="s">
        <v>430</v>
      </c>
      <c r="AG14" s="6"/>
      <c r="AH14" s="6"/>
      <c r="AI14" s="6"/>
      <c r="AJ14" s="6"/>
      <c r="AK14" s="6"/>
      <c r="AL14" s="6"/>
      <c r="AM14" s="6"/>
      <c r="AN14" s="6"/>
    </row>
    <row r="15" spans="1:40">
      <c r="A15" s="5" t="s">
        <v>384</v>
      </c>
      <c r="B15" s="8" t="s">
        <v>342</v>
      </c>
      <c r="C15" s="8" t="s">
        <v>343</v>
      </c>
      <c r="D15" s="8" t="s">
        <v>344</v>
      </c>
      <c r="E15" s="8" t="s">
        <v>345</v>
      </c>
      <c r="F15" s="8" t="s">
        <v>346</v>
      </c>
      <c r="G15" s="8" t="s">
        <v>347</v>
      </c>
      <c r="H15" s="8" t="s">
        <v>348</v>
      </c>
      <c r="I15" s="8" t="s">
        <v>349</v>
      </c>
      <c r="J15" s="8" t="s">
        <v>350</v>
      </c>
      <c r="K15" s="8" t="s">
        <v>351</v>
      </c>
      <c r="L15" s="8" t="s">
        <v>352</v>
      </c>
      <c r="M15" s="8" t="s">
        <v>353</v>
      </c>
      <c r="N15" s="8" t="s">
        <v>354</v>
      </c>
      <c r="O15" s="8" t="s">
        <v>355</v>
      </c>
      <c r="P15" s="8" t="s">
        <v>356</v>
      </c>
      <c r="Q15" s="8" t="s">
        <v>357</v>
      </c>
      <c r="R15" s="8" t="s">
        <v>358</v>
      </c>
      <c r="S15" s="8" t="s">
        <v>359</v>
      </c>
      <c r="T15" s="8" t="s">
        <v>360</v>
      </c>
      <c r="U15" s="8" t="s">
        <v>361</v>
      </c>
      <c r="V15" s="8" t="s">
        <v>362</v>
      </c>
      <c r="W15" s="8" t="s">
        <v>363</v>
      </c>
      <c r="X15" s="8" t="s">
        <v>364</v>
      </c>
      <c r="Y15" s="8" t="s">
        <v>365</v>
      </c>
      <c r="Z15" s="8" t="s">
        <v>366</v>
      </c>
      <c r="AA15" s="8" t="s">
        <v>367</v>
      </c>
      <c r="AB15" s="8" t="s">
        <v>368</v>
      </c>
      <c r="AC15" s="8" t="s">
        <v>369</v>
      </c>
      <c r="AD15" s="8" t="s">
        <v>370</v>
      </c>
      <c r="AE15" s="8" t="s">
        <v>371</v>
      </c>
      <c r="AF15" s="8" t="s">
        <v>372</v>
      </c>
    </row>
    <row r="16" spans="1:40">
      <c r="B16" s="4"/>
    </row>
    <row r="17" spans="1:40">
      <c r="B17" s="4"/>
      <c r="AH17" s="12"/>
    </row>
    <row r="18" spans="1:40">
      <c r="B18" s="4"/>
      <c r="AG18" s="16" t="s">
        <v>396</v>
      </c>
      <c r="AH18" s="12"/>
    </row>
    <row r="19" spans="1:40" ht="15.5">
      <c r="O19" s="10"/>
      <c r="AF19" s="16" t="s">
        <v>395</v>
      </c>
      <c r="AG19" s="16" t="s">
        <v>397</v>
      </c>
      <c r="AH19" s="13"/>
    </row>
    <row r="20" spans="1:40">
      <c r="A20" s="2" t="b">
        <v>0</v>
      </c>
      <c r="B20" s="2" t="b">
        <v>0</v>
      </c>
      <c r="C20" s="2" t="b">
        <v>0</v>
      </c>
      <c r="D20" s="2" t="b">
        <v>0</v>
      </c>
      <c r="E20" s="2" t="b">
        <v>0</v>
      </c>
      <c r="F20" s="5" t="b">
        <v>0</v>
      </c>
      <c r="G20" s="5" t="b">
        <v>0</v>
      </c>
      <c r="H20" s="5" t="b">
        <v>0</v>
      </c>
      <c r="I20" s="5" t="b">
        <v>0</v>
      </c>
      <c r="J20" s="5" t="b">
        <v>0</v>
      </c>
      <c r="K20" s="5" t="b">
        <v>0</v>
      </c>
      <c r="L20" s="5" t="b">
        <v>0</v>
      </c>
      <c r="M20" s="5" t="b">
        <v>0</v>
      </c>
      <c r="N20" s="5" t="b">
        <v>0</v>
      </c>
      <c r="O20" s="5" t="b">
        <v>0</v>
      </c>
      <c r="P20" s="5" t="b">
        <v>0</v>
      </c>
      <c r="Q20" s="5" t="b">
        <v>0</v>
      </c>
      <c r="R20" s="5" t="b">
        <v>0</v>
      </c>
      <c r="S20" s="5" t="b">
        <v>0</v>
      </c>
      <c r="T20" s="5" t="b">
        <v>0</v>
      </c>
      <c r="U20" s="5" t="b">
        <v>0</v>
      </c>
      <c r="V20" s="5" t="b">
        <v>0</v>
      </c>
      <c r="W20" s="5" t="b">
        <v>0</v>
      </c>
      <c r="X20" s="5" t="b">
        <v>0</v>
      </c>
      <c r="Y20" s="5" t="b">
        <v>0</v>
      </c>
      <c r="Z20" s="5" t="b">
        <v>0</v>
      </c>
      <c r="AA20" s="5" t="b">
        <v>0</v>
      </c>
      <c r="AB20" s="5" t="b">
        <v>0</v>
      </c>
      <c r="AC20" s="5" t="b">
        <v>0</v>
      </c>
      <c r="AD20" s="5" t="b">
        <v>0</v>
      </c>
      <c r="AE20" s="5" t="b">
        <v>0</v>
      </c>
      <c r="AL20" s="1" t="s">
        <v>393</v>
      </c>
      <c r="AM20" s="16" t="s">
        <v>394</v>
      </c>
    </row>
    <row r="21" spans="1:40" s="12" customFormat="1">
      <c r="A21" s="11">
        <f>IF(A20=TRUE,1,0)</f>
        <v>0</v>
      </c>
      <c r="B21" s="11">
        <f t="shared" ref="B21:AE21" si="0">IF(B20=TRUE,1,0)</f>
        <v>0</v>
      </c>
      <c r="C21" s="11">
        <f t="shared" si="0"/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  <c r="H21" s="11">
        <f t="shared" si="0"/>
        <v>0</v>
      </c>
      <c r="I21" s="11">
        <f t="shared" si="0"/>
        <v>0</v>
      </c>
      <c r="J21" s="11">
        <f t="shared" si="0"/>
        <v>0</v>
      </c>
      <c r="K21" s="11">
        <f t="shared" si="0"/>
        <v>0</v>
      </c>
      <c r="L21" s="11">
        <f t="shared" si="0"/>
        <v>0</v>
      </c>
      <c r="M21" s="11">
        <f t="shared" si="0"/>
        <v>0</v>
      </c>
      <c r="N21" s="11">
        <f t="shared" si="0"/>
        <v>0</v>
      </c>
      <c r="O21" s="11">
        <f t="shared" si="0"/>
        <v>0</v>
      </c>
      <c r="P21" s="11">
        <f t="shared" si="0"/>
        <v>0</v>
      </c>
      <c r="Q21" s="11">
        <f t="shared" si="0"/>
        <v>0</v>
      </c>
      <c r="R21" s="11">
        <f t="shared" si="0"/>
        <v>0</v>
      </c>
      <c r="S21" s="11">
        <f t="shared" si="0"/>
        <v>0</v>
      </c>
      <c r="T21" s="11">
        <f t="shared" si="0"/>
        <v>0</v>
      </c>
      <c r="U21" s="11">
        <f t="shared" si="0"/>
        <v>0</v>
      </c>
      <c r="V21" s="11">
        <f t="shared" si="0"/>
        <v>0</v>
      </c>
      <c r="W21" s="11">
        <f t="shared" si="0"/>
        <v>0</v>
      </c>
      <c r="X21" s="11">
        <f t="shared" si="0"/>
        <v>0</v>
      </c>
      <c r="Y21" s="11">
        <f t="shared" si="0"/>
        <v>0</v>
      </c>
      <c r="Z21" s="11">
        <f t="shared" si="0"/>
        <v>0</v>
      </c>
      <c r="AA21" s="11">
        <f t="shared" si="0"/>
        <v>0</v>
      </c>
      <c r="AB21" s="11">
        <f t="shared" si="0"/>
        <v>0</v>
      </c>
      <c r="AC21" s="11">
        <f t="shared" si="0"/>
        <v>0</v>
      </c>
      <c r="AD21" s="11">
        <f t="shared" si="0"/>
        <v>0</v>
      </c>
      <c r="AE21" s="11">
        <f t="shared" si="0"/>
        <v>0</v>
      </c>
      <c r="AF21" s="14">
        <f>SUM(A21:AE21)</f>
        <v>0</v>
      </c>
      <c r="AG21" s="13">
        <f>IF('Table 1'!M18="",1,0)</f>
        <v>0</v>
      </c>
      <c r="AH21" s="12" t="str">
        <f>IF(AND(AF21&gt;0,AG21=1),"Vous devez saisir le nombre d'inscription pour le MATIN    =&gt;","")</f>
        <v/>
      </c>
      <c r="AK21" s="13" t="s">
        <v>390</v>
      </c>
      <c r="AL21" s="15">
        <f>IF('Table 1'!$M$18="",1,'Table 1'!$M$18)</f>
        <v>1</v>
      </c>
      <c r="AM21" s="15">
        <f>AF21</f>
        <v>0</v>
      </c>
      <c r="AN21" s="12" t="str">
        <f>IF(AF21=0,"",CONCATENATE(AM21,AK21))</f>
        <v/>
      </c>
    </row>
    <row r="22" spans="1:40" s="12" customFormat="1">
      <c r="A22" s="11" t="b">
        <v>0</v>
      </c>
      <c r="B22" s="11" t="b">
        <v>0</v>
      </c>
      <c r="C22" s="11" t="b">
        <v>0</v>
      </c>
      <c r="D22" s="11" t="b">
        <v>0</v>
      </c>
      <c r="E22" s="11" t="b">
        <v>0</v>
      </c>
      <c r="F22" s="11" t="b">
        <v>0</v>
      </c>
      <c r="G22" s="11" t="b">
        <v>0</v>
      </c>
      <c r="H22" s="11" t="b">
        <v>0</v>
      </c>
      <c r="I22" s="11" t="b">
        <v>0</v>
      </c>
      <c r="J22" s="11" t="b">
        <v>0</v>
      </c>
      <c r="K22" s="11" t="b">
        <v>0</v>
      </c>
      <c r="L22" s="11" t="b">
        <v>0</v>
      </c>
      <c r="M22" s="11" t="b">
        <v>0</v>
      </c>
      <c r="N22" s="11" t="b">
        <v>0</v>
      </c>
      <c r="O22" s="11" t="b">
        <v>0</v>
      </c>
      <c r="P22" s="11" t="b">
        <v>0</v>
      </c>
      <c r="Q22" s="11" t="b">
        <v>0</v>
      </c>
      <c r="R22" s="11" t="b">
        <v>0</v>
      </c>
      <c r="S22" s="11" t="b">
        <v>0</v>
      </c>
      <c r="T22" s="11" t="b">
        <v>0</v>
      </c>
      <c r="U22" s="11" t="b">
        <v>0</v>
      </c>
      <c r="V22" s="11" t="b">
        <v>0</v>
      </c>
      <c r="W22" s="11" t="b">
        <v>0</v>
      </c>
      <c r="X22" s="11" t="b">
        <v>0</v>
      </c>
      <c r="Y22" s="11" t="b">
        <v>0</v>
      </c>
      <c r="Z22" s="11" t="b">
        <v>0</v>
      </c>
      <c r="AA22" s="11" t="b">
        <v>0</v>
      </c>
      <c r="AB22" s="11" t="b">
        <v>0</v>
      </c>
      <c r="AC22" s="11" t="b">
        <v>0</v>
      </c>
      <c r="AD22" s="11" t="b">
        <v>0</v>
      </c>
      <c r="AE22" s="11" t="b">
        <v>0</v>
      </c>
      <c r="AF22" s="14"/>
    </row>
    <row r="23" spans="1:40">
      <c r="A23" s="11">
        <f>IF(A22=TRUE,1,0)</f>
        <v>0</v>
      </c>
      <c r="B23" s="11">
        <f t="shared" ref="B23" si="1">IF(B22=TRUE,1,0)</f>
        <v>0</v>
      </c>
      <c r="C23" s="11">
        <f t="shared" ref="C23" si="2">IF(C22=TRUE,1,0)</f>
        <v>0</v>
      </c>
      <c r="D23" s="11">
        <f t="shared" ref="D23" si="3">IF(D22=TRUE,1,0)</f>
        <v>0</v>
      </c>
      <c r="E23" s="11">
        <f t="shared" ref="E23" si="4">IF(E22=TRUE,1,0)</f>
        <v>0</v>
      </c>
      <c r="F23" s="11">
        <f t="shared" ref="F23" si="5">IF(F22=TRUE,1,0)</f>
        <v>0</v>
      </c>
      <c r="G23" s="11">
        <f t="shared" ref="G23" si="6">IF(G22=TRUE,1,0)</f>
        <v>0</v>
      </c>
      <c r="H23" s="11">
        <f t="shared" ref="H23" si="7">IF(H22=TRUE,1,0)</f>
        <v>0</v>
      </c>
      <c r="I23" s="11">
        <f t="shared" ref="I23" si="8">IF(I22=TRUE,1,0)</f>
        <v>0</v>
      </c>
      <c r="J23" s="11">
        <f t="shared" ref="J23" si="9">IF(J22=TRUE,1,0)</f>
        <v>0</v>
      </c>
      <c r="K23" s="11">
        <f t="shared" ref="K23" si="10">IF(K22=TRUE,1,0)</f>
        <v>0</v>
      </c>
      <c r="L23" s="11">
        <f t="shared" ref="L23" si="11">IF(L22=TRUE,1,0)</f>
        <v>0</v>
      </c>
      <c r="M23" s="11">
        <f t="shared" ref="M23" si="12">IF(M22=TRUE,1,0)</f>
        <v>0</v>
      </c>
      <c r="N23" s="11">
        <f t="shared" ref="N23" si="13">IF(N22=TRUE,1,0)</f>
        <v>0</v>
      </c>
      <c r="O23" s="11">
        <f t="shared" ref="O23" si="14">IF(O22=TRUE,1,0)</f>
        <v>0</v>
      </c>
      <c r="P23" s="11">
        <f t="shared" ref="P23" si="15">IF(P22=TRUE,1,0)</f>
        <v>0</v>
      </c>
      <c r="Q23" s="11">
        <f t="shared" ref="Q23" si="16">IF(Q22=TRUE,1,0)</f>
        <v>0</v>
      </c>
      <c r="R23" s="11">
        <f t="shared" ref="R23" si="17">IF(R22=TRUE,1,0)</f>
        <v>0</v>
      </c>
      <c r="S23" s="11">
        <f t="shared" ref="S23" si="18">IF(S22=TRUE,1,0)</f>
        <v>0</v>
      </c>
      <c r="T23" s="11">
        <f t="shared" ref="T23" si="19">IF(T22=TRUE,1,0)</f>
        <v>0</v>
      </c>
      <c r="U23" s="11">
        <f t="shared" ref="U23" si="20">IF(U22=TRUE,1,0)</f>
        <v>0</v>
      </c>
      <c r="V23" s="11">
        <f t="shared" ref="V23" si="21">IF(V22=TRUE,1,0)</f>
        <v>0</v>
      </c>
      <c r="W23" s="11">
        <f t="shared" ref="W23" si="22">IF(W22=TRUE,1,0)</f>
        <v>0</v>
      </c>
      <c r="X23" s="11">
        <f t="shared" ref="X23" si="23">IF(X22=TRUE,1,0)</f>
        <v>0</v>
      </c>
      <c r="Y23" s="11">
        <f t="shared" ref="Y23" si="24">IF(Y22=TRUE,1,0)</f>
        <v>0</v>
      </c>
      <c r="Z23" s="11">
        <f t="shared" ref="Z23" si="25">IF(Z22=TRUE,1,0)</f>
        <v>0</v>
      </c>
      <c r="AA23" s="11">
        <f t="shared" ref="AA23" si="26">IF(AA22=TRUE,1,0)</f>
        <v>0</v>
      </c>
      <c r="AB23" s="11">
        <f t="shared" ref="AB23" si="27">IF(AB22=TRUE,1,0)</f>
        <v>0</v>
      </c>
      <c r="AC23" s="11">
        <f t="shared" ref="AC23" si="28">IF(AC22=TRUE,1,0)</f>
        <v>0</v>
      </c>
      <c r="AD23" s="11">
        <f t="shared" ref="AD23" si="29">IF(AD22=TRUE,1,0)</f>
        <v>0</v>
      </c>
      <c r="AE23" s="11">
        <f t="shared" ref="AE23" si="30">IF(AE22=TRUE,1,0)</f>
        <v>0</v>
      </c>
      <c r="AF23" s="14">
        <f>SUM(A23:AE23)</f>
        <v>0</v>
      </c>
      <c r="AG23" s="13">
        <f>IF('Table 1'!M19="",1,0)</f>
        <v>0</v>
      </c>
      <c r="AH23" s="12" t="str">
        <f>IF(AND(AF23&gt;0,AG23=1),"Vous devez saisir le nombre d'inscription pour le SOIR      =&gt;","")</f>
        <v/>
      </c>
      <c r="AK23" s="13" t="s">
        <v>391</v>
      </c>
      <c r="AL23" s="15">
        <f>IF('Table 1'!$M$19="",1,'Table 1'!$M$19)</f>
        <v>1</v>
      </c>
      <c r="AM23" s="15">
        <f>AF23</f>
        <v>0</v>
      </c>
      <c r="AN23" s="5" t="str">
        <f>IF(AF23=0,"",CONCATENATE(AM23,AK23))</f>
        <v/>
      </c>
    </row>
    <row r="24" spans="1:40">
      <c r="A24" s="11" t="b">
        <v>0</v>
      </c>
      <c r="B24" s="11" t="b">
        <v>0</v>
      </c>
      <c r="C24" s="11" t="b">
        <v>0</v>
      </c>
      <c r="D24" s="11" t="b">
        <v>0</v>
      </c>
      <c r="E24" s="11" t="b">
        <v>0</v>
      </c>
      <c r="F24" s="11" t="b">
        <v>0</v>
      </c>
      <c r="G24" s="11" t="b">
        <v>0</v>
      </c>
      <c r="H24" s="11" t="b">
        <v>0</v>
      </c>
      <c r="I24" s="11" t="b">
        <v>0</v>
      </c>
      <c r="J24" s="11" t="b">
        <v>0</v>
      </c>
      <c r="K24" s="11" t="b">
        <v>0</v>
      </c>
      <c r="L24" s="11" t="b">
        <v>0</v>
      </c>
      <c r="M24" s="11" t="b">
        <v>0</v>
      </c>
      <c r="N24" s="11" t="b">
        <v>0</v>
      </c>
      <c r="O24" s="11" t="b">
        <v>0</v>
      </c>
      <c r="P24" s="11" t="b">
        <v>0</v>
      </c>
      <c r="Q24" s="11" t="b">
        <v>0</v>
      </c>
      <c r="R24" s="11" t="b">
        <v>0</v>
      </c>
      <c r="S24" s="11" t="b">
        <v>0</v>
      </c>
      <c r="T24" s="11" t="b">
        <v>0</v>
      </c>
      <c r="U24" s="11" t="b">
        <v>0</v>
      </c>
      <c r="V24" s="11" t="b">
        <v>0</v>
      </c>
      <c r="W24" s="11" t="b">
        <v>0</v>
      </c>
      <c r="X24" s="11" t="b">
        <v>0</v>
      </c>
      <c r="Y24" s="11" t="b">
        <v>0</v>
      </c>
      <c r="Z24" s="11" t="b">
        <v>0</v>
      </c>
      <c r="AA24" s="11" t="b">
        <v>0</v>
      </c>
      <c r="AB24" s="11" t="b">
        <v>0</v>
      </c>
      <c r="AC24" s="11" t="b">
        <v>0</v>
      </c>
      <c r="AD24" s="11" t="b">
        <v>0</v>
      </c>
      <c r="AE24" s="11" t="b">
        <v>0</v>
      </c>
      <c r="AF24" s="14"/>
    </row>
    <row r="25" spans="1:40">
      <c r="A25" s="11">
        <f>IF(A24=TRUE,1,0)</f>
        <v>0</v>
      </c>
      <c r="B25" s="11">
        <f t="shared" ref="B25" si="31">IF(B24=TRUE,1,0)</f>
        <v>0</v>
      </c>
      <c r="C25" s="11">
        <f t="shared" ref="C25" si="32">IF(C24=TRUE,1,0)</f>
        <v>0</v>
      </c>
      <c r="D25" s="11">
        <f t="shared" ref="D25" si="33">IF(D24=TRUE,1,0)</f>
        <v>0</v>
      </c>
      <c r="E25" s="11">
        <f t="shared" ref="E25" si="34">IF(E24=TRUE,1,0)</f>
        <v>0</v>
      </c>
      <c r="F25" s="11">
        <f t="shared" ref="F25" si="35">IF(F24=TRUE,1,0)</f>
        <v>0</v>
      </c>
      <c r="G25" s="11">
        <f t="shared" ref="G25" si="36">IF(G24=TRUE,1,0)</f>
        <v>0</v>
      </c>
      <c r="H25" s="11">
        <f t="shared" ref="H25" si="37">IF(H24=TRUE,1,0)</f>
        <v>0</v>
      </c>
      <c r="I25" s="11">
        <f t="shared" ref="I25" si="38">IF(I24=TRUE,1,0)</f>
        <v>0</v>
      </c>
      <c r="J25" s="11">
        <f t="shared" ref="J25" si="39">IF(J24=TRUE,1,0)</f>
        <v>0</v>
      </c>
      <c r="K25" s="11">
        <f t="shared" ref="K25" si="40">IF(K24=TRUE,1,0)</f>
        <v>0</v>
      </c>
      <c r="L25" s="11">
        <f t="shared" ref="L25" si="41">IF(L24=TRUE,1,0)</f>
        <v>0</v>
      </c>
      <c r="M25" s="11">
        <f t="shared" ref="M25" si="42">IF(M24=TRUE,1,0)</f>
        <v>0</v>
      </c>
      <c r="N25" s="11">
        <f t="shared" ref="N25" si="43">IF(N24=TRUE,1,0)</f>
        <v>0</v>
      </c>
      <c r="O25" s="11">
        <f t="shared" ref="O25" si="44">IF(O24=TRUE,1,0)</f>
        <v>0</v>
      </c>
      <c r="P25" s="11">
        <f t="shared" ref="P25" si="45">IF(P24=TRUE,1,0)</f>
        <v>0</v>
      </c>
      <c r="Q25" s="11">
        <f t="shared" ref="Q25" si="46">IF(Q24=TRUE,1,0)</f>
        <v>0</v>
      </c>
      <c r="R25" s="11">
        <f t="shared" ref="R25" si="47">IF(R24=TRUE,1,0)</f>
        <v>0</v>
      </c>
      <c r="S25" s="11">
        <f t="shared" ref="S25" si="48">IF(S24=TRUE,1,0)</f>
        <v>0</v>
      </c>
      <c r="T25" s="11">
        <f t="shared" ref="T25" si="49">IF(T24=TRUE,1,0)</f>
        <v>0</v>
      </c>
      <c r="U25" s="11">
        <f t="shared" ref="U25" si="50">IF(U24=TRUE,1,0)</f>
        <v>0</v>
      </c>
      <c r="V25" s="11">
        <f t="shared" ref="V25" si="51">IF(V24=TRUE,1,0)</f>
        <v>0</v>
      </c>
      <c r="W25" s="11">
        <f t="shared" ref="W25" si="52">IF(W24=TRUE,1,0)</f>
        <v>0</v>
      </c>
      <c r="X25" s="11">
        <f t="shared" ref="X25" si="53">IF(X24=TRUE,1,0)</f>
        <v>0</v>
      </c>
      <c r="Y25" s="11">
        <f t="shared" ref="Y25" si="54">IF(Y24=TRUE,1,0)</f>
        <v>0</v>
      </c>
      <c r="Z25" s="11">
        <f t="shared" ref="Z25" si="55">IF(Z24=TRUE,1,0)</f>
        <v>0</v>
      </c>
      <c r="AA25" s="11">
        <f t="shared" ref="AA25" si="56">IF(AA24=TRUE,1,0)</f>
        <v>0</v>
      </c>
      <c r="AB25" s="11">
        <f t="shared" ref="AB25" si="57">IF(AB24=TRUE,1,0)</f>
        <v>0</v>
      </c>
      <c r="AC25" s="11">
        <f t="shared" ref="AC25" si="58">IF(AC24=TRUE,1,0)</f>
        <v>0</v>
      </c>
      <c r="AD25" s="11">
        <f t="shared" ref="AD25" si="59">IF(AD24=TRUE,1,0)</f>
        <v>0</v>
      </c>
      <c r="AE25" s="11">
        <f t="shared" ref="AE25" si="60">IF(AE24=TRUE,1,0)</f>
        <v>0</v>
      </c>
      <c r="AF25" s="14">
        <f>SUM(A25:AE25)</f>
        <v>0</v>
      </c>
      <c r="AG25" s="13">
        <f>IF('Table 1'!M20="",1,0)</f>
        <v>0</v>
      </c>
      <c r="AH25" s="12" t="str">
        <f>IF(AND(AF25&gt;0,AG25=1),"Vous devez saisir le nombre d'inscription pour la JOURNEE  =&gt;","")</f>
        <v/>
      </c>
      <c r="AK25" s="13" t="s">
        <v>392</v>
      </c>
      <c r="AL25" s="15">
        <f>IF('Table 1'!$M$20="",1,'Table 1'!$M$20)</f>
        <v>1</v>
      </c>
      <c r="AM25" s="15">
        <f>AF25</f>
        <v>0</v>
      </c>
      <c r="AN25" s="5" t="str">
        <f>IF(AF25=0,"",CONCATENATE(AM25,AK25))</f>
        <v/>
      </c>
    </row>
    <row r="27" spans="1:40">
      <c r="AF27" s="12"/>
      <c r="AN27" s="43" t="str">
        <f>CONCATENATE(AN21,AN23,AN25,AH45)</f>
        <v/>
      </c>
    </row>
    <row r="28" spans="1:40" ht="12.75" customHeight="1">
      <c r="AF28" s="17">
        <f>SUM(AF21:AF25)</f>
        <v>0</v>
      </c>
      <c r="AH28" s="1" t="s">
        <v>418</v>
      </c>
      <c r="AI28" s="5">
        <f>'Table 1'!$AF$5</f>
        <v>0</v>
      </c>
    </row>
    <row r="29" spans="1:40" ht="12.75" customHeight="1">
      <c r="A29" s="1" t="s">
        <v>403</v>
      </c>
      <c r="AH29" s="1" t="s">
        <v>419</v>
      </c>
    </row>
    <row r="30" spans="1:40">
      <c r="A30" s="40" t="str">
        <f>IF(A20=TRUE,'Table 1'!C10,"")</f>
        <v/>
      </c>
      <c r="B30" s="40" t="str">
        <f>IF(B20=TRUE,'Table 1'!D10,"")</f>
        <v/>
      </c>
      <c r="C30" s="40" t="str">
        <f>IF(C20=TRUE,'Table 1'!E10,"")</f>
        <v/>
      </c>
      <c r="D30" s="40" t="str">
        <f>IF(D20=TRUE,'Table 1'!F10,"")</f>
        <v/>
      </c>
      <c r="E30" s="40" t="str">
        <f>IF(E20=TRUE,'Table 1'!G10,"")</f>
        <v/>
      </c>
      <c r="F30" s="40" t="str">
        <f>IF(F20=TRUE,'Table 1'!H10,"")</f>
        <v/>
      </c>
      <c r="G30" s="40" t="str">
        <f>IF(G20=TRUE,'Table 1'!I10,"")</f>
        <v/>
      </c>
      <c r="H30" s="40" t="str">
        <f>IF(H20=TRUE,'Table 1'!J10,"")</f>
        <v/>
      </c>
      <c r="I30" s="40" t="str">
        <f>IF(I20=TRUE,'Table 1'!K10,"")</f>
        <v/>
      </c>
      <c r="J30" s="40" t="str">
        <f>IF(J20=TRUE,'Table 1'!L10,"")</f>
        <v/>
      </c>
      <c r="K30" s="40" t="str">
        <f>IF(K20=TRUE,'Table 1'!M10,"")</f>
        <v/>
      </c>
      <c r="L30" s="40" t="str">
        <f>IF(L20=TRUE,'Table 1'!N10,"")</f>
        <v/>
      </c>
      <c r="M30" s="40" t="str">
        <f>IF(M20=TRUE,'Table 1'!O10,"")</f>
        <v/>
      </c>
      <c r="N30" s="40" t="str">
        <f>IF(N20=TRUE,'Table 1'!P10,"")</f>
        <v/>
      </c>
      <c r="O30" s="40" t="str">
        <f>IF(O20=TRUE,'Table 1'!Q10,"")</f>
        <v/>
      </c>
      <c r="P30" s="40" t="str">
        <f>IF(P20=TRUE,'Table 1'!R10,"")</f>
        <v/>
      </c>
      <c r="Q30" s="40" t="str">
        <f>IF(Q20=TRUE,'Table 1'!S10,"")</f>
        <v/>
      </c>
      <c r="R30" s="40" t="str">
        <f>IF(R20=TRUE,'Table 1'!T10,"")</f>
        <v/>
      </c>
      <c r="S30" s="40" t="str">
        <f>IF(S20=TRUE,'Table 1'!U10,"")</f>
        <v/>
      </c>
      <c r="T30" s="40" t="str">
        <f>IF(T20=TRUE,'Table 1'!V10,"")</f>
        <v/>
      </c>
      <c r="U30" s="40" t="str">
        <f>IF(U20=TRUE,'Table 1'!W10,"")</f>
        <v/>
      </c>
      <c r="V30" s="40" t="str">
        <f>IF(V20=TRUE,'Table 1'!X10,"")</f>
        <v/>
      </c>
      <c r="W30" s="40" t="str">
        <f>IF(W20=TRUE,'Table 1'!Y10,"")</f>
        <v/>
      </c>
      <c r="X30" s="40" t="str">
        <f>IF(X20=TRUE,'Table 1'!Z10,"")</f>
        <v/>
      </c>
      <c r="Y30" s="40" t="str">
        <f>IF(Y20=TRUE,'Table 1'!AA10,"")</f>
        <v/>
      </c>
      <c r="Z30" s="40" t="str">
        <f>IF(Z20=TRUE,'Table 1'!AB10,"")</f>
        <v/>
      </c>
      <c r="AA30" s="40" t="str">
        <f>IF(AA20=TRUE,'Table 1'!AC10,"")</f>
        <v/>
      </c>
      <c r="AB30" s="40" t="str">
        <f>IF(AB20=TRUE,'Table 1'!AD10,"")</f>
        <v/>
      </c>
      <c r="AC30" s="40" t="str">
        <f>IF(AC20=TRUE,'Table 1'!AE10,"")</f>
        <v/>
      </c>
      <c r="AD30" s="40" t="str">
        <f>IF(AD20=TRUE,'Table 1'!AF10,"")</f>
        <v/>
      </c>
      <c r="AE30" s="40" t="str">
        <f>IF(AE20=TRUE,'Table 1'!AG10,"")</f>
        <v/>
      </c>
      <c r="AH30" s="1" t="s">
        <v>420</v>
      </c>
    </row>
    <row r="31" spans="1:40">
      <c r="A31" s="5">
        <f>IF(LEFT(A30,1)="s",1,0)</f>
        <v>0</v>
      </c>
      <c r="B31" s="5">
        <f t="shared" ref="B31:D31" si="61">IF(LEFT(B30,1)="s",1,0)</f>
        <v>0</v>
      </c>
      <c r="C31" s="5">
        <f t="shared" si="61"/>
        <v>0</v>
      </c>
      <c r="D31" s="5">
        <f t="shared" si="61"/>
        <v>0</v>
      </c>
      <c r="E31" s="5">
        <f>IF(LEFT(E30,1)="s",1,0)</f>
        <v>0</v>
      </c>
      <c r="F31" s="5">
        <f t="shared" ref="F31:AE31" si="62">IF(LEFT(F30,1)="s",1,0)</f>
        <v>0</v>
      </c>
      <c r="G31" s="5">
        <f t="shared" si="62"/>
        <v>0</v>
      </c>
      <c r="H31" s="5">
        <f t="shared" si="62"/>
        <v>0</v>
      </c>
      <c r="I31" s="5">
        <f t="shared" si="62"/>
        <v>0</v>
      </c>
      <c r="J31" s="5">
        <f t="shared" si="62"/>
        <v>0</v>
      </c>
      <c r="K31" s="5">
        <f t="shared" si="62"/>
        <v>0</v>
      </c>
      <c r="L31" s="5">
        <f t="shared" si="62"/>
        <v>0</v>
      </c>
      <c r="M31" s="5">
        <f t="shared" si="62"/>
        <v>0</v>
      </c>
      <c r="N31" s="5">
        <f t="shared" si="62"/>
        <v>0</v>
      </c>
      <c r="O31" s="5">
        <f t="shared" si="62"/>
        <v>0</v>
      </c>
      <c r="P31" s="5">
        <f t="shared" si="62"/>
        <v>0</v>
      </c>
      <c r="Q31" s="5">
        <f t="shared" si="62"/>
        <v>0</v>
      </c>
      <c r="R31" s="5">
        <f t="shared" si="62"/>
        <v>0</v>
      </c>
      <c r="S31" s="5">
        <f t="shared" si="62"/>
        <v>0</v>
      </c>
      <c r="T31" s="5">
        <f t="shared" si="62"/>
        <v>0</v>
      </c>
      <c r="U31" s="5">
        <f t="shared" si="62"/>
        <v>0</v>
      </c>
      <c r="V31" s="5">
        <f t="shared" si="62"/>
        <v>0</v>
      </c>
      <c r="W31" s="5">
        <f t="shared" si="62"/>
        <v>0</v>
      </c>
      <c r="X31" s="5">
        <f t="shared" si="62"/>
        <v>0</v>
      </c>
      <c r="Y31" s="5">
        <f t="shared" si="62"/>
        <v>0</v>
      </c>
      <c r="Z31" s="5">
        <f t="shared" si="62"/>
        <v>0</v>
      </c>
      <c r="AA31" s="5">
        <f t="shared" si="62"/>
        <v>0</v>
      </c>
      <c r="AB31" s="5">
        <f t="shared" si="62"/>
        <v>0</v>
      </c>
      <c r="AC31" s="5">
        <f t="shared" si="62"/>
        <v>0</v>
      </c>
      <c r="AD31" s="5">
        <f t="shared" si="62"/>
        <v>0</v>
      </c>
      <c r="AE31" s="5">
        <f t="shared" si="62"/>
        <v>0</v>
      </c>
      <c r="AH31" s="1"/>
    </row>
    <row r="32" spans="1:40">
      <c r="A32" s="5">
        <f>IF(LEFT(A30,1)="d",1,0)</f>
        <v>0</v>
      </c>
      <c r="B32" s="5">
        <f t="shared" ref="B32:D32" si="63">IF(LEFT(B30,1)="d",1,0)</f>
        <v>0</v>
      </c>
      <c r="C32" s="5">
        <f t="shared" si="63"/>
        <v>0</v>
      </c>
      <c r="D32" s="5">
        <f t="shared" si="63"/>
        <v>0</v>
      </c>
      <c r="E32" s="5">
        <f>IF(LEFT(E30,1)="d",1,0)</f>
        <v>0</v>
      </c>
      <c r="F32" s="5">
        <f t="shared" ref="F32:AE32" si="64">IF(LEFT(F30,1)="d",1,0)</f>
        <v>0</v>
      </c>
      <c r="G32" s="5">
        <f t="shared" si="64"/>
        <v>0</v>
      </c>
      <c r="H32" s="5">
        <f t="shared" si="64"/>
        <v>0</v>
      </c>
      <c r="I32" s="5">
        <f t="shared" si="64"/>
        <v>0</v>
      </c>
      <c r="J32" s="5">
        <f t="shared" si="64"/>
        <v>0</v>
      </c>
      <c r="K32" s="5">
        <f t="shared" si="64"/>
        <v>0</v>
      </c>
      <c r="L32" s="5">
        <f t="shared" si="64"/>
        <v>0</v>
      </c>
      <c r="M32" s="5">
        <f t="shared" si="64"/>
        <v>0</v>
      </c>
      <c r="N32" s="5">
        <f t="shared" si="64"/>
        <v>0</v>
      </c>
      <c r="O32" s="5">
        <f t="shared" si="64"/>
        <v>0</v>
      </c>
      <c r="P32" s="5">
        <f t="shared" si="64"/>
        <v>0</v>
      </c>
      <c r="Q32" s="5">
        <f t="shared" si="64"/>
        <v>0</v>
      </c>
      <c r="R32" s="5">
        <f t="shared" si="64"/>
        <v>0</v>
      </c>
      <c r="S32" s="5">
        <f t="shared" si="64"/>
        <v>0</v>
      </c>
      <c r="T32" s="5">
        <f t="shared" si="64"/>
        <v>0</v>
      </c>
      <c r="U32" s="5">
        <f t="shared" si="64"/>
        <v>0</v>
      </c>
      <c r="V32" s="5">
        <f t="shared" si="64"/>
        <v>0</v>
      </c>
      <c r="W32" s="5">
        <f t="shared" si="64"/>
        <v>0</v>
      </c>
      <c r="X32" s="5">
        <f t="shared" si="64"/>
        <v>0</v>
      </c>
      <c r="Y32" s="5">
        <f t="shared" si="64"/>
        <v>0</v>
      </c>
      <c r="Z32" s="5">
        <f t="shared" si="64"/>
        <v>0</v>
      </c>
      <c r="AA32" s="5">
        <f t="shared" si="64"/>
        <v>0</v>
      </c>
      <c r="AB32" s="5">
        <f t="shared" si="64"/>
        <v>0</v>
      </c>
      <c r="AC32" s="5">
        <f t="shared" si="64"/>
        <v>0</v>
      </c>
      <c r="AD32" s="5">
        <f t="shared" si="64"/>
        <v>0</v>
      </c>
      <c r="AE32" s="5">
        <f t="shared" si="64"/>
        <v>0</v>
      </c>
      <c r="AH32" s="5" t="str">
        <f>CONCATENATE(AH28,AI28,AH29,AI28,AH30)</f>
        <v xml:space="preserve">VOUS INSCRIVEZ 0 ENFANTS, VOUS DEVEZ FAIRE 0 FICHES  ( 1 par enfant ) </v>
      </c>
    </row>
    <row r="33" spans="1:34">
      <c r="A33" s="41">
        <f t="shared" ref="A33:D33" si="65">IF(SUM(A31:A32)&gt;0,1,0)</f>
        <v>0</v>
      </c>
      <c r="B33" s="41">
        <f t="shared" si="65"/>
        <v>0</v>
      </c>
      <c r="C33" s="41">
        <f t="shared" si="65"/>
        <v>0</v>
      </c>
      <c r="D33" s="41">
        <f t="shared" si="65"/>
        <v>0</v>
      </c>
      <c r="E33" s="41">
        <f>IF(SUM(E31:E32)&gt;0,1,0)</f>
        <v>0</v>
      </c>
      <c r="F33" s="41">
        <f t="shared" ref="F33:AE33" si="66">IF(SUM(F31:F32)&gt;0,1,0)</f>
        <v>0</v>
      </c>
      <c r="G33" s="41">
        <f t="shared" si="66"/>
        <v>0</v>
      </c>
      <c r="H33" s="41">
        <f t="shared" si="66"/>
        <v>0</v>
      </c>
      <c r="I33" s="41">
        <f t="shared" si="66"/>
        <v>0</v>
      </c>
      <c r="J33" s="41">
        <f t="shared" si="66"/>
        <v>0</v>
      </c>
      <c r="K33" s="41">
        <f t="shared" si="66"/>
        <v>0</v>
      </c>
      <c r="L33" s="41">
        <f t="shared" si="66"/>
        <v>0</v>
      </c>
      <c r="M33" s="41">
        <f t="shared" si="66"/>
        <v>0</v>
      </c>
      <c r="N33" s="41">
        <f t="shared" si="66"/>
        <v>0</v>
      </c>
      <c r="O33" s="41">
        <f t="shared" si="66"/>
        <v>0</v>
      </c>
      <c r="P33" s="41">
        <f t="shared" si="66"/>
        <v>0</v>
      </c>
      <c r="Q33" s="41">
        <f t="shared" si="66"/>
        <v>0</v>
      </c>
      <c r="R33" s="41">
        <f t="shared" si="66"/>
        <v>0</v>
      </c>
      <c r="S33" s="41">
        <f t="shared" si="66"/>
        <v>0</v>
      </c>
      <c r="T33" s="41">
        <f t="shared" si="66"/>
        <v>0</v>
      </c>
      <c r="U33" s="41">
        <f t="shared" si="66"/>
        <v>0</v>
      </c>
      <c r="V33" s="41">
        <f t="shared" si="66"/>
        <v>0</v>
      </c>
      <c r="W33" s="41">
        <f t="shared" si="66"/>
        <v>0</v>
      </c>
      <c r="X33" s="41">
        <f t="shared" si="66"/>
        <v>0</v>
      </c>
      <c r="Y33" s="41">
        <f t="shared" si="66"/>
        <v>0</v>
      </c>
      <c r="Z33" s="41">
        <f t="shared" si="66"/>
        <v>0</v>
      </c>
      <c r="AA33" s="41">
        <f t="shared" si="66"/>
        <v>0</v>
      </c>
      <c r="AB33" s="41">
        <f t="shared" si="66"/>
        <v>0</v>
      </c>
      <c r="AC33" s="41">
        <f t="shared" si="66"/>
        <v>0</v>
      </c>
      <c r="AD33" s="41">
        <f t="shared" si="66"/>
        <v>0</v>
      </c>
      <c r="AE33" s="41">
        <f t="shared" si="66"/>
        <v>0</v>
      </c>
      <c r="AF33" s="1" t="s">
        <v>404</v>
      </c>
      <c r="AG33" s="5">
        <f>SUM(A33:AE33)</f>
        <v>0</v>
      </c>
    </row>
    <row r="35" spans="1:34">
      <c r="A35" s="40" t="str">
        <f>IF(A22=TRUE,'Table 1'!C10,"")</f>
        <v/>
      </c>
      <c r="B35" s="40" t="str">
        <f>IF(B22=TRUE,'Table 1'!D10,"")</f>
        <v/>
      </c>
      <c r="C35" s="40" t="str">
        <f>IF(C22=TRUE,'Table 1'!E10,"")</f>
        <v/>
      </c>
      <c r="D35" s="40" t="str">
        <f>IF(D22=TRUE,'Table 1'!F10,"")</f>
        <v/>
      </c>
      <c r="E35" s="40" t="str">
        <f>IF(E22=TRUE,'Table 1'!G10,"")</f>
        <v/>
      </c>
      <c r="F35" s="40" t="str">
        <f>IF(F22=TRUE,'Table 1'!H10,"")</f>
        <v/>
      </c>
      <c r="G35" s="40" t="str">
        <f>IF(G22=TRUE,'Table 1'!I10,"")</f>
        <v/>
      </c>
      <c r="H35" s="40" t="str">
        <f>IF(H22=TRUE,'Table 1'!J10,"")</f>
        <v/>
      </c>
      <c r="I35" s="40" t="str">
        <f>IF(I22=TRUE,'Table 1'!K10,"")</f>
        <v/>
      </c>
      <c r="J35" s="40" t="str">
        <f>IF(J22=TRUE,'Table 1'!L10,"")</f>
        <v/>
      </c>
      <c r="K35" s="40" t="str">
        <f>IF(K22=TRUE,'Table 1'!M10,"")</f>
        <v/>
      </c>
      <c r="L35" s="40" t="str">
        <f>IF(L22=TRUE,'Table 1'!N10,"")</f>
        <v/>
      </c>
      <c r="M35" s="40" t="str">
        <f>IF(M22=TRUE,'Table 1'!O10,"")</f>
        <v/>
      </c>
      <c r="N35" s="40" t="str">
        <f>IF(N22=TRUE,'Table 1'!P10,"")</f>
        <v/>
      </c>
      <c r="O35" s="40" t="str">
        <f>IF(O22=TRUE,'Table 1'!Q10,"")</f>
        <v/>
      </c>
      <c r="P35" s="40" t="str">
        <f>IF(P22=TRUE,'Table 1'!R10,"")</f>
        <v/>
      </c>
      <c r="Q35" s="40" t="str">
        <f>IF(Q22=TRUE,'Table 1'!S10,"")</f>
        <v/>
      </c>
      <c r="R35" s="40" t="str">
        <f>IF(R22=TRUE,'Table 1'!T10,"")</f>
        <v/>
      </c>
      <c r="S35" s="40" t="str">
        <f>IF(S22=TRUE,'Table 1'!U10,"")</f>
        <v/>
      </c>
      <c r="T35" s="40" t="str">
        <f>IF(T22=TRUE,'Table 1'!V10,"")</f>
        <v/>
      </c>
      <c r="U35" s="40" t="str">
        <f>IF(U22=TRUE,'Table 1'!W10,"")</f>
        <v/>
      </c>
      <c r="V35" s="40" t="str">
        <f>IF(V22=TRUE,'Table 1'!X10,"")</f>
        <v/>
      </c>
      <c r="W35" s="40" t="str">
        <f>IF(W22=TRUE,'Table 1'!Y10,"")</f>
        <v/>
      </c>
      <c r="X35" s="40" t="str">
        <f>IF(X22=TRUE,'Table 1'!Z10,"")</f>
        <v/>
      </c>
      <c r="Y35" s="40" t="str">
        <f>IF(Y22=TRUE,'Table 1'!AA10,"")</f>
        <v/>
      </c>
      <c r="Z35" s="40" t="str">
        <f>IF(Z22=TRUE,'Table 1'!AB10,"")</f>
        <v/>
      </c>
      <c r="AA35" s="40" t="str">
        <f>IF(AA22=TRUE,'Table 1'!AC10,"")</f>
        <v/>
      </c>
      <c r="AB35" s="40" t="str">
        <f>IF(AB22=TRUE,'Table 1'!AD10,"")</f>
        <v/>
      </c>
      <c r="AC35" s="40" t="str">
        <f>IF(AC22=TRUE,'Table 1'!AE10,"")</f>
        <v/>
      </c>
      <c r="AD35" s="40" t="str">
        <f>IF(AD22=TRUE,'Table 1'!AF10,"")</f>
        <v/>
      </c>
      <c r="AE35" s="40" t="str">
        <f>IF(AE22=TRUE,'Table 1'!AG10,"")</f>
        <v/>
      </c>
    </row>
    <row r="36" spans="1:34">
      <c r="A36" s="5">
        <f>IF(LEFT(A35,1)="s",1,0)</f>
        <v>0</v>
      </c>
      <c r="B36" s="5">
        <f t="shared" ref="B36:AE36" si="67">IF(LEFT(B35,1)="s",1,0)</f>
        <v>0</v>
      </c>
      <c r="C36" s="5">
        <f t="shared" si="67"/>
        <v>0</v>
      </c>
      <c r="D36" s="5">
        <f t="shared" si="67"/>
        <v>0</v>
      </c>
      <c r="E36" s="5">
        <f t="shared" si="67"/>
        <v>0</v>
      </c>
      <c r="F36" s="5">
        <f t="shared" si="67"/>
        <v>0</v>
      </c>
      <c r="G36" s="5">
        <f t="shared" si="67"/>
        <v>0</v>
      </c>
      <c r="H36" s="5">
        <f t="shared" si="67"/>
        <v>0</v>
      </c>
      <c r="I36" s="5">
        <f t="shared" si="67"/>
        <v>0</v>
      </c>
      <c r="J36" s="5">
        <f t="shared" si="67"/>
        <v>0</v>
      </c>
      <c r="K36" s="5">
        <f t="shared" si="67"/>
        <v>0</v>
      </c>
      <c r="L36" s="5">
        <f t="shared" si="67"/>
        <v>0</v>
      </c>
      <c r="M36" s="5">
        <f t="shared" si="67"/>
        <v>0</v>
      </c>
      <c r="N36" s="5">
        <f t="shared" si="67"/>
        <v>0</v>
      </c>
      <c r="O36" s="5">
        <f t="shared" si="67"/>
        <v>0</v>
      </c>
      <c r="P36" s="5">
        <f t="shared" si="67"/>
        <v>0</v>
      </c>
      <c r="Q36" s="5">
        <f t="shared" si="67"/>
        <v>0</v>
      </c>
      <c r="R36" s="5">
        <f t="shared" si="67"/>
        <v>0</v>
      </c>
      <c r="S36" s="5">
        <f t="shared" si="67"/>
        <v>0</v>
      </c>
      <c r="T36" s="5">
        <f t="shared" si="67"/>
        <v>0</v>
      </c>
      <c r="U36" s="5">
        <f t="shared" si="67"/>
        <v>0</v>
      </c>
      <c r="V36" s="5">
        <f t="shared" si="67"/>
        <v>0</v>
      </c>
      <c r="W36" s="5">
        <f t="shared" si="67"/>
        <v>0</v>
      </c>
      <c r="X36" s="5">
        <f t="shared" si="67"/>
        <v>0</v>
      </c>
      <c r="Y36" s="5">
        <f t="shared" si="67"/>
        <v>0</v>
      </c>
      <c r="Z36" s="5">
        <f t="shared" si="67"/>
        <v>0</v>
      </c>
      <c r="AA36" s="5">
        <f t="shared" si="67"/>
        <v>0</v>
      </c>
      <c r="AB36" s="5">
        <f t="shared" si="67"/>
        <v>0</v>
      </c>
      <c r="AC36" s="5">
        <f t="shared" si="67"/>
        <v>0</v>
      </c>
      <c r="AD36" s="5">
        <f t="shared" si="67"/>
        <v>0</v>
      </c>
      <c r="AE36" s="5">
        <f t="shared" si="67"/>
        <v>0</v>
      </c>
    </row>
    <row r="37" spans="1:34">
      <c r="A37" s="5">
        <f>IF(LEFT(A35,1)="d",1,0)</f>
        <v>0</v>
      </c>
      <c r="B37" s="5">
        <f t="shared" ref="B37:AE37" si="68">IF(LEFT(B35,1)="d",1,0)</f>
        <v>0</v>
      </c>
      <c r="C37" s="5">
        <f t="shared" si="68"/>
        <v>0</v>
      </c>
      <c r="D37" s="5">
        <f t="shared" si="68"/>
        <v>0</v>
      </c>
      <c r="E37" s="5">
        <f t="shared" si="68"/>
        <v>0</v>
      </c>
      <c r="F37" s="5">
        <f t="shared" si="68"/>
        <v>0</v>
      </c>
      <c r="G37" s="5">
        <f t="shared" si="68"/>
        <v>0</v>
      </c>
      <c r="H37" s="5">
        <f t="shared" si="68"/>
        <v>0</v>
      </c>
      <c r="I37" s="5">
        <f t="shared" si="68"/>
        <v>0</v>
      </c>
      <c r="J37" s="5">
        <f t="shared" si="68"/>
        <v>0</v>
      </c>
      <c r="K37" s="5">
        <f t="shared" si="68"/>
        <v>0</v>
      </c>
      <c r="L37" s="5">
        <f t="shared" si="68"/>
        <v>0</v>
      </c>
      <c r="M37" s="5">
        <f t="shared" si="68"/>
        <v>0</v>
      </c>
      <c r="N37" s="5">
        <f t="shared" si="68"/>
        <v>0</v>
      </c>
      <c r="O37" s="5">
        <f t="shared" si="68"/>
        <v>0</v>
      </c>
      <c r="P37" s="5">
        <f t="shared" si="68"/>
        <v>0</v>
      </c>
      <c r="Q37" s="5">
        <f t="shared" si="68"/>
        <v>0</v>
      </c>
      <c r="R37" s="5">
        <f t="shared" si="68"/>
        <v>0</v>
      </c>
      <c r="S37" s="5">
        <f t="shared" si="68"/>
        <v>0</v>
      </c>
      <c r="T37" s="5">
        <f t="shared" si="68"/>
        <v>0</v>
      </c>
      <c r="U37" s="5">
        <f t="shared" si="68"/>
        <v>0</v>
      </c>
      <c r="V37" s="5">
        <f t="shared" si="68"/>
        <v>0</v>
      </c>
      <c r="W37" s="5">
        <f t="shared" si="68"/>
        <v>0</v>
      </c>
      <c r="X37" s="5">
        <f t="shared" si="68"/>
        <v>0</v>
      </c>
      <c r="Y37" s="5">
        <f t="shared" si="68"/>
        <v>0</v>
      </c>
      <c r="Z37" s="5">
        <f t="shared" si="68"/>
        <v>0</v>
      </c>
      <c r="AA37" s="5">
        <f t="shared" si="68"/>
        <v>0</v>
      </c>
      <c r="AB37" s="5">
        <f t="shared" si="68"/>
        <v>0</v>
      </c>
      <c r="AC37" s="5">
        <f t="shared" si="68"/>
        <v>0</v>
      </c>
      <c r="AD37" s="5">
        <f t="shared" si="68"/>
        <v>0</v>
      </c>
      <c r="AE37" s="5">
        <f t="shared" si="68"/>
        <v>0</v>
      </c>
    </row>
    <row r="38" spans="1:34">
      <c r="A38" s="41">
        <f t="shared" ref="A38" si="69">IF(SUM(A36:A37)&gt;0,1,0)</f>
        <v>0</v>
      </c>
      <c r="B38" s="41">
        <f t="shared" ref="B38" si="70">IF(SUM(B36:B37)&gt;0,1,0)</f>
        <v>0</v>
      </c>
      <c r="C38" s="41">
        <f t="shared" ref="C38" si="71">IF(SUM(C36:C37)&gt;0,1,0)</f>
        <v>0</v>
      </c>
      <c r="D38" s="41">
        <f t="shared" ref="D38" si="72">IF(SUM(D36:D37)&gt;0,1,0)</f>
        <v>0</v>
      </c>
      <c r="E38" s="41">
        <f t="shared" ref="E38" si="73">IF(SUM(E36:E37)&gt;0,1,0)</f>
        <v>0</v>
      </c>
      <c r="F38" s="41">
        <f t="shared" ref="F38" si="74">IF(SUM(F36:F37)&gt;0,1,0)</f>
        <v>0</v>
      </c>
      <c r="G38" s="41">
        <f t="shared" ref="G38" si="75">IF(SUM(G36:G37)&gt;0,1,0)</f>
        <v>0</v>
      </c>
      <c r="H38" s="41">
        <f t="shared" ref="H38" si="76">IF(SUM(H36:H37)&gt;0,1,0)</f>
        <v>0</v>
      </c>
      <c r="I38" s="41">
        <f t="shared" ref="I38" si="77">IF(SUM(I36:I37)&gt;0,1,0)</f>
        <v>0</v>
      </c>
      <c r="J38" s="41">
        <f t="shared" ref="J38" si="78">IF(SUM(J36:J37)&gt;0,1,0)</f>
        <v>0</v>
      </c>
      <c r="K38" s="41">
        <f t="shared" ref="K38" si="79">IF(SUM(K36:K37)&gt;0,1,0)</f>
        <v>0</v>
      </c>
      <c r="L38" s="41">
        <f t="shared" ref="L38" si="80">IF(SUM(L36:L37)&gt;0,1,0)</f>
        <v>0</v>
      </c>
      <c r="M38" s="41">
        <f t="shared" ref="M38" si="81">IF(SUM(M36:M37)&gt;0,1,0)</f>
        <v>0</v>
      </c>
      <c r="N38" s="41">
        <f t="shared" ref="N38" si="82">IF(SUM(N36:N37)&gt;0,1,0)</f>
        <v>0</v>
      </c>
      <c r="O38" s="41">
        <f t="shared" ref="O38" si="83">IF(SUM(O36:O37)&gt;0,1,0)</f>
        <v>0</v>
      </c>
      <c r="P38" s="41">
        <f t="shared" ref="P38" si="84">IF(SUM(P36:P37)&gt;0,1,0)</f>
        <v>0</v>
      </c>
      <c r="Q38" s="41">
        <f t="shared" ref="Q38" si="85">IF(SUM(Q36:Q37)&gt;0,1,0)</f>
        <v>0</v>
      </c>
      <c r="R38" s="41">
        <f t="shared" ref="R38" si="86">IF(SUM(R36:R37)&gt;0,1,0)</f>
        <v>0</v>
      </c>
      <c r="S38" s="41">
        <f t="shared" ref="S38" si="87">IF(SUM(S36:S37)&gt;0,1,0)</f>
        <v>0</v>
      </c>
      <c r="T38" s="41">
        <f t="shared" ref="T38" si="88">IF(SUM(T36:T37)&gt;0,1,0)</f>
        <v>0</v>
      </c>
      <c r="U38" s="41">
        <f t="shared" ref="U38" si="89">IF(SUM(U36:U37)&gt;0,1,0)</f>
        <v>0</v>
      </c>
      <c r="V38" s="41">
        <f t="shared" ref="V38" si="90">IF(SUM(V36:V37)&gt;0,1,0)</f>
        <v>0</v>
      </c>
      <c r="W38" s="41">
        <f t="shared" ref="W38" si="91">IF(SUM(W36:W37)&gt;0,1,0)</f>
        <v>0</v>
      </c>
      <c r="X38" s="41">
        <f t="shared" ref="X38" si="92">IF(SUM(X36:X37)&gt;0,1,0)</f>
        <v>0</v>
      </c>
      <c r="Y38" s="41">
        <f t="shared" ref="Y38" si="93">IF(SUM(Y36:Y37)&gt;0,1,0)</f>
        <v>0</v>
      </c>
      <c r="Z38" s="41">
        <f t="shared" ref="Z38" si="94">IF(SUM(Z36:Z37)&gt;0,1,0)</f>
        <v>0</v>
      </c>
      <c r="AA38" s="41">
        <f t="shared" ref="AA38" si="95">IF(SUM(AA36:AA37)&gt;0,1,0)</f>
        <v>0</v>
      </c>
      <c r="AB38" s="41">
        <f t="shared" ref="AB38" si="96">IF(SUM(AB36:AB37)&gt;0,1,0)</f>
        <v>0</v>
      </c>
      <c r="AC38" s="41">
        <f t="shared" ref="AC38" si="97">IF(SUM(AC36:AC37)&gt;0,1,0)</f>
        <v>0</v>
      </c>
      <c r="AD38" s="41">
        <f t="shared" ref="AD38" si="98">IF(SUM(AD36:AD37)&gt;0,1,0)</f>
        <v>0</v>
      </c>
      <c r="AE38" s="41">
        <f t="shared" ref="AE38" si="99">IF(SUM(AE36:AE37)&gt;0,1,0)</f>
        <v>0</v>
      </c>
      <c r="AF38" s="1" t="s">
        <v>405</v>
      </c>
      <c r="AG38" s="5">
        <f>SUM(A38:AE38)</f>
        <v>0</v>
      </c>
    </row>
    <row r="40" spans="1:34">
      <c r="A40" s="40" t="str">
        <f>IF(A24=TRUE,'Table 1'!C10,"")</f>
        <v/>
      </c>
      <c r="B40" s="40" t="str">
        <f>IF(B24=TRUE,'Table 1'!D10,"")</f>
        <v/>
      </c>
      <c r="C40" s="40" t="str">
        <f>IF(C24=TRUE,'Table 1'!E10,"")</f>
        <v/>
      </c>
      <c r="D40" s="40" t="str">
        <f>IF(D24=TRUE,'Table 1'!F10,"")</f>
        <v/>
      </c>
      <c r="E40" s="40" t="str">
        <f>IF(E24=TRUE,'Table 1'!G10,"")</f>
        <v/>
      </c>
      <c r="F40" s="40" t="str">
        <f>IF(F24=TRUE,'Table 1'!H10,"")</f>
        <v/>
      </c>
      <c r="G40" s="40" t="str">
        <f>IF(G24=TRUE,'Table 1'!I10,"")</f>
        <v/>
      </c>
      <c r="H40" s="40" t="str">
        <f>IF(H24=TRUE,'Table 1'!J10,"")</f>
        <v/>
      </c>
      <c r="I40" s="40" t="str">
        <f>IF(I24=TRUE,'Table 1'!K10,"")</f>
        <v/>
      </c>
      <c r="J40" s="40" t="str">
        <f>IF(J24=TRUE,'Table 1'!L10,"")</f>
        <v/>
      </c>
      <c r="K40" s="40" t="str">
        <f>IF(K24=TRUE,'Table 1'!M10,"")</f>
        <v/>
      </c>
      <c r="L40" s="40" t="str">
        <f>IF(L24=TRUE,'Table 1'!N10,"")</f>
        <v/>
      </c>
      <c r="M40" s="40" t="str">
        <f>IF(M24=TRUE,'Table 1'!O10,"")</f>
        <v/>
      </c>
      <c r="N40" s="40" t="str">
        <f>IF(N24=TRUE,'Table 1'!P10,"")</f>
        <v/>
      </c>
      <c r="O40" s="40" t="str">
        <f>IF(O24=TRUE,'Table 1'!Q10,"")</f>
        <v/>
      </c>
      <c r="P40" s="40" t="str">
        <f>IF(P24=TRUE,'Table 1'!R10,"")</f>
        <v/>
      </c>
      <c r="Q40" s="40" t="str">
        <f>IF(Q24=TRUE,'Table 1'!S10,"")</f>
        <v/>
      </c>
      <c r="R40" s="40" t="str">
        <f>IF(R24=TRUE,'Table 1'!T10,"")</f>
        <v/>
      </c>
      <c r="S40" s="40" t="str">
        <f>IF(S24=TRUE,'Table 1'!U10,"")</f>
        <v/>
      </c>
      <c r="T40" s="40" t="str">
        <f>IF(T24=TRUE,'Table 1'!V10,"")</f>
        <v/>
      </c>
      <c r="U40" s="40" t="str">
        <f>IF(U24=TRUE,'Table 1'!W10,"")</f>
        <v/>
      </c>
      <c r="V40" s="40" t="str">
        <f>IF(V24=TRUE,'Table 1'!X10,"")</f>
        <v/>
      </c>
      <c r="W40" s="40" t="str">
        <f>IF(W24=TRUE,'Table 1'!Y10,"")</f>
        <v/>
      </c>
      <c r="X40" s="40" t="str">
        <f>IF(X24=TRUE,'Table 1'!Z10,"")</f>
        <v/>
      </c>
      <c r="Y40" s="40" t="str">
        <f>IF(Y24=TRUE,'Table 1'!AA10,"")</f>
        <v/>
      </c>
      <c r="Z40" s="40" t="str">
        <f>IF(Z24=TRUE,'Table 1'!AB10,"")</f>
        <v/>
      </c>
      <c r="AA40" s="40" t="str">
        <f>IF(AA24=TRUE,'Table 1'!AC10,"")</f>
        <v/>
      </c>
      <c r="AB40" s="40" t="str">
        <f>IF(AB24=TRUE,'Table 1'!AD10,"")</f>
        <v/>
      </c>
      <c r="AC40" s="40" t="str">
        <f>IF(AC24=TRUE,'Table 1'!AE10,"")</f>
        <v/>
      </c>
      <c r="AD40" s="40" t="str">
        <f>IF(AD24=TRUE,'Table 1'!AF10,"")</f>
        <v/>
      </c>
      <c r="AE40" s="40" t="str">
        <f>IF(AE24=TRUE,'Table 1'!AG10,"")</f>
        <v/>
      </c>
    </row>
    <row r="41" spans="1:34">
      <c r="A41" s="5">
        <f>IF(LEFT(A40,1)="s",1,0)</f>
        <v>0</v>
      </c>
      <c r="B41" s="5">
        <f t="shared" ref="B41:AE41" si="100">IF(LEFT(B40,1)="s",1,0)</f>
        <v>0</v>
      </c>
      <c r="C41" s="5">
        <f t="shared" si="100"/>
        <v>0</v>
      </c>
      <c r="D41" s="5">
        <f t="shared" si="100"/>
        <v>0</v>
      </c>
      <c r="E41" s="5">
        <f t="shared" si="100"/>
        <v>0</v>
      </c>
      <c r="F41" s="5">
        <f t="shared" si="100"/>
        <v>0</v>
      </c>
      <c r="G41" s="5">
        <f t="shared" si="100"/>
        <v>0</v>
      </c>
      <c r="H41" s="5">
        <f t="shared" si="100"/>
        <v>0</v>
      </c>
      <c r="I41" s="5">
        <f t="shared" si="100"/>
        <v>0</v>
      </c>
      <c r="J41" s="5">
        <f t="shared" si="100"/>
        <v>0</v>
      </c>
      <c r="K41" s="5">
        <f t="shared" si="100"/>
        <v>0</v>
      </c>
      <c r="L41" s="5">
        <f t="shared" si="100"/>
        <v>0</v>
      </c>
      <c r="M41" s="5">
        <f t="shared" si="100"/>
        <v>0</v>
      </c>
      <c r="N41" s="5">
        <f t="shared" si="100"/>
        <v>0</v>
      </c>
      <c r="O41" s="5">
        <f t="shared" si="100"/>
        <v>0</v>
      </c>
      <c r="P41" s="5">
        <f t="shared" si="100"/>
        <v>0</v>
      </c>
      <c r="Q41" s="5">
        <f t="shared" si="100"/>
        <v>0</v>
      </c>
      <c r="R41" s="5">
        <f t="shared" si="100"/>
        <v>0</v>
      </c>
      <c r="S41" s="5">
        <f t="shared" si="100"/>
        <v>0</v>
      </c>
      <c r="T41" s="5">
        <f t="shared" si="100"/>
        <v>0</v>
      </c>
      <c r="U41" s="5">
        <f t="shared" si="100"/>
        <v>0</v>
      </c>
      <c r="V41" s="5">
        <f t="shared" si="100"/>
        <v>0</v>
      </c>
      <c r="W41" s="5">
        <f t="shared" si="100"/>
        <v>0</v>
      </c>
      <c r="X41" s="5">
        <f t="shared" si="100"/>
        <v>0</v>
      </c>
      <c r="Y41" s="5">
        <f t="shared" si="100"/>
        <v>0</v>
      </c>
      <c r="Z41" s="5">
        <f t="shared" si="100"/>
        <v>0</v>
      </c>
      <c r="AA41" s="5">
        <f t="shared" si="100"/>
        <v>0</v>
      </c>
      <c r="AB41" s="5">
        <f t="shared" si="100"/>
        <v>0</v>
      </c>
      <c r="AC41" s="5">
        <f t="shared" si="100"/>
        <v>0</v>
      </c>
      <c r="AD41" s="5">
        <f t="shared" si="100"/>
        <v>0</v>
      </c>
      <c r="AE41" s="5">
        <f t="shared" si="100"/>
        <v>0</v>
      </c>
    </row>
    <row r="42" spans="1:34">
      <c r="A42" s="5">
        <f>IF(LEFT(A40,1)="d",1,0)</f>
        <v>0</v>
      </c>
      <c r="B42" s="5">
        <f t="shared" ref="B42:AE42" si="101">IF(LEFT(B40,1)="d",1,0)</f>
        <v>0</v>
      </c>
      <c r="C42" s="5">
        <f t="shared" si="101"/>
        <v>0</v>
      </c>
      <c r="D42" s="5">
        <f t="shared" si="101"/>
        <v>0</v>
      </c>
      <c r="E42" s="5">
        <f t="shared" si="101"/>
        <v>0</v>
      </c>
      <c r="F42" s="5">
        <f t="shared" si="101"/>
        <v>0</v>
      </c>
      <c r="G42" s="5">
        <f t="shared" si="101"/>
        <v>0</v>
      </c>
      <c r="H42" s="5">
        <f t="shared" si="101"/>
        <v>0</v>
      </c>
      <c r="I42" s="5">
        <f t="shared" si="101"/>
        <v>0</v>
      </c>
      <c r="J42" s="5">
        <f t="shared" si="101"/>
        <v>0</v>
      </c>
      <c r="K42" s="5">
        <f t="shared" si="101"/>
        <v>0</v>
      </c>
      <c r="L42" s="5">
        <f t="shared" si="101"/>
        <v>0</v>
      </c>
      <c r="M42" s="5">
        <f t="shared" si="101"/>
        <v>0</v>
      </c>
      <c r="N42" s="5">
        <f t="shared" si="101"/>
        <v>0</v>
      </c>
      <c r="O42" s="5">
        <f t="shared" si="101"/>
        <v>0</v>
      </c>
      <c r="P42" s="5">
        <f t="shared" si="101"/>
        <v>0</v>
      </c>
      <c r="Q42" s="5">
        <f t="shared" si="101"/>
        <v>0</v>
      </c>
      <c r="R42" s="5">
        <f t="shared" si="101"/>
        <v>0</v>
      </c>
      <c r="S42" s="5">
        <f t="shared" si="101"/>
        <v>0</v>
      </c>
      <c r="T42" s="5">
        <f t="shared" si="101"/>
        <v>0</v>
      </c>
      <c r="U42" s="5">
        <f t="shared" si="101"/>
        <v>0</v>
      </c>
      <c r="V42" s="5">
        <f t="shared" si="101"/>
        <v>0</v>
      </c>
      <c r="W42" s="5">
        <f t="shared" si="101"/>
        <v>0</v>
      </c>
      <c r="X42" s="5">
        <f t="shared" si="101"/>
        <v>0</v>
      </c>
      <c r="Y42" s="5">
        <f t="shared" si="101"/>
        <v>0</v>
      </c>
      <c r="Z42" s="5">
        <f t="shared" si="101"/>
        <v>0</v>
      </c>
      <c r="AA42" s="5">
        <f t="shared" si="101"/>
        <v>0</v>
      </c>
      <c r="AB42" s="5">
        <f t="shared" si="101"/>
        <v>0</v>
      </c>
      <c r="AC42" s="5">
        <f t="shared" si="101"/>
        <v>0</v>
      </c>
      <c r="AD42" s="5">
        <f t="shared" si="101"/>
        <v>0</v>
      </c>
      <c r="AE42" s="5">
        <f t="shared" si="101"/>
        <v>0</v>
      </c>
    </row>
    <row r="43" spans="1:34">
      <c r="A43" s="41">
        <f t="shared" ref="A43" si="102">IF(SUM(A41:A42)&gt;0,1,0)</f>
        <v>0</v>
      </c>
      <c r="B43" s="41">
        <f t="shared" ref="B43" si="103">IF(SUM(B41:B42)&gt;0,1,0)</f>
        <v>0</v>
      </c>
      <c r="C43" s="41">
        <f t="shared" ref="C43" si="104">IF(SUM(C41:C42)&gt;0,1,0)</f>
        <v>0</v>
      </c>
      <c r="D43" s="41">
        <f t="shared" ref="D43" si="105">IF(SUM(D41:D42)&gt;0,1,0)</f>
        <v>0</v>
      </c>
      <c r="E43" s="41">
        <f t="shared" ref="E43" si="106">IF(SUM(E41:E42)&gt;0,1,0)</f>
        <v>0</v>
      </c>
      <c r="F43" s="41">
        <f t="shared" ref="F43" si="107">IF(SUM(F41:F42)&gt;0,1,0)</f>
        <v>0</v>
      </c>
      <c r="G43" s="41">
        <f t="shared" ref="G43" si="108">IF(SUM(G41:G42)&gt;0,1,0)</f>
        <v>0</v>
      </c>
      <c r="H43" s="41">
        <f t="shared" ref="H43" si="109">IF(SUM(H41:H42)&gt;0,1,0)</f>
        <v>0</v>
      </c>
      <c r="I43" s="41">
        <f t="shared" ref="I43" si="110">IF(SUM(I41:I42)&gt;0,1,0)</f>
        <v>0</v>
      </c>
      <c r="J43" s="41">
        <f t="shared" ref="J43" si="111">IF(SUM(J41:J42)&gt;0,1,0)</f>
        <v>0</v>
      </c>
      <c r="K43" s="41">
        <f t="shared" ref="K43" si="112">IF(SUM(K41:K42)&gt;0,1,0)</f>
        <v>0</v>
      </c>
      <c r="L43" s="41">
        <f t="shared" ref="L43" si="113">IF(SUM(L41:L42)&gt;0,1,0)</f>
        <v>0</v>
      </c>
      <c r="M43" s="41">
        <f t="shared" ref="M43" si="114">IF(SUM(M41:M42)&gt;0,1,0)</f>
        <v>0</v>
      </c>
      <c r="N43" s="41">
        <f t="shared" ref="N43" si="115">IF(SUM(N41:N42)&gt;0,1,0)</f>
        <v>0</v>
      </c>
      <c r="O43" s="41">
        <f t="shared" ref="O43" si="116">IF(SUM(O41:O42)&gt;0,1,0)</f>
        <v>0</v>
      </c>
      <c r="P43" s="41">
        <f t="shared" ref="P43" si="117">IF(SUM(P41:P42)&gt;0,1,0)</f>
        <v>0</v>
      </c>
      <c r="Q43" s="41">
        <f t="shared" ref="Q43" si="118">IF(SUM(Q41:Q42)&gt;0,1,0)</f>
        <v>0</v>
      </c>
      <c r="R43" s="41">
        <f t="shared" ref="R43" si="119">IF(SUM(R41:R42)&gt;0,1,0)</f>
        <v>0</v>
      </c>
      <c r="S43" s="41">
        <f t="shared" ref="S43" si="120">IF(SUM(S41:S42)&gt;0,1,0)</f>
        <v>0</v>
      </c>
      <c r="T43" s="41">
        <f t="shared" ref="T43" si="121">IF(SUM(T41:T42)&gt;0,1,0)</f>
        <v>0</v>
      </c>
      <c r="U43" s="41">
        <f t="shared" ref="U43" si="122">IF(SUM(U41:U42)&gt;0,1,0)</f>
        <v>0</v>
      </c>
      <c r="V43" s="41">
        <f t="shared" ref="V43" si="123">IF(SUM(V41:V42)&gt;0,1,0)</f>
        <v>0</v>
      </c>
      <c r="W43" s="41">
        <f t="shared" ref="W43" si="124">IF(SUM(W41:W42)&gt;0,1,0)</f>
        <v>0</v>
      </c>
      <c r="X43" s="41">
        <f t="shared" ref="X43" si="125">IF(SUM(X41:X42)&gt;0,1,0)</f>
        <v>0</v>
      </c>
      <c r="Y43" s="41">
        <f t="shared" ref="Y43" si="126">IF(SUM(Y41:Y42)&gt;0,1,0)</f>
        <v>0</v>
      </c>
      <c r="Z43" s="41">
        <f t="shared" ref="Z43" si="127">IF(SUM(Z41:Z42)&gt;0,1,0)</f>
        <v>0</v>
      </c>
      <c r="AA43" s="41">
        <f t="shared" ref="AA43" si="128">IF(SUM(AA41:AA42)&gt;0,1,0)</f>
        <v>0</v>
      </c>
      <c r="AB43" s="41">
        <f t="shared" ref="AB43" si="129">IF(SUM(AB41:AB42)&gt;0,1,0)</f>
        <v>0</v>
      </c>
      <c r="AC43" s="41">
        <f t="shared" ref="AC43" si="130">IF(SUM(AC41:AC42)&gt;0,1,0)</f>
        <v>0</v>
      </c>
      <c r="AD43" s="41">
        <f t="shared" ref="AD43" si="131">IF(SUM(AD41:AD42)&gt;0,1,0)</f>
        <v>0</v>
      </c>
      <c r="AE43" s="41">
        <f t="shared" ref="AE43" si="132">IF(SUM(AE41:AE42)&gt;0,1,0)</f>
        <v>0</v>
      </c>
      <c r="AF43" s="1" t="s">
        <v>406</v>
      </c>
      <c r="AG43" s="5">
        <f>SUM(A43:AE43)</f>
        <v>0</v>
      </c>
    </row>
    <row r="45" spans="1:34">
      <c r="AF45" s="1" t="s">
        <v>407</v>
      </c>
      <c r="AG45" s="41">
        <f>SUM(AG33:AG43)</f>
        <v>0</v>
      </c>
      <c r="AH45" s="5" t="str">
        <f>IF(AG45&gt;0,"- INTERDIT EN WEEK-END -","")</f>
        <v/>
      </c>
    </row>
    <row r="50" spans="26:26">
      <c r="Z50" s="1" t="s">
        <v>417</v>
      </c>
    </row>
    <row r="52" spans="26:26">
      <c r="Z52" s="5">
        <v>1</v>
      </c>
    </row>
    <row r="53" spans="26:26">
      <c r="Z53" s="5">
        <v>2</v>
      </c>
    </row>
    <row r="54" spans="26:26">
      <c r="Z54" s="5">
        <v>3</v>
      </c>
    </row>
    <row r="55" spans="26:26">
      <c r="Z55" s="5">
        <v>4</v>
      </c>
    </row>
    <row r="56" spans="26:26">
      <c r="Z56" s="5">
        <v>5</v>
      </c>
    </row>
    <row r="57" spans="26:26">
      <c r="Z57" s="5">
        <v>6</v>
      </c>
    </row>
    <row r="58" spans="26:26">
      <c r="Z58" s="5">
        <v>7</v>
      </c>
    </row>
    <row r="59" spans="26:26">
      <c r="Z59" s="5">
        <v>8</v>
      </c>
    </row>
    <row r="60" spans="26:26">
      <c r="Z60" s="5">
        <v>9</v>
      </c>
    </row>
    <row r="61" spans="26:26">
      <c r="Z61" s="5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Table 1</vt:lpstr>
      <vt:lpstr>Feuil3</vt:lpstr>
      <vt:lpstr>'Table 1'!Print_Area</vt:lpstr>
      <vt:lpstr>'Table 1'!Zone_d_impression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</dc:creator>
  <cp:lastModifiedBy>Didier</cp:lastModifiedBy>
  <cp:lastPrinted>2018-06-20T22:41:57Z</cp:lastPrinted>
  <dcterms:created xsi:type="dcterms:W3CDTF">2018-05-07T11:06:30Z</dcterms:created>
  <dcterms:modified xsi:type="dcterms:W3CDTF">2018-06-26T20:47:24Z</dcterms:modified>
</cp:coreProperties>
</file>